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yucatan1-my.sharepoint.com/personal/inci_dorantes_yucatan_gob_mx/Documents/SPCG/PPEY/PPEY 2026/PRESUPUESTO 2026/TOMOS EXCEL/"/>
    </mc:Choice>
  </mc:AlternateContent>
  <xr:revisionPtr revIDLastSave="159" documentId="11_C7D1516287D8E3E7951F9C90D50D8146DE2C7696" xr6:coauthVersionLast="47" xr6:coauthVersionMax="47" xr10:uidLastSave="{C9B5616B-B3FD-4C27-B49A-540AC45FBFC4}"/>
  <bookViews>
    <workbookView xWindow="28680" yWindow="-120" windowWidth="24240" windowHeight="13020" xr2:uid="{00000000-000D-0000-FFFF-FFFF00000000}"/>
    <workbookView xWindow="-108" yWindow="-108" windowWidth="23256" windowHeight="13896" firstSheet="107" activeTab="107" xr2:uid="{D9A06210-F7FF-4CE4-8C90-E5E5553E441E}"/>
  </bookViews>
  <sheets>
    <sheet name="EP - Clasificación Admin" sheetId="1" r:id="rId1"/>
    <sheet name="EP - COG" sheetId="2" r:id="rId2"/>
    <sheet name="EP - COG desglosado" sheetId="3" r:id="rId3"/>
    <sheet name="EP - Tipo Gasto" sheetId="4" r:id="rId4"/>
    <sheet name="EP - Tipo Gasto desglosado" sheetId="5" r:id="rId5"/>
    <sheet name="EP - Programable" sheetId="6" r:id="rId6"/>
    <sheet name="EP - Programable desglosado" sheetId="7" r:id="rId7"/>
    <sheet name="EP - CFP" sheetId="8" r:id="rId8"/>
    <sheet name="EP - CFP detalle" sheetId="9" r:id="rId9"/>
    <sheet name="EP - Flujos Efectivo" sheetId="10" r:id="rId10"/>
    <sheet name="EP - FE por Entidad" sheetId="11" r:id="rId11"/>
    <sheet name="ISS - Clasificación Admin" sheetId="12" r:id="rId12"/>
    <sheet name="ISS - COG" sheetId="13" r:id="rId13"/>
    <sheet name="ISS - COG desglosado" sheetId="14" r:id="rId14"/>
    <sheet name="ISS - Tipo Gasto" sheetId="15" r:id="rId15"/>
    <sheet name="ISS - Tipo Gasto desglosado" sheetId="16" r:id="rId16"/>
    <sheet name="ISS - Programable" sheetId="17" r:id="rId17"/>
    <sheet name="ISS - Programable desglosado" sheetId="18" r:id="rId18"/>
    <sheet name="ISS - CFP" sheetId="19" r:id="rId19"/>
    <sheet name="ISS - CFP detalle" sheetId="20" r:id="rId20"/>
    <sheet name="ISS - Flujos Efectivo" sheetId="21" r:id="rId21"/>
    <sheet name="ISS - FE por Entidad" sheetId="22" r:id="rId22"/>
    <sheet name="EMP - Clasificación Admin" sheetId="23" r:id="rId23"/>
    <sheet name="EMP - COG" sheetId="24" r:id="rId24"/>
    <sheet name="EMP - COG desglosado" sheetId="25" r:id="rId25"/>
    <sheet name="EMP - Tipo Gasto" sheetId="26" r:id="rId26"/>
    <sheet name="EMP - Tipo Gasto desglosado" sheetId="27" r:id="rId27"/>
    <sheet name="EMP - Programable" sheetId="28" r:id="rId28"/>
    <sheet name="EMP - Programable desglosado" sheetId="29" r:id="rId29"/>
    <sheet name="EMP - CFP" sheetId="30" r:id="rId30"/>
    <sheet name="EMP - CFP detalle" sheetId="31" r:id="rId31"/>
    <sheet name="EMP - Flujos Efectivo" sheetId="32" r:id="rId32"/>
    <sheet name="EMP - FE por Entidad" sheetId="33" r:id="rId33"/>
    <sheet name="Resumen Plazas Entidades" sheetId="142" r:id="rId34"/>
    <sheet name="ACIEY-PLAZAS" sheetId="36" r:id="rId35"/>
    <sheet name="ACIEY-TAB" sheetId="37" r:id="rId36"/>
    <sheet name="ADY-PLAZAS" sheetId="38" r:id="rId37"/>
    <sheet name="ADY-TAB" sheetId="39" r:id="rId38"/>
    <sheet name="AEY-PLAZAS" sheetId="40" r:id="rId39"/>
    <sheet name="AEY-TAB" sheetId="41" r:id="rId40"/>
    <sheet name="APBPY-PLAZAS" sheetId="42" r:id="rId41"/>
    <sheet name="APBPY-TAB" sheetId="43" r:id="rId42"/>
    <sheet name="CECOLEY-PLAZAS" sheetId="44" r:id="rId43"/>
    <sheet name="CECOLEY-TAB" sheetId="45" r:id="rId44"/>
    <sheet name="CEETRY-PLAZAS" sheetId="46" r:id="rId45"/>
    <sheet name="CEEAV-PLAZAS" sheetId="47" r:id="rId46"/>
    <sheet name="CEEAV-TAB" sheetId="48" r:id="rId47"/>
    <sheet name="CULTUR-PLAZAS" sheetId="49" r:id="rId48"/>
    <sheet name="CULTUR-TAB" sheetId="50" r:id="rId49"/>
    <sheet name="DIF-PLAZAS" sheetId="109" r:id="rId50"/>
    <sheet name="DIF-TAB" sheetId="51" r:id="rId51"/>
    <sheet name="FIDARTU-PLAZAS" sheetId="52" r:id="rId52"/>
    <sheet name="FIDARTU-TAB" sheetId="53" r:id="rId53"/>
    <sheet name="FIDETURE-PLAZAS" sheetId="54" r:id="rId54"/>
    <sheet name="FIDETURE-TAB" sheetId="55" r:id="rId55"/>
    <sheet name="FIGAROSY-PLAZAS" sheetId="56" r:id="rId56"/>
    <sheet name="FIGAROSY-TAB" sheetId="57" r:id="rId57"/>
    <sheet name="FIPAPAM-PLAZAS" sheetId="58" r:id="rId58"/>
    <sheet name="FIPAPAM-TAB" sheetId="59" r:id="rId59"/>
    <sheet name="HAM-PLAZAS" sheetId="60" r:id="rId60"/>
    <sheet name="HAM-TAB" sheetId="61" r:id="rId61"/>
    <sheet name="HCPY-PLAZAS" sheetId="62" r:id="rId62"/>
    <sheet name="HCPY-TAB" sheetId="63" r:id="rId63"/>
    <sheet name="HCTY-PLAZAS" sheetId="64" r:id="rId64"/>
    <sheet name="HCTY-TAB" sheetId="65" r:id="rId65"/>
    <sheet name="IDEFEEY-PLAZAS" sheetId="66" r:id="rId66"/>
    <sheet name="IDEFEEY-TAB" sheetId="67" r:id="rId67"/>
    <sheet name="IDEY-PLAZAS" sheetId="68" r:id="rId68"/>
    <sheet name="IDEY-TAB" sheetId="69" r:id="rId69"/>
    <sheet name="IEAEY-PLAZAS" sheetId="70" r:id="rId70"/>
    <sheet name="IEAEY-TAB" sheetId="71" r:id="rId71"/>
    <sheet name="IIPEDEY-PLAZAS" sheetId="72" r:id="rId72"/>
    <sheet name="IIPEDEY-TAB" sheetId="73" r:id="rId73"/>
    <sheet name="IMDUT-PLAZAS" sheetId="74" r:id="rId74"/>
    <sheet name="IMDUT-TAB" sheetId="75" r:id="rId75"/>
    <sheet name="INCAY-PLAZAS" sheetId="76" r:id="rId76"/>
    <sheet name="INCAY-TAB" sheetId="77" r:id="rId77"/>
    <sheet name="INCCOPY-PLAZAS" sheetId="78" r:id="rId78"/>
    <sheet name="INCCOPY-TAB" sheetId="79" r:id="rId79"/>
    <sheet name="INDEMAYA-PLAZAS" sheetId="80" r:id="rId80"/>
    <sheet name="INDEMAYA-TAB" sheetId="81" r:id="rId81"/>
    <sheet name="INSEJUPY-PLAZAS" sheetId="82" r:id="rId82"/>
    <sheet name="INSEJUPY-TAB" sheetId="83" r:id="rId83"/>
    <sheet name="IPFY-PLAZAS" sheetId="84" r:id="rId84"/>
    <sheet name="IPFY-TAB" sheetId="85" r:id="rId85"/>
    <sheet name="ISSTEY-PLAZAS" sheetId="86" r:id="rId86"/>
    <sheet name="ISSTEY-TAB" sheetId="87" r:id="rId87"/>
    <sheet name="IVEY-PLAZAS" sheetId="88" r:id="rId88"/>
    <sheet name="IVEY-TAB" sheetId="89" r:id="rId89"/>
    <sheet name="IYEM-PLAZAS" sheetId="90" r:id="rId90"/>
    <sheet name="IYEM-TAB" sheetId="91" r:id="rId91"/>
    <sheet name="JAPAY-PLAZAS" sheetId="92" r:id="rId92"/>
    <sheet name="JAPAY-TAB" sheetId="93" r:id="rId93"/>
    <sheet name="JAPEY-PLAZAS" sheetId="94" r:id="rId94"/>
    <sheet name="JAPEY-TAB" sheetId="95" r:id="rId95"/>
    <sheet name="STY-PLAZAS" sheetId="96" r:id="rId96"/>
    <sheet name="STY-TAB" sheetId="97" r:id="rId97"/>
    <sheet name="OEMY-PLAZAS" sheetId="98" r:id="rId98"/>
    <sheet name="OEMY-TAB" sheetId="99" r:id="rId99"/>
    <sheet name="PCTY-PLAZAS" sheetId="100" r:id="rId100"/>
    <sheet name="PCTY-TAB" sheetId="101" r:id="rId101"/>
    <sheet name="SEPLAN-PLAZAS" sheetId="102" r:id="rId102"/>
    <sheet name="SEPLAN-TAB" sheetId="103" r:id="rId103"/>
    <sheet name="SESEAY-PLAZAS" sheetId="104" r:id="rId104"/>
    <sheet name="SESEAY-TAB" sheetId="105" r:id="rId105"/>
    <sheet name="SSY-PLAZAS" sheetId="106" r:id="rId106"/>
    <sheet name="SSY-TAB" sheetId="107" r:id="rId107"/>
    <sheet name="Resumen Entidades Educación" sheetId="108" r:id="rId108"/>
    <sheet name="CECYTEY-PLAZAS" sheetId="110" r:id="rId109"/>
    <sheet name="CECYTEY-TAB" sheetId="111" r:id="rId110"/>
    <sheet name="COBAY-PLAZAS" sheetId="112" r:id="rId111"/>
    <sheet name="COBAY-TAB" sheetId="141" r:id="rId112"/>
    <sheet name="CONALEP-PLAZAS" sheetId="113" r:id="rId113"/>
    <sheet name="CONALEP-TAB" sheetId="114" r:id="rId114"/>
    <sheet name="ICATEY-PLAZAS" sheetId="115" r:id="rId115"/>
    <sheet name="ICATEY-TAB" sheetId="116" r:id="rId116"/>
    <sheet name="ITSM-PLAZAS" sheetId="117" r:id="rId117"/>
    <sheet name="ITSM-TAB" sheetId="118" r:id="rId118"/>
    <sheet name="ITSP-PLAZAS" sheetId="119" r:id="rId119"/>
    <sheet name="ITSP-TAB" sheetId="120" r:id="rId120"/>
    <sheet name="ITSSY-PLAZAS" sheetId="121" r:id="rId121"/>
    <sheet name="ITSSY-TAB" sheetId="122" r:id="rId122"/>
    <sheet name="ITSVA-PLAZAS" sheetId="123" r:id="rId123"/>
    <sheet name="ITSVA-TAB" sheetId="124" r:id="rId124"/>
    <sheet name="UNAY-PLAZAS" sheetId="125" r:id="rId125"/>
    <sheet name="UNAY-TAB" sheetId="126" r:id="rId126"/>
    <sheet name="UNO-PLAZAS" sheetId="127" r:id="rId127"/>
    <sheet name="UNO-TAB" sheetId="128" r:id="rId128"/>
    <sheet name="UPY-PLAZAS" sheetId="129" r:id="rId129"/>
    <sheet name="UPY-TAB" sheetId="130" r:id="rId130"/>
    <sheet name="UTC-PLAZAS" sheetId="131" r:id="rId131"/>
    <sheet name="UTC-TAB" sheetId="132" r:id="rId132"/>
    <sheet name="UTM-PLAZAS" sheetId="133" r:id="rId133"/>
    <sheet name="UTM-TAB" sheetId="134" r:id="rId134"/>
    <sheet name="UTMAYAB-PLAZAS" sheetId="135" r:id="rId135"/>
    <sheet name="UTMAYAB-TAB" sheetId="136" r:id="rId136"/>
    <sheet name="UTP-PLAZAS" sheetId="137" r:id="rId137"/>
    <sheet name="UTP-TAB" sheetId="138" r:id="rId138"/>
    <sheet name="UTRS-PLAZAS" sheetId="139" r:id="rId139"/>
    <sheet name="UTRS-TAB" sheetId="140" r:id="rId140"/>
  </sheets>
  <externalReferences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</externalReferences>
  <definedNames>
    <definedName name="______CAT2012" localSheetId="111">[1]TABULADOR!$B$7:$B$71</definedName>
    <definedName name="______CAT2012" localSheetId="33">[1]TABULADOR!$B$7:$B$71</definedName>
    <definedName name="______CAT2012" localSheetId="106">#REF!</definedName>
    <definedName name="______CAT2012">#REF!</definedName>
    <definedName name="_____ISR2" localSheetId="38">#REF!</definedName>
    <definedName name="_____ISR2" localSheetId="39">#REF!</definedName>
    <definedName name="_____ISR2" localSheetId="40">#REF!</definedName>
    <definedName name="_____ISR2" localSheetId="41">#REF!</definedName>
    <definedName name="_____ISR2" localSheetId="42">#REF!</definedName>
    <definedName name="_____ISR2" localSheetId="43">#REF!</definedName>
    <definedName name="_____ISR2" localSheetId="108">#REF!</definedName>
    <definedName name="_____ISR2" localSheetId="109">#REF!</definedName>
    <definedName name="_____ISR2" localSheetId="44">#REF!</definedName>
    <definedName name="_____ISR2" localSheetId="110">#REF!</definedName>
    <definedName name="_____ISR2" localSheetId="111">#REF!</definedName>
    <definedName name="_____ISR2" localSheetId="83">#REF!</definedName>
    <definedName name="_____ISR2" localSheetId="84">#REF!</definedName>
    <definedName name="_____ISR2" localSheetId="85">#REF!</definedName>
    <definedName name="_____ISR2" localSheetId="86">#REF!</definedName>
    <definedName name="_____ISR2" localSheetId="120">#REF!</definedName>
    <definedName name="_____ISR2" localSheetId="121">#REF!</definedName>
    <definedName name="_____ISR2" localSheetId="122">#REF!</definedName>
    <definedName name="_____ISR2" localSheetId="123">#REF!</definedName>
    <definedName name="_____ISR2" localSheetId="105">#REF!</definedName>
    <definedName name="_____ISR2" localSheetId="126">#REF!</definedName>
    <definedName name="_____ISR2" localSheetId="132">#REF!</definedName>
    <definedName name="_____ISR2">#REF!</definedName>
    <definedName name="____ISR2" localSheetId="38">#REF!</definedName>
    <definedName name="____ISR2" localSheetId="39">#REF!</definedName>
    <definedName name="____ISR2" localSheetId="40">#REF!</definedName>
    <definedName name="____ISR2" localSheetId="41">#REF!</definedName>
    <definedName name="____ISR2" localSheetId="42">#REF!</definedName>
    <definedName name="____ISR2" localSheetId="43">#REF!</definedName>
    <definedName name="____ISR2" localSheetId="108">#REF!</definedName>
    <definedName name="____ISR2" localSheetId="109">#REF!</definedName>
    <definedName name="____ISR2" localSheetId="44">#REF!</definedName>
    <definedName name="____ISR2" localSheetId="110">#REF!</definedName>
    <definedName name="____ISR2" localSheetId="111">#REF!</definedName>
    <definedName name="____ISR2" localSheetId="83">#REF!</definedName>
    <definedName name="____ISR2" localSheetId="84">#REF!</definedName>
    <definedName name="____ISR2" localSheetId="85">#REF!</definedName>
    <definedName name="____ISR2" localSheetId="86">#REF!</definedName>
    <definedName name="____ISR2" localSheetId="120">#REF!</definedName>
    <definedName name="____ISR2" localSheetId="121">#REF!</definedName>
    <definedName name="____ISR2" localSheetId="122">#REF!</definedName>
    <definedName name="____ISR2" localSheetId="123">#REF!</definedName>
    <definedName name="____ISR2" localSheetId="105">#REF!</definedName>
    <definedName name="____ISR2" localSheetId="126">#REF!</definedName>
    <definedName name="____ISR2" localSheetId="132">#REF!</definedName>
    <definedName name="____ISR2">#REF!</definedName>
    <definedName name="___ISR2" localSheetId="38">#REF!</definedName>
    <definedName name="___ISR2" localSheetId="39">#REF!</definedName>
    <definedName name="___ISR2" localSheetId="40">#REF!</definedName>
    <definedName name="___ISR2" localSheetId="41">#REF!</definedName>
    <definedName name="___ISR2" localSheetId="42">#REF!</definedName>
    <definedName name="___ISR2" localSheetId="43">#REF!</definedName>
    <definedName name="___ISR2" localSheetId="108">#REF!</definedName>
    <definedName name="___ISR2" localSheetId="109">#REF!</definedName>
    <definedName name="___ISR2" localSheetId="44">#REF!</definedName>
    <definedName name="___ISR2" localSheetId="110">#REF!</definedName>
    <definedName name="___ISR2" localSheetId="111">#REF!</definedName>
    <definedName name="___ISR2" localSheetId="83">#REF!</definedName>
    <definedName name="___ISR2" localSheetId="84">#REF!</definedName>
    <definedName name="___ISR2" localSheetId="85">#REF!</definedName>
    <definedName name="___ISR2" localSheetId="86">#REF!</definedName>
    <definedName name="___ISR2" localSheetId="120">#REF!</definedName>
    <definedName name="___ISR2" localSheetId="121">#REF!</definedName>
    <definedName name="___ISR2" localSheetId="122">#REF!</definedName>
    <definedName name="___ISR2" localSheetId="123">#REF!</definedName>
    <definedName name="___ISR2" localSheetId="105">#REF!</definedName>
    <definedName name="___ISR2" localSheetId="126">#REF!</definedName>
    <definedName name="___ISR2" localSheetId="132">#REF!</definedName>
    <definedName name="___ISR2">#REF!</definedName>
    <definedName name="___SD2012" localSheetId="38">#REF!</definedName>
    <definedName name="___SD2012" localSheetId="39">#REF!</definedName>
    <definedName name="___SD2012" localSheetId="40">#REF!</definedName>
    <definedName name="___SD2012" localSheetId="41">#REF!</definedName>
    <definedName name="___SD2012" localSheetId="42">#REF!</definedName>
    <definedName name="___SD2012" localSheetId="43">#REF!</definedName>
    <definedName name="___SD2012" localSheetId="108">#REF!</definedName>
    <definedName name="___SD2012" localSheetId="109">#REF!</definedName>
    <definedName name="___SD2012" localSheetId="44">#REF!</definedName>
    <definedName name="___SD2012" localSheetId="110">#REF!</definedName>
    <definedName name="___SD2012" localSheetId="111">#REF!</definedName>
    <definedName name="___SD2012" localSheetId="83">#REF!</definedName>
    <definedName name="___SD2012" localSheetId="84">#REF!</definedName>
    <definedName name="___SD2012" localSheetId="85">#REF!</definedName>
    <definedName name="___SD2012" localSheetId="86">#REF!</definedName>
    <definedName name="___SD2012" localSheetId="120">#REF!</definedName>
    <definedName name="___SD2012" localSheetId="121">#REF!</definedName>
    <definedName name="___SD2012" localSheetId="122">#REF!</definedName>
    <definedName name="___SD2012" localSheetId="123">#REF!</definedName>
    <definedName name="___SD2012" localSheetId="105">#REF!</definedName>
    <definedName name="___SD2012" localSheetId="126">#REF!</definedName>
    <definedName name="___SD2012" localSheetId="132">#REF!</definedName>
    <definedName name="___SD2012">#REF!</definedName>
    <definedName name="__ISR2" localSheetId="38">#REF!</definedName>
    <definedName name="__ISR2" localSheetId="39">#REF!</definedName>
    <definedName name="__ISR2" localSheetId="40">#REF!</definedName>
    <definedName name="__ISR2" localSheetId="41">#REF!</definedName>
    <definedName name="__ISR2" localSheetId="42">#REF!</definedName>
    <definedName name="__ISR2" localSheetId="43">#REF!</definedName>
    <definedName name="__ISR2" localSheetId="108">#REF!</definedName>
    <definedName name="__ISR2" localSheetId="109">#REF!</definedName>
    <definedName name="__ISR2" localSheetId="44">#REF!</definedName>
    <definedName name="__ISR2" localSheetId="110">#REF!</definedName>
    <definedName name="__ISR2" localSheetId="111">#REF!</definedName>
    <definedName name="__ISR2" localSheetId="83">#REF!</definedName>
    <definedName name="__ISR2" localSheetId="84">#REF!</definedName>
    <definedName name="__ISR2" localSheetId="85">#REF!</definedName>
    <definedName name="__ISR2" localSheetId="86">#REF!</definedName>
    <definedName name="__ISR2" localSheetId="120">#REF!</definedName>
    <definedName name="__ISR2" localSheetId="121">#REF!</definedName>
    <definedName name="__ISR2" localSheetId="122">#REF!</definedName>
    <definedName name="__ISR2" localSheetId="123">#REF!</definedName>
    <definedName name="__ISR2" localSheetId="105">#REF!</definedName>
    <definedName name="__ISR2" localSheetId="126">#REF!</definedName>
    <definedName name="__ISR2" localSheetId="132">#REF!</definedName>
    <definedName name="__ISR2">#REF!</definedName>
    <definedName name="__SD2012" localSheetId="38">#REF!</definedName>
    <definedName name="__SD2012" localSheetId="39">#REF!</definedName>
    <definedName name="__SD2012" localSheetId="40">#REF!</definedName>
    <definedName name="__SD2012" localSheetId="41">#REF!</definedName>
    <definedName name="__SD2012" localSheetId="42">#REF!</definedName>
    <definedName name="__SD2012" localSheetId="43">#REF!</definedName>
    <definedName name="__SD2012" localSheetId="108">#REF!</definedName>
    <definedName name="__SD2012" localSheetId="109">#REF!</definedName>
    <definedName name="__SD2012" localSheetId="44">#REF!</definedName>
    <definedName name="__SD2012" localSheetId="110">#REF!</definedName>
    <definedName name="__SD2012" localSheetId="111">#REF!</definedName>
    <definedName name="__SD2012" localSheetId="83">#REF!</definedName>
    <definedName name="__SD2012" localSheetId="84">#REF!</definedName>
    <definedName name="__SD2012" localSheetId="85">#REF!</definedName>
    <definedName name="__SD2012" localSheetId="86">#REF!</definedName>
    <definedName name="__SD2012" localSheetId="120">#REF!</definedName>
    <definedName name="__SD2012" localSheetId="121">#REF!</definedName>
    <definedName name="__SD2012" localSheetId="122">#REF!</definedName>
    <definedName name="__SD2012" localSheetId="123">#REF!</definedName>
    <definedName name="__SD2012" localSheetId="105">#REF!</definedName>
    <definedName name="__SD2012" localSheetId="126">#REF!</definedName>
    <definedName name="__SD2012" localSheetId="132">#REF!</definedName>
    <definedName name="__SD2012">#REF!</definedName>
    <definedName name="_xlnm._FilterDatabase" localSheetId="108" hidden="1">'CECYTEY-PLAZAS'!$A$10:$F$68</definedName>
    <definedName name="_xlnm._FilterDatabase" localSheetId="109" hidden="1">'CECYTEY-TAB'!$A$20:$L$91</definedName>
    <definedName name="_xlnm._FilterDatabase" localSheetId="46" hidden="1">'CEEAV-TAB'!$A$20:$K$43</definedName>
    <definedName name="_xlnm._FilterDatabase" localSheetId="110" hidden="1">'COBAY-PLAZAS'!$A$10:$F$122</definedName>
    <definedName name="_xlnm._FilterDatabase" localSheetId="111" hidden="1">'COBAY-TAB'!$A$9:$L$157</definedName>
    <definedName name="_xlnm._FilterDatabase" localSheetId="112" hidden="1">'CONALEP-PLAZAS'!$A$10:$G$86</definedName>
    <definedName name="_xlnm._FilterDatabase" localSheetId="113" hidden="1">'CONALEP-TAB'!$A$19:$M$46</definedName>
    <definedName name="_xlnm._FilterDatabase" localSheetId="47" hidden="1">'CULTUR-PLAZAS'!$A$10:$E$120</definedName>
    <definedName name="_xlnm._FilterDatabase" localSheetId="48" hidden="1">'CULTUR-TAB'!$A$7:$K$114</definedName>
    <definedName name="_xlnm._FilterDatabase" localSheetId="49" hidden="1">'DIF-PLAZAS'!$A$9:$E$143</definedName>
    <definedName name="_xlnm._FilterDatabase" localSheetId="50" hidden="1">'DIF-TAB'!$A$7:$K$144</definedName>
    <definedName name="_xlnm._FilterDatabase" localSheetId="59" hidden="1">'HAM-PLAZAS'!$A$10:$E$68</definedName>
    <definedName name="_xlnm._FilterDatabase" localSheetId="65" hidden="1">'IDEFEEY-PLAZAS'!$A$10:$E$81</definedName>
    <definedName name="_xlnm._FilterDatabase" localSheetId="66" hidden="1">'IDEFEEY-TAB'!$A$7:$K$63</definedName>
    <definedName name="_xlnm._FilterDatabase" localSheetId="69" hidden="1">'IEAEY-PLAZAS'!$A$10:$E$49</definedName>
    <definedName name="_xlnm._FilterDatabase" localSheetId="70" hidden="1">'IEAEY-TAB'!$A$7:$L$38</definedName>
    <definedName name="_xlnm._FilterDatabase" localSheetId="75" hidden="1">'INCAY-PLAZAS'!$A$10:$E$105</definedName>
    <definedName name="_xlnm._FilterDatabase" localSheetId="76" hidden="1">'INCAY-TAB'!$A$16:$K$106</definedName>
    <definedName name="_xlnm._FilterDatabase" localSheetId="85" hidden="1">'ISSTEY-PLAZAS'!$A$10:$F$85</definedName>
    <definedName name="_xlnm._FilterDatabase" localSheetId="86" hidden="1">'ISSTEY-TAB'!$A$7:$M$70</definedName>
    <definedName name="_xlnm._FilterDatabase" localSheetId="120" hidden="1">'ITSSY-PLAZAS'!$A$11:$G$46</definedName>
    <definedName name="_xlnm._FilterDatabase" localSheetId="122" hidden="1">'ITSVA-PLAZAS'!$A$7:$F$70</definedName>
    <definedName name="_xlnm._FilterDatabase" localSheetId="123" hidden="1">'ITSVA-TAB'!$A$7:$K$45</definedName>
    <definedName name="_xlnm._FilterDatabase" localSheetId="91" hidden="1">'JAPAY-PLAZAS'!$A$10:$E$111</definedName>
    <definedName name="_xlnm._FilterDatabase" localSheetId="105" hidden="1">'SSY-PLAZAS'!$A$10:$E$433</definedName>
    <definedName name="_xlnm._FilterDatabase" localSheetId="106" hidden="1">'SSY-TAB'!$N$10:$O$408</definedName>
    <definedName name="_xlnm._FilterDatabase" localSheetId="133" hidden="1">'UTM-TAB'!$A$7:$M$44</definedName>
    <definedName name="_ISR2" localSheetId="38">#REF!</definedName>
    <definedName name="_ISR2" localSheetId="39">#REF!</definedName>
    <definedName name="_ISR2" localSheetId="40">#REF!</definedName>
    <definedName name="_ISR2" localSheetId="41">#REF!</definedName>
    <definedName name="_ISR2" localSheetId="42">#REF!</definedName>
    <definedName name="_ISR2" localSheetId="43">#REF!</definedName>
    <definedName name="_ISR2" localSheetId="108">#REF!</definedName>
    <definedName name="_ISR2" localSheetId="109">#REF!</definedName>
    <definedName name="_ISR2" localSheetId="44">#REF!</definedName>
    <definedName name="_ISR2" localSheetId="110">#REF!</definedName>
    <definedName name="_ISR2" localSheetId="111">#REF!</definedName>
    <definedName name="_ISR2" localSheetId="113">#REF!</definedName>
    <definedName name="_ISR2" localSheetId="115">#REF!</definedName>
    <definedName name="_ISR2" localSheetId="83">#REF!</definedName>
    <definedName name="_ISR2" localSheetId="84">#REF!</definedName>
    <definedName name="_ISR2" localSheetId="85">#REF!</definedName>
    <definedName name="_ISR2" localSheetId="86">#REF!</definedName>
    <definedName name="_ISR2" localSheetId="117">#REF!</definedName>
    <definedName name="_ISR2" localSheetId="119">#REF!</definedName>
    <definedName name="_ISR2" localSheetId="120">#REF!</definedName>
    <definedName name="_ISR2" localSheetId="121">#REF!</definedName>
    <definedName name="_ISR2" localSheetId="122">#REF!</definedName>
    <definedName name="_ISR2" localSheetId="123">#REF!</definedName>
    <definedName name="_ISR2" localSheetId="105">#REF!</definedName>
    <definedName name="_ISR2" localSheetId="125">#REF!</definedName>
    <definedName name="_ISR2" localSheetId="126">#REF!</definedName>
    <definedName name="_ISR2" localSheetId="127">#REF!</definedName>
    <definedName name="_ISR2" localSheetId="129">#REF!</definedName>
    <definedName name="_ISR2" localSheetId="131">#REF!</definedName>
    <definedName name="_ISR2" localSheetId="135">#REF!</definedName>
    <definedName name="_ISR2" localSheetId="132">#REF!</definedName>
    <definedName name="_ISR2" localSheetId="133">#REF!</definedName>
    <definedName name="_ISR2" localSheetId="137">#REF!</definedName>
    <definedName name="_ISR2" localSheetId="139">#REF!</definedName>
    <definedName name="_ISR2">#REF!</definedName>
    <definedName name="_SD2012" localSheetId="38">#REF!</definedName>
    <definedName name="_SD2012" localSheetId="39">#REF!</definedName>
    <definedName name="_SD2012" localSheetId="40">#REF!</definedName>
    <definedName name="_SD2012" localSheetId="41">#REF!</definedName>
    <definedName name="_SD2012" localSheetId="42">#REF!</definedName>
    <definedName name="_SD2012" localSheetId="43">#REF!</definedName>
    <definedName name="_SD2012" localSheetId="108">#REF!</definedName>
    <definedName name="_SD2012" localSheetId="109">#REF!</definedName>
    <definedName name="_SD2012" localSheetId="44">#REF!</definedName>
    <definedName name="_SD2012" localSheetId="110">#REF!</definedName>
    <definedName name="_SD2012" localSheetId="111">#REF!</definedName>
    <definedName name="_SD2012" localSheetId="113">#REF!</definedName>
    <definedName name="_SD2012" localSheetId="115">#REF!</definedName>
    <definedName name="_SD2012" localSheetId="83">#REF!</definedName>
    <definedName name="_SD2012" localSheetId="84">#REF!</definedName>
    <definedName name="_SD2012" localSheetId="85">#REF!</definedName>
    <definedName name="_SD2012" localSheetId="86">#REF!</definedName>
    <definedName name="_SD2012" localSheetId="117">#REF!</definedName>
    <definedName name="_SD2012" localSheetId="119">#REF!</definedName>
    <definedName name="_SD2012" localSheetId="120">#REF!</definedName>
    <definedName name="_SD2012" localSheetId="121">#REF!</definedName>
    <definedName name="_SD2012" localSheetId="122">#REF!</definedName>
    <definedName name="_SD2012" localSheetId="123">#REF!</definedName>
    <definedName name="_SD2012" localSheetId="105">#REF!</definedName>
    <definedName name="_SD2012" localSheetId="125">#REF!</definedName>
    <definedName name="_SD2012" localSheetId="126">#REF!</definedName>
    <definedName name="_SD2012" localSheetId="127">#REF!</definedName>
    <definedName name="_SD2012" localSheetId="129">#REF!</definedName>
    <definedName name="_SD2012" localSheetId="131">#REF!</definedName>
    <definedName name="_SD2012" localSheetId="135">#REF!</definedName>
    <definedName name="_SD2012" localSheetId="132">#REF!</definedName>
    <definedName name="_SD2012" localSheetId="133">#REF!</definedName>
    <definedName name="_SD2012" localSheetId="137">#REF!</definedName>
    <definedName name="_SD2012" localSheetId="139">#REF!</definedName>
    <definedName name="_SD2012">#REF!</definedName>
    <definedName name="ADE" localSheetId="108">#REF!</definedName>
    <definedName name="ADE" localSheetId="109">#REF!</definedName>
    <definedName name="ADE" localSheetId="44">#REF!</definedName>
    <definedName name="ADE" localSheetId="110">#REF!</definedName>
    <definedName name="ADE" localSheetId="111">#REF!</definedName>
    <definedName name="ADE" localSheetId="105">#REF!</definedName>
    <definedName name="ADE" localSheetId="132">#REF!</definedName>
    <definedName name="ADE">#REF!</definedName>
    <definedName name="ADSCRIPCION" localSheetId="111">[2]Hoja2!$A$2:$B$36</definedName>
    <definedName name="ADSCRIPCION" localSheetId="33">[2]Hoja2!$A$2:$B$36</definedName>
    <definedName name="ADSCRIPCION">#REF!</definedName>
    <definedName name="aguinaldo" localSheetId="108">#REF!</definedName>
    <definedName name="aguinaldo" localSheetId="109">#REF!</definedName>
    <definedName name="aguinaldo" localSheetId="110">#REF!</definedName>
    <definedName name="aguinaldo" localSheetId="111">#REF!</definedName>
    <definedName name="aguinaldo" localSheetId="105">#REF!</definedName>
    <definedName name="aguinaldo" localSheetId="132">#REF!</definedName>
    <definedName name="aguinaldo">#REF!</definedName>
    <definedName name="ANTEPRO" localSheetId="108">#REF!</definedName>
    <definedName name="ANTEPRO" localSheetId="109">#REF!</definedName>
    <definedName name="ANTEPRO" localSheetId="44">#REF!</definedName>
    <definedName name="ANTEPRO" localSheetId="110">#REF!</definedName>
    <definedName name="ANTEPRO" localSheetId="111">#REF!</definedName>
    <definedName name="ANTEPRO" localSheetId="105">#REF!</definedName>
    <definedName name="ANTEPRO" localSheetId="132">#REF!</definedName>
    <definedName name="ANTEPRO">#REF!</definedName>
    <definedName name="AÑO" localSheetId="111">[3]Funciones!$I$2:$I$13</definedName>
    <definedName name="AÑO" localSheetId="33">[3]Funciones!$I$2:$I$13</definedName>
    <definedName name="AÑO" localSheetId="105">#REF!</definedName>
    <definedName name="AÑO">#REF!</definedName>
    <definedName name="añoservicio" localSheetId="38">#REF!</definedName>
    <definedName name="añoservicio" localSheetId="39">#REF!</definedName>
    <definedName name="añoservicio" localSheetId="40">#REF!</definedName>
    <definedName name="añoservicio" localSheetId="41">#REF!</definedName>
    <definedName name="añoservicio" localSheetId="42">#REF!</definedName>
    <definedName name="añoservicio" localSheetId="43">#REF!</definedName>
    <definedName name="añoservicio" localSheetId="108">#REF!</definedName>
    <definedName name="añoservicio" localSheetId="109">#REF!</definedName>
    <definedName name="añoservicio" localSheetId="44">#REF!</definedName>
    <definedName name="añoservicio" localSheetId="110">#REF!</definedName>
    <definedName name="añoservicio" localSheetId="111">[4]Quinquenios!#REF!</definedName>
    <definedName name="añoservicio" localSheetId="33">[4]Quinquenios!#REF!</definedName>
    <definedName name="añoservicio" localSheetId="105">#REF!</definedName>
    <definedName name="añoservicio" localSheetId="132">#REF!</definedName>
    <definedName name="añoservicio">#REF!</definedName>
    <definedName name="_xlnm.Print_Area" localSheetId="111">'COBAY-TAB'!$A$1:$M$169</definedName>
    <definedName name="_xlnm.Print_Area" localSheetId="33">'Resumen Plazas Entidades'!$A$1:$H$45</definedName>
    <definedName name="BASEDATOS1" localSheetId="111">'[5]BASE DE DATOS'!$A$2:$G$545</definedName>
    <definedName name="BASEDATOS1" localSheetId="107">#REF!</definedName>
    <definedName name="BASEDATOS1" localSheetId="33">'[6]BASE DE DATOS'!$A$2:$G$545</definedName>
    <definedName name="BASEDATOS1">#REF!</definedName>
    <definedName name="BD" localSheetId="38">#REF!</definedName>
    <definedName name="BD" localSheetId="39">#REF!</definedName>
    <definedName name="BD" localSheetId="40">#REF!</definedName>
    <definedName name="BD" localSheetId="41">#REF!</definedName>
    <definedName name="BD" localSheetId="42">#REF!</definedName>
    <definedName name="BD" localSheetId="43">#REF!</definedName>
    <definedName name="BD" localSheetId="108">#REF!</definedName>
    <definedName name="BD" localSheetId="109">#REF!</definedName>
    <definedName name="BD" localSheetId="44">#REF!</definedName>
    <definedName name="BD" localSheetId="110">#REF!</definedName>
    <definedName name="BD" localSheetId="111">#REF!</definedName>
    <definedName name="BD" localSheetId="113">#REF!</definedName>
    <definedName name="BD" localSheetId="115">#REF!</definedName>
    <definedName name="BD" localSheetId="83">#REF!</definedName>
    <definedName name="BD" localSheetId="84">#REF!</definedName>
    <definedName name="BD" localSheetId="85">#REF!</definedName>
    <definedName name="BD" localSheetId="86">#REF!</definedName>
    <definedName name="BD" localSheetId="117">#REF!</definedName>
    <definedName name="BD" localSheetId="119">#REF!</definedName>
    <definedName name="BD" localSheetId="120">#REF!</definedName>
    <definedName name="BD" localSheetId="121">#REF!</definedName>
    <definedName name="BD" localSheetId="122">#REF!</definedName>
    <definedName name="BD" localSheetId="123">#REF!</definedName>
    <definedName name="BD" localSheetId="105">#REF!</definedName>
    <definedName name="BD" localSheetId="125">#REF!</definedName>
    <definedName name="BD" localSheetId="126">#REF!</definedName>
    <definedName name="BD" localSheetId="127">#REF!</definedName>
    <definedName name="BD" localSheetId="129">#REF!</definedName>
    <definedName name="BD" localSheetId="131">#REF!</definedName>
    <definedName name="BD" localSheetId="135">#REF!</definedName>
    <definedName name="BD" localSheetId="132">#REF!</definedName>
    <definedName name="BD" localSheetId="133">#REF!</definedName>
    <definedName name="BD" localSheetId="137">#REF!</definedName>
    <definedName name="BD" localSheetId="139">#REF!</definedName>
    <definedName name="BD">#REF!</definedName>
    <definedName name="BOLSA" localSheetId="108">#REF!</definedName>
    <definedName name="BOLSA" localSheetId="109">#REF!</definedName>
    <definedName name="BOLSA" localSheetId="110">#REF!</definedName>
    <definedName name="BOLSA" localSheetId="111">#REF!</definedName>
    <definedName name="BOLSA" localSheetId="105">#REF!</definedName>
    <definedName name="BOLSA" localSheetId="132">#REF!</definedName>
    <definedName name="BOLSA">#REF!</definedName>
    <definedName name="BONOAÑOSERVICIO2014" localSheetId="111">'[7]Bono x Años Servicio'!$A$2:$G$75</definedName>
    <definedName name="BONOAÑOSERVICIO2014" localSheetId="33">'[7]Bono x Años Servicio'!$A$2:$G$75</definedName>
    <definedName name="BONOAÑOSERVICIO2014" localSheetId="105">#REF!</definedName>
    <definedName name="BONOAÑOSERVICIO2014">#REF!</definedName>
    <definedName name="bonoañosservicio2017" localSheetId="111">'[8]tabla de bonoaños'!$B$1:$D$6</definedName>
    <definedName name="bonoañosservicio2017" localSheetId="33">'[8]tabla de bonoaños'!$B$1:$D$6</definedName>
    <definedName name="bonoañosservicio2017" localSheetId="105">#REF!</definedName>
    <definedName name="bonoañosservicio2017" localSheetId="106">#REF!</definedName>
    <definedName name="bonoañosservicio2017">#REF!</definedName>
    <definedName name="BORRAR" localSheetId="111">'[9]Bono x Años Servicio'!$A$2:$G$60</definedName>
    <definedName name="BORRAR" localSheetId="33">'[9]Bono x Años Servicio'!$A$2:$G$60</definedName>
    <definedName name="BORRAR" localSheetId="105">#REF!</definedName>
    <definedName name="BORRAR">#REF!</definedName>
    <definedName name="BS" localSheetId="38">#REF!</definedName>
    <definedName name="BS" localSheetId="39">#REF!</definedName>
    <definedName name="BS" localSheetId="40">#REF!</definedName>
    <definedName name="BS" localSheetId="41">#REF!</definedName>
    <definedName name="BS" localSheetId="42">#REF!</definedName>
    <definedName name="BS" localSheetId="43">#REF!</definedName>
    <definedName name="BS" localSheetId="108">#REF!</definedName>
    <definedName name="BS" localSheetId="109">#REF!</definedName>
    <definedName name="BS" localSheetId="44">#REF!</definedName>
    <definedName name="BS" localSheetId="110">#REF!</definedName>
    <definedName name="BS" localSheetId="111">#REF!</definedName>
    <definedName name="BS" localSheetId="113">#REF!</definedName>
    <definedName name="BS" localSheetId="115">#REF!</definedName>
    <definedName name="BS" localSheetId="83">#REF!</definedName>
    <definedName name="BS" localSheetId="84">#REF!</definedName>
    <definedName name="BS" localSheetId="85">#REF!</definedName>
    <definedName name="BS" localSheetId="86">#REF!</definedName>
    <definedName name="BS" localSheetId="117">#REF!</definedName>
    <definedName name="BS" localSheetId="119">#REF!</definedName>
    <definedName name="BS" localSheetId="120">#REF!</definedName>
    <definedName name="BS" localSheetId="121">#REF!</definedName>
    <definedName name="BS" localSheetId="122">#REF!</definedName>
    <definedName name="BS" localSheetId="123">#REF!</definedName>
    <definedName name="BS" localSheetId="105">#REF!</definedName>
    <definedName name="BS" localSheetId="125">#REF!</definedName>
    <definedName name="BS" localSheetId="126">#REF!</definedName>
    <definedName name="BS" localSheetId="127">#REF!</definedName>
    <definedName name="BS" localSheetId="129">#REF!</definedName>
    <definedName name="BS" localSheetId="131">#REF!</definedName>
    <definedName name="BS" localSheetId="135">#REF!</definedName>
    <definedName name="BS" localSheetId="132">#REF!</definedName>
    <definedName name="BS" localSheetId="133">#REF!</definedName>
    <definedName name="BS" localSheetId="137">#REF!</definedName>
    <definedName name="BS" localSheetId="139">#REF!</definedName>
    <definedName name="BS">#REF!</definedName>
    <definedName name="cas" localSheetId="111">[10]pruebas!$A$2:$C$826</definedName>
    <definedName name="cas" localSheetId="107">#REF!</definedName>
    <definedName name="cas" localSheetId="33">[11]pruebas!$A$2:$C$826</definedName>
    <definedName name="cas">#REF!</definedName>
    <definedName name="cas_anual" localSheetId="108">#REF!</definedName>
    <definedName name="cas_anual" localSheetId="109">#REF!</definedName>
    <definedName name="cas_anual" localSheetId="111">[12]tabla!$A$27:$D$39</definedName>
    <definedName name="cas_anual" localSheetId="91">#REF!</definedName>
    <definedName name="cas_anual" localSheetId="92">#REF!</definedName>
    <definedName name="cas_anual" localSheetId="33">[13]tabla!$A$27:$D$39</definedName>
    <definedName name="cas_anual">#REF!</definedName>
    <definedName name="casm" localSheetId="111">[14]tabla!$A$27:$D$39</definedName>
    <definedName name="casm" localSheetId="33">[14]tabla!$A$27:$D$39</definedName>
    <definedName name="casm">#REF!</definedName>
    <definedName name="CATEGORIA2012" localSheetId="38">#REF!</definedName>
    <definedName name="CATEGORIA2012" localSheetId="39">#REF!</definedName>
    <definedName name="CATEGORIA2012" localSheetId="40">#REF!</definedName>
    <definedName name="CATEGORIA2012" localSheetId="41">#REF!</definedName>
    <definedName name="CATEGORIA2012" localSheetId="42">#REF!</definedName>
    <definedName name="CATEGORIA2012" localSheetId="43">#REF!</definedName>
    <definedName name="CATEGORIA2012" localSheetId="108">#REF!</definedName>
    <definedName name="CATEGORIA2012" localSheetId="109">#REF!</definedName>
    <definedName name="CATEGORIA2012" localSheetId="44">#REF!</definedName>
    <definedName name="CATEGORIA2012" localSheetId="110">#REF!</definedName>
    <definedName name="CATEGORIA2012" localSheetId="111">#REF!</definedName>
    <definedName name="CATEGORIA2012" localSheetId="113">#REF!</definedName>
    <definedName name="CATEGORIA2012" localSheetId="115">#REF!</definedName>
    <definedName name="CATEGORIA2012" localSheetId="83">#REF!</definedName>
    <definedName name="CATEGORIA2012" localSheetId="84">#REF!</definedName>
    <definedName name="CATEGORIA2012" localSheetId="85">#REF!</definedName>
    <definedName name="CATEGORIA2012" localSheetId="86">#REF!</definedName>
    <definedName name="CATEGORIA2012" localSheetId="117">#REF!</definedName>
    <definedName name="CATEGORIA2012" localSheetId="119">#REF!</definedName>
    <definedName name="CATEGORIA2012" localSheetId="120">#REF!</definedName>
    <definedName name="CATEGORIA2012" localSheetId="121">#REF!</definedName>
    <definedName name="CATEGORIA2012" localSheetId="122">#REF!</definedName>
    <definedName name="CATEGORIA2012" localSheetId="123">#REF!</definedName>
    <definedName name="CATEGORIA2012" localSheetId="105">#REF!</definedName>
    <definedName name="CATEGORIA2012" localSheetId="125">#REF!</definedName>
    <definedName name="CATEGORIA2012" localSheetId="126">#REF!</definedName>
    <definedName name="CATEGORIA2012" localSheetId="127">#REF!</definedName>
    <definedName name="CATEGORIA2012" localSheetId="129">#REF!</definedName>
    <definedName name="CATEGORIA2012" localSheetId="131">#REF!</definedName>
    <definedName name="CATEGORIA2012" localSheetId="135">#REF!</definedName>
    <definedName name="CATEGORIA2012" localSheetId="132">#REF!</definedName>
    <definedName name="CATEGORIA2012" localSheetId="133">#REF!</definedName>
    <definedName name="CATEGORIA2012" localSheetId="137">#REF!</definedName>
    <definedName name="CATEGORIA2012" localSheetId="139">#REF!</definedName>
    <definedName name="CATEGORIA2012">#REF!</definedName>
    <definedName name="checandoINEGI" localSheetId="38">#REF!</definedName>
    <definedName name="checandoINEGI" localSheetId="39">#REF!</definedName>
    <definedName name="checandoINEGI" localSheetId="40">#REF!</definedName>
    <definedName name="checandoINEGI" localSheetId="41">#REF!</definedName>
    <definedName name="checandoINEGI" localSheetId="42">#REF!</definedName>
    <definedName name="checandoINEGI" localSheetId="43">#REF!</definedName>
    <definedName name="checandoINEGI" localSheetId="108">#REF!</definedName>
    <definedName name="checandoINEGI" localSheetId="109">#REF!</definedName>
    <definedName name="checandoINEGI" localSheetId="44">#REF!</definedName>
    <definedName name="checandoINEGI" localSheetId="110">#REF!</definedName>
    <definedName name="checandoINEGI" localSheetId="111">#REF!</definedName>
    <definedName name="checandoINEGI" localSheetId="113">#REF!</definedName>
    <definedName name="checandoINEGI" localSheetId="115">#REF!</definedName>
    <definedName name="checandoINEGI" localSheetId="83">#REF!</definedName>
    <definedName name="checandoINEGI" localSheetId="84">#REF!</definedName>
    <definedName name="checandoINEGI" localSheetId="85">#REF!</definedName>
    <definedName name="checandoINEGI" localSheetId="86">#REF!</definedName>
    <definedName name="checandoINEGI" localSheetId="117">#REF!</definedName>
    <definedName name="checandoINEGI" localSheetId="119">#REF!</definedName>
    <definedName name="checandoINEGI" localSheetId="120">#REF!</definedName>
    <definedName name="checandoINEGI" localSheetId="121">#REF!</definedName>
    <definedName name="checandoINEGI" localSheetId="122">#REF!</definedName>
    <definedName name="checandoINEGI" localSheetId="123">#REF!</definedName>
    <definedName name="checandoINEGI" localSheetId="105">#REF!</definedName>
    <definedName name="checandoINEGI" localSheetId="125">#REF!</definedName>
    <definedName name="checandoINEGI" localSheetId="126">#REF!</definedName>
    <definedName name="checandoINEGI" localSheetId="127">#REF!</definedName>
    <definedName name="checandoINEGI" localSheetId="129">#REF!</definedName>
    <definedName name="checandoINEGI" localSheetId="131">#REF!</definedName>
    <definedName name="checandoINEGI" localSheetId="135">#REF!</definedName>
    <definedName name="checandoINEGI" localSheetId="132">#REF!</definedName>
    <definedName name="checandoINEGI" localSheetId="133">#REF!</definedName>
    <definedName name="checandoINEGI" localSheetId="137">#REF!</definedName>
    <definedName name="checandoINEGI" localSheetId="139">#REF!</definedName>
    <definedName name="checandoINEGI">#REF!</definedName>
    <definedName name="Cod" localSheetId="38">#REF!</definedName>
    <definedName name="Cod" localSheetId="39">#REF!</definedName>
    <definedName name="Cod" localSheetId="40">#REF!</definedName>
    <definedName name="Cod" localSheetId="41">#REF!</definedName>
    <definedName name="Cod" localSheetId="42">#REF!</definedName>
    <definedName name="Cod" localSheetId="43">#REF!</definedName>
    <definedName name="Cod" localSheetId="108">#REF!</definedName>
    <definedName name="Cod" localSheetId="109">#REF!</definedName>
    <definedName name="Cod" localSheetId="44">#REF!</definedName>
    <definedName name="Cod" localSheetId="110">#REF!</definedName>
    <definedName name="Cod" localSheetId="111">#REF!</definedName>
    <definedName name="Cod" localSheetId="113">#REF!</definedName>
    <definedName name="Cod" localSheetId="115">#REF!</definedName>
    <definedName name="Cod" localSheetId="83">#REF!</definedName>
    <definedName name="Cod" localSheetId="84">#REF!</definedName>
    <definedName name="Cod" localSheetId="85">#REF!</definedName>
    <definedName name="Cod" localSheetId="86">#REF!</definedName>
    <definedName name="Cod" localSheetId="117">#REF!</definedName>
    <definedName name="Cod" localSheetId="119">#REF!</definedName>
    <definedName name="Cod" localSheetId="120">#REF!</definedName>
    <definedName name="Cod" localSheetId="121">#REF!</definedName>
    <definedName name="Cod" localSheetId="122">#REF!</definedName>
    <definedName name="Cod" localSheetId="123">#REF!</definedName>
    <definedName name="Cod" localSheetId="105">#REF!</definedName>
    <definedName name="Cod" localSheetId="125">#REF!</definedName>
    <definedName name="Cod" localSheetId="126">#REF!</definedName>
    <definedName name="Cod" localSheetId="127">#REF!</definedName>
    <definedName name="Cod" localSheetId="129">#REF!</definedName>
    <definedName name="Cod" localSheetId="131">#REF!</definedName>
    <definedName name="Cod" localSheetId="135">#REF!</definedName>
    <definedName name="Cod" localSheetId="132">#REF!</definedName>
    <definedName name="Cod" localSheetId="133">#REF!</definedName>
    <definedName name="Cod" localSheetId="137">#REF!</definedName>
    <definedName name="Cod" localSheetId="139">#REF!</definedName>
    <definedName name="Cod">#REF!</definedName>
    <definedName name="COMPENSACIONES2019" localSheetId="38">#REF!</definedName>
    <definedName name="COMPENSACIONES2019" localSheetId="39">#REF!</definedName>
    <definedName name="COMPENSACIONES2019" localSheetId="40">#REF!</definedName>
    <definedName name="COMPENSACIONES2019" localSheetId="41">#REF!</definedName>
    <definedName name="COMPENSACIONES2019" localSheetId="42">#REF!</definedName>
    <definedName name="COMPENSACIONES2019" localSheetId="43">#REF!</definedName>
    <definedName name="COMPENSACIONES2019" localSheetId="108">#REF!</definedName>
    <definedName name="COMPENSACIONES2019" localSheetId="109">#REF!</definedName>
    <definedName name="COMPENSACIONES2019" localSheetId="44">#REF!</definedName>
    <definedName name="COMPENSACIONES2019" localSheetId="110">#REF!</definedName>
    <definedName name="COMPENSACIONES2019" localSheetId="111">#REF!</definedName>
    <definedName name="COMPENSACIONES2019" localSheetId="83">#REF!</definedName>
    <definedName name="COMPENSACIONES2019" localSheetId="84">#REF!</definedName>
    <definedName name="COMPENSACIONES2019" localSheetId="85">#REF!</definedName>
    <definedName name="COMPENSACIONES2019" localSheetId="86">#REF!</definedName>
    <definedName name="COMPENSACIONES2019" localSheetId="120">#REF!</definedName>
    <definedName name="COMPENSACIONES2019" localSheetId="121">#REF!</definedName>
    <definedName name="COMPENSACIONES2019" localSheetId="122">#REF!</definedName>
    <definedName name="COMPENSACIONES2019" localSheetId="123">#REF!</definedName>
    <definedName name="COMPENSACIONES2019" localSheetId="105">#REF!</definedName>
    <definedName name="COMPENSACIONES2019" localSheetId="126">#REF!</definedName>
    <definedName name="COMPENSACIONES2019" localSheetId="132">#REF!</definedName>
    <definedName name="COMPENSACIONES2019">#REF!</definedName>
    <definedName name="correoelectronico" localSheetId="45">#REF!</definedName>
    <definedName name="correoelectronico" localSheetId="46">#REF!</definedName>
    <definedName name="correoelectronico">#N/A</definedName>
    <definedName name="CRED_SAL" localSheetId="38">#REF!</definedName>
    <definedName name="CRED_SAL" localSheetId="39">#REF!</definedName>
    <definedName name="CRED_SAL" localSheetId="40">#REF!</definedName>
    <definedName name="CRED_SAL" localSheetId="41">#REF!</definedName>
    <definedName name="CRED_SAL" localSheetId="42">#REF!</definedName>
    <definedName name="CRED_SAL" localSheetId="43">#REF!</definedName>
    <definedName name="CRED_SAL" localSheetId="108">#REF!</definedName>
    <definedName name="CRED_SAL" localSheetId="109">#REF!</definedName>
    <definedName name="CRED_SAL" localSheetId="44">#REF!</definedName>
    <definedName name="CRED_SAL" localSheetId="110">#REF!</definedName>
    <definedName name="CRED_SAL" localSheetId="111">[15]TabAnus!#REF!</definedName>
    <definedName name="CRED_SAL" localSheetId="33">[15]TabAnus!#REF!</definedName>
    <definedName name="CRED_SAL" localSheetId="105">#REF!</definedName>
    <definedName name="CRED_SAL" localSheetId="126">#REF!</definedName>
    <definedName name="CRED_SAL" localSheetId="132">#REF!</definedName>
    <definedName name="CRED_SAL">#REF!</definedName>
    <definedName name="CREDMENS" localSheetId="111">'[16]Tabla para piramidar'!$F$12:$H$23</definedName>
    <definedName name="CREDMENS" localSheetId="33">'[16]Tabla para piramidar'!$F$12:$H$23</definedName>
    <definedName name="CREDMENS">#REF!</definedName>
    <definedName name="CREDSAL" localSheetId="38">#REF!</definedName>
    <definedName name="CREDSAL" localSheetId="39">#REF!</definedName>
    <definedName name="CREDSAL" localSheetId="40">#REF!</definedName>
    <definedName name="CREDSAL" localSheetId="41">#REF!</definedName>
    <definedName name="CREDSAL" localSheetId="42">#REF!</definedName>
    <definedName name="CREDSAL" localSheetId="43">#REF!</definedName>
    <definedName name="CREDSAL" localSheetId="108">#REF!</definedName>
    <definedName name="CREDSAL" localSheetId="109">#REF!</definedName>
    <definedName name="CREDSAL" localSheetId="44">#REF!</definedName>
    <definedName name="CREDSAL" localSheetId="110">#REF!</definedName>
    <definedName name="CREDSAL" localSheetId="111">#REF!</definedName>
    <definedName name="CREDSAL" localSheetId="113">#REF!</definedName>
    <definedName name="CREDSAL" localSheetId="115">#REF!</definedName>
    <definedName name="CREDSAL" localSheetId="83">#REF!</definedName>
    <definedName name="CREDSAL" localSheetId="84">#REF!</definedName>
    <definedName name="CREDSAL" localSheetId="85">#REF!</definedName>
    <definedName name="CREDSAL" localSheetId="86">#REF!</definedName>
    <definedName name="CREDSAL" localSheetId="117">#REF!</definedName>
    <definedName name="CREDSAL" localSheetId="119">#REF!</definedName>
    <definedName name="CREDSAL" localSheetId="120">#REF!</definedName>
    <definedName name="CREDSAL" localSheetId="121">#REF!</definedName>
    <definedName name="CREDSAL" localSheetId="122">#REF!</definedName>
    <definedName name="CREDSAL" localSheetId="123">#REF!</definedName>
    <definedName name="CREDSAL" localSheetId="105">#REF!</definedName>
    <definedName name="CREDSAL" localSheetId="125">#REF!</definedName>
    <definedName name="CREDSAL" localSheetId="126">#REF!</definedName>
    <definedName name="CREDSAL" localSheetId="127">#REF!</definedName>
    <definedName name="CREDSAL" localSheetId="129">#REF!</definedName>
    <definedName name="CREDSAL" localSheetId="131">#REF!</definedName>
    <definedName name="CREDSAL" localSheetId="135">#REF!</definedName>
    <definedName name="CREDSAL" localSheetId="132">#REF!</definedName>
    <definedName name="CREDSAL" localSheetId="133">#REF!</definedName>
    <definedName name="CREDSAL" localSheetId="137">#REF!</definedName>
    <definedName name="CREDSAL" localSheetId="139">#REF!</definedName>
    <definedName name="CREDSAL">#REF!</definedName>
    <definedName name="CREDSAL2" localSheetId="38">#REF!</definedName>
    <definedName name="CREDSAL2" localSheetId="39">#REF!</definedName>
    <definedName name="CREDSAL2" localSheetId="40">#REF!</definedName>
    <definedName name="CREDSAL2" localSheetId="41">#REF!</definedName>
    <definedName name="CREDSAL2" localSheetId="42">#REF!</definedName>
    <definedName name="CREDSAL2" localSheetId="43">#REF!</definedName>
    <definedName name="CREDSAL2" localSheetId="108">#REF!</definedName>
    <definedName name="CREDSAL2" localSheetId="109">#REF!</definedName>
    <definedName name="CREDSAL2" localSheetId="44">#REF!</definedName>
    <definedName name="CREDSAL2" localSheetId="110">#REF!</definedName>
    <definedName name="CREDSAL2" localSheetId="111">#REF!</definedName>
    <definedName name="CREDSAL2" localSheetId="113">#REF!</definedName>
    <definedName name="CREDSAL2" localSheetId="115">#REF!</definedName>
    <definedName name="CREDSAL2" localSheetId="83">#REF!</definedName>
    <definedName name="CREDSAL2" localSheetId="84">#REF!</definedName>
    <definedName name="CREDSAL2" localSheetId="85">#REF!</definedName>
    <definedName name="CREDSAL2" localSheetId="86">#REF!</definedName>
    <definedName name="CREDSAL2" localSheetId="117">#REF!</definedName>
    <definedName name="CREDSAL2" localSheetId="119">#REF!</definedName>
    <definedName name="CREDSAL2" localSheetId="120">#REF!</definedName>
    <definedName name="CREDSAL2" localSheetId="121">#REF!</definedName>
    <definedName name="CREDSAL2" localSheetId="122">#REF!</definedName>
    <definedName name="CREDSAL2" localSheetId="123">#REF!</definedName>
    <definedName name="CREDSAL2" localSheetId="105">#REF!</definedName>
    <definedName name="CREDSAL2" localSheetId="125">#REF!</definedName>
    <definedName name="CREDSAL2" localSheetId="126">#REF!</definedName>
    <definedName name="CREDSAL2" localSheetId="127">#REF!</definedName>
    <definedName name="CREDSAL2" localSheetId="129">#REF!</definedName>
    <definedName name="CREDSAL2" localSheetId="131">#REF!</definedName>
    <definedName name="CREDSAL2" localSheetId="135">#REF!</definedName>
    <definedName name="CREDSAL2" localSheetId="132">#REF!</definedName>
    <definedName name="CREDSAL2" localSheetId="133">#REF!</definedName>
    <definedName name="CREDSAL2" localSheetId="137">#REF!</definedName>
    <definedName name="CREDSAL2" localSheetId="139">#REF!</definedName>
    <definedName name="CREDSAL2">#REF!</definedName>
    <definedName name="DATOSCONFBASEEVEN" localSheetId="111">[2]EMPLEADOS!$A$5:$AR$434</definedName>
    <definedName name="DATOSCONFBASEEVEN" localSheetId="33">[2]EMPLEADOS!$A$5:$AR$434</definedName>
    <definedName name="DATOSCONFBASEEVEN" localSheetId="105">#REF!</definedName>
    <definedName name="DATOSCONFBASEEVEN">#REF!</definedName>
    <definedName name="DDDDDDDD" localSheetId="38">#REF!</definedName>
    <definedName name="DDDDDDDD" localSheetId="39">#REF!</definedName>
    <definedName name="DDDDDDDD" localSheetId="40">#REF!</definedName>
    <definedName name="DDDDDDDD" localSheetId="41">#REF!</definedName>
    <definedName name="DDDDDDDD" localSheetId="42">#REF!</definedName>
    <definedName name="DDDDDDDD" localSheetId="43">#REF!</definedName>
    <definedName name="DDDDDDDD" localSheetId="108">#REF!</definedName>
    <definedName name="DDDDDDDD" localSheetId="109">#REF!</definedName>
    <definedName name="DDDDDDDD" localSheetId="44">#REF!</definedName>
    <definedName name="DDDDDDDD" localSheetId="110">#REF!</definedName>
    <definedName name="DDDDDDDD" localSheetId="111">#REF!</definedName>
    <definedName name="DDDDDDDD" localSheetId="113">#REF!</definedName>
    <definedName name="DDDDDDDD" localSheetId="115">#REF!</definedName>
    <definedName name="DDDDDDDD" localSheetId="83">#REF!</definedName>
    <definedName name="DDDDDDDD" localSheetId="84">#REF!</definedName>
    <definedName name="DDDDDDDD" localSheetId="85">#REF!</definedName>
    <definedName name="DDDDDDDD" localSheetId="86">#REF!</definedName>
    <definedName name="DDDDDDDD" localSheetId="117">#REF!</definedName>
    <definedName name="DDDDDDDD" localSheetId="119">#REF!</definedName>
    <definedName name="DDDDDDDD" localSheetId="120">#REF!</definedName>
    <definedName name="DDDDDDDD" localSheetId="121">#REF!</definedName>
    <definedName name="DDDDDDDD" localSheetId="122">#REF!</definedName>
    <definedName name="DDDDDDDD" localSheetId="123">#REF!</definedName>
    <definedName name="DDDDDDDD" localSheetId="105">#REF!</definedName>
    <definedName name="DDDDDDDD" localSheetId="125">#REF!</definedName>
    <definedName name="DDDDDDDD" localSheetId="126">#REF!</definedName>
    <definedName name="DDDDDDDD" localSheetId="127">#REF!</definedName>
    <definedName name="DDDDDDDD" localSheetId="129">#REF!</definedName>
    <definedName name="DDDDDDDD" localSheetId="131">#REF!</definedName>
    <definedName name="DDDDDDDD" localSheetId="135">#REF!</definedName>
    <definedName name="DDDDDDDD" localSheetId="132">#REF!</definedName>
    <definedName name="DDDDDDDD" localSheetId="133">#REF!</definedName>
    <definedName name="DDDDDDDD" localSheetId="137">#REF!</definedName>
    <definedName name="DDDDDDDD" localSheetId="139">#REF!</definedName>
    <definedName name="DDDDDDDD">#REF!</definedName>
    <definedName name="dep" localSheetId="38">#REF!</definedName>
    <definedName name="dep" localSheetId="39">#REF!</definedName>
    <definedName name="dep" localSheetId="40">#REF!</definedName>
    <definedName name="dep" localSheetId="41">#REF!</definedName>
    <definedName name="dep" localSheetId="42">#REF!</definedName>
    <definedName name="dep" localSheetId="43">#REF!</definedName>
    <definedName name="dep" localSheetId="108">#REF!</definedName>
    <definedName name="dep" localSheetId="109">#REF!</definedName>
    <definedName name="dep" localSheetId="44">#REF!</definedName>
    <definedName name="dep" localSheetId="110">#REF!</definedName>
    <definedName name="dep" localSheetId="111">#REF!</definedName>
    <definedName name="dep" localSheetId="113">#REF!</definedName>
    <definedName name="dep" localSheetId="115">#REF!</definedName>
    <definedName name="dep" localSheetId="83">#REF!</definedName>
    <definedName name="dep" localSheetId="84">#REF!</definedName>
    <definedName name="dep" localSheetId="85">#REF!</definedName>
    <definedName name="dep" localSheetId="86">#REF!</definedName>
    <definedName name="dep" localSheetId="117">#REF!</definedName>
    <definedName name="dep" localSheetId="119">#REF!</definedName>
    <definedName name="dep" localSheetId="120">#REF!</definedName>
    <definedName name="dep" localSheetId="121">#REF!</definedName>
    <definedName name="dep" localSheetId="122">#REF!</definedName>
    <definedName name="dep" localSheetId="123">#REF!</definedName>
    <definedName name="dep" localSheetId="105">#REF!</definedName>
    <definedName name="dep" localSheetId="125">#REF!</definedName>
    <definedName name="dep" localSheetId="126">#REF!</definedName>
    <definedName name="dep" localSheetId="127">#REF!</definedName>
    <definedName name="dep" localSheetId="129">#REF!</definedName>
    <definedName name="dep" localSheetId="131">#REF!</definedName>
    <definedName name="dep" localSheetId="135">#REF!</definedName>
    <definedName name="dep" localSheetId="132">#REF!</definedName>
    <definedName name="dep" localSheetId="133">#REF!</definedName>
    <definedName name="dep" localSheetId="137">#REF!</definedName>
    <definedName name="dep" localSheetId="139">#REF!</definedName>
    <definedName name="dep">#REF!</definedName>
    <definedName name="dfdfadfs13" localSheetId="111">'[17]Hoja de Trabajo'!$AE:$AE</definedName>
    <definedName name="dfdfadfs13" localSheetId="33">'[17]Hoja de Trabajo'!$AE:$AE</definedName>
    <definedName name="dfdfadfs13">#REF!</definedName>
    <definedName name="dffdsafd" localSheetId="111">'[18]ORGANIGRAMA 2020'!$A$1:$B$33</definedName>
    <definedName name="dffdsafd" localSheetId="107">#REF!</definedName>
    <definedName name="dffdsafd" localSheetId="33">'[19]ORGANIGRAMA 2020'!$A$1:$B$33</definedName>
    <definedName name="dffdsafd">#REF!</definedName>
    <definedName name="dfsfsafd" localSheetId="111">'[18]ORGANIGRAMA 2020'!$A$1:$B$33</definedName>
    <definedName name="dfsfsafd" localSheetId="107">#REF!</definedName>
    <definedName name="dfsfsafd" localSheetId="33">'[19]ORGANIGRAMA 2020'!$A$1:$B$33</definedName>
    <definedName name="dfsfsafd">#REF!</definedName>
    <definedName name="DIRECCION_DE_ADSCRIPCION_2018_2024" localSheetId="111">'[20]DIRECCION DE ADSCRIPCION'!$A$1:$B$40</definedName>
    <definedName name="DIRECCION_DE_ADSCRIPCION_2018_2024" localSheetId="33">'[20]DIRECCION DE ADSCRIPCION'!$A$1:$B$40</definedName>
    <definedName name="DIRECCION_DE_ADSCRIPCION_2018_2024" localSheetId="105">#REF!</definedName>
    <definedName name="DIRECCION_DE_ADSCRIPCION_2018_2024">#REF!</definedName>
    <definedName name="Direccionadscripcion2020" localSheetId="111">'[21]ORGANIGRAMA 2020'!$A$1:$B$33</definedName>
    <definedName name="Direccionadscripcion2020" localSheetId="107">#REF!</definedName>
    <definedName name="Direccionadscripcion2020" localSheetId="33">'[22]ORGANIGRAMA 2020'!$A$1:$B$33</definedName>
    <definedName name="Direccionadscripcion2020" localSheetId="105">#REF!</definedName>
    <definedName name="Direccionadscripcion2020">#REF!</definedName>
    <definedName name="enero312008" localSheetId="108">#REF!</definedName>
    <definedName name="enero312008" localSheetId="109">#REF!</definedName>
    <definedName name="enero312008" localSheetId="110">#REF!</definedName>
    <definedName name="enero312008" localSheetId="111">#REF!</definedName>
    <definedName name="enero312008" localSheetId="105">#REF!</definedName>
    <definedName name="enero312008" localSheetId="132">#REF!</definedName>
    <definedName name="enero312008">#REF!</definedName>
    <definedName name="fdfdsf" localSheetId="38">#REF!</definedName>
    <definedName name="fdfdsf" localSheetId="39">#REF!</definedName>
    <definedName name="fdfdsf" localSheetId="40">#REF!</definedName>
    <definedName name="fdfdsf" localSheetId="41">#REF!</definedName>
    <definedName name="fdfdsf" localSheetId="42">#REF!</definedName>
    <definedName name="fdfdsf" localSheetId="43">#REF!</definedName>
    <definedName name="fdfdsf" localSheetId="108">#REF!</definedName>
    <definedName name="fdfdsf" localSheetId="109">#REF!</definedName>
    <definedName name="fdfdsf" localSheetId="44">#REF!</definedName>
    <definedName name="fdfdsf" localSheetId="110">#REF!</definedName>
    <definedName name="fdfdsf" localSheetId="111">#REF!</definedName>
    <definedName name="fdfdsf" localSheetId="113">#REF!</definedName>
    <definedName name="fdfdsf" localSheetId="115">#REF!</definedName>
    <definedName name="fdfdsf" localSheetId="83">#REF!</definedName>
    <definedName name="fdfdsf" localSheetId="84">#REF!</definedName>
    <definedName name="fdfdsf" localSheetId="85">#REF!</definedName>
    <definedName name="fdfdsf" localSheetId="86">#REF!</definedName>
    <definedName name="fdfdsf" localSheetId="117">#REF!</definedName>
    <definedName name="fdfdsf" localSheetId="119">#REF!</definedName>
    <definedName name="fdfdsf" localSheetId="120">#REF!</definedName>
    <definedName name="fdfdsf" localSheetId="121">#REF!</definedName>
    <definedName name="fdfdsf" localSheetId="122">#REF!</definedName>
    <definedName name="fdfdsf" localSheetId="123">#REF!</definedName>
    <definedName name="fdfdsf" localSheetId="105">#REF!</definedName>
    <definedName name="fdfdsf" localSheetId="125">#REF!</definedName>
    <definedName name="fdfdsf" localSheetId="126">#REF!</definedName>
    <definedName name="fdfdsf" localSheetId="127">#REF!</definedName>
    <definedName name="fdfdsf" localSheetId="129">#REF!</definedName>
    <definedName name="fdfdsf" localSheetId="131">#REF!</definedName>
    <definedName name="fdfdsf" localSheetId="135">#REF!</definedName>
    <definedName name="fdfdsf" localSheetId="132">#REF!</definedName>
    <definedName name="fdfdsf" localSheetId="133">#REF!</definedName>
    <definedName name="fdfdsf" localSheetId="137">#REF!</definedName>
    <definedName name="fdfdsf" localSheetId="139">#REF!</definedName>
    <definedName name="fdfdsf">#REF!</definedName>
    <definedName name="FONDORETIRO2019" localSheetId="111">[4]FONDORETIROTRABAJADOR!$B$11:$I$33</definedName>
    <definedName name="FONDORETIRO2019" localSheetId="33">[4]FONDORETIROTRABAJADOR!$B$11:$I$33</definedName>
    <definedName name="FONDORETIRO2019" localSheetId="105">#REF!</definedName>
    <definedName name="FONDORETIRO2019">#REF!</definedName>
    <definedName name="GE" localSheetId="111">[23]Entrenadores!$A$1:$C$79</definedName>
    <definedName name="GE" localSheetId="33">[23]Entrenadores!$A$1:$C$79</definedName>
    <definedName name="GE" localSheetId="105">#REF!</definedName>
    <definedName name="GE">#REF!</definedName>
    <definedName name="Generalidades" localSheetId="108">#REF!</definedName>
    <definedName name="Generalidades" localSheetId="109">#REF!</definedName>
    <definedName name="Generalidades" localSheetId="110">#REF!</definedName>
    <definedName name="Generalidades" localSheetId="111">#REF!</definedName>
    <definedName name="Generalidades" localSheetId="105">#REF!</definedName>
    <definedName name="Generalidades" localSheetId="132">#REF!</definedName>
    <definedName name="Generalidades">#REF!</definedName>
    <definedName name="gfds" localSheetId="45">#REF!</definedName>
    <definedName name="gfds" localSheetId="46">#REF!</definedName>
    <definedName name="gfds">#N/A</definedName>
    <definedName name="gratificacion" localSheetId="108">#REF!</definedName>
    <definedName name="gratificacion" localSheetId="109">#REF!</definedName>
    <definedName name="gratificacion" localSheetId="110">#REF!</definedName>
    <definedName name="gratificacion" localSheetId="111">#REF!</definedName>
    <definedName name="gratificacion" localSheetId="105">#REF!</definedName>
    <definedName name="gratificacion" localSheetId="132">#REF!</definedName>
    <definedName name="gratificacion">#REF!</definedName>
    <definedName name="IMPUESTO" localSheetId="108">#REF!</definedName>
    <definedName name="IMPUESTO" localSheetId="109">#REF!</definedName>
    <definedName name="IMPUESTO" localSheetId="110">#REF!</definedName>
    <definedName name="IMPUESTO" localSheetId="111">#REF!</definedName>
    <definedName name="IMPUESTO" localSheetId="105">#REF!</definedName>
    <definedName name="IMPUESTO" localSheetId="132">#REF!</definedName>
    <definedName name="IMPUESTO">#REF!</definedName>
    <definedName name="impuestom" localSheetId="111">[14]tabla!$A$2:$D$8</definedName>
    <definedName name="impuestom" localSheetId="33">[14]tabla!$A$2:$D$8</definedName>
    <definedName name="impuestom">#REF!</definedName>
    <definedName name="indded" localSheetId="38">#REF!</definedName>
    <definedName name="indded" localSheetId="39">#REF!</definedName>
    <definedName name="indded" localSheetId="40">#REF!</definedName>
    <definedName name="indded" localSheetId="41">#REF!</definedName>
    <definedName name="indded" localSheetId="42">#REF!</definedName>
    <definedName name="indded" localSheetId="43">#REF!</definedName>
    <definedName name="indded" localSheetId="108">#REF!</definedName>
    <definedName name="indded" localSheetId="109">#REF!</definedName>
    <definedName name="indded" localSheetId="44">#REF!</definedName>
    <definedName name="indded" localSheetId="110">#REF!</definedName>
    <definedName name="indded" localSheetId="111">#REF!</definedName>
    <definedName name="indded" localSheetId="113">#REF!</definedName>
    <definedName name="indded" localSheetId="115">#REF!</definedName>
    <definedName name="indded" localSheetId="83">#REF!</definedName>
    <definedName name="indded" localSheetId="84">#REF!</definedName>
    <definedName name="indded" localSheetId="85">#REF!</definedName>
    <definedName name="indded" localSheetId="86">#REF!</definedName>
    <definedName name="indded" localSheetId="117">#REF!</definedName>
    <definedName name="indded" localSheetId="119">#REF!</definedName>
    <definedName name="indded" localSheetId="120">#REF!</definedName>
    <definedName name="indded" localSheetId="121">#REF!</definedName>
    <definedName name="indded" localSheetId="122">#REF!</definedName>
    <definedName name="indded" localSheetId="123">#REF!</definedName>
    <definedName name="indded" localSheetId="105">#REF!</definedName>
    <definedName name="indded" localSheetId="125">#REF!</definedName>
    <definedName name="indded" localSheetId="126">#REF!</definedName>
    <definedName name="indded" localSheetId="127">#REF!</definedName>
    <definedName name="indded" localSheetId="129">#REF!</definedName>
    <definedName name="indded" localSheetId="131">#REF!</definedName>
    <definedName name="indded" localSheetId="135">#REF!</definedName>
    <definedName name="indded" localSheetId="132">#REF!</definedName>
    <definedName name="indded" localSheetId="133">#REF!</definedName>
    <definedName name="indded" localSheetId="137">#REF!</definedName>
    <definedName name="indded" localSheetId="139">#REF!</definedName>
    <definedName name="indded">#REF!</definedName>
    <definedName name="indper" localSheetId="38">#REF!</definedName>
    <definedName name="indper" localSheetId="39">#REF!</definedName>
    <definedName name="indper" localSheetId="40">#REF!</definedName>
    <definedName name="indper" localSheetId="41">#REF!</definedName>
    <definedName name="indper" localSheetId="42">#REF!</definedName>
    <definedName name="indper" localSheetId="43">#REF!</definedName>
    <definedName name="indper" localSheetId="108">#REF!</definedName>
    <definedName name="indper" localSheetId="109">#REF!</definedName>
    <definedName name="indper" localSheetId="44">#REF!</definedName>
    <definedName name="indper" localSheetId="110">#REF!</definedName>
    <definedName name="indper" localSheetId="111">#REF!</definedName>
    <definedName name="indper" localSheetId="113">#REF!</definedName>
    <definedName name="indper" localSheetId="115">#REF!</definedName>
    <definedName name="indper" localSheetId="83">#REF!</definedName>
    <definedName name="indper" localSheetId="84">#REF!</definedName>
    <definedName name="indper" localSheetId="85">#REF!</definedName>
    <definedName name="indper" localSheetId="86">#REF!</definedName>
    <definedName name="indper" localSheetId="117">#REF!</definedName>
    <definedName name="indper" localSheetId="119">#REF!</definedName>
    <definedName name="indper" localSheetId="120">#REF!</definedName>
    <definedName name="indper" localSheetId="121">#REF!</definedName>
    <definedName name="indper" localSheetId="122">#REF!</definedName>
    <definedName name="indper" localSheetId="123">#REF!</definedName>
    <definedName name="indper" localSheetId="105">#REF!</definedName>
    <definedName name="indper" localSheetId="125">#REF!</definedName>
    <definedName name="indper" localSheetId="126">#REF!</definedName>
    <definedName name="indper" localSheetId="127">#REF!</definedName>
    <definedName name="indper" localSheetId="129">#REF!</definedName>
    <definedName name="indper" localSheetId="131">#REF!</definedName>
    <definedName name="indper" localSheetId="135">#REF!</definedName>
    <definedName name="indper" localSheetId="132">#REF!</definedName>
    <definedName name="indper" localSheetId="133">#REF!</definedName>
    <definedName name="indper" localSheetId="137">#REF!</definedName>
    <definedName name="indper" localSheetId="139">#REF!</definedName>
    <definedName name="indper">#REF!</definedName>
    <definedName name="INEGIFUNCIONES" localSheetId="111">'[24]INEGI '!$G$5:$G$142</definedName>
    <definedName name="INEGIFUNCIONES" localSheetId="33">'[24]INEGI '!$G$5:$G$142</definedName>
    <definedName name="INEGIFUNCIONES" localSheetId="105">#REF!</definedName>
    <definedName name="INEGIFUNCIONES">#REF!</definedName>
    <definedName name="INEGISEXO" localSheetId="111">'[24]INEGI '!$H$5:$H$142</definedName>
    <definedName name="INEGISEXO" localSheetId="33">'[24]INEGI '!$H$5:$H$142</definedName>
    <definedName name="INEGISEXO" localSheetId="105">#REF!</definedName>
    <definedName name="INEGISEXO">#REF!</definedName>
    <definedName name="INSTITUTO_UNIDADES" localSheetId="111">'[25]VALES DEPARTAMENTO'!$A$2:$B$40</definedName>
    <definedName name="INSTITUTO_UNIDADES" localSheetId="33">'[25]VALES DEPARTAMENTO'!$A$2:$B$40</definedName>
    <definedName name="INSTITUTO_UNIDADES" localSheetId="105">#REF!</definedName>
    <definedName name="INSTITUTO_UNIDADES">#REF!</definedName>
    <definedName name="ISPT" localSheetId="111">[15]TabAnus!$A$4:$D$12</definedName>
    <definedName name="ISPT" localSheetId="33">[15]TabAnus!$A$4:$D$12</definedName>
    <definedName name="ISPT" localSheetId="105">#REF!</definedName>
    <definedName name="ISPT">#REF!</definedName>
    <definedName name="ISPT80" localSheetId="111">'[16]Tabla para piramidar'!$J$11:$M$23</definedName>
    <definedName name="ISPT80" localSheetId="33">'[16]Tabla para piramidar'!$J$11:$M$23</definedName>
    <definedName name="ISPT80">#REF!</definedName>
    <definedName name="ISR" localSheetId="38">#REF!</definedName>
    <definedName name="ISR" localSheetId="39">#REF!</definedName>
    <definedName name="ISR" localSheetId="40">#REF!</definedName>
    <definedName name="ISR" localSheetId="41">#REF!</definedName>
    <definedName name="ISR" localSheetId="42">#REF!</definedName>
    <definedName name="ISR" localSheetId="43">#REF!</definedName>
    <definedName name="ISR" localSheetId="108">#REF!</definedName>
    <definedName name="ISR" localSheetId="109">#REF!</definedName>
    <definedName name="ISR" localSheetId="44">#REF!</definedName>
    <definedName name="ISR" localSheetId="110">#REF!</definedName>
    <definedName name="ISR" localSheetId="111">#REF!</definedName>
    <definedName name="ISR" localSheetId="113">#REF!</definedName>
    <definedName name="ISR" localSheetId="115">#REF!</definedName>
    <definedName name="ISR" localSheetId="83">#REF!</definedName>
    <definedName name="ISR" localSheetId="84">#REF!</definedName>
    <definedName name="ISR" localSheetId="85">#REF!</definedName>
    <definedName name="ISR" localSheetId="86">#REF!</definedName>
    <definedName name="ISR" localSheetId="117">#REF!</definedName>
    <definedName name="ISR" localSheetId="119">#REF!</definedName>
    <definedName name="ISR" localSheetId="120">#REF!</definedName>
    <definedName name="ISR" localSheetId="121">#REF!</definedName>
    <definedName name="ISR" localSheetId="122">#REF!</definedName>
    <definedName name="ISR" localSheetId="123">#REF!</definedName>
    <definedName name="ISR" localSheetId="105">#REF!</definedName>
    <definedName name="ISR" localSheetId="125">#REF!</definedName>
    <definedName name="ISR" localSheetId="126">#REF!</definedName>
    <definedName name="ISR" localSheetId="127">#REF!</definedName>
    <definedName name="ISR" localSheetId="129">#REF!</definedName>
    <definedName name="ISR" localSheetId="131">#REF!</definedName>
    <definedName name="ISR" localSheetId="135">#REF!</definedName>
    <definedName name="ISR" localSheetId="132">#REF!</definedName>
    <definedName name="ISR" localSheetId="133">#REF!</definedName>
    <definedName name="ISR" localSheetId="137">#REF!</definedName>
    <definedName name="ISR" localSheetId="139">#REF!</definedName>
    <definedName name="ISR">#REF!</definedName>
    <definedName name="isrbonoporañoservicio" localSheetId="111">'[4]ISR BONO POR AÑOS DE SERVICIO'!$B$5:$AQ$60</definedName>
    <definedName name="isrbonoporañoservicio" localSheetId="33">'[4]ISR BONO POR AÑOS DE SERVICIO'!$B$5:$AQ$60</definedName>
    <definedName name="isrbonoporañoservicio" localSheetId="105">#REF!</definedName>
    <definedName name="isrbonoporañoservicio">#REF!</definedName>
    <definedName name="IVA" localSheetId="108">#REF!</definedName>
    <definedName name="IVA" localSheetId="109">#REF!</definedName>
    <definedName name="IVA" localSheetId="44">#REF!</definedName>
    <definedName name="IVA" localSheetId="110">#REF!</definedName>
    <definedName name="IVA" localSheetId="111">#REF!</definedName>
    <definedName name="IVA" localSheetId="105">#REF!</definedName>
    <definedName name="IVA" localSheetId="132">#REF!</definedName>
    <definedName name="IVA">#REF!</definedName>
    <definedName name="limite_infanual" localSheetId="108">#REF!</definedName>
    <definedName name="limite_infanual" localSheetId="109">#REF!</definedName>
    <definedName name="limite_infanual" localSheetId="111">[12]tabla!$A$2:$D$7</definedName>
    <definedName name="limite_infanual" localSheetId="91">#REF!</definedName>
    <definedName name="limite_infanual" localSheetId="92">#REF!</definedName>
    <definedName name="limite_infanual" localSheetId="33">[13]tabla!$A$2:$D$7</definedName>
    <definedName name="limite_infanual">#REF!</definedName>
    <definedName name="listaseptiembre" localSheetId="38">#REF!</definedName>
    <definedName name="listaseptiembre" localSheetId="39">#REF!</definedName>
    <definedName name="listaseptiembre" localSheetId="40">#REF!</definedName>
    <definedName name="listaseptiembre" localSheetId="41">#REF!</definedName>
    <definedName name="listaseptiembre" localSheetId="42">#REF!</definedName>
    <definedName name="listaseptiembre" localSheetId="43">#REF!</definedName>
    <definedName name="listaseptiembre" localSheetId="108">#REF!</definedName>
    <definedName name="listaseptiembre" localSheetId="109">#REF!</definedName>
    <definedName name="listaseptiembre" localSheetId="44">#REF!</definedName>
    <definedName name="listaseptiembre" localSheetId="110">#REF!</definedName>
    <definedName name="listaseptiembre" localSheetId="111">#REF!</definedName>
    <definedName name="listaseptiembre" localSheetId="113">#REF!</definedName>
    <definedName name="listaseptiembre" localSheetId="115">#REF!</definedName>
    <definedName name="listaseptiembre" localSheetId="83">#REF!</definedName>
    <definedName name="listaseptiembre" localSheetId="84">#REF!</definedName>
    <definedName name="listaseptiembre" localSheetId="85">#REF!</definedName>
    <definedName name="listaseptiembre" localSheetId="86">#REF!</definedName>
    <definedName name="listaseptiembre" localSheetId="117">#REF!</definedName>
    <definedName name="listaseptiembre" localSheetId="119">#REF!</definedName>
    <definedName name="listaseptiembre" localSheetId="120">#REF!</definedName>
    <definedName name="listaseptiembre" localSheetId="121">#REF!</definedName>
    <definedName name="listaseptiembre" localSheetId="122">#REF!</definedName>
    <definedName name="listaseptiembre" localSheetId="123">#REF!</definedName>
    <definedName name="listaseptiembre" localSheetId="105">#REF!</definedName>
    <definedName name="listaseptiembre" localSheetId="125">#REF!</definedName>
    <definedName name="listaseptiembre" localSheetId="126">#REF!</definedName>
    <definedName name="listaseptiembre" localSheetId="127">#REF!</definedName>
    <definedName name="listaseptiembre" localSheetId="129">#REF!</definedName>
    <definedName name="listaseptiembre" localSheetId="131">#REF!</definedName>
    <definedName name="listaseptiembre" localSheetId="135">#REF!</definedName>
    <definedName name="listaseptiembre" localSheetId="132">#REF!</definedName>
    <definedName name="listaseptiembre" localSheetId="133">#REF!</definedName>
    <definedName name="listaseptiembre" localSheetId="137">#REF!</definedName>
    <definedName name="listaseptiembre" localSheetId="139">#REF!</definedName>
    <definedName name="listaseptiembre">#REF!</definedName>
    <definedName name="MAURICIOCOMPENSACIONES" localSheetId="38">#REF!</definedName>
    <definedName name="MAURICIOCOMPENSACIONES" localSheetId="39">#REF!</definedName>
    <definedName name="MAURICIOCOMPENSACIONES" localSheetId="40">#REF!</definedName>
    <definedName name="MAURICIOCOMPENSACIONES" localSheetId="41">#REF!</definedName>
    <definedName name="MAURICIOCOMPENSACIONES" localSheetId="42">#REF!</definedName>
    <definedName name="MAURICIOCOMPENSACIONES" localSheetId="43">#REF!</definedName>
    <definedName name="MAURICIOCOMPENSACIONES" localSheetId="108">#REF!</definedName>
    <definedName name="MAURICIOCOMPENSACIONES" localSheetId="109">#REF!</definedName>
    <definedName name="MAURICIOCOMPENSACIONES" localSheetId="44">#REF!</definedName>
    <definedName name="MAURICIOCOMPENSACIONES" localSheetId="110">#REF!</definedName>
    <definedName name="MAURICIOCOMPENSACIONES" localSheetId="111">#REF!</definedName>
    <definedName name="MAURICIOCOMPENSACIONES" localSheetId="113">#REF!</definedName>
    <definedName name="MAURICIOCOMPENSACIONES" localSheetId="115">#REF!</definedName>
    <definedName name="MAURICIOCOMPENSACIONES" localSheetId="83">#REF!</definedName>
    <definedName name="MAURICIOCOMPENSACIONES" localSheetId="84">#REF!</definedName>
    <definedName name="MAURICIOCOMPENSACIONES" localSheetId="85">#REF!</definedName>
    <definedName name="MAURICIOCOMPENSACIONES" localSheetId="86">#REF!</definedName>
    <definedName name="MAURICIOCOMPENSACIONES" localSheetId="117">#REF!</definedName>
    <definedName name="MAURICIOCOMPENSACIONES" localSheetId="119">#REF!</definedName>
    <definedName name="MAURICIOCOMPENSACIONES" localSheetId="120">#REF!</definedName>
    <definedName name="MAURICIOCOMPENSACIONES" localSheetId="121">#REF!</definedName>
    <definedName name="MAURICIOCOMPENSACIONES" localSheetId="122">#REF!</definedName>
    <definedName name="MAURICIOCOMPENSACIONES" localSheetId="123">#REF!</definedName>
    <definedName name="MAURICIOCOMPENSACIONES" localSheetId="105">#REF!</definedName>
    <definedName name="MAURICIOCOMPENSACIONES" localSheetId="125">#REF!</definedName>
    <definedName name="MAURICIOCOMPENSACIONES" localSheetId="126">#REF!</definedName>
    <definedName name="MAURICIOCOMPENSACIONES" localSheetId="127">#REF!</definedName>
    <definedName name="MAURICIOCOMPENSACIONES" localSheetId="129">#REF!</definedName>
    <definedName name="MAURICIOCOMPENSACIONES" localSheetId="131">#REF!</definedName>
    <definedName name="MAURICIOCOMPENSACIONES" localSheetId="135">#REF!</definedName>
    <definedName name="MAURICIOCOMPENSACIONES" localSheetId="132">#REF!</definedName>
    <definedName name="MAURICIOCOMPENSACIONES" localSheetId="133">#REF!</definedName>
    <definedName name="MAURICIOCOMPENSACIONES" localSheetId="137">#REF!</definedName>
    <definedName name="MAURICIOCOMPENSACIONES" localSheetId="139">#REF!</definedName>
    <definedName name="MAURICIOCOMPENSACIONES">#REF!</definedName>
    <definedName name="MES" localSheetId="111">[3]Funciones!$H$2:$H$19</definedName>
    <definedName name="MES" localSheetId="33">[3]Funciones!$H$2:$H$19</definedName>
    <definedName name="MES" localSheetId="105">#REF!</definedName>
    <definedName name="MES">#REF!</definedName>
    <definedName name="NO" localSheetId="108">#REF!</definedName>
    <definedName name="NO" localSheetId="109">#REF!</definedName>
    <definedName name="NO" localSheetId="110">#REF!</definedName>
    <definedName name="NO" localSheetId="111">#REF!</definedName>
    <definedName name="NO" localSheetId="105">#REF!</definedName>
    <definedName name="NO" localSheetId="132">#REF!</definedName>
    <definedName name="NO">#REF!</definedName>
    <definedName name="nombres2017" localSheetId="38">#REF!</definedName>
    <definedName name="nombres2017" localSheetId="39">#REF!</definedName>
    <definedName name="nombres2017" localSheetId="40">#REF!</definedName>
    <definedName name="nombres2017" localSheetId="41">#REF!</definedName>
    <definedName name="nombres2017" localSheetId="42">#REF!</definedName>
    <definedName name="nombres2017" localSheetId="43">#REF!</definedName>
    <definedName name="nombres2017" localSheetId="108">#REF!</definedName>
    <definedName name="nombres2017" localSheetId="109">#REF!</definedName>
    <definedName name="nombres2017" localSheetId="44">#REF!</definedName>
    <definedName name="nombres2017" localSheetId="110">#REF!</definedName>
    <definedName name="nombres2017" localSheetId="111">#REF!</definedName>
    <definedName name="nombres2017" localSheetId="113">#REF!</definedName>
    <definedName name="nombres2017" localSheetId="115">#REF!</definedName>
    <definedName name="nombres2017" localSheetId="83">#REF!</definedName>
    <definedName name="nombres2017" localSheetId="84">#REF!</definedName>
    <definedName name="nombres2017" localSheetId="85">#REF!</definedName>
    <definedName name="nombres2017" localSheetId="86">#REF!</definedName>
    <definedName name="nombres2017" localSheetId="117">#REF!</definedName>
    <definedName name="nombres2017" localSheetId="119">#REF!</definedName>
    <definedName name="nombres2017" localSheetId="120">#REF!</definedName>
    <definedName name="nombres2017" localSheetId="121">#REF!</definedName>
    <definedName name="nombres2017" localSheetId="122">#REF!</definedName>
    <definedName name="nombres2017" localSheetId="123">#REF!</definedName>
    <definedName name="nombres2017" localSheetId="105">#REF!</definedName>
    <definedName name="nombres2017" localSheetId="125">#REF!</definedName>
    <definedName name="nombres2017" localSheetId="126">#REF!</definedName>
    <definedName name="nombres2017" localSheetId="127">#REF!</definedName>
    <definedName name="nombres2017" localSheetId="129">#REF!</definedName>
    <definedName name="nombres2017" localSheetId="131">#REF!</definedName>
    <definedName name="nombres2017" localSheetId="135">#REF!</definedName>
    <definedName name="nombres2017" localSheetId="132">#REF!</definedName>
    <definedName name="nombres2017" localSheetId="133">#REF!</definedName>
    <definedName name="nombres2017" localSheetId="137">#REF!</definedName>
    <definedName name="nombres2017" localSheetId="139">#REF!</definedName>
    <definedName name="nombres2017">#REF!</definedName>
    <definedName name="nomina" localSheetId="38">#REF!</definedName>
    <definedName name="nomina" localSheetId="39">#REF!</definedName>
    <definedName name="nomina" localSheetId="40">#REF!</definedName>
    <definedName name="nomina" localSheetId="41">#REF!</definedName>
    <definedName name="nomina" localSheetId="42">#REF!</definedName>
    <definedName name="nomina" localSheetId="43">#REF!</definedName>
    <definedName name="nomina" localSheetId="108">#REF!</definedName>
    <definedName name="nomina" localSheetId="109">#REF!</definedName>
    <definedName name="nomina" localSheetId="44">#REF!</definedName>
    <definedName name="nomina" localSheetId="110">#REF!</definedName>
    <definedName name="nomina" localSheetId="111">#REF!</definedName>
    <definedName name="nomina" localSheetId="113">#REF!</definedName>
    <definedName name="nomina" localSheetId="115">#REF!</definedName>
    <definedName name="nomina" localSheetId="83">#REF!</definedName>
    <definedName name="nomina" localSheetId="84">#REF!</definedName>
    <definedName name="nomina" localSheetId="85">#REF!</definedName>
    <definedName name="nomina" localSheetId="86">#REF!</definedName>
    <definedName name="nomina" localSheetId="117">#REF!</definedName>
    <definedName name="nomina" localSheetId="119">#REF!</definedName>
    <definedName name="nomina" localSheetId="120">#REF!</definedName>
    <definedName name="nomina" localSheetId="121">#REF!</definedName>
    <definedName name="nomina" localSheetId="122">#REF!</definedName>
    <definedName name="nomina" localSheetId="123">#REF!</definedName>
    <definedName name="nomina" localSheetId="105">#REF!</definedName>
    <definedName name="nomina" localSheetId="125">#REF!</definedName>
    <definedName name="nomina" localSheetId="126">#REF!</definedName>
    <definedName name="nomina" localSheetId="127">#REF!</definedName>
    <definedName name="nomina" localSheetId="129">#REF!</definedName>
    <definedName name="nomina" localSheetId="131">#REF!</definedName>
    <definedName name="nomina" localSheetId="135">#REF!</definedName>
    <definedName name="nomina" localSheetId="132">#REF!</definedName>
    <definedName name="nomina" localSheetId="133">#REF!</definedName>
    <definedName name="nomina" localSheetId="137">#REF!</definedName>
    <definedName name="nomina" localSheetId="139">#REF!</definedName>
    <definedName name="nomina">#REF!</definedName>
    <definedName name="NUEVAS_CATEGORIAS" localSheetId="111">[7]RECATEGORIZACIONES!$B$2:$P$263</definedName>
    <definedName name="NUEVAS_CATEGORIAS" localSheetId="33">[7]RECATEGORIZACIONES!$B$2:$P$263</definedName>
    <definedName name="NUEVAS_CATEGORIAS" localSheetId="105">#REF!</definedName>
    <definedName name="NUEVAS_CATEGORIAS">#REF!</definedName>
    <definedName name="Pag_Ext" localSheetId="111">'[26]PAGOS EXTRAORDINARIOS PROGRAMAD'!$A$1:$C$21</definedName>
    <definedName name="Pag_Ext" localSheetId="33">'[26]PAGOS EXTRAORDINARIOS PROGRAMAD'!$A$1:$C$21</definedName>
    <definedName name="Pag_Ext" localSheetId="105">#REF!</definedName>
    <definedName name="Pag_Ext">#REF!</definedName>
    <definedName name="PAGOEXTRA2016" localSheetId="38">#REF!</definedName>
    <definedName name="PAGOEXTRA2016" localSheetId="39">#REF!</definedName>
    <definedName name="PAGOEXTRA2016" localSheetId="40">#REF!</definedName>
    <definedName name="PAGOEXTRA2016" localSheetId="41">#REF!</definedName>
    <definedName name="PAGOEXTRA2016" localSheetId="42">#REF!</definedName>
    <definedName name="PAGOEXTRA2016" localSheetId="43">#REF!</definedName>
    <definedName name="PAGOEXTRA2016" localSheetId="108">#REF!</definedName>
    <definedName name="PAGOEXTRA2016" localSheetId="109">#REF!</definedName>
    <definedName name="PAGOEXTRA2016" localSheetId="44">#REF!</definedName>
    <definedName name="PAGOEXTRA2016" localSheetId="110">#REF!</definedName>
    <definedName name="PAGOEXTRA2016" localSheetId="111">#REF!</definedName>
    <definedName name="PAGOEXTRA2016" localSheetId="113">#REF!</definedName>
    <definedName name="PAGOEXTRA2016" localSheetId="115">#REF!</definedName>
    <definedName name="PAGOEXTRA2016" localSheetId="83">#REF!</definedName>
    <definedName name="PAGOEXTRA2016" localSheetId="84">#REF!</definedName>
    <definedName name="PAGOEXTRA2016" localSheetId="85">#REF!</definedName>
    <definedName name="PAGOEXTRA2016" localSheetId="86">#REF!</definedName>
    <definedName name="PAGOEXTRA2016" localSheetId="117">#REF!</definedName>
    <definedName name="PAGOEXTRA2016" localSheetId="119">#REF!</definedName>
    <definedName name="PAGOEXTRA2016" localSheetId="120">#REF!</definedName>
    <definedName name="PAGOEXTRA2016" localSheetId="121">#REF!</definedName>
    <definedName name="PAGOEXTRA2016" localSheetId="122">#REF!</definedName>
    <definedName name="PAGOEXTRA2016" localSheetId="123">#REF!</definedName>
    <definedName name="PAGOEXTRA2016" localSheetId="105">#REF!</definedName>
    <definedName name="PAGOEXTRA2016" localSheetId="125">#REF!</definedName>
    <definedName name="PAGOEXTRA2016" localSheetId="126">#REF!</definedName>
    <definedName name="PAGOEXTRA2016" localSheetId="127">#REF!</definedName>
    <definedName name="PAGOEXTRA2016" localSheetId="129">#REF!</definedName>
    <definedName name="PAGOEXTRA2016" localSheetId="131">#REF!</definedName>
    <definedName name="PAGOEXTRA2016" localSheetId="135">#REF!</definedName>
    <definedName name="PAGOEXTRA2016" localSheetId="132">#REF!</definedName>
    <definedName name="PAGOEXTRA2016" localSheetId="133">#REF!</definedName>
    <definedName name="PAGOEXTRA2016" localSheetId="137">#REF!</definedName>
    <definedName name="PAGOEXTRA2016" localSheetId="139">#REF!</definedName>
    <definedName name="PAGOEXTRA2016">#REF!</definedName>
    <definedName name="PARTIDASPRESUPEUSTALES2017" localSheetId="111">'[25]PARTIDAS PRESUPUESTALES 4000'!$A$2:$O$40</definedName>
    <definedName name="PARTIDASPRESUPEUSTALES2017" localSheetId="33">'[25]PARTIDAS PRESUPUESTALES 4000'!$A$2:$O$40</definedName>
    <definedName name="PARTIDASPRESUPEUSTALES2017" localSheetId="105">#REF!</definedName>
    <definedName name="PARTIDASPRESUPEUSTALES2017">#REF!</definedName>
    <definedName name="PartidasPresupuestales2020" localSheetId="111">[21]PARTIDAPRESUPUESTAL2020!$C$3:$E$36</definedName>
    <definedName name="PartidasPresupuestales2020" localSheetId="107">#REF!</definedName>
    <definedName name="PartidasPresupuestales2020" localSheetId="33">[22]PARTIDAPRESUPUESTAL2020!$C$3:$E$36</definedName>
    <definedName name="PartidasPresupuestales2020" localSheetId="105">#REF!</definedName>
    <definedName name="PartidasPresupuestales2020">#REF!</definedName>
    <definedName name="PELANA" localSheetId="38">#REF!</definedName>
    <definedName name="PELANA" localSheetId="39">#REF!</definedName>
    <definedName name="PELANA" localSheetId="40">#REF!</definedName>
    <definedName name="PELANA" localSheetId="41">#REF!</definedName>
    <definedName name="PELANA" localSheetId="42">#REF!</definedName>
    <definedName name="PELANA" localSheetId="43">#REF!</definedName>
    <definedName name="PELANA" localSheetId="108">#REF!</definedName>
    <definedName name="PELANA" localSheetId="109">#REF!</definedName>
    <definedName name="PELANA" localSheetId="44">#REF!</definedName>
    <definedName name="PELANA" localSheetId="110">#REF!</definedName>
    <definedName name="PELANA" localSheetId="111">#REF!</definedName>
    <definedName name="PELANA" localSheetId="113">#REF!</definedName>
    <definedName name="PELANA" localSheetId="115">#REF!</definedName>
    <definedName name="PELANA" localSheetId="83">#REF!</definedName>
    <definedName name="PELANA" localSheetId="84">#REF!</definedName>
    <definedName name="PELANA" localSheetId="85">#REF!</definedName>
    <definedName name="PELANA" localSheetId="86">#REF!</definedName>
    <definedName name="PELANA" localSheetId="117">#REF!</definedName>
    <definedName name="PELANA" localSheetId="119">#REF!</definedName>
    <definedName name="PELANA" localSheetId="120">#REF!</definedName>
    <definedName name="PELANA" localSheetId="121">#REF!</definedName>
    <definedName name="PELANA" localSheetId="122">#REF!</definedName>
    <definedName name="PELANA" localSheetId="123">#REF!</definedName>
    <definedName name="PELANA" localSheetId="105">#REF!</definedName>
    <definedName name="PELANA" localSheetId="125">#REF!</definedName>
    <definedName name="PELANA" localSheetId="126">#REF!</definedName>
    <definedName name="PELANA" localSheetId="127">#REF!</definedName>
    <definedName name="PELANA" localSheetId="129">#REF!</definedName>
    <definedName name="PELANA" localSheetId="131">#REF!</definedName>
    <definedName name="PELANA" localSheetId="135">#REF!</definedName>
    <definedName name="PELANA" localSheetId="132">#REF!</definedName>
    <definedName name="PELANA" localSheetId="133">#REF!</definedName>
    <definedName name="PELANA" localSheetId="137">#REF!</definedName>
    <definedName name="PELANA" localSheetId="139">#REF!</definedName>
    <definedName name="PELANA">#REF!</definedName>
    <definedName name="Periodo" localSheetId="108">#REF!</definedName>
    <definedName name="Periodo" localSheetId="109">#REF!</definedName>
    <definedName name="Periodo" localSheetId="110">#REF!</definedName>
    <definedName name="Periodo" localSheetId="111">#REF!</definedName>
    <definedName name="Periodo" localSheetId="105">#REF!</definedName>
    <definedName name="Periodo" localSheetId="132">#REF!</definedName>
    <definedName name="Periodo">#REF!</definedName>
    <definedName name="piramidacion2020" localSheetId="111">'[4]PREVISION SALARIAL AGUINALDO'!$B$5:$AR$423</definedName>
    <definedName name="piramidacion2020" localSheetId="33">'[4]PREVISION SALARIAL AGUINALDO'!$B$5:$AR$423</definedName>
    <definedName name="piramidacion2020" localSheetId="105">#REF!</definedName>
    <definedName name="piramidacion2020">#REF!</definedName>
    <definedName name="plantilla" localSheetId="111">[10]prueba!$A$1:$F$765</definedName>
    <definedName name="plantilla" localSheetId="107">#REF!</definedName>
    <definedName name="plantilla" localSheetId="33">[11]prueba!$A$1:$F$765</definedName>
    <definedName name="plantilla">#REF!</definedName>
    <definedName name="PORCENTAJECOMPENSACIONES" localSheetId="38">#REF!</definedName>
    <definedName name="PORCENTAJECOMPENSACIONES" localSheetId="39">#REF!</definedName>
    <definedName name="PORCENTAJECOMPENSACIONES" localSheetId="40">#REF!</definedName>
    <definedName name="PORCENTAJECOMPENSACIONES" localSheetId="41">#REF!</definedName>
    <definedName name="PORCENTAJECOMPENSACIONES" localSheetId="42">#REF!</definedName>
    <definedName name="PORCENTAJECOMPENSACIONES" localSheetId="43">#REF!</definedName>
    <definedName name="PORCENTAJECOMPENSACIONES" localSheetId="108">#REF!</definedName>
    <definedName name="PORCENTAJECOMPENSACIONES" localSheetId="109">#REF!</definedName>
    <definedName name="PORCENTAJECOMPENSACIONES" localSheetId="44">#REF!</definedName>
    <definedName name="PORCENTAJECOMPENSACIONES" localSheetId="110">#REF!</definedName>
    <definedName name="PORCENTAJECOMPENSACIONES" localSheetId="111">#REF!</definedName>
    <definedName name="PORCENTAJECOMPENSACIONES" localSheetId="113">#REF!</definedName>
    <definedName name="PORCENTAJECOMPENSACIONES" localSheetId="115">#REF!</definedName>
    <definedName name="PORCENTAJECOMPENSACIONES" localSheetId="83">#REF!</definedName>
    <definedName name="PORCENTAJECOMPENSACIONES" localSheetId="84">#REF!</definedName>
    <definedName name="PORCENTAJECOMPENSACIONES" localSheetId="85">#REF!</definedName>
    <definedName name="PORCENTAJECOMPENSACIONES" localSheetId="86">#REF!</definedName>
    <definedName name="PORCENTAJECOMPENSACIONES" localSheetId="117">#REF!</definedName>
    <definedName name="PORCENTAJECOMPENSACIONES" localSheetId="119">#REF!</definedName>
    <definedName name="PORCENTAJECOMPENSACIONES" localSheetId="120">#REF!</definedName>
    <definedName name="PORCENTAJECOMPENSACIONES" localSheetId="121">#REF!</definedName>
    <definedName name="PORCENTAJECOMPENSACIONES" localSheetId="122">#REF!</definedName>
    <definedName name="PORCENTAJECOMPENSACIONES" localSheetId="123">#REF!</definedName>
    <definedName name="PORCENTAJECOMPENSACIONES" localSheetId="105">#REF!</definedName>
    <definedName name="PORCENTAJECOMPENSACIONES" localSheetId="125">#REF!</definedName>
    <definedName name="PORCENTAJECOMPENSACIONES" localSheetId="126">#REF!</definedName>
    <definedName name="PORCENTAJECOMPENSACIONES" localSheetId="127">#REF!</definedName>
    <definedName name="PORCENTAJECOMPENSACIONES" localSheetId="129">#REF!</definedName>
    <definedName name="PORCENTAJECOMPENSACIONES" localSheetId="131">#REF!</definedName>
    <definedName name="PORCENTAJECOMPENSACIONES" localSheetId="135">#REF!</definedName>
    <definedName name="PORCENTAJECOMPENSACIONES" localSheetId="132">#REF!</definedName>
    <definedName name="PORCENTAJECOMPENSACIONES" localSheetId="133">#REF!</definedName>
    <definedName name="PORCENTAJECOMPENSACIONES" localSheetId="137">#REF!</definedName>
    <definedName name="PORCENTAJECOMPENSACIONES" localSheetId="139">#REF!</definedName>
    <definedName name="PORCENTAJECOMPENSACIONES">#REF!</definedName>
    <definedName name="presupuesto" localSheetId="111">'[27]ene-dic'!$A$1:$AB$865</definedName>
    <definedName name="presupuesto" localSheetId="107">#REF!</definedName>
    <definedName name="presupuesto" localSheetId="33">'[28]ene-dic'!$A$1:$AB$865</definedName>
    <definedName name="presupuesto">#REF!</definedName>
    <definedName name="priE" localSheetId="38">#REF!</definedName>
    <definedName name="priE" localSheetId="39">#REF!</definedName>
    <definedName name="priE" localSheetId="40">#REF!</definedName>
    <definedName name="priE" localSheetId="41">#REF!</definedName>
    <definedName name="priE" localSheetId="42">#REF!</definedName>
    <definedName name="priE" localSheetId="43">#REF!</definedName>
    <definedName name="priE" localSheetId="108">#REF!</definedName>
    <definedName name="priE" localSheetId="109">#REF!</definedName>
    <definedName name="priE" localSheetId="44">#REF!</definedName>
    <definedName name="priE" localSheetId="110">#REF!</definedName>
    <definedName name="priE" localSheetId="111">#REF!</definedName>
    <definedName name="priE" localSheetId="113">#REF!</definedName>
    <definedName name="priE" localSheetId="115">#REF!</definedName>
    <definedName name="priE" localSheetId="83">#REF!</definedName>
    <definedName name="priE" localSheetId="84">#REF!</definedName>
    <definedName name="priE" localSheetId="85">#REF!</definedName>
    <definedName name="priE" localSheetId="86">#REF!</definedName>
    <definedName name="priE" localSheetId="117">#REF!</definedName>
    <definedName name="priE" localSheetId="119">#REF!</definedName>
    <definedName name="priE" localSheetId="120">#REF!</definedName>
    <definedName name="priE" localSheetId="121">#REF!</definedName>
    <definedName name="priE" localSheetId="122">#REF!</definedName>
    <definedName name="priE" localSheetId="123">#REF!</definedName>
    <definedName name="priE" localSheetId="105">#REF!</definedName>
    <definedName name="priE" localSheetId="125">#REF!</definedName>
    <definedName name="priE" localSheetId="126">#REF!</definedName>
    <definedName name="priE" localSheetId="127">#REF!</definedName>
    <definedName name="priE" localSheetId="129">#REF!</definedName>
    <definedName name="priE" localSheetId="131">#REF!</definedName>
    <definedName name="priE" localSheetId="135">#REF!</definedName>
    <definedName name="priE" localSheetId="132">#REF!</definedName>
    <definedName name="priE" localSheetId="133">#REF!</definedName>
    <definedName name="priE" localSheetId="137">#REF!</definedName>
    <definedName name="priE" localSheetId="139">#REF!</definedName>
    <definedName name="priE">#REF!</definedName>
    <definedName name="quinquenios2011" localSheetId="111">[9]Quinquenios!$B$2:$D$42</definedName>
    <definedName name="quinquenios2011" localSheetId="33">[9]Quinquenios!$B$2:$D$42</definedName>
    <definedName name="quinquenios2011" localSheetId="105">#REF!</definedName>
    <definedName name="quinquenios2011">#REF!</definedName>
    <definedName name="QUINQUENIOS2014_2015" localSheetId="111">[7]Quinquenios!$B$2:$D$42</definedName>
    <definedName name="QUINQUENIOS2014_2015" localSheetId="33">[7]Quinquenios!$B$2:$D$42</definedName>
    <definedName name="QUINQUENIOS2014_2015" localSheetId="105">#REF!</definedName>
    <definedName name="QUINQUENIOS2014_2015">#REF!</definedName>
    <definedName name="RangoEmpleado" localSheetId="38">#REF!</definedName>
    <definedName name="RangoEmpleado" localSheetId="39">#REF!</definedName>
    <definedName name="RangoEmpleado" localSheetId="40">#REF!</definedName>
    <definedName name="RangoEmpleado" localSheetId="41">#REF!</definedName>
    <definedName name="RangoEmpleado" localSheetId="42">#REF!</definedName>
    <definedName name="RangoEmpleado" localSheetId="43">#REF!</definedName>
    <definedName name="RangoEmpleado" localSheetId="108">#REF!</definedName>
    <definedName name="RangoEmpleado" localSheetId="109">#REF!</definedName>
    <definedName name="RangoEmpleado" localSheetId="44">#REF!</definedName>
    <definedName name="RangoEmpleado" localSheetId="110">#REF!</definedName>
    <definedName name="RangoEmpleado" localSheetId="111">#REF!</definedName>
    <definedName name="RangoEmpleado" localSheetId="113">#REF!</definedName>
    <definedName name="RangoEmpleado" localSheetId="115">#REF!</definedName>
    <definedName name="RangoEmpleado" localSheetId="83">#REF!</definedName>
    <definedName name="RangoEmpleado" localSheetId="84">#REF!</definedName>
    <definedName name="RangoEmpleado" localSheetId="85">#REF!</definedName>
    <definedName name="RangoEmpleado" localSheetId="86">#REF!</definedName>
    <definedName name="RangoEmpleado" localSheetId="117">#REF!</definedName>
    <definedName name="RangoEmpleado" localSheetId="119">#REF!</definedName>
    <definedName name="RangoEmpleado" localSheetId="120">#REF!</definedName>
    <definedName name="RangoEmpleado" localSheetId="121">#REF!</definedName>
    <definedName name="RangoEmpleado" localSheetId="122">#REF!</definedName>
    <definedName name="RangoEmpleado" localSheetId="123">#REF!</definedName>
    <definedName name="RangoEmpleado" localSheetId="105">#REF!</definedName>
    <definedName name="RangoEmpleado" localSheetId="125">#REF!</definedName>
    <definedName name="RangoEmpleado" localSheetId="126">#REF!</definedName>
    <definedName name="RangoEmpleado" localSheetId="127">#REF!</definedName>
    <definedName name="RangoEmpleado" localSheetId="129">#REF!</definedName>
    <definedName name="RangoEmpleado" localSheetId="131">#REF!</definedName>
    <definedName name="RangoEmpleado" localSheetId="135">#REF!</definedName>
    <definedName name="RangoEmpleado" localSheetId="132">#REF!</definedName>
    <definedName name="RangoEmpleado" localSheetId="133">#REF!</definedName>
    <definedName name="RangoEmpleado" localSheetId="137">#REF!</definedName>
    <definedName name="RangoEmpleado" localSheetId="139">#REF!</definedName>
    <definedName name="RangoEmpleado">#REF!</definedName>
    <definedName name="recategorizaciones2017" localSheetId="38">#REF!</definedName>
    <definedName name="recategorizaciones2017" localSheetId="39">#REF!</definedName>
    <definedName name="recategorizaciones2017" localSheetId="40">#REF!</definedName>
    <definedName name="recategorizaciones2017" localSheetId="41">#REF!</definedName>
    <definedName name="recategorizaciones2017" localSheetId="42">#REF!</definedName>
    <definedName name="recategorizaciones2017" localSheetId="43">#REF!</definedName>
    <definedName name="recategorizaciones2017" localSheetId="108">#REF!</definedName>
    <definedName name="recategorizaciones2017" localSheetId="109">#REF!</definedName>
    <definedName name="recategorizaciones2017" localSheetId="44">#REF!</definedName>
    <definedName name="recategorizaciones2017" localSheetId="110">#REF!</definedName>
    <definedName name="recategorizaciones2017" localSheetId="111">#REF!</definedName>
    <definedName name="recategorizaciones2017" localSheetId="113">#REF!</definedName>
    <definedName name="recategorizaciones2017" localSheetId="115">#REF!</definedName>
    <definedName name="recategorizaciones2017" localSheetId="83">#REF!</definedName>
    <definedName name="recategorizaciones2017" localSheetId="84">#REF!</definedName>
    <definedName name="recategorizaciones2017" localSheetId="85">#REF!</definedName>
    <definedName name="recategorizaciones2017" localSheetId="86">#REF!</definedName>
    <definedName name="recategorizaciones2017" localSheetId="117">#REF!</definedName>
    <definedName name="recategorizaciones2017" localSheetId="119">#REF!</definedName>
    <definedName name="recategorizaciones2017" localSheetId="120">#REF!</definedName>
    <definedName name="recategorizaciones2017" localSheetId="121">#REF!</definedName>
    <definedName name="recategorizaciones2017" localSheetId="122">#REF!</definedName>
    <definedName name="recategorizaciones2017" localSheetId="123">#REF!</definedName>
    <definedName name="recategorizaciones2017" localSheetId="105">#REF!</definedName>
    <definedName name="recategorizaciones2017" localSheetId="125">#REF!</definedName>
    <definedName name="recategorizaciones2017" localSheetId="126">#REF!</definedName>
    <definedName name="recategorizaciones2017" localSheetId="127">#REF!</definedName>
    <definedName name="recategorizaciones2017" localSheetId="129">#REF!</definedName>
    <definedName name="recategorizaciones2017" localSheetId="131">#REF!</definedName>
    <definedName name="recategorizaciones2017" localSheetId="135">#REF!</definedName>
    <definedName name="recategorizaciones2017" localSheetId="132">#REF!</definedName>
    <definedName name="recategorizaciones2017" localSheetId="133">#REF!</definedName>
    <definedName name="recategorizaciones2017" localSheetId="137">#REF!</definedName>
    <definedName name="recategorizaciones2017" localSheetId="139">#REF!</definedName>
    <definedName name="recategorizaciones2017">#REF!</definedName>
    <definedName name="REDUCCIONCOMPENSACIONES" localSheetId="38">#REF!</definedName>
    <definedName name="REDUCCIONCOMPENSACIONES" localSheetId="39">#REF!</definedName>
    <definedName name="REDUCCIONCOMPENSACIONES" localSheetId="40">#REF!</definedName>
    <definedName name="REDUCCIONCOMPENSACIONES" localSheetId="41">#REF!</definedName>
    <definedName name="REDUCCIONCOMPENSACIONES" localSheetId="42">#REF!</definedName>
    <definedName name="REDUCCIONCOMPENSACIONES" localSheetId="43">#REF!</definedName>
    <definedName name="REDUCCIONCOMPENSACIONES" localSheetId="108">#REF!</definedName>
    <definedName name="REDUCCIONCOMPENSACIONES" localSheetId="109">#REF!</definedName>
    <definedName name="REDUCCIONCOMPENSACIONES" localSheetId="44">#REF!</definedName>
    <definedName name="REDUCCIONCOMPENSACIONES" localSheetId="110">#REF!</definedName>
    <definedName name="REDUCCIONCOMPENSACIONES" localSheetId="111">#REF!</definedName>
    <definedName name="REDUCCIONCOMPENSACIONES" localSheetId="113">#REF!</definedName>
    <definedName name="REDUCCIONCOMPENSACIONES" localSheetId="115">#REF!</definedName>
    <definedName name="REDUCCIONCOMPENSACIONES" localSheetId="83">#REF!</definedName>
    <definedName name="REDUCCIONCOMPENSACIONES" localSheetId="84">#REF!</definedName>
    <definedName name="REDUCCIONCOMPENSACIONES" localSheetId="85">#REF!</definedName>
    <definedName name="REDUCCIONCOMPENSACIONES" localSheetId="86">#REF!</definedName>
    <definedName name="REDUCCIONCOMPENSACIONES" localSheetId="117">#REF!</definedName>
    <definedName name="REDUCCIONCOMPENSACIONES" localSheetId="119">#REF!</definedName>
    <definedName name="REDUCCIONCOMPENSACIONES" localSheetId="120">#REF!</definedName>
    <definedName name="REDUCCIONCOMPENSACIONES" localSheetId="121">#REF!</definedName>
    <definedName name="REDUCCIONCOMPENSACIONES" localSheetId="122">#REF!</definedName>
    <definedName name="REDUCCIONCOMPENSACIONES" localSheetId="123">#REF!</definedName>
    <definedName name="REDUCCIONCOMPENSACIONES" localSheetId="105">#REF!</definedName>
    <definedName name="REDUCCIONCOMPENSACIONES" localSheetId="125">#REF!</definedName>
    <definedName name="REDUCCIONCOMPENSACIONES" localSheetId="126">#REF!</definedName>
    <definedName name="REDUCCIONCOMPENSACIONES" localSheetId="127">#REF!</definedName>
    <definedName name="REDUCCIONCOMPENSACIONES" localSheetId="129">#REF!</definedName>
    <definedName name="REDUCCIONCOMPENSACIONES" localSheetId="131">#REF!</definedName>
    <definedName name="REDUCCIONCOMPENSACIONES" localSheetId="135">#REF!</definedName>
    <definedName name="REDUCCIONCOMPENSACIONES" localSheetId="132">#REF!</definedName>
    <definedName name="REDUCCIONCOMPENSACIONES" localSheetId="133">#REF!</definedName>
    <definedName name="REDUCCIONCOMPENSACIONES" localSheetId="137">#REF!</definedName>
    <definedName name="REDUCCIONCOMPENSACIONES" localSheetId="139">#REF!</definedName>
    <definedName name="REDUCCIONCOMPENSACIONES">#REF!</definedName>
    <definedName name="Resumen" localSheetId="108">#REF!</definedName>
    <definedName name="Resumen" localSheetId="109">#REF!</definedName>
    <definedName name="Resumen" localSheetId="110">#REF!</definedName>
    <definedName name="Resumen" localSheetId="111">#REF!</definedName>
    <definedName name="Resumen" localSheetId="105">#REF!</definedName>
    <definedName name="Resumen" localSheetId="132">#REF!</definedName>
    <definedName name="Resumen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108">#REF!</definedName>
    <definedName name="s" localSheetId="109">#REF!</definedName>
    <definedName name="s" localSheetId="44">#REF!</definedName>
    <definedName name="s" localSheetId="110">#REF!</definedName>
    <definedName name="s" localSheetId="111">#REF!</definedName>
    <definedName name="s" localSheetId="83">#REF!</definedName>
    <definedName name="s" localSheetId="84">#REF!</definedName>
    <definedName name="s" localSheetId="85">#REF!</definedName>
    <definedName name="s" localSheetId="86">#REF!</definedName>
    <definedName name="s" localSheetId="120">#REF!</definedName>
    <definedName name="s" localSheetId="121">#REF!</definedName>
    <definedName name="s" localSheetId="122">#REF!</definedName>
    <definedName name="s" localSheetId="123">#REF!</definedName>
    <definedName name="s" localSheetId="105">#REF!</definedName>
    <definedName name="s" localSheetId="126">#REF!</definedName>
    <definedName name="s" localSheetId="132">#REF!</definedName>
    <definedName name="s">#REF!</definedName>
    <definedName name="SEPASAN" localSheetId="111">[29]ZZZZ!$A$2:$F$23</definedName>
    <definedName name="SEPASAN" localSheetId="33">[29]ZZZZ!$A$2:$F$23</definedName>
    <definedName name="SEPASAN" localSheetId="105">#REF!</definedName>
    <definedName name="SEPASAN">#REF!</definedName>
    <definedName name="SEXO" localSheetId="111">'[30]BASE-EVENTUAL'!$S:$S</definedName>
    <definedName name="SEXO" localSheetId="33">'[30]BASE-EVENTUAL'!$S:$S</definedName>
    <definedName name="SEXO" localSheetId="105">#REF!</definedName>
    <definedName name="SEXO">#REF!</definedName>
    <definedName name="SUB" localSheetId="111">[15]TabAnus!$F$4:$H$15</definedName>
    <definedName name="SUB" localSheetId="33">[15]TabAnus!$F$4:$H$15</definedName>
    <definedName name="SUB" localSheetId="105">#REF!</definedName>
    <definedName name="SUB">#REF!</definedName>
    <definedName name="subs_anual" localSheetId="108">#REF!</definedName>
    <definedName name="subs_anual" localSheetId="109">#REF!</definedName>
    <definedName name="subs_anual" localSheetId="111">[12]tabla!$A$14:$D$21</definedName>
    <definedName name="subs_anual" localSheetId="91">#REF!</definedName>
    <definedName name="subs_anual" localSheetId="92">#REF!</definedName>
    <definedName name="subs_anual" localSheetId="33">[13]tabla!$A$14:$D$21</definedName>
    <definedName name="subs_anual">#REF!</definedName>
    <definedName name="SUBSIDIO" localSheetId="38">#REF!</definedName>
    <definedName name="SUBSIDIO" localSheetId="39">#REF!</definedName>
    <definedName name="SUBSIDIO" localSheetId="40">#REF!</definedName>
    <definedName name="SUBSIDIO" localSheetId="41">#REF!</definedName>
    <definedName name="SUBSIDIO" localSheetId="42">#REF!</definedName>
    <definedName name="SUBSIDIO" localSheetId="43">#REF!</definedName>
    <definedName name="SUBSIDIO" localSheetId="108">#REF!</definedName>
    <definedName name="SUBSIDIO" localSheetId="109">#REF!</definedName>
    <definedName name="SUBSIDIO" localSheetId="44">#REF!</definedName>
    <definedName name="SUBSIDIO" localSheetId="110">#REF!</definedName>
    <definedName name="SUBSIDIO" localSheetId="111">#REF!</definedName>
    <definedName name="SUBSIDIO" localSheetId="113">#REF!</definedName>
    <definedName name="SUBSIDIO" localSheetId="115">#REF!</definedName>
    <definedName name="SUBSIDIO" localSheetId="83">#REF!</definedName>
    <definedName name="SUBSIDIO" localSheetId="84">#REF!</definedName>
    <definedName name="SUBSIDIO" localSheetId="85">#REF!</definedName>
    <definedName name="SUBSIDIO" localSheetId="86">#REF!</definedName>
    <definedName name="SUBSIDIO" localSheetId="117">#REF!</definedName>
    <definedName name="SUBSIDIO" localSheetId="119">#REF!</definedName>
    <definedName name="SUBSIDIO" localSheetId="120">#REF!</definedName>
    <definedName name="SUBSIDIO" localSheetId="121">#REF!</definedName>
    <definedName name="SUBSIDIO" localSheetId="122">#REF!</definedName>
    <definedName name="SUBSIDIO" localSheetId="123">#REF!</definedName>
    <definedName name="SUBSIDIO" localSheetId="105">#REF!</definedName>
    <definedName name="SUBSIDIO" localSheetId="125">#REF!</definedName>
    <definedName name="SUBSIDIO" localSheetId="126">#REF!</definedName>
    <definedName name="SUBSIDIO" localSheetId="127">#REF!</definedName>
    <definedName name="SUBSIDIO" localSheetId="129">#REF!</definedName>
    <definedName name="SUBSIDIO" localSheetId="131">#REF!</definedName>
    <definedName name="SUBSIDIO" localSheetId="135">#REF!</definedName>
    <definedName name="SUBSIDIO" localSheetId="132">#REF!</definedName>
    <definedName name="SUBSIDIO" localSheetId="133">#REF!</definedName>
    <definedName name="SUBSIDIO" localSheetId="137">#REF!</definedName>
    <definedName name="SUBSIDIO" localSheetId="139">#REF!</definedName>
    <definedName name="SUBSIDIO">#REF!</definedName>
    <definedName name="SUBSIDIO2" localSheetId="38">#REF!</definedName>
    <definedName name="SUBSIDIO2" localSheetId="39">#REF!</definedName>
    <definedName name="SUBSIDIO2" localSheetId="40">#REF!</definedName>
    <definedName name="SUBSIDIO2" localSheetId="41">#REF!</definedName>
    <definedName name="SUBSIDIO2" localSheetId="42">#REF!</definedName>
    <definedName name="SUBSIDIO2" localSheetId="43">#REF!</definedName>
    <definedName name="SUBSIDIO2" localSheetId="108">#REF!</definedName>
    <definedName name="SUBSIDIO2" localSheetId="109">#REF!</definedName>
    <definedName name="SUBSIDIO2" localSheetId="44">#REF!</definedName>
    <definedName name="SUBSIDIO2" localSheetId="110">#REF!</definedName>
    <definedName name="SUBSIDIO2" localSheetId="111">#REF!</definedName>
    <definedName name="SUBSIDIO2" localSheetId="113">#REF!</definedName>
    <definedName name="SUBSIDIO2" localSheetId="115">#REF!</definedName>
    <definedName name="SUBSIDIO2" localSheetId="83">#REF!</definedName>
    <definedName name="SUBSIDIO2" localSheetId="84">#REF!</definedName>
    <definedName name="SUBSIDIO2" localSheetId="85">#REF!</definedName>
    <definedName name="SUBSIDIO2" localSheetId="86">#REF!</definedName>
    <definedName name="SUBSIDIO2" localSheetId="117">#REF!</definedName>
    <definedName name="SUBSIDIO2" localSheetId="119">#REF!</definedName>
    <definedName name="SUBSIDIO2" localSheetId="120">#REF!</definedName>
    <definedName name="SUBSIDIO2" localSheetId="121">#REF!</definedName>
    <definedName name="SUBSIDIO2" localSheetId="122">#REF!</definedName>
    <definedName name="SUBSIDIO2" localSheetId="123">#REF!</definedName>
    <definedName name="SUBSIDIO2" localSheetId="105">#REF!</definedName>
    <definedName name="SUBSIDIO2" localSheetId="125">#REF!</definedName>
    <definedName name="SUBSIDIO2" localSheetId="126">#REF!</definedName>
    <definedName name="SUBSIDIO2" localSheetId="127">#REF!</definedName>
    <definedName name="SUBSIDIO2" localSheetId="129">#REF!</definedName>
    <definedName name="SUBSIDIO2" localSheetId="131">#REF!</definedName>
    <definedName name="SUBSIDIO2" localSheetId="135">#REF!</definedName>
    <definedName name="SUBSIDIO2" localSheetId="132">#REF!</definedName>
    <definedName name="SUBSIDIO2" localSheetId="133">#REF!</definedName>
    <definedName name="SUBSIDIO2" localSheetId="137">#REF!</definedName>
    <definedName name="SUBSIDIO2" localSheetId="139">#REF!</definedName>
    <definedName name="SUBSIDIO2">#REF!</definedName>
    <definedName name="subsm" localSheetId="111">[14]tabla!$A$14:$D$21</definedName>
    <definedName name="subsm" localSheetId="33">[14]tabla!$A$14:$D$21</definedName>
    <definedName name="subsm">#REF!</definedName>
    <definedName name="Suplencias" localSheetId="108">#REF!</definedName>
    <definedName name="Suplencias" localSheetId="109">#REF!</definedName>
    <definedName name="Suplencias" localSheetId="110">#REF!</definedName>
    <definedName name="Suplencias" localSheetId="111">#REF!</definedName>
    <definedName name="Suplencias" localSheetId="105">#REF!</definedName>
    <definedName name="Suplencias" localSheetId="132">#REF!</definedName>
    <definedName name="Suplencias">#REF!</definedName>
    <definedName name="tabulador" localSheetId="111">'[31]TABULADOR 2010'!$B$7:$D$66</definedName>
    <definedName name="tabulador" localSheetId="33">'[31]TABULADOR 2010'!$B$7:$D$66</definedName>
    <definedName name="tabulador" localSheetId="105">#REF!</definedName>
    <definedName name="tabulador">#REF!</definedName>
    <definedName name="tabulador2012" localSheetId="111">'[9]TABULADOR 2012'!$A$4:$C$63</definedName>
    <definedName name="tabulador2012" localSheetId="33">'[9]TABULADOR 2012'!$A$4:$C$63</definedName>
    <definedName name="tabulador2012" localSheetId="105">#REF!</definedName>
    <definedName name="tabulador2012">#REF!</definedName>
    <definedName name="TABULADOR2013" localSheetId="111">'[15]TABULADOR 2013'!$A$4:$C$63</definedName>
    <definedName name="TABULADOR2013" localSheetId="33">'[15]TABULADOR 2013'!$A$4:$C$63</definedName>
    <definedName name="TABULADOR2013" localSheetId="105">#REF!</definedName>
    <definedName name="TABULADOR2013">#REF!</definedName>
    <definedName name="TABULADOR2014" localSheetId="111">[7]TABULADOR2016!$A$3:$C$67</definedName>
    <definedName name="TABULADOR2014" localSheetId="33">[7]TABULADOR2016!$A$3:$C$67</definedName>
    <definedName name="TABULADOR2014" localSheetId="105">#REF!</definedName>
    <definedName name="TABULADOR2014">#REF!</definedName>
    <definedName name="TABULADOR2014OK" localSheetId="38">#REF!</definedName>
    <definedName name="TABULADOR2014OK" localSheetId="39">#REF!</definedName>
    <definedName name="TABULADOR2014OK" localSheetId="40">#REF!</definedName>
    <definedName name="TABULADOR2014OK" localSheetId="41">#REF!</definedName>
    <definedName name="TABULADOR2014OK" localSheetId="42">#REF!</definedName>
    <definedName name="TABULADOR2014OK" localSheetId="43">#REF!</definedName>
    <definedName name="TABULADOR2014OK" localSheetId="108">#REF!</definedName>
    <definedName name="TABULADOR2014OK" localSheetId="109">#REF!</definedName>
    <definedName name="TABULADOR2014OK" localSheetId="44">#REF!</definedName>
    <definedName name="TABULADOR2014OK" localSheetId="110">#REF!</definedName>
    <definedName name="TABULADOR2014OK" localSheetId="111">[7]TABULADOR2016!#REF!</definedName>
    <definedName name="TABULADOR2014OK" localSheetId="33">[7]TABULADOR2016!#REF!</definedName>
    <definedName name="TABULADOR2014OK" localSheetId="105">#REF!</definedName>
    <definedName name="TABULADOR2014OK" localSheetId="132">#REF!</definedName>
    <definedName name="TABULADOR2014OK">#REF!</definedName>
    <definedName name="TABULADOR2017" localSheetId="111">'[4]TABULADOR 2019 Pagandolo'!$B$3:$D$62</definedName>
    <definedName name="TABULADOR2017" localSheetId="33">'[4]TABULADOR 2019 Pagandolo'!$B$3:$D$62</definedName>
    <definedName name="TABULADOR2017" localSheetId="105">#REF!</definedName>
    <definedName name="TABULADOR2017">#REF!</definedName>
    <definedName name="TIP_EMPLEADO" localSheetId="111">'[30]BASE-EVENTUAL'!$U:$U</definedName>
    <definedName name="TIP_EMPLEADO" localSheetId="33">'[30]BASE-EVENTUAL'!$U:$U</definedName>
    <definedName name="TIP_EMPLEADO" localSheetId="105">#REF!</definedName>
    <definedName name="TIP_EMPLEADO">#REF!</definedName>
    <definedName name="_xlnm.Print_Titles" localSheetId="111">'COBAY-TAB'!$9:$10</definedName>
    <definedName name="_xlnm.Print_Titles" localSheetId="33">'Resumen Plazas Entidades'!$1:$7</definedName>
    <definedName name="VALEDESPENSAJEFES" localSheetId="111">'[4]VALES DE DESPENSA JEFES'!$D$2:$E$41</definedName>
    <definedName name="VALEDESPENSAJEFES" localSheetId="33">'[4]VALES DE DESPENSA JEFES'!$D$2:$E$41</definedName>
    <definedName name="VALEDESPENSAJEFES" localSheetId="105">#REF!</definedName>
    <definedName name="VALEDESPENSAJEFES">#REF!</definedName>
    <definedName name="vales" localSheetId="38">#REF!</definedName>
    <definedName name="vales" localSheetId="39">#REF!</definedName>
    <definedName name="vales" localSheetId="40">#REF!</definedName>
    <definedName name="vales" localSheetId="41">#REF!</definedName>
    <definedName name="vales" localSheetId="42">#REF!</definedName>
    <definedName name="vales" localSheetId="43">#REF!</definedName>
    <definedName name="vales" localSheetId="108">#REF!</definedName>
    <definedName name="vales" localSheetId="109">#REF!</definedName>
    <definedName name="vales" localSheetId="44">#REF!</definedName>
    <definedName name="vales" localSheetId="110">#REF!</definedName>
    <definedName name="vales" localSheetId="111">#REF!</definedName>
    <definedName name="vales" localSheetId="113">#REF!</definedName>
    <definedName name="vales" localSheetId="115">#REF!</definedName>
    <definedName name="vales" localSheetId="83">#REF!</definedName>
    <definedName name="vales" localSheetId="84">#REF!</definedName>
    <definedName name="vales" localSheetId="85">#REF!</definedName>
    <definedName name="vales" localSheetId="86">#REF!</definedName>
    <definedName name="vales" localSheetId="117">#REF!</definedName>
    <definedName name="vales" localSheetId="119">#REF!</definedName>
    <definedName name="vales" localSheetId="120">#REF!</definedName>
    <definedName name="vales" localSheetId="121">#REF!</definedName>
    <definedName name="vales" localSheetId="122">#REF!</definedName>
    <definedName name="vales" localSheetId="123">#REF!</definedName>
    <definedName name="vales" localSheetId="105">#REF!</definedName>
    <definedName name="vales" localSheetId="125">#REF!</definedName>
    <definedName name="vales" localSheetId="126">#REF!</definedName>
    <definedName name="vales" localSheetId="127">#REF!</definedName>
    <definedName name="vales" localSheetId="129">#REF!</definedName>
    <definedName name="vales" localSheetId="131">#REF!</definedName>
    <definedName name="vales" localSheetId="135">#REF!</definedName>
    <definedName name="vales" localSheetId="132">#REF!</definedName>
    <definedName name="vales" localSheetId="133">#REF!</definedName>
    <definedName name="vales" localSheetId="137">#REF!</definedName>
    <definedName name="vales" localSheetId="139">#REF!</definedName>
    <definedName name="vales">#REF!</definedName>
    <definedName name="VALESDESPENSACONFIANZA" localSheetId="38">#REF!</definedName>
    <definedName name="VALESDESPENSACONFIANZA" localSheetId="39">#REF!</definedName>
    <definedName name="VALESDESPENSACONFIANZA" localSheetId="40">#REF!</definedName>
    <definedName name="VALESDESPENSACONFIANZA" localSheetId="41">#REF!</definedName>
    <definedName name="VALESDESPENSACONFIANZA" localSheetId="42">#REF!</definedName>
    <definedName name="VALESDESPENSACONFIANZA" localSheetId="43">#REF!</definedName>
    <definedName name="VALESDESPENSACONFIANZA" localSheetId="108">#REF!</definedName>
    <definedName name="VALESDESPENSACONFIANZA" localSheetId="109">#REF!</definedName>
    <definedName name="VALESDESPENSACONFIANZA" localSheetId="44">#REF!</definedName>
    <definedName name="VALESDESPENSACONFIANZA" localSheetId="110">#REF!</definedName>
    <definedName name="VALESDESPENSACONFIANZA" localSheetId="111">#REF!</definedName>
    <definedName name="VALESDESPENSACONFIANZA" localSheetId="113">#REF!</definedName>
    <definedName name="VALESDESPENSACONFIANZA" localSheetId="115">#REF!</definedName>
    <definedName name="VALESDESPENSACONFIANZA" localSheetId="83">#REF!</definedName>
    <definedName name="VALESDESPENSACONFIANZA" localSheetId="84">#REF!</definedName>
    <definedName name="VALESDESPENSACONFIANZA" localSheetId="85">#REF!</definedName>
    <definedName name="VALESDESPENSACONFIANZA" localSheetId="86">#REF!</definedName>
    <definedName name="VALESDESPENSACONFIANZA" localSheetId="117">#REF!</definedName>
    <definedName name="VALESDESPENSACONFIANZA" localSheetId="119">#REF!</definedName>
    <definedName name="VALESDESPENSACONFIANZA" localSheetId="120">#REF!</definedName>
    <definedName name="VALESDESPENSACONFIANZA" localSheetId="121">#REF!</definedName>
    <definedName name="VALESDESPENSACONFIANZA" localSheetId="122">#REF!</definedName>
    <definedName name="VALESDESPENSACONFIANZA" localSheetId="123">#REF!</definedName>
    <definedName name="VALESDESPENSACONFIANZA" localSheetId="105">#REF!</definedName>
    <definedName name="VALESDESPENSACONFIANZA" localSheetId="125">#REF!</definedName>
    <definedName name="VALESDESPENSACONFIANZA" localSheetId="126">#REF!</definedName>
    <definedName name="VALESDESPENSACONFIANZA" localSheetId="127">#REF!</definedName>
    <definedName name="VALESDESPENSACONFIANZA" localSheetId="129">#REF!</definedName>
    <definedName name="VALESDESPENSACONFIANZA" localSheetId="131">#REF!</definedName>
    <definedName name="VALESDESPENSACONFIANZA" localSheetId="135">#REF!</definedName>
    <definedName name="VALESDESPENSACONFIANZA" localSheetId="132">#REF!</definedName>
    <definedName name="VALESDESPENSACONFIANZA" localSheetId="133">#REF!</definedName>
    <definedName name="VALESDESPENSACONFIANZA" localSheetId="137">#REF!</definedName>
    <definedName name="VALESDESPENSACONFIANZA" localSheetId="139">#REF!</definedName>
    <definedName name="VALESDESPENSACONFIANZA">#REF!</definedName>
    <definedName name="valesdespensajefes2021" localSheetId="38">#REF!</definedName>
    <definedName name="valesdespensajefes2021" localSheetId="39">#REF!</definedName>
    <definedName name="valesdespensajefes2021" localSheetId="40">#REF!</definedName>
    <definedName name="valesdespensajefes2021" localSheetId="41">#REF!</definedName>
    <definedName name="valesdespensajefes2021" localSheetId="42">#REF!</definedName>
    <definedName name="valesdespensajefes2021" localSheetId="43">#REF!</definedName>
    <definedName name="valesdespensajefes2021" localSheetId="108">#REF!</definedName>
    <definedName name="valesdespensajefes2021" localSheetId="109">#REF!</definedName>
    <definedName name="valesdespensajefes2021" localSheetId="44">#REF!</definedName>
    <definedName name="valesdespensajefes2021" localSheetId="110">#REF!</definedName>
    <definedName name="valesdespensajefes2021" localSheetId="111">#REF!</definedName>
    <definedName name="valesdespensajefes2021" localSheetId="113">#REF!</definedName>
    <definedName name="valesdespensajefes2021" localSheetId="115">#REF!</definedName>
    <definedName name="valesdespensajefes2021" localSheetId="83">#REF!</definedName>
    <definedName name="valesdespensajefes2021" localSheetId="84">#REF!</definedName>
    <definedName name="valesdespensajefes2021" localSheetId="85">#REF!</definedName>
    <definedName name="valesdespensajefes2021" localSheetId="86">#REF!</definedName>
    <definedName name="valesdespensajefes2021" localSheetId="117">#REF!</definedName>
    <definedName name="valesdespensajefes2021" localSheetId="119">#REF!</definedName>
    <definedName name="valesdespensajefes2021" localSheetId="120">#REF!</definedName>
    <definedName name="valesdespensajefes2021" localSheetId="121">#REF!</definedName>
    <definedName name="valesdespensajefes2021" localSheetId="122">#REF!</definedName>
    <definedName name="valesdespensajefes2021" localSheetId="123">#REF!</definedName>
    <definedName name="valesdespensajefes2021" localSheetId="105">#REF!</definedName>
    <definedName name="valesdespensajefes2021" localSheetId="125">#REF!</definedName>
    <definedName name="valesdespensajefes2021" localSheetId="126">#REF!</definedName>
    <definedName name="valesdespensajefes2021" localSheetId="127">#REF!</definedName>
    <definedName name="valesdespensajefes2021" localSheetId="129">#REF!</definedName>
    <definedName name="valesdespensajefes2021" localSheetId="131">#REF!</definedName>
    <definedName name="valesdespensajefes2021" localSheetId="135">#REF!</definedName>
    <definedName name="valesdespensajefes2021" localSheetId="132">#REF!</definedName>
    <definedName name="valesdespensajefes2021" localSheetId="133">#REF!</definedName>
    <definedName name="valesdespensajefes2021" localSheetId="137">#REF!</definedName>
    <definedName name="valesdespensajefes2021" localSheetId="139">#REF!</definedName>
    <definedName name="valesdespensajefes2021">#REF!</definedName>
    <definedName name="XX" localSheetId="108">#REF!</definedName>
    <definedName name="XX" localSheetId="109">#REF!</definedName>
    <definedName name="XX" localSheetId="44">#REF!</definedName>
    <definedName name="XX" localSheetId="110">#REF!</definedName>
    <definedName name="XX" localSheetId="111">#REF!</definedName>
    <definedName name="XX" localSheetId="105">#REF!</definedName>
    <definedName name="XX" localSheetId="132">#REF!</definedName>
    <definedName name="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142" l="1"/>
  <c r="G45" i="142"/>
  <c r="E45" i="142"/>
  <c r="D45" i="142"/>
  <c r="C45" i="142"/>
  <c r="F44" i="142"/>
  <c r="F43" i="142"/>
  <c r="F42" i="142"/>
  <c r="F41" i="142"/>
  <c r="F40" i="142"/>
  <c r="F39" i="142"/>
  <c r="F38" i="142"/>
  <c r="F37" i="142"/>
  <c r="F45" i="142" s="1"/>
  <c r="F36" i="142"/>
  <c r="F35" i="142"/>
  <c r="F34" i="142"/>
  <c r="F33" i="142"/>
  <c r="F32" i="142"/>
  <c r="F31" i="142"/>
  <c r="F30" i="142"/>
  <c r="F29" i="142"/>
  <c r="F28" i="142"/>
  <c r="F27" i="142"/>
  <c r="F26" i="142"/>
  <c r="F25" i="142"/>
  <c r="F24" i="142"/>
  <c r="F23" i="142"/>
  <c r="F22" i="142"/>
  <c r="F21" i="142"/>
  <c r="F20" i="142"/>
  <c r="F19" i="142"/>
  <c r="F18" i="142"/>
  <c r="F17" i="142"/>
  <c r="F16" i="142"/>
  <c r="F15" i="142"/>
  <c r="F14" i="142"/>
  <c r="F13" i="142"/>
  <c r="F12" i="142"/>
  <c r="F11" i="142"/>
  <c r="F10" i="142"/>
  <c r="F9" i="142"/>
  <c r="F8" i="142"/>
  <c r="C48" i="139" l="1"/>
  <c r="C44" i="139"/>
  <c r="C37" i="139"/>
  <c r="D35" i="139"/>
  <c r="D37" i="139" s="1"/>
  <c r="C35" i="139"/>
  <c r="D34" i="139"/>
  <c r="D31" i="139"/>
  <c r="C31" i="139"/>
  <c r="C16" i="139"/>
  <c r="C49" i="137"/>
  <c r="C45" i="137"/>
  <c r="D36" i="137"/>
  <c r="C36" i="137"/>
  <c r="D32" i="137"/>
  <c r="D38" i="137" s="1"/>
  <c r="C32" i="137"/>
  <c r="C17" i="137"/>
  <c r="C22" i="137" s="1"/>
  <c r="C45" i="135"/>
  <c r="C41" i="135"/>
  <c r="C32" i="135"/>
  <c r="D31" i="135"/>
  <c r="D32" i="135" s="1"/>
  <c r="D34" i="135" s="1"/>
  <c r="C28" i="135"/>
  <c r="C34" i="135" s="1"/>
  <c r="C16" i="135"/>
  <c r="C64" i="133"/>
  <c r="C60" i="133"/>
  <c r="C48" i="133"/>
  <c r="F47" i="133"/>
  <c r="E47" i="133"/>
  <c r="D47" i="133"/>
  <c r="D48" i="133" s="1"/>
  <c r="D50" i="133" s="1"/>
  <c r="D44" i="133"/>
  <c r="C42" i="133"/>
  <c r="C41" i="133"/>
  <c r="C40" i="133"/>
  <c r="C44" i="133" s="1"/>
  <c r="C39" i="133"/>
  <c r="D36" i="133"/>
  <c r="C24" i="133"/>
  <c r="C19" i="133"/>
  <c r="C18" i="133"/>
  <c r="C16" i="133"/>
  <c r="C36" i="133" s="1"/>
  <c r="I29" i="132"/>
  <c r="K29" i="132" s="1"/>
  <c r="H29" i="132"/>
  <c r="G29" i="132"/>
  <c r="F29" i="132"/>
  <c r="I28" i="132"/>
  <c r="H28" i="132"/>
  <c r="G28" i="132"/>
  <c r="K28" i="132" s="1"/>
  <c r="F28" i="132"/>
  <c r="I27" i="132"/>
  <c r="H27" i="132"/>
  <c r="G27" i="132"/>
  <c r="K27" i="132" s="1"/>
  <c r="F27" i="132"/>
  <c r="K26" i="132"/>
  <c r="I26" i="132"/>
  <c r="H26" i="132"/>
  <c r="G26" i="132"/>
  <c r="F26" i="132"/>
  <c r="I25" i="132"/>
  <c r="H25" i="132"/>
  <c r="G25" i="132"/>
  <c r="K25" i="132" s="1"/>
  <c r="F25" i="132"/>
  <c r="I24" i="132"/>
  <c r="H24" i="132"/>
  <c r="G24" i="132"/>
  <c r="K24" i="132" s="1"/>
  <c r="F24" i="132"/>
  <c r="I23" i="132"/>
  <c r="K23" i="132" s="1"/>
  <c r="H23" i="132"/>
  <c r="G23" i="132"/>
  <c r="F23" i="132"/>
  <c r="I22" i="132"/>
  <c r="H22" i="132"/>
  <c r="G22" i="132"/>
  <c r="K22" i="132" s="1"/>
  <c r="F22" i="132"/>
  <c r="I21" i="132"/>
  <c r="H21" i="132"/>
  <c r="G21" i="132"/>
  <c r="K21" i="132" s="1"/>
  <c r="F21" i="132"/>
  <c r="I20" i="132"/>
  <c r="H20" i="132"/>
  <c r="G20" i="132"/>
  <c r="K20" i="132" s="1"/>
  <c r="F20" i="132"/>
  <c r="I19" i="132"/>
  <c r="H19" i="132"/>
  <c r="G19" i="132"/>
  <c r="K19" i="132" s="1"/>
  <c r="F19" i="132"/>
  <c r="I14" i="132"/>
  <c r="H14" i="132"/>
  <c r="K14" i="132" s="1"/>
  <c r="G14" i="132"/>
  <c r="F14" i="132"/>
  <c r="I13" i="132"/>
  <c r="H13" i="132"/>
  <c r="G13" i="132"/>
  <c r="K13" i="132" s="1"/>
  <c r="F13" i="132"/>
  <c r="I12" i="132"/>
  <c r="H12" i="132"/>
  <c r="G12" i="132"/>
  <c r="K12" i="132" s="1"/>
  <c r="F12" i="132"/>
  <c r="I11" i="132"/>
  <c r="K11" i="132" s="1"/>
  <c r="H11" i="132"/>
  <c r="G11" i="132"/>
  <c r="F11" i="132"/>
  <c r="C48" i="131"/>
  <c r="C44" i="131"/>
  <c r="C31" i="131"/>
  <c r="C37" i="131" s="1"/>
  <c r="D30" i="131"/>
  <c r="D31" i="131" s="1"/>
  <c r="D37" i="131" s="1"/>
  <c r="D27" i="131"/>
  <c r="C27" i="131"/>
  <c r="D45" i="129"/>
  <c r="C45" i="129"/>
  <c r="D41" i="129"/>
  <c r="C41" i="129"/>
  <c r="C34" i="129"/>
  <c r="D32" i="129"/>
  <c r="D34" i="129" s="1"/>
  <c r="C32" i="129"/>
  <c r="D28" i="129"/>
  <c r="C28" i="129"/>
  <c r="D18" i="129"/>
  <c r="C18" i="129"/>
  <c r="D52" i="127"/>
  <c r="C52" i="127"/>
  <c r="F51" i="127"/>
  <c r="F50" i="127"/>
  <c r="D47" i="127"/>
  <c r="C47" i="127"/>
  <c r="D46" i="127"/>
  <c r="D37" i="127"/>
  <c r="C37" i="127"/>
  <c r="D33" i="127"/>
  <c r="D39" i="127" s="1"/>
  <c r="C32" i="127"/>
  <c r="C31" i="127"/>
  <c r="C28" i="127"/>
  <c r="C33" i="127" s="1"/>
  <c r="C39" i="127" s="1"/>
  <c r="D17" i="127"/>
  <c r="C17" i="127"/>
  <c r="C63" i="125"/>
  <c r="C59" i="125"/>
  <c r="D52" i="125"/>
  <c r="D50" i="125"/>
  <c r="C50" i="125"/>
  <c r="C42" i="125"/>
  <c r="C52" i="125" s="1"/>
  <c r="C18" i="125"/>
  <c r="C64" i="123"/>
  <c r="D63" i="123"/>
  <c r="D62" i="123"/>
  <c r="D64" i="123" s="1"/>
  <c r="C50" i="123"/>
  <c r="D49" i="123"/>
  <c r="D50" i="123" s="1"/>
  <c r="C46" i="123"/>
  <c r="C52" i="123" s="1"/>
  <c r="D45" i="123"/>
  <c r="D46" i="123" s="1"/>
  <c r="D52" i="123" s="1"/>
  <c r="D44" i="123"/>
  <c r="C40" i="123"/>
  <c r="C37" i="123"/>
  <c r="C36" i="123"/>
  <c r="C34" i="123"/>
  <c r="C29" i="123"/>
  <c r="C28" i="123"/>
  <c r="C20" i="123"/>
  <c r="C17" i="123"/>
  <c r="C64" i="121"/>
  <c r="C60" i="121"/>
  <c r="D53" i="121"/>
  <c r="C53" i="121"/>
  <c r="D51" i="121"/>
  <c r="C51" i="121"/>
  <c r="D47" i="121"/>
  <c r="C47" i="121"/>
  <c r="D41" i="121"/>
  <c r="C41" i="121"/>
  <c r="C60" i="119"/>
  <c r="C55" i="119"/>
  <c r="D41" i="119"/>
  <c r="D48" i="119" s="1"/>
  <c r="C41" i="119"/>
  <c r="C48" i="119" s="1"/>
  <c r="C17" i="119"/>
  <c r="D58" i="117"/>
  <c r="C58" i="117"/>
  <c r="D54" i="117"/>
  <c r="C54" i="117"/>
  <c r="D43" i="117"/>
  <c r="C43" i="117"/>
  <c r="D39" i="117"/>
  <c r="D45" i="117" s="1"/>
  <c r="C39" i="117"/>
  <c r="C45" i="117" s="1"/>
  <c r="C32" i="117"/>
  <c r="D16" i="117"/>
  <c r="C16" i="117"/>
  <c r="C48" i="115"/>
  <c r="D44" i="115"/>
  <c r="C44" i="115"/>
  <c r="D37" i="115"/>
  <c r="C35" i="115"/>
  <c r="C37" i="115" s="1"/>
  <c r="C31" i="115"/>
  <c r="C27" i="115"/>
  <c r="C86" i="113"/>
  <c r="C82" i="113"/>
  <c r="D46" i="113"/>
  <c r="D48" i="113" s="1"/>
  <c r="C46" i="113"/>
  <c r="D42" i="113"/>
  <c r="C42" i="113"/>
  <c r="C48" i="113" s="1"/>
  <c r="C19" i="113"/>
  <c r="C136" i="112"/>
  <c r="D132" i="112"/>
  <c r="C132" i="112"/>
  <c r="D124" i="112"/>
  <c r="C124" i="112"/>
  <c r="D122" i="112"/>
  <c r="C122" i="112"/>
  <c r="D118" i="112"/>
  <c r="C118" i="112"/>
  <c r="C26" i="112"/>
  <c r="D80" i="110"/>
  <c r="C80" i="110"/>
  <c r="D76" i="110"/>
  <c r="C76" i="110"/>
  <c r="D68" i="110"/>
  <c r="C68" i="110"/>
  <c r="D63" i="110"/>
  <c r="D70" i="110" s="1"/>
  <c r="C58" i="110"/>
  <c r="C63" i="110" s="1"/>
  <c r="C53" i="110"/>
  <c r="C52" i="110"/>
  <c r="C51" i="110"/>
  <c r="C46" i="110"/>
  <c r="C44" i="110"/>
  <c r="C43" i="110"/>
  <c r="C26" i="110"/>
  <c r="C24" i="110"/>
  <c r="D19" i="110"/>
  <c r="C15" i="110"/>
  <c r="C19" i="110" s="1"/>
  <c r="C70" i="110" s="1"/>
  <c r="C166" i="109"/>
  <c r="C159" i="109"/>
  <c r="C149" i="109"/>
  <c r="C134" i="109"/>
  <c r="C109" i="109"/>
  <c r="C105" i="109"/>
  <c r="C103" i="109"/>
  <c r="C89" i="109"/>
  <c r="C83" i="109"/>
  <c r="C51" i="109"/>
  <c r="C45" i="109"/>
  <c r="C37" i="109"/>
  <c r="C32" i="109"/>
  <c r="C30" i="109"/>
  <c r="C26" i="109"/>
  <c r="C20" i="109"/>
  <c r="C18" i="109"/>
  <c r="C16" i="109"/>
  <c r="C15" i="109"/>
  <c r="C14" i="109"/>
  <c r="C13" i="109"/>
  <c r="L24" i="108"/>
  <c r="K24" i="108"/>
  <c r="G24" i="108"/>
  <c r="F24" i="108"/>
  <c r="E24" i="108"/>
  <c r="D24" i="108"/>
  <c r="C24" i="108"/>
  <c r="I23" i="108"/>
  <c r="H23" i="108"/>
  <c r="I22" i="108"/>
  <c r="H22" i="108"/>
  <c r="I21" i="108"/>
  <c r="H21" i="108"/>
  <c r="I20" i="108"/>
  <c r="C20" i="108"/>
  <c r="H20" i="108" s="1"/>
  <c r="I19" i="108"/>
  <c r="H19" i="108"/>
  <c r="I18" i="108"/>
  <c r="H18" i="108"/>
  <c r="I17" i="108"/>
  <c r="H17" i="108"/>
  <c r="I16" i="108"/>
  <c r="H16" i="108"/>
  <c r="J15" i="108"/>
  <c r="J24" i="108" s="1"/>
  <c r="I15" i="108"/>
  <c r="H15" i="108"/>
  <c r="I14" i="108"/>
  <c r="H14" i="108"/>
  <c r="I13" i="108"/>
  <c r="H13" i="108"/>
  <c r="I12" i="108"/>
  <c r="H12" i="108"/>
  <c r="I11" i="108"/>
  <c r="H11" i="108"/>
  <c r="H24" i="108" s="1"/>
  <c r="I10" i="108"/>
  <c r="H10" i="108"/>
  <c r="I9" i="108"/>
  <c r="H9" i="108"/>
  <c r="I8" i="108"/>
  <c r="H8" i="108"/>
  <c r="C585" i="106"/>
  <c r="C580" i="106"/>
  <c r="C439" i="106"/>
  <c r="C441" i="106" s="1"/>
  <c r="C434" i="106"/>
  <c r="C89" i="106"/>
  <c r="C43" i="104"/>
  <c r="C39" i="104"/>
  <c r="C31" i="104"/>
  <c r="C33" i="104" s="1"/>
  <c r="C26" i="104"/>
  <c r="C16" i="104"/>
  <c r="C52" i="102"/>
  <c r="C44" i="102"/>
  <c r="C36" i="102"/>
  <c r="C31" i="102"/>
  <c r="C26" i="102"/>
  <c r="C38" i="102" s="1"/>
  <c r="C48" i="100"/>
  <c r="C44" i="100"/>
  <c r="C36" i="100"/>
  <c r="C31" i="100"/>
  <c r="C26" i="100"/>
  <c r="C37" i="98"/>
  <c r="C33" i="98"/>
  <c r="C27" i="98"/>
  <c r="C25" i="98"/>
  <c r="C20" i="98"/>
  <c r="C15" i="98"/>
  <c r="C75" i="96"/>
  <c r="C71" i="96"/>
  <c r="C63" i="96"/>
  <c r="C58" i="96"/>
  <c r="C38" i="96"/>
  <c r="C38" i="94"/>
  <c r="C34" i="94"/>
  <c r="C28" i="94"/>
  <c r="C26" i="94"/>
  <c r="C21" i="94"/>
  <c r="C15" i="94"/>
  <c r="C120" i="92"/>
  <c r="C116" i="92"/>
  <c r="C108" i="92"/>
  <c r="C85" i="92"/>
  <c r="C46" i="92"/>
  <c r="C65" i="90"/>
  <c r="C61" i="90"/>
  <c r="C53" i="90"/>
  <c r="C48" i="90"/>
  <c r="E45" i="90"/>
  <c r="C23" i="90"/>
  <c r="C54" i="88"/>
  <c r="C50" i="88"/>
  <c r="C39" i="88"/>
  <c r="C34" i="88"/>
  <c r="C41" i="88" s="1"/>
  <c r="C21" i="88"/>
  <c r="C97" i="86"/>
  <c r="C93" i="86"/>
  <c r="C85" i="86"/>
  <c r="C70" i="86"/>
  <c r="C87" i="86" s="1"/>
  <c r="C24" i="86"/>
  <c r="C77" i="84"/>
  <c r="C69" i="84"/>
  <c r="C68" i="84"/>
  <c r="C67" i="84"/>
  <c r="C73" i="84" s="1"/>
  <c r="C62" i="84"/>
  <c r="C60" i="84"/>
  <c r="C55" i="84"/>
  <c r="C34" i="84"/>
  <c r="C58" i="82"/>
  <c r="C54" i="82"/>
  <c r="C44" i="82"/>
  <c r="C39" i="82"/>
  <c r="C18" i="82"/>
  <c r="C46" i="82" s="1"/>
  <c r="C45" i="80"/>
  <c r="C41" i="80"/>
  <c r="C33" i="80"/>
  <c r="C28" i="80"/>
  <c r="C35" i="80" s="1"/>
  <c r="C17" i="80"/>
  <c r="C63" i="78"/>
  <c r="C59" i="78"/>
  <c r="C51" i="78"/>
  <c r="C46" i="78"/>
  <c r="C53" i="78" s="1"/>
  <c r="C16" i="78"/>
  <c r="C121" i="76"/>
  <c r="C117" i="76"/>
  <c r="C109" i="76"/>
  <c r="C104" i="76"/>
  <c r="C29" i="76"/>
  <c r="C54" i="74"/>
  <c r="C50" i="74"/>
  <c r="C42" i="74"/>
  <c r="C37" i="74"/>
  <c r="C26" i="74"/>
  <c r="C40" i="72"/>
  <c r="C36" i="72"/>
  <c r="C28" i="72"/>
  <c r="C23" i="72"/>
  <c r="C30" i="72" s="1"/>
  <c r="C18" i="72"/>
  <c r="C53" i="70"/>
  <c r="C49" i="70"/>
  <c r="C39" i="70"/>
  <c r="C34" i="70"/>
  <c r="C41" i="70" s="1"/>
  <c r="C20" i="70"/>
  <c r="C88" i="68"/>
  <c r="C84" i="68"/>
  <c r="C76" i="68"/>
  <c r="C78" i="68" s="1"/>
  <c r="C71" i="68"/>
  <c r="C18" i="68"/>
  <c r="C81" i="66"/>
  <c r="C77" i="66"/>
  <c r="C69" i="66"/>
  <c r="C64" i="66"/>
  <c r="C71" i="66" s="1"/>
  <c r="C29" i="66"/>
  <c r="I18" i="65"/>
  <c r="H18" i="65"/>
  <c r="G18" i="65"/>
  <c r="K18" i="65" s="1"/>
  <c r="F18" i="65"/>
  <c r="C36" i="64"/>
  <c r="C32" i="64"/>
  <c r="C26" i="64"/>
  <c r="C24" i="64"/>
  <c r="C19" i="64"/>
  <c r="C14" i="64"/>
  <c r="I18" i="63"/>
  <c r="K18" i="63" s="1"/>
  <c r="H18" i="63"/>
  <c r="G18" i="63"/>
  <c r="F18" i="63"/>
  <c r="C60" i="62"/>
  <c r="C56" i="62"/>
  <c r="C24" i="62"/>
  <c r="C19" i="62"/>
  <c r="C14" i="62"/>
  <c r="C26" i="62" s="1"/>
  <c r="C78" i="60"/>
  <c r="C74" i="60"/>
  <c r="C61" i="60"/>
  <c r="C66" i="60" s="1"/>
  <c r="C52" i="60"/>
  <c r="C45" i="60"/>
  <c r="C18" i="60"/>
  <c r="C48" i="58"/>
  <c r="C44" i="58"/>
  <c r="C31" i="58"/>
  <c r="C26" i="58"/>
  <c r="C33" i="58" s="1"/>
  <c r="C15" i="58"/>
  <c r="C68" i="56"/>
  <c r="C61" i="56"/>
  <c r="C53" i="56"/>
  <c r="C48" i="56"/>
  <c r="C55" i="56" s="1"/>
  <c r="C30" i="56"/>
  <c r="C45" i="54"/>
  <c r="C41" i="54"/>
  <c r="E40" i="54"/>
  <c r="E39" i="54"/>
  <c r="C32" i="54"/>
  <c r="C27" i="54"/>
  <c r="C34" i="54" s="1"/>
  <c r="C22" i="54"/>
  <c r="C39" i="52"/>
  <c r="C35" i="52"/>
  <c r="C29" i="52"/>
  <c r="C27" i="52"/>
  <c r="C22" i="52"/>
  <c r="C17" i="52"/>
  <c r="C156" i="49"/>
  <c r="C152" i="49"/>
  <c r="C125" i="49"/>
  <c r="C120" i="49"/>
  <c r="C127" i="49" s="1"/>
  <c r="C34" i="49"/>
  <c r="C65" i="47"/>
  <c r="C61" i="47"/>
  <c r="C49" i="47"/>
  <c r="C51" i="47" s="1"/>
  <c r="C44" i="47"/>
  <c r="C16" i="47"/>
  <c r="C35" i="46"/>
  <c r="C31" i="46"/>
  <c r="C23" i="46"/>
  <c r="C18" i="46"/>
  <c r="C25" i="46" s="1"/>
  <c r="C13" i="46"/>
  <c r="C50" i="44"/>
  <c r="C46" i="44"/>
  <c r="C38" i="44"/>
  <c r="C33" i="44"/>
  <c r="C24" i="44"/>
  <c r="C38" i="42"/>
  <c r="C34" i="42"/>
  <c r="C26" i="42"/>
  <c r="C21" i="42"/>
  <c r="C16" i="42"/>
  <c r="C41" i="40"/>
  <c r="C37" i="40"/>
  <c r="C31" i="40"/>
  <c r="C29" i="40"/>
  <c r="C24" i="40"/>
  <c r="C19" i="40"/>
  <c r="C39" i="38"/>
  <c r="C35" i="38"/>
  <c r="C27" i="38"/>
  <c r="C22" i="38"/>
  <c r="C29" i="38" s="1"/>
  <c r="C17" i="38"/>
  <c r="I18" i="37"/>
  <c r="H18" i="37"/>
  <c r="G18" i="37"/>
  <c r="K18" i="37" s="1"/>
  <c r="F18" i="37"/>
  <c r="C35" i="36"/>
  <c r="C31" i="36"/>
  <c r="C23" i="36"/>
  <c r="C18" i="36"/>
  <c r="C25" i="36" s="1"/>
  <c r="C13" i="36"/>
  <c r="C46" i="109" l="1"/>
  <c r="C144" i="109"/>
  <c r="C50" i="133"/>
  <c r="C38" i="137"/>
  <c r="C151" i="109"/>
  <c r="C111" i="76"/>
  <c r="C40" i="44"/>
  <c r="C28" i="42"/>
  <c r="C68" i="60"/>
  <c r="C44" i="74"/>
  <c r="C110" i="92"/>
  <c r="I24" i="108"/>
  <c r="C65" i="96"/>
  <c r="C55" i="90"/>
  <c r="C38" i="100"/>
</calcChain>
</file>

<file path=xl/sharedStrings.xml><?xml version="1.0" encoding="utf-8"?>
<sst xmlns="http://schemas.openxmlformats.org/spreadsheetml/2006/main" count="46806" uniqueCount="7386">
  <si>
    <t>ENTIDADES PARAESTATALES Y FIDEICOMISOS NO EMPRESARIALES Y NO FINANCIEROS</t>
  </si>
  <si>
    <t>ADMINISTRACIÓN DEL PATRIMONIO DE LA BENEFICENCIA PÚBLICA DEL ESTADO DE YUCATÁN</t>
  </si>
  <si>
    <t>AGENCIA DE ENERGÍA DE YUCATÁN</t>
  </si>
  <si>
    <t>AGENCIA PARA EL DESARROLLO DE YUCATÁN</t>
  </si>
  <si>
    <t>CENTRO DE CONCILIACIÓN LABORAL DEL ESTADO DE YUCATÁN</t>
  </si>
  <si>
    <t>CENTRO ESTATAL DE TRASPLANTES DE YUCATÁN</t>
  </si>
  <si>
    <t>COLEGIO DE BACHILLERES DEL ESTADO DE YUCATÁN</t>
  </si>
  <si>
    <t>COLEGIO DE EDUCACIÓN PROFESIONAL TÉCNICA DEL ESTADO DE YUCATÁN</t>
  </si>
  <si>
    <t>COLEGIO DE ESTUDIOS CIENTÍFICOS Y TECNOLÓGICOS DEL ESTADO DE YUCATÁN</t>
  </si>
  <si>
    <t>COMISIÓN EJECUTIVA ESTATAL DE ATENCIÓN A VÍCTIMAS</t>
  </si>
  <si>
    <t>FIDEICOMISO GARANTE DE LA ORQUESTA SINFÓNICA DE YUCATÁN</t>
  </si>
  <si>
    <t>FIDEICOMISO PARA LA PROMOCIÓN TURÍSTICA DEL ESTADO DE YUCATÁN</t>
  </si>
  <si>
    <t>FIDEICOMISO PÚBLICO PARA EL DESARROLLO DEL TURISMO DE REUNIONES EN YUCATÁN</t>
  </si>
  <si>
    <t>FIDEICOMISO PÚBLICO PARA LA ADMINISTRACIÓN DE LA RESERVA TERRITORIAL DE UCÚ</t>
  </si>
  <si>
    <t>FIDEICOMISO PÚBLICO PARA LA ADMINISTRACIÓN DEL PALACIO DE LA MÚSICA</t>
  </si>
  <si>
    <t>HOSPITAL COMUNITARIO DE PETO, YUCATÁN</t>
  </si>
  <si>
    <t>HOSPITAL COMUNITARIO DE TICUL, YUCATÁN</t>
  </si>
  <si>
    <t>HOSPITAL DE LA AMISTAD</t>
  </si>
  <si>
    <t>INSTITUTO DE CAPACITACIÓN PARA EL TRABAJO DEL ESTADO DE YUCATÁN</t>
  </si>
  <si>
    <t>INSTITUTO DE EDUCACIÓN PARA ADULTOS DEL ESTADO DE YUCATÁN</t>
  </si>
  <si>
    <t>INSTITUTO DE INFRAESTRUCTURA CARRETERA DE YUCATÁN</t>
  </si>
  <si>
    <t>INSTITUTO DE MOVILIDAD Y DESARROLLO URBANO TERRITORIAL</t>
  </si>
  <si>
    <t>INSTITUTO DE SEGURIDAD JURÍDICA PATRIMONIAL DE YUCATÁN</t>
  </si>
  <si>
    <t>INSTITUTO DE VIVIENDA DEL ESTADO DE YUCATÁN</t>
  </si>
  <si>
    <t>INSTITUTO DEL DEPORTE DEL ESTADO DE YUCATÁN</t>
  </si>
  <si>
    <t>INSTITUTO PARA EL DESARROLLO DE LA CULTURA MAYA DEL ESTADO DE YUCATÁN</t>
  </si>
  <si>
    <t>INSTITUTO PARA EL DESARROLLO Y CERTIFICACIÓN DE LA INFRAESTRUCTURA FÍSICA EDUCATIVA Y ELÉCTRICA DE YUCATÁN</t>
  </si>
  <si>
    <t>INSTITUTO PARA LA CONSTRUCCIÓN Y CONSERVACIÓN DE OBRA PÚBLICA EN YUCATÁN</t>
  </si>
  <si>
    <t>INSTITUTO PARA LA INCLUSIÓN DE LAS PERSONAS CON DISCAPACIDAD DEL ESTADO DE YUCATÁN</t>
  </si>
  <si>
    <t>INSTITUTO PROMOTOR DE FERIAS DE YUCATÁN</t>
  </si>
  <si>
    <t>INSTITUTO TECNOLÓGICO SUPERIOR DE MOTUL</t>
  </si>
  <si>
    <t>INSTITUTO TECNOLÓGICO SUPERIOR DE VALLADOLID</t>
  </si>
  <si>
    <t>INSTITUTO TECNOLÓGICO SUPERIOR DEL SUR DEL ESTADO DE YUCATÁN</t>
  </si>
  <si>
    <t>INSTITUTO TECNOLÓGICO SUPERIOR PROGRESO</t>
  </si>
  <si>
    <t>INSTITUTO YUCATECO DE EMPRENDEDORES</t>
  </si>
  <si>
    <t>JUNTA DE AGUA POTABLE Y ALCANTARILLADO DE YUCATÁN</t>
  </si>
  <si>
    <t>JUNTA DE ASISTENCIA PRIVADA DEL ESTADO DE YUCATÁN</t>
  </si>
  <si>
    <t>PARQUE CIENTÍFICO Y TECNOLÓGICO DE YUCATÁN</t>
  </si>
  <si>
    <t>PATRONATO DE LAS UNIDADES DE SERVICIOS CULTURALES Y TURÍSTICOS DEL ESTADO DE YUCATÁN</t>
  </si>
  <si>
    <t>SECRETARÍA EJECUTIVA DEL SISTEMA ESTATAL ANTICORRUPCIÓN</t>
  </si>
  <si>
    <t>SECRETARÍA TÉCNICA DE PLANEACIÓN Y EVALUACIÓN</t>
  </si>
  <si>
    <t>SERVICIOS DE SALUD DE YUCATÁN</t>
  </si>
  <si>
    <t>SISTEMA PARA EL DESARROLLO INTEGRAL DE LA FAMILIA EN YUCATÁN</t>
  </si>
  <si>
    <t>UNIVERSIDAD DE LAS ARTES DE YUCATÁN</t>
  </si>
  <si>
    <t>UNIVERSIDAD DE ORIENTE</t>
  </si>
  <si>
    <t>UNIVERSIDAD POLITÉCNICA DE YUCATÁN</t>
  </si>
  <si>
    <t>UNIVERSIDAD TECNOLÓGICA DEL CENTRO</t>
  </si>
  <si>
    <t>UNIVERSIDAD TECNOLÓGICA DEL MAR DE YUCATÁN</t>
  </si>
  <si>
    <t>UNIVERSIDAD TECNOLÓGICA DEL MAYAB</t>
  </si>
  <si>
    <t>UNIVERSIDAD TECNOLÓGICA DEL PONIENTE</t>
  </si>
  <si>
    <t>UNIVERSIDAD TECNOLÓGICA METROPOLITANA</t>
  </si>
  <si>
    <t>UNIVERSIDAD TECNOLÓGICA REGIONAL DEL SUR</t>
  </si>
  <si>
    <t>TOTAL</t>
  </si>
  <si>
    <t>IMPORTE</t>
  </si>
  <si>
    <t>8,649,624</t>
  </si>
  <si>
    <t>32,132,053</t>
  </si>
  <si>
    <t>13,054,464</t>
  </si>
  <si>
    <t>26,411,779</t>
  </si>
  <si>
    <t>3,357,359</t>
  </si>
  <si>
    <t>720,591,801</t>
  </si>
  <si>
    <t>186,946,916</t>
  </si>
  <si>
    <t>117,858,764</t>
  </si>
  <si>
    <t>27,890,632</t>
  </si>
  <si>
    <t>47,596,871</t>
  </si>
  <si>
    <t>79,452,395</t>
  </si>
  <si>
    <t>57,210,185</t>
  </si>
  <si>
    <t>86,063,590</t>
  </si>
  <si>
    <t>18,452,656</t>
  </si>
  <si>
    <t>46,028,263</t>
  </si>
  <si>
    <t>53,507,822</t>
  </si>
  <si>
    <t>83,949,831</t>
  </si>
  <si>
    <t>14,327,905</t>
  </si>
  <si>
    <t>132,134,699</t>
  </si>
  <si>
    <t>1,654,235,345</t>
  </si>
  <si>
    <t>38,843,689</t>
  </si>
  <si>
    <t>109,127,040</t>
  </si>
  <si>
    <t>314,476,247</t>
  </si>
  <si>
    <t>430,813,171</t>
  </si>
  <si>
    <t>28,908,014</t>
  </si>
  <si>
    <t>191,267,208</t>
  </si>
  <si>
    <t>716,690,292</t>
  </si>
  <si>
    <t>6,621,474</t>
  </si>
  <si>
    <t>113,110,009</t>
  </si>
  <si>
    <t>43,769,402</t>
  </si>
  <si>
    <t>54,907,334</t>
  </si>
  <si>
    <t>52,178,973</t>
  </si>
  <si>
    <t>52,946,069</t>
  </si>
  <si>
    <t>59,553,846</t>
  </si>
  <si>
    <t>858,399,335</t>
  </si>
  <si>
    <t>4,313,845</t>
  </si>
  <si>
    <t>15,445,369</t>
  </si>
  <si>
    <t>310,769,386</t>
  </si>
  <si>
    <t>17,515,221</t>
  </si>
  <si>
    <t>41,443,246</t>
  </si>
  <si>
    <t>6,072,052,638</t>
  </si>
  <si>
    <t>1,008,072,523</t>
  </si>
  <si>
    <t>76,999,518</t>
  </si>
  <si>
    <t>40,951,663</t>
  </si>
  <si>
    <t>29,810,714</t>
  </si>
  <si>
    <t>26,589,093</t>
  </si>
  <si>
    <t>12,000,000</t>
  </si>
  <si>
    <t>26,960,131</t>
  </si>
  <si>
    <t>19,802,626</t>
  </si>
  <si>
    <t>145,633,438</t>
  </si>
  <si>
    <t>37,324,236</t>
  </si>
  <si>
    <t>14,367,148,704</t>
  </si>
  <si>
    <t>1000 SERVICIOS PERSONALES</t>
  </si>
  <si>
    <t>1100 REMUNERACIONES AL PERSONAL DE CARÁCTER PERMANENTE</t>
  </si>
  <si>
    <t>1130 SUELDOS BASE AL PERSONAL PERMANENTE</t>
  </si>
  <si>
    <t>1200 REMUNERACIONES AL PERSONAL DE CARÁCTER TRANSITORIO</t>
  </si>
  <si>
    <t>1210 HONORARIOS ASIMILABLES A SALARIOS</t>
  </si>
  <si>
    <t>1220 SUELDOS BASE AL PERSONAL EVENTUAL</t>
  </si>
  <si>
    <t>1300 REMUNERACIONES ADICIONALES Y ESPECIALES</t>
  </si>
  <si>
    <t>1310 PRIMAS POR AÑOS DE SERVICIOS EFECTIVOS PRESTADOS</t>
  </si>
  <si>
    <t>1320 PRIMAS DE VACACIONES, DOMINICAL Y GRATIFICACIÓN DE FIN DE AÑO</t>
  </si>
  <si>
    <t>1330 HORAS EXTRAORDINARIAS</t>
  </si>
  <si>
    <t>1340 COMPENSACIONES</t>
  </si>
  <si>
    <t>1400 SEGURIDAD SOCIAL</t>
  </si>
  <si>
    <t>1410 APORTACIONES DE SEGURIDAD SOCIAL</t>
  </si>
  <si>
    <t>1420 APORTACIONES A FONDOS DE VIVIENDA</t>
  </si>
  <si>
    <t>1430 APORTACIONES AL SISTEMA PARA EL RETIRO</t>
  </si>
  <si>
    <t>1440 APORTACIONES PARA SEGUROS</t>
  </si>
  <si>
    <t>1500 OTRAS PRESTACIONES SOCIALES Y ECONÓMICAS</t>
  </si>
  <si>
    <t>1510 CUOTAS PARA EL FONDO DE AHORRO Y FONDO DE TRABAJO</t>
  </si>
  <si>
    <t>1520 INDEMNIZACIONES</t>
  </si>
  <si>
    <t>1530 PRESTACIONES Y HABERES DE RETIRO</t>
  </si>
  <si>
    <t>1540 PRESTACIONES CONTRACTUALES</t>
  </si>
  <si>
    <t>1550 APOYOS A LA CAPACITACIÓN DE LOS SERVIDORES PÚBLICOS</t>
  </si>
  <si>
    <t>1590 OTRAS PRESTACIONES SOCIALES Y ECONÓMICAS</t>
  </si>
  <si>
    <t>1600 PREVISIONES</t>
  </si>
  <si>
    <t>1610 PREVISIONES DE CARÁCTER LABORAL, ECONÓMICA Y DE SEGURIDAD SOCIAL</t>
  </si>
  <si>
    <t>1700 PAGO DE ESTÍMULOS A SERVIDORES PÚBLICOS</t>
  </si>
  <si>
    <t>1710 ESTÍMULOS</t>
  </si>
  <si>
    <t>2000 MATERIALES Y SUMINISTROS</t>
  </si>
  <si>
    <t>2100 MATERIALES DE ADMINISTRACIÓN, EMISIÓN DE DOCUMENTOS Y ARTÍCULOS OFICIALES</t>
  </si>
  <si>
    <t>2110 MATERIALES, ÚTILES Y EQUIPOS MENORES DE OFICINA</t>
  </si>
  <si>
    <t>2120 MATERIALES Y ÚTILES DE IMPRESIÓN Y REPRODUCCIÓN</t>
  </si>
  <si>
    <t>2130 MATERIAL ESTADÍSTICO Y GEOGRÁFICO</t>
  </si>
  <si>
    <t>2140 MATERIALES, ÚTILES Y EQUIPOS MENORES DE TECNOLOGÍAS DE LA INFORMACIÓN Y COMUNICACIONES</t>
  </si>
  <si>
    <t>2150 MATERIAL IMPRESO E INFORMACIÓN DIGITAL</t>
  </si>
  <si>
    <t>2160 MATERIAL DE LIMPIEZA</t>
  </si>
  <si>
    <t>2170 MATERIALES Y ÚTILES DE ENSEÑANZA</t>
  </si>
  <si>
    <t>2180 MATERIALES PARA EL REGISTRO E IDENTIFICACIÓN DE BIENES Y PERSONAS</t>
  </si>
  <si>
    <t>2200 ALIMENTOS Y UTENSILIOS</t>
  </si>
  <si>
    <t>2210 PRODUCTOS ALIMENTICIOS PARA PERSONAS</t>
  </si>
  <si>
    <t>2220 PRODUCTOS ALIMENTICIOS PARA ANIMALES</t>
  </si>
  <si>
    <t>2230 UTENSILIOS PARA EL SERVICIO DE ALIMENTACIÓN</t>
  </si>
  <si>
    <t>2300 MATERIAS PRIMAS Y MATERIALES DE PRODUCCIÓN Y COMERCIALIZACIÓN</t>
  </si>
  <si>
    <t>2310 PRODUCTOS ALIMENTICIOS, AGROPECUARIOS Y FORESTALES ADQUIRIDOS COMO MATERIA PRIMA</t>
  </si>
  <si>
    <t>2350 PRODUCTOS QUÍMICOS, FARMACÉUTICOS Y DE LABORATORIO ADQUIRIDOS COMO MATERIA PRIMA</t>
  </si>
  <si>
    <t>2370 PRODUCTOS DE CUERO, PIEL, PLÁSTICO Y HULE ADQUIRIDOS COMO MATERIA PRIMA</t>
  </si>
  <si>
    <t>2380 MERCANCÍAS ADQUIRIDAS PARA SU COMERCIALIZACIÓN</t>
  </si>
  <si>
    <t>2400 MATERIALES Y ARTÍCULOS DE CONSTRUCCIÓN Y DE REPARACIÓN</t>
  </si>
  <si>
    <t>2410 PRODUCTOS MINERALES NO METÁLICOS</t>
  </si>
  <si>
    <t>2420 CEMENTO Y PRODUCTOS DE CONCRETO</t>
  </si>
  <si>
    <t>2430 CAL, YESO Y PRODUCTOS DE YESO</t>
  </si>
  <si>
    <t>2440 MADERA Y PRODUCTOS DE MADERA</t>
  </si>
  <si>
    <t>2450 VIDRIO Y PRODUCTOS DE VIDRIO</t>
  </si>
  <si>
    <t>2460 MATERIAL ELÉCTRICO Y ELECTRÓNICO</t>
  </si>
  <si>
    <t>2470 ARTÍCULOS METÁLICOS PARA LA CONSTRUCCIÓN</t>
  </si>
  <si>
    <t>2480 MATERIALES COMPLEMENTARIOS</t>
  </si>
  <si>
    <t>2490 OTROS MATERIALES Y ARTÍCULOS DE CONSTRUCCIÓN Y REPARACIÓN</t>
  </si>
  <si>
    <t>2500 PRODUCTOS QUÍMICOS, FARMACÉUTICOS Y DE LABORATORIO</t>
  </si>
  <si>
    <t>2510 PRODUCTOS QUÍMICOS BÁSICOS</t>
  </si>
  <si>
    <t>2520 FERTILIZANTES, PESTICIDAS Y OTROS AGROQUÍMICOS</t>
  </si>
  <si>
    <t>2530 MEDICINAS Y PRODUCTOS FARMACÉUTICOS</t>
  </si>
  <si>
    <t>2540 MATERIALES, ACCESORIOS Y SUMINISTROS MÉDICOS</t>
  </si>
  <si>
    <t>2550 MATERIALES, ACCESORIOS Y SUMINISTROS DE LABORATORIO</t>
  </si>
  <si>
    <t>2560 FIBRAS SINTÉTICAS, HULES, PLÁSTICOS Y DERIVADOS</t>
  </si>
  <si>
    <t>2590 OTROS PRODUCTOS QUÍMICOS</t>
  </si>
  <si>
    <t>2600 COMBUSTIBLES, LUBRICANTES Y ADITIVOS</t>
  </si>
  <si>
    <t>2610 COMBUSTIBLES, LUBRICANTES Y ADITIVOS</t>
  </si>
  <si>
    <t>2700 VESTUARIO, BLANCOS, PRENDAS DE PROTECCIÓN Y ARTÍCULOS DEPORTIVOS</t>
  </si>
  <si>
    <t>2710 VESTUARIO Y UNIFORMES</t>
  </si>
  <si>
    <t>2720 PRENDAS DE SEGURIDAD Y PROTECCIÓN PERSONAL</t>
  </si>
  <si>
    <t>2730 ARTÍCULOS DEPORTIVOS</t>
  </si>
  <si>
    <t>2740 PRODUCTOS TEXTILES</t>
  </si>
  <si>
    <t>2750 BLANCOS Y OTROS PRODUCTOS TEXTILES, EXCEPTO PRENDAS DE VESTIR</t>
  </si>
  <si>
    <t>2900 HERRAMIENTAS, REFACCIONES Y ACCESORIOS MENORES</t>
  </si>
  <si>
    <t>2910 HERRAMIENTAS MENORES</t>
  </si>
  <si>
    <t>2920 REFACCIONES Y ACCESORIOS MENORES DE EDIFICIOS</t>
  </si>
  <si>
    <t>2930 REFACCIONES Y ACCESORIOS MENORES DE MOBILIARIO Y EQUIPO DE ADMINISTRACIÓN, EDUCACIONAL Y RECREATIVO</t>
  </si>
  <si>
    <t>2940 REFACCIONES Y ACCESORIOS MENORES DE EQUIPO DE CÓMPUTO Y TECNOLOGÍAS DE LA INFORMACIÓN</t>
  </si>
  <si>
    <t>2950 REFACCIONES Y ACCESORIOS MENORES DE EQUIPO E INSTRUMENTAL MÉDICO Y DE LABORATORIO</t>
  </si>
  <si>
    <t>2960 REFACCIONES Y ACCESORIOS MENORES DE EQUIPO DE TRANSPORTE</t>
  </si>
  <si>
    <t>2980 REFACCIONES Y ACCESORIOS MENORES DE MAQUINARIA Y OTROS EQUIPOS</t>
  </si>
  <si>
    <t>2990 REFACCIONES Y ACCESORIOS MENORES OTROS BIENES MUEBLES</t>
  </si>
  <si>
    <t>3000 SERVICIOS GENERALES</t>
  </si>
  <si>
    <t>3100 SERVICIOS BÁSICOS</t>
  </si>
  <si>
    <t>3110 ENERGÍA ELÉCTRICA</t>
  </si>
  <si>
    <t>3120 GAS</t>
  </si>
  <si>
    <t>3130 AGUA</t>
  </si>
  <si>
    <t>3140 TELEFONÍA TRADICIONAL</t>
  </si>
  <si>
    <t>3150 TELEFONÍA CELULAR</t>
  </si>
  <si>
    <t>3160 SERVICIOS DE TELECOMUNICACIONES Y SATÉLITES</t>
  </si>
  <si>
    <t>3170 SERVICIOS DE ACCESO DE INTERNET, REDES Y PROCESAMIENTO DE INFORMACIÓN</t>
  </si>
  <si>
    <t>3180 SERVICIOS POSTALES Y TELEGRÁFICOS</t>
  </si>
  <si>
    <t>3200 SERVICIOS DE ARRENDAMIENTO</t>
  </si>
  <si>
    <t>3210 ARRENDAMIENTO DE TERRENOS</t>
  </si>
  <si>
    <t>3220 ARRENDAMIENTO DE EDIFICIOS</t>
  </si>
  <si>
    <t>3230 ARRENDAMIENTO DE MOBILIARIO Y EQUIPO DE ADMINISTRACIÓN, EDUCACIONAL Y RECREATIVO</t>
  </si>
  <si>
    <t>3240 ARRENDAMIENTO DE EQUIPO E INSTRUMENTAL MÉDICO Y DE LABORATORIO</t>
  </si>
  <si>
    <t>3250 ARRENDAMIENTO DE EQUIPO DE TRANSPORTE</t>
  </si>
  <si>
    <t>3260 ARRENDAMIENTO DE MAQUINARIA, OTROS EQUIPOS Y HERRAMIENTAS</t>
  </si>
  <si>
    <t>3270 ARRENDAMIENTO DE ACTIVOS INTANGIBLES</t>
  </si>
  <si>
    <t>3290 OTROS ARRENDAMIENTOS</t>
  </si>
  <si>
    <t>3300 SERVICIOS PROFESIONALES, CIENTÍFICOS, TÉCNICOS Y OTROS SERVICIOS</t>
  </si>
  <si>
    <t>3310 SERVICIOS LEGALES, DE CONTABILIDAD, AUDITORÍA Y RELACIONADOS</t>
  </si>
  <si>
    <t>3320 SERVICIOS DE DISEÑO, ARQUITECTURA, INGENIERÍA Y ACTIVIDADES RELACIONADAS</t>
  </si>
  <si>
    <t>3330 SERVICIOS DE CONSULTORÍA ADMINISTRATIVA, PROCESOS, TÉCNICA Y EN TECNOLOGÍAS DE LA INFORMACIÓN</t>
  </si>
  <si>
    <t>3340 SERVICIOS DE CAPACITACIÓN A SERVIDORES PÚBLICOS</t>
  </si>
  <si>
    <t>3350 SERVICIOS DE INVESTIGACIÓN CIENTÍFICA Y DESARROLLO</t>
  </si>
  <si>
    <t>3360 SERVICIOS DE APOYO ADMINISTRATIVO, FOTOCOPIADO E IMPRESIÓN</t>
  </si>
  <si>
    <t>3370 SERVICIOS DE PROTECCIÓN Y SEGURIDAD</t>
  </si>
  <si>
    <t>3380 SERVICIOS DE VIGILANCIA</t>
  </si>
  <si>
    <t>3390 SERVICIOS PROFESIONALES, CIENTÍFICOS Y TÉCNICOS INTEGRALES</t>
  </si>
  <si>
    <t>3400 SERVICIOS FINANCIEROS, BANCARIOS Y COMERCIALES</t>
  </si>
  <si>
    <t>3410 SERVICIOS FINANCIEROS Y BANCARIOS</t>
  </si>
  <si>
    <t>3430 SERVICIOS DE RECAUDACIÓN, TRASLADO Y CUSTODIA DE VALORES</t>
  </si>
  <si>
    <t>3440 SEGUROS DE RESPONSABILIDAD PATRIMONIAL Y FINANZAS</t>
  </si>
  <si>
    <t>3450 SEGURO DE BIENES PATRIMONIALES</t>
  </si>
  <si>
    <t>3460 ALMACENAJE, ENVASE Y EMBALAJE</t>
  </si>
  <si>
    <t>3470 FLETES Y MANIOBRAS</t>
  </si>
  <si>
    <t>3480 COMISIONES POR VENTAS</t>
  </si>
  <si>
    <t>3500 SERVICIOS DE INSTALACIÓN, REPARACIÓN, MANTENIMIENTO Y CONSERVACIÓN</t>
  </si>
  <si>
    <t>3510 CONSERVACIÓN Y MANTENIMIENTO MENOR DE INMUEBLES</t>
  </si>
  <si>
    <t>3520 INSTALACIÓN, REPARACIÓN Y MANTENIMIENTO DE MOBILIARIO Y EQUIPO DE ADMINISTRACIÓN, EDUCACIONAL Y RECREATIVO</t>
  </si>
  <si>
    <t>3530 INSTALACIÓN, REPARACIÓN Y MANTENIMIENTO DE EQUIPO DE CÓMPUTO Y TECNOLOGÍAS DE LA INFORMACIÓN</t>
  </si>
  <si>
    <t>3540 INSTALACIÓN, REPARACIÓN Y MANTENIMIENTO DE EQUIPO E INSTRUMENTAL MÉDICO Y DE LABORATORIO</t>
  </si>
  <si>
    <t>3550 REPARACIÓN Y MANTENIMIENTO DE EQUIPO DE TRANSPORTE</t>
  </si>
  <si>
    <t>3570 INSTALACIÓN, REPARACIÓN Y MANTENIMIENTO DE MAQUINARIA, OTROS EQUIPOS Y HERRAMIENTA</t>
  </si>
  <si>
    <t>3580 SERVICIOS DE LIMPIEZA Y MANEJO DE DESECHOS</t>
  </si>
  <si>
    <t>3590 SERVICIOS DE JARDINERÍA Y FUMIGACIÓN</t>
  </si>
  <si>
    <t>3600 SERVICIOS DE COMUNICACIÓN SOCIAL Y PUBLICIDAD</t>
  </si>
  <si>
    <t>3610 DIFUSIÓN POR RADIO, TELEVISIÓN Y OTROS MEDIOS DE MENSAJES SOBRE PROGRAMAS Y ACTIVIDADES GUBERNAMENTALES</t>
  </si>
  <si>
    <t>3620 DIFUSIÓN POR RADIO, TELEVISIÓN Y OTROS MEDIOS DE MENSAJES COMERCIALES PARA PROMOVER LA VENTA DE BIENES O SERVICIOS</t>
  </si>
  <si>
    <t>3630 SERVICIOS DE CREATIVIDAD, PREPRODUCCIÓN Y PRODUCCIÓN DE PUBLICIDAD, EXCEPTO INTERNET</t>
  </si>
  <si>
    <t>3650 SERVICIOS DE LA INDUSTRIA FÍLMICA, DEL SONIDO Y DEL VIDEO</t>
  </si>
  <si>
    <t>3690 OTROS SERVICIOS DE INFORMACIÓN</t>
  </si>
  <si>
    <t>3700 SERVICIOS DE TRASLADO Y VIÁTICOS</t>
  </si>
  <si>
    <t>3710 PASAJES AÉREOS</t>
  </si>
  <si>
    <t>3720 PASAJES TERRESTRES</t>
  </si>
  <si>
    <t>3750 VIÁTICOS EN EL PAÍS</t>
  </si>
  <si>
    <t>3760 VIÁTICOS EN EL EXTRANJERO</t>
  </si>
  <si>
    <t>3780 SERVICIOS INTEGRALES DE TRASLADO Y VIÁTICOS</t>
  </si>
  <si>
    <t>3790 OTROS SERVICIOS DE TRASLADO Y HOSPEDAJE</t>
  </si>
  <si>
    <t>3800 SERVICIOS OFICIALES</t>
  </si>
  <si>
    <t>3810 GASTOS DE CEREMONIAL</t>
  </si>
  <si>
    <t>3820 GASTOS DE ORDEN SOCIAL Y CULTURAL</t>
  </si>
  <si>
    <t>3830 CONGRESOS Y CONVENCIONES</t>
  </si>
  <si>
    <t>3840 EXPOSICIONES</t>
  </si>
  <si>
    <t>3850 GASTOS DE REPRESENTACIÓN</t>
  </si>
  <si>
    <t>3900 OTROS SERVICIOS GENERALES</t>
  </si>
  <si>
    <t>3910 SERVICIOS FUNERARIOS Y DE CEMENTERIOS</t>
  </si>
  <si>
    <t>3920 IMPUESTOS Y DERECHOS</t>
  </si>
  <si>
    <t>3940 SENTENCIAS Y RESOLUCIONES POR AUTORIDAD COMPETENTE</t>
  </si>
  <si>
    <t>3950 PENAS, MULTAS, ACCESORIOS Y ACTUALIZACIONES</t>
  </si>
  <si>
    <t>3960 OTROS GASTOS POR RESPONSABILIDADES</t>
  </si>
  <si>
    <t>3980 IMPUESTOS SOBRE NÓMINAS Y OTROS QUE SE DERIVEN DE UNA RELACIÓN LABORAL</t>
  </si>
  <si>
    <t>3990 OTROS SERVICIOS GENERALES</t>
  </si>
  <si>
    <t>4000 TRANSFERENCIAS, ASIGNACIONES, SUBSIDIOS Y OTRAS AYUDAS</t>
  </si>
  <si>
    <t>4300 SUBSIDIOS Y SUBVENCIONES</t>
  </si>
  <si>
    <t>4310 SUBSIDIOS A LA PRODUCCIÓN</t>
  </si>
  <si>
    <t>4330 SUBSIDIOS A LA INVERSIÓN</t>
  </si>
  <si>
    <t>4340 SUBSIDIOS A LA PRESTACIÓN DE SERVICIOS PÚBLICOS</t>
  </si>
  <si>
    <t>4390 OTROS SUBSIDIOS</t>
  </si>
  <si>
    <t>4400 AYUDAS SOCIALES</t>
  </si>
  <si>
    <t>4410 AYUDAS SOCIALES A PERSONAS</t>
  </si>
  <si>
    <t>4420 BECAS Y OTRAS AYUDAS PARA PROGRAMAS DE CAPACITACIÓN</t>
  </si>
  <si>
    <t>4500 PENSIONES Y JUBILACIONES</t>
  </si>
  <si>
    <t>4510 PENSIONES</t>
  </si>
  <si>
    <t>4520 JUBILACIONES</t>
  </si>
  <si>
    <t>4600 TRANSFERENCIAS A FIDEICOMISOS, MANDATOS Y OTROS ANÁLOGOS</t>
  </si>
  <si>
    <t>4610 TRANSFERENCIAS A FIDEICOMISOS DEL PODER EJECUTIVO</t>
  </si>
  <si>
    <t>4800 DONATIVOS</t>
  </si>
  <si>
    <t>4810 DONATIVOS A INSTITUCIONES SIN FINES DE LUCRO</t>
  </si>
  <si>
    <t>5000 BIENES MUEBLES, INMUEBLES E INTANGIBLES</t>
  </si>
  <si>
    <t>5100 MOBILIARIO Y EQUIPO DE ADMINISTRACIÓN</t>
  </si>
  <si>
    <t>5110 MUEBLES DE OFICINA Y ESTANTERÍA</t>
  </si>
  <si>
    <t>5120 MUEBLES, EXCEPTO DE OFICINA Y ESTANTERÍA</t>
  </si>
  <si>
    <t>5130 BIENES ARTÍSTICOS, CULTURALES Y CIENTÍFICOS</t>
  </si>
  <si>
    <t>5150 EQUIPO DE CÓMPUTO Y DE TECNOLOGÍA DE LA INFORMACIÓN</t>
  </si>
  <si>
    <t>5190 OTROS MOBILIARIOS Y EQUIPOS DE ADMINISTRACIÓN</t>
  </si>
  <si>
    <t>5200 MOBILIARIO Y EQUIPO EDUCACIONAL Y RECREATIVO</t>
  </si>
  <si>
    <t>5210 EQUIPOS Y APARATOS AUDIOVISUALES</t>
  </si>
  <si>
    <t>5220 APARATOS DEPORTIVOS</t>
  </si>
  <si>
    <t>5230 CÁMARAS FOTOGRÁFICAS Y DE VIDEO</t>
  </si>
  <si>
    <t>5290 OTRO MOBILIARIO Y EQUIPO EDUCACIONAL Y RECREATIVO</t>
  </si>
  <si>
    <t>5300 EQUIPO E INSTRUMENTAL MÉDICO Y DE LABORATORIO</t>
  </si>
  <si>
    <t>5310 EQUIPO MÉDICO Y DE LABORATORIO</t>
  </si>
  <si>
    <t>5320 INSTRUMENTAL MÉDICO Y DE LABORATORIO</t>
  </si>
  <si>
    <t>5400 VEHÍCULOS Y EQUIPO DE TRANSPORTE</t>
  </si>
  <si>
    <t>5410 VEHÍCULOS Y EQUIPO TERRESTRE</t>
  </si>
  <si>
    <t>5490 OTROS EQUIPOS DE TRANSPORTE</t>
  </si>
  <si>
    <t>5600 MAQUINARIA, OTROS EQUIPOS Y HERRAMIENTAS</t>
  </si>
  <si>
    <t>5610 MAQUINARIA Y EQUIPO AGROPECUARIO</t>
  </si>
  <si>
    <t>5620 MAQUINARIA Y EQUIPO INDUSTRIAL</t>
  </si>
  <si>
    <t>5640 SISTEMAS DE AIRE ACONDICIONADO, CALEFACCIÓN Y DE REFRIGERACIÓN INDUSTRIAL Y COMERCIAL</t>
  </si>
  <si>
    <t>5650 EQUIPO DE COMUNICACIÓN Y TELECOMUNICACIÓN</t>
  </si>
  <si>
    <t>5660 EQUIPOS DE GENERACIÓN ELÉCTRICA, APARATOS Y ACCESORIOS ELÉCTRICOS</t>
  </si>
  <si>
    <t>5670 HERRAMIENTAS Y MÁQUINAS-HERRAMIENTA</t>
  </si>
  <si>
    <t>5690 OTROS EQUIPOS</t>
  </si>
  <si>
    <t>5800 BIENES INMUEBLES</t>
  </si>
  <si>
    <t>5890 OTROS BIENES INMUEBLES</t>
  </si>
  <si>
    <t>5900 ACTIVOS INTANGIBLES</t>
  </si>
  <si>
    <t>5910 SOFTWARE</t>
  </si>
  <si>
    <t>5970 LICENCIAS INFORMÁTICAS E INTELECTUALES</t>
  </si>
  <si>
    <t>6000 INVERSIÓN PÚBLICA</t>
  </si>
  <si>
    <t>6100 OBRA PÚBLICA EN BIENES DE DOMINIO PÚBLICO</t>
  </si>
  <si>
    <t>6110 EDIFICACIÓN HABITACIONAL</t>
  </si>
  <si>
    <t>6120 EDIFICACIÓN NO HABITACIONAL</t>
  </si>
  <si>
    <t>6130 CONSTRUCCIÓN DE OBRAS PARA EL ABASTECIMIENTO DE AGUA, PETRÓLEO, GAS, ELECTRICIDAD Y TELECOMUNICACIONES</t>
  </si>
  <si>
    <t>6140 DIVISIÓN DE TERRENOS Y CONSTRUCCIÓN DE OBRAS DE URBANIZACIÓN</t>
  </si>
  <si>
    <t>6150 CONSTRUCCIÓN DE VÍAS DE COMUNICACIÓN</t>
  </si>
  <si>
    <t>6200 OBRA PÚBLICA EN BIENES PROPIOS</t>
  </si>
  <si>
    <t>6230 CONSTRUCCIÓN DE OBRAS PARA EL ABASTECIMIENTO DE AGUA, PETRÓLEO, GAS, ELECTRICIDAD Y TELECOMUNICACIONES</t>
  </si>
  <si>
    <t>6240 DIVISIÓN DE TERRENOS Y CONSTRUCCIÓN DE OBRAS DE URBANIZACIÓN</t>
  </si>
  <si>
    <t>7,115,290,490</t>
  </si>
  <si>
    <t>2,978,459,281</t>
  </si>
  <si>
    <t>354,091,124</t>
  </si>
  <si>
    <t>263,058,071</t>
  </si>
  <si>
    <t>91,033,053</t>
  </si>
  <si>
    <t>1,158,839,696</t>
  </si>
  <si>
    <t>124,578,169</t>
  </si>
  <si>
    <t>488,947,064</t>
  </si>
  <si>
    <t>16,577,675</t>
  </si>
  <si>
    <t>528,736,788</t>
  </si>
  <si>
    <t>695,182,026</t>
  </si>
  <si>
    <t>616,147,663</t>
  </si>
  <si>
    <t>20,219,134</t>
  </si>
  <si>
    <t>11,555,141</t>
  </si>
  <si>
    <t>47,260,088</t>
  </si>
  <si>
    <t>1,481,967,380</t>
  </si>
  <si>
    <t>114,054</t>
  </si>
  <si>
    <t>35,856,145</t>
  </si>
  <si>
    <t>12,577,528</t>
  </si>
  <si>
    <t>311,777,341</t>
  </si>
  <si>
    <t>4,248,800</t>
  </si>
  <si>
    <t>1,117,393,512</t>
  </si>
  <si>
    <t>122,829,891</t>
  </si>
  <si>
    <t>323,921,092</t>
  </si>
  <si>
    <t>1,751,317,924</t>
  </si>
  <si>
    <t>101,295,205</t>
  </si>
  <si>
    <t>32,957,134</t>
  </si>
  <si>
    <t>2,834,743</t>
  </si>
  <si>
    <t>1,393</t>
  </si>
  <si>
    <t>9,176,069</t>
  </si>
  <si>
    <t>1,173,278</t>
  </si>
  <si>
    <t>47,213,017</t>
  </si>
  <si>
    <t>7,667,657</t>
  </si>
  <si>
    <t>271,914</t>
  </si>
  <si>
    <t>536,525,161</t>
  </si>
  <si>
    <t>530,867,918</t>
  </si>
  <si>
    <t>186,938</t>
  </si>
  <si>
    <t>5,470,305</t>
  </si>
  <si>
    <t>7,980,260</t>
  </si>
  <si>
    <t>1,630,000</t>
  </si>
  <si>
    <t>50,000</t>
  </si>
  <si>
    <t>2,004,900</t>
  </si>
  <si>
    <t>4,295,360</t>
  </si>
  <si>
    <t>63,126,634</t>
  </si>
  <si>
    <t>26,307,706</t>
  </si>
  <si>
    <t>3,513,878</t>
  </si>
  <si>
    <t>724,001</t>
  </si>
  <si>
    <t>2,228,332</t>
  </si>
  <si>
    <t>21,300</t>
  </si>
  <si>
    <t>9,589,490</t>
  </si>
  <si>
    <t>3,138,855</t>
  </si>
  <si>
    <t>7,108,985</t>
  </si>
  <si>
    <t>10,494,087</t>
  </si>
  <si>
    <t>800,759,770</t>
  </si>
  <si>
    <t>40,309,810</t>
  </si>
  <si>
    <t>21,197,480</t>
  </si>
  <si>
    <t>334,734,218</t>
  </si>
  <si>
    <t>365,873,317</t>
  </si>
  <si>
    <t>38,013,537</t>
  </si>
  <si>
    <t>6,388</t>
  </si>
  <si>
    <t>625,020</t>
  </si>
  <si>
    <t>126,086,396</t>
  </si>
  <si>
    <t>58,633,083</t>
  </si>
  <si>
    <t>33,334,230</t>
  </si>
  <si>
    <t>7,292,135</t>
  </si>
  <si>
    <t>11,646,960</t>
  </si>
  <si>
    <t>1,625,704</t>
  </si>
  <si>
    <t>4,734,054</t>
  </si>
  <si>
    <t>56,911,415</t>
  </si>
  <si>
    <t>5,551,232</t>
  </si>
  <si>
    <t>18,955,492</t>
  </si>
  <si>
    <t>2,287,112</t>
  </si>
  <si>
    <t>4,581,647</t>
  </si>
  <si>
    <t>572,288</t>
  </si>
  <si>
    <t>8,003,442</t>
  </si>
  <si>
    <t>14,685,267</t>
  </si>
  <si>
    <t>2,274,935</t>
  </si>
  <si>
    <t>2,656,119,351</t>
  </si>
  <si>
    <t>415,811,112</t>
  </si>
  <si>
    <t>376,746,072</t>
  </si>
  <si>
    <t>1,237,721</t>
  </si>
  <si>
    <t>7,738,127</t>
  </si>
  <si>
    <t>14,510,703</t>
  </si>
  <si>
    <t>1,586,635</t>
  </si>
  <si>
    <t>2,906,124</t>
  </si>
  <si>
    <t>10,001,180</t>
  </si>
  <si>
    <t>1,084,550</t>
  </si>
  <si>
    <t>204,657,738</t>
  </si>
  <si>
    <t>1,200,000</t>
  </si>
  <si>
    <t>25,308,135</t>
  </si>
  <si>
    <t>39,286,244</t>
  </si>
  <si>
    <t>5,276,084</t>
  </si>
  <si>
    <t>106,450,438</t>
  </si>
  <si>
    <t>3,971,769</t>
  </si>
  <si>
    <t>6,555,157</t>
  </si>
  <si>
    <t>16,609,911</t>
  </si>
  <si>
    <t>935,055,420</t>
  </si>
  <si>
    <t>64,422,646</t>
  </si>
  <si>
    <t>2,443,340</t>
  </si>
  <si>
    <t>63,023,770</t>
  </si>
  <si>
    <t>10,842,971</t>
  </si>
  <si>
    <t>16,363,998</t>
  </si>
  <si>
    <t>35,829,466</t>
  </si>
  <si>
    <t>30,000</t>
  </si>
  <si>
    <t>75,784,834</t>
  </si>
  <si>
    <t>666,314,395</t>
  </si>
  <si>
    <t>291,928,659</t>
  </si>
  <si>
    <t>86,300,880</t>
  </si>
  <si>
    <t>2,374,850</t>
  </si>
  <si>
    <t>369,400</t>
  </si>
  <si>
    <t>31,886,580</t>
  </si>
  <si>
    <t>77,914</t>
  </si>
  <si>
    <t>109,291,675</t>
  </si>
  <si>
    <t>61,627,360</t>
  </si>
  <si>
    <t>359,166,305</t>
  </si>
  <si>
    <t>95,919,048</t>
  </si>
  <si>
    <t>7,399,141</t>
  </si>
  <si>
    <t>4,362,973</t>
  </si>
  <si>
    <t>60,848,562</t>
  </si>
  <si>
    <t>30,440,443</t>
  </si>
  <si>
    <t>47,330,371</t>
  </si>
  <si>
    <t>99,806,035</t>
  </si>
  <si>
    <t>13,059,732</t>
  </si>
  <si>
    <t>175,280,579</t>
  </si>
  <si>
    <t>170,803,195</t>
  </si>
  <si>
    <t>4,287,384</t>
  </si>
  <si>
    <t>135,000</t>
  </si>
  <si>
    <t>5,000</t>
  </si>
  <si>
    <t>68,340,448</t>
  </si>
  <si>
    <t>13,157,107</t>
  </si>
  <si>
    <t>9,280,844</t>
  </si>
  <si>
    <t>43,432,760</t>
  </si>
  <si>
    <t>1,297,635</t>
  </si>
  <si>
    <t>179,000</t>
  </si>
  <si>
    <t>993,102</t>
  </si>
  <si>
    <t>100,322,876</t>
  </si>
  <si>
    <t>4,270,574</t>
  </si>
  <si>
    <t>75,130,724</t>
  </si>
  <si>
    <t>19,959,578</t>
  </si>
  <si>
    <t>950,000</t>
  </si>
  <si>
    <t>12,000</t>
  </si>
  <si>
    <t>105,556,214</t>
  </si>
  <si>
    <t>200,000</t>
  </si>
  <si>
    <t>19,092,606</t>
  </si>
  <si>
    <t>250,000</t>
  </si>
  <si>
    <t>7,514,259</t>
  </si>
  <si>
    <t>145,155</t>
  </si>
  <si>
    <t>71,867,270</t>
  </si>
  <si>
    <t>6,486,924</t>
  </si>
  <si>
    <t>248,315,988</t>
  </si>
  <si>
    <t>7,937,543</t>
  </si>
  <si>
    <t>2,000,000</t>
  </si>
  <si>
    <t>4,024,417</t>
  </si>
  <si>
    <t>180,000</t>
  </si>
  <si>
    <t>1,733,126</t>
  </si>
  <si>
    <t>134,425,405</t>
  </si>
  <si>
    <t>127,146,705</t>
  </si>
  <si>
    <t>7,278,700</t>
  </si>
  <si>
    <t>8,573,040</t>
  </si>
  <si>
    <t>4,286,520</t>
  </si>
  <si>
    <t>78,380,000</t>
  </si>
  <si>
    <t>19,000,000</t>
  </si>
  <si>
    <t>886,654,077</t>
  </si>
  <si>
    <t>30,261,702</t>
  </si>
  <si>
    <t>7,325,636</t>
  </si>
  <si>
    <t>408,992</t>
  </si>
  <si>
    <t>80,000</t>
  </si>
  <si>
    <t>20,519,920</t>
  </si>
  <si>
    <t>1,927,154</t>
  </si>
  <si>
    <t>2,014,501</t>
  </si>
  <si>
    <t>713,517</t>
  </si>
  <si>
    <t>415,000</t>
  </si>
  <si>
    <t>95,000</t>
  </si>
  <si>
    <t>790,984</t>
  </si>
  <si>
    <t>20,055,007</t>
  </si>
  <si>
    <t>11,330,602</t>
  </si>
  <si>
    <t>8,724,405</t>
  </si>
  <si>
    <t>6,330,000</t>
  </si>
  <si>
    <t>6,230,000</t>
  </si>
  <si>
    <t>100,000</t>
  </si>
  <si>
    <t>17,522,867</t>
  </si>
  <si>
    <t>757,768</t>
  </si>
  <si>
    <t>8,666,903</t>
  </si>
  <si>
    <t>3,716,146</t>
  </si>
  <si>
    <t>2,158,050</t>
  </si>
  <si>
    <t>1,868,000</t>
  </si>
  <si>
    <t>256,000</t>
  </si>
  <si>
    <t>809,020,000</t>
  </si>
  <si>
    <t>1,450,000</t>
  </si>
  <si>
    <t>600,000</t>
  </si>
  <si>
    <t>850,000</t>
  </si>
  <si>
    <t>1,709,450,874</t>
  </si>
  <si>
    <t>1,691,003,570</t>
  </si>
  <si>
    <t>172,497,430</t>
  </si>
  <si>
    <t>718,862,351</t>
  </si>
  <si>
    <t>147,400,176</t>
  </si>
  <si>
    <t>7,502,217</t>
  </si>
  <si>
    <t>644,741,396</t>
  </si>
  <si>
    <t>18,447,304</t>
  </si>
  <si>
    <t>6,447,304</t>
  </si>
  <si>
    <t/>
  </si>
  <si>
    <t>6,225,601</t>
  </si>
  <si>
    <t>3,255,474</t>
  </si>
  <si>
    <t>542,594</t>
  </si>
  <si>
    <t>735,236</t>
  </si>
  <si>
    <t>718,980</t>
  </si>
  <si>
    <t>16,256</t>
  </si>
  <si>
    <t>1,568,438</t>
  </si>
  <si>
    <t>1,436,438</t>
  </si>
  <si>
    <t>132,000</t>
  </si>
  <si>
    <t>123,859</t>
  </si>
  <si>
    <t>215,745</t>
  </si>
  <si>
    <t>82,000</t>
  </si>
  <si>
    <t>40,000</t>
  </si>
  <si>
    <t>10,000</t>
  </si>
  <si>
    <t>29,000</t>
  </si>
  <si>
    <t>98,745</t>
  </si>
  <si>
    <t>6,000</t>
  </si>
  <si>
    <t>768,139</t>
  </si>
  <si>
    <t>167,940</t>
  </si>
  <si>
    <t>78,000</t>
  </si>
  <si>
    <t>1,440</t>
  </si>
  <si>
    <t>84,000</t>
  </si>
  <si>
    <t>4,500</t>
  </si>
  <si>
    <t>377,298</t>
  </si>
  <si>
    <t>63,938</t>
  </si>
  <si>
    <t>250,560</t>
  </si>
  <si>
    <t>62,800</t>
  </si>
  <si>
    <t>31,479</t>
  </si>
  <si>
    <t>99,422</t>
  </si>
  <si>
    <t>7,000</t>
  </si>
  <si>
    <t>62,422</t>
  </si>
  <si>
    <t>92,000</t>
  </si>
  <si>
    <t>1,440,139</t>
  </si>
  <si>
    <t>17,973,595</t>
  </si>
  <si>
    <t>12,732,221</t>
  </si>
  <si>
    <t>2,126,238</t>
  </si>
  <si>
    <t>33,264</t>
  </si>
  <si>
    <t>2,092,974</t>
  </si>
  <si>
    <t>2,879,220</t>
  </si>
  <si>
    <t>2,439,684</t>
  </si>
  <si>
    <t>439,536</t>
  </si>
  <si>
    <t>94,920</t>
  </si>
  <si>
    <t>140,996</t>
  </si>
  <si>
    <t>1,193,537</t>
  </si>
  <si>
    <t>310,679</t>
  </si>
  <si>
    <t>235,229</t>
  </si>
  <si>
    <t>25,450</t>
  </si>
  <si>
    <t>185,316</t>
  </si>
  <si>
    <t>170,664</t>
  </si>
  <si>
    <t>14,652</t>
  </si>
  <si>
    <t>7,144</t>
  </si>
  <si>
    <t>6,704</t>
  </si>
  <si>
    <t>89,291</t>
  </si>
  <si>
    <t>2,500</t>
  </si>
  <si>
    <t>53,369</t>
  </si>
  <si>
    <t>30,034</t>
  </si>
  <si>
    <t>2,432</t>
  </si>
  <si>
    <t>5,706,868</t>
  </si>
  <si>
    <t>389,000</t>
  </si>
  <si>
    <t>15,000</t>
  </si>
  <si>
    <t>60,000</t>
  </si>
  <si>
    <t>959,249</t>
  </si>
  <si>
    <t>675,000</t>
  </si>
  <si>
    <t>253,000</t>
  </si>
  <si>
    <t>31,249</t>
  </si>
  <si>
    <t>2,607,787</t>
  </si>
  <si>
    <t>935,000</t>
  </si>
  <si>
    <t>846,337</t>
  </si>
  <si>
    <t>445,608</t>
  </si>
  <si>
    <t>170,842</t>
  </si>
  <si>
    <t>120,000</t>
  </si>
  <si>
    <t>90,000</t>
  </si>
  <si>
    <t>146,044</t>
  </si>
  <si>
    <t>8,860</t>
  </si>
  <si>
    <t>137,184</t>
  </si>
  <si>
    <t>481,656</t>
  </si>
  <si>
    <t>120,428</t>
  </si>
  <si>
    <t>55,000</t>
  </si>
  <si>
    <t>21,228</t>
  </si>
  <si>
    <t>304,300</t>
  </si>
  <si>
    <t>73,300</t>
  </si>
  <si>
    <t>1,680</t>
  </si>
  <si>
    <t>229,320</t>
  </si>
  <si>
    <t>171,766</t>
  </si>
  <si>
    <t>33,307</t>
  </si>
  <si>
    <t>36,459</t>
  </si>
  <si>
    <t>102,000</t>
  </si>
  <si>
    <t>607,066</t>
  </si>
  <si>
    <t>3,316</t>
  </si>
  <si>
    <t>603,750</t>
  </si>
  <si>
    <t>1,730,000</t>
  </si>
  <si>
    <t>1,565,000</t>
  </si>
  <si>
    <t>795,000</t>
  </si>
  <si>
    <t>355,000</t>
  </si>
  <si>
    <t>115,000</t>
  </si>
  <si>
    <t>300,000</t>
  </si>
  <si>
    <t>5,528,053</t>
  </si>
  <si>
    <t>8,877,037</t>
  </si>
  <si>
    <t>6,175,435</t>
  </si>
  <si>
    <t>1,015,141</t>
  </si>
  <si>
    <t>1,456,740</t>
  </si>
  <si>
    <t>1,243,557</t>
  </si>
  <si>
    <t>213,183</t>
  </si>
  <si>
    <t>52,800</t>
  </si>
  <si>
    <t>176,921</t>
  </si>
  <si>
    <t>1,477,520</t>
  </si>
  <si>
    <t>125,840</t>
  </si>
  <si>
    <t>29,840</t>
  </si>
  <si>
    <t>36,000</t>
  </si>
  <si>
    <t>1,081,680</t>
  </si>
  <si>
    <t>270,000</t>
  </si>
  <si>
    <t>2,699,907</t>
  </si>
  <si>
    <t>24,000</t>
  </si>
  <si>
    <t>8,000</t>
  </si>
  <si>
    <t>2,136,000</t>
  </si>
  <si>
    <t>882,000</t>
  </si>
  <si>
    <t>1,254,000</t>
  </si>
  <si>
    <t>7,200</t>
  </si>
  <si>
    <t>20,000</t>
  </si>
  <si>
    <t>208,800</t>
  </si>
  <si>
    <t>168,000</t>
  </si>
  <si>
    <t>40,800</t>
  </si>
  <si>
    <t>295,907</t>
  </si>
  <si>
    <t>22,193,438</t>
  </si>
  <si>
    <t>14,237,456</t>
  </si>
  <si>
    <t>2,578,461</t>
  </si>
  <si>
    <t>6,216</t>
  </si>
  <si>
    <t>2,340,405</t>
  </si>
  <si>
    <t>231,840</t>
  </si>
  <si>
    <t>3,505,380</t>
  </si>
  <si>
    <t>3,013,895</t>
  </si>
  <si>
    <t>491,485</t>
  </si>
  <si>
    <t>831,600</t>
  </si>
  <si>
    <t>556,648</t>
  </si>
  <si>
    <t>483,893</t>
  </si>
  <si>
    <t>792,300</t>
  </si>
  <si>
    <t>347,200</t>
  </si>
  <si>
    <t>119,200</t>
  </si>
  <si>
    <t>156,000</t>
  </si>
  <si>
    <t>48,200</t>
  </si>
  <si>
    <t>39,200</t>
  </si>
  <si>
    <t>9,000</t>
  </si>
  <si>
    <t>19,300</t>
  </si>
  <si>
    <t>1,500</t>
  </si>
  <si>
    <t>2,000</t>
  </si>
  <si>
    <t>4,300</t>
  </si>
  <si>
    <t>1,800</t>
  </si>
  <si>
    <t>364,800</t>
  </si>
  <si>
    <t>11,000</t>
  </si>
  <si>
    <t>3,000</t>
  </si>
  <si>
    <t>3,426,041</t>
  </si>
  <si>
    <t>454,500</t>
  </si>
  <si>
    <t>181,080</t>
  </si>
  <si>
    <t>69,600</t>
  </si>
  <si>
    <t>32,400</t>
  </si>
  <si>
    <t>166,920</t>
  </si>
  <si>
    <t>1,160,198</t>
  </si>
  <si>
    <t>816,100</t>
  </si>
  <si>
    <t>450,000</t>
  </si>
  <si>
    <t>75,000</t>
  </si>
  <si>
    <t>16,100</t>
  </si>
  <si>
    <t>275,000</t>
  </si>
  <si>
    <t>60,539</t>
  </si>
  <si>
    <t>96,700</t>
  </si>
  <si>
    <t>51,500</t>
  </si>
  <si>
    <t>43,200</t>
  </si>
  <si>
    <t>18,000</t>
  </si>
  <si>
    <t>15,996</t>
  </si>
  <si>
    <t>12,996</t>
  </si>
  <si>
    <t>744,008</t>
  </si>
  <si>
    <t>1,783,255</t>
  </si>
  <si>
    <t>176,000</t>
  </si>
  <si>
    <t>45,500</t>
  </si>
  <si>
    <t>5,500</t>
  </si>
  <si>
    <t>32,000</t>
  </si>
  <si>
    <t>47,500</t>
  </si>
  <si>
    <t>16,000</t>
  </si>
  <si>
    <t>1,220,754</t>
  </si>
  <si>
    <t>16,088</t>
  </si>
  <si>
    <t>9,588</t>
  </si>
  <si>
    <t>152,500</t>
  </si>
  <si>
    <t>35,000</t>
  </si>
  <si>
    <t>17,500</t>
  </si>
  <si>
    <t>682,156</t>
  </si>
  <si>
    <t>420,250</t>
  </si>
  <si>
    <t>25,000</t>
  </si>
  <si>
    <t>112,506</t>
  </si>
  <si>
    <t>124,400</t>
  </si>
  <si>
    <t>211,280</t>
  </si>
  <si>
    <t>65,000</t>
  </si>
  <si>
    <t>93,000</t>
  </si>
  <si>
    <t>38,280</t>
  </si>
  <si>
    <t>7,500</t>
  </si>
  <si>
    <t>67,900</t>
  </si>
  <si>
    <t>71,330</t>
  </si>
  <si>
    <t>124,850</t>
  </si>
  <si>
    <t>52,500</t>
  </si>
  <si>
    <t>659,678,912</t>
  </si>
  <si>
    <t>362,630,732</t>
  </si>
  <si>
    <t>15,971,532</t>
  </si>
  <si>
    <t>137,802,379</t>
  </si>
  <si>
    <t>66,775,086</t>
  </si>
  <si>
    <t>67,315,022</t>
  </si>
  <si>
    <t>3,712,271</t>
  </si>
  <si>
    <t>63,441,701</t>
  </si>
  <si>
    <t>55,843,322</t>
  </si>
  <si>
    <t>7,598,379</t>
  </si>
  <si>
    <t>60,472,868</t>
  </si>
  <si>
    <t>6,000,000</t>
  </si>
  <si>
    <t>46,482,180</t>
  </si>
  <si>
    <t>7,990,688</t>
  </si>
  <si>
    <t>19,359,700</t>
  </si>
  <si>
    <t>22,574,202</t>
  </si>
  <si>
    <t>8,520,000</t>
  </si>
  <si>
    <t>4,840,000</t>
  </si>
  <si>
    <t>2,480,000</t>
  </si>
  <si>
    <t>4,800,000</t>
  </si>
  <si>
    <t>4,210,000</t>
  </si>
  <si>
    <t>3,010,000</t>
  </si>
  <si>
    <t>2,310,000</t>
  </si>
  <si>
    <t>2,514,202</t>
  </si>
  <si>
    <t>514,202</t>
  </si>
  <si>
    <t>220,000</t>
  </si>
  <si>
    <t>34,038,687</t>
  </si>
  <si>
    <t>10,291,528</t>
  </si>
  <si>
    <t>9,280,000</t>
  </si>
  <si>
    <t>235,000</t>
  </si>
  <si>
    <t>676,528</t>
  </si>
  <si>
    <t>5,040,000</t>
  </si>
  <si>
    <t>2,740,000</t>
  </si>
  <si>
    <t>1,100,000</t>
  </si>
  <si>
    <t>5,750,000</t>
  </si>
  <si>
    <t>2,100,000</t>
  </si>
  <si>
    <t>500,000</t>
  </si>
  <si>
    <t>2,150,000</t>
  </si>
  <si>
    <t>800,000</t>
  </si>
  <si>
    <t>400,000</t>
  </si>
  <si>
    <t>3,260,000</t>
  </si>
  <si>
    <t>360,000</t>
  </si>
  <si>
    <t>2,900,000</t>
  </si>
  <si>
    <t>1,512,446</t>
  </si>
  <si>
    <t>7,784,713</t>
  </si>
  <si>
    <t>3,500,000</t>
  </si>
  <si>
    <t>1,500,000</t>
  </si>
  <si>
    <t>1,400,000</t>
  </si>
  <si>
    <t>1,000,000</t>
  </si>
  <si>
    <t>158,183,102</t>
  </si>
  <si>
    <t>58,708,598</t>
  </si>
  <si>
    <t>22,243,782</t>
  </si>
  <si>
    <t>32,554,731</t>
  </si>
  <si>
    <t>9,466,352</t>
  </si>
  <si>
    <t>10,918,472</t>
  </si>
  <si>
    <t>12,169,907</t>
  </si>
  <si>
    <t>13,279,876</t>
  </si>
  <si>
    <t>8,731,136</t>
  </si>
  <si>
    <t>1,734,820</t>
  </si>
  <si>
    <t>2,200,425</t>
  </si>
  <si>
    <t>613,495</t>
  </si>
  <si>
    <t>20,421,921</t>
  </si>
  <si>
    <t>957,104</t>
  </si>
  <si>
    <t>3,999,379</t>
  </si>
  <si>
    <t>7,782,379</t>
  </si>
  <si>
    <t>3,748,800</t>
  </si>
  <si>
    <t>3,934,259</t>
  </si>
  <si>
    <t>5,510,227</t>
  </si>
  <si>
    <t>5,463,967</t>
  </si>
  <si>
    <t>9,208,984</t>
  </si>
  <si>
    <t>3,503,076</t>
  </si>
  <si>
    <t>484,528</t>
  </si>
  <si>
    <t>65,786</t>
  </si>
  <si>
    <t>268,000</t>
  </si>
  <si>
    <t>419,762</t>
  </si>
  <si>
    <t>2,265,000</t>
  </si>
  <si>
    <t>1,739,850</t>
  </si>
  <si>
    <t>1,729,550</t>
  </si>
  <si>
    <t>10,300</t>
  </si>
  <si>
    <t>1,374,714</t>
  </si>
  <si>
    <t>395,800</t>
  </si>
  <si>
    <t>433,014</t>
  </si>
  <si>
    <t>92,700</t>
  </si>
  <si>
    <t>453,200</t>
  </si>
  <si>
    <t>1,743,844</t>
  </si>
  <si>
    <t>484,300</t>
  </si>
  <si>
    <t>422,300</t>
  </si>
  <si>
    <t>62,000</t>
  </si>
  <si>
    <t>352,900</t>
  </si>
  <si>
    <t>165,200</t>
  </si>
  <si>
    <t>82,400</t>
  </si>
  <si>
    <t>19,554,830</t>
  </si>
  <si>
    <t>3,426,280</t>
  </si>
  <si>
    <t>2,884,000</t>
  </si>
  <si>
    <t>46,180</t>
  </si>
  <si>
    <t>267,800</t>
  </si>
  <si>
    <t>190,000</t>
  </si>
  <si>
    <t>38,300</t>
  </si>
  <si>
    <t>2,357,741</t>
  </si>
  <si>
    <t>602,300</t>
  </si>
  <si>
    <t>628,300</t>
  </si>
  <si>
    <t>612,141</t>
  </si>
  <si>
    <t>515,000</t>
  </si>
  <si>
    <t>6,947,940</t>
  </si>
  <si>
    <t>570,800</t>
  </si>
  <si>
    <t>2,954,300</t>
  </si>
  <si>
    <t>63,860</t>
  </si>
  <si>
    <t>388,700</t>
  </si>
  <si>
    <t>2,929,080</t>
  </si>
  <si>
    <t>41,200</t>
  </si>
  <si>
    <t>1,499,467</t>
  </si>
  <si>
    <t>3,261,540</t>
  </si>
  <si>
    <t>3,086,040</t>
  </si>
  <si>
    <t>124,000</t>
  </si>
  <si>
    <t>325,396</t>
  </si>
  <si>
    <t>30,900</t>
  </si>
  <si>
    <t>294,496</t>
  </si>
  <si>
    <t>350,200</t>
  </si>
  <si>
    <t>61,800</t>
  </si>
  <si>
    <t>288,400</t>
  </si>
  <si>
    <t>455,800</t>
  </si>
  <si>
    <t>930,466</t>
  </si>
  <si>
    <t>899,566</t>
  </si>
  <si>
    <t>102,390,205</t>
  </si>
  <si>
    <t>56,809,360</t>
  </si>
  <si>
    <t>29,848,665</t>
  </si>
  <si>
    <t>11,831,064</t>
  </si>
  <si>
    <t>14,182,326</t>
  </si>
  <si>
    <t>3,835,275</t>
  </si>
  <si>
    <t>8,671,216</t>
  </si>
  <si>
    <t>4,959,468</t>
  </si>
  <si>
    <t>2,499,048</t>
  </si>
  <si>
    <t>1,212,700</t>
  </si>
  <si>
    <t>4,578,495</t>
  </si>
  <si>
    <t>361,540</t>
  </si>
  <si>
    <t>4,216,955</t>
  </si>
  <si>
    <t>2,462,469</t>
  </si>
  <si>
    <t>5,182,650</t>
  </si>
  <si>
    <t>1,930,085</t>
  </si>
  <si>
    <t>526,308</t>
  </si>
  <si>
    <t>60,618</t>
  </si>
  <si>
    <t>405,334</t>
  </si>
  <si>
    <t>937,825</t>
  </si>
  <si>
    <t>112,336</t>
  </si>
  <si>
    <t>398,128</t>
  </si>
  <si>
    <t>168,858</t>
  </si>
  <si>
    <t>58,135</t>
  </si>
  <si>
    <t>171,135</t>
  </si>
  <si>
    <t>49,202</t>
  </si>
  <si>
    <t>1,206,879</t>
  </si>
  <si>
    <t>1,222,045</t>
  </si>
  <si>
    <t>1,179,949</t>
  </si>
  <si>
    <t>37,096</t>
  </si>
  <si>
    <t>263,975</t>
  </si>
  <si>
    <t>39,923</t>
  </si>
  <si>
    <t>153,858</t>
  </si>
  <si>
    <t>5,047</t>
  </si>
  <si>
    <t>5,346</t>
  </si>
  <si>
    <t>47,073</t>
  </si>
  <si>
    <t>12,728</t>
  </si>
  <si>
    <t>10,285,909</t>
  </si>
  <si>
    <t>1,993,536</t>
  </si>
  <si>
    <t>1,610,973</t>
  </si>
  <si>
    <t>157,106</t>
  </si>
  <si>
    <t>200,318</t>
  </si>
  <si>
    <t>25,139</t>
  </si>
  <si>
    <t>20,540</t>
  </si>
  <si>
    <t>3,389,277</t>
  </si>
  <si>
    <t>803,392</t>
  </si>
  <si>
    <t>531,284</t>
  </si>
  <si>
    <t>364,601</t>
  </si>
  <si>
    <t>1,690,000</t>
  </si>
  <si>
    <t>89,000</t>
  </si>
  <si>
    <t>1,378,002</t>
  </si>
  <si>
    <t>977,593</t>
  </si>
  <si>
    <t>53,173</t>
  </si>
  <si>
    <t>48,404</t>
  </si>
  <si>
    <t>54,426</t>
  </si>
  <si>
    <t>145,658</t>
  </si>
  <si>
    <t>98,748</t>
  </si>
  <si>
    <t>264,788</t>
  </si>
  <si>
    <t>1,888,190</t>
  </si>
  <si>
    <t>1,020,322</t>
  </si>
  <si>
    <t>867,868</t>
  </si>
  <si>
    <t>35,268</t>
  </si>
  <si>
    <t>1,227,308</t>
  </si>
  <si>
    <t>9,548</t>
  </si>
  <si>
    <t>1,217,760</t>
  </si>
  <si>
    <t>16,977,800</t>
  </si>
  <si>
    <t>9,806,200</t>
  </si>
  <si>
    <t>1,734,684</t>
  </si>
  <si>
    <t>1,860,820</t>
  </si>
  <si>
    <t>44,136</t>
  </si>
  <si>
    <t>1,617,808</t>
  </si>
  <si>
    <t>198,876</t>
  </si>
  <si>
    <t>2,167,509</t>
  </si>
  <si>
    <t>1,828,994</t>
  </si>
  <si>
    <t>338,515</t>
  </si>
  <si>
    <t>528,000</t>
  </si>
  <si>
    <t>367,255</t>
  </si>
  <si>
    <t>513,332</t>
  </si>
  <si>
    <t>2,716,700</t>
  </si>
  <si>
    <t>204,000</t>
  </si>
  <si>
    <t>19,000</t>
  </si>
  <si>
    <t>109,200</t>
  </si>
  <si>
    <t>384,000</t>
  </si>
  <si>
    <t>372,000</t>
  </si>
  <si>
    <t>8,500</t>
  </si>
  <si>
    <t>1,406,000</t>
  </si>
  <si>
    <t>462,000</t>
  </si>
  <si>
    <t>4,696,132</t>
  </si>
  <si>
    <t>11,500</t>
  </si>
  <si>
    <t>317,000</t>
  </si>
  <si>
    <t>1,771,053</t>
  </si>
  <si>
    <t>895,053</t>
  </si>
  <si>
    <t>70,000</t>
  </si>
  <si>
    <t>68,147</t>
  </si>
  <si>
    <t>62,147</t>
  </si>
  <si>
    <t>1,718,540</t>
  </si>
  <si>
    <t>121,800</t>
  </si>
  <si>
    <t>150,000</t>
  </si>
  <si>
    <t>686,740</t>
  </si>
  <si>
    <t>280,000</t>
  </si>
  <si>
    <t>420,000</t>
  </si>
  <si>
    <t>113,257</t>
  </si>
  <si>
    <t>23,257</t>
  </si>
  <si>
    <t>629,635</t>
  </si>
  <si>
    <t>593,635</t>
  </si>
  <si>
    <t>37,350,374</t>
  </si>
  <si>
    <t>25,815,806</t>
  </si>
  <si>
    <t>4,444,423</t>
  </si>
  <si>
    <t>135,348</t>
  </si>
  <si>
    <t>4,251,667</t>
  </si>
  <si>
    <t>57,408</t>
  </si>
  <si>
    <t>5,689,279</t>
  </si>
  <si>
    <t>4,798,104</t>
  </si>
  <si>
    <t>891,175</t>
  </si>
  <si>
    <t>316,800</t>
  </si>
  <si>
    <t>788,162</t>
  </si>
  <si>
    <t>295,904</t>
  </si>
  <si>
    <t>244,000</t>
  </si>
  <si>
    <t>103,000</t>
  </si>
  <si>
    <t>13,000</t>
  </si>
  <si>
    <t>261,000</t>
  </si>
  <si>
    <t>31,000</t>
  </si>
  <si>
    <t>134,000</t>
  </si>
  <si>
    <t>42,000</t>
  </si>
  <si>
    <t>38,000</t>
  </si>
  <si>
    <t>9,186,497</t>
  </si>
  <si>
    <t>284,300</t>
  </si>
  <si>
    <t>74,400</t>
  </si>
  <si>
    <t>26,400</t>
  </si>
  <si>
    <t>158,500</t>
  </si>
  <si>
    <t>945,000</t>
  </si>
  <si>
    <t>405,000</t>
  </si>
  <si>
    <t>390,000</t>
  </si>
  <si>
    <t>2,463,798</t>
  </si>
  <si>
    <t>295,000</t>
  </si>
  <si>
    <t>1,000</t>
  </si>
  <si>
    <t>2,007,798</t>
  </si>
  <si>
    <t>727,300</t>
  </si>
  <si>
    <t>336,000</t>
  </si>
  <si>
    <t>79,300</t>
  </si>
  <si>
    <t>312,000</t>
  </si>
  <si>
    <t>439,000</t>
  </si>
  <si>
    <t>158,000</t>
  </si>
  <si>
    <t>54,000</t>
  </si>
  <si>
    <t>48,000</t>
  </si>
  <si>
    <t>835,000</t>
  </si>
  <si>
    <t>45,000</t>
  </si>
  <si>
    <t>49,317</t>
  </si>
  <si>
    <t>34,917</t>
  </si>
  <si>
    <t>9,400</t>
  </si>
  <si>
    <t>4,000</t>
  </si>
  <si>
    <t>2,164,243</t>
  </si>
  <si>
    <t>1,278,539</t>
  </si>
  <si>
    <t>1,261,539</t>
  </si>
  <si>
    <t>260,000</t>
  </si>
  <si>
    <t>25,307,945</t>
  </si>
  <si>
    <t>15,293,342</t>
  </si>
  <si>
    <t>2,932,985</t>
  </si>
  <si>
    <t>4,241,627</t>
  </si>
  <si>
    <t>1,348,443</t>
  </si>
  <si>
    <t>881,109</t>
  </si>
  <si>
    <t>1,484,140</t>
  </si>
  <si>
    <t>527,935</t>
  </si>
  <si>
    <t>1,722,028</t>
  </si>
  <si>
    <t>700,000</t>
  </si>
  <si>
    <t>1,022,028</t>
  </si>
  <si>
    <t>733,963</t>
  </si>
  <si>
    <t>1,777,023</t>
  </si>
  <si>
    <t>417,523</t>
  </si>
  <si>
    <t>92,773</t>
  </si>
  <si>
    <t>51,750</t>
  </si>
  <si>
    <t>114,000</t>
  </si>
  <si>
    <t>106,000</t>
  </si>
  <si>
    <t>137,800</t>
  </si>
  <si>
    <t>66,000</t>
  </si>
  <si>
    <t>3,400</t>
  </si>
  <si>
    <t>2,400</t>
  </si>
  <si>
    <t>498,500</t>
  </si>
  <si>
    <t>542,200</t>
  </si>
  <si>
    <t>10,600</t>
  </si>
  <si>
    <t>3,600</t>
  </si>
  <si>
    <t>72,000</t>
  </si>
  <si>
    <t>29,695,217</t>
  </si>
  <si>
    <t>5,981,688</t>
  </si>
  <si>
    <t>5,458,348</t>
  </si>
  <si>
    <t>68,400</t>
  </si>
  <si>
    <t>67,440</t>
  </si>
  <si>
    <t>3,500</t>
  </si>
  <si>
    <t>1,264,000</t>
  </si>
  <si>
    <t>810,000</t>
  </si>
  <si>
    <t>238,000</t>
  </si>
  <si>
    <t>3,455,400</t>
  </si>
  <si>
    <t>331,000</t>
  </si>
  <si>
    <t>40,400</t>
  </si>
  <si>
    <t>1,800,000</t>
  </si>
  <si>
    <t>1,260,000</t>
  </si>
  <si>
    <t>5,470,227</t>
  </si>
  <si>
    <t>121,000</t>
  </si>
  <si>
    <t>4,629,227</t>
  </si>
  <si>
    <t>720,000</t>
  </si>
  <si>
    <t>4,332,734</t>
  </si>
  <si>
    <t>21,600</t>
  </si>
  <si>
    <t>1,549,134</t>
  </si>
  <si>
    <t>1,560,000</t>
  </si>
  <si>
    <t>21,000</t>
  </si>
  <si>
    <t>704,200</t>
  </si>
  <si>
    <t>505,000</t>
  </si>
  <si>
    <t>19,200</t>
  </si>
  <si>
    <t>7,652,849</t>
  </si>
  <si>
    <t>328,000</t>
  </si>
  <si>
    <t>7,324,849</t>
  </si>
  <si>
    <t>813,119</t>
  </si>
  <si>
    <t>13,200</t>
  </si>
  <si>
    <t>1,200</t>
  </si>
  <si>
    <t>798,719</t>
  </si>
  <si>
    <t>430,000</t>
  </si>
  <si>
    <t>195,000</t>
  </si>
  <si>
    <t>3,576,946</t>
  </si>
  <si>
    <t>2,436,667</t>
  </si>
  <si>
    <t>401,640</t>
  </si>
  <si>
    <t>1,092</t>
  </si>
  <si>
    <t>400,548</t>
  </si>
  <si>
    <t>544,013</t>
  </si>
  <si>
    <t>459,898</t>
  </si>
  <si>
    <t>84,115</t>
  </si>
  <si>
    <t>80,986</t>
  </si>
  <si>
    <t>60,840</t>
  </si>
  <si>
    <t>214,025</t>
  </si>
  <si>
    <t>38,625</t>
  </si>
  <si>
    <t>2,625</t>
  </si>
  <si>
    <t>18,200</t>
  </si>
  <si>
    <t>82,272,619</t>
  </si>
  <si>
    <t>9,230</t>
  </si>
  <si>
    <t>169,300</t>
  </si>
  <si>
    <t>2,072,780</t>
  </si>
  <si>
    <t>2,060,180</t>
  </si>
  <si>
    <t>12,600</t>
  </si>
  <si>
    <t>79,900,400</t>
  </si>
  <si>
    <t>120,909</t>
  </si>
  <si>
    <t>7,580,186</t>
  </si>
  <si>
    <t>4,217,257</t>
  </si>
  <si>
    <t>1,131,842</t>
  </si>
  <si>
    <t>704,168</t>
  </si>
  <si>
    <t>10,920</t>
  </si>
  <si>
    <t>693,248</t>
  </si>
  <si>
    <t>1,187,204</t>
  </si>
  <si>
    <t>737,892</t>
  </si>
  <si>
    <t>244,780</t>
  </si>
  <si>
    <t>97,912</t>
  </si>
  <si>
    <t>106,620</t>
  </si>
  <si>
    <t>184,800</t>
  </si>
  <si>
    <t>154,915</t>
  </si>
  <si>
    <t>1,035,000</t>
  </si>
  <si>
    <t>255,000</t>
  </si>
  <si>
    <t>330,000</t>
  </si>
  <si>
    <t>9,587,470</t>
  </si>
  <si>
    <t>2,798,000</t>
  </si>
  <si>
    <t>2,750,000</t>
  </si>
  <si>
    <t>240,000</t>
  </si>
  <si>
    <t>2,183,385</t>
  </si>
  <si>
    <t>1,510,500</t>
  </si>
  <si>
    <t>87,885</t>
  </si>
  <si>
    <t>1,159,568</t>
  </si>
  <si>
    <t>396,000</t>
  </si>
  <si>
    <t>763,568</t>
  </si>
  <si>
    <t>2,702,000</t>
  </si>
  <si>
    <t>672,000</t>
  </si>
  <si>
    <t>1,650,000</t>
  </si>
  <si>
    <t>254,517</t>
  </si>
  <si>
    <t>35,895,763</t>
  </si>
  <si>
    <t>1,470,679</t>
  </si>
  <si>
    <t>33,817,269</t>
  </si>
  <si>
    <t>241,790</t>
  </si>
  <si>
    <t>366,025</t>
  </si>
  <si>
    <t>315,250</t>
  </si>
  <si>
    <t>50,775</t>
  </si>
  <si>
    <t>6,207,100</t>
  </si>
  <si>
    <t>715,500</t>
  </si>
  <si>
    <t>345,500</t>
  </si>
  <si>
    <t>370,000</t>
  </si>
  <si>
    <t>125,100</t>
  </si>
  <si>
    <t>140,000</t>
  </si>
  <si>
    <t>4,236,500</t>
  </si>
  <si>
    <t>36,500</t>
  </si>
  <si>
    <t>1,610,000</t>
  </si>
  <si>
    <t>1,510,000</t>
  </si>
  <si>
    <t>1,080,000</t>
  </si>
  <si>
    <t>920,000</t>
  </si>
  <si>
    <t>3,425,400</t>
  </si>
  <si>
    <t>2,094,000</t>
  </si>
  <si>
    <t>2,040,000</t>
  </si>
  <si>
    <t>230,000</t>
  </si>
  <si>
    <t>1,065,400</t>
  </si>
  <si>
    <t>325,000</t>
  </si>
  <si>
    <t>140,400</t>
  </si>
  <si>
    <t>39,022,293</t>
  </si>
  <si>
    <t>1,303,927</t>
  </si>
  <si>
    <t>37,142,430</t>
  </si>
  <si>
    <t>214,344</t>
  </si>
  <si>
    <t>324,731</t>
  </si>
  <si>
    <t>279,719</t>
  </si>
  <si>
    <t>45,012</t>
  </si>
  <si>
    <t>36,861</t>
  </si>
  <si>
    <t>9,082,669</t>
  </si>
  <si>
    <t>410,360</t>
  </si>
  <si>
    <t>151,360</t>
  </si>
  <si>
    <t>879,172</t>
  </si>
  <si>
    <t>660,440</t>
  </si>
  <si>
    <t>218,732</t>
  </si>
  <si>
    <t>108,000</t>
  </si>
  <si>
    <t>5,880,000</t>
  </si>
  <si>
    <t>2,280,000</t>
  </si>
  <si>
    <t>2,400,000</t>
  </si>
  <si>
    <t>1,116,000</t>
  </si>
  <si>
    <t>948,000</t>
  </si>
  <si>
    <t>310,000</t>
  </si>
  <si>
    <t>144,000</t>
  </si>
  <si>
    <t>547,137</t>
  </si>
  <si>
    <t>143,137</t>
  </si>
  <si>
    <t>4,742,860</t>
  </si>
  <si>
    <t>2,436,360</t>
  </si>
  <si>
    <t>2,328,000</t>
  </si>
  <si>
    <t>96,000</t>
  </si>
  <si>
    <t>3,360</t>
  </si>
  <si>
    <t>116,000</t>
  </si>
  <si>
    <t>245,000</t>
  </si>
  <si>
    <t>160,000</t>
  </si>
  <si>
    <t>53,500</t>
  </si>
  <si>
    <t>29,500</t>
  </si>
  <si>
    <t>1,392,000</t>
  </si>
  <si>
    <t>264,000</t>
  </si>
  <si>
    <t>288,000</t>
  </si>
  <si>
    <t>660,000</t>
  </si>
  <si>
    <t>72,865,345</t>
  </si>
  <si>
    <t>49,875,261</t>
  </si>
  <si>
    <t>7,573,735</t>
  </si>
  <si>
    <t>452,460</t>
  </si>
  <si>
    <t>7,121,275</t>
  </si>
  <si>
    <t>8,218,105</t>
  </si>
  <si>
    <t>7,110,922</t>
  </si>
  <si>
    <t>1,107,183</t>
  </si>
  <si>
    <t>2,491,595</t>
  </si>
  <si>
    <t>471,719</t>
  </si>
  <si>
    <t>264,276</t>
  </si>
  <si>
    <t>1,755,600</t>
  </si>
  <si>
    <t>1,824,837</t>
  </si>
  <si>
    <t>2,881,812</t>
  </si>
  <si>
    <t>5,506,539</t>
  </si>
  <si>
    <t>629,417</t>
  </si>
  <si>
    <t>248,810</t>
  </si>
  <si>
    <t>110,607</t>
  </si>
  <si>
    <t>410,390</t>
  </si>
  <si>
    <t>390,390</t>
  </si>
  <si>
    <t>4,123,732</t>
  </si>
  <si>
    <t>1,456,332</t>
  </si>
  <si>
    <t>1,817,400</t>
  </si>
  <si>
    <t>5,567,947</t>
  </si>
  <si>
    <t>1,401,520</t>
  </si>
  <si>
    <t>1,296,000</t>
  </si>
  <si>
    <t>5,520</t>
  </si>
  <si>
    <t>300,960</t>
  </si>
  <si>
    <t>2,135,484</t>
  </si>
  <si>
    <t>380,000</t>
  </si>
  <si>
    <t>100,800</t>
  </si>
  <si>
    <t>1,549,684</t>
  </si>
  <si>
    <t>27,583</t>
  </si>
  <si>
    <t>8,040</t>
  </si>
  <si>
    <t>12,583</t>
  </si>
  <si>
    <t>6,960</t>
  </si>
  <si>
    <t>1,657,400</t>
  </si>
  <si>
    <t>965,000</t>
  </si>
  <si>
    <t>10,200</t>
  </si>
  <si>
    <t>37,200</t>
  </si>
  <si>
    <t>10,617,157</t>
  </si>
  <si>
    <t>6,787,405</t>
  </si>
  <si>
    <t>1,875,017</t>
  </si>
  <si>
    <t>20,352</t>
  </si>
  <si>
    <t>1,464,287</t>
  </si>
  <si>
    <t>390,378</t>
  </si>
  <si>
    <t>343,062</t>
  </si>
  <si>
    <t>133,125</t>
  </si>
  <si>
    <t>209,937</t>
  </si>
  <si>
    <t>490,522</t>
  </si>
  <si>
    <t>266,284</t>
  </si>
  <si>
    <t>134,867</t>
  </si>
  <si>
    <t>1,416,834</t>
  </si>
  <si>
    <t>802,690</t>
  </si>
  <si>
    <t>228,932</t>
  </si>
  <si>
    <t>15,109</t>
  </si>
  <si>
    <t>97,545</t>
  </si>
  <si>
    <t>85,574</t>
  </si>
  <si>
    <t>108,475</t>
  </si>
  <si>
    <t>266,141</t>
  </si>
  <si>
    <t>120,226</t>
  </si>
  <si>
    <t>116,799</t>
  </si>
  <si>
    <t>3,427</t>
  </si>
  <si>
    <t>85,860</t>
  </si>
  <si>
    <t>1,371</t>
  </si>
  <si>
    <t>78,732</t>
  </si>
  <si>
    <t>5,757</t>
  </si>
  <si>
    <t>319,843</t>
  </si>
  <si>
    <t>88,215</t>
  </si>
  <si>
    <t>4,798</t>
  </si>
  <si>
    <t>79,990</t>
  </si>
  <si>
    <t>2,180,616</t>
  </si>
  <si>
    <t>379,098</t>
  </si>
  <si>
    <t>177,449</t>
  </si>
  <si>
    <t>98,034</t>
  </si>
  <si>
    <t>18,976</t>
  </si>
  <si>
    <t>1,779</t>
  </si>
  <si>
    <t>68,473</t>
  </si>
  <si>
    <t>14,387</t>
  </si>
  <si>
    <t>136,693</t>
  </si>
  <si>
    <t>108,183</t>
  </si>
  <si>
    <t>28,510</t>
  </si>
  <si>
    <t>436,355</t>
  </si>
  <si>
    <t>124,500</t>
  </si>
  <si>
    <t>183,600</t>
  </si>
  <si>
    <t>76,854</t>
  </si>
  <si>
    <t>51,401</t>
  </si>
  <si>
    <t>41,732</t>
  </si>
  <si>
    <t>7,412</t>
  </si>
  <si>
    <t>34,320</t>
  </si>
  <si>
    <t>546,292</t>
  </si>
  <si>
    <t>149,834</t>
  </si>
  <si>
    <t>121,828</t>
  </si>
  <si>
    <t>99,427</t>
  </si>
  <si>
    <t>90,346</t>
  </si>
  <si>
    <t>84,857</t>
  </si>
  <si>
    <t>284,640</t>
  </si>
  <si>
    <t>87,721</t>
  </si>
  <si>
    <t>97,745</t>
  </si>
  <si>
    <t>99,174</t>
  </si>
  <si>
    <t>295,806</t>
  </si>
  <si>
    <t>4,112</t>
  </si>
  <si>
    <t>4,569</t>
  </si>
  <si>
    <t>287,125</t>
  </si>
  <si>
    <t>113,298</t>
  </si>
  <si>
    <t>23,644</t>
  </si>
  <si>
    <t>53,992</t>
  </si>
  <si>
    <t>35,662</t>
  </si>
  <si>
    <t>74,750,175</t>
  </si>
  <si>
    <t>24,588,853</t>
  </si>
  <si>
    <t>1,224,808</t>
  </si>
  <si>
    <t>13,308,583</t>
  </si>
  <si>
    <t>1,308,633</t>
  </si>
  <si>
    <t>4,536,077</t>
  </si>
  <si>
    <t>7,463,873</t>
  </si>
  <si>
    <t>8,619,568</t>
  </si>
  <si>
    <t>4,003,737</t>
  </si>
  <si>
    <t>1,328,334</t>
  </si>
  <si>
    <t>901,009</t>
  </si>
  <si>
    <t>2,386,488</t>
  </si>
  <si>
    <t>25,409,875</t>
  </si>
  <si>
    <t>22,388,754</t>
  </si>
  <si>
    <t>2,907,067</t>
  </si>
  <si>
    <t>1,598,488</t>
  </si>
  <si>
    <t>3,945,446</t>
  </si>
  <si>
    <t>759,946</t>
  </si>
  <si>
    <t>316,946</t>
  </si>
  <si>
    <t>265,000</t>
  </si>
  <si>
    <t>359,000</t>
  </si>
  <si>
    <t>162,000</t>
  </si>
  <si>
    <t>2,160,000</t>
  </si>
  <si>
    <t>141,500</t>
  </si>
  <si>
    <t>131,500</t>
  </si>
  <si>
    <t>56,000</t>
  </si>
  <si>
    <t>14,000</t>
  </si>
  <si>
    <t>19,540,022</t>
  </si>
  <si>
    <t>757,300</t>
  </si>
  <si>
    <t>555,400</t>
  </si>
  <si>
    <t>11,100</t>
  </si>
  <si>
    <t>134,400</t>
  </si>
  <si>
    <t>25,200</t>
  </si>
  <si>
    <t>31,200</t>
  </si>
  <si>
    <t>4,767,200</t>
  </si>
  <si>
    <t>4,140,000</t>
  </si>
  <si>
    <t>571,600</t>
  </si>
  <si>
    <t>55,600</t>
  </si>
  <si>
    <t>10,714,016</t>
  </si>
  <si>
    <t>9,903,200</t>
  </si>
  <si>
    <t>203,320</t>
  </si>
  <si>
    <t>147,160</t>
  </si>
  <si>
    <t>62,500</t>
  </si>
  <si>
    <t>367,836</t>
  </si>
  <si>
    <t>296,500</t>
  </si>
  <si>
    <t>271,300</t>
  </si>
  <si>
    <t>1,361,664</t>
  </si>
  <si>
    <t>375,000</t>
  </si>
  <si>
    <t>307,204</t>
  </si>
  <si>
    <t>592,460</t>
  </si>
  <si>
    <t>1,375,342</t>
  </si>
  <si>
    <t>626,000</t>
  </si>
  <si>
    <t>504,342</t>
  </si>
  <si>
    <t>266,000</t>
  </si>
  <si>
    <t>33,647,362</t>
  </si>
  <si>
    <t>251,694</t>
  </si>
  <si>
    <t>223,694</t>
  </si>
  <si>
    <t>92,694</t>
  </si>
  <si>
    <t>73,000</t>
  </si>
  <si>
    <t>58,000</t>
  </si>
  <si>
    <t>28,000</t>
  </si>
  <si>
    <t>107,635,148</t>
  </si>
  <si>
    <t>61,642,779</t>
  </si>
  <si>
    <t>15,566,504</t>
  </si>
  <si>
    <t>845,988</t>
  </si>
  <si>
    <t>10,312,268</t>
  </si>
  <si>
    <t>1,272,170</t>
  </si>
  <si>
    <t>3,136,078</t>
  </si>
  <si>
    <t>17,564,088</t>
  </si>
  <si>
    <t>15,489,574</t>
  </si>
  <si>
    <t>2,074,514</t>
  </si>
  <si>
    <t>6,116,163</t>
  </si>
  <si>
    <t>1,469,763</t>
  </si>
  <si>
    <t>4,646,400</t>
  </si>
  <si>
    <t>2,562,086</t>
  </si>
  <si>
    <t>4,183,528</t>
  </si>
  <si>
    <t>20,392,827</t>
  </si>
  <si>
    <t>2,012,968</t>
  </si>
  <si>
    <t>1,098,653</t>
  </si>
  <si>
    <t>403,552</t>
  </si>
  <si>
    <t>510,551</t>
  </si>
  <si>
    <t>1,041,223</t>
  </si>
  <si>
    <t>1,016,466</t>
  </si>
  <si>
    <t>24,757</t>
  </si>
  <si>
    <t>7,456,710</t>
  </si>
  <si>
    <t>108,658</t>
  </si>
  <si>
    <t>1,143,178</t>
  </si>
  <si>
    <t>4,992</t>
  </si>
  <si>
    <t>1,485,008</t>
  </si>
  <si>
    <t>2,300</t>
  </si>
  <si>
    <t>1,338,335</t>
  </si>
  <si>
    <t>1,381,386</t>
  </si>
  <si>
    <t>61,609</t>
  </si>
  <si>
    <t>1,931,244</t>
  </si>
  <si>
    <t>525,146</t>
  </si>
  <si>
    <t>226,646</t>
  </si>
  <si>
    <t>229,163</t>
  </si>
  <si>
    <t>49,893</t>
  </si>
  <si>
    <t>11,099</t>
  </si>
  <si>
    <t>1,182</t>
  </si>
  <si>
    <t>6,770,091</t>
  </si>
  <si>
    <t>272,672</t>
  </si>
  <si>
    <t>211,678</t>
  </si>
  <si>
    <t>20,732</t>
  </si>
  <si>
    <t>40,262</t>
  </si>
  <si>
    <t>2,314,017</t>
  </si>
  <si>
    <t>149,344</t>
  </si>
  <si>
    <t>20,963</t>
  </si>
  <si>
    <t>565,576</t>
  </si>
  <si>
    <t>1,424,281</t>
  </si>
  <si>
    <t>12,225</t>
  </si>
  <si>
    <t>141,628</t>
  </si>
  <si>
    <t>52,943,757</t>
  </si>
  <si>
    <t>29,459,416</t>
  </si>
  <si>
    <t>28,971,659</t>
  </si>
  <si>
    <t>93,353</t>
  </si>
  <si>
    <t>85,790</t>
  </si>
  <si>
    <t>275,217</t>
  </si>
  <si>
    <t>27,632</t>
  </si>
  <si>
    <t>5,765</t>
  </si>
  <si>
    <t>1,677,286</t>
  </si>
  <si>
    <t>935,451</t>
  </si>
  <si>
    <t>731,329</t>
  </si>
  <si>
    <t>3,705</t>
  </si>
  <si>
    <t>6,801</t>
  </si>
  <si>
    <t>3,990,411</t>
  </si>
  <si>
    <t>995,636</t>
  </si>
  <si>
    <t>3,038</t>
  </si>
  <si>
    <t>130,032</t>
  </si>
  <si>
    <t>1,111,971</t>
  </si>
  <si>
    <t>1,749,734</t>
  </si>
  <si>
    <t>2,028,886</t>
  </si>
  <si>
    <t>403,440</t>
  </si>
  <si>
    <t>1,625,446</t>
  </si>
  <si>
    <t>8,559,990</t>
  </si>
  <si>
    <t>109,193</t>
  </si>
  <si>
    <t>2,286</t>
  </si>
  <si>
    <t>2,067,125</t>
  </si>
  <si>
    <t>865,167</t>
  </si>
  <si>
    <t>254,084</t>
  </si>
  <si>
    <t>4,562,135</t>
  </si>
  <si>
    <t>188,987</t>
  </si>
  <si>
    <t>98,645</t>
  </si>
  <si>
    <t>34,209</t>
  </si>
  <si>
    <t>56,133</t>
  </si>
  <si>
    <t>11,859</t>
  </si>
  <si>
    <t>7,026,922</t>
  </si>
  <si>
    <t>36,806</t>
  </si>
  <si>
    <t>3,467,433</t>
  </si>
  <si>
    <t>3,521,924</t>
  </si>
  <si>
    <t>664,243,613</t>
  </si>
  <si>
    <t>652,243,613</t>
  </si>
  <si>
    <t>16,570,918</t>
  </si>
  <si>
    <t>11,168,072</t>
  </si>
  <si>
    <t>1,882,383</t>
  </si>
  <si>
    <t>26,028</t>
  </si>
  <si>
    <t>1,838,439</t>
  </si>
  <si>
    <t>17,916</t>
  </si>
  <si>
    <t>2,526,959</t>
  </si>
  <si>
    <t>2,141,412</t>
  </si>
  <si>
    <t>385,547</t>
  </si>
  <si>
    <t>390,552</t>
  </si>
  <si>
    <t>86,952</t>
  </si>
  <si>
    <t>303,600</t>
  </si>
  <si>
    <t>380,364</t>
  </si>
  <si>
    <t>222,588</t>
  </si>
  <si>
    <t>1,838,390</t>
  </si>
  <si>
    <t>350,243</t>
  </si>
  <si>
    <t>230,243</t>
  </si>
  <si>
    <t>88,000</t>
  </si>
  <si>
    <t>1,280,147</t>
  </si>
  <si>
    <t>20,258,455</t>
  </si>
  <si>
    <t>2,462,375</t>
  </si>
  <si>
    <t>1,862,375</t>
  </si>
  <si>
    <t>210,000</t>
  </si>
  <si>
    <t>1,605,257</t>
  </si>
  <si>
    <t>95,257</t>
  </si>
  <si>
    <t>13,541,084</t>
  </si>
  <si>
    <t>7,957,880</t>
  </si>
  <si>
    <t>1,431,600</t>
  </si>
  <si>
    <t>491,604</t>
  </si>
  <si>
    <t>3,360,000</t>
  </si>
  <si>
    <t>111,981</t>
  </si>
  <si>
    <t>1,977,990</t>
  </si>
  <si>
    <t>158,884</t>
  </si>
  <si>
    <t>809,106</t>
  </si>
  <si>
    <t>930,000</t>
  </si>
  <si>
    <t>559,768</t>
  </si>
  <si>
    <t>175,926</t>
  </si>
  <si>
    <t>75,926</t>
  </si>
  <si>
    <t>90,954,782</t>
  </si>
  <si>
    <t>54,636,157</t>
  </si>
  <si>
    <t>1,540,950</t>
  </si>
  <si>
    <t>11,064,856</t>
  </si>
  <si>
    <t>541,560</t>
  </si>
  <si>
    <t>9,062,704</t>
  </si>
  <si>
    <t>1,460,592</t>
  </si>
  <si>
    <t>12,750,470</t>
  </si>
  <si>
    <t>10,864,400</t>
  </si>
  <si>
    <t>1,886,070</t>
  </si>
  <si>
    <t>5,787,000</t>
  </si>
  <si>
    <t>2,091,000</t>
  </si>
  <si>
    <t>3,696,000</t>
  </si>
  <si>
    <t>2,187,174</t>
  </si>
  <si>
    <t>2,988,175</t>
  </si>
  <si>
    <t>3,114,540</t>
  </si>
  <si>
    <t>908,113</t>
  </si>
  <si>
    <t>252,684</t>
  </si>
  <si>
    <t>424,229</t>
  </si>
  <si>
    <t>101,879</t>
  </si>
  <si>
    <t>1,879</t>
  </si>
  <si>
    <t>14,400</t>
  </si>
  <si>
    <t>8,400</t>
  </si>
  <si>
    <t>53,115</t>
  </si>
  <si>
    <t>44,240</t>
  </si>
  <si>
    <t>1,235</t>
  </si>
  <si>
    <t>7,640</t>
  </si>
  <si>
    <t>1,722,289</t>
  </si>
  <si>
    <t>15,517</t>
  </si>
  <si>
    <t>15,277</t>
  </si>
  <si>
    <t>299,227</t>
  </si>
  <si>
    <t>38,030</t>
  </si>
  <si>
    <t>29,880</t>
  </si>
  <si>
    <t>37,746</t>
  </si>
  <si>
    <t>93,613</t>
  </si>
  <si>
    <t>5,127</t>
  </si>
  <si>
    <t>94,831</t>
  </si>
  <si>
    <t>11,312,773</t>
  </si>
  <si>
    <t>2,404,200</t>
  </si>
  <si>
    <t>1,656,000</t>
  </si>
  <si>
    <t>142,800</t>
  </si>
  <si>
    <t>558,000</t>
  </si>
  <si>
    <t>1,040,916</t>
  </si>
  <si>
    <t>2,023,334</t>
  </si>
  <si>
    <t>592,134</t>
  </si>
  <si>
    <t>231,200</t>
  </si>
  <si>
    <t>353,758</t>
  </si>
  <si>
    <t>323,258</t>
  </si>
  <si>
    <t>30,500</t>
  </si>
  <si>
    <t>2,127,987</t>
  </si>
  <si>
    <t>230,097</t>
  </si>
  <si>
    <t>409,850</t>
  </si>
  <si>
    <t>1,308,040</t>
  </si>
  <si>
    <t>194,000</t>
  </si>
  <si>
    <t>3,118,578</t>
  </si>
  <si>
    <t>3,744,945</t>
  </si>
  <si>
    <t>2,664,895</t>
  </si>
  <si>
    <t>1,080,050</t>
  </si>
  <si>
    <t>106,531,195</t>
  </si>
  <si>
    <t>54,526,185</t>
  </si>
  <si>
    <t>2,464,171</t>
  </si>
  <si>
    <t>9,806,136</t>
  </si>
  <si>
    <t>593,328</t>
  </si>
  <si>
    <t>8,963,208</t>
  </si>
  <si>
    <t>249,600</t>
  </si>
  <si>
    <t>18,008,114</t>
  </si>
  <si>
    <t>9,233,231</t>
  </si>
  <si>
    <t>3,056,589</t>
  </si>
  <si>
    <t>3,836,020</t>
  </si>
  <si>
    <t>1,882,274</t>
  </si>
  <si>
    <t>15,023,480</t>
  </si>
  <si>
    <t>8,900,000</t>
  </si>
  <si>
    <t>2,258,280</t>
  </si>
  <si>
    <t>3,049,200</t>
  </si>
  <si>
    <t>316,000</t>
  </si>
  <si>
    <t>3,826,210</t>
  </si>
  <si>
    <t>2,876,899</t>
  </si>
  <si>
    <t>22,524,613</t>
  </si>
  <si>
    <t>3,757,613</t>
  </si>
  <si>
    <t>1,547,613</t>
  </si>
  <si>
    <t>1,820,000</t>
  </si>
  <si>
    <t>1,780,000</t>
  </si>
  <si>
    <t>638,000</t>
  </si>
  <si>
    <t>216,000</t>
  </si>
  <si>
    <t>22,000</t>
  </si>
  <si>
    <t>14,820,000</t>
  </si>
  <si>
    <t>607,000</t>
  </si>
  <si>
    <t>562,000</t>
  </si>
  <si>
    <t>860,000</t>
  </si>
  <si>
    <t>35,845,538</t>
  </si>
  <si>
    <t>6,927,001</t>
  </si>
  <si>
    <t>5,927,001</t>
  </si>
  <si>
    <t>3,838,982</t>
  </si>
  <si>
    <t>2,970,000</t>
  </si>
  <si>
    <t>58,982</t>
  </si>
  <si>
    <t>9,360,000</t>
  </si>
  <si>
    <t>3,750,000</t>
  </si>
  <si>
    <t>1,835,000</t>
  </si>
  <si>
    <t>1,884,000</t>
  </si>
  <si>
    <t>1,700,000</t>
  </si>
  <si>
    <t>6,750,000</t>
  </si>
  <si>
    <t>2,500,000</t>
  </si>
  <si>
    <t>3,000,000</t>
  </si>
  <si>
    <t>4,413,555</t>
  </si>
  <si>
    <t>3,073,555</t>
  </si>
  <si>
    <t>9,138,000</t>
  </si>
  <si>
    <t>3,660,000</t>
  </si>
  <si>
    <t>1,908,000</t>
  </si>
  <si>
    <t>252,000</t>
  </si>
  <si>
    <t>140,436,901</t>
  </si>
  <si>
    <t>120,241,799</t>
  </si>
  <si>
    <t>57,078,058</t>
  </si>
  <si>
    <t>23,626,263</t>
  </si>
  <si>
    <t>13,591,565</t>
  </si>
  <si>
    <t>882,144</t>
  </si>
  <si>
    <t>9,788,393</t>
  </si>
  <si>
    <t>2,921,028</t>
  </si>
  <si>
    <t>12,992,395</t>
  </si>
  <si>
    <t>11,022,029</t>
  </si>
  <si>
    <t>1,970,366</t>
  </si>
  <si>
    <t>6,904,680</t>
  </si>
  <si>
    <t>2,360,640</t>
  </si>
  <si>
    <t>3,688,198</t>
  </si>
  <si>
    <t>40,256,818</t>
  </si>
  <si>
    <t>2,498,670</t>
  </si>
  <si>
    <t>511,984</t>
  </si>
  <si>
    <t>120,172</t>
  </si>
  <si>
    <t>1,859,923</t>
  </si>
  <si>
    <t>6,591</t>
  </si>
  <si>
    <t>10,920,734</t>
  </si>
  <si>
    <t>10,917,834</t>
  </si>
  <si>
    <t>2,900</t>
  </si>
  <si>
    <t>1,777,070</t>
  </si>
  <si>
    <t>840,000</t>
  </si>
  <si>
    <t>5,543</t>
  </si>
  <si>
    <t>254,000</t>
  </si>
  <si>
    <t>673,527</t>
  </si>
  <si>
    <t>2,130,843</t>
  </si>
  <si>
    <t>1,929,143</t>
  </si>
  <si>
    <t>125,934</t>
  </si>
  <si>
    <t>75,766</t>
  </si>
  <si>
    <t>5,838,463</t>
  </si>
  <si>
    <t>16,923,516</t>
  </si>
  <si>
    <t>6,772,442</t>
  </si>
  <si>
    <t>10,148,707</t>
  </si>
  <si>
    <t>2,367</t>
  </si>
  <si>
    <t>167,522</t>
  </si>
  <si>
    <t>43,534</t>
  </si>
  <si>
    <t>3,988</t>
  </si>
  <si>
    <t>198,387,391</t>
  </si>
  <si>
    <t>25,240,842</t>
  </si>
  <si>
    <t>22,850,000</t>
  </si>
  <si>
    <t>1,789,800</t>
  </si>
  <si>
    <t>475,200</t>
  </si>
  <si>
    <t>61,810</t>
  </si>
  <si>
    <t>16,978</t>
  </si>
  <si>
    <t>5,054</t>
  </si>
  <si>
    <t>3,840,764</t>
  </si>
  <si>
    <t>389,853</t>
  </si>
  <si>
    <t>3,438,911</t>
  </si>
  <si>
    <t>77,659,299</t>
  </si>
  <si>
    <t>1,495,144</t>
  </si>
  <si>
    <t>21,235</t>
  </si>
  <si>
    <t>264,315</t>
  </si>
  <si>
    <t>11,461,085</t>
  </si>
  <si>
    <t>64,387,520</t>
  </si>
  <si>
    <t>876,852</t>
  </si>
  <si>
    <t>349,728</t>
  </si>
  <si>
    <t>326,210</t>
  </si>
  <si>
    <t>13,814,588</t>
  </si>
  <si>
    <t>7,733,247</t>
  </si>
  <si>
    <t>480,000</t>
  </si>
  <si>
    <t>1,220,884</t>
  </si>
  <si>
    <t>2,100,457</t>
  </si>
  <si>
    <t>4,366,612</t>
  </si>
  <si>
    <t>37,581,804</t>
  </si>
  <si>
    <t>5,024,145</t>
  </si>
  <si>
    <t>8,102,314</t>
  </si>
  <si>
    <t>24,455,345</t>
  </si>
  <si>
    <t>34,933,674</t>
  </si>
  <si>
    <t>3,526,774</t>
  </si>
  <si>
    <t>31,406,900</t>
  </si>
  <si>
    <t>72,956</t>
  </si>
  <si>
    <t>71,527,163</t>
  </si>
  <si>
    <t>64,708,463</t>
  </si>
  <si>
    <t>6,818,700</t>
  </si>
  <si>
    <t>15,460,781</t>
  </si>
  <si>
    <t>9,861,374</t>
  </si>
  <si>
    <t>1,824,593</t>
  </si>
  <si>
    <t>52,381</t>
  </si>
  <si>
    <t>1,621,047</t>
  </si>
  <si>
    <t>151,165</t>
  </si>
  <si>
    <t>2,286,641</t>
  </si>
  <si>
    <t>1,946,221</t>
  </si>
  <si>
    <t>340,420</t>
  </si>
  <si>
    <t>567,600</t>
  </si>
  <si>
    <t>398,436</t>
  </si>
  <si>
    <t>522,137</t>
  </si>
  <si>
    <t>767,153</t>
  </si>
  <si>
    <t>198,000</t>
  </si>
  <si>
    <t>27,600</t>
  </si>
  <si>
    <t>537,653</t>
  </si>
  <si>
    <t>9,204,414</t>
  </si>
  <si>
    <t>735,392</t>
  </si>
  <si>
    <t>175,392</t>
  </si>
  <si>
    <t>350,000</t>
  </si>
  <si>
    <t>1,643,328</t>
  </si>
  <si>
    <t>369,708</t>
  </si>
  <si>
    <t>313,620</t>
  </si>
  <si>
    <t>960,000</t>
  </si>
  <si>
    <t>77,787</t>
  </si>
  <si>
    <t>183,000</t>
  </si>
  <si>
    <t>190,500</t>
  </si>
  <si>
    <t>3,738,902</t>
  </si>
  <si>
    <t>2,436,000</t>
  </si>
  <si>
    <t>302,900</t>
  </si>
  <si>
    <t>1,000,002</t>
  </si>
  <si>
    <t>1,762,889</t>
  </si>
  <si>
    <t>1,625,769</t>
  </si>
  <si>
    <t>137,120</t>
  </si>
  <si>
    <t>536,616</t>
  </si>
  <si>
    <t>524,616</t>
  </si>
  <si>
    <t>3,275,291</t>
  </si>
  <si>
    <t>200,375</t>
  </si>
  <si>
    <t>50,375</t>
  </si>
  <si>
    <t>50,793,525</t>
  </si>
  <si>
    <t>27,680,923</t>
  </si>
  <si>
    <t>12,369,914</t>
  </si>
  <si>
    <t>165,348</t>
  </si>
  <si>
    <t>5,290,781</t>
  </si>
  <si>
    <t>1,582,256</t>
  </si>
  <si>
    <t>5,331,529</t>
  </si>
  <si>
    <t>6,433,350</t>
  </si>
  <si>
    <t>5,482,790</t>
  </si>
  <si>
    <t>950,560</t>
  </si>
  <si>
    <t>1,979,760</t>
  </si>
  <si>
    <t>1,068,964</t>
  </si>
  <si>
    <t>1,260,614</t>
  </si>
  <si>
    <t>45,296,048</t>
  </si>
  <si>
    <t>1,250,000</t>
  </si>
  <si>
    <t>900,000</t>
  </si>
  <si>
    <t>28,966,048</t>
  </si>
  <si>
    <t>25,366,048</t>
  </si>
  <si>
    <t>650,000</t>
  </si>
  <si>
    <t>7,230,000</t>
  </si>
  <si>
    <t>3,050,000</t>
  </si>
  <si>
    <t>20,177,635</t>
  </si>
  <si>
    <t>1,704,000</t>
  </si>
  <si>
    <t>5,748,039</t>
  </si>
  <si>
    <t>110,000</t>
  </si>
  <si>
    <t>2,050,000</t>
  </si>
  <si>
    <t>938,039</t>
  </si>
  <si>
    <t>566,958</t>
  </si>
  <si>
    <t>7,940,000</t>
  </si>
  <si>
    <t>4,100,000</t>
  </si>
  <si>
    <t>1,858,638</t>
  </si>
  <si>
    <t>1,758,638</t>
  </si>
  <si>
    <t>75,000,000</t>
  </si>
  <si>
    <t>59,335,185</t>
  </si>
  <si>
    <t>34,386,505</t>
  </si>
  <si>
    <t>10,632,020</t>
  </si>
  <si>
    <t>313,392</t>
  </si>
  <si>
    <t>5,773,823</t>
  </si>
  <si>
    <t>1,544,805</t>
  </si>
  <si>
    <t>8,792,758</t>
  </si>
  <si>
    <t>7,605,717</t>
  </si>
  <si>
    <t>1,187,041</t>
  </si>
  <si>
    <t>2,561,040</t>
  </si>
  <si>
    <t>501,840</t>
  </si>
  <si>
    <t>2,059,200</t>
  </si>
  <si>
    <t>1,357,127</t>
  </si>
  <si>
    <t>1,605,735</t>
  </si>
  <si>
    <t>4,073,183</t>
  </si>
  <si>
    <t>1,570,091</t>
  </si>
  <si>
    <t>574,500</t>
  </si>
  <si>
    <t>92,500</t>
  </si>
  <si>
    <t>420,091</t>
  </si>
  <si>
    <t>153,000</t>
  </si>
  <si>
    <t>1,865,000</t>
  </si>
  <si>
    <t>385,092</t>
  </si>
  <si>
    <t>46,000</t>
  </si>
  <si>
    <t>53,000</t>
  </si>
  <si>
    <t>275,092</t>
  </si>
  <si>
    <t>9,419,573</t>
  </si>
  <si>
    <t>1,893,000</t>
  </si>
  <si>
    <t>1,600,000</t>
  </si>
  <si>
    <t>1,479,455</t>
  </si>
  <si>
    <t>594,513</t>
  </si>
  <si>
    <t>665,492</t>
  </si>
  <si>
    <t>87,450</t>
  </si>
  <si>
    <t>1,499,004</t>
  </si>
  <si>
    <t>1,239,604</t>
  </si>
  <si>
    <t>39,400</t>
  </si>
  <si>
    <t>663,000</t>
  </si>
  <si>
    <t>1,691,924</t>
  </si>
  <si>
    <t>410,000</t>
  </si>
  <si>
    <t>147,924</t>
  </si>
  <si>
    <t>2,013,190</t>
  </si>
  <si>
    <t>643,862,351</t>
  </si>
  <si>
    <t>5,653,624</t>
  </si>
  <si>
    <t>3,670,624</t>
  </si>
  <si>
    <t>653,000</t>
  </si>
  <si>
    <t>647,000</t>
  </si>
  <si>
    <t>825,000</t>
  </si>
  <si>
    <t>780,000</t>
  </si>
  <si>
    <t>85,000</t>
  </si>
  <si>
    <t>540,250</t>
  </si>
  <si>
    <t>426,600</t>
  </si>
  <si>
    <t>380,100</t>
  </si>
  <si>
    <t>72,650</t>
  </si>
  <si>
    <t>427,600</t>
  </si>
  <si>
    <t>3,900</t>
  </si>
  <si>
    <t>102,900</t>
  </si>
  <si>
    <t>12,500</t>
  </si>
  <si>
    <t>20,400</t>
  </si>
  <si>
    <t>24,400</t>
  </si>
  <si>
    <t>87,000</t>
  </si>
  <si>
    <t>17,000</t>
  </si>
  <si>
    <t>27,000</t>
  </si>
  <si>
    <t>102,400</t>
  </si>
  <si>
    <t>42,400</t>
  </si>
  <si>
    <t>24,086,085</t>
  </si>
  <si>
    <t>11,689,758</t>
  </si>
  <si>
    <t>6,698,400</t>
  </si>
  <si>
    <t>1,952,367</t>
  </si>
  <si>
    <t>30,756</t>
  </si>
  <si>
    <t>1,921,611</t>
  </si>
  <si>
    <t>3,268,644</t>
  </si>
  <si>
    <t>1,968,432</t>
  </si>
  <si>
    <t>635,856</t>
  </si>
  <si>
    <t>260,820</t>
  </si>
  <si>
    <t>403,536</t>
  </si>
  <si>
    <t>442,620</t>
  </si>
  <si>
    <t>34,296</t>
  </si>
  <si>
    <t>4,487,813</t>
  </si>
  <si>
    <t>597,735</t>
  </si>
  <si>
    <t>284,735</t>
  </si>
  <si>
    <t>313,000</t>
  </si>
  <si>
    <t>2,686,938</t>
  </si>
  <si>
    <t>170,000</t>
  </si>
  <si>
    <t>598,140</t>
  </si>
  <si>
    <t>84,536,111</t>
  </si>
  <si>
    <t>6,573,749</t>
  </si>
  <si>
    <t>6,058,310</t>
  </si>
  <si>
    <t>184,439</t>
  </si>
  <si>
    <t>10,852,348</t>
  </si>
  <si>
    <t>285,584</t>
  </si>
  <si>
    <t>251,660</t>
  </si>
  <si>
    <t>10,175,104</t>
  </si>
  <si>
    <t>60,975,998</t>
  </si>
  <si>
    <t>245,998</t>
  </si>
  <si>
    <t>3,230,000</t>
  </si>
  <si>
    <t>55,000,000</t>
  </si>
  <si>
    <t>939,206</t>
  </si>
  <si>
    <t>274,850</t>
  </si>
  <si>
    <t>664,356</t>
  </si>
  <si>
    <t>2,594,810</t>
  </si>
  <si>
    <t>189,810</t>
  </si>
  <si>
    <t>475,000</t>
  </si>
  <si>
    <t>38,110,234</t>
  </si>
  <si>
    <t>22,432,298</t>
  </si>
  <si>
    <t>357,840</t>
  </si>
  <si>
    <t>5,960,963</t>
  </si>
  <si>
    <t>2,687,508</t>
  </si>
  <si>
    <t>2,694,827</t>
  </si>
  <si>
    <t>578,628</t>
  </si>
  <si>
    <t>4,442,769</t>
  </si>
  <si>
    <t>2,137,979</t>
  </si>
  <si>
    <t>2,778,385</t>
  </si>
  <si>
    <t>1,598,511</t>
  </si>
  <si>
    <t>394,584</t>
  </si>
  <si>
    <t>99,886</t>
  </si>
  <si>
    <t>9,897</t>
  </si>
  <si>
    <t>269,201</t>
  </si>
  <si>
    <t>15,600</t>
  </si>
  <si>
    <t>140,880</t>
  </si>
  <si>
    <t>257,470</t>
  </si>
  <si>
    <t>134,380</t>
  </si>
  <si>
    <t>123,090</t>
  </si>
  <si>
    <t>626,726</t>
  </si>
  <si>
    <t>93,225</t>
  </si>
  <si>
    <t>85,626</t>
  </si>
  <si>
    <t>70,125</t>
  </si>
  <si>
    <t>15,501</t>
  </si>
  <si>
    <t>4,060,657</t>
  </si>
  <si>
    <t>1,240,631</t>
  </si>
  <si>
    <t>833,558</t>
  </si>
  <si>
    <t>19,152</t>
  </si>
  <si>
    <t>375,921</t>
  </si>
  <si>
    <t>66,413</t>
  </si>
  <si>
    <t>539,825</t>
  </si>
  <si>
    <t>358,040</t>
  </si>
  <si>
    <t>16,200</t>
  </si>
  <si>
    <t>165,585</t>
  </si>
  <si>
    <t>39,156</t>
  </si>
  <si>
    <t>19,956</t>
  </si>
  <si>
    <t>185,990</t>
  </si>
  <si>
    <t>129,602</t>
  </si>
  <si>
    <t>56,388</t>
  </si>
  <si>
    <t>77,235</t>
  </si>
  <si>
    <t>80,087</t>
  </si>
  <si>
    <t>1,831,320</t>
  </si>
  <si>
    <t>15,120</t>
  </si>
  <si>
    <t>1,801,200</t>
  </si>
  <si>
    <t>47,673,773</t>
  </si>
  <si>
    <t>24,025,468</t>
  </si>
  <si>
    <t>3,638,317</t>
  </si>
  <si>
    <t>8,784,289</t>
  </si>
  <si>
    <t>3,987,051</t>
  </si>
  <si>
    <t>3,514,641</t>
  </si>
  <si>
    <t>1,282,597</t>
  </si>
  <si>
    <t>6,836,115</t>
  </si>
  <si>
    <t>2,711,157</t>
  </si>
  <si>
    <t>76,670</t>
  </si>
  <si>
    <t>2,160,028</t>
  </si>
  <si>
    <t>474,459</t>
  </si>
  <si>
    <t>1,678,427</t>
  </si>
  <si>
    <t>1,850,628</t>
  </si>
  <si>
    <t>448,113</t>
  </si>
  <si>
    <t>99,363</t>
  </si>
  <si>
    <t>127,750</t>
  </si>
  <si>
    <t>186,000</t>
  </si>
  <si>
    <t>325,969</t>
  </si>
  <si>
    <t>128,046</t>
  </si>
  <si>
    <t>4,856</t>
  </si>
  <si>
    <t>104,000</t>
  </si>
  <si>
    <t>14,190</t>
  </si>
  <si>
    <t>44,100</t>
  </si>
  <si>
    <t>39,500</t>
  </si>
  <si>
    <t>1,600</t>
  </si>
  <si>
    <t>274,400</t>
  </si>
  <si>
    <t>215,000</t>
  </si>
  <si>
    <t>20,500</t>
  </si>
  <si>
    <t>5,282,933</t>
  </si>
  <si>
    <t>1,460,633</t>
  </si>
  <si>
    <t>1,030,000</t>
  </si>
  <si>
    <t>342,000</t>
  </si>
  <si>
    <t>28,633</t>
  </si>
  <si>
    <t>449,700</t>
  </si>
  <si>
    <t>43,500</t>
  </si>
  <si>
    <t>371,200</t>
  </si>
  <si>
    <t>815,746</t>
  </si>
  <si>
    <t>217,746</t>
  </si>
  <si>
    <t>136,000</t>
  </si>
  <si>
    <t>98,000</t>
  </si>
  <si>
    <t>76,000</t>
  </si>
  <si>
    <t>111,100</t>
  </si>
  <si>
    <t>24,900</t>
  </si>
  <si>
    <t>149,400</t>
  </si>
  <si>
    <t>5,400</t>
  </si>
  <si>
    <t>13,500</t>
  </si>
  <si>
    <t>191,000</t>
  </si>
  <si>
    <t>368,000</t>
  </si>
  <si>
    <t>351,000</t>
  </si>
  <si>
    <t>1,723,854</t>
  </si>
  <si>
    <t>175,050</t>
  </si>
  <si>
    <t>1,548,804</t>
  </si>
  <si>
    <t>5,600</t>
  </si>
  <si>
    <t>41,395,859</t>
  </si>
  <si>
    <t>24,512,464</t>
  </si>
  <si>
    <t>7,821,189</t>
  </si>
  <si>
    <t>3,427,852</t>
  </si>
  <si>
    <t>4,044,659</t>
  </si>
  <si>
    <t>348,678</t>
  </si>
  <si>
    <t>6,494,881</t>
  </si>
  <si>
    <t>2,567,325</t>
  </si>
  <si>
    <t>1,609,475</t>
  </si>
  <si>
    <t>957,850</t>
  </si>
  <si>
    <t>2,941,110</t>
  </si>
  <si>
    <t>942,285</t>
  </si>
  <si>
    <t>359,152</t>
  </si>
  <si>
    <t>162,821</t>
  </si>
  <si>
    <t>31,700</t>
  </si>
  <si>
    <t>291,337</t>
  </si>
  <si>
    <t>57,275</t>
  </si>
  <si>
    <t>201,133</t>
  </si>
  <si>
    <t>189,893</t>
  </si>
  <si>
    <t>11,240</t>
  </si>
  <si>
    <t>275,511</t>
  </si>
  <si>
    <t>21,700</t>
  </si>
  <si>
    <t>17,700</t>
  </si>
  <si>
    <t>87,014</t>
  </si>
  <si>
    <t>35,200</t>
  </si>
  <si>
    <t>30,797</t>
  </si>
  <si>
    <t>60,600</t>
  </si>
  <si>
    <t>152,800</t>
  </si>
  <si>
    <t>35,400</t>
  </si>
  <si>
    <t>75,400</t>
  </si>
  <si>
    <t>673,836</t>
  </si>
  <si>
    <t>343,133</t>
  </si>
  <si>
    <t>156,400</t>
  </si>
  <si>
    <t>83,933</t>
  </si>
  <si>
    <t>80,600</t>
  </si>
  <si>
    <t>22,200</t>
  </si>
  <si>
    <t>352,412</t>
  </si>
  <si>
    <t>30,280</t>
  </si>
  <si>
    <t>57,280</t>
  </si>
  <si>
    <t>66,500</t>
  </si>
  <si>
    <t>27,280</t>
  </si>
  <si>
    <t>65,192</t>
  </si>
  <si>
    <t>70,600</t>
  </si>
  <si>
    <t>7,238,470</t>
  </si>
  <si>
    <t>1,058,041</t>
  </si>
  <si>
    <t>762,481</t>
  </si>
  <si>
    <t>49,920</t>
  </si>
  <si>
    <t>224,160</t>
  </si>
  <si>
    <t>21,480</t>
  </si>
  <si>
    <t>485,471</t>
  </si>
  <si>
    <t>13,750</t>
  </si>
  <si>
    <t>207,127</t>
  </si>
  <si>
    <t>45,600</t>
  </si>
  <si>
    <t>218,994</t>
  </si>
  <si>
    <t>2,290,356</t>
  </si>
  <si>
    <t>470,994</t>
  </si>
  <si>
    <t>690,654</t>
  </si>
  <si>
    <t>34,400</t>
  </si>
  <si>
    <t>9,500</t>
  </si>
  <si>
    <t>107,520</t>
  </si>
  <si>
    <t>977,288</t>
  </si>
  <si>
    <t>388,427</t>
  </si>
  <si>
    <t>146,227</t>
  </si>
  <si>
    <t>141,400</t>
  </si>
  <si>
    <t>504,095</t>
  </si>
  <si>
    <t>308,777</t>
  </si>
  <si>
    <t>16,620</t>
  </si>
  <si>
    <t>20,780</t>
  </si>
  <si>
    <t>18,500</t>
  </si>
  <si>
    <t>50,800</t>
  </si>
  <si>
    <t>35,813</t>
  </si>
  <si>
    <t>52,805</t>
  </si>
  <si>
    <t>497,562</t>
  </si>
  <si>
    <t>174,307</t>
  </si>
  <si>
    <t>105,392</t>
  </si>
  <si>
    <t>208,373</t>
  </si>
  <si>
    <t>9,490</t>
  </si>
  <si>
    <t>77,200</t>
  </si>
  <si>
    <t>20,600</t>
  </si>
  <si>
    <t>56,600</t>
  </si>
  <si>
    <t>1,882,318</t>
  </si>
  <si>
    <t>251,040</t>
  </si>
  <si>
    <t>1,631,278</t>
  </si>
  <si>
    <t>603,534</t>
  </si>
  <si>
    <t>309,049</t>
  </si>
  <si>
    <t>144,950</t>
  </si>
  <si>
    <t>164,099</t>
  </si>
  <si>
    <t>100,824</t>
  </si>
  <si>
    <t>193,661</t>
  </si>
  <si>
    <t>44,658,359</t>
  </si>
  <si>
    <t>25,045,724</t>
  </si>
  <si>
    <t>510,839</t>
  </si>
  <si>
    <t>8,753,486</t>
  </si>
  <si>
    <t>3,837,360</t>
  </si>
  <si>
    <t>4,063,421</t>
  </si>
  <si>
    <t>852,705</t>
  </si>
  <si>
    <t>5,491,525</t>
  </si>
  <si>
    <t>3,135,857</t>
  </si>
  <si>
    <t>835,776</t>
  </si>
  <si>
    <t>2,300,081</t>
  </si>
  <si>
    <t>1,320,928</t>
  </si>
  <si>
    <t>1,803,393</t>
  </si>
  <si>
    <t>714,133</t>
  </si>
  <si>
    <t>154,200</t>
  </si>
  <si>
    <t>41,000</t>
  </si>
  <si>
    <t>106,533</t>
  </si>
  <si>
    <t>370,400</t>
  </si>
  <si>
    <t>174,000</t>
  </si>
  <si>
    <t>110,860</t>
  </si>
  <si>
    <t>36,200</t>
  </si>
  <si>
    <t>44,660</t>
  </si>
  <si>
    <t>426,000</t>
  </si>
  <si>
    <t>243,400</t>
  </si>
  <si>
    <t>37,000</t>
  </si>
  <si>
    <t>71,000</t>
  </si>
  <si>
    <t>6,212,417</t>
  </si>
  <si>
    <t>993,000</t>
  </si>
  <si>
    <t>127,000</t>
  </si>
  <si>
    <t>817,886</t>
  </si>
  <si>
    <t>482,886</t>
  </si>
  <si>
    <t>290,000</t>
  </si>
  <si>
    <t>1,748,743</t>
  </si>
  <si>
    <t>1,058,100</t>
  </si>
  <si>
    <t>434,643</t>
  </si>
  <si>
    <t>237,400</t>
  </si>
  <si>
    <t>54,400</t>
  </si>
  <si>
    <t>257,996</t>
  </si>
  <si>
    <t>66,996</t>
  </si>
  <si>
    <t>1,612,392</t>
  </si>
  <si>
    <t>1,574,392</t>
  </si>
  <si>
    <t>271,900</t>
  </si>
  <si>
    <t>107,400</t>
  </si>
  <si>
    <t>50,400</t>
  </si>
  <si>
    <t>22,500</t>
  </si>
  <si>
    <t>112,000</t>
  </si>
  <si>
    <t>20,607,922</t>
  </si>
  <si>
    <t>11,419,006</t>
  </si>
  <si>
    <t>3,546,228</t>
  </si>
  <si>
    <t>2,191,177</t>
  </si>
  <si>
    <t>44,988</t>
  </si>
  <si>
    <t>2,146,189</t>
  </si>
  <si>
    <t>2,295,218</t>
  </si>
  <si>
    <t>1,901,006</t>
  </si>
  <si>
    <t>394,212</t>
  </si>
  <si>
    <t>422,400</t>
  </si>
  <si>
    <t>393,687</t>
  </si>
  <si>
    <t>340,206</t>
  </si>
  <si>
    <t>6,695,989</t>
  </si>
  <si>
    <t>974,627</t>
  </si>
  <si>
    <t>474,627</t>
  </si>
  <si>
    <t>1,170,000</t>
  </si>
  <si>
    <t>1,135,000</t>
  </si>
  <si>
    <t>349,291</t>
  </si>
  <si>
    <t>76,100</t>
  </si>
  <si>
    <t>16,350</t>
  </si>
  <si>
    <t>138,480</t>
  </si>
  <si>
    <t>43,361</t>
  </si>
  <si>
    <t>16,500</t>
  </si>
  <si>
    <t>1,072,000</t>
  </si>
  <si>
    <t>388,316</t>
  </si>
  <si>
    <t>345,000</t>
  </si>
  <si>
    <t>26,000</t>
  </si>
  <si>
    <t>17,316</t>
  </si>
  <si>
    <t>575,255</t>
  </si>
  <si>
    <t>92,028</t>
  </si>
  <si>
    <t>33,585</t>
  </si>
  <si>
    <t>115,511</t>
  </si>
  <si>
    <t>44,900</t>
  </si>
  <si>
    <t>13,231</t>
  </si>
  <si>
    <t>25,601,238</t>
  </si>
  <si>
    <t>2,099,888</t>
  </si>
  <si>
    <t>1,570,688</t>
  </si>
  <si>
    <t>397,800</t>
  </si>
  <si>
    <t>105,000</t>
  </si>
  <si>
    <t>1,068,780</t>
  </si>
  <si>
    <t>141,150</t>
  </si>
  <si>
    <t>177,630</t>
  </si>
  <si>
    <t>14,374,531</t>
  </si>
  <si>
    <t>870,600</t>
  </si>
  <si>
    <t>1,958,300</t>
  </si>
  <si>
    <t>116,037</t>
  </si>
  <si>
    <t>355,354</t>
  </si>
  <si>
    <t>10,714,240</t>
  </si>
  <si>
    <t>217,264</t>
  </si>
  <si>
    <t>105,264</t>
  </si>
  <si>
    <t>2,573,810</t>
  </si>
  <si>
    <t>824,810</t>
  </si>
  <si>
    <t>258,000</t>
  </si>
  <si>
    <t>269,000</t>
  </si>
  <si>
    <t>492,000</t>
  </si>
  <si>
    <t>2,888,656</t>
  </si>
  <si>
    <t>333,700</t>
  </si>
  <si>
    <t>235,500</t>
  </si>
  <si>
    <t>10,800</t>
  </si>
  <si>
    <t>87,400</t>
  </si>
  <si>
    <t>784,609</t>
  </si>
  <si>
    <t>59,500</t>
  </si>
  <si>
    <t>725,109</t>
  </si>
  <si>
    <t>6,544,417</t>
  </si>
  <si>
    <t>6,024,417</t>
  </si>
  <si>
    <t>520,000</t>
  </si>
  <si>
    <t>104,280</t>
  </si>
  <si>
    <t>52,280</t>
  </si>
  <si>
    <t>52,000</t>
  </si>
  <si>
    <t>290,908,370</t>
  </si>
  <si>
    <t>130,008,566</t>
  </si>
  <si>
    <t>10,548,847</t>
  </si>
  <si>
    <t>34,046,365</t>
  </si>
  <si>
    <t>990,306</t>
  </si>
  <si>
    <t>27,082,053</t>
  </si>
  <si>
    <t>5,348,698</t>
  </si>
  <si>
    <t>625,308</t>
  </si>
  <si>
    <t>63,967,203</t>
  </si>
  <si>
    <t>52,758,233</t>
  </si>
  <si>
    <t>9,358,970</t>
  </si>
  <si>
    <t>1,850,000</t>
  </si>
  <si>
    <t>45,359,443</t>
  </si>
  <si>
    <t>11,914,843</t>
  </si>
  <si>
    <t>14,402,587</t>
  </si>
  <si>
    <t>19,042,013</t>
  </si>
  <si>
    <t>6,977,946</t>
  </si>
  <si>
    <t>87,740,483</t>
  </si>
  <si>
    <t>4,654,000</t>
  </si>
  <si>
    <t>2,350,000</t>
  </si>
  <si>
    <t>924,000</t>
  </si>
  <si>
    <t>9,670,000</t>
  </si>
  <si>
    <t>15,596,483</t>
  </si>
  <si>
    <t>15,296,483</t>
  </si>
  <si>
    <t>15,170,000</t>
  </si>
  <si>
    <t>6,650,000</t>
  </si>
  <si>
    <t>4,150,000</t>
  </si>
  <si>
    <t>33,500,000</t>
  </si>
  <si>
    <t>15,500,000</t>
  </si>
  <si>
    <t>13,000,000</t>
  </si>
  <si>
    <t>276,337,486</t>
  </si>
  <si>
    <t>139,205,000</t>
  </si>
  <si>
    <t>138,000,000</t>
  </si>
  <si>
    <t>9,900,000</t>
  </si>
  <si>
    <t>5,700,000</t>
  </si>
  <si>
    <t>32,130,500</t>
  </si>
  <si>
    <t>5,300,500</t>
  </si>
  <si>
    <t>6,200,000</t>
  </si>
  <si>
    <t>7,500,000</t>
  </si>
  <si>
    <t>3,830,000</t>
  </si>
  <si>
    <t>8,500,000</t>
  </si>
  <si>
    <t>7,950,000</t>
  </si>
  <si>
    <t>4,000,000</t>
  </si>
  <si>
    <t>50,543,198</t>
  </si>
  <si>
    <t>18,580,000</t>
  </si>
  <si>
    <t>5,500,000</t>
  </si>
  <si>
    <t>11,000,000</t>
  </si>
  <si>
    <t>10,763,198</t>
  </si>
  <si>
    <t>470,000</t>
  </si>
  <si>
    <t>2,465,000</t>
  </si>
  <si>
    <t>2,450,000</t>
  </si>
  <si>
    <t>30,923,788</t>
  </si>
  <si>
    <t>17,000,000</t>
  </si>
  <si>
    <t>9,173,788</t>
  </si>
  <si>
    <t>2,550,000</t>
  </si>
  <si>
    <t>14,460,000</t>
  </si>
  <si>
    <t>3,100,000</t>
  </si>
  <si>
    <t>750,000</t>
  </si>
  <si>
    <t>1,300,000</t>
  </si>
  <si>
    <t>10,060,000</t>
  </si>
  <si>
    <t>8,000,000</t>
  </si>
  <si>
    <t>1,160,000</t>
  </si>
  <si>
    <t>180,379,956</t>
  </si>
  <si>
    <t>173,932,652</t>
  </si>
  <si>
    <t>32,060,529</t>
  </si>
  <si>
    <t>141,872,123</t>
  </si>
  <si>
    <t>3,190,269</t>
  </si>
  <si>
    <t>2,099,019</t>
  </si>
  <si>
    <t>346,136</t>
  </si>
  <si>
    <t>345,044</t>
  </si>
  <si>
    <t>599,512</t>
  </si>
  <si>
    <t>200,587</t>
  </si>
  <si>
    <t>121,616</t>
  </si>
  <si>
    <t>204,850</t>
  </si>
  <si>
    <t>72,459</t>
  </si>
  <si>
    <t>39,600</t>
  </si>
  <si>
    <t>69,831</t>
  </si>
  <si>
    <t>36,171</t>
  </si>
  <si>
    <t>275,901</t>
  </si>
  <si>
    <t>28,350</t>
  </si>
  <si>
    <t>11,850</t>
  </si>
  <si>
    <t>6,500</t>
  </si>
  <si>
    <t>44,600</t>
  </si>
  <si>
    <t>3,351</t>
  </si>
  <si>
    <t>1,351</t>
  </si>
  <si>
    <t>165,100</t>
  </si>
  <si>
    <t>34,500</t>
  </si>
  <si>
    <t>832,675</t>
  </si>
  <si>
    <t>14,280</t>
  </si>
  <si>
    <t>19,100</t>
  </si>
  <si>
    <t>273,160</t>
  </si>
  <si>
    <t>89,560</t>
  </si>
  <si>
    <t>7,600</t>
  </si>
  <si>
    <t>173,000</t>
  </si>
  <si>
    <t>44,000</t>
  </si>
  <si>
    <t>141,100</t>
  </si>
  <si>
    <t>93,600</t>
  </si>
  <si>
    <t>64,000</t>
  </si>
  <si>
    <t>105,500</t>
  </si>
  <si>
    <t>40,500</t>
  </si>
  <si>
    <t>103,135</t>
  </si>
  <si>
    <t>9,963,769</t>
  </si>
  <si>
    <t>6,033,578</t>
  </si>
  <si>
    <t>1,021,096</t>
  </si>
  <si>
    <t>2,142,131</t>
  </si>
  <si>
    <t>1,640,916</t>
  </si>
  <si>
    <t>358,012</t>
  </si>
  <si>
    <t>143,203</t>
  </si>
  <si>
    <t>501,600</t>
  </si>
  <si>
    <t>265,364</t>
  </si>
  <si>
    <t>2,359,773</t>
  </si>
  <si>
    <t>228,820</t>
  </si>
  <si>
    <t>105,320</t>
  </si>
  <si>
    <t>16,700</t>
  </si>
  <si>
    <t>2,100</t>
  </si>
  <si>
    <t>104,700</t>
  </si>
  <si>
    <t>88,230</t>
  </si>
  <si>
    <t>86,800</t>
  </si>
  <si>
    <t>1,430</t>
  </si>
  <si>
    <t>622,600</t>
  </si>
  <si>
    <t>51,600</t>
  </si>
  <si>
    <t>159,000</t>
  </si>
  <si>
    <t>63,800</t>
  </si>
  <si>
    <t>50,500</t>
  </si>
  <si>
    <t>3,300</t>
  </si>
  <si>
    <t>8,800</t>
  </si>
  <si>
    <t>1,023,240</t>
  </si>
  <si>
    <t>60,783</t>
  </si>
  <si>
    <t>53,583</t>
  </si>
  <si>
    <t>272,300</t>
  </si>
  <si>
    <t>88,500</t>
  </si>
  <si>
    <t>31,800</t>
  </si>
  <si>
    <t>21,800</t>
  </si>
  <si>
    <t>3,121,827</t>
  </si>
  <si>
    <t>1,712,140</t>
  </si>
  <si>
    <t>1,168,740</t>
  </si>
  <si>
    <t>109,400</t>
  </si>
  <si>
    <t>382,800</t>
  </si>
  <si>
    <t>181,300</t>
  </si>
  <si>
    <t>46,800</t>
  </si>
  <si>
    <t>57,000</t>
  </si>
  <si>
    <t>38,100</t>
  </si>
  <si>
    <t>179,900</t>
  </si>
  <si>
    <t>5,900</t>
  </si>
  <si>
    <t>147,000</t>
  </si>
  <si>
    <t>6,600</t>
  </si>
  <si>
    <t>523,900</t>
  </si>
  <si>
    <t>135,500</t>
  </si>
  <si>
    <t>44,500</t>
  </si>
  <si>
    <t>333,087</t>
  </si>
  <si>
    <t>7,561</t>
  </si>
  <si>
    <t>310,526</t>
  </si>
  <si>
    <t>115,045,145</t>
  </si>
  <si>
    <t>76,165,650</t>
  </si>
  <si>
    <t>3,473,011</t>
  </si>
  <si>
    <t>9,699,111</t>
  </si>
  <si>
    <t>507,312</t>
  </si>
  <si>
    <t>9,191,799</t>
  </si>
  <si>
    <t>17,790,029</t>
  </si>
  <si>
    <t>15,239,542</t>
  </si>
  <si>
    <t>2,550,487</t>
  </si>
  <si>
    <t>4,540,800</t>
  </si>
  <si>
    <t>2,841,844</t>
  </si>
  <si>
    <t>534,700</t>
  </si>
  <si>
    <t>25,169,530</t>
  </si>
  <si>
    <t>12,386,776</t>
  </si>
  <si>
    <t>2,906,368</t>
  </si>
  <si>
    <t>1,380,000</t>
  </si>
  <si>
    <t>8,100,408</t>
  </si>
  <si>
    <t>2,073,360</t>
  </si>
  <si>
    <t>1,420,800</t>
  </si>
  <si>
    <t>700,800</t>
  </si>
  <si>
    <t>556,250</t>
  </si>
  <si>
    <t>243,450</t>
  </si>
  <si>
    <t>312,800</t>
  </si>
  <si>
    <t>6,010,344</t>
  </si>
  <si>
    <t>2,722,000</t>
  </si>
  <si>
    <t>1,342,000</t>
  </si>
  <si>
    <t>168,554,711</t>
  </si>
  <si>
    <t>16,733,837</t>
  </si>
  <si>
    <t>14,200,000</t>
  </si>
  <si>
    <t>1,020,000</t>
  </si>
  <si>
    <t>833,136</t>
  </si>
  <si>
    <t>12,048</t>
  </si>
  <si>
    <t>668,653</t>
  </si>
  <si>
    <t>32,924,753</t>
  </si>
  <si>
    <t>28,541,843</t>
  </si>
  <si>
    <t>648,000</t>
  </si>
  <si>
    <t>1,639,458</t>
  </si>
  <si>
    <t>535,452</t>
  </si>
  <si>
    <t>6,804,739</t>
  </si>
  <si>
    <t>1,880,000</t>
  </si>
  <si>
    <t>712,125</t>
  </si>
  <si>
    <t>4,212,614</t>
  </si>
  <si>
    <t>69,691,748</t>
  </si>
  <si>
    <t>8,970,483</t>
  </si>
  <si>
    <t>60,721,265</t>
  </si>
  <si>
    <t>15,032,311</t>
  </si>
  <si>
    <t>7,878,604</t>
  </si>
  <si>
    <t>665,828</t>
  </si>
  <si>
    <t>3,961,082</t>
  </si>
  <si>
    <t>526,797</t>
  </si>
  <si>
    <t>23,467,825</t>
  </si>
  <si>
    <t>3,899,498</t>
  </si>
  <si>
    <t>11,406,733</t>
  </si>
  <si>
    <t>7,797,924</t>
  </si>
  <si>
    <t>1,291,679</t>
  </si>
  <si>
    <t>9,828</t>
  </si>
  <si>
    <t>1,281,851</t>
  </si>
  <si>
    <t>1,774,908</t>
  </si>
  <si>
    <t>1,505,719</t>
  </si>
  <si>
    <t>269,189</t>
  </si>
  <si>
    <t>145,200</t>
  </si>
  <si>
    <t>250,933</t>
  </si>
  <si>
    <t>146,089</t>
  </si>
  <si>
    <t>251,000</t>
  </si>
  <si>
    <t>5,837,488</t>
  </si>
  <si>
    <t>129,800</t>
  </si>
  <si>
    <t>1,175,348</t>
  </si>
  <si>
    <t>1,015,348</t>
  </si>
  <si>
    <t>3,869,400</t>
  </si>
  <si>
    <t>3,797,400</t>
  </si>
  <si>
    <t>33,000</t>
  </si>
  <si>
    <t>134,176</t>
  </si>
  <si>
    <t>13,976</t>
  </si>
  <si>
    <t>383,764</t>
  </si>
  <si>
    <t>20,325,842</t>
  </si>
  <si>
    <t>13,870,210</t>
  </si>
  <si>
    <t>2,295,791</t>
  </si>
  <si>
    <t>15,756</t>
  </si>
  <si>
    <t>2,280,035</t>
  </si>
  <si>
    <t>3,094,454</t>
  </si>
  <si>
    <t>2,615,646</t>
  </si>
  <si>
    <t>478,808</t>
  </si>
  <si>
    <t>311,881</t>
  </si>
  <si>
    <t>311,880</t>
  </si>
  <si>
    <t>212,134</t>
  </si>
  <si>
    <t>361,372</t>
  </si>
  <si>
    <t>2,357,246</t>
  </si>
  <si>
    <t>458,620</t>
  </si>
  <si>
    <t>283,761</t>
  </si>
  <si>
    <t>146,466</t>
  </si>
  <si>
    <t>850,426</t>
  </si>
  <si>
    <t>843,226</t>
  </si>
  <si>
    <t>876,000</t>
  </si>
  <si>
    <t>18,730,158</t>
  </si>
  <si>
    <t>466,200</t>
  </si>
  <si>
    <t>46,200</t>
  </si>
  <si>
    <t>15,848,796</t>
  </si>
  <si>
    <t>728,000</t>
  </si>
  <si>
    <t>4,346,996</t>
  </si>
  <si>
    <t>640,000</t>
  </si>
  <si>
    <t>8,192,338</t>
  </si>
  <si>
    <t>1,689,462</t>
  </si>
  <si>
    <t>82,887</t>
  </si>
  <si>
    <t>75,687</t>
  </si>
  <si>
    <t>768,299</t>
  </si>
  <si>
    <t>247,986</t>
  </si>
  <si>
    <t>36,313</t>
  </si>
  <si>
    <t>168,414</t>
  </si>
  <si>
    <t>120,414</t>
  </si>
  <si>
    <t>633,034</t>
  </si>
  <si>
    <t>260,634</t>
  </si>
  <si>
    <t>149,600</t>
  </si>
  <si>
    <t>222,800</t>
  </si>
  <si>
    <t>690,528</t>
  </si>
  <si>
    <t>3,957,410,970</t>
  </si>
  <si>
    <t>1,301,498,530</t>
  </si>
  <si>
    <t>130,470,707</t>
  </si>
  <si>
    <t>129,609,167</t>
  </si>
  <si>
    <t>861,540</t>
  </si>
  <si>
    <t>673,396,039</t>
  </si>
  <si>
    <t>12,932,832</t>
  </si>
  <si>
    <t>182,147,865</t>
  </si>
  <si>
    <t>5,124,951</t>
  </si>
  <si>
    <t>473,190,391</t>
  </si>
  <si>
    <t>286,257,964</t>
  </si>
  <si>
    <t>276,770,397</t>
  </si>
  <si>
    <t>2,426,762</t>
  </si>
  <si>
    <t>7,060,805</t>
  </si>
  <si>
    <t>1,230,209,384</t>
  </si>
  <si>
    <t>161,689,943</t>
  </si>
  <si>
    <t>1,067,519,441</t>
  </si>
  <si>
    <t>70,743,220</t>
  </si>
  <si>
    <t>264,835,126</t>
  </si>
  <si>
    <t>921,223,561</t>
  </si>
  <si>
    <t>28,817,138</t>
  </si>
  <si>
    <t>7,735,968</t>
  </si>
  <si>
    <t>47,000</t>
  </si>
  <si>
    <t>694,413</t>
  </si>
  <si>
    <t>20,339,757</t>
  </si>
  <si>
    <t>69,422,762</t>
  </si>
  <si>
    <t>65,452,424</t>
  </si>
  <si>
    <t>3,970,338</t>
  </si>
  <si>
    <t>863,795</t>
  </si>
  <si>
    <t>8,937</t>
  </si>
  <si>
    <t>314,567</t>
  </si>
  <si>
    <t>9,098</t>
  </si>
  <si>
    <t>265,180</t>
  </si>
  <si>
    <t>266,013</t>
  </si>
  <si>
    <t>762,948,859</t>
  </si>
  <si>
    <t>20,626,246</t>
  </si>
  <si>
    <t>20,796,840</t>
  </si>
  <si>
    <t>326,673,439</t>
  </si>
  <si>
    <t>358,913,734</t>
  </si>
  <si>
    <t>35,330,762</t>
  </si>
  <si>
    <t>607,838</t>
  </si>
  <si>
    <t>35,577,314</t>
  </si>
  <si>
    <t>21,071,952</t>
  </si>
  <si>
    <t>12,388,986</t>
  </si>
  <si>
    <t>4,368,993</t>
  </si>
  <si>
    <t>1,133,119</t>
  </si>
  <si>
    <t>3,180,854</t>
  </si>
  <si>
    <t>2,521,741</t>
  </si>
  <si>
    <t>119,950</t>
  </si>
  <si>
    <t>267,451</t>
  </si>
  <si>
    <t>393,054</t>
  </si>
  <si>
    <t>141,871</t>
  </si>
  <si>
    <t>1,476,768</t>
  </si>
  <si>
    <t>43,812</t>
  </si>
  <si>
    <t>78,835</t>
  </si>
  <si>
    <t>1,169,519,857</t>
  </si>
  <si>
    <t>103,305,191</t>
  </si>
  <si>
    <t>86,122,964</t>
  </si>
  <si>
    <t>829,321</t>
  </si>
  <si>
    <t>3,910,020</t>
  </si>
  <si>
    <t>7,092,074</t>
  </si>
  <si>
    <t>63,721</t>
  </si>
  <si>
    <t>2,487,644</t>
  </si>
  <si>
    <t>2,527,108</t>
  </si>
  <si>
    <t>272,339</t>
  </si>
  <si>
    <t>108,422,326</t>
  </si>
  <si>
    <t>8,457,511</t>
  </si>
  <si>
    <t>462,521</t>
  </si>
  <si>
    <t>4,876,084</t>
  </si>
  <si>
    <t>94,451,434</t>
  </si>
  <si>
    <t>120,275</t>
  </si>
  <si>
    <t>54,501</t>
  </si>
  <si>
    <t>593,393,342</t>
  </si>
  <si>
    <t>4,232,392</t>
  </si>
  <si>
    <t>27,790,981</t>
  </si>
  <si>
    <t>2,528,402</t>
  </si>
  <si>
    <t>13,204,212</t>
  </si>
  <si>
    <t>23,798,863</t>
  </si>
  <si>
    <t>521,838,492</t>
  </si>
  <si>
    <t>112,827,558</t>
  </si>
  <si>
    <t>4,308,718</t>
  </si>
  <si>
    <t>108,405,256</t>
  </si>
  <si>
    <t>112,895</t>
  </si>
  <si>
    <t>165,605,411</t>
  </si>
  <si>
    <t>14,520,572</t>
  </si>
  <si>
    <t>16,240</t>
  </si>
  <si>
    <t>58,485,192</t>
  </si>
  <si>
    <t>7,631,909</t>
  </si>
  <si>
    <t>22,907,839</t>
  </si>
  <si>
    <t>60,648,920</t>
  </si>
  <si>
    <t>1,394,739</t>
  </si>
  <si>
    <t>58,257,509</t>
  </si>
  <si>
    <t>12,058,595</t>
  </si>
  <si>
    <t>685,939</t>
  </si>
  <si>
    <t>4,694</t>
  </si>
  <si>
    <t>11,309,651</t>
  </si>
  <si>
    <t>58,311</t>
  </si>
  <si>
    <t>10,598,417</t>
  </si>
  <si>
    <t>5,051,508</t>
  </si>
  <si>
    <t>51,508</t>
  </si>
  <si>
    <t>5,000,000</t>
  </si>
  <si>
    <t>23,718,250</t>
  </si>
  <si>
    <t>7,906,852</t>
  </si>
  <si>
    <t>189,850</t>
  </si>
  <si>
    <t>7,717,002</t>
  </si>
  <si>
    <t>94,624</t>
  </si>
  <si>
    <t>43,600</t>
  </si>
  <si>
    <t>51,024</t>
  </si>
  <si>
    <t>14,843,904</t>
  </si>
  <si>
    <t>7,690,066</t>
  </si>
  <si>
    <t>7,153,838</t>
  </si>
  <si>
    <t>872,870</t>
  </si>
  <si>
    <t>115,102</t>
  </si>
  <si>
    <t>305,163,096</t>
  </si>
  <si>
    <t>185,348,831</t>
  </si>
  <si>
    <t>5,346,480</t>
  </si>
  <si>
    <t>38,197,595</t>
  </si>
  <si>
    <t>2,316,816</t>
  </si>
  <si>
    <t>31,186,547</t>
  </si>
  <si>
    <t>4,694,232</t>
  </si>
  <si>
    <t>44,400,152</t>
  </si>
  <si>
    <t>38,001,811</t>
  </si>
  <si>
    <t>6,398,341</t>
  </si>
  <si>
    <t>17,643,485</t>
  </si>
  <si>
    <t>707,885</t>
  </si>
  <si>
    <t>16,935,600</t>
  </si>
  <si>
    <t>7,910,460</t>
  </si>
  <si>
    <t>6,316,093</t>
  </si>
  <si>
    <t>461,098,379</t>
  </si>
  <si>
    <t>9,952,398</t>
  </si>
  <si>
    <t>1,952,816</t>
  </si>
  <si>
    <t>261,520</t>
  </si>
  <si>
    <t>418,320</t>
  </si>
  <si>
    <t>365,000</t>
  </si>
  <si>
    <t>4,533,750</t>
  </si>
  <si>
    <t>2,180,992</t>
  </si>
  <si>
    <t>430,643,570</t>
  </si>
  <si>
    <t>429,808,570</t>
  </si>
  <si>
    <t>3,604,900</t>
  </si>
  <si>
    <t>534,643</t>
  </si>
  <si>
    <t>313,929</t>
  </si>
  <si>
    <t>38,764</t>
  </si>
  <si>
    <t>132,950</t>
  </si>
  <si>
    <t>3,263,298</t>
  </si>
  <si>
    <t>1,966,480</t>
  </si>
  <si>
    <t>1,081,818</t>
  </si>
  <si>
    <t>6,773,446</t>
  </si>
  <si>
    <t>3,663,799</t>
  </si>
  <si>
    <t>1,179,244</t>
  </si>
  <si>
    <t>624,355</t>
  </si>
  <si>
    <t>304,200</t>
  </si>
  <si>
    <t>1,463,000</t>
  </si>
  <si>
    <t>2,662,325</t>
  </si>
  <si>
    <t>1,060,545</t>
  </si>
  <si>
    <t>141,200</t>
  </si>
  <si>
    <t>75,500</t>
  </si>
  <si>
    <t>233,131</t>
  </si>
  <si>
    <t>408,000</t>
  </si>
  <si>
    <t>448,949</t>
  </si>
  <si>
    <t>109,795,673</t>
  </si>
  <si>
    <t>6,923,760</t>
  </si>
  <si>
    <t>85,600</t>
  </si>
  <si>
    <t>546,000</t>
  </si>
  <si>
    <t>162,960</t>
  </si>
  <si>
    <t>218,000</t>
  </si>
  <si>
    <t>172,000</t>
  </si>
  <si>
    <t>1,863,444</t>
  </si>
  <si>
    <t>980,500</t>
  </si>
  <si>
    <t>708,944</t>
  </si>
  <si>
    <t>12,798,895</t>
  </si>
  <si>
    <t>4,233,500</t>
  </si>
  <si>
    <t>4,355,000</t>
  </si>
  <si>
    <t>278,700</t>
  </si>
  <si>
    <t>1,087,100</t>
  </si>
  <si>
    <t>2,794,595</t>
  </si>
  <si>
    <t>1,405,998</t>
  </si>
  <si>
    <t>1,237,649</t>
  </si>
  <si>
    <t>168,349</t>
  </si>
  <si>
    <t>44,315,242</t>
  </si>
  <si>
    <t>35,807,403</t>
  </si>
  <si>
    <t>1,410,787</t>
  </si>
  <si>
    <t>1,507,584</t>
  </si>
  <si>
    <t>1,657,244</t>
  </si>
  <si>
    <t>2,639,600</t>
  </si>
  <si>
    <t>794,274</t>
  </si>
  <si>
    <t>498,350</t>
  </si>
  <si>
    <t>1,192,200</t>
  </si>
  <si>
    <t>418,400</t>
  </si>
  <si>
    <t>773,800</t>
  </si>
  <si>
    <t>30,896,460</t>
  </si>
  <si>
    <t>10,399,674</t>
  </si>
  <si>
    <t>10,376,174</t>
  </si>
  <si>
    <t>115,480,000</t>
  </si>
  <si>
    <t>21,600,000</t>
  </si>
  <si>
    <t>74,880,000</t>
  </si>
  <si>
    <t>16,535,375</t>
  </si>
  <si>
    <t>7,073,308</t>
  </si>
  <si>
    <t>4,125,218</t>
  </si>
  <si>
    <t>2,253,936</t>
  </si>
  <si>
    <t>694,154</t>
  </si>
  <si>
    <t>1,066,553</t>
  </si>
  <si>
    <t>334,093</t>
  </si>
  <si>
    <t>717,460</t>
  </si>
  <si>
    <t>4,164,942</t>
  </si>
  <si>
    <t>2,594,375</t>
  </si>
  <si>
    <t>1,570,567</t>
  </si>
  <si>
    <t>2,930,000</t>
  </si>
  <si>
    <t>1,300,572</t>
  </si>
  <si>
    <t>666,903</t>
  </si>
  <si>
    <t>633,669</t>
  </si>
  <si>
    <t>57,789,185</t>
  </si>
  <si>
    <t>26,536,767</t>
  </si>
  <si>
    <t>13,054,491</t>
  </si>
  <si>
    <t>7,159,724</t>
  </si>
  <si>
    <t>127,620</t>
  </si>
  <si>
    <t>6,519,709</t>
  </si>
  <si>
    <t>512,395</t>
  </si>
  <si>
    <t>8,693,092</t>
  </si>
  <si>
    <t>8,141,902</t>
  </si>
  <si>
    <t>551,190</t>
  </si>
  <si>
    <t>1,328,880</t>
  </si>
  <si>
    <t>843,334</t>
  </si>
  <si>
    <t>172,897</t>
  </si>
  <si>
    <t>2,823,957</t>
  </si>
  <si>
    <t>1,268,374</t>
  </si>
  <si>
    <t>416,250</t>
  </si>
  <si>
    <t>314,000</t>
  </si>
  <si>
    <t>230,124</t>
  </si>
  <si>
    <t>381,623</t>
  </si>
  <si>
    <t>379,173</t>
  </si>
  <si>
    <t>2,450</t>
  </si>
  <si>
    <t>555,760</t>
  </si>
  <si>
    <t>264,260</t>
  </si>
  <si>
    <t>26,500</t>
  </si>
  <si>
    <t>93,500</t>
  </si>
  <si>
    <t>105,200</t>
  </si>
  <si>
    <t>13,800</t>
  </si>
  <si>
    <t>3,800</t>
  </si>
  <si>
    <t>405,700</t>
  </si>
  <si>
    <t>33,500</t>
  </si>
  <si>
    <t>15,467,650</t>
  </si>
  <si>
    <t>2,751,970</t>
  </si>
  <si>
    <t>2,431,798</t>
  </si>
  <si>
    <t>118,800</t>
  </si>
  <si>
    <t>147,372</t>
  </si>
  <si>
    <t>879,200</t>
  </si>
  <si>
    <t>86,000</t>
  </si>
  <si>
    <t>781,200</t>
  </si>
  <si>
    <t>7,277,514</t>
  </si>
  <si>
    <t>132,493</t>
  </si>
  <si>
    <t>2,430,164</t>
  </si>
  <si>
    <t>107,964</t>
  </si>
  <si>
    <t>200,269</t>
  </si>
  <si>
    <t>4,392,344</t>
  </si>
  <si>
    <t>652,570</t>
  </si>
  <si>
    <t>102,910</t>
  </si>
  <si>
    <t>509,660</t>
  </si>
  <si>
    <t>695,428</t>
  </si>
  <si>
    <t>59,000</t>
  </si>
  <si>
    <t>514,425</t>
  </si>
  <si>
    <t>27,003</t>
  </si>
  <si>
    <t>309,800</t>
  </si>
  <si>
    <t>178,200</t>
  </si>
  <si>
    <t>131,600</t>
  </si>
  <si>
    <t>722,075</t>
  </si>
  <si>
    <t>132,451</t>
  </si>
  <si>
    <t>30,080</t>
  </si>
  <si>
    <t>111,000</t>
  </si>
  <si>
    <t>382,044</t>
  </si>
  <si>
    <t>90,444</t>
  </si>
  <si>
    <t>2,088,649</t>
  </si>
  <si>
    <t>3,034</t>
  </si>
  <si>
    <t>6,594</t>
  </si>
  <si>
    <t>120,155</t>
  </si>
  <si>
    <t>1,958,866</t>
  </si>
  <si>
    <t>918,726</t>
  </si>
  <si>
    <t>16,713,082</t>
  </si>
  <si>
    <t>8,077,034</t>
  </si>
  <si>
    <t>3,401,065</t>
  </si>
  <si>
    <t>3,694,334</t>
  </si>
  <si>
    <t>813,906</t>
  </si>
  <si>
    <t>726,743</t>
  </si>
  <si>
    <t>2,306,610</t>
  </si>
  <si>
    <t>501,900</t>
  </si>
  <si>
    <t>128,900</t>
  </si>
  <si>
    <t>709,023</t>
  </si>
  <si>
    <t>691,023</t>
  </si>
  <si>
    <t>194,687</t>
  </si>
  <si>
    <t>1,687</t>
  </si>
  <si>
    <t>74,000</t>
  </si>
  <si>
    <t>503,000</t>
  </si>
  <si>
    <t>226,000</t>
  </si>
  <si>
    <t>21,931,971</t>
  </si>
  <si>
    <t>17,500,432</t>
  </si>
  <si>
    <t>17,042,832</t>
  </si>
  <si>
    <t>348,000</t>
  </si>
  <si>
    <t>426,040</t>
  </si>
  <si>
    <t>386,040</t>
  </si>
  <si>
    <t>1,518,303</t>
  </si>
  <si>
    <t>422,641</t>
  </si>
  <si>
    <t>126,617</t>
  </si>
  <si>
    <t>124,817</t>
  </si>
  <si>
    <t>814,228</t>
  </si>
  <si>
    <t>70,742</t>
  </si>
  <si>
    <t>42,742</t>
  </si>
  <si>
    <t>425,883</t>
  </si>
  <si>
    <t>41,300</t>
  </si>
  <si>
    <t>42,027</t>
  </si>
  <si>
    <t>97,208</t>
  </si>
  <si>
    <t>45,348</t>
  </si>
  <si>
    <t>106,377</t>
  </si>
  <si>
    <t>56,377</t>
  </si>
  <si>
    <t>369,939</t>
  </si>
  <si>
    <t>63,939</t>
  </si>
  <si>
    <t>236,000</t>
  </si>
  <si>
    <t>1,484,255</t>
  </si>
  <si>
    <t>1,159,255</t>
  </si>
  <si>
    <t>18,091,670</t>
  </si>
  <si>
    <t>5,377,463</t>
  </si>
  <si>
    <t>7,017,032</t>
  </si>
  <si>
    <t>354,072</t>
  </si>
  <si>
    <t>6,662,960</t>
  </si>
  <si>
    <t>3,502,564</t>
  </si>
  <si>
    <t>2,872,420</t>
  </si>
  <si>
    <t>630,144</t>
  </si>
  <si>
    <t>1,748,276</t>
  </si>
  <si>
    <t>1,571,796</t>
  </si>
  <si>
    <t>176,480</t>
  </si>
  <si>
    <t>446,335</t>
  </si>
  <si>
    <t>1,753,150</t>
  </si>
  <si>
    <t>700,850</t>
  </si>
  <si>
    <t>142,850</t>
  </si>
  <si>
    <t>265,300</t>
  </si>
  <si>
    <t>9,965,894</t>
  </si>
  <si>
    <t>2,263,410</t>
  </si>
  <si>
    <t>1,707,810</t>
  </si>
  <si>
    <t>123,600</t>
  </si>
  <si>
    <t>3,972,800</t>
  </si>
  <si>
    <t>185,000</t>
  </si>
  <si>
    <t>414,000</t>
  </si>
  <si>
    <t>345,800</t>
  </si>
  <si>
    <t>1,680,000</t>
  </si>
  <si>
    <t>1,288,000</t>
  </si>
  <si>
    <t>1,835,038</t>
  </si>
  <si>
    <t>417,782</t>
  </si>
  <si>
    <t>37,256</t>
  </si>
  <si>
    <t>286,000</t>
  </si>
  <si>
    <t>178,000</t>
  </si>
  <si>
    <t>966,646</t>
  </si>
  <si>
    <t>756,146</t>
  </si>
  <si>
    <t>20,910,723</t>
  </si>
  <si>
    <t>12,406,243</t>
  </si>
  <si>
    <t>994,910</t>
  </si>
  <si>
    <t>2,565,331</t>
  </si>
  <si>
    <t>2,350,354</t>
  </si>
  <si>
    <t>214,977</t>
  </si>
  <si>
    <t>2,366,670</t>
  </si>
  <si>
    <t>2,129,453</t>
  </si>
  <si>
    <t>1,481,831</t>
  </si>
  <si>
    <t>647,622</t>
  </si>
  <si>
    <t>448,116</t>
  </si>
  <si>
    <t>1,580,000</t>
  </si>
  <si>
    <t>540,000</t>
  </si>
  <si>
    <t>155,000</t>
  </si>
  <si>
    <t>3,998,370</t>
  </si>
  <si>
    <t>770,000</t>
  </si>
  <si>
    <t>630,000</t>
  </si>
  <si>
    <t>130,000</t>
  </si>
  <si>
    <t>205,000</t>
  </si>
  <si>
    <t>222,956</t>
  </si>
  <si>
    <t>197,956</t>
  </si>
  <si>
    <t>755,414</t>
  </si>
  <si>
    <t>680,414</t>
  </si>
  <si>
    <t>1,941,974</t>
  </si>
  <si>
    <t>2,992,653</t>
  </si>
  <si>
    <t>591,000</t>
  </si>
  <si>
    <t>374,000</t>
  </si>
  <si>
    <t>184,000</t>
  </si>
  <si>
    <t>943,653</t>
  </si>
  <si>
    <t>619,653</t>
  </si>
  <si>
    <t>7,065,373</t>
  </si>
  <si>
    <t>225,000</t>
  </si>
  <si>
    <t>6,048,694</t>
  </si>
  <si>
    <t>1,440,000</t>
  </si>
  <si>
    <t>2,699,970</t>
  </si>
  <si>
    <t>178,724</t>
  </si>
  <si>
    <t>1,480,000</t>
  </si>
  <si>
    <t>77,679</t>
  </si>
  <si>
    <t>22,450,540</t>
  </si>
  <si>
    <t>16,357,470</t>
  </si>
  <si>
    <t>2,852,786</t>
  </si>
  <si>
    <t>2,668,994</t>
  </si>
  <si>
    <t>183,792</t>
  </si>
  <si>
    <t>2,077,540</t>
  </si>
  <si>
    <t>1,162,744</t>
  </si>
  <si>
    <t>1,091,744</t>
  </si>
  <si>
    <t>1,637,333</t>
  </si>
  <si>
    <t>619,000</t>
  </si>
  <si>
    <t>196,325</t>
  </si>
  <si>
    <t>218,675</t>
  </si>
  <si>
    <t>119,448</t>
  </si>
  <si>
    <t>179,793</t>
  </si>
  <si>
    <t>107,736</t>
  </si>
  <si>
    <t>72,057</t>
  </si>
  <si>
    <t>23,284</t>
  </si>
  <si>
    <t>8,284</t>
  </si>
  <si>
    <t>499,000</t>
  </si>
  <si>
    <t>196,808</t>
  </si>
  <si>
    <t>4,901</t>
  </si>
  <si>
    <t>190,600</t>
  </si>
  <si>
    <t>1,307</t>
  </si>
  <si>
    <t>2,872,258</t>
  </si>
  <si>
    <t>849,634</t>
  </si>
  <si>
    <t>758,160</t>
  </si>
  <si>
    <t>86,421</t>
  </si>
  <si>
    <t>5,053</t>
  </si>
  <si>
    <t>104,796</t>
  </si>
  <si>
    <t>32,796</t>
  </si>
  <si>
    <t>333,356</t>
  </si>
  <si>
    <t>322,950</t>
  </si>
  <si>
    <t>1,740</t>
  </si>
  <si>
    <t>8,666</t>
  </si>
  <si>
    <t>76,025</t>
  </si>
  <si>
    <t>51,025</t>
  </si>
  <si>
    <t>265,564</t>
  </si>
  <si>
    <t>237,403</t>
  </si>
  <si>
    <t>28,161</t>
  </si>
  <si>
    <t>191,221</t>
  </si>
  <si>
    <t>61,689</t>
  </si>
  <si>
    <t>20,825</t>
  </si>
  <si>
    <t>40,864</t>
  </si>
  <si>
    <t>819,973</t>
  </si>
  <si>
    <t>17,532,882</t>
  </si>
  <si>
    <t>12,351,855</t>
  </si>
  <si>
    <t>823,611</t>
  </si>
  <si>
    <t>2,110,500</t>
  </si>
  <si>
    <t>1,571,220</t>
  </si>
  <si>
    <t>675,696</t>
  </si>
  <si>
    <t>12,096</t>
  </si>
  <si>
    <t>663,600</t>
  </si>
  <si>
    <t>678,541</t>
  </si>
  <si>
    <t>126,169</t>
  </si>
  <si>
    <t>37,808</t>
  </si>
  <si>
    <t>25,853</t>
  </si>
  <si>
    <t>111,645</t>
  </si>
  <si>
    <t>102,874</t>
  </si>
  <si>
    <t>1,591,203</t>
  </si>
  <si>
    <t>334,115</t>
  </si>
  <si>
    <t>260,847</t>
  </si>
  <si>
    <t>73,268</t>
  </si>
  <si>
    <t>137,594</t>
  </si>
  <si>
    <t>91,364</t>
  </si>
  <si>
    <t>46,230</t>
  </si>
  <si>
    <t>17,835</t>
  </si>
  <si>
    <t>59,947</t>
  </si>
  <si>
    <t>18,187</t>
  </si>
  <si>
    <t>41,760</t>
  </si>
  <si>
    <t>63,000</t>
  </si>
  <si>
    <t>75,792</t>
  </si>
  <si>
    <t>727,920</t>
  </si>
  <si>
    <t>697,920</t>
  </si>
  <si>
    <t>124,692,073</t>
  </si>
  <si>
    <t>84,610,073</t>
  </si>
  <si>
    <t>369,000</t>
  </si>
  <si>
    <t>19,950,000</t>
  </si>
  <si>
    <t>16,800,000</t>
  </si>
  <si>
    <t>14,400,000</t>
  </si>
  <si>
    <t>5,363,000</t>
  </si>
  <si>
    <t>527,000</t>
  </si>
  <si>
    <t>3,075,172</t>
  </si>
  <si>
    <t>1,559,000</t>
  </si>
  <si>
    <t>379,200</t>
  </si>
  <si>
    <t>159,800</t>
  </si>
  <si>
    <t>510,000</t>
  </si>
  <si>
    <t>468,000</t>
  </si>
  <si>
    <t>55,200</t>
  </si>
  <si>
    <t>4,800</t>
  </si>
  <si>
    <t>294,172</t>
  </si>
  <si>
    <t>46,172</t>
  </si>
  <si>
    <t>17,302,193</t>
  </si>
  <si>
    <t>4,448,799</t>
  </si>
  <si>
    <t>3,140,599</t>
  </si>
  <si>
    <t>175,200</t>
  </si>
  <si>
    <t>125,000</t>
  </si>
  <si>
    <t>498,000</t>
  </si>
  <si>
    <t>393,000</t>
  </si>
  <si>
    <t>4,522,000</t>
  </si>
  <si>
    <t>1,024,000</t>
  </si>
  <si>
    <t>1,417,000</t>
  </si>
  <si>
    <t>1,535,000</t>
  </si>
  <si>
    <t>279,600</t>
  </si>
  <si>
    <t>219,600</t>
  </si>
  <si>
    <t>4,100,194</t>
  </si>
  <si>
    <t>421,193</t>
  </si>
  <si>
    <t>2,725,001</t>
  </si>
  <si>
    <t>304,600</t>
  </si>
  <si>
    <t>49,000</t>
  </si>
  <si>
    <t>3,236,000</t>
  </si>
  <si>
    <t>3,176,000</t>
  </si>
  <si>
    <t>319,000</t>
  </si>
  <si>
    <t>30,795,849</t>
  </si>
  <si>
    <t>21,238,451</t>
  </si>
  <si>
    <t>4,123,758</t>
  </si>
  <si>
    <t>3,925,122</t>
  </si>
  <si>
    <t>1,508,518</t>
  </si>
  <si>
    <t>1,261,018</t>
  </si>
  <si>
    <t>247,500</t>
  </si>
  <si>
    <t>2,291,095</t>
  </si>
  <si>
    <t>1,086,394</t>
  </si>
  <si>
    <t>120,394</t>
  </si>
  <si>
    <t>320,000</t>
  </si>
  <si>
    <t>90,100</t>
  </si>
  <si>
    <t>610,001</t>
  </si>
  <si>
    <t>187,600</t>
  </si>
  <si>
    <t>34,600</t>
  </si>
  <si>
    <t>4,237,292</t>
  </si>
  <si>
    <t>1,105,000</t>
  </si>
  <si>
    <t>89,235</t>
  </si>
  <si>
    <t>84,235</t>
  </si>
  <si>
    <t>485,000</t>
  </si>
  <si>
    <t>597,400</t>
  </si>
  <si>
    <t>317,400</t>
  </si>
  <si>
    <t>1,030,657</t>
  </si>
  <si>
    <t>157,092</t>
  </si>
  <si>
    <t>873,565</t>
  </si>
  <si>
    <t>TIPO DE GASTO</t>
  </si>
  <si>
    <t>GASTO CORRIENTE</t>
  </si>
  <si>
    <t>GASTO DE CAPITAL</t>
  </si>
  <si>
    <t>PENSIONES Y JUBILACIONES</t>
  </si>
  <si>
    <t>11,762,470,713</t>
  </si>
  <si>
    <t>2,596,104,951</t>
  </si>
  <si>
    <t>TOTALES</t>
  </si>
  <si>
    <t>28,707,639</t>
  </si>
  <si>
    <t>180,971,732</t>
  </si>
  <si>
    <t>164,901,346</t>
  </si>
  <si>
    <t>116,267,208</t>
  </si>
  <si>
    <t>72,827,941</t>
  </si>
  <si>
    <t>654,986,339</t>
  </si>
  <si>
    <t>717,091,801</t>
  </si>
  <si>
    <t>131,883,005</t>
  </si>
  <si>
    <t>430,413,171</t>
  </si>
  <si>
    <t>54,837,334</t>
  </si>
  <si>
    <t>51,575,439</t>
  </si>
  <si>
    <t>52,674,169</t>
  </si>
  <si>
    <t>26,489,093</t>
  </si>
  <si>
    <t>145,314,438</t>
  </si>
  <si>
    <t>24,874,000</t>
  </si>
  <si>
    <t>59,449,566</t>
  </si>
  <si>
    <t>56,780,185</t>
  </si>
  <si>
    <t>38,667,763</t>
  </si>
  <si>
    <t>4,298,845</t>
  </si>
  <si>
    <t>991,537,148</t>
  </si>
  <si>
    <t>3,304,859</t>
  </si>
  <si>
    <t>45,528,263</t>
  </si>
  <si>
    <t>52,847,822</t>
  </si>
  <si>
    <t>83,939,831</t>
  </si>
  <si>
    <t>6,048,334,388</t>
  </si>
  <si>
    <t>105,382,095</t>
  </si>
  <si>
    <t>47,336,871</t>
  </si>
  <si>
    <t>18,202,656</t>
  </si>
  <si>
    <t>14,214,607</t>
  </si>
  <si>
    <t>17,495,221</t>
  </si>
  <si>
    <t>1,473,263,613</t>
  </si>
  <si>
    <t>149,574,901</t>
  </si>
  <si>
    <t>194,839,956</t>
  </si>
  <si>
    <t>7,258,053</t>
  </si>
  <si>
    <t>PARTICIPACIONES</t>
  </si>
  <si>
    <t>AMORTIZACIÓN DE LA DEUDA Y DISMINUCIÓN DE PASIVOS</t>
  </si>
  <si>
    <t>PROGRAMABLE / NO PROGRAMABLE</t>
  </si>
  <si>
    <t>PROGRAMABLE</t>
  </si>
  <si>
    <t>NO PROGRAMABLE</t>
  </si>
  <si>
    <t>TOTAL ENTIDADES PARAESTATALES</t>
  </si>
  <si>
    <t>14,284,254,304</t>
  </si>
  <si>
    <t>82,894,400</t>
  </si>
  <si>
    <t>ENTIDADES PARAESTATALES Y FIDEICOMISOS</t>
  </si>
  <si>
    <t>8,169,190</t>
  </si>
  <si>
    <t>6,067,052,638</t>
  </si>
  <si>
    <t>77,894,400</t>
  </si>
  <si>
    <t>ESTRUCTURA FUNCIONAL - PROGRAMA PRESUPUESTARIO</t>
  </si>
  <si>
    <t>FINALIDAD: 01- GOBIERNO</t>
  </si>
  <si>
    <t>FUNCIÓN: 01.01.03- COORDINACIÓN DE LA POLÍTICA DE GOBIERNO</t>
  </si>
  <si>
    <t>Fortalecimiento a la Integridad y Políticas Anticorrupción</t>
  </si>
  <si>
    <t>FUNCIÓN: 01.01.07- ASUNTOS DE ORDEN PÚBLICO Y DE SEGURIDAD INTERIOR</t>
  </si>
  <si>
    <t>Programa Administrativo para la Austeridad del Gobierno Honesto, Humanista y Cercano al Pueblo</t>
  </si>
  <si>
    <t>FUNCIÓN: 01.01.08- OTROS SERVICIOS GENERALES</t>
  </si>
  <si>
    <t>Formalización Registral, Catastral y de Seguridad Jurídica Patrimonial</t>
  </si>
  <si>
    <t>Fortalecimiento de los Sistemas de Planeación, Seguimiento y Evaluación del Estado de Yucatán</t>
  </si>
  <si>
    <t>Gestión Eficiente y Optimización de los Recursos de las Dependencias y Entidades para el Fortalecimiento del Buen Gobierno</t>
  </si>
  <si>
    <t>FUNCIÓN: 01.06.02- JUSTICIA</t>
  </si>
  <si>
    <t>Fortalecimiento de la Atención Integral para Víctimas Potenciales y Víctimas Directas e Indirectas con Enfoque Intercultural</t>
  </si>
  <si>
    <t>FUNCIÓN: 01.06.03- COORDINACIÓN DE LA POLÍTICA DE GOBIERNO</t>
  </si>
  <si>
    <t>Promoción de Mecanismos Alternos de Solución de Controversias en el Marco de la Cultura de la Paz</t>
  </si>
  <si>
    <t>FUNCIÓN: 01.06.07- ASUNTOS DE ORDEN PÚBLICO Y DE SEGURIDAD INTERIOR</t>
  </si>
  <si>
    <t>Modernización de la Infraestructura y Seguridad Vial</t>
  </si>
  <si>
    <t>Programa Administrativo para la Austeridad en la Justicia, Seguridad Ciudadana y Cultura de la Paz</t>
  </si>
  <si>
    <t>FUNCIÓN: 01.07.02- JUSTICIA</t>
  </si>
  <si>
    <t>Atención Integral a la Comunidad Migrante Yucateca</t>
  </si>
  <si>
    <t>Promoción de Los Derechos Humanos, Políticos y Culturales de la Población Maya</t>
  </si>
  <si>
    <t>FINALIDAD: 02- DESARROLLO SOCIAL</t>
  </si>
  <si>
    <t>FUNCIÓN: 02.01.06- PROTECCIÓN SOCIAL</t>
  </si>
  <si>
    <t>Otorgamiento de Jubilaciones y Pensiones de los Servidores Públicos del Gobierno del Estado</t>
  </si>
  <si>
    <t>FUNCIÓN: 02.02.02- VIVIENDA Y SERVICIOS A LA COMUNIDAD</t>
  </si>
  <si>
    <t>Acceso a una Vivienda Asequible, Servicios Básicos y Calidad de los Espacios</t>
  </si>
  <si>
    <t>FUNCIÓN: 02.02.03- SALUD</t>
  </si>
  <si>
    <t>Atención integral a personas con enfermedades, discapacidad y recursos económicos limitados</t>
  </si>
  <si>
    <t>Fomento de Estilos de Vida Saludable en la Población del Estado de Yucatán</t>
  </si>
  <si>
    <t>Fortalecimiento de la coordinación intersectorial de salud en Yucatán</t>
  </si>
  <si>
    <t>Mitigación de Riesgos Sanitarios</t>
  </si>
  <si>
    <t>Servicios integrados de atención médica</t>
  </si>
  <si>
    <t>FUNCIÓN: 02.02.06- PROTECCIÓN SOCIAL</t>
  </si>
  <si>
    <t>Acceso a la Seguridad Alimentaria con Prioridad en Población Vulnerable y Comunidades Rurales</t>
  </si>
  <si>
    <t>Atención Integral a la Infancia y Adolescencia en Yucatán</t>
  </si>
  <si>
    <t>Fortalecimiento del Sistema Socioeconómico Vulnerable</t>
  </si>
  <si>
    <t>Impulso para una Alimentación Sana, Nutritiva y de Calidad para Todos los Sectores de la Población con Énfasis a los Grupos Vulnerables</t>
  </si>
  <si>
    <t>Programa Administrativo para la Austeridad en el Bienestar Social para la Salud de Todas y Todos</t>
  </si>
  <si>
    <t>Promoción de la Inclusión Social y la No Discriminación en los Grupos Prioritarios</t>
  </si>
  <si>
    <t>Transversalización de los Derechos de las Personas con Discapacidad</t>
  </si>
  <si>
    <t>FUNCIÓN: 02.02.07- OTROS ASUNTOS SOCIALES</t>
  </si>
  <si>
    <t>Prevención y Atención de las Violencias contra las Mujeres</t>
  </si>
  <si>
    <t>FUNCIÓN: 02.03.04- RECREACIÓN, CULTURA Y OTRAS MANIFESTACIONES SOCIALES</t>
  </si>
  <si>
    <t>Desarrollo Integral del Alto Rendimiento Deportivo en el Estado de Yucatán</t>
  </si>
  <si>
    <t>Fomento del Patrimonio Cultural y Artístico</t>
  </si>
  <si>
    <t>Fortalecimiento del Acceso a Bienes y Servicios Culturales</t>
  </si>
  <si>
    <t>Programa Administrativo para la Austeridad en la Educación, Cultura y Deporte Pilares del Renacimiento</t>
  </si>
  <si>
    <t>Promoción de la Cultura Física y el Deporte Social en los Municipios del Estado de Yucatán</t>
  </si>
  <si>
    <t>FUNCIÓN: 02.03.05- EDUCACIÓN</t>
  </si>
  <si>
    <t>Atención a la Educación Integral, Equitativa, Inclusiva e Intercultural</t>
  </si>
  <si>
    <t>Atención al Analfabetismo y el Rezago Educativo</t>
  </si>
  <si>
    <t>Conclusión de Trayectorias Educativas en Básica y Media Superior</t>
  </si>
  <si>
    <t>Expansión de la Educación Superior Pertinente y de Excelencia</t>
  </si>
  <si>
    <t>Expansión de la Nueva Escuela Mexicana en Educación Básica y Media Superior</t>
  </si>
  <si>
    <t>Fortalecimiento de los Aprendizajes STEAM en Educación Básica y Media Superior</t>
  </si>
  <si>
    <t>Impulso al Acceso Inclusivo y Equitativo a la Educación Superior</t>
  </si>
  <si>
    <t>Promoción de la Innovación y Sostenibilidad en la Educación Superior</t>
  </si>
  <si>
    <t>FUNCIÓN: 02.05.01- PROTECCIÓN AMBIENTAL</t>
  </si>
  <si>
    <t>Gestión para la Conservación de los Ecosistemas</t>
  </si>
  <si>
    <t>Programa Administrativo para la Austeridad en la Infraestructura para un Desarrollo Territorial Ordenado y Sostenible</t>
  </si>
  <si>
    <t>FUNCIÓN: 02.05.02- VIVIENDA Y SERVICIOS A LA COMUNIDAD</t>
  </si>
  <si>
    <t>Acceso Equitativo a Servicios Urbanos del Territorio</t>
  </si>
  <si>
    <t>Acceso Equitativo al Agua Potable, Conservación y Saneamiento en Todas las Comunidades del Estado</t>
  </si>
  <si>
    <t>Impulso al Desarrollo Urbano Territorial Sostenible</t>
  </si>
  <si>
    <t>Planeación, Ejecución, Seguimiento y Transparencia en la Inversión de la Infraestructura Pública</t>
  </si>
  <si>
    <t>FUNCIÓN: 02.07.04- RECREACIÓN, CULTURA Y OTRAS MANIFESTACIONES SOCIALES</t>
  </si>
  <si>
    <t>Fortalecimiento de la Justicia en el Pueblo Maya</t>
  </si>
  <si>
    <t>Impulso a las Costumbres y Saberes del Pueblo Maya</t>
  </si>
  <si>
    <t>Promoción y Fortalecimiento de la Lengua Maya en el Estado</t>
  </si>
  <si>
    <t>FUNCIÓN: 02.07.06- PROTECCIÓN SOCIAL</t>
  </si>
  <si>
    <t>Programa Administrativo para la Austeridad en el Pueblo Maya Raíz y Razón de Ser</t>
  </si>
  <si>
    <t>FINALIDAD: 03- DESARROLLO ECONÓMICO</t>
  </si>
  <si>
    <t>FUNCIÓN: 03.04.01- ASUNTOS ECONÓMICOS, COMERCIALES Y LABORALES EN GENERAL</t>
  </si>
  <si>
    <t>Impulso al Bienestar Laboral Digno e Inclusivo</t>
  </si>
  <si>
    <t>FUNCIÓN: 03.04.07- TURISMO</t>
  </si>
  <si>
    <t>Impulsar un Modelo de Desarrollo Turístico Sostenible y Compartido</t>
  </si>
  <si>
    <t>Posicionamiento Turístico de Yucatán como Multi-destino y Multi-producto</t>
  </si>
  <si>
    <t>Promoción de Yucatán como Destino Turístico Internacional</t>
  </si>
  <si>
    <t>FUNCIÓN: 03.04.08- CIENCIA, TECNOLOGÍA E INNOVACIÓN</t>
  </si>
  <si>
    <t>Desarrollo Científico y Tecnológico con Enfoque Social y Sostenible</t>
  </si>
  <si>
    <t>FUNCIÓN: 03.04.09- OTRAS INDUSTRIAS Y OTROS ASUNTOS ECONÓMICOS</t>
  </si>
  <si>
    <t>Impulso al Emprendimiento con Enfoque Social y Ambiental</t>
  </si>
  <si>
    <t>Programa Administrativo para la Austeridad en la Economía con Prosperidad Compartida y Rescate del Campo</t>
  </si>
  <si>
    <t>Promoción de Yucatán Destino de Inversión Industrial</t>
  </si>
  <si>
    <t>FUNCIÓN: 03.05.03- COMBUSTIBLE Y ENERGÍA</t>
  </si>
  <si>
    <t>Acceso a la Energía para las Comunidades</t>
  </si>
  <si>
    <t>Capacitación y Concientización en el Sector Energético</t>
  </si>
  <si>
    <t>FUNCIÓN: 03.05.05- TRANSPORTE</t>
  </si>
  <si>
    <t>Construcción, Modernización y Conservación de Infraestructura Vial de Conectividad Terrestre</t>
  </si>
  <si>
    <t>Fortalecimiento de la Accesibilidad y Movilidad Sostenible</t>
  </si>
  <si>
    <t>FINALIDAD: 04- OTRAS NO CLASIFICADAS EN FUNCIONES ANTERIORES</t>
  </si>
  <si>
    <t>FUNCIÓN: 04.01.04- ADEUDOS DE EJERCICIOS FISCALES ANTERIORES</t>
  </si>
  <si>
    <t>Administración de la Deuda Pública</t>
  </si>
  <si>
    <t>Previsiones para el Pago de Adeudos de Ejercicios Fiscales Anteriores (ADEFAS)</t>
  </si>
  <si>
    <t>TOTAL ENTIDADES PARAESTATALES Y FIDEICOMISOS</t>
  </si>
  <si>
    <t>MODALIDAD</t>
  </si>
  <si>
    <t>O</t>
  </si>
  <si>
    <t>E</t>
  </si>
  <si>
    <t>P</t>
  </si>
  <si>
    <t>M</t>
  </si>
  <si>
    <t>S</t>
  </si>
  <si>
    <t>J</t>
  </si>
  <si>
    <t>G</t>
  </si>
  <si>
    <t>V</t>
  </si>
  <si>
    <t>F</t>
  </si>
  <si>
    <t>Q</t>
  </si>
  <si>
    <t>K</t>
  </si>
  <si>
    <t>D</t>
  </si>
  <si>
    <t>H</t>
  </si>
  <si>
    <t>266,603,415</t>
  </si>
  <si>
    <t>8,337,777</t>
  </si>
  <si>
    <t>24,825,675</t>
  </si>
  <si>
    <t>148,754,666</t>
  </si>
  <si>
    <t>113,517,489</t>
  </si>
  <si>
    <t>31,539,322</t>
  </si>
  <si>
    <t>3,697,855</t>
  </si>
  <si>
    <t>21,265,287</t>
  </si>
  <si>
    <t>24,375,842</t>
  </si>
  <si>
    <t>31,235,702</t>
  </si>
  <si>
    <t>207,460</t>
  </si>
  <si>
    <t>31,028,242</t>
  </si>
  <si>
    <t>7,808,466</t>
  </si>
  <si>
    <t>6,812,137</t>
  </si>
  <si>
    <t>996,329</t>
  </si>
  <si>
    <t>11,700,325,500</t>
  </si>
  <si>
    <t>214,368,186</t>
  </si>
  <si>
    <t>5,636,328,210</t>
  </si>
  <si>
    <t>12,807,362</t>
  </si>
  <si>
    <t>312,506,580</t>
  </si>
  <si>
    <t>206,626,389</t>
  </si>
  <si>
    <t>175,301,506</t>
  </si>
  <si>
    <t>4,929,086,373</t>
  </si>
  <si>
    <t>1,733,521,061</t>
  </si>
  <si>
    <t>32,346,565</t>
  </si>
  <si>
    <t>351,308,985</t>
  </si>
  <si>
    <t>110,580,196</t>
  </si>
  <si>
    <t>434,716,051</t>
  </si>
  <si>
    <t>787,923,090</t>
  </si>
  <si>
    <t>10,092,000</t>
  </si>
  <si>
    <t>6,554,174</t>
  </si>
  <si>
    <t>2,989,749</t>
  </si>
  <si>
    <t>788,822,089</t>
  </si>
  <si>
    <t>195,680,985</t>
  </si>
  <si>
    <t>46,775,853</t>
  </si>
  <si>
    <t>348,338,556</t>
  </si>
  <si>
    <t>197,886,695</t>
  </si>
  <si>
    <t>1,677,199,829</t>
  </si>
  <si>
    <t>104,611,997</t>
  </si>
  <si>
    <t>58,542,128</t>
  </si>
  <si>
    <t>66,448,994</t>
  </si>
  <si>
    <t>255,291,820</t>
  </si>
  <si>
    <t>891,682,761</t>
  </si>
  <si>
    <t>1,879,960</t>
  </si>
  <si>
    <t>291,724,364</t>
  </si>
  <si>
    <t>7,017,805</t>
  </si>
  <si>
    <t>264,160,973</t>
  </si>
  <si>
    <t>5,496,000</t>
  </si>
  <si>
    <t>258,664,973</t>
  </si>
  <si>
    <t>1,353,099,586</t>
  </si>
  <si>
    <t>11,405,403</t>
  </si>
  <si>
    <t>650,088,495</t>
  </si>
  <si>
    <t>5,783,665</t>
  </si>
  <si>
    <t>685,822,023</t>
  </si>
  <si>
    <t>19,384,979</t>
  </si>
  <si>
    <t>1,361,056</t>
  </si>
  <si>
    <t>17,321,507</t>
  </si>
  <si>
    <t>702,416</t>
  </si>
  <si>
    <t>1,877,798</t>
  </si>
  <si>
    <t>2,317,325,389</t>
  </si>
  <si>
    <t>13,260,012</t>
  </si>
  <si>
    <t>346,070,238</t>
  </si>
  <si>
    <t>11,280,349</t>
  </si>
  <si>
    <t>246,685,246</t>
  </si>
  <si>
    <t>88,104,643</t>
  </si>
  <si>
    <t>10,422,795</t>
  </si>
  <si>
    <t>301,497,212</t>
  </si>
  <si>
    <t>55,414,540</t>
  </si>
  <si>
    <t>234,301,180</t>
  </si>
  <si>
    <t>11,781,492</t>
  </si>
  <si>
    <t>22,532,383</t>
  </si>
  <si>
    <t>7,843,748</t>
  </si>
  <si>
    <t>14,688,635</t>
  </si>
  <si>
    <t>1,623,542,749</t>
  </si>
  <si>
    <t>1,614,613,553</t>
  </si>
  <si>
    <t>8,929,196</t>
  </si>
  <si>
    <t>7,209,485</t>
  </si>
  <si>
    <t>983,884</t>
  </si>
  <si>
    <t>9,599,670</t>
  </si>
  <si>
    <t>1,272,972</t>
  </si>
  <si>
    <t>2,035,937</t>
  </si>
  <si>
    <t>382,090</t>
  </si>
  <si>
    <t>257,240</t>
  </si>
  <si>
    <t>2,975,269</t>
  </si>
  <si>
    <t>49,553,262</t>
  </si>
  <si>
    <t>671,038,539</t>
  </si>
  <si>
    <t>18,926,648</t>
  </si>
  <si>
    <t>651,311,891</t>
  </si>
  <si>
    <t>11,695,367</t>
  </si>
  <si>
    <t>175,251,549</t>
  </si>
  <si>
    <t>38,899,199</t>
  </si>
  <si>
    <t>136,352,350</t>
  </si>
  <si>
    <t>4,137,137</t>
  </si>
  <si>
    <t>113,721,627</t>
  </si>
  <si>
    <t>8,623,147</t>
  </si>
  <si>
    <t>104,018,520</t>
  </si>
  <si>
    <t>1,079,960</t>
  </si>
  <si>
    <t>6,625,345</t>
  </si>
  <si>
    <t>39,289,567</t>
  </si>
  <si>
    <t>8,307,304</t>
  </si>
  <si>
    <t>38,495,718</t>
  </si>
  <si>
    <t>18,714,467</t>
  </si>
  <si>
    <t>4,471,335</t>
  </si>
  <si>
    <t>6,657,588</t>
  </si>
  <si>
    <t>11,795,068</t>
  </si>
  <si>
    <t>36,395,763</t>
  </si>
  <si>
    <t>9,632,500</t>
  </si>
  <si>
    <t>2,280,195</t>
  </si>
  <si>
    <t>51,227,627</t>
  </si>
  <si>
    <t>74,065,345</t>
  </si>
  <si>
    <t>9,884,486</t>
  </si>
  <si>
    <t>1,067,893</t>
  </si>
  <si>
    <t>73,592,571</t>
  </si>
  <si>
    <t>39,621,792</t>
  </si>
  <si>
    <t>29,914,493</t>
  </si>
  <si>
    <t>18,996,033</t>
  </si>
  <si>
    <t>10,918,460</t>
  </si>
  <si>
    <t>5,134,795</t>
  </si>
  <si>
    <t>86,760,080</t>
  </si>
  <si>
    <t>22,366,960</t>
  </si>
  <si>
    <t>26,757,409</t>
  </si>
  <si>
    <t>287,718,838</t>
  </si>
  <si>
    <t>182,307,657</t>
  </si>
  <si>
    <t>99,140,573</t>
  </si>
  <si>
    <t>6,270,608</t>
  </si>
  <si>
    <t>37,732,126</t>
  </si>
  <si>
    <t>197,400,060</t>
  </si>
  <si>
    <t>21,099,548</t>
  </si>
  <si>
    <t>19,221,750</t>
  </si>
  <si>
    <t>17,158,278</t>
  </si>
  <si>
    <t>86,655,211</t>
  </si>
  <si>
    <t>30,868,269</t>
  </si>
  <si>
    <t>67,300</t>
  </si>
  <si>
    <t>98,972,451</t>
  </si>
  <si>
    <t>14,137,558</t>
  </si>
  <si>
    <t>1,472,425</t>
  </si>
  <si>
    <t>42,296,977</t>
  </si>
  <si>
    <t>2,300,527</t>
  </si>
  <si>
    <t>39,996,450</t>
  </si>
  <si>
    <t>1,229,933</t>
  </si>
  <si>
    <t>53,677,401</t>
  </si>
  <si>
    <t>5,606,580</t>
  </si>
  <si>
    <t>47,785,321</t>
  </si>
  <si>
    <t>285,500</t>
  </si>
  <si>
    <t>1,091,601</t>
  </si>
  <si>
    <t>51,087,372</t>
  </si>
  <si>
    <t>2,800,276</t>
  </si>
  <si>
    <t>48,239,596</t>
  </si>
  <si>
    <t>1,319,000</t>
  </si>
  <si>
    <t>51,627,069</t>
  </si>
  <si>
    <t>5,562,101</t>
  </si>
  <si>
    <t>45,646,312</t>
  </si>
  <si>
    <t>418,656</t>
  </si>
  <si>
    <t>4,139,306</t>
  </si>
  <si>
    <t>169,178,879</t>
  </si>
  <si>
    <t>648,586,887</t>
  </si>
  <si>
    <t>3,523,404</t>
  </si>
  <si>
    <t>790,441</t>
  </si>
  <si>
    <t>5,022,574</t>
  </si>
  <si>
    <t>129,149,674</t>
  </si>
  <si>
    <t>109,217,077</t>
  </si>
  <si>
    <t>8,652,248</t>
  </si>
  <si>
    <t>181,619,712</t>
  </si>
  <si>
    <t>9,177,444</t>
  </si>
  <si>
    <t>9,903,924</t>
  </si>
  <si>
    <t>6,066,845,178</t>
  </si>
  <si>
    <t>5,455,564,263</t>
  </si>
  <si>
    <t>312,249,340</t>
  </si>
  <si>
    <t>4,761,387,028</t>
  </si>
  <si>
    <t>600,643,694</t>
  </si>
  <si>
    <t>31,508,169</t>
  </si>
  <si>
    <t>569,135,525</t>
  </si>
  <si>
    <t>486,635</t>
  </si>
  <si>
    <t>1,501,608</t>
  </si>
  <si>
    <t>163,229</t>
  </si>
  <si>
    <t>66,200,415</t>
  </si>
  <si>
    <t>11,242,373</t>
  </si>
  <si>
    <t>54,958,042</t>
  </si>
  <si>
    <t>941,872,108</t>
  </si>
  <si>
    <t>100,831,191</t>
  </si>
  <si>
    <t>403,207,882</t>
  </si>
  <si>
    <t>44,085,485</t>
  </si>
  <si>
    <t>22,887,320</t>
  </si>
  <si>
    <t>828,698</t>
  </si>
  <si>
    <t>21,918,622</t>
  </si>
  <si>
    <t>54,112,198</t>
  </si>
  <si>
    <t>49,236,178</t>
  </si>
  <si>
    <t>1,910,440</t>
  </si>
  <si>
    <t>2,965,580</t>
  </si>
  <si>
    <t>17,979,132</t>
  </si>
  <si>
    <t>22,972,531</t>
  </si>
  <si>
    <t>22,570,592</t>
  </si>
  <si>
    <t>311,939</t>
  </si>
  <si>
    <t>5,311,410</t>
  </si>
  <si>
    <t>24,499,304</t>
  </si>
  <si>
    <t>6,393,706</t>
  </si>
  <si>
    <t>17,797,598</t>
  </si>
  <si>
    <t>308,000</t>
  </si>
  <si>
    <t>1,570,000</t>
  </si>
  <si>
    <t>25,019,093</t>
  </si>
  <si>
    <t>154,608</t>
  </si>
  <si>
    <t>24,503,985</t>
  </si>
  <si>
    <t>360,500</t>
  </si>
  <si>
    <t>757,724</t>
  </si>
  <si>
    <t>11,242,276</t>
  </si>
  <si>
    <t>4,947,000</t>
  </si>
  <si>
    <t>4,835,306</t>
  </si>
  <si>
    <t>1,459,970</t>
  </si>
  <si>
    <t>552,713</t>
  </si>
  <si>
    <t>26,407,418</t>
  </si>
  <si>
    <t>632,308</t>
  </si>
  <si>
    <t>25,730,750</t>
  </si>
  <si>
    <t>44,360</t>
  </si>
  <si>
    <t>374,115</t>
  </si>
  <si>
    <t>19,428,511</t>
  </si>
  <si>
    <t>9,739,600</t>
  </si>
  <si>
    <t>135,893,838</t>
  </si>
  <si>
    <t>134,503,038</t>
  </si>
  <si>
    <t>870,000</t>
  </si>
  <si>
    <t>520,800</t>
  </si>
  <si>
    <t>1,554,235</t>
  </si>
  <si>
    <t>35,770,001</t>
  </si>
  <si>
    <t>1,156,395</t>
  </si>
  <si>
    <t>34,318,606</t>
  </si>
  <si>
    <t>Entidades Paraestatales y Fideicomisos</t>
  </si>
  <si>
    <t>Estado de Flujos de Efectivo</t>
  </si>
  <si>
    <t>Del  1o. de Enero al 31 de Diciembre de 2026</t>
  </si>
  <si>
    <t>(Cifras en Pesos)</t>
  </si>
  <si>
    <t>Concepto</t>
  </si>
  <si>
    <t>Flujos de Efectivo de las Actividades de Operación</t>
  </si>
  <si>
    <t>Flujos Netos de Efectivo por Actividades de Operación</t>
  </si>
  <si>
    <t>Flujos de Efectivo de las Actividades de Inversión</t>
  </si>
  <si>
    <t>Flujos Netos de Efectivo por Actividades de Inversión</t>
  </si>
  <si>
    <t>Flujos de Efectivo de las Actividades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</si>
  <si>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</si>
  <si>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</si>
  <si>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</si>
  <si>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</si>
  <si>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Nombre del Ente Público</t>
  </si>
  <si>
    <t>Origen</t>
  </si>
  <si>
    <t>Aplicación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</si>
  <si>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</si>
  <si>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</si>
  <si>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</si>
  <si>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</si>
  <si>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</si>
  <si>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</si>
  <si>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</si>
  <si>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</si>
  <si>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</si>
  <si>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</si>
  <si>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</si>
  <si>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</si>
  <si>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</si>
  <si>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</si>
  <si>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</si>
  <si>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</si>
  <si>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</si>
  <si>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</si>
  <si>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</si>
  <si>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</si>
  <si>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</si>
  <si>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</si>
  <si>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</si>
  <si>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</si>
  <si>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</si>
  <si>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</si>
  <si>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</si>
  <si>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</si>
  <si>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</si>
  <si>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</si>
  <si>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Endeudamiento Neto</t>
  </si>
  <si>
    <t>Otros Orígenes de Financiamiento</t>
  </si>
  <si>
    <t>Servicios de la Deuda</t>
  </si>
  <si>
    <t>Otras Aplicaciones de Financiamiento</t>
  </si>
  <si>
    <t>Interno</t>
  </si>
  <si>
    <t>Externo</t>
  </si>
  <si>
    <t>1,289,699,685</t>
  </si>
  <si>
    <t>13,077,449,019</t>
  </si>
  <si>
    <t>11,771,043,753</t>
  </si>
  <si>
    <t>2,518,470,874</t>
  </si>
  <si>
    <t>76,184,077</t>
  </si>
  <si>
    <t>-2,596,104,951</t>
  </si>
  <si>
    <t>12,610,627,147</t>
  </si>
  <si>
    <t>1,407,716,726</t>
  </si>
  <si>
    <t>11,202,910,421</t>
  </si>
  <si>
    <t>11,058,547,701</t>
  </si>
  <si>
    <t>6,447,920,034</t>
  </si>
  <si>
    <t>1,983,343,174</t>
  </si>
  <si>
    <t>2,375,162,487</t>
  </si>
  <si>
    <t>22,029,675</t>
  </si>
  <si>
    <t>125,027,531</t>
  </si>
  <si>
    <t>8,164,800</t>
  </si>
  <si>
    <t>77,900,000</t>
  </si>
  <si>
    <t>1,552,079,446</t>
  </si>
  <si>
    <t>1,458,283,547</t>
  </si>
  <si>
    <t>86,618,149</t>
  </si>
  <si>
    <t>7,177,750</t>
  </si>
  <si>
    <t>-1,552,079,446</t>
  </si>
  <si>
    <t>6,230,960</t>
  </si>
  <si>
    <t>2,418,664</t>
  </si>
  <si>
    <t>-7,258,053</t>
  </si>
  <si>
    <t>-52,500</t>
  </si>
  <si>
    <t>43,298,080</t>
  </si>
  <si>
    <t>677,293,721</t>
  </si>
  <si>
    <t>-3,500,000</t>
  </si>
  <si>
    <t>17,976,000</t>
  </si>
  <si>
    <t>168,970,916</t>
  </si>
  <si>
    <t>4,435,610</t>
  </si>
  <si>
    <t>113,423,154</t>
  </si>
  <si>
    <t>2,360,000</t>
  </si>
  <si>
    <t>25,530,632</t>
  </si>
  <si>
    <t>9,550,000</t>
  </si>
  <si>
    <t>38,046,871</t>
  </si>
  <si>
    <t>-260,000</t>
  </si>
  <si>
    <t>37,367,086</t>
  </si>
  <si>
    <t>19,843,099</t>
  </si>
  <si>
    <t>-430,000</t>
  </si>
  <si>
    <t>14,452,656</t>
  </si>
  <si>
    <t>-250,000</t>
  </si>
  <si>
    <t>-500,000</t>
  </si>
  <si>
    <t>400,332</t>
  </si>
  <si>
    <t>53,107,490</t>
  </si>
  <si>
    <t>-660,000</t>
  </si>
  <si>
    <t>82,749,831</t>
  </si>
  <si>
    <t>-10,000</t>
  </si>
  <si>
    <t>1,384,525</t>
  </si>
  <si>
    <t>12,943,380</t>
  </si>
  <si>
    <t>-113,298</t>
  </si>
  <si>
    <t>-251,694</t>
  </si>
  <si>
    <t>14,344,001</t>
  </si>
  <si>
    <t>1,639,891,344</t>
  </si>
  <si>
    <t>-1,473,263,613</t>
  </si>
  <si>
    <t>-175,926</t>
  </si>
  <si>
    <t>-3,744,945</t>
  </si>
  <si>
    <t>174,039,346</t>
  </si>
  <si>
    <t>7,738,000</t>
  </si>
  <si>
    <t>-149,574,901</t>
  </si>
  <si>
    <t>16,755,490</t>
  </si>
  <si>
    <t>414,057,681</t>
  </si>
  <si>
    <t>-400,000</t>
  </si>
  <si>
    <t>-200,375</t>
  </si>
  <si>
    <t>190,667,208</t>
  </si>
  <si>
    <t>-75,000,000</t>
  </si>
  <si>
    <t>716,510,292</t>
  </si>
  <si>
    <t>-643,862,351</t>
  </si>
  <si>
    <t>91,623,924</t>
  </si>
  <si>
    <t>21,486,085</t>
  </si>
  <si>
    <t>4,316,062</t>
  </si>
  <si>
    <t>39,453,340</t>
  </si>
  <si>
    <t>6,600,410</t>
  </si>
  <si>
    <t>48,306,924</t>
  </si>
  <si>
    <t>-70,000</t>
  </si>
  <si>
    <t>4,286,500</t>
  </si>
  <si>
    <t>47,892,473</t>
  </si>
  <si>
    <t>-603,534</t>
  </si>
  <si>
    <t>4,898,068</t>
  </si>
  <si>
    <t>48,048,001</t>
  </si>
  <si>
    <t>-271,900</t>
  </si>
  <si>
    <t>4,619,726</t>
  </si>
  <si>
    <t>54,934,120</t>
  </si>
  <si>
    <t>-104,280</t>
  </si>
  <si>
    <t>668,722,896</t>
  </si>
  <si>
    <t>189,676,439</t>
  </si>
  <si>
    <t>663,559,379</t>
  </si>
  <si>
    <t>-194,839,956</t>
  </si>
  <si>
    <t>-15,000</t>
  </si>
  <si>
    <t>1,874,851</t>
  </si>
  <si>
    <t>13,570,518</t>
  </si>
  <si>
    <t>90,746,148</t>
  </si>
  <si>
    <t>220,023,238</t>
  </si>
  <si>
    <t>-20,000</t>
  </si>
  <si>
    <t>18,352,704</t>
  </si>
  <si>
    <t>6,053,699,934</t>
  </si>
  <si>
    <t>-23,718,250</t>
  </si>
  <si>
    <t>9,730,970</t>
  </si>
  <si>
    <t>998,341,553</t>
  </si>
  <si>
    <t>-16,535,375</t>
  </si>
  <si>
    <t>11,077,415</t>
  </si>
  <si>
    <t>65,922,103</t>
  </si>
  <si>
    <t>6,900,911</t>
  </si>
  <si>
    <t>34,050,752</t>
  </si>
  <si>
    <t>6,462,676</t>
  </si>
  <si>
    <t>23,348,038</t>
  </si>
  <si>
    <t>3,072,500</t>
  </si>
  <si>
    <t>23,516,593</t>
  </si>
  <si>
    <t>-100,000</t>
  </si>
  <si>
    <t>1,080,300</t>
  </si>
  <si>
    <t>25,879,831</t>
  </si>
  <si>
    <t>980,000</t>
  </si>
  <si>
    <t>18,822,626</t>
  </si>
  <si>
    <t>18,532,194</t>
  </si>
  <si>
    <t>127,101,244</t>
  </si>
  <si>
    <t>-319,000</t>
  </si>
  <si>
    <t>36,124,236</t>
  </si>
  <si>
    <t>3,312,021</t>
  </si>
  <si>
    <t>836,768</t>
  </si>
  <si>
    <t>2,475,253</t>
  </si>
  <si>
    <t>1,998,993</t>
  </si>
  <si>
    <t>834,128</t>
  </si>
  <si>
    <t>380,155</t>
  </si>
  <si>
    <t>19,500,000</t>
  </si>
  <si>
    <t>18,775,000</t>
  </si>
  <si>
    <t>12,093,489</t>
  </si>
  <si>
    <t>1,181,855</t>
  </si>
  <si>
    <t>5,499,656</t>
  </si>
  <si>
    <t>725,000</t>
  </si>
  <si>
    <t>-725,000</t>
  </si>
  <si>
    <t>5,749,137</t>
  </si>
  <si>
    <t>4,819,188</t>
  </si>
  <si>
    <t>180,245</t>
  </si>
  <si>
    <t>749,704</t>
  </si>
  <si>
    <t>26,490,764</t>
  </si>
  <si>
    <t>21,650,900</t>
  </si>
  <si>
    <t>814,300</t>
  </si>
  <si>
    <t>4,025,564</t>
  </si>
  <si>
    <t>3,085,771</t>
  </si>
  <si>
    <t>277,000</t>
  </si>
  <si>
    <t>869,774</t>
  </si>
  <si>
    <t>155,742</t>
  </si>
  <si>
    <t>628,968,869</t>
  </si>
  <si>
    <t>39,285,500</t>
  </si>
  <si>
    <t>589,683,369</t>
  </si>
  <si>
    <t>625,468,869</t>
  </si>
  <si>
    <t>571,914,859</t>
  </si>
  <si>
    <t>20,800,010</t>
  </si>
  <si>
    <t>31,954,000</t>
  </si>
  <si>
    <t>175,478,809</t>
  </si>
  <si>
    <t>14,500,000</t>
  </si>
  <si>
    <t>160,978,809</t>
  </si>
  <si>
    <t>174,938,809</t>
  </si>
  <si>
    <t>150,409,596</t>
  </si>
  <si>
    <t>7,945,051</t>
  </si>
  <si>
    <t>16,584,162</t>
  </si>
  <si>
    <t>-540,000</t>
  </si>
  <si>
    <t>111,353,013</t>
  </si>
  <si>
    <t>2,759,645</t>
  </si>
  <si>
    <t>108,593,368</t>
  </si>
  <si>
    <t>97,635,852</t>
  </si>
  <si>
    <t>4,447,412</t>
  </si>
  <si>
    <t>9,269,749</t>
  </si>
  <si>
    <t>26,384,914</t>
  </si>
  <si>
    <t>16,462,298</t>
  </si>
  <si>
    <t>2,204,700</t>
  </si>
  <si>
    <t>4,121,916</t>
  </si>
  <si>
    <t>43,218,822</t>
  </si>
  <si>
    <t>23,648,822</t>
  </si>
  <si>
    <t>19,570,000</t>
  </si>
  <si>
    <t>42,958,822</t>
  </si>
  <si>
    <t>33,190,408</t>
  </si>
  <si>
    <t>8,768,414</t>
  </si>
  <si>
    <t>80,236,800</t>
  </si>
  <si>
    <t>56,337,924</t>
  </si>
  <si>
    <t>36,278,724</t>
  </si>
  <si>
    <t>20,059,200</t>
  </si>
  <si>
    <t>55,762,097</t>
  </si>
  <si>
    <t>16,255,133</t>
  </si>
  <si>
    <t>2,270,864</t>
  </si>
  <si>
    <t>37,236,100</t>
  </si>
  <si>
    <t>575,827</t>
  </si>
  <si>
    <t>-575,827</t>
  </si>
  <si>
    <t>193,621,186</t>
  </si>
  <si>
    <t>25,000,000</t>
  </si>
  <si>
    <t>168,621,186</t>
  </si>
  <si>
    <t>182,371,186</t>
  </si>
  <si>
    <t>3,059,994</t>
  </si>
  <si>
    <t>102,375</t>
  </si>
  <si>
    <t>179,208,817</t>
  </si>
  <si>
    <t>11,250,000</t>
  </si>
  <si>
    <t>-11,250,000</t>
  </si>
  <si>
    <t>17,016,079</t>
  </si>
  <si>
    <t>13,016,079</t>
  </si>
  <si>
    <t>16,876,079</t>
  </si>
  <si>
    <t>7,486,520</t>
  </si>
  <si>
    <t>8,359,559</t>
  </si>
  <si>
    <t>-140,000</t>
  </si>
  <si>
    <t>45,350,537</t>
  </si>
  <si>
    <t>35,718,037</t>
  </si>
  <si>
    <t>6,217,500</t>
  </si>
  <si>
    <t>3,415,000</t>
  </si>
  <si>
    <t>53,500,462</t>
  </si>
  <si>
    <t>53,100,130</t>
  </si>
  <si>
    <t>52,817,462</t>
  </si>
  <si>
    <t>38,985,433</t>
  </si>
  <si>
    <t>9,085,669</t>
  </si>
  <si>
    <t>4,746,360</t>
  </si>
  <si>
    <t>683,000</t>
  </si>
  <si>
    <t>-683,000</t>
  </si>
  <si>
    <t>78,669,881</t>
  </si>
  <si>
    <t>78,519,881</t>
  </si>
  <si>
    <t>70,185,079</t>
  </si>
  <si>
    <t>2,484,802</t>
  </si>
  <si>
    <t>13,295,928</t>
  </si>
  <si>
    <t>11,911,403</t>
  </si>
  <si>
    <t>13,167,476</t>
  </si>
  <si>
    <t>9,612,194</t>
  </si>
  <si>
    <t>1,394,391</t>
  </si>
  <si>
    <t>2,160,891</t>
  </si>
  <si>
    <t>128,452</t>
  </si>
  <si>
    <t>-128,452</t>
  </si>
  <si>
    <t>128,509,267</t>
  </si>
  <si>
    <t>127,630,084</t>
  </si>
  <si>
    <t>71,005,408</t>
  </si>
  <si>
    <t>5,398,727</t>
  </si>
  <si>
    <t>18,468,586</t>
  </si>
  <si>
    <t>32,757,363</t>
  </si>
  <si>
    <t>879,183</t>
  </si>
  <si>
    <t>-879,183</t>
  </si>
  <si>
    <t>582,673,914</t>
  </si>
  <si>
    <t>16,057,667</t>
  </si>
  <si>
    <t>566,616,247</t>
  </si>
  <si>
    <t>181,736,767</t>
  </si>
  <si>
    <t>105,669,358</t>
  </si>
  <si>
    <t>22,078,096</t>
  </si>
  <si>
    <t>53,989,313</t>
  </si>
  <si>
    <t>400,937,147</t>
  </si>
  <si>
    <t>-400,937,147</t>
  </si>
  <si>
    <t>40,853,358</t>
  </si>
  <si>
    <t>39,449,468</t>
  </si>
  <si>
    <t>16,232,476</t>
  </si>
  <si>
    <t>2,514,320</t>
  </si>
  <si>
    <t>20,702,672</t>
  </si>
  <si>
    <t>1,403,890</t>
  </si>
  <si>
    <t>1,223,890</t>
  </si>
  <si>
    <t>-1,403,890</t>
  </si>
  <si>
    <t>99,403,525</t>
  </si>
  <si>
    <t>86,658,940</t>
  </si>
  <si>
    <t>2,887,533</t>
  </si>
  <si>
    <t>9,857,052</t>
  </si>
  <si>
    <t>670,648,000</t>
  </si>
  <si>
    <t>362,782,430</t>
  </si>
  <si>
    <t>307,865,570</t>
  </si>
  <si>
    <t>253,542,424</t>
  </si>
  <si>
    <t>112,564,679</t>
  </si>
  <si>
    <t>28,819,908</t>
  </si>
  <si>
    <t>97,607,837</t>
  </si>
  <si>
    <t>14,550,000</t>
  </si>
  <si>
    <t>417,105,576</t>
  </si>
  <si>
    <t>397,752,826</t>
  </si>
  <si>
    <t>13,580,000</t>
  </si>
  <si>
    <t>5,772,750</t>
  </si>
  <si>
    <t>-417,105,576</t>
  </si>
  <si>
    <t>277,613,114</t>
  </si>
  <si>
    <t>10,664,938</t>
  </si>
  <si>
    <t>266,948,176</t>
  </si>
  <si>
    <t>277,213,114</t>
  </si>
  <si>
    <t>113,348,856</t>
  </si>
  <si>
    <t>27,826,766</t>
  </si>
  <si>
    <t>68,504,329</t>
  </si>
  <si>
    <t>67,533,163</t>
  </si>
  <si>
    <t>27,040,891</t>
  </si>
  <si>
    <t>14,984,549</t>
  </si>
  <si>
    <t>737,153</t>
  </si>
  <si>
    <t>8,043,898</t>
  </si>
  <si>
    <t>121,428,514</t>
  </si>
  <si>
    <t>120,828,514</t>
  </si>
  <si>
    <t>120,928,514</t>
  </si>
  <si>
    <t>49,162,247</t>
  </si>
  <si>
    <t>60,209,500</t>
  </si>
  <si>
    <t>11,556,767</t>
  </si>
  <si>
    <t>593,016,503</t>
  </si>
  <si>
    <t>592,836,503</t>
  </si>
  <si>
    <t>71,016,503</t>
  </si>
  <si>
    <t>56,787,833</t>
  </si>
  <si>
    <t>4,898,512</t>
  </si>
  <si>
    <t>9,330,158</t>
  </si>
  <si>
    <t>522,000,000</t>
  </si>
  <si>
    <t>-522,000,000</t>
  </si>
  <si>
    <t>6,311,735</t>
  </si>
  <si>
    <t>5,723,885</t>
  </si>
  <si>
    <t>157,650</t>
  </si>
  <si>
    <t>430,200</t>
  </si>
  <si>
    <t>113,095,322</t>
  </si>
  <si>
    <t>89,323,857</t>
  </si>
  <si>
    <t>23,771,465</t>
  </si>
  <si>
    <t>11,860,965</t>
  </si>
  <si>
    <t>9,357,446</t>
  </si>
  <si>
    <t>91,876,911</t>
  </si>
  <si>
    <t>16,746,551</t>
  </si>
  <si>
    <t>4,141,696</t>
  </si>
  <si>
    <t>12,604,855</t>
  </si>
  <si>
    <t>14,210,551</t>
  </si>
  <si>
    <t>10,850,227</t>
  </si>
  <si>
    <t>798,013</t>
  </si>
  <si>
    <t>2,562,311</t>
  </si>
  <si>
    <t>2,536,000</t>
  </si>
  <si>
    <t>1,036,000</t>
  </si>
  <si>
    <t>-2,536,000</t>
  </si>
  <si>
    <t>19,944,182</t>
  </si>
  <si>
    <t>7,099,829</t>
  </si>
  <si>
    <t>12,844,353</t>
  </si>
  <si>
    <t>17,248,592</t>
  </si>
  <si>
    <t>12,703,640</t>
  </si>
  <si>
    <t>985,476</t>
  </si>
  <si>
    <t>3,559,476</t>
  </si>
  <si>
    <t>2,695,590</t>
  </si>
  <si>
    <t>2,625,590</t>
  </si>
  <si>
    <t>-2,695,590</t>
  </si>
  <si>
    <t>13,611,154</t>
  </si>
  <si>
    <t>4,161,600</t>
  </si>
  <si>
    <t>9,449,554</t>
  </si>
  <si>
    <t>13,015,204</t>
  </si>
  <si>
    <t>5,851,159</t>
  </si>
  <si>
    <t>1,372,130</t>
  </si>
  <si>
    <t>5,791,915</t>
  </si>
  <si>
    <t>595,950</t>
  </si>
  <si>
    <t>-595,950</t>
  </si>
  <si>
    <t>16,576,737</t>
  </si>
  <si>
    <t>4,709,681</t>
  </si>
  <si>
    <t>11,867,056</t>
  </si>
  <si>
    <t>16,331,737</t>
  </si>
  <si>
    <t>11,381,684</t>
  </si>
  <si>
    <t>1,013,800</t>
  </si>
  <si>
    <t>3,836,253</t>
  </si>
  <si>
    <t>-245,000</t>
  </si>
  <si>
    <t>63,143,688</t>
  </si>
  <si>
    <t>8,519,451</t>
  </si>
  <si>
    <t>54,624,237</t>
  </si>
  <si>
    <t>61,087,347</t>
  </si>
  <si>
    <t>25,108,565</t>
  </si>
  <si>
    <t>6,650,371</t>
  </si>
  <si>
    <t>23,378,941</t>
  </si>
  <si>
    <t>5,697,470</t>
  </si>
  <si>
    <t>2,056,341</t>
  </si>
  <si>
    <t>1,056,341</t>
  </si>
  <si>
    <t>-2,056,341</t>
  </si>
  <si>
    <t>706,479,352</t>
  </si>
  <si>
    <t>594,638,847</t>
  </si>
  <si>
    <t>111,840,505</t>
  </si>
  <si>
    <t>595,963,084</t>
  </si>
  <si>
    <t>269,671,251</t>
  </si>
  <si>
    <t>84,697,240</t>
  </si>
  <si>
    <t>233,429,793</t>
  </si>
  <si>
    <t>110,516,268</t>
  </si>
  <si>
    <t>98,483,265</t>
  </si>
  <si>
    <t>12,033,003</t>
  </si>
  <si>
    <t>-110,516,268</t>
  </si>
  <si>
    <t>4,594,815</t>
  </si>
  <si>
    <t>3,498,093</t>
  </si>
  <si>
    <t>264,550</t>
  </si>
  <si>
    <t>832,172</t>
  </si>
  <si>
    <t>14,388,319</t>
  </si>
  <si>
    <t>1,567,055</t>
  </si>
  <si>
    <t>12,821,264</t>
  </si>
  <si>
    <t>9,058,160</t>
  </si>
  <si>
    <t>1,791,739</t>
  </si>
  <si>
    <t>3,538,420</t>
  </si>
  <si>
    <t>501,469,917</t>
  </si>
  <si>
    <t>82,011,417</t>
  </si>
  <si>
    <t>419,458,500</t>
  </si>
  <si>
    <t>497,535,135</t>
  </si>
  <si>
    <t>114,326,320</t>
  </si>
  <si>
    <t>116,890,870</t>
  </si>
  <si>
    <t>264,317,945</t>
  </si>
  <si>
    <t>3,934,782</t>
  </si>
  <si>
    <t>-3,934,782</t>
  </si>
  <si>
    <t>16,679,262</t>
  </si>
  <si>
    <t>11,121,423</t>
  </si>
  <si>
    <t>5,472,839</t>
  </si>
  <si>
    <t>36,970,718</t>
  </si>
  <si>
    <t>19,835,176</t>
  </si>
  <si>
    <t>2,269,389</t>
  </si>
  <si>
    <t>14,866,153</t>
  </si>
  <si>
    <t>5,592,353,038</t>
  </si>
  <si>
    <t>17,136,000</t>
  </si>
  <si>
    <t>5,575,217,038</t>
  </si>
  <si>
    <t>5,552,450,948</t>
  </si>
  <si>
    <t>3,639,099,333</t>
  </si>
  <si>
    <t>1,046,904,896</t>
  </si>
  <si>
    <t>866,194,719</t>
  </si>
  <si>
    <t>39,902,090</t>
  </si>
  <si>
    <t>-39,902,090</t>
  </si>
  <si>
    <t>944,563,565</t>
  </si>
  <si>
    <t>10,771,027</t>
  </si>
  <si>
    <t>933,792,538</t>
  </si>
  <si>
    <t>940,295,955</t>
  </si>
  <si>
    <t>283,270,613</t>
  </si>
  <si>
    <t>465,866,027</t>
  </si>
  <si>
    <t>79,607,121</t>
  </si>
  <si>
    <t>18,152,194</t>
  </si>
  <si>
    <t>74,400,000</t>
  </si>
  <si>
    <t>4,267,610</t>
  </si>
  <si>
    <t>-4,267,610</t>
  </si>
  <si>
    <t>72,785,552</t>
  </si>
  <si>
    <t>8,922,044</t>
  </si>
  <si>
    <t>63,863,508</t>
  </si>
  <si>
    <t>72,535,552</t>
  </si>
  <si>
    <t>55,208,181</t>
  </si>
  <si>
    <t>2,320,338</t>
  </si>
  <si>
    <t>14,356,828</t>
  </si>
  <si>
    <t>650,205</t>
  </si>
  <si>
    <t>43,457,862</t>
  </si>
  <si>
    <t>5,821,355</t>
  </si>
  <si>
    <t>37,636,507</t>
  </si>
  <si>
    <t>38,457,862</t>
  </si>
  <si>
    <t>16,867,250</t>
  </si>
  <si>
    <t>9,734,687</t>
  </si>
  <si>
    <t>11,855,925</t>
  </si>
  <si>
    <t>-5,000,000</t>
  </si>
  <si>
    <t>31,736,243</t>
  </si>
  <si>
    <t>3,852,251</t>
  </si>
  <si>
    <t>27,883,992</t>
  </si>
  <si>
    <t>26,736,243</t>
  </si>
  <si>
    <t>13,949,893</t>
  </si>
  <si>
    <t>1,196,113</t>
  </si>
  <si>
    <t>11,414,614</t>
  </si>
  <si>
    <t>95,623</t>
  </si>
  <si>
    <t>28,548,501</t>
  </si>
  <si>
    <t>2,960,000</t>
  </si>
  <si>
    <t>25,588,501</t>
  </si>
  <si>
    <t>24,724,761</t>
  </si>
  <si>
    <t>17,726,893</t>
  </si>
  <si>
    <t>2,253,101</t>
  </si>
  <si>
    <t>4,744,767</t>
  </si>
  <si>
    <t>3,823,740</t>
  </si>
  <si>
    <t>3,234,719</t>
  </si>
  <si>
    <t>589,021</t>
  </si>
  <si>
    <t>-3,823,740</t>
  </si>
  <si>
    <t>26,336,535</t>
  </si>
  <si>
    <t>25,436,535</t>
  </si>
  <si>
    <t>21,667,791</t>
  </si>
  <si>
    <t>1,426,079</t>
  </si>
  <si>
    <t>3,242,665</t>
  </si>
  <si>
    <t>25,293,512</t>
  </si>
  <si>
    <t>1,919,071</t>
  </si>
  <si>
    <t>23,374,441</t>
  </si>
  <si>
    <t>20,293,512</t>
  </si>
  <si>
    <t>18,304,776</t>
  </si>
  <si>
    <t>700,026</t>
  </si>
  <si>
    <t>1,238,710</t>
  </si>
  <si>
    <t>155,133,177</t>
  </si>
  <si>
    <t>136,600,983</t>
  </si>
  <si>
    <t>149,905,177</t>
  </si>
  <si>
    <t>121,636,030</t>
  </si>
  <si>
    <t>3,896,601</t>
  </si>
  <si>
    <t>24,192,546</t>
  </si>
  <si>
    <t>5,228,000</t>
  </si>
  <si>
    <t>228,000</t>
  </si>
  <si>
    <t>-5,228,000</t>
  </si>
  <si>
    <t>37,649,407</t>
  </si>
  <si>
    <t>2,200,000</t>
  </si>
  <si>
    <t>35,449,407</t>
  </si>
  <si>
    <t>29,523,152</t>
  </si>
  <si>
    <t>2,291,000</t>
  </si>
  <si>
    <t>5,835,255</t>
  </si>
  <si>
    <t>INSTITUCIONES PÚBLICAS DE SEGURIDAD SOCIAL</t>
  </si>
  <si>
    <t>INSTITUTO DE SEGURIDAD SOCIAL DE LOS TRABAJADORES DEL ESTADO DE YUCATÁN</t>
  </si>
  <si>
    <t>3,381,972,545</t>
  </si>
  <si>
    <t>4700 TRANSFERENCIAS A LA SEGURIDAD SOCIAL</t>
  </si>
  <si>
    <t>4710 TRANSFERENCIAS POR OBLIGACIÓN DE LEY</t>
  </si>
  <si>
    <t>7000 INVERSIONES FINANCIERAS Y OTRAS PROVISIONES</t>
  </si>
  <si>
    <t>7400 CONCESIÓN DE PRÉSTAMOS</t>
  </si>
  <si>
    <t>7450 CONCESIÓN DE PRÉSTAMOS AL SECTOR PRIVADO CON FINES DE POLÍTICA ECONÓMICA</t>
  </si>
  <si>
    <t>136,738,446</t>
  </si>
  <si>
    <t>76,276,240</t>
  </si>
  <si>
    <t>389,376</t>
  </si>
  <si>
    <t>15,248,732</t>
  </si>
  <si>
    <t>850,800</t>
  </si>
  <si>
    <t>12,644,428</t>
  </si>
  <si>
    <t>1,753,504</t>
  </si>
  <si>
    <t>17,337,459</t>
  </si>
  <si>
    <t>14,328,204</t>
  </si>
  <si>
    <t>3,009,255</t>
  </si>
  <si>
    <t>20,120,338</t>
  </si>
  <si>
    <t>14,650,978</t>
  </si>
  <si>
    <t>334,560</t>
  </si>
  <si>
    <t>5,134,800</t>
  </si>
  <si>
    <t>3,079,747</t>
  </si>
  <si>
    <t>4,286,554</t>
  </si>
  <si>
    <t>13,937,656</t>
  </si>
  <si>
    <t>2,922,874</t>
  </si>
  <si>
    <t>788,957</t>
  </si>
  <si>
    <t>516,363</t>
  </si>
  <si>
    <t>3,100</t>
  </si>
  <si>
    <t>408,628</t>
  </si>
  <si>
    <t>123,100</t>
  </si>
  <si>
    <t>912,576</t>
  </si>
  <si>
    <t>170,150</t>
  </si>
  <si>
    <t>2,483,994</t>
  </si>
  <si>
    <t>2,382,737</t>
  </si>
  <si>
    <t>101,257</t>
  </si>
  <si>
    <t>1,451,848</t>
  </si>
  <si>
    <t>30,297</t>
  </si>
  <si>
    <t>27,310</t>
  </si>
  <si>
    <t>37,450</t>
  </si>
  <si>
    <t>231,500</t>
  </si>
  <si>
    <t>8,945</t>
  </si>
  <si>
    <t>233,964</t>
  </si>
  <si>
    <t>119,671</t>
  </si>
  <si>
    <t>452,361</t>
  </si>
  <si>
    <t>310,350</t>
  </si>
  <si>
    <t>1,126,638</t>
  </si>
  <si>
    <t>993,556</t>
  </si>
  <si>
    <t>9,450</t>
  </si>
  <si>
    <t>50,195</t>
  </si>
  <si>
    <t>73,437</t>
  </si>
  <si>
    <t>2,653,805</t>
  </si>
  <si>
    <t>2,433,287</t>
  </si>
  <si>
    <t>1,358,471</t>
  </si>
  <si>
    <t>20,190</t>
  </si>
  <si>
    <t>550,361</t>
  </si>
  <si>
    <t>501,865</t>
  </si>
  <si>
    <t>865,210</t>
  </si>
  <si>
    <t>79,820</t>
  </si>
  <si>
    <t>210,983</t>
  </si>
  <si>
    <t>19,055</t>
  </si>
  <si>
    <t>142,619</t>
  </si>
  <si>
    <t>5,150</t>
  </si>
  <si>
    <t>224,716</t>
  </si>
  <si>
    <t>29,284</t>
  </si>
  <si>
    <t>153,583</t>
  </si>
  <si>
    <t>392,851,580</t>
  </si>
  <si>
    <t>6,441,941</t>
  </si>
  <si>
    <t>4,382,822</t>
  </si>
  <si>
    <t>273,335</t>
  </si>
  <si>
    <t>66,080</t>
  </si>
  <si>
    <t>762,813</t>
  </si>
  <si>
    <t>255,766</t>
  </si>
  <si>
    <t>691,537</t>
  </si>
  <si>
    <t>2,555,499</t>
  </si>
  <si>
    <t>1,733,485</t>
  </si>
  <si>
    <t>261,264</t>
  </si>
  <si>
    <t>80,750</t>
  </si>
  <si>
    <t>23,756,212</t>
  </si>
  <si>
    <t>4,466,172</t>
  </si>
  <si>
    <t>1,511,368</t>
  </si>
  <si>
    <t>1,569,953</t>
  </si>
  <si>
    <t>411,800</t>
  </si>
  <si>
    <t>2,567,419</t>
  </si>
  <si>
    <t>12,451,000</t>
  </si>
  <si>
    <t>5,891,702</t>
  </si>
  <si>
    <t>170,633</t>
  </si>
  <si>
    <t>134,406</t>
  </si>
  <si>
    <t>5,334,663</t>
  </si>
  <si>
    <t>11,586,742</t>
  </si>
  <si>
    <t>97,849</t>
  </si>
  <si>
    <t>284,767</t>
  </si>
  <si>
    <t>101,552</t>
  </si>
  <si>
    <t>5,748,344</t>
  </si>
  <si>
    <t>3,979,165</t>
  </si>
  <si>
    <t>1,375,065</t>
  </si>
  <si>
    <t>250,500</t>
  </si>
  <si>
    <t>112,400</t>
  </si>
  <si>
    <t>10,500</t>
  </si>
  <si>
    <t>57,600</t>
  </si>
  <si>
    <t>1,946,230</t>
  </si>
  <si>
    <t>340,422,754</t>
  </si>
  <si>
    <t>9,262,724</t>
  </si>
  <si>
    <t>664,443</t>
  </si>
  <si>
    <t>127,145,881</t>
  </si>
  <si>
    <t>198,539,195</t>
  </si>
  <si>
    <t>4,758,511</t>
  </si>
  <si>
    <t>2,824,507,117</t>
  </si>
  <si>
    <t>2,058,207,561</t>
  </si>
  <si>
    <t>766,299,556</t>
  </si>
  <si>
    <t>11,337,746</t>
  </si>
  <si>
    <t>8,091,168</t>
  </si>
  <si>
    <t>7,211,168</t>
  </si>
  <si>
    <t>966,578</t>
  </si>
  <si>
    <t>2,600,000</t>
  </si>
  <si>
    <t>543,527,682</t>
  </si>
  <si>
    <t>13,937,746</t>
  </si>
  <si>
    <t>TOTAL INSTITUCIONES PÚBLICAS DE SEGURIDAD SOCIAL</t>
  </si>
  <si>
    <t>Otorgamiento de Prestaciones para la Seguridad Social de los Trabajadores del Gobierno del Estado</t>
  </si>
  <si>
    <t>63,651,252</t>
  </si>
  <si>
    <t>3,318,321,293</t>
  </si>
  <si>
    <t>2,395,292,370</t>
  </si>
  <si>
    <t>923,028,923</t>
  </si>
  <si>
    <t>Instituciones Públicas de Seguridad Social</t>
  </si>
  <si>
    <t>2,553,972,545</t>
  </si>
  <si>
    <t>828,000,000</t>
  </si>
  <si>
    <t>3,368,034,799</t>
  </si>
  <si>
    <t>10,371,168</t>
  </si>
  <si>
    <t>3,566,578</t>
  </si>
  <si>
    <t>-13,937,746</t>
  </si>
  <si>
    <t>3,079,269,231</t>
  </si>
  <si>
    <t>2,093,113,407</t>
  </si>
  <si>
    <t>986,155,824</t>
  </si>
  <si>
    <t>3,076,149,231</t>
  </si>
  <si>
    <t>133,412,800</t>
  </si>
  <si>
    <t>13,878,512</t>
  </si>
  <si>
    <t>388,660,338</t>
  </si>
  <si>
    <t>1,940,212,779</t>
  </si>
  <si>
    <t>599,984,802</t>
  </si>
  <si>
    <t>3,120,000</t>
  </si>
  <si>
    <t>-3,120,000</t>
  </si>
  <si>
    <t>ENTIDADES PARAESTATALES EMPRESARIALES NO FINANCIERAS CON PARTICIPACIÓN ESTATAL MAYORITARIA</t>
  </si>
  <si>
    <t>AEROPUERTO DE CHICHÉN ITZÁ DEL ESTADO DE YUCATÁN, S. A. DE C. V.</t>
  </si>
  <si>
    <t>EMPRESA PORTUARIA YUCATECA, S. A. DE C. V.</t>
  </si>
  <si>
    <t>OPERADORA ENERGÉTICA Y MARÍTIMA DE YUCATÁN S.A. DE C.V. DE PARTICIPACIÓN ESTATAL MAYORITARIA</t>
  </si>
  <si>
    <t>SISTEMA TELE YUCATÁN, S. A. DE C. V.</t>
  </si>
  <si>
    <t>2,040,625</t>
  </si>
  <si>
    <t>21,625,727</t>
  </si>
  <si>
    <t>48,730,782</t>
  </si>
  <si>
    <t>72,397,134</t>
  </si>
  <si>
    <t>38,668,120</t>
  </si>
  <si>
    <t>23,411,990</t>
  </si>
  <si>
    <t>5,829,587</t>
  </si>
  <si>
    <t>4,382,071</t>
  </si>
  <si>
    <t>353,699</t>
  </si>
  <si>
    <t>1,093,817</t>
  </si>
  <si>
    <t>7,313,881</t>
  </si>
  <si>
    <t>2,919,418</t>
  </si>
  <si>
    <t>1,328,137</t>
  </si>
  <si>
    <t>2,623,583</t>
  </si>
  <si>
    <t>442,743</t>
  </si>
  <si>
    <t>1,165,508</t>
  </si>
  <si>
    <t>356,909</t>
  </si>
  <si>
    <t>270,480</t>
  </si>
  <si>
    <t>538,119</t>
  </si>
  <si>
    <t>852,805</t>
  </si>
  <si>
    <t>94,349</t>
  </si>
  <si>
    <t>3,913,581</t>
  </si>
  <si>
    <t>441,564</t>
  </si>
  <si>
    <t>212,600</t>
  </si>
  <si>
    <t>127,632</t>
  </si>
  <si>
    <t>41,724</t>
  </si>
  <si>
    <t>59,608</t>
  </si>
  <si>
    <t>711,780</t>
  </si>
  <si>
    <t>677,700</t>
  </si>
  <si>
    <t>34,080</t>
  </si>
  <si>
    <t>148,548</t>
  </si>
  <si>
    <t>80,268</t>
  </si>
  <si>
    <t>53,160</t>
  </si>
  <si>
    <t>13,768</t>
  </si>
  <si>
    <t>10,252</t>
  </si>
  <si>
    <t>3,516</t>
  </si>
  <si>
    <t>1,622,417</t>
  </si>
  <si>
    <t>183,144</t>
  </si>
  <si>
    <t>2,364</t>
  </si>
  <si>
    <t>792,360</t>
  </si>
  <si>
    <t>87,360</t>
  </si>
  <si>
    <t>68,320</t>
  </si>
  <si>
    <t>61,300</t>
  </si>
  <si>
    <t>163,800</t>
  </si>
  <si>
    <t>246,540</t>
  </si>
  <si>
    <t>135,040</t>
  </si>
  <si>
    <t>28,393,275</t>
  </si>
  <si>
    <t>4,088,152</t>
  </si>
  <si>
    <t>966,000</t>
  </si>
  <si>
    <t>22,800</t>
  </si>
  <si>
    <t>55,188</t>
  </si>
  <si>
    <t>67,800</t>
  </si>
  <si>
    <t>2,490,948</t>
  </si>
  <si>
    <t>482,416</t>
  </si>
  <si>
    <t>1,629,717</t>
  </si>
  <si>
    <t>547,116</t>
  </si>
  <si>
    <t>693,600</t>
  </si>
  <si>
    <t>346,500</t>
  </si>
  <si>
    <t>42,500</t>
  </si>
  <si>
    <t>11,251,984</t>
  </si>
  <si>
    <t>5,280,706</t>
  </si>
  <si>
    <t>626,400</t>
  </si>
  <si>
    <t>137,000</t>
  </si>
  <si>
    <t>1,513,994</t>
  </si>
  <si>
    <t>3,393,884</t>
  </si>
  <si>
    <t>732,470</t>
  </si>
  <si>
    <t>49,200</t>
  </si>
  <si>
    <t>223,070</t>
  </si>
  <si>
    <t>4,200</t>
  </si>
  <si>
    <t>456,000</t>
  </si>
  <si>
    <t>2,160,898</t>
  </si>
  <si>
    <t>164,000</t>
  </si>
  <si>
    <t>196,000</t>
  </si>
  <si>
    <t>412,518</t>
  </si>
  <si>
    <t>1,148,880</t>
  </si>
  <si>
    <t>5,572,343</t>
  </si>
  <si>
    <t>5,224,343</t>
  </si>
  <si>
    <t>862,200</t>
  </si>
  <si>
    <t>715,000</t>
  </si>
  <si>
    <t>17,200</t>
  </si>
  <si>
    <t>2,045,511</t>
  </si>
  <si>
    <t>720,600</t>
  </si>
  <si>
    <t>1,264,911</t>
  </si>
  <si>
    <t>1,422,158</t>
  </si>
  <si>
    <t>781,684</t>
  </si>
  <si>
    <t>366,684</t>
  </si>
  <si>
    <t>390,474</t>
  </si>
  <si>
    <t>270,474</t>
  </si>
  <si>
    <t>1,172,552</t>
  </si>
  <si>
    <t>792,564</t>
  </si>
  <si>
    <t>86,852</t>
  </si>
  <si>
    <t>293,136</t>
  </si>
  <si>
    <t>64,889</t>
  </si>
  <si>
    <t>61,289</t>
  </si>
  <si>
    <t>696,500</t>
  </si>
  <si>
    <t>157,000</t>
  </si>
  <si>
    <t>106,684</t>
  </si>
  <si>
    <t>61,684</t>
  </si>
  <si>
    <t>14,415,681</t>
  </si>
  <si>
    <t>9,449,236</t>
  </si>
  <si>
    <t>1,553,299</t>
  </si>
  <si>
    <t>2,920,492</t>
  </si>
  <si>
    <t>953,628</t>
  </si>
  <si>
    <t>524,579</t>
  </si>
  <si>
    <t>1,116,092</t>
  </si>
  <si>
    <t>326,193</t>
  </si>
  <si>
    <t>79,200</t>
  </si>
  <si>
    <t>319,105</t>
  </si>
  <si>
    <t>975,000</t>
  </si>
  <si>
    <t>138,000</t>
  </si>
  <si>
    <t>594,000</t>
  </si>
  <si>
    <t>5,419,572</t>
  </si>
  <si>
    <t>937,057</t>
  </si>
  <si>
    <t>530,556</t>
  </si>
  <si>
    <t>2,030,994</t>
  </si>
  <si>
    <t>550,000</t>
  </si>
  <si>
    <t>459,994</t>
  </si>
  <si>
    <t>115,500</t>
  </si>
  <si>
    <t>82,500</t>
  </si>
  <si>
    <t>887,508</t>
  </si>
  <si>
    <t>460,008</t>
  </si>
  <si>
    <t>966,713</t>
  </si>
  <si>
    <t>456,713</t>
  </si>
  <si>
    <t>815,474</t>
  </si>
  <si>
    <t>425,000</t>
  </si>
  <si>
    <t>23,079,887</t>
  </si>
  <si>
    <t>13,170,190</t>
  </si>
  <si>
    <t>4,189,436</t>
  </si>
  <si>
    <t>2,741,920</t>
  </si>
  <si>
    <t>4,100,253</t>
  </si>
  <si>
    <t>1,672,654</t>
  </si>
  <si>
    <t>803,558</t>
  </si>
  <si>
    <t>1,507,491</t>
  </si>
  <si>
    <t>116,550</t>
  </si>
  <si>
    <t>1,086,308</t>
  </si>
  <si>
    <t>458,919</t>
  </si>
  <si>
    <t>533,700</t>
  </si>
  <si>
    <t>2,873,692</t>
  </si>
  <si>
    <t>299,964</t>
  </si>
  <si>
    <t>26,608</t>
  </si>
  <si>
    <t>543,780</t>
  </si>
  <si>
    <t>539,700</t>
  </si>
  <si>
    <t>4,080</t>
  </si>
  <si>
    <t>967,128</t>
  </si>
  <si>
    <t>717,360</t>
  </si>
  <si>
    <t>148,800</t>
  </si>
  <si>
    <t>216,540</t>
  </si>
  <si>
    <t>22,277,203</t>
  </si>
  <si>
    <t>3,969,352</t>
  </si>
  <si>
    <t>9,600</t>
  </si>
  <si>
    <t>41,988</t>
  </si>
  <si>
    <t>456,016</t>
  </si>
  <si>
    <t>692,660</t>
  </si>
  <si>
    <t>16,560</t>
  </si>
  <si>
    <t>633,600</t>
  </si>
  <si>
    <t>9,063,990</t>
  </si>
  <si>
    <t>4,573,706</t>
  </si>
  <si>
    <t>1,054,000</t>
  </si>
  <si>
    <t>3,383,884</t>
  </si>
  <si>
    <t>616,970</t>
  </si>
  <si>
    <t>140,570</t>
  </si>
  <si>
    <t>1,267,390</t>
  </si>
  <si>
    <t>392,518</t>
  </si>
  <si>
    <t>688,872</t>
  </si>
  <si>
    <t>69,200</t>
  </si>
  <si>
    <t>1,025,298</t>
  </si>
  <si>
    <t>270,600</t>
  </si>
  <si>
    <t>754,698</t>
  </si>
  <si>
    <t>70,974,976</t>
  </si>
  <si>
    <t>1,933,941</t>
  </si>
  <si>
    <t>20,810,253</t>
  </si>
  <si>
    <t>48,230,782</t>
  </si>
  <si>
    <t>TOTAL ENTIDADES EMPRESARIALES</t>
  </si>
  <si>
    <t>ENTIDADES EMPRESARIALES</t>
  </si>
  <si>
    <t>Comunicación Social para Promoción del Interés Público con Énfasis en el Pueblo Maya</t>
  </si>
  <si>
    <t>Impulso al Desarrollo del Sector Industrial en Yucatán</t>
  </si>
  <si>
    <t>6,457,312</t>
  </si>
  <si>
    <t>42,273,470</t>
  </si>
  <si>
    <t>23,666,352</t>
  </si>
  <si>
    <t>11,124,428</t>
  </si>
  <si>
    <t>10,501,299</t>
  </si>
  <si>
    <t>Entidades Empresariales</t>
  </si>
  <si>
    <t>23,762,006</t>
  </si>
  <si>
    <t>48,635,128</t>
  </si>
  <si>
    <t>1,031,684</t>
  </si>
  <si>
    <t>-1,422,158</t>
  </si>
  <si>
    <t>71,438,137</t>
  </si>
  <si>
    <t>22,431,245</t>
  </si>
  <si>
    <t>49,006,892</t>
  </si>
  <si>
    <t>69,786,453</t>
  </si>
  <si>
    <t>38,381,465</t>
  </si>
  <si>
    <t>3,174,820</t>
  </si>
  <si>
    <t>28,230,168</t>
  </si>
  <si>
    <t>1,651,684</t>
  </si>
  <si>
    <t>1,231,684</t>
  </si>
  <si>
    <t>-1,651,684</t>
  </si>
  <si>
    <t>-106,684</t>
  </si>
  <si>
    <t>21,625,726</t>
  </si>
  <si>
    <t>-815,474</t>
  </si>
  <si>
    <t>21,721,380</t>
  </si>
  <si>
    <t>27,009,402</t>
  </si>
  <si>
    <t>1,342,526</t>
  </si>
  <si>
    <t>1,235,842</t>
  </si>
  <si>
    <t>964,385</t>
  </si>
  <si>
    <t>206,568</t>
  </si>
  <si>
    <t>28,131,078</t>
  </si>
  <si>
    <t>28,131,077</t>
  </si>
  <si>
    <t>27,286,078</t>
  </si>
  <si>
    <t>13,681,004</t>
  </si>
  <si>
    <t>914,155</t>
  </si>
  <si>
    <t>12,690,919</t>
  </si>
  <si>
    <t>845,000</t>
  </si>
  <si>
    <t>-845,000</t>
  </si>
  <si>
    <t>41,964,533</t>
  </si>
  <si>
    <t>21,088,718</t>
  </si>
  <si>
    <t>20,875,815</t>
  </si>
  <si>
    <t>41,264,533</t>
  </si>
  <si>
    <t>23,736,076</t>
  </si>
  <si>
    <t>2,195,776</t>
  </si>
  <si>
    <t>15,332,681</t>
  </si>
  <si>
    <t>-700,000</t>
  </si>
  <si>
    <t>CLASIFICACIÓN ADMINISTRATIVA – ENTIDADES PARAESTATALES Y FIDEICOMISOS NO EMPRESARIALES Y NO FINANCIEROS</t>
  </si>
  <si>
    <t>CLASIFICACIÓN POR OBJETO DEL GASTO – ENTIDADES PARAESTATALES Y FIDEICOMISOS NO EMPRESARIALES Y NO FINANCIEROS</t>
  </si>
  <si>
    <t>CLASIFICACIÓN POR OBJETO DEL GASTO POR ENTIDAD – ENTIDADES PARAESTATALES Y FIDEICOMISOS NO EMPRESARIALES Y NO FINANCIEROS</t>
  </si>
  <si>
    <t>CLASIFICACIÓN POR TIPO DE GASTO - ENTIDADES PARAESTATALES</t>
  </si>
  <si>
    <t>CLASIFICACIÓN POR TIPO DE GASTO POR ENTIDAD - ENTIDADES PARAESTATALES</t>
  </si>
  <si>
    <t>CLASIFICACIÓN PROGRAMABLE / NO PROGRAMABLE - ENTIDADES PARAESTATALES</t>
  </si>
  <si>
    <t>CLASIFICACIÓN PROGRAMABLE / NO PROGRAMABLE POR ENTIDAD - ENTIDADES PARAESTATALES</t>
  </si>
  <si>
    <t>CLASIFICACIÓN FUNCIONAL - PROGRAMA PRESUPUESTARIO AGRUPADA: ENTIDADES PARAESTATALES</t>
  </si>
  <si>
    <t>CLASIFICACIÓN FUNCIONAL - PROGRAMA PRESUPUESTARIO: ENTIDADES PARAESTATALES</t>
  </si>
  <si>
    <t>ESTADOS DE FLUJOS DE EFECTIVO: ENTIDADES PARAESTATALES</t>
  </si>
  <si>
    <t>CLASIFICACIÓN ADMINISTRATIVA - INSTITUCIONES PÚBLICAS DE SEGURIDAD SOCIAL</t>
  </si>
  <si>
    <t>CLASIFICACIÓN POR OBJETO DEL GASTO - INSTITUCIONES PÚBLICAS DE SEGURIDAD SOCIAL</t>
  </si>
  <si>
    <t>CLASIFICACIÓN POR OBJETO DEL GASTO POR ENTIDAD - INSTITUCIONES PÚBLICAS DE SEGURIDAD SOCIAL</t>
  </si>
  <si>
    <t>CLASIFICACIÓN POR TIPO DE GASTO - INSTITUCIONES PÚBLICAS DE SEGURIDAD SOCIAL</t>
  </si>
  <si>
    <t>CLASIFICACIÓN POR TIPO DE GASTO POR ENTIDAD - INSTITUCIONES PÚBLICAS DE SEGURIDAD SOCIAL</t>
  </si>
  <si>
    <t>CLASIFICACIÓN PROGRAMABLE / NO PROGRAMABLE - INSTITUCIONES PÚBLICAS DE SEGURIDAD SOCIAL</t>
  </si>
  <si>
    <t>CLASIFICACIÓN PROGRAMABLE / NO PROGRAMABLE POR ENTIDAD - INSTITUCIONES PÚBLICAS DE SEGURIDAD SOCIAL</t>
  </si>
  <si>
    <t>CLASIFICACIÓN FUNCIONAL - PROGRAMA PRESUPUESTARIO AGRUPADA: INSTITUCIONES PÚBLICAS DE SEGURIDAD SOCIAL</t>
  </si>
  <si>
    <t>CLASIFICACIÓN FUNCIONAL - PROGRAMA PRESUPUESTARIO: INSTITUCIONES PÚBLICAS DE SEGURIDAD SOCIAL</t>
  </si>
  <si>
    <t>ESTADOS DE FLUJOS DE EFECTIVO: INSTITUCIONES PÚBLICAS DE SEGURIDAD SOCIAL</t>
  </si>
  <si>
    <t>CLASIFICACIÓN ADMINISTRATIVA - ENTIDADES PARAESTATALES EMPRESARIALES NO FINANCIERAS</t>
  </si>
  <si>
    <t>CLASIFICACIÓN POR OBJETO DEL GASTO – ENTIDADES PARAESTATALES EMPRESARIALES NO FINANCIEROS CON PARTICIPACIÓN ESTATAL MAYORITARIA</t>
  </si>
  <si>
    <t>CLASIFICACIÓN POR OBJETO DEL GASTO POR ENTIDAD – ENTIDADES PARAESTATALES EMPRESARIALES NO FINANCIEROS CON PARTICIPACIÓN ESTATAL MAYORITARIA</t>
  </si>
  <si>
    <t>CLASIFICACIÓN POR TIPO DE GASTO - ENTIDADES PARAESTATALES EMPRESARIALES NO FINANCIERAS</t>
  </si>
  <si>
    <t>CLASIFICACIÓN POR TIPO DE GASTO POR ENTIDAD - ENTIDADES PARAESTATALES EMPRESARIALES NO FINANCIERAS</t>
  </si>
  <si>
    <t>CLASIFICACIÓN PROGRAMABLE / NO PROGRAMABLE - ENTIDADES PARAESTATALES EMPRESARIALES NO FINANCIERAS</t>
  </si>
  <si>
    <t>CLASIFICACIÓN PROGRAMABLE / NO PROGRAMABLE POR ENTIDAD - ENTIDADES PARAESTATALES EMPRESARIALES NO FINANCIERAS</t>
  </si>
  <si>
    <t>CLASIFICACIÓN FUNCIONAL PROGRAMA PRESUPUESTARIO AGRUPADA – ENTIDADES PARAESTATALES EMPRESARIALES NO FINANCIEROS CON PARTICIPACIÓN ESTATAL MAYORITARIA</t>
  </si>
  <si>
    <t>CLASIFICACIÓN FUNCIONAL PROGRAMA PRESUPUESTARIO – ENTIDADES PARAESTATALES EMPRESARIALES NO FINANCIERAS CON PARTICIPACIÓN ESTATAL MAYORITARIA</t>
  </si>
  <si>
    <t>ESTADOS DE FLUJOS DE EFECTIVO: ENTIDADES PARAESTATALES EMPRESARIALES NO FINANCIERAS</t>
  </si>
  <si>
    <t>ENTIDADES PARAESTATALES</t>
  </si>
  <si>
    <t>Presupuesto 2026</t>
  </si>
  <si>
    <t>Resumen de Plazas de las Entidades Paraestatales</t>
  </si>
  <si>
    <t>SIGLAS</t>
  </si>
  <si>
    <t>ENTIDAD</t>
  </si>
  <si>
    <t>NÓMINA</t>
  </si>
  <si>
    <t>CONTRATACIONES EXTERNAS</t>
  </si>
  <si>
    <t>CONFIANZA</t>
  </si>
  <si>
    <t>BASE</t>
  </si>
  <si>
    <t>EVENTUALES</t>
  </si>
  <si>
    <t>TOTAL DE PLAZAS</t>
  </si>
  <si>
    <t>ASIMILADOS A SALARIO</t>
  </si>
  <si>
    <t>HONORARIOS PROFESIONALES</t>
  </si>
  <si>
    <t>ACIEY</t>
  </si>
  <si>
    <t xml:space="preserve">AEROPUERTO DE CHICHÉN ITZÁ DEL ESTADO DE YUCATÁN, S. A. DE C.V. </t>
  </si>
  <si>
    <t>ADY</t>
  </si>
  <si>
    <t xml:space="preserve">AGENCIA PARA EL DESARROLLO DE YUCATÁN </t>
  </si>
  <si>
    <t>AEY</t>
  </si>
  <si>
    <t>APBPY</t>
  </si>
  <si>
    <t xml:space="preserve">ADMINISTRACIÓN DEL PATRIMONIO DE LA BENEFICENCIA PÚBLICA DEL ESTADO DE YUCATÁN  </t>
  </si>
  <si>
    <t>CECOLEY</t>
  </si>
  <si>
    <t>CEETRY</t>
  </si>
  <si>
    <t>CEEAV</t>
  </si>
  <si>
    <t xml:space="preserve">COMISIÓN EJECUTIVA ESTATAL DE ATENCIÓN A VÍCTIMAS  </t>
  </si>
  <si>
    <t>CULTUR</t>
  </si>
  <si>
    <t>DIF YUCATÁN</t>
  </si>
  <si>
    <t>FIDARTU</t>
  </si>
  <si>
    <t xml:space="preserve">FIDEICOMISO PÚBLICO PARA LA ADMINISTRACIÓN DE LA RESERVA TERRITORIAL DE UCÚ        
</t>
  </si>
  <si>
    <t>FIDETURE</t>
  </si>
  <si>
    <t>FIGAROSY</t>
  </si>
  <si>
    <t>FIPAPAM</t>
  </si>
  <si>
    <t>HAM</t>
  </si>
  <si>
    <t>HCPY</t>
  </si>
  <si>
    <t>HCTY</t>
  </si>
  <si>
    <t>IDEFEEY</t>
  </si>
  <si>
    <t>IDEY</t>
  </si>
  <si>
    <t>IEAEY</t>
  </si>
  <si>
    <t>IIPEDEY</t>
  </si>
  <si>
    <t>IMDUT</t>
  </si>
  <si>
    <t xml:space="preserve">INSTITUTO DE MOVILIDAD Y DESARROLLO URBANO TERRITORIAL </t>
  </si>
  <si>
    <t>INCAY</t>
  </si>
  <si>
    <t>INCCOPY</t>
  </si>
  <si>
    <t xml:space="preserve">INSTITUTO PARA LA CONSTRUCCIÓN Y CONSERVACIÓN DE OBRA PÚBLICA EN YUCATÁN  </t>
  </si>
  <si>
    <t>INDEMAYA</t>
  </si>
  <si>
    <t>INSEJUPY</t>
  </si>
  <si>
    <t xml:space="preserve">INSTITUTO DE SEGURIDAD JURÍDICA PATRIMONIAL DE YUCATÁN  </t>
  </si>
  <si>
    <t>IPFY</t>
  </si>
  <si>
    <t>ISSTEY</t>
  </si>
  <si>
    <t xml:space="preserve">INSTITUTO DE SEGURIDAD SOCIAL DE LOS TRABAJADORES DEL ESTADO DE YUCATÁN  </t>
  </si>
  <si>
    <t>IVEY</t>
  </si>
  <si>
    <t>IYEM</t>
  </si>
  <si>
    <t>JAPAY</t>
  </si>
  <si>
    <t>JAPEY</t>
  </si>
  <si>
    <t>STY</t>
  </si>
  <si>
    <t>SISTEMA TELE YUCATÁN, S. A. DE C.V.</t>
  </si>
  <si>
    <t>OEMY</t>
  </si>
  <si>
    <t>OPERADORA ENERGÉTICA Y MARÍTIMA DE YUCATÁN S. A. DE C.V. DE PARTICIPACIÓN ESTATAL MAYORITARIA</t>
  </si>
  <si>
    <t>PCTY</t>
  </si>
  <si>
    <t>SEPLAN</t>
  </si>
  <si>
    <t xml:space="preserve">SECRETARÍA TÉCNICA DE PLANEACIÓN Y EVALUACIÓN </t>
  </si>
  <si>
    <t>SESEAY</t>
  </si>
  <si>
    <t>SSY</t>
  </si>
  <si>
    <t xml:space="preserve">AEROPUERTO DE CHICHÉN ITZÁ DEL ESTADO DE YUCATÁN S.A. DE C.V. </t>
  </si>
  <si>
    <r>
      <t xml:space="preserve">Presupuesto </t>
    </r>
    <r>
      <rPr>
        <b/>
        <sz val="10"/>
        <rFont val="Lato"/>
        <family val="2"/>
      </rPr>
      <t>2026</t>
    </r>
  </si>
  <si>
    <t>Analítico de plazas</t>
  </si>
  <si>
    <t>(Importes en pesos)</t>
  </si>
  <si>
    <t>Clave del puesto</t>
  </si>
  <si>
    <t>Nombre del Puesto</t>
  </si>
  <si>
    <t>Número de Plazas</t>
  </si>
  <si>
    <t>Rango</t>
  </si>
  <si>
    <t>Desde</t>
  </si>
  <si>
    <t>Hasta</t>
  </si>
  <si>
    <t>ACIEY-01</t>
  </si>
  <si>
    <t xml:space="preserve">GERENTE GENERAL </t>
  </si>
  <si>
    <t>TOTAL DE CONFIANZA</t>
  </si>
  <si>
    <t>ACIEY-02</t>
  </si>
  <si>
    <t>COORDINADOR ADMINISTRATIVO</t>
  </si>
  <si>
    <t>TOTAL DE BASE</t>
  </si>
  <si>
    <t>N/A</t>
  </si>
  <si>
    <t>TOTAL DE EVENTUALES</t>
  </si>
  <si>
    <t>ASIMILABLE</t>
  </si>
  <si>
    <t>TOTAL DE ASIMILABLE</t>
  </si>
  <si>
    <t>TOTAL DE HONORARIOS PROFESIONALES</t>
  </si>
  <si>
    <t xml:space="preserve">AEROPUERTO DE CHICHÉN ITZÁ DEL ESTADO DE YUCATÁN, S.A. DE C.V. </t>
  </si>
  <si>
    <t xml:space="preserve">Tabulador de Sueldos y Salarios </t>
  </si>
  <si>
    <t>Mandos medios y superiores</t>
  </si>
  <si>
    <t>Clave</t>
  </si>
  <si>
    <t>Percepciones Mensuales</t>
  </si>
  <si>
    <t>Percepciones Anuales</t>
  </si>
  <si>
    <t>Nombre</t>
  </si>
  <si>
    <t>Sueldo Base</t>
  </si>
  <si>
    <t>Despensa</t>
  </si>
  <si>
    <t>Compensación</t>
  </si>
  <si>
    <t>Total</t>
  </si>
  <si>
    <t>Prima Vacacional</t>
  </si>
  <si>
    <t>Ajuste Calendario</t>
  </si>
  <si>
    <t>Aguinaldo</t>
  </si>
  <si>
    <t>Otros</t>
  </si>
  <si>
    <t xml:space="preserve">COORDINADOR ADMINISTRATIVO </t>
  </si>
  <si>
    <t>Operativo</t>
  </si>
  <si>
    <t>ADY001</t>
  </si>
  <si>
    <t>DIRECTOR GENERAL</t>
  </si>
  <si>
    <t>ADY002</t>
  </si>
  <si>
    <t>DIRECTOR</t>
  </si>
  <si>
    <t>ADY003</t>
  </si>
  <si>
    <t>ADY011</t>
  </si>
  <si>
    <t>JEFE DE DEPARTAMENTO</t>
  </si>
  <si>
    <t>ADY010</t>
  </si>
  <si>
    <t>COORDINADOR</t>
  </si>
  <si>
    <t xml:space="preserve">DIRECTOR GENERAL </t>
  </si>
  <si>
    <t>AEY01</t>
  </si>
  <si>
    <t>AEY02</t>
  </si>
  <si>
    <t xml:space="preserve">SECRETARIO TÉCNICO </t>
  </si>
  <si>
    <t>AEY03</t>
  </si>
  <si>
    <t>AEY04</t>
  </si>
  <si>
    <t>AEY05</t>
  </si>
  <si>
    <t>AEY06</t>
  </si>
  <si>
    <t>CORDINADOR - A</t>
  </si>
  <si>
    <t>AEY07</t>
  </si>
  <si>
    <t>CORDINADOR - B</t>
  </si>
  <si>
    <t xml:space="preserve">JEFE DE DEPARTAMENTO </t>
  </si>
  <si>
    <t>SC0022</t>
  </si>
  <si>
    <t>SC0144</t>
  </si>
  <si>
    <t>SC0059</t>
  </si>
  <si>
    <t>MM0013</t>
  </si>
  <si>
    <t>CCD013</t>
  </si>
  <si>
    <t>CCS022</t>
  </si>
  <si>
    <t>SUBDIRECTOR</t>
  </si>
  <si>
    <t>CCS144</t>
  </si>
  <si>
    <t>CJC043</t>
  </si>
  <si>
    <t>CJC059</t>
  </si>
  <si>
    <t>CJA066</t>
  </si>
  <si>
    <t>CAS056</t>
  </si>
  <si>
    <t>ASISTENTE JURÍDICO</t>
  </si>
  <si>
    <t>CCR090</t>
  </si>
  <si>
    <t>CONCILIADOR RATIFICADOR</t>
  </si>
  <si>
    <t>CCA059</t>
  </si>
  <si>
    <t>CONCILIADOR AUDIENCIAS</t>
  </si>
  <si>
    <t>CCN013</t>
  </si>
  <si>
    <t>NOTIFICADOR</t>
  </si>
  <si>
    <t>CCC013</t>
  </si>
  <si>
    <t>COORDINADOR DE ÁREA</t>
  </si>
  <si>
    <t>CCC030</t>
  </si>
  <si>
    <t>CAX027</t>
  </si>
  <si>
    <t>AUXILIAR DE CONCILIACIÓN Y JURÍDICO</t>
  </si>
  <si>
    <t>CAX036</t>
  </si>
  <si>
    <t>AUXILIAR</t>
  </si>
  <si>
    <t>CAX056</t>
  </si>
  <si>
    <t>AUXILIAR DE INFORMACIÓN</t>
  </si>
  <si>
    <t>CAX079</t>
  </si>
  <si>
    <t>AUXILIAR DE SERVICIOS</t>
  </si>
  <si>
    <t>CSE071</t>
  </si>
  <si>
    <t>SECRETARIA</t>
  </si>
  <si>
    <t>SERVICIOS MÉDICOS Y ADMINISTRATIVOS</t>
  </si>
  <si>
    <t>MSDG01</t>
  </si>
  <si>
    <t>MSDA01</t>
  </si>
  <si>
    <t>DIRECTOR DE AREA</t>
  </si>
  <si>
    <t>MMJC01</t>
  </si>
  <si>
    <t>MMJC02</t>
  </si>
  <si>
    <t>MMCJ01</t>
  </si>
  <si>
    <t>COORDINADOR JURÍDICO</t>
  </si>
  <si>
    <t>MMCS01</t>
  </si>
  <si>
    <t>MMCS02</t>
  </si>
  <si>
    <t>MMCS03</t>
  </si>
  <si>
    <t>ASJS01</t>
  </si>
  <si>
    <t>ASESOR JURÍDICO</t>
  </si>
  <si>
    <t>ASJS02</t>
  </si>
  <si>
    <t>ASJS03</t>
  </si>
  <si>
    <t>ASJS04</t>
  </si>
  <si>
    <t>ASJS05</t>
  </si>
  <si>
    <t>PSIS01</t>
  </si>
  <si>
    <t>PSICÓLOGO</t>
  </si>
  <si>
    <t>PSIS02</t>
  </si>
  <si>
    <t>PSIS03</t>
  </si>
  <si>
    <t>PSIS04</t>
  </si>
  <si>
    <t>PSIS05</t>
  </si>
  <si>
    <t>PSIS06</t>
  </si>
  <si>
    <t>PSIS07</t>
  </si>
  <si>
    <t>PSIS08</t>
  </si>
  <si>
    <t>AXJS01</t>
  </si>
  <si>
    <t>AUXILIAR JURÍDICO</t>
  </si>
  <si>
    <t>TBSS01</t>
  </si>
  <si>
    <t>TRABAJADOR SOCIAL</t>
  </si>
  <si>
    <t>TBSS02</t>
  </si>
  <si>
    <t>CHOC01</t>
  </si>
  <si>
    <t>CHOFER</t>
  </si>
  <si>
    <t>SECS01</t>
  </si>
  <si>
    <t>SECS02</t>
  </si>
  <si>
    <t>ANAS01</t>
  </si>
  <si>
    <t>ANALISTA ADMINISTRATIVO</t>
  </si>
  <si>
    <t>AUXILIAR ADMINISTRATIVO</t>
  </si>
  <si>
    <t xml:space="preserve">PSICOLOGO </t>
  </si>
  <si>
    <t>TRABAJADORA SOCIAL</t>
  </si>
  <si>
    <t>ASI08</t>
  </si>
  <si>
    <t>ASISTENTE</t>
  </si>
  <si>
    <t>COO01</t>
  </si>
  <si>
    <t>COO02</t>
  </si>
  <si>
    <t>COO03</t>
  </si>
  <si>
    <t>COP01</t>
  </si>
  <si>
    <t>COORDINADOR OPERATIVO</t>
  </si>
  <si>
    <t>COP03</t>
  </si>
  <si>
    <t>COP05</t>
  </si>
  <si>
    <t>COP06</t>
  </si>
  <si>
    <t>COP07</t>
  </si>
  <si>
    <t>COP08</t>
  </si>
  <si>
    <t>COP09</t>
  </si>
  <si>
    <t>DIR01</t>
  </si>
  <si>
    <t>DIR02</t>
  </si>
  <si>
    <t>ENC11</t>
  </si>
  <si>
    <t>ENCARGADO</t>
  </si>
  <si>
    <t>GER02</t>
  </si>
  <si>
    <t>GERENTE</t>
  </si>
  <si>
    <t>JDE01</t>
  </si>
  <si>
    <t>JDE02</t>
  </si>
  <si>
    <t>JDE03</t>
  </si>
  <si>
    <t>JDE04</t>
  </si>
  <si>
    <t>JDE05</t>
  </si>
  <si>
    <t>JDE06</t>
  </si>
  <si>
    <t>SUG01</t>
  </si>
  <si>
    <t>SUPERVISOR DE GUARDIAS</t>
  </si>
  <si>
    <t>ACP01</t>
  </si>
  <si>
    <t>AUXILIAR DE CONTROL PRESUPUESTAL</t>
  </si>
  <si>
    <t>ACP02</t>
  </si>
  <si>
    <t>ALM01</t>
  </si>
  <si>
    <t>ALMACENISTA</t>
  </si>
  <si>
    <t>ALM02</t>
  </si>
  <si>
    <t>ALM04</t>
  </si>
  <si>
    <t>ALS01</t>
  </si>
  <si>
    <t>AUXILIAR DE LUZ Y SONIDO</t>
  </si>
  <si>
    <t>ALS02</t>
  </si>
  <si>
    <t>ANA01</t>
  </si>
  <si>
    <t>ASI03</t>
  </si>
  <si>
    <t>ASI04</t>
  </si>
  <si>
    <t>ASI05</t>
  </si>
  <si>
    <t>ASI07</t>
  </si>
  <si>
    <t>ASI09</t>
  </si>
  <si>
    <t>AUA03</t>
  </si>
  <si>
    <t>AUA05</t>
  </si>
  <si>
    <t>AUA06</t>
  </si>
  <si>
    <t>AUA10</t>
  </si>
  <si>
    <t>AUA11</t>
  </si>
  <si>
    <t>AUA12</t>
  </si>
  <si>
    <t>AUA14</t>
  </si>
  <si>
    <t>AUC03</t>
  </si>
  <si>
    <t>AUXILIAR CONTABLE</t>
  </si>
  <si>
    <t>AUC04</t>
  </si>
  <si>
    <t>AUC05</t>
  </si>
  <si>
    <t>AUC06</t>
  </si>
  <si>
    <t>AUD02</t>
  </si>
  <si>
    <t>AUXILIAR DE DULCERÍA</t>
  </si>
  <si>
    <t>AUD03</t>
  </si>
  <si>
    <t>AUI02</t>
  </si>
  <si>
    <t>AUXILIAR DE IMAGEN</t>
  </si>
  <si>
    <t>AUM01</t>
  </si>
  <si>
    <t>AUXILIAR DE MANTENIMIENTO</t>
  </si>
  <si>
    <t>AUM03</t>
  </si>
  <si>
    <t>AUM04</t>
  </si>
  <si>
    <t>AUM05</t>
  </si>
  <si>
    <t>AUM08</t>
  </si>
  <si>
    <t>AUX02</t>
  </si>
  <si>
    <t>AUX03</t>
  </si>
  <si>
    <t>AUX05</t>
  </si>
  <si>
    <t>AUX06</t>
  </si>
  <si>
    <t>AUX07</t>
  </si>
  <si>
    <t>AUX09</t>
  </si>
  <si>
    <t>CHO02</t>
  </si>
  <si>
    <t>CHO03</t>
  </si>
  <si>
    <t>ENC01</t>
  </si>
  <si>
    <t>ENC03</t>
  </si>
  <si>
    <t>ENC05</t>
  </si>
  <si>
    <t>ENC06</t>
  </si>
  <si>
    <t>ENC07</t>
  </si>
  <si>
    <t>GEJ01</t>
  </si>
  <si>
    <t>GUARDIA EJECUTIVO</t>
  </si>
  <si>
    <t>GEJ02</t>
  </si>
  <si>
    <t>GUP02</t>
  </si>
  <si>
    <t>GUARDAPARQUES</t>
  </si>
  <si>
    <t>INT01</t>
  </si>
  <si>
    <t>INTENDENTE</t>
  </si>
  <si>
    <t>INT02</t>
  </si>
  <si>
    <t>INT03</t>
  </si>
  <si>
    <t>INT05</t>
  </si>
  <si>
    <t>INT06</t>
  </si>
  <si>
    <t>INT07</t>
  </si>
  <si>
    <t>INT08</t>
  </si>
  <si>
    <t>JAR01</t>
  </si>
  <si>
    <t>JARDINERO</t>
  </si>
  <si>
    <t>JAR02</t>
  </si>
  <si>
    <t>JAR03</t>
  </si>
  <si>
    <t>PAR03</t>
  </si>
  <si>
    <t>PARAMEDICO</t>
  </si>
  <si>
    <t>REC01</t>
  </si>
  <si>
    <t>RECEPCIONISTA</t>
  </si>
  <si>
    <t>REH02</t>
  </si>
  <si>
    <t>REHILETERO</t>
  </si>
  <si>
    <t>RTU01</t>
  </si>
  <si>
    <t>RESPONSABLE DE TURNO</t>
  </si>
  <si>
    <t>RTU02</t>
  </si>
  <si>
    <t>SEC04</t>
  </si>
  <si>
    <t>SUP01</t>
  </si>
  <si>
    <t>SUPERVISOR</t>
  </si>
  <si>
    <t>TAQ02</t>
  </si>
  <si>
    <t>TAQUILLERO</t>
  </si>
  <si>
    <t>TAQ03</t>
  </si>
  <si>
    <t>TAQ04</t>
  </si>
  <si>
    <t>TAQ06</t>
  </si>
  <si>
    <t>TEC01</t>
  </si>
  <si>
    <t>TÉCNICO</t>
  </si>
  <si>
    <t>VEL02</t>
  </si>
  <si>
    <t>VELADOR</t>
  </si>
  <si>
    <t>VEL03</t>
  </si>
  <si>
    <t>VEL04</t>
  </si>
  <si>
    <t>VIG02</t>
  </si>
  <si>
    <t>VIGILANTE</t>
  </si>
  <si>
    <t>VIG03</t>
  </si>
  <si>
    <t>VIG04</t>
  </si>
  <si>
    <t>AAA01</t>
  </si>
  <si>
    <t>AAA02</t>
  </si>
  <si>
    <t>AAS01</t>
  </si>
  <si>
    <t>AAU05</t>
  </si>
  <si>
    <t>AAU07</t>
  </si>
  <si>
    <t>AAU11</t>
  </si>
  <si>
    <t>ACO01</t>
  </si>
  <si>
    <t>ACO02</t>
  </si>
  <si>
    <t>ACO03</t>
  </si>
  <si>
    <t>ACO04</t>
  </si>
  <si>
    <t>ACO05</t>
  </si>
  <si>
    <t>ACO06</t>
  </si>
  <si>
    <t>AEN01</t>
  </si>
  <si>
    <t>APR01</t>
  </si>
  <si>
    <t>PROGRAMADOR</t>
  </si>
  <si>
    <t>ASP01</t>
  </si>
  <si>
    <t>ASR01</t>
  </si>
  <si>
    <t>ASESOR</t>
  </si>
  <si>
    <t>ASR02</t>
  </si>
  <si>
    <t>AVE01</t>
  </si>
  <si>
    <t>AVE02</t>
  </si>
  <si>
    <t>SISTEMA PARA EL DESARROLLO INTEGRAL DE LA FAMILIA DE YUCATÁN</t>
  </si>
  <si>
    <t>0056</t>
  </si>
  <si>
    <t>0126</t>
  </si>
  <si>
    <t xml:space="preserve">DIRECTOR DE ÁREA </t>
  </si>
  <si>
    <t>0168</t>
  </si>
  <si>
    <t>SECRETARIA EJECUTIVA</t>
  </si>
  <si>
    <t>0124</t>
  </si>
  <si>
    <t xml:space="preserve">SUBDIRECTOR DE ÁREA </t>
  </si>
  <si>
    <t>0068</t>
  </si>
  <si>
    <t>JEFE DE DEPARTAMENTO A</t>
  </si>
  <si>
    <t>0069</t>
  </si>
  <si>
    <t>JEFE DE DEPARTAMENTO B</t>
  </si>
  <si>
    <t>0070</t>
  </si>
  <si>
    <t>JEFE DE DEPARTAMENTO C</t>
  </si>
  <si>
    <t>0173</t>
  </si>
  <si>
    <t>JEFE DE DEPARTAMENTO D</t>
  </si>
  <si>
    <t>0127</t>
  </si>
  <si>
    <t>0081</t>
  </si>
  <si>
    <t>PROCURADOR</t>
  </si>
  <si>
    <t>0112</t>
  </si>
  <si>
    <t>SUBPROCURADOR</t>
  </si>
  <si>
    <t>0109</t>
  </si>
  <si>
    <t>COORDINADOR DE PREVENCIÓN Y SEGURIDAD</t>
  </si>
  <si>
    <t>0110</t>
  </si>
  <si>
    <t>SECRETARIO TÉCNICO</t>
  </si>
  <si>
    <t>0049</t>
  </si>
  <si>
    <t>COORDINADOR A</t>
  </si>
  <si>
    <t>0051</t>
  </si>
  <si>
    <t>COORDINADOR B</t>
  </si>
  <si>
    <t>0050</t>
  </si>
  <si>
    <t>COORDINADOR C</t>
  </si>
  <si>
    <t>0172</t>
  </si>
  <si>
    <t>COORDINADOR D</t>
  </si>
  <si>
    <t>0131</t>
  </si>
  <si>
    <t>COORDINADOR E</t>
  </si>
  <si>
    <t>0158</t>
  </si>
  <si>
    <t>LIDER DE PROYECTO C</t>
  </si>
  <si>
    <t>0071</t>
  </si>
  <si>
    <t>JEFE DE OFICINA A</t>
  </si>
  <si>
    <t>0072</t>
  </si>
  <si>
    <t>JEFE DE OFICINA B</t>
  </si>
  <si>
    <t>0137</t>
  </si>
  <si>
    <t>JEFE DE OFICINA C</t>
  </si>
  <si>
    <t>0059</t>
  </si>
  <si>
    <t>ENCARGADA CAI</t>
  </si>
  <si>
    <t>0132</t>
  </si>
  <si>
    <t xml:space="preserve">ENCARGADO CDF </t>
  </si>
  <si>
    <t>0114</t>
  </si>
  <si>
    <t>SUPERVISOR A</t>
  </si>
  <si>
    <t>0115</t>
  </si>
  <si>
    <t>SUPERVISOR B</t>
  </si>
  <si>
    <t>0060</t>
  </si>
  <si>
    <t>ENCARGADA DE ÁREA B</t>
  </si>
  <si>
    <t>0057</t>
  </si>
  <si>
    <t>ENCARGADA DE ÁREA C</t>
  </si>
  <si>
    <t>0052</t>
  </si>
  <si>
    <t>DELEGADO A</t>
  </si>
  <si>
    <t>0053</t>
  </si>
  <si>
    <t>DELEGADO B</t>
  </si>
  <si>
    <t>0093</t>
  </si>
  <si>
    <t>RESIDENTE</t>
  </si>
  <si>
    <t>0001</t>
  </si>
  <si>
    <t>0002</t>
  </si>
  <si>
    <t xml:space="preserve">ASISTENTE EDUCATIVO </t>
  </si>
  <si>
    <t>0005</t>
  </si>
  <si>
    <t>AUXILIAR A</t>
  </si>
  <si>
    <t>0011</t>
  </si>
  <si>
    <t>AUXILIAR ADMINISTRATIVO A</t>
  </si>
  <si>
    <t>0014</t>
  </si>
  <si>
    <t>AUXILIAR ADMINISTRATIVO B</t>
  </si>
  <si>
    <t>0015</t>
  </si>
  <si>
    <t>AUXILIAR ADMINISTRATIVO C</t>
  </si>
  <si>
    <t>0016</t>
  </si>
  <si>
    <t>AUXILIAR ADMINISTRATIVO D</t>
  </si>
  <si>
    <t>0017</t>
  </si>
  <si>
    <t>AUXILIAR ADMINISTRATIVO E</t>
  </si>
  <si>
    <t>0018</t>
  </si>
  <si>
    <t>AUXILIAR ADMINISTRATIVO F</t>
  </si>
  <si>
    <t>0019</t>
  </si>
  <si>
    <t>AUXILIAR ADMINISTRATIVO G</t>
  </si>
  <si>
    <t>0020</t>
  </si>
  <si>
    <t>AUXILIAR ADMINISTRATIVO H</t>
  </si>
  <si>
    <t>0021</t>
  </si>
  <si>
    <t>AUXILIAR ADMINISTRATIVO I</t>
  </si>
  <si>
    <t>0022</t>
  </si>
  <si>
    <t>AUXILIAR ADMINISTRATIVO J</t>
  </si>
  <si>
    <t>0007</t>
  </si>
  <si>
    <t>AUXILIAR B</t>
  </si>
  <si>
    <t>0008</t>
  </si>
  <si>
    <t>AUXILIAR C</t>
  </si>
  <si>
    <t>0024</t>
  </si>
  <si>
    <t>AUXILIAR CONTABLE  A</t>
  </si>
  <si>
    <t>0140</t>
  </si>
  <si>
    <t>AUXILIAR CONTABLE B</t>
  </si>
  <si>
    <t>0009</t>
  </si>
  <si>
    <t>AUXILIAR D</t>
  </si>
  <si>
    <t>0023</t>
  </si>
  <si>
    <t>AUXILIAR DE ALMACEN</t>
  </si>
  <si>
    <t>0141</t>
  </si>
  <si>
    <t xml:space="preserve">AUXILIAR DE CAJA </t>
  </si>
  <si>
    <t>0165</t>
  </si>
  <si>
    <t>AUXILIAR DE COCINA</t>
  </si>
  <si>
    <t>0073</t>
  </si>
  <si>
    <t>AUXILIAR DE LAVANDERÍA</t>
  </si>
  <si>
    <t>0028</t>
  </si>
  <si>
    <t>AUXILIAR DE REHABILITACIÓN A</t>
  </si>
  <si>
    <t>0029</t>
  </si>
  <si>
    <t>AUXILIAR DE REHABILITACIÓN B</t>
  </si>
  <si>
    <t>0010</t>
  </si>
  <si>
    <t>AUXILIAR E</t>
  </si>
  <si>
    <t>0142</t>
  </si>
  <si>
    <t>AUXILIAR INFORMATICO</t>
  </si>
  <si>
    <t>0031</t>
  </si>
  <si>
    <t>AUXILIAR JURÍDICO  A</t>
  </si>
  <si>
    <t>0032</t>
  </si>
  <si>
    <t>AUXILIAR JURÍDICO B</t>
  </si>
  <si>
    <t>0033</t>
  </si>
  <si>
    <t>AUXILIAR JURÍDICO C</t>
  </si>
  <si>
    <t>0035</t>
  </si>
  <si>
    <t>AUXILIAR MANTENIMIENTO A</t>
  </si>
  <si>
    <t>0036</t>
  </si>
  <si>
    <t>AUXILIAR MANTENIMIENTO B</t>
  </si>
  <si>
    <t>0037</t>
  </si>
  <si>
    <t>AUXILIAR MANTENIMIENTO C</t>
  </si>
  <si>
    <t>0038</t>
  </si>
  <si>
    <t>AUXILIAR ÓRTESIS Y PRÓTESIS</t>
  </si>
  <si>
    <t>0039</t>
  </si>
  <si>
    <t xml:space="preserve">AUXILIAR TERAPISTA  </t>
  </si>
  <si>
    <t>0143</t>
  </si>
  <si>
    <t>AYUDANTE TÉCNICO</t>
  </si>
  <si>
    <t>0042</t>
  </si>
  <si>
    <t>CHOFER A</t>
  </si>
  <si>
    <t>0044</t>
  </si>
  <si>
    <t>CHOFER B</t>
  </si>
  <si>
    <t>0045</t>
  </si>
  <si>
    <t>CHOFER C</t>
  </si>
  <si>
    <t>0062</t>
  </si>
  <si>
    <t>CHOFER D</t>
  </si>
  <si>
    <t>0046</t>
  </si>
  <si>
    <t>CHOFER E</t>
  </si>
  <si>
    <t>0047</t>
  </si>
  <si>
    <t>COCINERA</t>
  </si>
  <si>
    <t>0144</t>
  </si>
  <si>
    <t>COMPRADOR  A</t>
  </si>
  <si>
    <t>0145</t>
  </si>
  <si>
    <t>COMPRADOR B</t>
  </si>
  <si>
    <t>0054</t>
  </si>
  <si>
    <t>DILIGENCIERO</t>
  </si>
  <si>
    <t>0148</t>
  </si>
  <si>
    <t>DISEÑADOR GRÁFICO</t>
  </si>
  <si>
    <t>0061</t>
  </si>
  <si>
    <t>ENFERMERA</t>
  </si>
  <si>
    <t>0133</t>
  </si>
  <si>
    <t xml:space="preserve">ESCOLTA </t>
  </si>
  <si>
    <t>0149</t>
  </si>
  <si>
    <t>GESTOR A</t>
  </si>
  <si>
    <t>0151</t>
  </si>
  <si>
    <t>GESTOR B</t>
  </si>
  <si>
    <t>0152</t>
  </si>
  <si>
    <t>GESTOR C</t>
  </si>
  <si>
    <t>0153</t>
  </si>
  <si>
    <t>GESTOR D</t>
  </si>
  <si>
    <t>0154</t>
  </si>
  <si>
    <t>GESTOR E</t>
  </si>
  <si>
    <t>0065</t>
  </si>
  <si>
    <t xml:space="preserve">INTENDENTE </t>
  </si>
  <si>
    <t>0155</t>
  </si>
  <si>
    <t>LIDER DE PROYECTO A</t>
  </si>
  <si>
    <t>0157</t>
  </si>
  <si>
    <t>LIDER DE PROYECTO B</t>
  </si>
  <si>
    <t>0074</t>
  </si>
  <si>
    <t>MAESTRO A</t>
  </si>
  <si>
    <t>0075</t>
  </si>
  <si>
    <t>MAESTRO B</t>
  </si>
  <si>
    <t>0076</t>
  </si>
  <si>
    <t>MÉDICO GENERAL</t>
  </si>
  <si>
    <t>0077</t>
  </si>
  <si>
    <t>MÉDICO ODONTÓLOGO</t>
  </si>
  <si>
    <t>0079</t>
  </si>
  <si>
    <t xml:space="preserve">NIÑERA </t>
  </si>
  <si>
    <t>0159</t>
  </si>
  <si>
    <t>NOMINISTA A</t>
  </si>
  <si>
    <t>0160</t>
  </si>
  <si>
    <t>NOMINISTA B</t>
  </si>
  <si>
    <t>0080</t>
  </si>
  <si>
    <t>NUTRIÓLOGO B</t>
  </si>
  <si>
    <t>0164</t>
  </si>
  <si>
    <t>NUTRIÓLOGO A</t>
  </si>
  <si>
    <t>0169</t>
  </si>
  <si>
    <t>PEDAGOGA A</t>
  </si>
  <si>
    <t>0170</t>
  </si>
  <si>
    <t>PEDAGOGA B</t>
  </si>
  <si>
    <t>0171</t>
  </si>
  <si>
    <t>PEDAGOGA C</t>
  </si>
  <si>
    <t>0161</t>
  </si>
  <si>
    <t>0082</t>
  </si>
  <si>
    <t>PROMOTOR A</t>
  </si>
  <si>
    <t>0083</t>
  </si>
  <si>
    <t>PROMOTOR B</t>
  </si>
  <si>
    <t>0084</t>
  </si>
  <si>
    <t>PROMOTOR C</t>
  </si>
  <si>
    <t>0085</t>
  </si>
  <si>
    <t>PROMOTOR D</t>
  </si>
  <si>
    <t>0086</t>
  </si>
  <si>
    <t>PROMOTOR E</t>
  </si>
  <si>
    <t>0087</t>
  </si>
  <si>
    <t>PSICÓLOGO A</t>
  </si>
  <si>
    <t>0088</t>
  </si>
  <si>
    <t>PSICÓLOGO B</t>
  </si>
  <si>
    <t>0089</t>
  </si>
  <si>
    <t>PSICÓLOGO C</t>
  </si>
  <si>
    <t>0090</t>
  </si>
  <si>
    <t>PSICÓLOGO D</t>
  </si>
  <si>
    <t>0091</t>
  </si>
  <si>
    <t>PUERICULTISTA A</t>
  </si>
  <si>
    <t>0092</t>
  </si>
  <si>
    <t>PUERICULTISTA B</t>
  </si>
  <si>
    <t>0162</t>
  </si>
  <si>
    <t>RESPONSABLE DE PERSONAL</t>
  </si>
  <si>
    <t>0094</t>
  </si>
  <si>
    <t>RESPONSABLE DE PROGRAMA A</t>
  </si>
  <si>
    <t>0095</t>
  </si>
  <si>
    <t>RESPONSABLE DE PROGRAMA B</t>
  </si>
  <si>
    <t>0096</t>
  </si>
  <si>
    <t>RESPONSABLE DE PROGRAMA C</t>
  </si>
  <si>
    <t>0097</t>
  </si>
  <si>
    <t>RESPONSABLE DE PROGRAMA D</t>
  </si>
  <si>
    <t>0098</t>
  </si>
  <si>
    <t>SECRETARIA A</t>
  </si>
  <si>
    <t>0104</t>
  </si>
  <si>
    <t>SECRETARIA B</t>
  </si>
  <si>
    <t>0105</t>
  </si>
  <si>
    <t>SECRETARIA C</t>
  </si>
  <si>
    <t>0107</t>
  </si>
  <si>
    <t>SECRETARIA D</t>
  </si>
  <si>
    <t>0108</t>
  </si>
  <si>
    <t>SECRETARIA E</t>
  </si>
  <si>
    <t>0116</t>
  </si>
  <si>
    <t>TÉCNICO DE PRÓTESIS</t>
  </si>
  <si>
    <t>0117</t>
  </si>
  <si>
    <t>TRABAJADOR SOCIAL A</t>
  </si>
  <si>
    <t>0118</t>
  </si>
  <si>
    <t>TRABAJADOR SOCIAL B</t>
  </si>
  <si>
    <t>0119</t>
  </si>
  <si>
    <t>TRABAJADOR SOCIAL C</t>
  </si>
  <si>
    <t>0120</t>
  </si>
  <si>
    <t>TRABAJADOR SOCIAL D</t>
  </si>
  <si>
    <t>0121</t>
  </si>
  <si>
    <t>VIGILANTE A</t>
  </si>
  <si>
    <t>0122</t>
  </si>
  <si>
    <t>VIGILANTE B</t>
  </si>
  <si>
    <t>0123</t>
  </si>
  <si>
    <t>ZAPATERO ORTOPÉDICO</t>
  </si>
  <si>
    <t>SC0011</t>
  </si>
  <si>
    <t>SC0043</t>
  </si>
  <si>
    <t>SC0088</t>
  </si>
  <si>
    <t>SC0155</t>
  </si>
  <si>
    <t>DG0004</t>
  </si>
  <si>
    <t>FID001</t>
  </si>
  <si>
    <t>SUBDIRECTOR GENERAL</t>
  </si>
  <si>
    <t>SC0013</t>
  </si>
  <si>
    <t>SC0198</t>
  </si>
  <si>
    <t>SC0029</t>
  </si>
  <si>
    <t>SC0134</t>
  </si>
  <si>
    <t>SC0044</t>
  </si>
  <si>
    <t>SECRETARIA PARTICULAR</t>
  </si>
  <si>
    <t>SC0090</t>
  </si>
  <si>
    <t>MM0026</t>
  </si>
  <si>
    <t>COORDINADOR DE MONTAJES</t>
  </si>
  <si>
    <t>COORDINADOR DE ADMINISTRACIÓN Y FINANZAS</t>
  </si>
  <si>
    <t>FD0001</t>
  </si>
  <si>
    <t>FM0001</t>
  </si>
  <si>
    <t>DIRECTOR ARTÍSTICO</t>
  </si>
  <si>
    <t>FD0002</t>
  </si>
  <si>
    <t>DIRECTOR DE ADMINISTRACIÓN Y FINANZAS</t>
  </si>
  <si>
    <t>FD0004</t>
  </si>
  <si>
    <t>DIRECTOR DE ASUNTOS Y SERVICIOS JURÍDICOS</t>
  </si>
  <si>
    <t>FD0003</t>
  </si>
  <si>
    <t>DIRECTOR DE COMUNICACIÓN Y MEDIOS</t>
  </si>
  <si>
    <t>FD0005</t>
  </si>
  <si>
    <t>DIRECTOR DE PRODUCCIÓN Y OPERACIÓN ARTÍSTICA</t>
  </si>
  <si>
    <t>FJ0005</t>
  </si>
  <si>
    <t>JEFE DE RECURSOS HUMANOS Y PROCESOS</t>
  </si>
  <si>
    <t>FJ0002</t>
  </si>
  <si>
    <t>JEFE DE CONTABILIDAD</t>
  </si>
  <si>
    <t>FJ0001</t>
  </si>
  <si>
    <t>JEFE DE PERSONAL ARTÍSTICO</t>
  </si>
  <si>
    <t>FJ0006</t>
  </si>
  <si>
    <t>JEFE DE TAQUILLA Y ATENCIÓN A GRUPOS</t>
  </si>
  <si>
    <t>FJ0008</t>
  </si>
  <si>
    <t>JEFE DE PRODUCCIÓN AUDIOVISUAL</t>
  </si>
  <si>
    <t>FA0001</t>
  </si>
  <si>
    <t>JEFE DE BIBLIOTECA</t>
  </si>
  <si>
    <t>FJ0007</t>
  </si>
  <si>
    <t>JEFE DE COMPRAS</t>
  </si>
  <si>
    <t>FA0013</t>
  </si>
  <si>
    <t>FA0008</t>
  </si>
  <si>
    <t>FA0012</t>
  </si>
  <si>
    <t>AUXILIAR CONTABLE DE COMPRAS</t>
  </si>
  <si>
    <t>FA0007</t>
  </si>
  <si>
    <t>FO0004</t>
  </si>
  <si>
    <t>CHOFER/DILIGENCIERO</t>
  </si>
  <si>
    <t>FM0009</t>
  </si>
  <si>
    <t>PRIMER CONCERTINO</t>
  </si>
  <si>
    <t>FM0002</t>
  </si>
  <si>
    <t>CONCERTINO</t>
  </si>
  <si>
    <t>FM0003</t>
  </si>
  <si>
    <t>MÚSICO PRINCIPAL</t>
  </si>
  <si>
    <t>FM0004</t>
  </si>
  <si>
    <t>MÚSICO CO-PRINCIPAL</t>
  </si>
  <si>
    <t>FM0005</t>
  </si>
  <si>
    <t>MÚSICO "A"</t>
  </si>
  <si>
    <t>FM0006</t>
  </si>
  <si>
    <t>MÚSICO "B"</t>
  </si>
  <si>
    <t>FA0002</t>
  </si>
  <si>
    <t>ASISTENTE DE DIRECCIÓN</t>
  </si>
  <si>
    <t>FA0003</t>
  </si>
  <si>
    <t>DISEÑADOR</t>
  </si>
  <si>
    <t>FA0004</t>
  </si>
  <si>
    <t>FA0009</t>
  </si>
  <si>
    <t>FA0010</t>
  </si>
  <si>
    <t>AUXILIAR DE RECURSOS HUMANOS Y PROCESOS</t>
  </si>
  <si>
    <t>FA0011</t>
  </si>
  <si>
    <t>AUXILIAR DE ARCHIVOS</t>
  </si>
  <si>
    <t>FO0002</t>
  </si>
  <si>
    <t>AUXILIAR TÉCNICO</t>
  </si>
  <si>
    <t>FA0006</t>
  </si>
  <si>
    <t>H001</t>
  </si>
  <si>
    <t>DIRECTORES INVITADOS</t>
  </si>
  <si>
    <t>H002</t>
  </si>
  <si>
    <t>SOLISTAS INVITADOS</t>
  </si>
  <si>
    <t>H003</t>
  </si>
  <si>
    <t>MÚSICOS EXTRA</t>
  </si>
  <si>
    <t>H004</t>
  </si>
  <si>
    <t>NOTARIOS PÚBLICOS</t>
  </si>
  <si>
    <t>PM001</t>
  </si>
  <si>
    <t>PM002</t>
  </si>
  <si>
    <t>JEFE A DE DEPARTAMENTO</t>
  </si>
  <si>
    <t>PM003</t>
  </si>
  <si>
    <t>JEFE B DE DEPARTAMENTO</t>
  </si>
  <si>
    <t>PM004</t>
  </si>
  <si>
    <t>PM005</t>
  </si>
  <si>
    <t>PM006</t>
  </si>
  <si>
    <t>PM007</t>
  </si>
  <si>
    <t>PM008</t>
  </si>
  <si>
    <t>PM009</t>
  </si>
  <si>
    <t>PM010</t>
  </si>
  <si>
    <t>COORDINADOR DE SERVICIOS</t>
  </si>
  <si>
    <t>TECNICO</t>
  </si>
  <si>
    <t>AUXILIAR JURIDICO</t>
  </si>
  <si>
    <t>AUXILIAR DE DISEÑO Y COMUNICACIÓN</t>
  </si>
  <si>
    <t>CAJERO</t>
  </si>
  <si>
    <t>HA001</t>
  </si>
  <si>
    <t>HA002</t>
  </si>
  <si>
    <t>DIRECTOR MÉDICO</t>
  </si>
  <si>
    <t>HA003</t>
  </si>
  <si>
    <t>DIRECTOR ADMINISTRATIVO</t>
  </si>
  <si>
    <t>HA008</t>
  </si>
  <si>
    <t>COORDINADOR DE ENFERMERÍA C</t>
  </si>
  <si>
    <t>HA009</t>
  </si>
  <si>
    <t>COORDINADOR DE TECNOLOGIA DE LA INFORMACION D</t>
  </si>
  <si>
    <t>HA019</t>
  </si>
  <si>
    <t>COORDINADOR JURÍDICO I</t>
  </si>
  <si>
    <t>HA004</t>
  </si>
  <si>
    <t>COORDINADOR DE RECURSOS HUMANOS Y CONTABILIDAD A</t>
  </si>
  <si>
    <t>HA005</t>
  </si>
  <si>
    <t>COORDINADOR DE IMAGENOLOGIA A</t>
  </si>
  <si>
    <t>HA006</t>
  </si>
  <si>
    <t>MÉDICO ESPECIALISTA</t>
  </si>
  <si>
    <t>HA007</t>
  </si>
  <si>
    <t>COORDINADOR DE CALIDAD B</t>
  </si>
  <si>
    <t>HA010</t>
  </si>
  <si>
    <t>COORDINADOR DE LABORATORIO F</t>
  </si>
  <si>
    <t>HA011</t>
  </si>
  <si>
    <t>QUIMICO</t>
  </si>
  <si>
    <t>HA012</t>
  </si>
  <si>
    <t>COORDINADOR DE TRABAJO SOCIAL G</t>
  </si>
  <si>
    <t>HA013</t>
  </si>
  <si>
    <t>COORDINADOR DE MANTENIMIENTO G</t>
  </si>
  <si>
    <t>HA014</t>
  </si>
  <si>
    <t>COORDINADOR DE COMPRAS G</t>
  </si>
  <si>
    <t>HA015</t>
  </si>
  <si>
    <t>ENFERMERO GENERAL TITULADO A</t>
  </si>
  <si>
    <t>HA016</t>
  </si>
  <si>
    <t>ENFERMERO GENERAL TITULADO B</t>
  </si>
  <si>
    <t>HA017</t>
  </si>
  <si>
    <t>COORDINADOR DE NUTRICION H</t>
  </si>
  <si>
    <t>HA018</t>
  </si>
  <si>
    <t>NUTRIÓLOGO</t>
  </si>
  <si>
    <t>HA020</t>
  </si>
  <si>
    <t>HA021</t>
  </si>
  <si>
    <t>AUXILIAR DE ENFERMERIA A</t>
  </si>
  <si>
    <t>HA022</t>
  </si>
  <si>
    <t>COORDINADOR DE PRESUPUESTO J</t>
  </si>
  <si>
    <t>HA023</t>
  </si>
  <si>
    <t>ENCARGADO DE ALMACEN</t>
  </si>
  <si>
    <t>HA024</t>
  </si>
  <si>
    <t>TÉCNICO RADIÓLOGO</t>
  </si>
  <si>
    <t>HA025</t>
  </si>
  <si>
    <t>AUXILIAR DE CONTABILIDAD</t>
  </si>
  <si>
    <t>HA026</t>
  </si>
  <si>
    <t>NOMINISTA</t>
  </si>
  <si>
    <t>HA027</t>
  </si>
  <si>
    <t>ENCARGADO OPERATIVO DE MANTENIMIENTO</t>
  </si>
  <si>
    <t>HA028</t>
  </si>
  <si>
    <t>HA029</t>
  </si>
  <si>
    <t>HA030</t>
  </si>
  <si>
    <t>HA031</t>
  </si>
  <si>
    <t>HA032</t>
  </si>
  <si>
    <t>ENCARGADO DE COCINA</t>
  </si>
  <si>
    <t>HA033</t>
  </si>
  <si>
    <t>AUXILIAR OPERATIVO DE MANTENIMIENTO</t>
  </si>
  <si>
    <t>HA034</t>
  </si>
  <si>
    <t>INTENDENCIA</t>
  </si>
  <si>
    <t>HA035</t>
  </si>
  <si>
    <t>HA036</t>
  </si>
  <si>
    <t>COCINERO</t>
  </si>
  <si>
    <t>HA038</t>
  </si>
  <si>
    <t>COORDINADOR DE ENSEÑANZA</t>
  </si>
  <si>
    <t>HA039</t>
  </si>
  <si>
    <t>HA042</t>
  </si>
  <si>
    <t>HCP01</t>
  </si>
  <si>
    <t>HCP02</t>
  </si>
  <si>
    <t>ADMINISTRACION</t>
  </si>
  <si>
    <t>ALMACEN</t>
  </si>
  <si>
    <t>ARCHIVO</t>
  </si>
  <si>
    <t>BIOMÉDICO</t>
  </si>
  <si>
    <t>CAJA</t>
  </si>
  <si>
    <t>CAMILLERO</t>
  </si>
  <si>
    <t>COCINA</t>
  </si>
  <si>
    <t>CONTABILIDAD</t>
  </si>
  <si>
    <t>ENFERMERIA</t>
  </si>
  <si>
    <t>FARMACIA</t>
  </si>
  <si>
    <t>INFORMATICA</t>
  </si>
  <si>
    <t>JARDINERIA</t>
  </si>
  <si>
    <t>LABORATORIO</t>
  </si>
  <si>
    <t>LAVANDERIA</t>
  </si>
  <si>
    <t>LIMPÍEZA</t>
  </si>
  <si>
    <t>MANTENIMIENTO</t>
  </si>
  <si>
    <t>NUTRIÓLOGA</t>
  </si>
  <si>
    <t>RAYOS X</t>
  </si>
  <si>
    <t>TRABAJO SOCIAL</t>
  </si>
  <si>
    <t>CALIDAD</t>
  </si>
  <si>
    <t>SERVICIOS GENERALES</t>
  </si>
  <si>
    <t>DG01</t>
  </si>
  <si>
    <t>JD01</t>
  </si>
  <si>
    <t>ASIMILADOS A SALARIOS</t>
  </si>
  <si>
    <t>ICO0109</t>
  </si>
  <si>
    <t>ICO0108</t>
  </si>
  <si>
    <t>ICO0107</t>
  </si>
  <si>
    <t>ICO0106</t>
  </si>
  <si>
    <t>ICO0105</t>
  </si>
  <si>
    <t>ICO0103</t>
  </si>
  <si>
    <t>COORDINADOR F</t>
  </si>
  <si>
    <t>ICO0102</t>
  </si>
  <si>
    <t>COORDINADOR G</t>
  </si>
  <si>
    <t>ICO0101</t>
  </si>
  <si>
    <t>COORDINADOR H</t>
  </si>
  <si>
    <t>IDI0104</t>
  </si>
  <si>
    <t>DIRECTOR  A</t>
  </si>
  <si>
    <t>IDI0101</t>
  </si>
  <si>
    <t>DIRECTOR D</t>
  </si>
  <si>
    <t>IJE0104</t>
  </si>
  <si>
    <t>JEFE DE DEPARTAMENTO  A</t>
  </si>
  <si>
    <t>ISU0106</t>
  </si>
  <si>
    <t>ISU0105</t>
  </si>
  <si>
    <t>SUPERVISOR DE OBRA A</t>
  </si>
  <si>
    <t>ISU0104</t>
  </si>
  <si>
    <t>SUPERVISOR DE OBRA B</t>
  </si>
  <si>
    <t>ISU0102</t>
  </si>
  <si>
    <t>SUPERVISOR DE OBRA D</t>
  </si>
  <si>
    <t>ISU0101</t>
  </si>
  <si>
    <t>SUPERVISOR DE OBRA E</t>
  </si>
  <si>
    <t>ISU0107</t>
  </si>
  <si>
    <t>SUPERVISOR DE OBRA F</t>
  </si>
  <si>
    <t>IAL0101</t>
  </si>
  <si>
    <t>ALBAÑIL B</t>
  </si>
  <si>
    <t>IAN0404</t>
  </si>
  <si>
    <t>ANÁLISTA ADMINISTRATIVO A</t>
  </si>
  <si>
    <t>IAN0403</t>
  </si>
  <si>
    <t>ANALISTA ADMINISTRATIVO B</t>
  </si>
  <si>
    <t>IAN0402</t>
  </si>
  <si>
    <t>ANALISTA ADMINISTRATIVO C</t>
  </si>
  <si>
    <t>IAN0401</t>
  </si>
  <si>
    <t>ANALISTA ADMINISTRATIVO D</t>
  </si>
  <si>
    <t>IAN0301</t>
  </si>
  <si>
    <t>ANALISTA DE COSTOS B</t>
  </si>
  <si>
    <t>IAN0101</t>
  </si>
  <si>
    <t>ANALISTA OPERATIVO C</t>
  </si>
  <si>
    <t>IAR0101</t>
  </si>
  <si>
    <t>ARCHIVISTA</t>
  </si>
  <si>
    <t>IAU0104</t>
  </si>
  <si>
    <t>IAU0103</t>
  </si>
  <si>
    <t>IAU0102</t>
  </si>
  <si>
    <t>IAU0201</t>
  </si>
  <si>
    <t>AUXILIAR DE SERVICIOS B</t>
  </si>
  <si>
    <t>IBO0101</t>
  </si>
  <si>
    <t xml:space="preserve">BODEGUERO </t>
  </si>
  <si>
    <t>IAU0202</t>
  </si>
  <si>
    <t>AUXILIAR DE SERVICIOS A</t>
  </si>
  <si>
    <t>ICH0104</t>
  </si>
  <si>
    <t>ICH0103</t>
  </si>
  <si>
    <t>IDI0201</t>
  </si>
  <si>
    <t>DIBUJANTE</t>
  </si>
  <si>
    <t>IELE0103</t>
  </si>
  <si>
    <t>ELECTRICISTA C</t>
  </si>
  <si>
    <t>IELE0101</t>
  </si>
  <si>
    <t>ELECTRICISTA A</t>
  </si>
  <si>
    <t>IHE0101</t>
  </si>
  <si>
    <t>HERRERO B</t>
  </si>
  <si>
    <t>IHE0102</t>
  </si>
  <si>
    <t>HERRERO A</t>
  </si>
  <si>
    <t>IPI0101</t>
  </si>
  <si>
    <t>PINTOR B</t>
  </si>
  <si>
    <t>IPI0102</t>
  </si>
  <si>
    <t>PINTOR A</t>
  </si>
  <si>
    <t>IPR0101</t>
  </si>
  <si>
    <t>PROYECTISTA B</t>
  </si>
  <si>
    <t>ISE0106</t>
  </si>
  <si>
    <t>ISE0105</t>
  </si>
  <si>
    <t>ISE0104</t>
  </si>
  <si>
    <t>ISE0103</t>
  </si>
  <si>
    <t>ISU0202</t>
  </si>
  <si>
    <t>SUPERVISOR TÉCNICO ADMINISTRATIVO A</t>
  </si>
  <si>
    <t>ISU0201</t>
  </si>
  <si>
    <t>SUPERVISOR TÉCNICO ADMINISTRATIVO B</t>
  </si>
  <si>
    <t>IME0101</t>
  </si>
  <si>
    <t>MENSAJERO</t>
  </si>
  <si>
    <t xml:space="preserve">ISU0202 </t>
  </si>
  <si>
    <t>SC0164</t>
  </si>
  <si>
    <t>DIRECTOR B</t>
  </si>
  <si>
    <t>DIRECTOR A</t>
  </si>
  <si>
    <t>SC0064</t>
  </si>
  <si>
    <t>SC0098</t>
  </si>
  <si>
    <t>SC0097</t>
  </si>
  <si>
    <t>MM0027</t>
  </si>
  <si>
    <t>MM0041</t>
  </si>
  <si>
    <t>PROGRAMADOR D</t>
  </si>
  <si>
    <t>MM0044</t>
  </si>
  <si>
    <t>COORDINADOR DE PROYECTOS</t>
  </si>
  <si>
    <t>MM0104</t>
  </si>
  <si>
    <t>MM0062</t>
  </si>
  <si>
    <t>ANALISTA ADMINISTRATIVO F</t>
  </si>
  <si>
    <t>MM0069</t>
  </si>
  <si>
    <t>ANALISTA ADMINISTRATIVO E</t>
  </si>
  <si>
    <t>MM0097</t>
  </si>
  <si>
    <t>SECRETARIA I</t>
  </si>
  <si>
    <t>BU0072</t>
  </si>
  <si>
    <t>INSTRUCTOR DEPORTIVO B</t>
  </si>
  <si>
    <t>MM0084</t>
  </si>
  <si>
    <t>MM0085</t>
  </si>
  <si>
    <t>JEFE DE PROGRAMACION</t>
  </si>
  <si>
    <t>MM0042</t>
  </si>
  <si>
    <t>PROGRAMADOR B</t>
  </si>
  <si>
    <t>MM0095</t>
  </si>
  <si>
    <t>MM0094</t>
  </si>
  <si>
    <t>MM0102</t>
  </si>
  <si>
    <t>MM0099</t>
  </si>
  <si>
    <t>AUXILIAR ADMINISTRATIVO K</t>
  </si>
  <si>
    <t>MM0100</t>
  </si>
  <si>
    <t>BU0004</t>
  </si>
  <si>
    <t>BU0003</t>
  </si>
  <si>
    <t>JEFE DE SECCION D</t>
  </si>
  <si>
    <t>BU0006</t>
  </si>
  <si>
    <t>SECRETARIA F</t>
  </si>
  <si>
    <t>BU0009</t>
  </si>
  <si>
    <t>BU0017</t>
  </si>
  <si>
    <t>AUXILIAR DE SERVICIO G</t>
  </si>
  <si>
    <t>BU0020</t>
  </si>
  <si>
    <t>CAJERO B</t>
  </si>
  <si>
    <t>BU0023</t>
  </si>
  <si>
    <t>BU0022</t>
  </si>
  <si>
    <t>ENCARGADO B</t>
  </si>
  <si>
    <t>BU0026</t>
  </si>
  <si>
    <t>BU0033</t>
  </si>
  <si>
    <t>BU0032</t>
  </si>
  <si>
    <t>ENCARGADO A</t>
  </si>
  <si>
    <t>BU0027</t>
  </si>
  <si>
    <t>BU0029</t>
  </si>
  <si>
    <t>BU0036</t>
  </si>
  <si>
    <t>JEFE DE SECCION A</t>
  </si>
  <si>
    <t>BU0042</t>
  </si>
  <si>
    <t>AUXILIAR DE SERVICIO F</t>
  </si>
  <si>
    <t>BU0039</t>
  </si>
  <si>
    <t>BU0048</t>
  </si>
  <si>
    <t>AUXILIAR DE SERVICIO E</t>
  </si>
  <si>
    <t>BU0050</t>
  </si>
  <si>
    <t>BU0053</t>
  </si>
  <si>
    <t>AUXILIAR DE SERVICIO D</t>
  </si>
  <si>
    <t>BU0054</t>
  </si>
  <si>
    <t>BU0055</t>
  </si>
  <si>
    <t>BU0059</t>
  </si>
  <si>
    <t>BU0061</t>
  </si>
  <si>
    <t>AUXILIAR DE SERVICIO B</t>
  </si>
  <si>
    <t>BU0062</t>
  </si>
  <si>
    <t>VIGILANTE C</t>
  </si>
  <si>
    <t>BU0064</t>
  </si>
  <si>
    <t>BU0066</t>
  </si>
  <si>
    <t>AUXILIAR DE SERVICIO A</t>
  </si>
  <si>
    <t>BU0065</t>
  </si>
  <si>
    <t>BU0068</t>
  </si>
  <si>
    <t>BU0070</t>
  </si>
  <si>
    <t>INSTRUCTOR DEPORTIVO A</t>
  </si>
  <si>
    <t>CF04807</t>
  </si>
  <si>
    <t>SECRETARIA EJECUTIVA "B"</t>
  </si>
  <si>
    <t>CF33849</t>
  </si>
  <si>
    <t xml:space="preserve">COORDINADOR DE UNIDAD DE SERVS. ESPECIALIZADOS </t>
  </si>
  <si>
    <t>CF14070</t>
  </si>
  <si>
    <t>CF36014</t>
  </si>
  <si>
    <t>COORDINADOR REGIONAL ZONA II</t>
  </si>
  <si>
    <t>COORDINADOR DE ZONA III</t>
  </si>
  <si>
    <t>COORDINADOR DE ZONA II</t>
  </si>
  <si>
    <t>CF01059</t>
  </si>
  <si>
    <t>JEFE DE DEPARTAMENTO ZONA III</t>
  </si>
  <si>
    <t>A03804</t>
  </si>
  <si>
    <t>SECRETARIA "C"</t>
  </si>
  <si>
    <t>A01805</t>
  </si>
  <si>
    <t>AUXILIAR DE ADMINISTRADOR</t>
  </si>
  <si>
    <t>S01803</t>
  </si>
  <si>
    <t>OFICIAL DE SERVICIOS Y MANTENIMIENTO</t>
  </si>
  <si>
    <t>T03803</t>
  </si>
  <si>
    <t>TÉCNICO MEDIO</t>
  </si>
  <si>
    <t>T03810</t>
  </si>
  <si>
    <t>ESPECIALISTA EN PROYECTOS TÉCNICOS</t>
  </si>
  <si>
    <t>A01806</t>
  </si>
  <si>
    <t>T06803</t>
  </si>
  <si>
    <t>COORDINADOR DE TÉCNICOS EN COMPUTACION</t>
  </si>
  <si>
    <t>A01807</t>
  </si>
  <si>
    <t>JEFE DE OFICINA</t>
  </si>
  <si>
    <t>T03820</t>
  </si>
  <si>
    <t>TÉCNICO DOCENTE</t>
  </si>
  <si>
    <t>T03823</t>
  </si>
  <si>
    <t>TÉCNICO SUPERIOR</t>
  </si>
  <si>
    <t>COORDINADOR UNICO DE SERVICIOS ADMINISTRATIVOS</t>
  </si>
  <si>
    <t>COORDINADOR UNICO DE SERVICIOS ADMINISTRATIVOS C</t>
  </si>
  <si>
    <t>COORDINADOR UNICO DE SERVICIOS ADMINISTRATIVOS G</t>
  </si>
  <si>
    <t>Zona</t>
  </si>
  <si>
    <t>III</t>
  </si>
  <si>
    <t>II</t>
  </si>
  <si>
    <t>*Otros :</t>
  </si>
  <si>
    <t>VALES MEDIDAS FIN DE AÑO</t>
  </si>
  <si>
    <t>SC0068</t>
  </si>
  <si>
    <t>LIDER DE PROYECTO</t>
  </si>
  <si>
    <t>SC0087</t>
  </si>
  <si>
    <t>MM0057</t>
  </si>
  <si>
    <t>MM0001</t>
  </si>
  <si>
    <t>SC0019</t>
  </si>
  <si>
    <t>JEFA DE OFICINA DE DIRECCIÓN</t>
  </si>
  <si>
    <t>SC0039</t>
  </si>
  <si>
    <t>SC0080</t>
  </si>
  <si>
    <t>SC0081</t>
  </si>
  <si>
    <t>SC0014</t>
  </si>
  <si>
    <t>DIRECTOR DE CONSTRUCCIÓN</t>
  </si>
  <si>
    <t>SC0158</t>
  </si>
  <si>
    <t>RESIDENTE "AA"</t>
  </si>
  <si>
    <t>VT0149</t>
  </si>
  <si>
    <t>COORDINADOR "E"</t>
  </si>
  <si>
    <t>SC0156</t>
  </si>
  <si>
    <t>RESIDENTE "A"</t>
  </si>
  <si>
    <t>SC0157</t>
  </si>
  <si>
    <t>RESIDENTE "B"</t>
  </si>
  <si>
    <t>VT0063</t>
  </si>
  <si>
    <t>COORDINADOR "A"</t>
  </si>
  <si>
    <t>VT0029</t>
  </si>
  <si>
    <t>COORDINADOR "B-1"</t>
  </si>
  <si>
    <t>COORDINADOR DE PROYECTO</t>
  </si>
  <si>
    <t>MM0169</t>
  </si>
  <si>
    <t>VT0129</t>
  </si>
  <si>
    <t>SUPERVISOR TÉCNICO</t>
  </si>
  <si>
    <t>VT0154</t>
  </si>
  <si>
    <t>AUXILIAR ADMINISTRATIVO "E"</t>
  </si>
  <si>
    <t>MM0166</t>
  </si>
  <si>
    <t>VT0152</t>
  </si>
  <si>
    <t>MM0165</t>
  </si>
  <si>
    <t>VT0142</t>
  </si>
  <si>
    <t>ASISTENTE ADMITIVO"B</t>
  </si>
  <si>
    <t>VT0148</t>
  </si>
  <si>
    <t>VT0144</t>
  </si>
  <si>
    <t>SUPERVISOR EVENT."A"</t>
  </si>
  <si>
    <t>VT0151</t>
  </si>
  <si>
    <t>VT0127</t>
  </si>
  <si>
    <t>AUXILIAR ADMITVO. H</t>
  </si>
  <si>
    <t>VT0086</t>
  </si>
  <si>
    <t>AUX. DE DEPARTAMENTO</t>
  </si>
  <si>
    <t>VT0110</t>
  </si>
  <si>
    <t>ASISTENTE ADMITIVO.</t>
  </si>
  <si>
    <t>MM0036</t>
  </si>
  <si>
    <t>MM0164</t>
  </si>
  <si>
    <t>VT0098</t>
  </si>
  <si>
    <t>ELECT. AUTOMOTRIZ</t>
  </si>
  <si>
    <t>VT0106</t>
  </si>
  <si>
    <t>LLANTERO "A"</t>
  </si>
  <si>
    <t>VT0084</t>
  </si>
  <si>
    <t>MECÁNICO</t>
  </si>
  <si>
    <t>VT0081</t>
  </si>
  <si>
    <t>MECÁNICO DIESEL</t>
  </si>
  <si>
    <t>VT0150</t>
  </si>
  <si>
    <t>OPERADOR "A"</t>
  </si>
  <si>
    <t>VT0026</t>
  </si>
  <si>
    <t>OPERADOR DE TRAILER</t>
  </si>
  <si>
    <t>VT0107</t>
  </si>
  <si>
    <t>SOLDADOR</t>
  </si>
  <si>
    <t>VT0126</t>
  </si>
  <si>
    <t>AUXILIAR ADMITVO H-1</t>
  </si>
  <si>
    <t>MM0071</t>
  </si>
  <si>
    <t>VT0078</t>
  </si>
  <si>
    <t>OP. DE MOTO "AA"</t>
  </si>
  <si>
    <t>VT0047</t>
  </si>
  <si>
    <t>OP. DE EXCAVADORA</t>
  </si>
  <si>
    <t>VT0072</t>
  </si>
  <si>
    <t>OP. DE MOTO "A"</t>
  </si>
  <si>
    <t>VT0135</t>
  </si>
  <si>
    <t>OP. DE TRACTOR "A"</t>
  </si>
  <si>
    <t>VT0031</t>
  </si>
  <si>
    <t>TOPOGRAFO "A"</t>
  </si>
  <si>
    <t>VT0016</t>
  </si>
  <si>
    <t>ALBA¥IL</t>
  </si>
  <si>
    <t>VT0137</t>
  </si>
  <si>
    <t>ALBA¥IL "A"</t>
  </si>
  <si>
    <t>VT0041</t>
  </si>
  <si>
    <t>AYUD. DE TOPOGRAFO</t>
  </si>
  <si>
    <t>VT0062</t>
  </si>
  <si>
    <t>AYUDANTE</t>
  </si>
  <si>
    <t>VT0040</t>
  </si>
  <si>
    <t>AYUDANTES</t>
  </si>
  <si>
    <t>VT0091</t>
  </si>
  <si>
    <t>VT0039</t>
  </si>
  <si>
    <t>CA0001</t>
  </si>
  <si>
    <t>CAPATAZ</t>
  </si>
  <si>
    <t>VT0018</t>
  </si>
  <si>
    <t>VT0076</t>
  </si>
  <si>
    <t>VT0113</t>
  </si>
  <si>
    <t>CHOFER DE DIRECCION</t>
  </si>
  <si>
    <t>VT0109</t>
  </si>
  <si>
    <t>CHOFER DE PIPA</t>
  </si>
  <si>
    <t>VT0131</t>
  </si>
  <si>
    <t>CHOFER DE SUPERVISOR</t>
  </si>
  <si>
    <t>VT0019</t>
  </si>
  <si>
    <t>CHOFER DE VOLQUETE</t>
  </si>
  <si>
    <t>VT0100</t>
  </si>
  <si>
    <t>HERRERO "B"</t>
  </si>
  <si>
    <t>VT0079</t>
  </si>
  <si>
    <t>LABORATORISTA</t>
  </si>
  <si>
    <t>VT0133</t>
  </si>
  <si>
    <t>LABORATORISTA "A"</t>
  </si>
  <si>
    <t>VT0025</t>
  </si>
  <si>
    <t>VT0103</t>
  </si>
  <si>
    <t>MECÁNICO DE GAS</t>
  </si>
  <si>
    <t>VT0102</t>
  </si>
  <si>
    <t>VT0105</t>
  </si>
  <si>
    <t>MECÁNICO LUBRICADOR</t>
  </si>
  <si>
    <t>OS0001</t>
  </si>
  <si>
    <t>OFICIAL DE SERVICIO</t>
  </si>
  <si>
    <t>VT0138</t>
  </si>
  <si>
    <t>OP. APLANADORA "A"</t>
  </si>
  <si>
    <t>VT0136</t>
  </si>
  <si>
    <t>OP. DE TRAXCAVO "A"</t>
  </si>
  <si>
    <t>VT0056</t>
  </si>
  <si>
    <t>OP. PETROLIZADORA</t>
  </si>
  <si>
    <t>VT0020</t>
  </si>
  <si>
    <t>OP. TRACTOR</t>
  </si>
  <si>
    <t>VT0073</t>
  </si>
  <si>
    <t>OP. TRAXCAVO</t>
  </si>
  <si>
    <t>VT0038</t>
  </si>
  <si>
    <t>OPERADOR</t>
  </si>
  <si>
    <t>VT0035</t>
  </si>
  <si>
    <t>OPERADOR BACHEADORA</t>
  </si>
  <si>
    <t>VT0130</t>
  </si>
  <si>
    <t>OPERADOR DE DRILL</t>
  </si>
  <si>
    <t>VT0060</t>
  </si>
  <si>
    <t>OPERADOR DE TANDEN</t>
  </si>
  <si>
    <t>VT0145</t>
  </si>
  <si>
    <t>OPERADOR FINISHER "B</t>
  </si>
  <si>
    <t>VT0001</t>
  </si>
  <si>
    <t>PEÓN</t>
  </si>
  <si>
    <t>VT0090</t>
  </si>
  <si>
    <t>PINTOR</t>
  </si>
  <si>
    <t>VT0015</t>
  </si>
  <si>
    <t>VT0075</t>
  </si>
  <si>
    <t>SOBRESTANTE</t>
  </si>
  <si>
    <t>VT0089</t>
  </si>
  <si>
    <t>SOBRESTANTE "A"</t>
  </si>
  <si>
    <t>VT0119</t>
  </si>
  <si>
    <t>SOBRESTANTE "C"</t>
  </si>
  <si>
    <t>VT0108</t>
  </si>
  <si>
    <t>SOLDADOR "B"</t>
  </si>
  <si>
    <t>*</t>
  </si>
  <si>
    <t>**</t>
  </si>
  <si>
    <t>* Nómina quincenal.</t>
  </si>
  <si>
    <t>** Nómina semanal.</t>
  </si>
  <si>
    <t>DG0001</t>
  </si>
  <si>
    <t>SC0023</t>
  </si>
  <si>
    <t>SC0078</t>
  </si>
  <si>
    <t>MM0070</t>
  </si>
  <si>
    <t>MM0073</t>
  </si>
  <si>
    <t>MM0098</t>
  </si>
  <si>
    <t>TÉCNICO ESPECIALIZADO</t>
  </si>
  <si>
    <t>SC0001</t>
  </si>
  <si>
    <t>SC0003</t>
  </si>
  <si>
    <t>SC0005</t>
  </si>
  <si>
    <t>JEFE DE DEPARTAMENTO "B"</t>
  </si>
  <si>
    <t>SC0006</t>
  </si>
  <si>
    <t>JEFE DE DEPARTAMENTO "C"</t>
  </si>
  <si>
    <t>SC0007</t>
  </si>
  <si>
    <t>JEFE DE DEPARTAMENTO "D"</t>
  </si>
  <si>
    <t>MM0002</t>
  </si>
  <si>
    <t>COORDINADOR "B"</t>
  </si>
  <si>
    <t>MM0003</t>
  </si>
  <si>
    <t>COORDINADOR "C"</t>
  </si>
  <si>
    <t>MM0004</t>
  </si>
  <si>
    <t>COORDINADOR "D"</t>
  </si>
  <si>
    <t>BU0001</t>
  </si>
  <si>
    <t>TÉCNICO ESPECIALISTA "A"</t>
  </si>
  <si>
    <t>BU0002</t>
  </si>
  <si>
    <t>DGRB1</t>
  </si>
  <si>
    <t>DIRB1</t>
  </si>
  <si>
    <t>JEFB3</t>
  </si>
  <si>
    <t>JEFB1</t>
  </si>
  <si>
    <t>JEFB4</t>
  </si>
  <si>
    <t>REGB1</t>
  </si>
  <si>
    <t>REGISTRADOR</t>
  </si>
  <si>
    <t>LDPB1</t>
  </si>
  <si>
    <t>COOB7</t>
  </si>
  <si>
    <t>COOB1</t>
  </si>
  <si>
    <t>COOB2</t>
  </si>
  <si>
    <t>COOB3</t>
  </si>
  <si>
    <t>COOB4</t>
  </si>
  <si>
    <t>COOB5</t>
  </si>
  <si>
    <t>SECB1</t>
  </si>
  <si>
    <t>COOB6</t>
  </si>
  <si>
    <t>ADMB1</t>
  </si>
  <si>
    <t xml:space="preserve">ANALISTA </t>
  </si>
  <si>
    <t>ADMB2</t>
  </si>
  <si>
    <t>ADMB3</t>
  </si>
  <si>
    <t>PERB2</t>
  </si>
  <si>
    <t>PERITO</t>
  </si>
  <si>
    <t>SECB3</t>
  </si>
  <si>
    <t>AUXB1</t>
  </si>
  <si>
    <t>AUXB2</t>
  </si>
  <si>
    <t>SECB5</t>
  </si>
  <si>
    <t>COOH1</t>
  </si>
  <si>
    <t>COOH2</t>
  </si>
  <si>
    <t>ADMH1</t>
  </si>
  <si>
    <t>ANALISTA</t>
  </si>
  <si>
    <t>IPFY-01</t>
  </si>
  <si>
    <t>IPFY-02</t>
  </si>
  <si>
    <t>DIRECTORA ADMINISTRATIVA</t>
  </si>
  <si>
    <t>IPFY-03</t>
  </si>
  <si>
    <t>DIRECTOR JURÍDICO</t>
  </si>
  <si>
    <t>IPFY-04</t>
  </si>
  <si>
    <t>DIRECTOR DE MERCADOTECNIA Y RELACIONES PÚBLICAS</t>
  </si>
  <si>
    <t>IPFY-05</t>
  </si>
  <si>
    <t>DIRECTOR DE EVENTOS</t>
  </si>
  <si>
    <t>IPFY-06</t>
  </si>
  <si>
    <t>DIRECTOR DE OPERACIONES</t>
  </si>
  <si>
    <t>IPFY-07</t>
  </si>
  <si>
    <t>JEFE ADMINISTRATIVO</t>
  </si>
  <si>
    <t>IPFY-08</t>
  </si>
  <si>
    <t>JEFE DE SEGURIDAD Y VIGILANCIA</t>
  </si>
  <si>
    <t>IPFY-09</t>
  </si>
  <si>
    <t>JEFE DE PARQUES</t>
  </si>
  <si>
    <t>IPFY-10</t>
  </si>
  <si>
    <t>COORDINADOR ADMINISTRATIVO PARQUES</t>
  </si>
  <si>
    <t>IPFY-11</t>
  </si>
  <si>
    <t>COORDINADOR ESPACIOS</t>
  </si>
  <si>
    <t>IPFY-12</t>
  </si>
  <si>
    <t>IPFY-13</t>
  </si>
  <si>
    <t>IPFY-14A</t>
  </si>
  <si>
    <t>COORDINADOR SERVICIOS GENERALES OFICINA</t>
  </si>
  <si>
    <t>IPFY-15</t>
  </si>
  <si>
    <t>COORDINADOR DE SERVICIOS GENERALES FERIA</t>
  </si>
  <si>
    <t>IPFY-15A</t>
  </si>
  <si>
    <t>COORDINADOR PARQUE ACUATICO</t>
  </si>
  <si>
    <t>IPFY-16</t>
  </si>
  <si>
    <t>COORDINADOR DE MANTENIMIENTO</t>
  </si>
  <si>
    <t>IPFY-17</t>
  </si>
  <si>
    <t>COORDINADOR PARQUE INTERACTIVO</t>
  </si>
  <si>
    <t>IPFY-19A</t>
  </si>
  <si>
    <t>SUPERVISOR DE SEGURIDAD Y VIGILANCIA</t>
  </si>
  <si>
    <t>IPFY-19B</t>
  </si>
  <si>
    <t>IPFY-21</t>
  </si>
  <si>
    <t>SUPERVISOR OPERACIONES ACCESOS</t>
  </si>
  <si>
    <t>IPFY-38</t>
  </si>
  <si>
    <t>ASISTENTE DIRECTOR GENERAL</t>
  </si>
  <si>
    <t>IPFY-19</t>
  </si>
  <si>
    <t>SUPERVISOR PARQUE ACUATICO</t>
  </si>
  <si>
    <t>IPFY-20</t>
  </si>
  <si>
    <t>RESPONSABLE OPERATIVO PARQUE INTERACTIVO</t>
  </si>
  <si>
    <t>IPFY-23</t>
  </si>
  <si>
    <t>AUXILIAR ACTIVO FIJO</t>
  </si>
  <si>
    <t>IPFY-24</t>
  </si>
  <si>
    <t>AUXILIAR DE ESPACIOS</t>
  </si>
  <si>
    <t>IPFY-25</t>
  </si>
  <si>
    <t>AUXILIAR ADMINISTRATIVA</t>
  </si>
  <si>
    <t>IPFY-26</t>
  </si>
  <si>
    <t>AUXILIAR DE SEGURIDAD</t>
  </si>
  <si>
    <t>IPFY-27</t>
  </si>
  <si>
    <t>IPFY-28</t>
  </si>
  <si>
    <t>AUXILIAR SERVICIOS GENERALES</t>
  </si>
  <si>
    <t>IPFY-29</t>
  </si>
  <si>
    <t>IPFY-28A</t>
  </si>
  <si>
    <t>IPFY-29A</t>
  </si>
  <si>
    <t>AUXILIAR PARQUE ACUATICO</t>
  </si>
  <si>
    <t>IPFY-30</t>
  </si>
  <si>
    <t>AUXILIAR OPERATIVO LIMPIEZA</t>
  </si>
  <si>
    <t>IPFY-31</t>
  </si>
  <si>
    <t>AUXILIAR OPERATIVO JARDINERIA</t>
  </si>
  <si>
    <t>IPFY-32</t>
  </si>
  <si>
    <t>AUXILIAR OPERATIVO MANTENIMIENTO</t>
  </si>
  <si>
    <t>IPFY-33</t>
  </si>
  <si>
    <t>AUXILIAR OPERATIVO PARQUE INTERACTIVO</t>
  </si>
  <si>
    <t>IPFY-34</t>
  </si>
  <si>
    <t>AUXILIAR OPERATIVO COCINA</t>
  </si>
  <si>
    <t>IPFY-35</t>
  </si>
  <si>
    <t>AUXILIAR OPERATIVO ACCESOS</t>
  </si>
  <si>
    <t>DIRECCIÓN DE OPERACIONES</t>
  </si>
  <si>
    <t>DIRECCIÓN DE MERCADOTECNIA Y RELACIONES PÚBLICAS</t>
  </si>
  <si>
    <t>DIRECCIÓN GENERAL</t>
  </si>
  <si>
    <t>DIRECCIÓN DE EVENTOS</t>
  </si>
  <si>
    <t>DIRECCIÓN DE ADMINISTRACIÓN</t>
  </si>
  <si>
    <t>ASIMILADOS FERIA XMATKUIL</t>
  </si>
  <si>
    <t>ISS01</t>
  </si>
  <si>
    <t>ISS03</t>
  </si>
  <si>
    <t>GERENTE CENTRO TURISTICO II</t>
  </si>
  <si>
    <t>ISS04</t>
  </si>
  <si>
    <t>ASESOR II</t>
  </si>
  <si>
    <t>ISS14</t>
  </si>
  <si>
    <t>DIRECTOR CENT APOYO A LA EDUC ESPECIAL</t>
  </si>
  <si>
    <t>ISS16</t>
  </si>
  <si>
    <t>DIRECTOR DE CENTRO DE ATENCION INFANTIL</t>
  </si>
  <si>
    <t>ISS23</t>
  </si>
  <si>
    <t>JEFE DE DEPARTAMENTO I</t>
  </si>
  <si>
    <t>JEFE DE DEPARTAMENTO II</t>
  </si>
  <si>
    <t>JEFE DE DEPARTAMENTO III</t>
  </si>
  <si>
    <t>JEFE DE DEPARTAMENTO IV</t>
  </si>
  <si>
    <t>ISS27</t>
  </si>
  <si>
    <t>ISS31</t>
  </si>
  <si>
    <t>TITULAR DEL ORGANISMO AUXILIAR</t>
  </si>
  <si>
    <t>ISS32</t>
  </si>
  <si>
    <t>GERENTE DE RECURSOS HUMANOS</t>
  </si>
  <si>
    <t>ISS05</t>
  </si>
  <si>
    <t>ASESOR JURIDICO I</t>
  </si>
  <si>
    <t>ASESOR JURIDICO II</t>
  </si>
  <si>
    <t>ASESOR JURIDICO III</t>
  </si>
  <si>
    <t>ASESOR JURIDICO IV</t>
  </si>
  <si>
    <t>ISS06</t>
  </si>
  <si>
    <t>ASISTENTE EDUCATIVO I</t>
  </si>
  <si>
    <t>ASISTENTE EDUCATIVO II</t>
  </si>
  <si>
    <t>ISS07</t>
  </si>
  <si>
    <t>AUXILIAR OPERATIVO I</t>
  </si>
  <si>
    <t>AUXILIAR OPERATIVO II</t>
  </si>
  <si>
    <t>AUXILIAR OPERATIVO III</t>
  </si>
  <si>
    <t>AUXILIAR OPERATIVO IV</t>
  </si>
  <si>
    <t>ISS08</t>
  </si>
  <si>
    <t>AUXILIAR ADMINISTRATIVO II</t>
  </si>
  <si>
    <t>AUXILIAR ADMINISTRATIVO III</t>
  </si>
  <si>
    <t>AUXILIAR ADMINISTRATIVO IV</t>
  </si>
  <si>
    <t>AUXILIAR ADMINISTRATIVO V</t>
  </si>
  <si>
    <t>ISS10</t>
  </si>
  <si>
    <t>SUPERVISOR OPERATIVO I</t>
  </si>
  <si>
    <t>SUPERVISOR OPERATIVO II</t>
  </si>
  <si>
    <t>ISS11</t>
  </si>
  <si>
    <t>SUPERVISOR I</t>
  </si>
  <si>
    <t>SUPERVISOR II</t>
  </si>
  <si>
    <t>SUPERVISOR III</t>
  </si>
  <si>
    <t>SUPERVISOR IV</t>
  </si>
  <si>
    <t>ISS12</t>
  </si>
  <si>
    <t>COORDINADOR I</t>
  </si>
  <si>
    <t>COORDINADOR II</t>
  </si>
  <si>
    <t>COORDINADOR III</t>
  </si>
  <si>
    <t>COORDINADOR IV</t>
  </si>
  <si>
    <t>COORDINADOR V</t>
  </si>
  <si>
    <t>ISS13</t>
  </si>
  <si>
    <t>COORDINADOR DE PEDAGOGIA</t>
  </si>
  <si>
    <t>ISS17</t>
  </si>
  <si>
    <t>DOCTOR DE CENTRO DE ATENCION INFANTIL</t>
  </si>
  <si>
    <t>ISS18</t>
  </si>
  <si>
    <t>ISS19</t>
  </si>
  <si>
    <t>ENCARGADO DE GRUPO</t>
  </si>
  <si>
    <t>ISS20</t>
  </si>
  <si>
    <t>ENFERMERO</t>
  </si>
  <si>
    <t>ISS22</t>
  </si>
  <si>
    <t>PROFESOR DEL CENTRO DE JUBILADOS I</t>
  </si>
  <si>
    <t>PROFESOR DEL CENTRO DE JUBILADOS II (POR HORA)</t>
  </si>
  <si>
    <t>ISS24</t>
  </si>
  <si>
    <t>ENCARGADO DE MANTENIMIENTO</t>
  </si>
  <si>
    <t>ISS25</t>
  </si>
  <si>
    <t>PROGRAMADOR I</t>
  </si>
  <si>
    <t>PROGRAMADOR III</t>
  </si>
  <si>
    <t>PROGRAMADOR IV</t>
  </si>
  <si>
    <t>PROGRAMADOR V</t>
  </si>
  <si>
    <t>ISS26</t>
  </si>
  <si>
    <t>PSICOLOGO</t>
  </si>
  <si>
    <t>ISS28</t>
  </si>
  <si>
    <t>TERAPEUTA</t>
  </si>
  <si>
    <t>ISS30</t>
  </si>
  <si>
    <t>GUARDAVIDAS I</t>
  </si>
  <si>
    <t>GUARDAVIDAS II</t>
  </si>
  <si>
    <t>IMPORTE EN HORAS *</t>
  </si>
  <si>
    <t>DA02</t>
  </si>
  <si>
    <t>DIRECTOR DE AREA "B"</t>
  </si>
  <si>
    <t>DA01</t>
  </si>
  <si>
    <t>DIRECTOR DE AREA "A"</t>
  </si>
  <si>
    <t>SA</t>
  </si>
  <si>
    <t>SUBDIRECTOR DE ÁREA</t>
  </si>
  <si>
    <t>JD05</t>
  </si>
  <si>
    <t>JEFE DE DEPARTAMENTO "E"</t>
  </si>
  <si>
    <t>JD04</t>
  </si>
  <si>
    <t>JD03</t>
  </si>
  <si>
    <t>JD02</t>
  </si>
  <si>
    <t>JEFE DE DEPARTAMENTO "A"</t>
  </si>
  <si>
    <t>C003</t>
  </si>
  <si>
    <t>C002</t>
  </si>
  <si>
    <t>C001</t>
  </si>
  <si>
    <t>A006</t>
  </si>
  <si>
    <t>AUXILIAR "F"</t>
  </si>
  <si>
    <t>A005</t>
  </si>
  <si>
    <t>AUXILIAR "E"</t>
  </si>
  <si>
    <t>A004</t>
  </si>
  <si>
    <t>AUXILIAR "D"</t>
  </si>
  <si>
    <t>A003</t>
  </si>
  <si>
    <t>AUXILIAR "C"</t>
  </si>
  <si>
    <t>A002</t>
  </si>
  <si>
    <t>AUXILIAR "B"</t>
  </si>
  <si>
    <t>A001</t>
  </si>
  <si>
    <t>AUXILIAR "A"</t>
  </si>
  <si>
    <t>AUXILIAR DE PLANEACION TERRITORIAL</t>
  </si>
  <si>
    <t>SUPERVISOR DE OBRA</t>
  </si>
  <si>
    <t>IYEM-006</t>
  </si>
  <si>
    <t>IYEM-007</t>
  </si>
  <si>
    <t>IYEM-008</t>
  </si>
  <si>
    <t>IYEM-013</t>
  </si>
  <si>
    <t>IYEM-014</t>
  </si>
  <si>
    <t>IYEM-016</t>
  </si>
  <si>
    <t>IYEM-019</t>
  </si>
  <si>
    <t>IYEM-020</t>
  </si>
  <si>
    <t>IYEM-021</t>
  </si>
  <si>
    <t>ENCARGADO DE TIENDA</t>
  </si>
  <si>
    <t>IYEM-022</t>
  </si>
  <si>
    <t>IYEM-024</t>
  </si>
  <si>
    <t>AUXILIAR DE TIENDA</t>
  </si>
  <si>
    <t>IYEM-001</t>
  </si>
  <si>
    <t>IYEM-002</t>
  </si>
  <si>
    <t>IYEM-003</t>
  </si>
  <si>
    <t>IYEM-004</t>
  </si>
  <si>
    <t>IYEM-005</t>
  </si>
  <si>
    <t>IYEM-010</t>
  </si>
  <si>
    <t>IYEM-011</t>
  </si>
  <si>
    <t>IYEM-012</t>
  </si>
  <si>
    <t>IYEM-018</t>
  </si>
  <si>
    <t>IYEM-025</t>
  </si>
  <si>
    <t>IYEM-027</t>
  </si>
  <si>
    <t>IYEM-028</t>
  </si>
  <si>
    <t>IYEM-029</t>
  </si>
  <si>
    <t>GT01</t>
  </si>
  <si>
    <t>GERENTE CAA</t>
  </si>
  <si>
    <t>AT01</t>
  </si>
  <si>
    <t>AYUDANTE TÉCNICO HAA</t>
  </si>
  <si>
    <t>AT02</t>
  </si>
  <si>
    <t>AYUDANTE TÉCNICO HA</t>
  </si>
  <si>
    <t>AT03</t>
  </si>
  <si>
    <t>AYUDANTE TÉCNICO HB</t>
  </si>
  <si>
    <t>AU01</t>
  </si>
  <si>
    <t>AUXILIAR IAA</t>
  </si>
  <si>
    <t>AU02</t>
  </si>
  <si>
    <t>AUXILIAR IA</t>
  </si>
  <si>
    <t>AU03</t>
  </si>
  <si>
    <t>AUXILIAR IB</t>
  </si>
  <si>
    <t>AU04</t>
  </si>
  <si>
    <t>AUXILIAR IC</t>
  </si>
  <si>
    <t>AU05</t>
  </si>
  <si>
    <t>AUXILIAR ID</t>
  </si>
  <si>
    <t>ES01</t>
  </si>
  <si>
    <t>ESPECIALISTA EAA</t>
  </si>
  <si>
    <t>ES02</t>
  </si>
  <si>
    <t>ESPECIALISTA EA</t>
  </si>
  <si>
    <t>ES03</t>
  </si>
  <si>
    <t>ESPECIALISTA EB</t>
  </si>
  <si>
    <t>ES04</t>
  </si>
  <si>
    <t>ESPECIALISTA EC</t>
  </si>
  <si>
    <t>ES05</t>
  </si>
  <si>
    <t>ESPECIALISTA ED</t>
  </si>
  <si>
    <t>JEFE DE DEPARTAMENTO DAA</t>
  </si>
  <si>
    <t>JEFE DE DEPARTAMENTO DA</t>
  </si>
  <si>
    <t>JEFE DE DEPARTAMENTO DB</t>
  </si>
  <si>
    <t>OF01</t>
  </si>
  <si>
    <t>OFICIAL JAA</t>
  </si>
  <si>
    <t>OF04</t>
  </si>
  <si>
    <t>OFICIAL JC</t>
  </si>
  <si>
    <t>OF05</t>
  </si>
  <si>
    <t>OFICIAL JD</t>
  </si>
  <si>
    <t>SD01</t>
  </si>
  <si>
    <t>SE01</t>
  </si>
  <si>
    <t>SECRETARIA EJECUTIVA GAA</t>
  </si>
  <si>
    <t>SE03</t>
  </si>
  <si>
    <t>SECRETARIA EJECUTIVA GB</t>
  </si>
  <si>
    <t>TC01</t>
  </si>
  <si>
    <t>TÉCNICO GAA</t>
  </si>
  <si>
    <t>TC02</t>
  </si>
  <si>
    <t>TÉCNICO GA</t>
  </si>
  <si>
    <t>TC03</t>
  </si>
  <si>
    <t>TÉCNICO GB</t>
  </si>
  <si>
    <t>TC04</t>
  </si>
  <si>
    <t>TÉCNICO GC</t>
  </si>
  <si>
    <t>TC05</t>
  </si>
  <si>
    <t>TÉCNICO GD</t>
  </si>
  <si>
    <t>TE01</t>
  </si>
  <si>
    <t>TÉCNICO ESPECIALISTA FAA</t>
  </si>
  <si>
    <t>TE02</t>
  </si>
  <si>
    <t>TÉCNICO ESPECIALISTA FA</t>
  </si>
  <si>
    <t>TE03</t>
  </si>
  <si>
    <t>TÉCNICO ESPECIALISTA FB</t>
  </si>
  <si>
    <t>TE04</t>
  </si>
  <si>
    <t>TÉCNICO ESPECIALISTA FC</t>
  </si>
  <si>
    <t>TE05</t>
  </si>
  <si>
    <t>TÉCNICO ESPECIALISTA FD</t>
  </si>
  <si>
    <t>AT04</t>
  </si>
  <si>
    <t>AYUDANTE TÉCNICO HC</t>
  </si>
  <si>
    <t>OF02</t>
  </si>
  <si>
    <t>OFICIAL JA</t>
  </si>
  <si>
    <t>OF03</t>
  </si>
  <si>
    <t>OFICIAL JB</t>
  </si>
  <si>
    <t>SE02</t>
  </si>
  <si>
    <t>SECRETARIA EJECUTIVA GA</t>
  </si>
  <si>
    <t>SE04</t>
  </si>
  <si>
    <t>SECRETARIA EJECUTIVA GC</t>
  </si>
  <si>
    <t>SE05</t>
  </si>
  <si>
    <t>SECRETARIA EJECUTIVA GD</t>
  </si>
  <si>
    <t>SE06</t>
  </si>
  <si>
    <t>SECRETARIA IA</t>
  </si>
  <si>
    <t>SI</t>
  </si>
  <si>
    <t>CAPACITACIÓN</t>
  </si>
  <si>
    <t>JAPDG-01</t>
  </si>
  <si>
    <t>JAPD-01</t>
  </si>
  <si>
    <t>DIRECTOR DE ÁREA</t>
  </si>
  <si>
    <t>JAPC-01</t>
  </si>
  <si>
    <t>JAPR-01</t>
  </si>
  <si>
    <t>JAPA-01</t>
  </si>
  <si>
    <t>AUXILIAR COMUNICACIÓN SOCIAL</t>
  </si>
  <si>
    <t>DIR001</t>
  </si>
  <si>
    <t>DIR002</t>
  </si>
  <si>
    <t>DIR003</t>
  </si>
  <si>
    <t>DIRECTOR DE PRODUCCIÓN</t>
  </si>
  <si>
    <t>DIR004</t>
  </si>
  <si>
    <t>DIRECTOR DE NOTICIAS</t>
  </si>
  <si>
    <t>DIR005</t>
  </si>
  <si>
    <t>DIRECTORA DE VENTAS</t>
  </si>
  <si>
    <t>CONJ01</t>
  </si>
  <si>
    <t>CONJ02</t>
  </si>
  <si>
    <t>JEFA DE JURÍDICO</t>
  </si>
  <si>
    <t>CON001</t>
  </si>
  <si>
    <t>CON002</t>
  </si>
  <si>
    <t>CON003</t>
  </si>
  <si>
    <t>REPORTERO</t>
  </si>
  <si>
    <t>CON005</t>
  </si>
  <si>
    <t xml:space="preserve">COORDINADOR </t>
  </si>
  <si>
    <t>CON006</t>
  </si>
  <si>
    <t>CON007</t>
  </si>
  <si>
    <t>CON008</t>
  </si>
  <si>
    <t>CON010</t>
  </si>
  <si>
    <t>CON012</t>
  </si>
  <si>
    <t>CON013</t>
  </si>
  <si>
    <t>CON015</t>
  </si>
  <si>
    <t>CON016</t>
  </si>
  <si>
    <t>CON019</t>
  </si>
  <si>
    <t>CON020</t>
  </si>
  <si>
    <t>CON021</t>
  </si>
  <si>
    <t>CONDUCTOR DE NOTICIAS</t>
  </si>
  <si>
    <t>CON022</t>
  </si>
  <si>
    <t>COMENTARISTA DEPORTIVO</t>
  </si>
  <si>
    <t>CON023</t>
  </si>
  <si>
    <t>EDITOR</t>
  </si>
  <si>
    <t>CON025</t>
  </si>
  <si>
    <t>CON026</t>
  </si>
  <si>
    <t>BAS001</t>
  </si>
  <si>
    <t>BAS002</t>
  </si>
  <si>
    <t>SECRETARIA CONTINUISTA Y EDICIÓN DE PAUTA</t>
  </si>
  <si>
    <t>BAS003</t>
  </si>
  <si>
    <t>CAMARÓGRAFO</t>
  </si>
  <si>
    <t>BAS005</t>
  </si>
  <si>
    <t>REALIZADOR</t>
  </si>
  <si>
    <t>BAS007</t>
  </si>
  <si>
    <t>OPERADOR DE VIDEO TAPE</t>
  </si>
  <si>
    <t>BAS008</t>
  </si>
  <si>
    <t>BAS010</t>
  </si>
  <si>
    <t>RESPONSABLE DE CONTINUIDAD</t>
  </si>
  <si>
    <t>BAS012</t>
  </si>
  <si>
    <t>ASISTENTE DE OPERACIONES</t>
  </si>
  <si>
    <t>BAS013</t>
  </si>
  <si>
    <t>ASISTENTE DE PRODUCCIÓN</t>
  </si>
  <si>
    <t>BAS014</t>
  </si>
  <si>
    <t>COORDINADOR GENERAL</t>
  </si>
  <si>
    <t>BAS015</t>
  </si>
  <si>
    <t>DIRECTOR DE CÁMARAS</t>
  </si>
  <si>
    <t>BAS016</t>
  </si>
  <si>
    <t>JEFE DE PISO</t>
  </si>
  <si>
    <t>BAS017</t>
  </si>
  <si>
    <t>ILUMINADOR</t>
  </si>
  <si>
    <t>BAS018</t>
  </si>
  <si>
    <t>VIDEOTECARIO</t>
  </si>
  <si>
    <t>BAS019</t>
  </si>
  <si>
    <t>ESCENÓGRAFO</t>
  </si>
  <si>
    <t>BAS020</t>
  </si>
  <si>
    <t>OPERADOR DE AUDIO</t>
  </si>
  <si>
    <t>OEM01</t>
  </si>
  <si>
    <t>OEM02</t>
  </si>
  <si>
    <t>OEM03</t>
  </si>
  <si>
    <t>OEM04</t>
  </si>
  <si>
    <t>PC001</t>
  </si>
  <si>
    <t xml:space="preserve">DIRECCIÓN GENERAL </t>
  </si>
  <si>
    <t>PC002</t>
  </si>
  <si>
    <t xml:space="preserve">JEFATURA DE ADMINISTRACIÓN Y FINANZAS </t>
  </si>
  <si>
    <t>PC003</t>
  </si>
  <si>
    <t>JEFATURA DE VINCULACIÓN</t>
  </si>
  <si>
    <t>PC004</t>
  </si>
  <si>
    <t>COORDINACIÓN</t>
  </si>
  <si>
    <t>PC005</t>
  </si>
  <si>
    <t>COORDINACIÓN DE BIBLIOTECA</t>
  </si>
  <si>
    <t>PC006</t>
  </si>
  <si>
    <t>PC007</t>
  </si>
  <si>
    <t>PC008</t>
  </si>
  <si>
    <t>TÉCNICO EN MANTENIMIENTO</t>
  </si>
  <si>
    <t>PC009</t>
  </si>
  <si>
    <t>PC010</t>
  </si>
  <si>
    <t xml:space="preserve">ENCARGADO DE CUADRILLA </t>
  </si>
  <si>
    <t>PC011</t>
  </si>
  <si>
    <t>PC012</t>
  </si>
  <si>
    <t xml:space="preserve">AUXILIAR GENERAL </t>
  </si>
  <si>
    <t>PC014</t>
  </si>
  <si>
    <t xml:space="preserve">AUXILIAR DE LIMPIEZA </t>
  </si>
  <si>
    <t>PC015</t>
  </si>
  <si>
    <t xml:space="preserve">JEFATURA DE ADMINISTRACION Y FINANZAS </t>
  </si>
  <si>
    <t>SEPLAN01</t>
  </si>
  <si>
    <t>SEPLAN04</t>
  </si>
  <si>
    <t>SEPLAN02</t>
  </si>
  <si>
    <t>SEPLAN05</t>
  </si>
  <si>
    <t>SEPLAN06</t>
  </si>
  <si>
    <t>SEPLAN15</t>
  </si>
  <si>
    <t>SEPLAN07</t>
  </si>
  <si>
    <t>SEPLAN08</t>
  </si>
  <si>
    <t>LÍDER DE PROYECTO</t>
  </si>
  <si>
    <t>SEPLAN09</t>
  </si>
  <si>
    <t>SEPLAN10</t>
  </si>
  <si>
    <t>SEPLAN12</t>
  </si>
  <si>
    <t>SEPLAN11</t>
  </si>
  <si>
    <t>SEPLAN13</t>
  </si>
  <si>
    <t>SEPLAN14</t>
  </si>
  <si>
    <t>H-1</t>
  </si>
  <si>
    <t>H-2</t>
  </si>
  <si>
    <t>H-3</t>
  </si>
  <si>
    <t>H-4</t>
  </si>
  <si>
    <t>H-5</t>
  </si>
  <si>
    <t>SECRETARÍA EJECUTIVA DEL SISTEMA ESTATAL ANTICORRUPCIÓN DE YUCATÁN</t>
  </si>
  <si>
    <t>SC0153</t>
  </si>
  <si>
    <t>SC0041</t>
  </si>
  <si>
    <t>CONTRALOR INTERNO</t>
  </si>
  <si>
    <t>MM0014</t>
  </si>
  <si>
    <t>MM0018</t>
  </si>
  <si>
    <t>MM0139</t>
  </si>
  <si>
    <t>MM0079</t>
  </si>
  <si>
    <t xml:space="preserve">AUXILIAR DE SERVICIOS </t>
  </si>
  <si>
    <t>COMITÉ DE PARTICIPACIÓN CIUDADANA (CPC)</t>
  </si>
  <si>
    <t>420-CF21135</t>
  </si>
  <si>
    <t xml:space="preserve">JEFE DE DEPARTAMENTO ESTATAL                      </t>
  </si>
  <si>
    <t>420-CF21905</t>
  </si>
  <si>
    <t xml:space="preserve">COORDINADOR DICT. DE SERVICIOS ESPECIALIZADOS     </t>
  </si>
  <si>
    <t>420-CF34068</t>
  </si>
  <si>
    <t>420-CF34260</t>
  </si>
  <si>
    <t xml:space="preserve">DIRECTOR ESTATAL                                  </t>
  </si>
  <si>
    <t>420-CF34261</t>
  </si>
  <si>
    <t xml:space="preserve">SUBDIRECTOR ESTATAL.                              </t>
  </si>
  <si>
    <t>420-CF34263</t>
  </si>
  <si>
    <t xml:space="preserve">JEFE DE DEPARTAMENTO ESTATAL.                     </t>
  </si>
  <si>
    <t>420-CF40002</t>
  </si>
  <si>
    <t xml:space="preserve">SOPORTE ADMINISTRATIVO "C"                        </t>
  </si>
  <si>
    <t>420-CF40003</t>
  </si>
  <si>
    <t xml:space="preserve">SOPORTE ADMINISTRATIVO "B"                        </t>
  </si>
  <si>
    <t>420-CF40004</t>
  </si>
  <si>
    <t xml:space="preserve">SOPORTE ADMINISTRATIVO "A"                        </t>
  </si>
  <si>
    <t>420-CF41001</t>
  </si>
  <si>
    <t xml:space="preserve">JEFE DE UNIDAD DE ATENCION MÉDICA "A"             </t>
  </si>
  <si>
    <t>420-CF41003</t>
  </si>
  <si>
    <t xml:space="preserve">JEFE DE UNIDAD DE ATENCION MÉDICA "C"             </t>
  </si>
  <si>
    <t>420-CF41007</t>
  </si>
  <si>
    <t xml:space="preserve">SUBDIRECTOR MÉDICO "C" EN HOSPITAL                </t>
  </si>
  <si>
    <t>420-CF41012</t>
  </si>
  <si>
    <t xml:space="preserve">JEFE DE DIVISIÓN                                  </t>
  </si>
  <si>
    <t>420-CF41013</t>
  </si>
  <si>
    <t xml:space="preserve">JEFE DE SERVICIOS                                 </t>
  </si>
  <si>
    <t>420-CF41014</t>
  </si>
  <si>
    <t xml:space="preserve">JEFE DE UNIDAD EN HOSPITAL                        </t>
  </si>
  <si>
    <t>420-CF41015</t>
  </si>
  <si>
    <t xml:space="preserve">COORDINADOR MÉDICO EN ÁREA NORMATIVA "A"          </t>
  </si>
  <si>
    <t>420-CF41024</t>
  </si>
  <si>
    <t xml:space="preserve">JEFE DE ENFERMERAS "A"                            </t>
  </si>
  <si>
    <t>420-CF41027</t>
  </si>
  <si>
    <t xml:space="preserve">JEFE DE ENFERMERAS "D"                            </t>
  </si>
  <si>
    <t>420-CF41031</t>
  </si>
  <si>
    <t xml:space="preserve">JEFE DE FARMACIA                                  </t>
  </si>
  <si>
    <t>420-CF41032</t>
  </si>
  <si>
    <t xml:space="preserve">JEFE DE DIETETICA                                 </t>
  </si>
  <si>
    <t>420-CF41038</t>
  </si>
  <si>
    <t xml:space="preserve">SUPERVISOR DE ACCION COMUNITARIA DE P.A.P.A.      </t>
  </si>
  <si>
    <t>420-CF41040</t>
  </si>
  <si>
    <t xml:space="preserve">SUPERVISOR MÉDICO EN ÁREA  NORMATIVA              </t>
  </si>
  <si>
    <t>420-CF41052</t>
  </si>
  <si>
    <t xml:space="preserve">SUBJEFE DE ENFERMERAS                             </t>
  </si>
  <si>
    <t>420-CF41054</t>
  </si>
  <si>
    <t xml:space="preserve">JEFE DE TRABAJO SOCIAL EN ÁREA MÉDICA             </t>
  </si>
  <si>
    <t>420-CF41056</t>
  </si>
  <si>
    <t xml:space="preserve">TEC. EN VERIF.DICT. O SANEAMIENTO "A"             </t>
  </si>
  <si>
    <t>420-CF41057</t>
  </si>
  <si>
    <t xml:space="preserve">TEC. EN VERIF.DICT. O SANEAMIENTO "B"             </t>
  </si>
  <si>
    <t>420-CF41058</t>
  </si>
  <si>
    <t xml:space="preserve">TEC. EN VERIF.DICT. O SANEAMIENTO "C"             </t>
  </si>
  <si>
    <t>420-CF41059</t>
  </si>
  <si>
    <t xml:space="preserve">VERIF. O DICT. SANITARIO "A"                      </t>
  </si>
  <si>
    <t>420-CF41060</t>
  </si>
  <si>
    <t xml:space="preserve">VERIF. O DICT. SANITARIO "B"                      </t>
  </si>
  <si>
    <t>420-CF41061</t>
  </si>
  <si>
    <t xml:space="preserve">VERIF. O DICT. SANITARIO "C"                      </t>
  </si>
  <si>
    <t>420-CF41062</t>
  </si>
  <si>
    <t xml:space="preserve">VERIF. O DICT. ESP. "A"                           </t>
  </si>
  <si>
    <t>420-CF41063</t>
  </si>
  <si>
    <t xml:space="preserve">VERIF. O DICT. ESP. "B"                           </t>
  </si>
  <si>
    <t>420-CF41064</t>
  </si>
  <si>
    <t xml:space="preserve">VERIF. O DICT. ESP. "C"                           </t>
  </si>
  <si>
    <t>420-CF41075</t>
  </si>
  <si>
    <t xml:space="preserve">COORDINADOR PARAMÉDICO EN ÁREA NORMATIVA "A"      </t>
  </si>
  <si>
    <t>420-CF41076</t>
  </si>
  <si>
    <t xml:space="preserve">COORDINADOR PARAMÉDICO EN ÁREA NORMATIVA "B"      </t>
  </si>
  <si>
    <t>420-CF41087</t>
  </si>
  <si>
    <t xml:space="preserve">COORDINADOR(A) NORMATIVO EN ENFERMERIA            </t>
  </si>
  <si>
    <t>420-CF52254</t>
  </si>
  <si>
    <t xml:space="preserve">DIRECTOR GENERAL DE LOS SERVICIOS DE SALUD        </t>
  </si>
  <si>
    <t>EST-CF007</t>
  </si>
  <si>
    <t xml:space="preserve">SUP. GRAL. DE NORM., EVAL. Y CONTROL              </t>
  </si>
  <si>
    <t>EST-CF008</t>
  </si>
  <si>
    <t xml:space="preserve">COORDINADOR DE PROFESIONALES                      </t>
  </si>
  <si>
    <t>EST-CF008A</t>
  </si>
  <si>
    <t>EST-CF008B</t>
  </si>
  <si>
    <t>EST-CF008D</t>
  </si>
  <si>
    <t>EST-CF009</t>
  </si>
  <si>
    <t xml:space="preserve">JEFE DE SERVICIOS ADMINISTRATIVOS EN HOSPITAL     </t>
  </si>
  <si>
    <t>EST-CF013</t>
  </si>
  <si>
    <t>EST-CF016</t>
  </si>
  <si>
    <t xml:space="preserve">COMISIONADO DE ARBITRAJE MÉDICO                   </t>
  </si>
  <si>
    <t>EST-CF017</t>
  </si>
  <si>
    <t xml:space="preserve">SUBCOMISIONADO CODAMEDY                           </t>
  </si>
  <si>
    <t>EST-CF018</t>
  </si>
  <si>
    <t xml:space="preserve">DIRECTOR ADMINISTRATIVO CODAMEDY                  </t>
  </si>
  <si>
    <t>EST-CF019</t>
  </si>
  <si>
    <t xml:space="preserve">DIRECTOR DE ASUNTOS JURIDICOS CODAMEDY            </t>
  </si>
  <si>
    <t>EST-CF020</t>
  </si>
  <si>
    <t xml:space="preserve">ADMINISTRATIVO                                    </t>
  </si>
  <si>
    <t>EST-CF060</t>
  </si>
  <si>
    <t xml:space="preserve">VERIFICADOR O DICTAMINADOR SANITARIO "B"          </t>
  </si>
  <si>
    <t>EST-CF2032</t>
  </si>
  <si>
    <t xml:space="preserve">COORDINADOR                                       </t>
  </si>
  <si>
    <t>EST-CF3018D</t>
  </si>
  <si>
    <t xml:space="preserve">SUBDIRECTOR ESTATAL                               </t>
  </si>
  <si>
    <t>EST-CF33812</t>
  </si>
  <si>
    <t xml:space="preserve">CHOFER DE LA DIRECCION                            </t>
  </si>
  <si>
    <t>EST-CF34260</t>
  </si>
  <si>
    <t>EST-CF34262</t>
  </si>
  <si>
    <t>EST-CF34263</t>
  </si>
  <si>
    <t xml:space="preserve">JEFE DE DEPARTAMENTO                              </t>
  </si>
  <si>
    <t>EST-CF3426B</t>
  </si>
  <si>
    <t xml:space="preserve">DIRECTOR DE HOSPITAL                              </t>
  </si>
  <si>
    <t>EST-CF40002</t>
  </si>
  <si>
    <t>EST-CF40005</t>
  </si>
  <si>
    <t xml:space="preserve">SOPORTE ADMINISTRATIVO                            </t>
  </si>
  <si>
    <t>EST-CF4002A</t>
  </si>
  <si>
    <t xml:space="preserve">SOPORTE ADMINISTRATIVO C                          </t>
  </si>
  <si>
    <t>EST-CF4003B</t>
  </si>
  <si>
    <t>EST-CF4004A</t>
  </si>
  <si>
    <t xml:space="preserve">SOPORTE ADMINISTRATIVO A                          </t>
  </si>
  <si>
    <t>EST-CF41056</t>
  </si>
  <si>
    <t xml:space="preserve">TEC. EN VERIFICACION, DICTAMINACION O SANEAMIENTO </t>
  </si>
  <si>
    <t>EST-CF41058</t>
  </si>
  <si>
    <t xml:space="preserve">TÉCNICO EN VERIF. DICT. O SANEAMIENTO C           </t>
  </si>
  <si>
    <t>EST-CF41062</t>
  </si>
  <si>
    <t xml:space="preserve">VERIFICADOR O DICTAMINADOR ESPECIALIZADO          </t>
  </si>
  <si>
    <t>FO2-CF40004</t>
  </si>
  <si>
    <t>FOR-CF40004</t>
  </si>
  <si>
    <t>HOM-C33891B</t>
  </si>
  <si>
    <t xml:space="preserve">TÉCNICO                                           </t>
  </si>
  <si>
    <t>HOM-CF004</t>
  </si>
  <si>
    <t xml:space="preserve">JEFE DE ALMACEN                                   </t>
  </si>
  <si>
    <t>HOM-CF006</t>
  </si>
  <si>
    <t xml:space="preserve">JEFE DE PSICOLOGIA CLINICA                        </t>
  </si>
  <si>
    <t>HOM-CF007</t>
  </si>
  <si>
    <t>HOM-CF008</t>
  </si>
  <si>
    <t>HOM-CF008B</t>
  </si>
  <si>
    <t>HOM-CF011</t>
  </si>
  <si>
    <t xml:space="preserve">COORD. MÉDICO EN ÁREA NORMATIVA "A"               </t>
  </si>
  <si>
    <t>HOM-CF015</t>
  </si>
  <si>
    <t xml:space="preserve">SUBJEFE DE ENFERMERIA                             </t>
  </si>
  <si>
    <t>HOM-CF4002A</t>
  </si>
  <si>
    <t>HOM-CF4004A</t>
  </si>
  <si>
    <t>420-M01004</t>
  </si>
  <si>
    <t xml:space="preserve">MÉDICO ESPECIALISTA "A"                           </t>
  </si>
  <si>
    <t>420-M01005</t>
  </si>
  <si>
    <t xml:space="preserve">CIRUJANO DENTISTA ESPECIALIZADO                   </t>
  </si>
  <si>
    <t>420-M01006</t>
  </si>
  <si>
    <t xml:space="preserve">MÉDICO GENERAL "A"                                </t>
  </si>
  <si>
    <t>420-M01007</t>
  </si>
  <si>
    <t xml:space="preserve">CIRUJANO DENTISTA "A"                             </t>
  </si>
  <si>
    <t>420-M01008</t>
  </si>
  <si>
    <t xml:space="preserve">MÉDICO GENERAL "B"                                </t>
  </si>
  <si>
    <t>420-M01009</t>
  </si>
  <si>
    <t xml:space="preserve">MÉDICO GENERAL "C"                                </t>
  </si>
  <si>
    <t>420-M01010</t>
  </si>
  <si>
    <t xml:space="preserve">MÉDICO ESPECIALISTA "B"                           </t>
  </si>
  <si>
    <t>420-M01011</t>
  </si>
  <si>
    <t>MÉDICO ESPECIALISTA "C"</t>
  </si>
  <si>
    <t xml:space="preserve">MÉDICO ESPECIALISTA "C"                           </t>
  </si>
  <si>
    <t>420-M01012</t>
  </si>
  <si>
    <t xml:space="preserve">CIRUJANO MAXILOFACIAL                             </t>
  </si>
  <si>
    <t>420-M01014</t>
  </si>
  <si>
    <t xml:space="preserve">CIRUJANO DENTISTA "B"                             </t>
  </si>
  <si>
    <t>420-M01015</t>
  </si>
  <si>
    <t xml:space="preserve">CIRUJANO DENTISTA "C"                             </t>
  </si>
  <si>
    <t>420-M02001</t>
  </si>
  <si>
    <t xml:space="preserve">QUÍMICO "A"                                       </t>
  </si>
  <si>
    <t>420-M02002</t>
  </si>
  <si>
    <t xml:space="preserve">BIÓLOGO "A"                                       </t>
  </si>
  <si>
    <t>420-M02003</t>
  </si>
  <si>
    <t xml:space="preserve">TÉCNICO LABORATORISTA "A"                         </t>
  </si>
  <si>
    <t>420-M02005</t>
  </si>
  <si>
    <t xml:space="preserve">AUXILIAR DE LABORATORISTA DE BIOTERIO "A"         </t>
  </si>
  <si>
    <t>420-M02006</t>
  </si>
  <si>
    <t xml:space="preserve">TÉCNICO RADIÓLOGO O EN RADIOTERAPIA               </t>
  </si>
  <si>
    <t>420-M02007</t>
  </si>
  <si>
    <t xml:space="preserve">TÉCNICO EN ELECTRODIAGNOSTICO                     </t>
  </si>
  <si>
    <t>420-M02011</t>
  </si>
  <si>
    <t xml:space="preserve">TERAPISTA ESPECIALIZADO                           </t>
  </si>
  <si>
    <t>420-M02012</t>
  </si>
  <si>
    <t xml:space="preserve">TERAPISTA                                         </t>
  </si>
  <si>
    <t>420-M02015</t>
  </si>
  <si>
    <t xml:space="preserve">PSICÓLOGO CLÍNICO                                 </t>
  </si>
  <si>
    <t>420-M02016</t>
  </si>
  <si>
    <t xml:space="preserve">CITOTECNÓLOGO "A"                                 </t>
  </si>
  <si>
    <t>420-M02023</t>
  </si>
  <si>
    <t xml:space="preserve">TÉCNICO ESPECIALISTA EN BIOLOGICOS Y REACTIVOS    </t>
  </si>
  <si>
    <t>420-M02031</t>
  </si>
  <si>
    <t xml:space="preserve">ENFERMERA JEFE DE SERVICIOS                       </t>
  </si>
  <si>
    <t>420-M02034</t>
  </si>
  <si>
    <t xml:space="preserve">ENFERMERA ESPECIALISTA "A"                        </t>
  </si>
  <si>
    <t>420-M02035</t>
  </si>
  <si>
    <t xml:space="preserve">ENFERMERA GENERAL TITULADA "A"                    </t>
  </si>
  <si>
    <t>420-M02036</t>
  </si>
  <si>
    <t>AUXILIAR DE ENFERMERIA "A"</t>
  </si>
  <si>
    <t>420-M02038</t>
  </si>
  <si>
    <t xml:space="preserve">OFICIAL Y/O PREPARADOR DESPACHADOR DE FARMACIA    </t>
  </si>
  <si>
    <t>420-M02040</t>
  </si>
  <si>
    <t xml:space="preserve">TRABAJADORA SOCIAL EN ÁREA MÉDICA "A"             </t>
  </si>
  <si>
    <t>420-M02044</t>
  </si>
  <si>
    <t xml:space="preserve">SUBJEFE DE DIETETICA                              </t>
  </si>
  <si>
    <t>420-M02045</t>
  </si>
  <si>
    <t xml:space="preserve">DIETISTA                                          </t>
  </si>
  <si>
    <t>420-M02046</t>
  </si>
  <si>
    <t xml:space="preserve">COCINERO JEFE DE HOSPITAL                         </t>
  </si>
  <si>
    <t>420-M02047</t>
  </si>
  <si>
    <t xml:space="preserve">COCINERO EN HOSPITAL                              </t>
  </si>
  <si>
    <t>420-M02048</t>
  </si>
  <si>
    <t xml:space="preserve">AUXILIAR DE COCINA EN HOSPITAL                    </t>
  </si>
  <si>
    <t>420-M02049</t>
  </si>
  <si>
    <t xml:space="preserve">NUTRICIÓNISTA                                     </t>
  </si>
  <si>
    <t>420-M02051</t>
  </si>
  <si>
    <t xml:space="preserve">ECÓNOMO                                           </t>
  </si>
  <si>
    <t>420-M02054</t>
  </si>
  <si>
    <t xml:space="preserve">JEFE DE BRIGADA EN PROGRAMAS DE SALUD             </t>
  </si>
  <si>
    <t>420-M02055</t>
  </si>
  <si>
    <t xml:space="preserve">JEFE DE SECTOR EN PROGRAMAS DE SALUD              </t>
  </si>
  <si>
    <t>420-M02056</t>
  </si>
  <si>
    <t xml:space="preserve">JEFE DE DISTRITO EN PROGRAMAS DE SALUD            </t>
  </si>
  <si>
    <t>420-M02057</t>
  </si>
  <si>
    <t xml:space="preserve">JEFE DE ESTADISTICA Y ARCHIVO CLÍNICO             </t>
  </si>
  <si>
    <t>420-M02058</t>
  </si>
  <si>
    <t xml:space="preserve">TÉCNICO EN ESTADISTICA EN ÁREA MÉDICA             </t>
  </si>
  <si>
    <t>420-M02059</t>
  </si>
  <si>
    <t xml:space="preserve">AUXILIAR DE ESTADISTICA Y ARCHIVO CLÍNICO         </t>
  </si>
  <si>
    <t>420-M02060</t>
  </si>
  <si>
    <t xml:space="preserve">JEFE DE ADMISIÓN                                  </t>
  </si>
  <si>
    <t>420-M02061</t>
  </si>
  <si>
    <t xml:space="preserve">AUXILIAR DE ADMISIÓN                              </t>
  </si>
  <si>
    <t>420-M02062</t>
  </si>
  <si>
    <t xml:space="preserve">PSICÓLOGO ESPECIALIZADO                           </t>
  </si>
  <si>
    <t>420-M02063</t>
  </si>
  <si>
    <t xml:space="preserve">AYUDANTE DE AUTOPSIAS                             </t>
  </si>
  <si>
    <t>420-M02064</t>
  </si>
  <si>
    <t xml:space="preserve">AUXILIAR TÉCNICO DE DIAGNOSTICO Y/O TRATAMIENTO   </t>
  </si>
  <si>
    <t>420-M02066</t>
  </si>
  <si>
    <t xml:space="preserve">TÉCNICO EN TRABAJO SOCIAL EN ÁREA MÉDICA "A"      </t>
  </si>
  <si>
    <t>420-M02068</t>
  </si>
  <si>
    <t xml:space="preserve">TÉCNICO EN ATENCION PRIMARIA A LA SALUD           </t>
  </si>
  <si>
    <t>420-M02072</t>
  </si>
  <si>
    <t xml:space="preserve">SUPERVISORA DE TRABAJO SOCIAL EN ÁREA MÉDICA "A"  </t>
  </si>
  <si>
    <t>420-M02073</t>
  </si>
  <si>
    <t xml:space="preserve">TÉCNICO EN PROGRAMAS DE SALUD                     </t>
  </si>
  <si>
    <t>420-M02074</t>
  </si>
  <si>
    <t xml:space="preserve">LABORATORISTA "A"                                 </t>
  </si>
  <si>
    <t>420-M02077</t>
  </si>
  <si>
    <t>QUÍMICO JEFE DE SECCION DE LABORATORIO DE A. C."A"</t>
  </si>
  <si>
    <t>420-M02081</t>
  </si>
  <si>
    <t xml:space="preserve">ENFERMERA GENERAL TITULADA "B"                    </t>
  </si>
  <si>
    <t>420-M02082</t>
  </si>
  <si>
    <t>AUXILIAR DE ENFERMERIA "B"</t>
  </si>
  <si>
    <t xml:space="preserve">AUXILIAR DE ENFERMERIA "B"                        </t>
  </si>
  <si>
    <t>420-M02083</t>
  </si>
  <si>
    <t xml:space="preserve">ENFERMERA GENERAL TECNICA                         </t>
  </si>
  <si>
    <t>420-M02085</t>
  </si>
  <si>
    <t xml:space="preserve">TRABAJADORA SOCIAL EN ÁREA MÉDICA "B"             </t>
  </si>
  <si>
    <t>420-M02087</t>
  </si>
  <si>
    <t xml:space="preserve">ENFERMERA ESPECIALISTA "B"                        </t>
  </si>
  <si>
    <t>420-M02088</t>
  </si>
  <si>
    <t xml:space="preserve">QUÍMICO "B"                                       </t>
  </si>
  <si>
    <t>420-M02089</t>
  </si>
  <si>
    <t xml:space="preserve">QUÍMICO "C"                                       </t>
  </si>
  <si>
    <t>420-M02092</t>
  </si>
  <si>
    <t xml:space="preserve">BIÓLOGO "B"                                       </t>
  </si>
  <si>
    <t>420-M02095</t>
  </si>
  <si>
    <t xml:space="preserve">TÉCNICO LABORATORISTA "B"                         </t>
  </si>
  <si>
    <t>420-M02098</t>
  </si>
  <si>
    <t xml:space="preserve">MICROSCOPISTA DE DIAGNOSTICO Y PALUDISMO          </t>
  </si>
  <si>
    <t>420-M02105</t>
  </si>
  <si>
    <t xml:space="preserve">ENFERMERA GENERAL TITULADA "C"                    </t>
  </si>
  <si>
    <t>420-M02107</t>
  </si>
  <si>
    <t xml:space="preserve">ENFERMERA ESPECIALISTA "C"                        </t>
  </si>
  <si>
    <t>420-M02109</t>
  </si>
  <si>
    <t xml:space="preserve">TERAPISTA PROFESIONAL EN REHABILITACIÓN           </t>
  </si>
  <si>
    <t>420-M02110</t>
  </si>
  <si>
    <t xml:space="preserve">PROFESIONAL EN TRABAJO SOCIAL EN ÁREA MÉDICA "A"  </t>
  </si>
  <si>
    <t>420-M02111</t>
  </si>
  <si>
    <t xml:space="preserve">PROFESIONAL EN TRABAJO SOCIAL EN ÁREA MÉDICA "B"  </t>
  </si>
  <si>
    <t>420-M02112</t>
  </si>
  <si>
    <t>SUPERVISORA PROF.EN TRABAJO SOCIAL EN ÁREA MED "C"</t>
  </si>
  <si>
    <t>420-M02113</t>
  </si>
  <si>
    <t>SUPERVISORA PROF.EN TRABAJO SOCIAL EN ÁREA MED "D"</t>
  </si>
  <si>
    <t>420-M02115</t>
  </si>
  <si>
    <t xml:space="preserve">LICENCIADO EN CIENCIAS DE LA NUTRICIÓN            </t>
  </si>
  <si>
    <t>420-M03002</t>
  </si>
  <si>
    <t xml:space="preserve">VETERINARIO "A"                                   </t>
  </si>
  <si>
    <t>420-M03004</t>
  </si>
  <si>
    <t>PROMOTOR EN SALUD</t>
  </si>
  <si>
    <t xml:space="preserve">PROMOTOR EN SALUD                                 </t>
  </si>
  <si>
    <t>420-M03005</t>
  </si>
  <si>
    <t xml:space="preserve">AFANADORA                                         </t>
  </si>
  <si>
    <t>420-M03006</t>
  </si>
  <si>
    <t xml:space="preserve">CAMILLERO                                         </t>
  </si>
  <si>
    <t>420-M03011</t>
  </si>
  <si>
    <t>LAVANDERA EN HOSPITAL</t>
  </si>
  <si>
    <t xml:space="preserve">LAVANDERA EN HOSPITAL                             </t>
  </si>
  <si>
    <t>420-M03012</t>
  </si>
  <si>
    <t xml:space="preserve">OPERADOR DE CALDERAS EN HOSPITAL                  </t>
  </si>
  <si>
    <t>420-M03013</t>
  </si>
  <si>
    <t xml:space="preserve">OPERADOR TÉCNICO DE CALDERAS EN HOSPITAL          </t>
  </si>
  <si>
    <t>420-M03018</t>
  </si>
  <si>
    <t xml:space="preserve">APOYO ADMINISTRATIVO EN SALUD A8                  </t>
  </si>
  <si>
    <t>420-M03019</t>
  </si>
  <si>
    <t xml:space="preserve">APOYO ADMINISTRATIVO EN SALUD A7                  </t>
  </si>
  <si>
    <t>420-M03020</t>
  </si>
  <si>
    <t xml:space="preserve">APOYO ADMINISTRATIVO EN SALUD A6                  </t>
  </si>
  <si>
    <t>420-M03021</t>
  </si>
  <si>
    <t xml:space="preserve">APOYO ADMINISTRATIVO EN SALUD A5                  </t>
  </si>
  <si>
    <t>420-M03022</t>
  </si>
  <si>
    <t xml:space="preserve">APOYO ADMINISTRATIVO EN SALUD A4                  </t>
  </si>
  <si>
    <t>420-M03023</t>
  </si>
  <si>
    <t xml:space="preserve">APOYO ADMINISTRATIVO EN SALUD A3                  </t>
  </si>
  <si>
    <t>420-M03024</t>
  </si>
  <si>
    <t xml:space="preserve">APOYO ADMINISTRATIVO EN SALUD A2                  </t>
  </si>
  <si>
    <t>420-M03025</t>
  </si>
  <si>
    <t xml:space="preserve">APOYO ADMINISTRATIVO EN SALUD A1                  </t>
  </si>
  <si>
    <t>EST-M01006</t>
  </si>
  <si>
    <t>MÉDICO GENERAL "A"</t>
  </si>
  <si>
    <t>EST-M02036</t>
  </si>
  <si>
    <t>EST-M02045</t>
  </si>
  <si>
    <t>DIETISTA</t>
  </si>
  <si>
    <t>EST-M02115</t>
  </si>
  <si>
    <t>EST-M03004</t>
  </si>
  <si>
    <t>EST-M03004B</t>
  </si>
  <si>
    <t>EST-M03018</t>
  </si>
  <si>
    <t xml:space="preserve">APOYO ADMINISTRATIVO EN SALUD - A8                </t>
  </si>
  <si>
    <t>EST-M03018A</t>
  </si>
  <si>
    <t>EST-M03018B</t>
  </si>
  <si>
    <t>EST-M03018C</t>
  </si>
  <si>
    <t>EST-M03018D</t>
  </si>
  <si>
    <t>EST-M03018E</t>
  </si>
  <si>
    <t>EST-M03019</t>
  </si>
  <si>
    <t>APOYO ADMINISTRATIVO EN SALUD - A7</t>
  </si>
  <si>
    <t>EST-M03019A</t>
  </si>
  <si>
    <t xml:space="preserve">APOYO ADMINISTRATIVO EN SALUD - A7                </t>
  </si>
  <si>
    <t>EST-M03019B</t>
  </si>
  <si>
    <t>EST-M03019C</t>
  </si>
  <si>
    <t>EST-M03019D</t>
  </si>
  <si>
    <t>EST-M03019E</t>
  </si>
  <si>
    <t>EST-M03019F</t>
  </si>
  <si>
    <t>EST-M03020</t>
  </si>
  <si>
    <t xml:space="preserve">APOYO ADMINISTRATIVO EN SALUD - A6                </t>
  </si>
  <si>
    <t>EST-M03020A</t>
  </si>
  <si>
    <t>EST-M03020B</t>
  </si>
  <si>
    <t>EST-M03020C</t>
  </si>
  <si>
    <t>EST-M03020D</t>
  </si>
  <si>
    <t>EST-M03020E</t>
  </si>
  <si>
    <t>EST-M03020F</t>
  </si>
  <si>
    <t>EST-M03021</t>
  </si>
  <si>
    <t>APOYO ADMINISTRATIVO EN SALUD - A5</t>
  </si>
  <si>
    <t xml:space="preserve">APOYO ADMINISTRATIVO EN SALUD - A5                </t>
  </si>
  <si>
    <t>EST-M03021A</t>
  </si>
  <si>
    <t>EST-M03023</t>
  </si>
  <si>
    <t xml:space="preserve">APOYO ADMINISTRATIVO EN SALUD - A3                </t>
  </si>
  <si>
    <t>EST-M03023A</t>
  </si>
  <si>
    <t>EST-M03023B</t>
  </si>
  <si>
    <t>EST-M03023C</t>
  </si>
  <si>
    <t>EST-M03024A</t>
  </si>
  <si>
    <t xml:space="preserve">APOYO ADMINISTRATIVO EN SALUD - A2                </t>
  </si>
  <si>
    <t>EST-M03024B</t>
  </si>
  <si>
    <t>EST-M03024C</t>
  </si>
  <si>
    <t>EST-M03024F</t>
  </si>
  <si>
    <t>EST-M03024G</t>
  </si>
  <si>
    <t>EST-M03024H</t>
  </si>
  <si>
    <t>EST-M03025</t>
  </si>
  <si>
    <t>APOYO ADMINISTRATIVO EN SALUD - A1</t>
  </si>
  <si>
    <t xml:space="preserve">APOYO ADMINISTRATIVO EN SALUD - A1                </t>
  </si>
  <si>
    <t>EST-M03025A</t>
  </si>
  <si>
    <t>EST-M03025B</t>
  </si>
  <si>
    <t>EST-M03025C</t>
  </si>
  <si>
    <t>EST-M03025D</t>
  </si>
  <si>
    <t>EST-M03025F</t>
  </si>
  <si>
    <t>EST-M03025H</t>
  </si>
  <si>
    <t>EST-M03025I</t>
  </si>
  <si>
    <t>EST-M03025J</t>
  </si>
  <si>
    <t>EST-M03026</t>
  </si>
  <si>
    <t xml:space="preserve">APOYO ADMINISTRATIVO                              </t>
  </si>
  <si>
    <t>EST-ME002</t>
  </si>
  <si>
    <t xml:space="preserve">AUXILIAR DE ENFERMERIA "A"                        </t>
  </si>
  <si>
    <t>EST-ME003</t>
  </si>
  <si>
    <t>EST-ME007</t>
  </si>
  <si>
    <t>EST-ME008</t>
  </si>
  <si>
    <t xml:space="preserve">TÉCNICO EN TRABAJO SOCIAL EN ÁREA MÉDICA          </t>
  </si>
  <si>
    <t>EST-ME009</t>
  </si>
  <si>
    <t xml:space="preserve">TÉCNICO EN ODONTOLOGIA                            </t>
  </si>
  <si>
    <t>EST-ME012</t>
  </si>
  <si>
    <t>EST-ME012A</t>
  </si>
  <si>
    <t>EST-ME013A</t>
  </si>
  <si>
    <t>EST-ME014</t>
  </si>
  <si>
    <t>EST-ME015</t>
  </si>
  <si>
    <t>EST-ME015A</t>
  </si>
  <si>
    <t>EST-ME016</t>
  </si>
  <si>
    <t>EST-ME017</t>
  </si>
  <si>
    <t>EST-ME018</t>
  </si>
  <si>
    <t>EST-ME018A</t>
  </si>
  <si>
    <t>EST-ME018C</t>
  </si>
  <si>
    <t>EST-ME020</t>
  </si>
  <si>
    <t>EST-ME020B</t>
  </si>
  <si>
    <t xml:space="preserve">MÉDICO ESPECIALISTA                               </t>
  </si>
  <si>
    <t>EST-ME022</t>
  </si>
  <si>
    <t xml:space="preserve">TÉCNICO DE LABORATORIO                            </t>
  </si>
  <si>
    <t>EST-ME024</t>
  </si>
  <si>
    <t>FO2-M01004</t>
  </si>
  <si>
    <t>MÉDICO ESPECIALISTA "A"</t>
  </si>
  <si>
    <t>FO2-M01006</t>
  </si>
  <si>
    <t>FO2-M01007</t>
  </si>
  <si>
    <t>FO2-M02001</t>
  </si>
  <si>
    <t>FO2-M02002</t>
  </si>
  <si>
    <t>FO2-M02003</t>
  </si>
  <si>
    <t>FO2-M02004</t>
  </si>
  <si>
    <t xml:space="preserve">TÉCNICO LABORATORISTA DE BIOTERIO                 </t>
  </si>
  <si>
    <t>FO2-M02005</t>
  </si>
  <si>
    <t>FO2-M02006</t>
  </si>
  <si>
    <t>FO2-M02012</t>
  </si>
  <si>
    <t>FO2-M02015</t>
  </si>
  <si>
    <t>FO2-M02034</t>
  </si>
  <si>
    <t>ENFERMERA ESPECIALISTA "A"</t>
  </si>
  <si>
    <t>FO2-M02035</t>
  </si>
  <si>
    <t>ENFERMERA GENERAL TITULADA "A"</t>
  </si>
  <si>
    <t>FO2-M02036</t>
  </si>
  <si>
    <t>FO2-M02038</t>
  </si>
  <si>
    <t>FO2-M02040</t>
  </si>
  <si>
    <t>FO2-M02048</t>
  </si>
  <si>
    <t>FO2-M02049</t>
  </si>
  <si>
    <t xml:space="preserve">NUTRICIONISTA                                     </t>
  </si>
  <si>
    <t>FO2-M02050</t>
  </si>
  <si>
    <t xml:space="preserve">TÉCNICO EN NUTRICIÓN                              </t>
  </si>
  <si>
    <t>FO2-M02058</t>
  </si>
  <si>
    <t>FO2-M02066</t>
  </si>
  <si>
    <t>TÉCNICO EN TRABAJO SOCIAL EN ÁREA MÉDICA "A"</t>
  </si>
  <si>
    <t>FO2-M02073</t>
  </si>
  <si>
    <t>TÉCNICO EN PROGRAMAS DE SALUD</t>
  </si>
  <si>
    <t>FO2-M02109</t>
  </si>
  <si>
    <t>FO2-M02115</t>
  </si>
  <si>
    <t>FO2-M03002</t>
  </si>
  <si>
    <t>FO2-M03004</t>
  </si>
  <si>
    <t>FO2-M03005</t>
  </si>
  <si>
    <t>AFANADORA</t>
  </si>
  <si>
    <t>FO2-M03006</t>
  </si>
  <si>
    <t>FO2-M03025</t>
  </si>
  <si>
    <t>FO3-M01004</t>
  </si>
  <si>
    <t>FO3-M01006</t>
  </si>
  <si>
    <t>FO3-M01007</t>
  </si>
  <si>
    <t>FO3-M02001</t>
  </si>
  <si>
    <t>FO3-M02002</t>
  </si>
  <si>
    <t>FO3-M02003</t>
  </si>
  <si>
    <t>FO3-M02006</t>
  </si>
  <si>
    <t>FO3-M02015</t>
  </si>
  <si>
    <t>FO3-M02034</t>
  </si>
  <si>
    <t>FO3-M02035</t>
  </si>
  <si>
    <t>FO3-M02036</t>
  </si>
  <si>
    <t>FO3-M02038</t>
  </si>
  <si>
    <t>FO3-M02040</t>
  </si>
  <si>
    <t>FO3-M02048</t>
  </si>
  <si>
    <t>FO3-M02049</t>
  </si>
  <si>
    <t>FO3-M02050</t>
  </si>
  <si>
    <t>FO3-M02066</t>
  </si>
  <si>
    <t>FO3-M02073</t>
  </si>
  <si>
    <t>FO3-M02115</t>
  </si>
  <si>
    <t>FO3-M02116</t>
  </si>
  <si>
    <t xml:space="preserve">MAESTRO EN CIENCIAS DE LA NUTRICIÓN               </t>
  </si>
  <si>
    <t>FO3-M03004</t>
  </si>
  <si>
    <t>FO3-M03005</t>
  </si>
  <si>
    <t>FO3-M03006</t>
  </si>
  <si>
    <t>FO3-M03011</t>
  </si>
  <si>
    <t>FO3-M03025</t>
  </si>
  <si>
    <t>FOR-M01006</t>
  </si>
  <si>
    <t>FOR-M01007</t>
  </si>
  <si>
    <t>FOR-M02001</t>
  </si>
  <si>
    <t>FOR-M02002</t>
  </si>
  <si>
    <t>FOR-M02003</t>
  </si>
  <si>
    <t>FOR-M02006</t>
  </si>
  <si>
    <t>TÉCNICO RADIÓLOGO O EN RADIOTERAPIA</t>
  </si>
  <si>
    <t>FOR-M02015</t>
  </si>
  <si>
    <t>FOR-M02036</t>
  </si>
  <si>
    <t>FOR-M02038</t>
  </si>
  <si>
    <t>FOR-M02048</t>
  </si>
  <si>
    <t>FOR-M02050</t>
  </si>
  <si>
    <t>FOR-M02066</t>
  </si>
  <si>
    <t>FOR-M02073</t>
  </si>
  <si>
    <t>FOR-M02117</t>
  </si>
  <si>
    <t xml:space="preserve">PARTERA ASISTENCIAL                               </t>
  </si>
  <si>
    <t>FOR-M03004</t>
  </si>
  <si>
    <t>FOR-M03005</t>
  </si>
  <si>
    <t>FOR-M03006</t>
  </si>
  <si>
    <t>FOR-M03025</t>
  </si>
  <si>
    <t>HOM-M03018</t>
  </si>
  <si>
    <t>HOM-M03019A</t>
  </si>
  <si>
    <t>HOM-M03019B</t>
  </si>
  <si>
    <t>HOM-M03019C</t>
  </si>
  <si>
    <t>HOM-M03019D</t>
  </si>
  <si>
    <t>HOM-M03019F</t>
  </si>
  <si>
    <t>HOM-M03020A</t>
  </si>
  <si>
    <t>HOM-M03020B</t>
  </si>
  <si>
    <t>HOM-M03020C</t>
  </si>
  <si>
    <t>HOM-M03020E</t>
  </si>
  <si>
    <t>HOM-M03021</t>
  </si>
  <si>
    <t>HOM-M03021A</t>
  </si>
  <si>
    <t>HOM-M03023A</t>
  </si>
  <si>
    <t>HOM-M03023B</t>
  </si>
  <si>
    <t>HOM-M03024A</t>
  </si>
  <si>
    <t>HOM-M03024B</t>
  </si>
  <si>
    <t>HOM-M03024C</t>
  </si>
  <si>
    <t>HOM-M03024D</t>
  </si>
  <si>
    <t>HOM-M03024E</t>
  </si>
  <si>
    <t>HOM-M03024F</t>
  </si>
  <si>
    <t>HOM-M03024G</t>
  </si>
  <si>
    <t>HOM-M03025</t>
  </si>
  <si>
    <t>HOM-M03025A</t>
  </si>
  <si>
    <t>HOM-M03025B</t>
  </si>
  <si>
    <t>HOM-M03025C</t>
  </si>
  <si>
    <t>HOM-M03025D</t>
  </si>
  <si>
    <t>HOM-M03025E</t>
  </si>
  <si>
    <t>HOM-M03025G</t>
  </si>
  <si>
    <t>HOM-M03025H</t>
  </si>
  <si>
    <t>HOM-ME001</t>
  </si>
  <si>
    <t>HOM-ME002</t>
  </si>
  <si>
    <t>HOM-ME002A</t>
  </si>
  <si>
    <t>HOM-ME003A</t>
  </si>
  <si>
    <t>HOM-ME005</t>
  </si>
  <si>
    <t xml:space="preserve">MASAJISTA                                         </t>
  </si>
  <si>
    <t>HOM-ME006</t>
  </si>
  <si>
    <t>HOM-ME007</t>
  </si>
  <si>
    <t>HOM-ME008</t>
  </si>
  <si>
    <t>HOM-ME009</t>
  </si>
  <si>
    <t>HOM-ME010</t>
  </si>
  <si>
    <t>HOM-ME011</t>
  </si>
  <si>
    <t xml:space="preserve">TÉCNICO PROTESISTA Y ORTESISTA                    </t>
  </si>
  <si>
    <t>HOM-ME012</t>
  </si>
  <si>
    <t>HOM-ME012A</t>
  </si>
  <si>
    <t>HOM-ME013</t>
  </si>
  <si>
    <t>HOM-ME013A</t>
  </si>
  <si>
    <t>HOM-ME014</t>
  </si>
  <si>
    <t>HOM-ME015</t>
  </si>
  <si>
    <t>CIRUJANO DENTISTA "A"</t>
  </si>
  <si>
    <t>HOM-ME016</t>
  </si>
  <si>
    <t>HOM-ME017</t>
  </si>
  <si>
    <t>HOM-ME018</t>
  </si>
  <si>
    <t>HOM-ME018A</t>
  </si>
  <si>
    <t>HOM-ME018B</t>
  </si>
  <si>
    <t xml:space="preserve">MÉDICO GENERAL A                                  </t>
  </si>
  <si>
    <t>HOM-ME019</t>
  </si>
  <si>
    <t>HOM-ME020</t>
  </si>
  <si>
    <t>HOM-ME020A</t>
  </si>
  <si>
    <t>HOM-ME020B</t>
  </si>
  <si>
    <t>HOM-ME022</t>
  </si>
  <si>
    <t>HOM-ME023A</t>
  </si>
  <si>
    <t xml:space="preserve">TÉCNICO RADIÓLOGO                                 </t>
  </si>
  <si>
    <t>HOM-ME023B</t>
  </si>
  <si>
    <t>REG-M01004</t>
  </si>
  <si>
    <t>REG-M01006</t>
  </si>
  <si>
    <t>REG-M01007</t>
  </si>
  <si>
    <t>REG-M01012</t>
  </si>
  <si>
    <t>REG-M02001</t>
  </si>
  <si>
    <t>REG-M02003</t>
  </si>
  <si>
    <t>REG-M02006</t>
  </si>
  <si>
    <t>REG-M02015</t>
  </si>
  <si>
    <t>REG-M02036</t>
  </si>
  <si>
    <t>REG-M02048</t>
  </si>
  <si>
    <t>REG-M02050</t>
  </si>
  <si>
    <t>REG-M02061</t>
  </si>
  <si>
    <t>REG-M02066</t>
  </si>
  <si>
    <t>REG-M02072</t>
  </si>
  <si>
    <t>REG-M02073</t>
  </si>
  <si>
    <t>REG-M02105</t>
  </si>
  <si>
    <t>REG-M02107</t>
  </si>
  <si>
    <t>REG-M02110</t>
  </si>
  <si>
    <t>REG-M03004</t>
  </si>
  <si>
    <t>REG-M03005</t>
  </si>
  <si>
    <t>REG-M03006</t>
  </si>
  <si>
    <t>REG-M03012</t>
  </si>
  <si>
    <t>REG-M03013</t>
  </si>
  <si>
    <t>REG-M03018</t>
  </si>
  <si>
    <t>REG-M03019</t>
  </si>
  <si>
    <t>REG-M03020</t>
  </si>
  <si>
    <t>REG-M03021</t>
  </si>
  <si>
    <t>REG-M03022</t>
  </si>
  <si>
    <t>REG-M03023</t>
  </si>
  <si>
    <t>REG-M03024</t>
  </si>
  <si>
    <t>REG-M03025</t>
  </si>
  <si>
    <t>VEC-M02073C</t>
  </si>
  <si>
    <t>CF40002B</t>
  </si>
  <si>
    <t>SOPORTE ADMINISTRATIVO "C"</t>
  </si>
  <si>
    <t>CF40003A</t>
  </si>
  <si>
    <t>SOPORTE ADMINISTRATIVO "B"</t>
  </si>
  <si>
    <t>CF41059</t>
  </si>
  <si>
    <t>VERIF. O DICTAMINADOR SANITARIO "A"</t>
  </si>
  <si>
    <t>M01004G</t>
  </si>
  <si>
    <t>M01006</t>
  </si>
  <si>
    <t>M01006D</t>
  </si>
  <si>
    <t>M01006I</t>
  </si>
  <si>
    <t>M01006Ñ</t>
  </si>
  <si>
    <t>M01006Z</t>
  </si>
  <si>
    <t>M01007A</t>
  </si>
  <si>
    <t>M01007E</t>
  </si>
  <si>
    <t>M02001</t>
  </si>
  <si>
    <t>QUÍMICO "A"</t>
  </si>
  <si>
    <t>M02001B</t>
  </si>
  <si>
    <t>M02001E</t>
  </si>
  <si>
    <t>M02001Ñ</t>
  </si>
  <si>
    <t>M02005B</t>
  </si>
  <si>
    <t>AUX. DE LABORATORIO Y/O BIOTERIO "A"</t>
  </si>
  <si>
    <t>M02006A</t>
  </si>
  <si>
    <t>M02006F</t>
  </si>
  <si>
    <t>M02006J</t>
  </si>
  <si>
    <t>M02012</t>
  </si>
  <si>
    <t>TERAPISTA</t>
  </si>
  <si>
    <t>M02015D</t>
  </si>
  <si>
    <t>PSICÓLOGO CLÍNICO</t>
  </si>
  <si>
    <t>M02015H</t>
  </si>
  <si>
    <t>M02015L</t>
  </si>
  <si>
    <t>M02015P</t>
  </si>
  <si>
    <t>M02019B</t>
  </si>
  <si>
    <t>TÉCNICO HISTOPATOLOGO</t>
  </si>
  <si>
    <t>M02035B</t>
  </si>
  <si>
    <t>M02035C</t>
  </si>
  <si>
    <t>M02035G</t>
  </si>
  <si>
    <t>M02035K</t>
  </si>
  <si>
    <t>M02035M</t>
  </si>
  <si>
    <t>M02035N</t>
  </si>
  <si>
    <t>M02035O</t>
  </si>
  <si>
    <t>M02036</t>
  </si>
  <si>
    <t>M02036A</t>
  </si>
  <si>
    <t>M02036B</t>
  </si>
  <si>
    <t>M02036C</t>
  </si>
  <si>
    <t>M02036D</t>
  </si>
  <si>
    <t>M02036E</t>
  </si>
  <si>
    <t>M02036K</t>
  </si>
  <si>
    <t>M02036L</t>
  </si>
  <si>
    <t>M02036M</t>
  </si>
  <si>
    <t>M02036S</t>
  </si>
  <si>
    <t>M02036T</t>
  </si>
  <si>
    <t>M02036Y</t>
  </si>
  <si>
    <t>M02040B</t>
  </si>
  <si>
    <t>TRABAJADORA SOCIAL EN ÁREA MÉDICA "A"</t>
  </si>
  <si>
    <t>M02040L</t>
  </si>
  <si>
    <t>M02048A</t>
  </si>
  <si>
    <t>AUX. DE COCINA EN HOSPITAL</t>
  </si>
  <si>
    <t>M02048B</t>
  </si>
  <si>
    <t>M02048C</t>
  </si>
  <si>
    <t>M02049A</t>
  </si>
  <si>
    <t>NUTRICIÓNISTA</t>
  </si>
  <si>
    <t>M02049C</t>
  </si>
  <si>
    <t>M02050A</t>
  </si>
  <si>
    <t>TÉCNICO EN NUTRICIÓN</t>
  </si>
  <si>
    <t>M02066A</t>
  </si>
  <si>
    <t>M02066G</t>
  </si>
  <si>
    <t>M02066H</t>
  </si>
  <si>
    <t>M02074A</t>
  </si>
  <si>
    <t>M02083A</t>
  </si>
  <si>
    <t>ENFERMERA GENERAL TECNICA</t>
  </si>
  <si>
    <t>M02109A</t>
  </si>
  <si>
    <t>TERAPISTA PROFESIONAL EN REHABILITACIÓN</t>
  </si>
  <si>
    <t>M02115B</t>
  </si>
  <si>
    <t>LICENCIADO EN CIENCIAS DE LA NUTRICIÓN</t>
  </si>
  <si>
    <t>M02115K</t>
  </si>
  <si>
    <t>M03001D</t>
  </si>
  <si>
    <t>INGENIERO BIOMÉDICO</t>
  </si>
  <si>
    <t>M03002A</t>
  </si>
  <si>
    <t>VETERINARIO "A"</t>
  </si>
  <si>
    <t>M03004A</t>
  </si>
  <si>
    <t>M03004B</t>
  </si>
  <si>
    <t>M03004C</t>
  </si>
  <si>
    <t>M03004D</t>
  </si>
  <si>
    <t>M03004G</t>
  </si>
  <si>
    <t>M03005A</t>
  </si>
  <si>
    <t>M03005B</t>
  </si>
  <si>
    <t>M03005C</t>
  </si>
  <si>
    <t>M03005D</t>
  </si>
  <si>
    <t>M03005F</t>
  </si>
  <si>
    <t>AFANADOR</t>
  </si>
  <si>
    <t>M03005G</t>
  </si>
  <si>
    <t>M03005H</t>
  </si>
  <si>
    <t>M03006A</t>
  </si>
  <si>
    <t>M03006C</t>
  </si>
  <si>
    <t>M03006D</t>
  </si>
  <si>
    <t>M03006E</t>
  </si>
  <si>
    <t>M03018</t>
  </si>
  <si>
    <t>APOYO ADMINISTRATIVO EN SALUD - A8</t>
  </si>
  <si>
    <t>M03019AA</t>
  </si>
  <si>
    <t>M03019N</t>
  </si>
  <si>
    <t>M03019Q</t>
  </si>
  <si>
    <t>M03019W</t>
  </si>
  <si>
    <t>M03020E</t>
  </si>
  <si>
    <t>APOYO ADMINISTRATIVO EN SALUD - A6</t>
  </si>
  <si>
    <t>M03020G</t>
  </si>
  <si>
    <t>M03021F</t>
  </si>
  <si>
    <t>M03021G</t>
  </si>
  <si>
    <t>M03021H</t>
  </si>
  <si>
    <t>M03021I</t>
  </si>
  <si>
    <t>M03021L</t>
  </si>
  <si>
    <t>M03021Ñ</t>
  </si>
  <si>
    <t>M03022I</t>
  </si>
  <si>
    <t>APOYO ADMINISTRATIVO EN SALUD - A4</t>
  </si>
  <si>
    <t>M03023A</t>
  </si>
  <si>
    <t>APOYO ADMINISTRATIVO EN SALUD - A3</t>
  </si>
  <si>
    <t>M03024A</t>
  </si>
  <si>
    <t>APOYO ADMINISTRATIVO EN SALUD - A2</t>
  </si>
  <si>
    <t>M03024I</t>
  </si>
  <si>
    <t>M03024K</t>
  </si>
  <si>
    <t>M03024Q</t>
  </si>
  <si>
    <t>M03024R</t>
  </si>
  <si>
    <t>M03024V</t>
  </si>
  <si>
    <t>M03025A</t>
  </si>
  <si>
    <t>M03025AA</t>
  </si>
  <si>
    <t>M03025AB</t>
  </si>
  <si>
    <t>M03025C</t>
  </si>
  <si>
    <t>M03025I</t>
  </si>
  <si>
    <t>M03025J</t>
  </si>
  <si>
    <t>M03025N</t>
  </si>
  <si>
    <t>M03025O</t>
  </si>
  <si>
    <t>M03025P</t>
  </si>
  <si>
    <t>M03025R</t>
  </si>
  <si>
    <t>M03025S</t>
  </si>
  <si>
    <t>M03025T</t>
  </si>
  <si>
    <t>M03025U</t>
  </si>
  <si>
    <t>M03025V</t>
  </si>
  <si>
    <t>M03025W</t>
  </si>
  <si>
    <t>M03025X</t>
  </si>
  <si>
    <t>M03025Y</t>
  </si>
  <si>
    <t>M03025Z</t>
  </si>
  <si>
    <t>M03019</t>
  </si>
  <si>
    <t xml:space="preserve">APOYO ADMINISTRATIVO EN SALUD-A7    </t>
  </si>
  <si>
    <t>M03024</t>
  </si>
  <si>
    <t>M03025</t>
  </si>
  <si>
    <t xml:space="preserve">APOYO ADMINISTRATIVO  EN  SALUD-  A1  </t>
  </si>
  <si>
    <t xml:space="preserve">APOYO ADMINISTRATIVO  EN  SALUD-  A2  </t>
  </si>
  <si>
    <t>M02002</t>
  </si>
  <si>
    <t xml:space="preserve">BIÓLOGO A  </t>
  </si>
  <si>
    <t>M02035A</t>
  </si>
  <si>
    <t xml:space="preserve">ENFERMERA  GENERAL  TITULADA  A  </t>
  </si>
  <si>
    <t>M02115</t>
  </si>
  <si>
    <t xml:space="preserve">LICENCIADO  EN  CIENCIAS  DE  LA  NUTRICIÓN  </t>
  </si>
  <si>
    <t>M01006A</t>
  </si>
  <si>
    <t xml:space="preserve">MÉDICO   GENERAL   A   </t>
  </si>
  <si>
    <t>M01003</t>
  </si>
  <si>
    <t xml:space="preserve">MÉDICO GENERAL EN ÁREA NORMATIVA </t>
  </si>
  <si>
    <t>M03004E</t>
  </si>
  <si>
    <t xml:space="preserve">PROMOTOR EN SALUD   </t>
  </si>
  <si>
    <t>M02015A</t>
  </si>
  <si>
    <t xml:space="preserve">PSICÓLOGO CLÍNICO  </t>
  </si>
  <si>
    <t>CF40003</t>
  </si>
  <si>
    <t>SOPORTE ADMINISTRATIVO B</t>
  </si>
  <si>
    <t>CF40001</t>
  </si>
  <si>
    <t>SOPORTE ADMINISTRATIVO D</t>
  </si>
  <si>
    <t>M02073D</t>
  </si>
  <si>
    <t>M02040A</t>
  </si>
  <si>
    <t>TRABAJADORA SOCIAL EN ÁREA MÉDICA A</t>
  </si>
  <si>
    <t>JEFE DE DEPARTAMENTO ESTATAL</t>
  </si>
  <si>
    <t>COORDINADOR DICT. DE SERVICIOS ESPECIALIZADOS</t>
  </si>
  <si>
    <t>DIRECTOR ESTATAL</t>
  </si>
  <si>
    <t>SUBDIRECTOR ESTATAL</t>
  </si>
  <si>
    <t>SOPORTE ADMINISTRATIVO "A"</t>
  </si>
  <si>
    <t>JEFE DE UNIDAD DE ATENCIÓN MÉDICA "A"</t>
  </si>
  <si>
    <t>JEFE DE UNIDAD DE ATENCIÓN MÉDICA "C"</t>
  </si>
  <si>
    <t>SUBDIRECTOR MÉDICO "C" EN HOSPITAL</t>
  </si>
  <si>
    <t>JEFE DE DIVISIÓN</t>
  </si>
  <si>
    <t>JEFE DE SERVICIOS</t>
  </si>
  <si>
    <t>JEFE DE UNIDAD EN HOSPITAL</t>
  </si>
  <si>
    <t>COORDINADOR MÉDICO EN ÁREA NORMATIVA "A"</t>
  </si>
  <si>
    <t>JEFE DE ENFERMERAS "A"</t>
  </si>
  <si>
    <t>JEFE DE ENFERMERAS "D"</t>
  </si>
  <si>
    <t>JEFE DE FARMACIA</t>
  </si>
  <si>
    <t>JEFE DE DIETÉTICA</t>
  </si>
  <si>
    <t>SUPERVISOR DE ACCIÓN COMUNITARIA DE P.A.P.A.</t>
  </si>
  <si>
    <t>SUPERVISOR MÉDICO EN ÁREA NORMATIVA</t>
  </si>
  <si>
    <t>SUBJEFE DE ENFERMERAS</t>
  </si>
  <si>
    <t>JEFE DE TRABAJO SOCIAL EN ÁREA MÉDICA</t>
  </si>
  <si>
    <t>TEC. EN VERIF.DICT. O SANEAMIENTO "A"</t>
  </si>
  <si>
    <t>TEC. EN VERIF.DICT. O SANEAMIENTO "B"</t>
  </si>
  <si>
    <t>TEC. EN VERIF.DICT. O SANEAMIENTO "C"</t>
  </si>
  <si>
    <t>VERIF. O DICT. SANITARIO "A"</t>
  </si>
  <si>
    <t>VERIF. O DICT. SANITARIO "B"</t>
  </si>
  <si>
    <t>VERIF. O DICT. SANITARIO "C"</t>
  </si>
  <si>
    <t>VERIF. O DICT. ESP. "A"</t>
  </si>
  <si>
    <t>VERIF. O DICT. ESP. "B"</t>
  </si>
  <si>
    <t>VERIF. O DICT. ESP. "C"</t>
  </si>
  <si>
    <t>COORDINADOR PARAMÉDICO EN ÁREA NORMATIVA "A"</t>
  </si>
  <si>
    <t>COORDINADOR PARAMÉDICO EN ÁREA NORMATIVA "B"</t>
  </si>
  <si>
    <t>COORDINADOR(A) NORMATIVO EN ENFERMERÍA</t>
  </si>
  <si>
    <t>DIRECTOR GENERAL DE LOS SERVICIOS DE SALUD</t>
  </si>
  <si>
    <t>SUP. GRAL. DE NORM., EVAL. Y CONTROL</t>
  </si>
  <si>
    <t>COORDINADOR DE PROFESIONALES</t>
  </si>
  <si>
    <t>JEFE DE SERVICIOS ADMINISTRATIVOS EN HOSPITAL</t>
  </si>
  <si>
    <t>COMISIONADO DE ARBITRAJE MÉDICO</t>
  </si>
  <si>
    <t>SUBCOMISIONADO CODAMEDY</t>
  </si>
  <si>
    <t>DIRECTOR ADMINISTRATIVO CODAMEDY</t>
  </si>
  <si>
    <t>DIRECTOR DE ASUNTOS JURÍDICOS CODAMEDY</t>
  </si>
  <si>
    <t>ADMINISTRATIVO</t>
  </si>
  <si>
    <t>VERIFICADOR O DICTAMINADOR SANITARIO "B"</t>
  </si>
  <si>
    <t>CHOFER DE LA DIRECCIÓN</t>
  </si>
  <si>
    <t>SOPORTE ADMINISTRATIVO</t>
  </si>
  <si>
    <t>SOPORTE ADMINISTRATIVO C</t>
  </si>
  <si>
    <t>SOPORTE ADMINISTRATIVO A</t>
  </si>
  <si>
    <t>TEC. EN VERIFICACIÓN, DICTAMINACIÓN O SANEAMIENTO</t>
  </si>
  <si>
    <t>TÉCNICO EN VERIF. DICT. O SANEAMIENTO C</t>
  </si>
  <si>
    <t>VERIFICADOR O DICTAMINADOR ESPECIALIZADO</t>
  </si>
  <si>
    <t>JEFE DE ALMACEN</t>
  </si>
  <si>
    <t>JEFE DE PSICOLOGÍA CLÍNICA</t>
  </si>
  <si>
    <t>COORD. MÉDICO EN ÁREA NORMATIVA "A"</t>
  </si>
  <si>
    <t>SUBJEFE DE ENFERMERÍA</t>
  </si>
  <si>
    <t>DIRECTOR DE HOSPITAL</t>
  </si>
  <si>
    <t>CIRUJANO DENTISTA ESPECIALIZADO</t>
  </si>
  <si>
    <t>MÉDICO GENERAL "B"</t>
  </si>
  <si>
    <t>MÉDICO GENERAL "C"</t>
  </si>
  <si>
    <t>MÉDICO ESPECIALISTA "B"</t>
  </si>
  <si>
    <t>CIRUJANO MAXILOFACIAL</t>
  </si>
  <si>
    <t>CIRUJANO DENTISTA "B"</t>
  </si>
  <si>
    <t>CIRUJANO DENTISTA "C"</t>
  </si>
  <si>
    <t>BIÓLOGO "A"</t>
  </si>
  <si>
    <t>TÉCNICO LABORATORISTA "A"</t>
  </si>
  <si>
    <t>AUXILIAR DE LABORATORISTA DE BIOTERIO "A"</t>
  </si>
  <si>
    <t>TÉCNICO EN ELECTRODIAGNÓSTICO</t>
  </si>
  <si>
    <t>TERAPISTA ESPECIALIZADO</t>
  </si>
  <si>
    <t>CITOTECNÓLOGO "A"</t>
  </si>
  <si>
    <t>TÉCNICO ESPECIALISTA EN BIOLÓGICOS Y REACTIVOS</t>
  </si>
  <si>
    <t>ENFERMERA JEFE DE SERVICIOS</t>
  </si>
  <si>
    <t>AUXILIAR DE ENFERMERÍA "A"</t>
  </si>
  <si>
    <t>OFICIAL Y/O PREPARADOR DESPACHADOR DE FARMACIA</t>
  </si>
  <si>
    <t>SUBJEFE DE DIETÉTICA</t>
  </si>
  <si>
    <t>COCINERO JEFE DE HOSPITAL</t>
  </si>
  <si>
    <t>COCINERO EN HOSPITAL</t>
  </si>
  <si>
    <t>AUXILIAR DE COCINA EN HOSPITAL</t>
  </si>
  <si>
    <t>NUTRICIONISTA</t>
  </si>
  <si>
    <t>ECÓNOMO</t>
  </si>
  <si>
    <t>JEFE DE BRIGADA EN PROGRAMAS DE SALUD</t>
  </si>
  <si>
    <t>JEFE DE SECTOR EN PROGRAMAS DE SALUD</t>
  </si>
  <si>
    <t>JEFE DE DISTRITO EN PROGRAMAS DE SALUD</t>
  </si>
  <si>
    <t>JEFE DE ESTADÍSTICA Y ARCHIVO CLÍNICO</t>
  </si>
  <si>
    <t>TÉCNICO EN ESTADÍSTICA EN ÁREA MÉDICA</t>
  </si>
  <si>
    <t>AUXILIAR DE ESTADÍSTICA Y ARCHIVO CLÍNICO</t>
  </si>
  <si>
    <t>JEFE DE ADMISIÓN</t>
  </si>
  <si>
    <t>AUXILIAR DE ADMISIÓN</t>
  </si>
  <si>
    <t>PSICÓLOGO ESPECIALIZADO</t>
  </si>
  <si>
    <t>AYUDANTE DE AUTOPSIAS</t>
  </si>
  <si>
    <t>AUXILIAR TÉCNICO DE DIAGNÓSTICO Y/O TRATAMIENTO</t>
  </si>
  <si>
    <t>TÉCNICO EN ATENCIÓN PRIMARIA A LA SALUD</t>
  </si>
  <si>
    <t>SUPERVISORA DE TRABAJO SOCIAL EN ÁREA MÉDICA "A"</t>
  </si>
  <si>
    <t>QUÍMICO JEFE DE SECCIÓN DE LABORATORIO DE A. C."A"</t>
  </si>
  <si>
    <t>ENFERMERA GENERAL TITULADA "B"</t>
  </si>
  <si>
    <t>AUXILIAR DE ENFERMERÍA "B"</t>
  </si>
  <si>
    <t>ENFERMERA GENERAL TÉCNICA</t>
  </si>
  <si>
    <t>TRABAJADORA SOCIAL EN ÁREA MÉDICA "B"</t>
  </si>
  <si>
    <t>ENFERMERA ESPECIALISTA "B"</t>
  </si>
  <si>
    <t>QUÍMICO "B"</t>
  </si>
  <si>
    <t>QUÍMICO "C"</t>
  </si>
  <si>
    <t>BIÓLOGO "B"</t>
  </si>
  <si>
    <t>TÉCNICO LABORATORISTA "B"</t>
  </si>
  <si>
    <t>MICROSCOPISTA DE DIAGNÓSTICO Y PALUDISMO</t>
  </si>
  <si>
    <t>ENFERMERA GENERAL TITULADA "C"</t>
  </si>
  <si>
    <t>ENFERMERA ESPECIALISTA "C"</t>
  </si>
  <si>
    <t>PROFESIONAL EN TRABAJO SOCIAL EN ÁREA MÉDICA "A"</t>
  </si>
  <si>
    <t>PROFESIONAL EN TRABAJO SOCIAL EN ÁREA MÉDICA "B"</t>
  </si>
  <si>
    <t>OPERADOR DE CALDERAS EN HOSPITAL</t>
  </si>
  <si>
    <t>OPERADOR TÉCNICO DE CALDERAS EN HOSPITAL</t>
  </si>
  <si>
    <t>APOYO ADMINISTRATIVO EN SALUD A8</t>
  </si>
  <si>
    <t>APOYO ADMINISTRATIVO EN SALUD A7</t>
  </si>
  <si>
    <t>APOYO ADMINISTRATIVO EN SALUD A6</t>
  </si>
  <si>
    <t>APOYO ADMINISTRATIVO EN SALUD A5</t>
  </si>
  <si>
    <t>APOYO ADMINISTRATIVO EN SALUD A4</t>
  </si>
  <si>
    <t>APOYO ADMINISTRATIVO EN SALUD A3</t>
  </si>
  <si>
    <t>APOYO ADMINISTRATIVO EN SALUD A2</t>
  </si>
  <si>
    <t>APOYO ADMINISTRATIVO EN SALUD A1</t>
  </si>
  <si>
    <t>APOYO ADMINISTRATIVO</t>
  </si>
  <si>
    <t>TÉCNICO EN TRABAJO SOCIAL EN ÁREA MÉDICA</t>
  </si>
  <si>
    <t>TÉCNICO EN ODONTOLOGÍA</t>
  </si>
  <si>
    <t>TÉCNICO DE LABORATORIO</t>
  </si>
  <si>
    <t>TÉCNICO LABORATORISTA DE BIOTERIO</t>
  </si>
  <si>
    <t>MAESTRO EN CIENCIAS DE LA NUTRICIÓN</t>
  </si>
  <si>
    <t>PARTERA ASISTENCIAL</t>
  </si>
  <si>
    <t>MASAJISTA</t>
  </si>
  <si>
    <t>TÉCNICO PROTESISTA Y ORTESISTA</t>
  </si>
  <si>
    <t>MÉDICO GENERAL A</t>
  </si>
  <si>
    <t>* Otros :</t>
  </si>
  <si>
    <t>CTO 44</t>
  </si>
  <si>
    <t>PREVISIÓN SOCIAL MÚLTIPLE</t>
  </si>
  <si>
    <t>CTO 46</t>
  </si>
  <si>
    <t>AYUDA DE SERVICIOS</t>
  </si>
  <si>
    <t>CTO 59</t>
  </si>
  <si>
    <t>DÍA DEL TRABAJADOR DE LA SALUD</t>
  </si>
  <si>
    <t>MEDIDAS DE FIN DE AÑO</t>
  </si>
  <si>
    <t>Resumen de Plazas de las Entidades Paraestatales Sector Educación</t>
  </si>
  <si>
    <t>HORAS BASE</t>
  </si>
  <si>
    <t>HORAS EVENTUALES</t>
  </si>
  <si>
    <t>TOTAL DE HORAS</t>
  </si>
  <si>
    <t>ASIMILIADOS A SALARIO</t>
  </si>
  <si>
    <t>HORAS ASIMILADOS A SALARIO</t>
  </si>
  <si>
    <t>CECYTEY</t>
  </si>
  <si>
    <t>(1)</t>
  </si>
  <si>
    <t>COBAY</t>
  </si>
  <si>
    <t>CONALEP</t>
  </si>
  <si>
    <t>(2)</t>
  </si>
  <si>
    <t>ICATEY</t>
  </si>
  <si>
    <t>ITSM</t>
  </si>
  <si>
    <t>ITSP</t>
  </si>
  <si>
    <t>ITSSY</t>
  </si>
  <si>
    <t>ITSVA</t>
  </si>
  <si>
    <t>UNAY</t>
  </si>
  <si>
    <t>UNO</t>
  </si>
  <si>
    <t>UPY</t>
  </si>
  <si>
    <t>UTC</t>
  </si>
  <si>
    <t>UTM</t>
  </si>
  <si>
    <t>UTMAYAB</t>
  </si>
  <si>
    <t>UTP</t>
  </si>
  <si>
    <t>UTRS</t>
  </si>
  <si>
    <t>(1) Horas mensuales</t>
  </si>
  <si>
    <t>(2) Horas anuales</t>
  </si>
  <si>
    <t>JEFE DE OFICINA D</t>
  </si>
  <si>
    <t>ENCARGADO CDF</t>
  </si>
  <si>
    <t>ESCOLTA</t>
  </si>
  <si>
    <t>ASISTENTE EDUCATIVO</t>
  </si>
  <si>
    <t>AUXILIAR CONTABLE A</t>
  </si>
  <si>
    <t>AUXILIAR DE CAJA</t>
  </si>
  <si>
    <t>AUXILIAR JURÍDICO A</t>
  </si>
  <si>
    <t>AUXILIAR TERAPISTA</t>
  </si>
  <si>
    <t>COMPRADOR A</t>
  </si>
  <si>
    <t>NIÑERA</t>
  </si>
  <si>
    <t>0064</t>
  </si>
  <si>
    <t>INSTRUCTOR</t>
  </si>
  <si>
    <t>0175</t>
  </si>
  <si>
    <t>PROMOTOR MUNICIPAL</t>
  </si>
  <si>
    <t>0174</t>
  </si>
  <si>
    <t xml:space="preserve">ENLACE REGIONAL </t>
  </si>
  <si>
    <t>ABOGADO</t>
  </si>
  <si>
    <t>Número de Horas</t>
  </si>
  <si>
    <t>DH-CF2800</t>
  </si>
  <si>
    <t>DH-CF2500</t>
  </si>
  <si>
    <t>DH-CF2500A</t>
  </si>
  <si>
    <t>DIRECTOR DE PLANTEL "A"</t>
  </si>
  <si>
    <t>DH-CF2600</t>
  </si>
  <si>
    <t>DIRECTOR DE PLANTEL "B"</t>
  </si>
  <si>
    <t>DH-CF2700</t>
  </si>
  <si>
    <t>DIRECTOR DE PLANTEL "C"</t>
  </si>
  <si>
    <t>DH-CF1900</t>
  </si>
  <si>
    <t>DH-CF2000</t>
  </si>
  <si>
    <t>COORDINADOR ACADÉMICO</t>
  </si>
  <si>
    <t>A01001</t>
  </si>
  <si>
    <t>A01005</t>
  </si>
  <si>
    <t>ADMINISTRATIVO ESPECIALIZADO</t>
  </si>
  <si>
    <t>A03004</t>
  </si>
  <si>
    <t>A08004</t>
  </si>
  <si>
    <t>TAQUIMECANÓGRAFA</t>
  </si>
  <si>
    <t>CF08011</t>
  </si>
  <si>
    <t>CF12027</t>
  </si>
  <si>
    <t>INGENIERO EN SISTEMAS</t>
  </si>
  <si>
    <t>CF18201</t>
  </si>
  <si>
    <t>ENCARGADO DE ORDEN</t>
  </si>
  <si>
    <t>CF33116</t>
  </si>
  <si>
    <t>CF33158</t>
  </si>
  <si>
    <t>COOR. DE TÉCNICOS ESPECIALIZADOS</t>
  </si>
  <si>
    <t>CF34279</t>
  </si>
  <si>
    <t>SECRETARIA DE DIRECTOR DE PLANTEL</t>
  </si>
  <si>
    <t>CF53455</t>
  </si>
  <si>
    <t>SECRETARIA DE DIRECTOR GENERAL</t>
  </si>
  <si>
    <t>EH12001</t>
  </si>
  <si>
    <t>PROFR. CECYT I</t>
  </si>
  <si>
    <t>PROF. CECYT I (APOYO DOCENCIA) ASOCIADO "B" MT</t>
  </si>
  <si>
    <t>PROF. CECYT I (APOYO DOCENCIA) ASOCIADO "B" TT</t>
  </si>
  <si>
    <t>EH12002</t>
  </si>
  <si>
    <t>PROF. CECYT II</t>
  </si>
  <si>
    <t>PROF. CECYT II (APOYO DOCENCIA) ASOCIADO "C" MT</t>
  </si>
  <si>
    <t>PROF. CECYT II (APOYO DOCENCIA) ASOCIADO "C" TT</t>
  </si>
  <si>
    <t>EH12003</t>
  </si>
  <si>
    <t>PROF. CECYT III</t>
  </si>
  <si>
    <t>PROF. CECYT III (APOYO DOCENCIA) TITULAR "A" MT</t>
  </si>
  <si>
    <t>PROF. CECYT III (APOYO DOCENCIA) TITULAR "A" TT</t>
  </si>
  <si>
    <t>EH4625</t>
  </si>
  <si>
    <t>PROFR. ASOCIADO "B" MT</t>
  </si>
  <si>
    <t>EH4627</t>
  </si>
  <si>
    <t>PROFR. TITULAR "A" MT</t>
  </si>
  <si>
    <t>EH4629</t>
  </si>
  <si>
    <t>PROFR. TITULAR "B" MT</t>
  </si>
  <si>
    <t>EH4661</t>
  </si>
  <si>
    <t>PROFR. ASOCIADO "C" MT</t>
  </si>
  <si>
    <t>EH4725</t>
  </si>
  <si>
    <t>PROFR. ASOCIADO "B" TT</t>
  </si>
  <si>
    <t>EH4727</t>
  </si>
  <si>
    <t>PROFR. TITULAR "A" TT</t>
  </si>
  <si>
    <t>EH4729</t>
  </si>
  <si>
    <t>PROFR. TITULAR "B" TT</t>
  </si>
  <si>
    <t>EH4761</t>
  </si>
  <si>
    <t>PROFR. ASOCIADO "C" TT</t>
  </si>
  <si>
    <t>EH4827</t>
  </si>
  <si>
    <t>PROFR. TITULAR "A" TC</t>
  </si>
  <si>
    <t>P01002</t>
  </si>
  <si>
    <t>ANALISTA ESPECIALIZADO</t>
  </si>
  <si>
    <t>S01801</t>
  </si>
  <si>
    <t>AUXILIAR DE SERVICIOS Y MANTTO</t>
  </si>
  <si>
    <t>S07007</t>
  </si>
  <si>
    <t>OFICIAL DE MANTENIMIENTO</t>
  </si>
  <si>
    <t>S13008</t>
  </si>
  <si>
    <t>S14003</t>
  </si>
  <si>
    <t>T05003</t>
  </si>
  <si>
    <t>BIBLIOTECARIO</t>
  </si>
  <si>
    <t>T06018</t>
  </si>
  <si>
    <t>T06027</t>
  </si>
  <si>
    <t>CAPTURISTA</t>
  </si>
  <si>
    <t>T09802</t>
  </si>
  <si>
    <t>T16005</t>
  </si>
  <si>
    <t>T26803</t>
  </si>
  <si>
    <t>* IMPORTE H/S/M</t>
  </si>
  <si>
    <t>PODER EJECUTIVO</t>
  </si>
  <si>
    <t>Presupuesto 2022</t>
  </si>
  <si>
    <t>Tabulador de Sueldos y Salarios</t>
  </si>
  <si>
    <t>PROFR. CECYT II</t>
  </si>
  <si>
    <t>PROFR. CECYT III</t>
  </si>
  <si>
    <t>Clave del Puesto</t>
  </si>
  <si>
    <t xml:space="preserve">Número de Plazas </t>
  </si>
  <si>
    <t>Número de horas</t>
  </si>
  <si>
    <t>N/A|6</t>
  </si>
  <si>
    <t>N/A|801</t>
  </si>
  <si>
    <t>N/A|10</t>
  </si>
  <si>
    <t>COORDINADOR DE ZONA</t>
  </si>
  <si>
    <t>N/A|804</t>
  </si>
  <si>
    <t>SUBDIRECTOR DE AREA</t>
  </si>
  <si>
    <t>N/A|967</t>
  </si>
  <si>
    <t>N/A|30</t>
  </si>
  <si>
    <t>JEFE DE MATERIA</t>
  </si>
  <si>
    <t>N/A|972</t>
  </si>
  <si>
    <t>N/A|966</t>
  </si>
  <si>
    <t>N/A|965</t>
  </si>
  <si>
    <t>N/A|970</t>
  </si>
  <si>
    <t>RESPONSABLE DE CENTRO "C" I</t>
  </si>
  <si>
    <t>RESPONSABLE DE CENTRO "C" II</t>
  </si>
  <si>
    <t>N/A|968</t>
  </si>
  <si>
    <t>SUBDIRECTOR DE PLANTEL "C"</t>
  </si>
  <si>
    <t>N/A|971</t>
  </si>
  <si>
    <t>SUBDIRECTOR DE PLANTEL "B"</t>
  </si>
  <si>
    <t>ADMINISTRATIVO ESPECIALIZADO I</t>
  </si>
  <si>
    <t>ADMINISTRATIVO ESPECIALIZADO II</t>
  </si>
  <si>
    <t>CF33057</t>
  </si>
  <si>
    <t>ANALISTA TÉCNICO</t>
  </si>
  <si>
    <t>ANALISTA TÉCNICO I</t>
  </si>
  <si>
    <t>ANALISTA TÉCNICO III</t>
  </si>
  <si>
    <t>T05004</t>
  </si>
  <si>
    <t>AUXILIAR DE BIBLIOTECA I</t>
  </si>
  <si>
    <t>AUXILIAR DE BIBLIOTECA II</t>
  </si>
  <si>
    <t>AUXILIAR DE BIBLIOTECA III</t>
  </si>
  <si>
    <t>S06006</t>
  </si>
  <si>
    <t>AUXILIAR DE INTENDENCIA I</t>
  </si>
  <si>
    <t>AUXILIAR DE INTENDENCIA II</t>
  </si>
  <si>
    <t>N/A|969</t>
  </si>
  <si>
    <t>AUXILIAR RESPONSABLE DE CENTRO "C" I</t>
  </si>
  <si>
    <t>AUXILIAR RESPONSABLE DE CENTRO "C" II</t>
  </si>
  <si>
    <t>BIBLIOTECARIO I</t>
  </si>
  <si>
    <t>BIBLIOTECARIO III</t>
  </si>
  <si>
    <t>BIBLIOTECARIO IV</t>
  </si>
  <si>
    <t xml:space="preserve">CHOFER </t>
  </si>
  <si>
    <t>S14201</t>
  </si>
  <si>
    <t>ENCARGADO DE ORDEN I</t>
  </si>
  <si>
    <t>ENCARGADO DE ORDEN II</t>
  </si>
  <si>
    <t>ENCARGADO DE ORDEN III</t>
  </si>
  <si>
    <t>ENCARGADO DE ORDEN IV</t>
  </si>
  <si>
    <t>ENCARGADO DE ORDEN V</t>
  </si>
  <si>
    <t>LABORATORISTA I</t>
  </si>
  <si>
    <t>LABORATORISTA II</t>
  </si>
  <si>
    <t>LABORATORISTA III</t>
  </si>
  <si>
    <t>S07093</t>
  </si>
  <si>
    <t>OFICIAL DE SERVICIOS "C" I</t>
  </si>
  <si>
    <t>OFICIAL DE SERVICIOS "C" II</t>
  </si>
  <si>
    <t>OFICIAL DE SERVICIOS "C" III</t>
  </si>
  <si>
    <t>CF21850</t>
  </si>
  <si>
    <t>RESPONSABLE DE LABORATORIO TÉCNICO I</t>
  </si>
  <si>
    <t>RESPONSABLE DE LABORATORIO TÉCNICO II</t>
  </si>
  <si>
    <t>CF34006</t>
  </si>
  <si>
    <t>SECRETARIA DE DIRECTOR DE ÁREA</t>
  </si>
  <si>
    <t>SECRETARIA DE DIRECTOR DE PLANTEL I</t>
  </si>
  <si>
    <t>SECRETARIA DE DIRECTOR DE PLANTEL II</t>
  </si>
  <si>
    <t>SECRETARIA DE DIRECTOR DE PLANTEL IV</t>
  </si>
  <si>
    <t>SECRETARIA DE DIRECTOR DE PLANTEL V</t>
  </si>
  <si>
    <t>SECRETARIA DE DIRECTOR DE PLANTEL VI</t>
  </si>
  <si>
    <t>CF34004</t>
  </si>
  <si>
    <t>SECRETARIA DE JEFE DE DEPARTAMENTO</t>
  </si>
  <si>
    <t>CF34280</t>
  </si>
  <si>
    <t>SECRETARIA DE SUBDIRECTOR DE PLANTEL</t>
  </si>
  <si>
    <t>TAQUIMECANÓGRAFA I</t>
  </si>
  <si>
    <t>TAQUIMECANÓGRAFA II</t>
  </si>
  <si>
    <t>TAQUIMECANÓGRAFA III</t>
  </si>
  <si>
    <t>TAQUIMECANÓGRAFA IV</t>
  </si>
  <si>
    <t>TAQUIMECANÓGRAFA VI</t>
  </si>
  <si>
    <t>TÉCNICO ESPECIALIZADO I</t>
  </si>
  <si>
    <t>TÉCNICO ESPECIALIZADO II</t>
  </si>
  <si>
    <t>TÉCNICO ESPECIALIZADO III</t>
  </si>
  <si>
    <t>CF33053</t>
  </si>
  <si>
    <t>TÉCNICO I</t>
  </si>
  <si>
    <t>TÉCNICO II</t>
  </si>
  <si>
    <t>TÉCNICO III</t>
  </si>
  <si>
    <t>TÉCNICO IV</t>
  </si>
  <si>
    <t>TÉCNICO V</t>
  </si>
  <si>
    <t>VIGILANTE I</t>
  </si>
  <si>
    <t>VIGILANTE II</t>
  </si>
  <si>
    <t>VIGILANTE III</t>
  </si>
  <si>
    <t>VIGILANTE IV</t>
  </si>
  <si>
    <t>VIGILANTE V</t>
  </si>
  <si>
    <t>VIGILANTE VI</t>
  </si>
  <si>
    <t>T06095</t>
  </si>
  <si>
    <t>ENCARGADO DE LA SALA DE COMPUTO "C"</t>
  </si>
  <si>
    <t>PROFESOR ASOCIADO "B" 1/2 T</t>
  </si>
  <si>
    <t>PROFESOR ASOCIADO "B" 3/4 T</t>
  </si>
  <si>
    <t>PROFESOR ASOCIADO "C" 1/2 T</t>
  </si>
  <si>
    <t>PROFESOR ASOCIADO "C" 3/4 T</t>
  </si>
  <si>
    <t>PROFESOR TITULAR "A" 1/2 T</t>
  </si>
  <si>
    <t>PROFESOR TITULAR "A" 3/4 T</t>
  </si>
  <si>
    <t>PROFESOR TITULAR "B" 1/2 T</t>
  </si>
  <si>
    <t>EH4653</t>
  </si>
  <si>
    <t>TEC. DOC. ASOCIADO "A" 1/2 T</t>
  </si>
  <si>
    <t>EH4753</t>
  </si>
  <si>
    <t>TEC. DOC. ASOCIADO "A" 3/4 T</t>
  </si>
  <si>
    <t>EH4655</t>
  </si>
  <si>
    <t>TEC. DOC. ASOCIADO "B" 1/2 T</t>
  </si>
  <si>
    <t>EH4755</t>
  </si>
  <si>
    <t>TEC. DOC. ASOCIADO "B" 3/4 T</t>
  </si>
  <si>
    <t>EH4657</t>
  </si>
  <si>
    <t>TEC. DOC. ASOCIADO "C" 1/2 T</t>
  </si>
  <si>
    <t>EH4757</t>
  </si>
  <si>
    <t>TEC. DOC. ASOCIADO "C" 3/4 T</t>
  </si>
  <si>
    <t>EH8619</t>
  </si>
  <si>
    <t>PROFESOR CB I</t>
  </si>
  <si>
    <t>PROFESOR CB I (APOYO DOCENCIA)</t>
  </si>
  <si>
    <t>PROFESOR CB I  (ADICIONALES)</t>
  </si>
  <si>
    <t>EH8613</t>
  </si>
  <si>
    <t>TÉCNICO CB I</t>
  </si>
  <si>
    <t>TEM I</t>
  </si>
  <si>
    <t>EH8614</t>
  </si>
  <si>
    <t>TÉCNICO CB II</t>
  </si>
  <si>
    <t>TEM II</t>
  </si>
  <si>
    <t>EH8621</t>
  </si>
  <si>
    <t>PROFESOR CB I I</t>
  </si>
  <si>
    <t>PROFESOR CB I I (APOYO DOCENCIA)</t>
  </si>
  <si>
    <t>PROFESOR CB I I (ADICIONALES)</t>
  </si>
  <si>
    <t>EH8623</t>
  </si>
  <si>
    <t>PROFESOR CB I I I</t>
  </si>
  <si>
    <t>PROFESOR CB I I I (APOYO DOCENCIA)</t>
  </si>
  <si>
    <t>PROFESOR CB I I I (ADICIONALES)</t>
  </si>
  <si>
    <t>EH8625</t>
  </si>
  <si>
    <t>PROFESOR CB IV</t>
  </si>
  <si>
    <t>PROFESOR CB IV (APOYO DOCENCIA)</t>
  </si>
  <si>
    <t>EH9951</t>
  </si>
  <si>
    <t>EMSAD I I</t>
  </si>
  <si>
    <t>EH9953</t>
  </si>
  <si>
    <t>EMSAD I</t>
  </si>
  <si>
    <t>DOCENTES ASIMILADOS (HORA/SEMANA/MES)</t>
  </si>
  <si>
    <t>MANUALES POR JORNADA</t>
  </si>
  <si>
    <t>D001</t>
  </si>
  <si>
    <t>REPRESENTANTE</t>
  </si>
  <si>
    <t>D00010</t>
  </si>
  <si>
    <t>SUBCOORDINADOR</t>
  </si>
  <si>
    <t>D006</t>
  </si>
  <si>
    <t>DIRECTOR DE PLANTEL "A" III</t>
  </si>
  <si>
    <t>D007</t>
  </si>
  <si>
    <t>DIRECTOR DE PLANTEL "B" Y "C" III</t>
  </si>
  <si>
    <t>D00012</t>
  </si>
  <si>
    <t>COORDINADOR EJECUTIVO III</t>
  </si>
  <si>
    <t>CF33206</t>
  </si>
  <si>
    <t>JEFE DE PROYECTO</t>
  </si>
  <si>
    <t>CF33204</t>
  </si>
  <si>
    <t>SUBJEFE TÉCNICO ESPECIALISTA</t>
  </si>
  <si>
    <t>CF34205</t>
  </si>
  <si>
    <t>ADMINISTRATIVO TÉCNICO ESPECIALISTA</t>
  </si>
  <si>
    <t>CF04202</t>
  </si>
  <si>
    <t>SECRETARIA "A"</t>
  </si>
  <si>
    <t>CF18203</t>
  </si>
  <si>
    <t>SUPERVISOR DE MANTENIMIENTO</t>
  </si>
  <si>
    <t>CF33202</t>
  </si>
  <si>
    <t>TÉCNICO EN CONTABILIDAD</t>
  </si>
  <si>
    <t>CF33203</t>
  </si>
  <si>
    <t>TÉCNICO FINANCIERO</t>
  </si>
  <si>
    <t>T08201</t>
  </si>
  <si>
    <t>TÉCNICO EN GRAFICACION</t>
  </si>
  <si>
    <t>CF21202</t>
  </si>
  <si>
    <t>ASISTENTE ESCOLAR Y SOCIAL</t>
  </si>
  <si>
    <t>CF04201</t>
  </si>
  <si>
    <t>SECRETARIA "B"</t>
  </si>
  <si>
    <t>CF34201</t>
  </si>
  <si>
    <t>TÉCNICO BIBLIOTECARIO</t>
  </si>
  <si>
    <t>CF19201</t>
  </si>
  <si>
    <t>TUTOR ESCOLAR</t>
  </si>
  <si>
    <t>ED01201</t>
  </si>
  <si>
    <t>TÉCNICO EN MATERIALES DIDACTICOS</t>
  </si>
  <si>
    <t>CF34202</t>
  </si>
  <si>
    <t>PROMOTOR CULTURAL Y DEPORTIVO</t>
  </si>
  <si>
    <t>A03202</t>
  </si>
  <si>
    <t>S01202</t>
  </si>
  <si>
    <t>AUXILIAR DE SERVICIOS GENERALES</t>
  </si>
  <si>
    <t>S01201</t>
  </si>
  <si>
    <t>ASISTENTE DE SERVICIOS BASICOS</t>
  </si>
  <si>
    <t>L5XC</t>
  </si>
  <si>
    <t>PROFESOR INSTRUCTOR "C"</t>
  </si>
  <si>
    <t>L5XCBII</t>
  </si>
  <si>
    <t>L5XCBI</t>
  </si>
  <si>
    <t>L5XATEC</t>
  </si>
  <si>
    <t>TÉCNICO INSTRUCTOR "A"</t>
  </si>
  <si>
    <t>49</t>
  </si>
  <si>
    <t>AUXILIAR CAPACITACION</t>
  </si>
  <si>
    <t>4</t>
  </si>
  <si>
    <t>AUXILIAR DE PROMOCION Y VINCULACION</t>
  </si>
  <si>
    <t>12</t>
  </si>
  <si>
    <t>AUXILIAR DE SERVICIOS ESCOLARES</t>
  </si>
  <si>
    <t>AUXILIAR FORMACION TECNICA</t>
  </si>
  <si>
    <t>1</t>
  </si>
  <si>
    <t>AUXILIAR DE COMPRAS</t>
  </si>
  <si>
    <t>8</t>
  </si>
  <si>
    <t>AUXILIAR DE ENFERMERIA</t>
  </si>
  <si>
    <t>14</t>
  </si>
  <si>
    <t>AUXILIAR DE INFORMATICA</t>
  </si>
  <si>
    <t>54</t>
  </si>
  <si>
    <t>COORDINADOR DE ARTE Y CULTURA</t>
  </si>
  <si>
    <t>15</t>
  </si>
  <si>
    <t>ENCARGADO DE BIBLIOTECA</t>
  </si>
  <si>
    <t>9</t>
  </si>
  <si>
    <t>ENCARGADO DE DICTAMENES CEM</t>
  </si>
  <si>
    <t>24</t>
  </si>
  <si>
    <t>ENCARGADO TALLER DE ALIM Y BEB</t>
  </si>
  <si>
    <t>11</t>
  </si>
  <si>
    <t>ENTRENADOR DE DEPORTES</t>
  </si>
  <si>
    <t>6</t>
  </si>
  <si>
    <t>INSTRUCTOR DE BANDA DE GUERRA</t>
  </si>
  <si>
    <t>17</t>
  </si>
  <si>
    <t>13</t>
  </si>
  <si>
    <t>PREFECTO</t>
  </si>
  <si>
    <t>5</t>
  </si>
  <si>
    <t>PSICÓLOGA</t>
  </si>
  <si>
    <t>21</t>
  </si>
  <si>
    <t>16</t>
  </si>
  <si>
    <t>SECRETARIA DE DIRECCION</t>
  </si>
  <si>
    <t>CF01474</t>
  </si>
  <si>
    <t>DIRECTOR DE PLANTEL "D" Y "E" III</t>
  </si>
  <si>
    <t>A01801</t>
  </si>
  <si>
    <t>ASISTENTE DE SERVICIOS BÁSICOS</t>
  </si>
  <si>
    <t>Nivel Salarial</t>
  </si>
  <si>
    <t>M33</t>
  </si>
  <si>
    <t>O33</t>
  </si>
  <si>
    <t>N22</t>
  </si>
  <si>
    <t>D012</t>
  </si>
  <si>
    <t>TÉCNICO EN GRAFICACIÓN</t>
  </si>
  <si>
    <t>AUXILAR DE SEGURIDAD</t>
  </si>
  <si>
    <t xml:space="preserve">VALES DE DESPENSA MM      </t>
  </si>
  <si>
    <t>BONO EMPLEADO CONALEP</t>
  </si>
  <si>
    <t xml:space="preserve"> VALES DE DESPENSA </t>
  </si>
  <si>
    <t>DIAS ECONÓMICOS</t>
  </si>
  <si>
    <t>DIAS DE DESCANSO OBLIGATORIO</t>
  </si>
  <si>
    <t>ANTEOJOS Y/O LENTES DE CONTACTO</t>
  </si>
  <si>
    <t>PUNTUALIDAD Y ASISTENCIA</t>
  </si>
  <si>
    <t>P109</t>
  </si>
  <si>
    <t>ESTIMULO POR CUMPLEAÑOS</t>
  </si>
  <si>
    <t>P122</t>
  </si>
  <si>
    <t>COMPENSACIÓN ANUAL</t>
  </si>
  <si>
    <t>P113</t>
  </si>
  <si>
    <t>BONO DEL DIA DEL MAESTRO</t>
  </si>
  <si>
    <t>P115</t>
  </si>
  <si>
    <t>BONO DE PUNTUALIDAD</t>
  </si>
  <si>
    <t>P121</t>
  </si>
  <si>
    <t>PAGO DE AJUSTE</t>
  </si>
  <si>
    <t>0025</t>
  </si>
  <si>
    <t>VALES DE DESPENSA</t>
  </si>
  <si>
    <t>P106</t>
  </si>
  <si>
    <t>AYUDA PARA GASTOS ESCOLARES</t>
  </si>
  <si>
    <t>P105</t>
  </si>
  <si>
    <t xml:space="preserve">AYUDA PARA ANTEOJOS </t>
  </si>
  <si>
    <t>P107</t>
  </si>
  <si>
    <t>AYUDA APARATOS ORTOPÉDICOS</t>
  </si>
  <si>
    <t>INSTITUTO DE CAPACITACIÓN DEL TRABAJO PARA EL ESTADO DE YUCATÁN</t>
  </si>
  <si>
    <t>DIRECTOR DE PLANTEL</t>
  </si>
  <si>
    <t>JEFE DE CAPACITACIÓN</t>
  </si>
  <si>
    <t>JEFE DE VINCULACIÓN</t>
  </si>
  <si>
    <t>CF12814</t>
  </si>
  <si>
    <t>ESPECIALISTA EN TELEINFORMÁTICA</t>
  </si>
  <si>
    <t>CF33892</t>
  </si>
  <si>
    <t xml:space="preserve">TÉCNICO SUPERIOR </t>
  </si>
  <si>
    <t>CF34813</t>
  </si>
  <si>
    <t xml:space="preserve">JEFE DE OFICINA </t>
  </si>
  <si>
    <t>CF33834</t>
  </si>
  <si>
    <t xml:space="preserve">TÉCNICO ESPECIALIZADO </t>
  </si>
  <si>
    <t>CF21807</t>
  </si>
  <si>
    <t>ANALISTA PROFESIONAL</t>
  </si>
  <si>
    <t>CF04806</t>
  </si>
  <si>
    <t>SECRETARIA EJECUTIVA "C"</t>
  </si>
  <si>
    <t>CF06801</t>
  </si>
  <si>
    <t>GUARDA</t>
  </si>
  <si>
    <t>S03802</t>
  </si>
  <si>
    <t>S05805</t>
  </si>
  <si>
    <t>TÉCNICO MEDIO EN IMPRENTA</t>
  </si>
  <si>
    <t>S01804</t>
  </si>
  <si>
    <t xml:space="preserve">JEFE DE SERVICIOS Y MANTENIMIENTO </t>
  </si>
  <si>
    <t>E11001</t>
  </si>
  <si>
    <t xml:space="preserve">PROFESOR INSTRUCTOR DE CAPACITACIÓN </t>
  </si>
  <si>
    <t xml:space="preserve">DIRECTOR DE AREA </t>
  </si>
  <si>
    <t xml:space="preserve">JEFE DE VINCULACIÓN </t>
  </si>
  <si>
    <t>ITS0001</t>
  </si>
  <si>
    <t>ITS0002</t>
  </si>
  <si>
    <t>ITS0003</t>
  </si>
  <si>
    <t>ITS0004</t>
  </si>
  <si>
    <t>A06009</t>
  </si>
  <si>
    <t>COORDINADOR DE PROMOCIONES</t>
  </si>
  <si>
    <t>P16004</t>
  </si>
  <si>
    <t>T05018</t>
  </si>
  <si>
    <t>P01001</t>
  </si>
  <si>
    <t>SECRETARIA DE SUBDIRECTOR</t>
  </si>
  <si>
    <t>CF53453</t>
  </si>
  <si>
    <t>CHOFER DE DIRECTOR</t>
  </si>
  <si>
    <t>S06002</t>
  </si>
  <si>
    <t>S14001</t>
  </si>
  <si>
    <t>E13013</t>
  </si>
  <si>
    <t>PROFESOR TITULAR "A"</t>
  </si>
  <si>
    <t>E13010</t>
  </si>
  <si>
    <t>PROFESOR ASOCIADO "A"</t>
  </si>
  <si>
    <t>E13001</t>
  </si>
  <si>
    <t>PROFESOR DE ASIGNATURA "A"</t>
  </si>
  <si>
    <t>E13002</t>
  </si>
  <si>
    <t>PROFESOR DE ASIGNATURA "B"</t>
  </si>
  <si>
    <t>P13006</t>
  </si>
  <si>
    <t>SECRETARÍA DE JEFE DE DEPARTAMENTO</t>
  </si>
  <si>
    <t>S08011</t>
  </si>
  <si>
    <t>TECNICO EN MANTENIMIENTO</t>
  </si>
  <si>
    <t>* Otros:</t>
  </si>
  <si>
    <t>MATERIAL DIDACTICO</t>
  </si>
  <si>
    <t>S05033</t>
  </si>
  <si>
    <t>OPERADOR DE EQUIPO T.P. ESP.</t>
  </si>
  <si>
    <t>A01024</t>
  </si>
  <si>
    <t>ASIGNATURA "A"</t>
  </si>
  <si>
    <t>ASIGNATURA "B"</t>
  </si>
  <si>
    <t>E13011</t>
  </si>
  <si>
    <t>PROFESOR ASOCIADO "B"</t>
  </si>
  <si>
    <t>E13012</t>
  </si>
  <si>
    <t>PROFESOR ASOCIADO "C"</t>
  </si>
  <si>
    <r>
      <t>SUBDIRECTO</t>
    </r>
    <r>
      <rPr>
        <sz val="10"/>
        <color rgb="FF7030A0"/>
        <rFont val="Lato"/>
        <family val="2"/>
      </rPr>
      <t>R</t>
    </r>
    <r>
      <rPr>
        <sz val="10"/>
        <color rgb="FF000000"/>
        <rFont val="Lato"/>
        <family val="2"/>
      </rPr>
      <t xml:space="preserve"> DE ÁREA</t>
    </r>
  </si>
  <si>
    <t>PRIMA DE ANTIGÜEDAD</t>
  </si>
  <si>
    <t>INSTITUTO TECNOLÓGICO SUPERIOR DEL SUR DE YUCATÁN</t>
  </si>
  <si>
    <t>SECRETARIA DE DIRECCIÓN GENERAL</t>
  </si>
  <si>
    <t>S07009</t>
  </si>
  <si>
    <t>OFICIAL DE MANTENIMIENTO GENERAL</t>
  </si>
  <si>
    <t>BASE *</t>
  </si>
  <si>
    <t>SECRETARIA DE DIRECTOR GRAL.</t>
  </si>
  <si>
    <t>SECRETARIA DE DIRECTOR</t>
  </si>
  <si>
    <t>SECRETARIA DE JEFE DEPARTAMENTO</t>
  </si>
  <si>
    <t>PROFESOR ASIGNATURA "A"</t>
  </si>
  <si>
    <t>PROFESOR ASIGNATURA "B"</t>
  </si>
  <si>
    <t>PROFESOR DE INGLES</t>
  </si>
  <si>
    <t>PROFESOR DE ASIGNATURA</t>
  </si>
  <si>
    <t>REC001</t>
  </si>
  <si>
    <t>RECTOR</t>
  </si>
  <si>
    <t>SEA002</t>
  </si>
  <si>
    <t>SECRETARIO ACADÉMICO</t>
  </si>
  <si>
    <t>DAF003</t>
  </si>
  <si>
    <t>DIA004</t>
  </si>
  <si>
    <t>JED005</t>
  </si>
  <si>
    <t>COC006</t>
  </si>
  <si>
    <t>COB007</t>
  </si>
  <si>
    <t>ASC008</t>
  </si>
  <si>
    <t>ASISTENTE C</t>
  </si>
  <si>
    <t>ASB009</t>
  </si>
  <si>
    <t>ASISTENTE B</t>
  </si>
  <si>
    <t>ASA010</t>
  </si>
  <si>
    <t>ASISTENTE A</t>
  </si>
  <si>
    <t>SEC011</t>
  </si>
  <si>
    <t>SEB012</t>
  </si>
  <si>
    <t>INC013</t>
  </si>
  <si>
    <t>INVESTIGADOR  C</t>
  </si>
  <si>
    <t>INB014</t>
  </si>
  <si>
    <t>INVESTIGADOR B</t>
  </si>
  <si>
    <t>AUI015</t>
  </si>
  <si>
    <t>AUX. DE INVESTIGACIÓN</t>
  </si>
  <si>
    <t>RES016</t>
  </si>
  <si>
    <t>RESTAURADOR</t>
  </si>
  <si>
    <t>TRA017</t>
  </si>
  <si>
    <t>TRANSCRIPTOR ARREGLISTA</t>
  </si>
  <si>
    <t>BIB018</t>
  </si>
  <si>
    <t>AAC019</t>
  </si>
  <si>
    <t>AAB020</t>
  </si>
  <si>
    <t>AUM021</t>
  </si>
  <si>
    <t>OFS022</t>
  </si>
  <si>
    <t>VIG023</t>
  </si>
  <si>
    <t>CHO024</t>
  </si>
  <si>
    <t>PROCA025</t>
  </si>
  <si>
    <t>PROFESOR DE CARRERA A</t>
  </si>
  <si>
    <t>PROCB037</t>
  </si>
  <si>
    <t>PROFESOR DE CARRERA B</t>
  </si>
  <si>
    <t>EVENTUALES *</t>
  </si>
  <si>
    <t>PROAA036</t>
  </si>
  <si>
    <t>PROFESOR DE ASIGNATURA A</t>
  </si>
  <si>
    <t>PROAB035</t>
  </si>
  <si>
    <t>PROFESOR DE ASIGNATURA B</t>
  </si>
  <si>
    <t>PROAC034</t>
  </si>
  <si>
    <t>PROFESOR DE ASIGNATURA C</t>
  </si>
  <si>
    <t>TECAC031</t>
  </si>
  <si>
    <t>TÉCNICO ACADÉMICO</t>
  </si>
  <si>
    <t>MODEL032</t>
  </si>
  <si>
    <t>MODELO</t>
  </si>
  <si>
    <t>UO1001</t>
  </si>
  <si>
    <t>UO1002</t>
  </si>
  <si>
    <t>UO2001</t>
  </si>
  <si>
    <t>UO2002</t>
  </si>
  <si>
    <t>UO2003</t>
  </si>
  <si>
    <t>SECRETARIO TÉCNICO DE RECTORIA</t>
  </si>
  <si>
    <t>UO3001</t>
  </si>
  <si>
    <t>DOCENTE  DE CARRERA TITULAR  NIVEL "B"</t>
  </si>
  <si>
    <t>UO3004</t>
  </si>
  <si>
    <t>DOCENTE ASOCIADO NIVEL "B"</t>
  </si>
  <si>
    <t>UO3005</t>
  </si>
  <si>
    <t>DOCENTE ASOCIADO NIVEL "A"</t>
  </si>
  <si>
    <t>UO3006</t>
  </si>
  <si>
    <t>CERTIFICADOR EN LENGUA MAYA NIVEL "C"</t>
  </si>
  <si>
    <t>UO4001</t>
  </si>
  <si>
    <t>ENCARGADO DE PROYECTOS ESTRATÉGICOS</t>
  </si>
  <si>
    <t>UO4002</t>
  </si>
  <si>
    <t>RESPONSABLE DE AREA "C"</t>
  </si>
  <si>
    <t>UO4003</t>
  </si>
  <si>
    <t>RESPONSABLE DE AREA "B"</t>
  </si>
  <si>
    <t>UO4004</t>
  </si>
  <si>
    <t>RESPONSABLE DE AREA "A"</t>
  </si>
  <si>
    <t>UO4005</t>
  </si>
  <si>
    <t>AUXILIAR ADMINISTRATIVO "C"</t>
  </si>
  <si>
    <t>UO4006</t>
  </si>
  <si>
    <t>AUXILIAR ADMINISTRATIVO "B"</t>
  </si>
  <si>
    <t>UO4007</t>
  </si>
  <si>
    <t>AUXILIAR ADMINISTRATIVO "A"</t>
  </si>
  <si>
    <t>UO4008</t>
  </si>
  <si>
    <t>AUXILIAR DE SERVICIOS DE GENERALES</t>
  </si>
  <si>
    <t>UO3012</t>
  </si>
  <si>
    <t xml:space="preserve">DOCENTE DE ASIGNATURA EN LICENCIATURA </t>
  </si>
  <si>
    <t>UO3011</t>
  </si>
  <si>
    <t>ASESOR JURIDICO</t>
  </si>
  <si>
    <t>APOYO PSICOLOGICO</t>
  </si>
  <si>
    <t>UPYR01</t>
  </si>
  <si>
    <t>UPYSA01</t>
  </si>
  <si>
    <t>UPYDA01</t>
  </si>
  <si>
    <t>UPYSDA01</t>
  </si>
  <si>
    <t>UPYJD01</t>
  </si>
  <si>
    <t>UPYPAC01</t>
  </si>
  <si>
    <t>UPYPAB01</t>
  </si>
  <si>
    <t>UPYCO01</t>
  </si>
  <si>
    <t>UPYJO01</t>
  </si>
  <si>
    <t>UPYSR01</t>
  </si>
  <si>
    <t>SECRETARIA DE RECTOR</t>
  </si>
  <si>
    <t>UPYTJ01</t>
  </si>
  <si>
    <t>TECNICO JURIDICO</t>
  </si>
  <si>
    <t>UPYAA01</t>
  </si>
  <si>
    <t>UPYPABH01</t>
  </si>
  <si>
    <t>PROFESOR DE ASIGNATURA BASE HORAS</t>
  </si>
  <si>
    <t>UPYYTJ01</t>
  </si>
  <si>
    <t>TÉCNICO CONTABLE</t>
  </si>
  <si>
    <t>*IMPORTE H/S/M</t>
  </si>
  <si>
    <t>SECRETARIO</t>
  </si>
  <si>
    <t>ASISTENTE DE SERVICIOS DE MANTENIMIENTO</t>
  </si>
  <si>
    <t>TECNICO EN CONTABILIDAD</t>
  </si>
  <si>
    <t>PROFESOR TITULAR "C"</t>
  </si>
  <si>
    <t>TECNICO BIBLIOTECARIO</t>
  </si>
  <si>
    <t>SECRETARIO DEL RECTOR</t>
  </si>
  <si>
    <t>PMSM01</t>
  </si>
  <si>
    <t>PMSM06</t>
  </si>
  <si>
    <t>PMSM07</t>
  </si>
  <si>
    <t>PMSM08</t>
  </si>
  <si>
    <t>PMSM04</t>
  </si>
  <si>
    <t>ABOGADO GENERAL</t>
  </si>
  <si>
    <t>PADS05</t>
  </si>
  <si>
    <t>PADS09</t>
  </si>
  <si>
    <t>PADS06</t>
  </si>
  <si>
    <t>INVESTIGADOR ESPECIALIZADO</t>
  </si>
  <si>
    <t>PADS07</t>
  </si>
  <si>
    <t>PADS10</t>
  </si>
  <si>
    <t>PADS11</t>
  </si>
  <si>
    <t>PADS19</t>
  </si>
  <si>
    <t>PADS20</t>
  </si>
  <si>
    <t>SECRETARIA DE SECRETARIO</t>
  </si>
  <si>
    <t>PADS12</t>
  </si>
  <si>
    <t>PADS13</t>
  </si>
  <si>
    <t>TÉCNICO ESPECIALIZADO EN ELECTRÓNICA</t>
  </si>
  <si>
    <t>PADS14</t>
  </si>
  <si>
    <t>TÉCNICO ESPECIALIZADO EN MANTENIMIENTO</t>
  </si>
  <si>
    <t>PADS21</t>
  </si>
  <si>
    <t>PADS22</t>
  </si>
  <si>
    <t>SECRETARIA DE SUBDIRECTOR DE ÁREA</t>
  </si>
  <si>
    <t>PADS23</t>
  </si>
  <si>
    <t>PADS15</t>
  </si>
  <si>
    <t>CHOFER DEL RECTOR</t>
  </si>
  <si>
    <t>PADS16</t>
  </si>
  <si>
    <t>JEFE DE SERVICIOS DE MANTENIMIENTO</t>
  </si>
  <si>
    <t>PADS17</t>
  </si>
  <si>
    <t>CHOFER ADMINISTRATIVO</t>
  </si>
  <si>
    <t>PADS18</t>
  </si>
  <si>
    <t>ASISTENTE DE SERVICIOS Y MANTENIMIENTO</t>
  </si>
  <si>
    <t>PPTC04</t>
  </si>
  <si>
    <t>PPTC05</t>
  </si>
  <si>
    <t>PPTC06</t>
  </si>
  <si>
    <t>PPTC01</t>
  </si>
  <si>
    <t>PPTC02</t>
  </si>
  <si>
    <t>PROFESOR TITULAR "B"</t>
  </si>
  <si>
    <t>PDPA11</t>
  </si>
  <si>
    <t>PROFESOR DE ASIGNATURA B (H/S/M)</t>
  </si>
  <si>
    <t>ACADÉMICO-ADMINISTRATIVO</t>
  </si>
  <si>
    <t>UTdM01</t>
  </si>
  <si>
    <t>UTdM02</t>
  </si>
  <si>
    <t>UTdM03</t>
  </si>
  <si>
    <t>UTdM05</t>
  </si>
  <si>
    <t>UTdM06</t>
  </si>
  <si>
    <t>UTdM07</t>
  </si>
  <si>
    <t>UTdM08</t>
  </si>
  <si>
    <t>SECRETARIA DEL RECTOR</t>
  </si>
  <si>
    <t>UTdM09</t>
  </si>
  <si>
    <t>UTdM10</t>
  </si>
  <si>
    <t>UTdM11</t>
  </si>
  <si>
    <t>UTdM12</t>
  </si>
  <si>
    <t>UTdM13</t>
  </si>
  <si>
    <t>UTdM14</t>
  </si>
  <si>
    <t>PROFESOR DE ASIGNATURA "B" (H/S/M)</t>
  </si>
  <si>
    <t xml:space="preserve"> * IMPORTEH/S/M</t>
  </si>
  <si>
    <t>CRT0001</t>
  </si>
  <si>
    <t>CRT0004</t>
  </si>
  <si>
    <t>CAD0004</t>
  </si>
  <si>
    <t>CAD0005</t>
  </si>
  <si>
    <t>CJF0001</t>
  </si>
  <si>
    <t>CJF0002</t>
  </si>
  <si>
    <t>CJF0004</t>
  </si>
  <si>
    <t>CPF0007</t>
  </si>
  <si>
    <t>CSR0001</t>
  </si>
  <si>
    <t>CJF0003</t>
  </si>
  <si>
    <t>CPF0005</t>
  </si>
  <si>
    <t>CPF0004</t>
  </si>
  <si>
    <t>CPA0001</t>
  </si>
  <si>
    <t>PROFESOR DE ASIGNATURA " B"</t>
  </si>
  <si>
    <t>PERSONAL DE VIGILANCIA Y LIMPIEZA</t>
  </si>
  <si>
    <t xml:space="preserve"> * IMPORTE H/S/M</t>
  </si>
  <si>
    <t>MS0001</t>
  </si>
  <si>
    <t>RECTOR/A</t>
  </si>
  <si>
    <t>DIRECTOR/A DE ÁREA</t>
  </si>
  <si>
    <t xml:space="preserve">JEFE/A DE DEPARTAMENTO </t>
  </si>
  <si>
    <t>AC0003</t>
  </si>
  <si>
    <t xml:space="preserve">PROFESOR/A ASOCIADO A </t>
  </si>
  <si>
    <t>AC0001</t>
  </si>
  <si>
    <t>PROFESOR/A ASOCIADO C</t>
  </si>
  <si>
    <t>AS0001</t>
  </si>
  <si>
    <t>COORDINADOR/A</t>
  </si>
  <si>
    <t>AS0002</t>
  </si>
  <si>
    <t>JEFE/A DE OFICINA</t>
  </si>
  <si>
    <t>AS0003</t>
  </si>
  <si>
    <t xml:space="preserve">TÉCNICO/A EN CONTABILIDAD </t>
  </si>
  <si>
    <t>AS0005</t>
  </si>
  <si>
    <t xml:space="preserve">ANALISTA ADMINISTRATIVO </t>
  </si>
  <si>
    <t>AS0008</t>
  </si>
  <si>
    <t>SECRETARIA/O DE DIRECTOR/A DE AREA</t>
  </si>
  <si>
    <t>AS0009</t>
  </si>
  <si>
    <t>SECRETARIA/O DE JEFE/A DE DEPARTAMENTO</t>
  </si>
  <si>
    <t>AP0001</t>
  </si>
  <si>
    <t>CHOFER DE RECTOR/A</t>
  </si>
  <si>
    <t>AP0002</t>
  </si>
  <si>
    <t>CHOFER ADMINISTRATIVO/A</t>
  </si>
  <si>
    <t>AP0003</t>
  </si>
  <si>
    <t>JEFE/A DE SERVICIOS DE MANTENIMIENTO</t>
  </si>
  <si>
    <t>AP0004</t>
  </si>
  <si>
    <t>AC0004</t>
  </si>
  <si>
    <t>PROFESOR/A DE ASIGNATURA B (H/S/M)</t>
  </si>
  <si>
    <t xml:space="preserve">PROFESOR CB IV </t>
  </si>
  <si>
    <t>TÉCNICO CB I I</t>
  </si>
  <si>
    <t>EMSAD I (ADICIONALES) ASOCIADO "B"</t>
  </si>
  <si>
    <t>EMSAD I I (ADICIONALES) ASOCIADO "C"</t>
  </si>
  <si>
    <t>TEMII</t>
  </si>
  <si>
    <t>PROFESOR CB  I (APOYO DOCENCIA)</t>
  </si>
  <si>
    <t>PROFESOR CB  I I (APOYO DOCENCIA)</t>
  </si>
  <si>
    <t>PROFESOR CB  I I I (APOYO DOCENCIA)</t>
  </si>
  <si>
    <t>EMSAD II (ADICIONALES) ASOCIADO "C"</t>
  </si>
  <si>
    <t>PRIMAS POR AÑOS DE SERVICIO EFECTIVOS PRESTADOS</t>
  </si>
  <si>
    <t>PRIMA DOMINICAL</t>
  </si>
  <si>
    <t>PRESTACIONES ESTABLECIDAS EN EL CONTRATO COLECTIVO</t>
  </si>
  <si>
    <t>OTRAS PRESTACIONES</t>
  </si>
  <si>
    <t>ESTIMULO POR PRODUCTIVIDAD Y EFICIENCIA</t>
  </si>
  <si>
    <t>ESTIMULO AL PERSONAL OPERATIVO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</si>
</sst>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.0000000"/>
    <numFmt numFmtId="166" formatCode="0.0"/>
  </numFmts>
  <fonts count="31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Lato"/>
    </font>
    <font>
      <sz val="10"/>
      <color rgb="FF000000"/>
      <name val="Lato"/>
    </font>
    <font>
      <b/>
      <sz val="10"/>
      <color rgb="FF000000"/>
      <name val="Lato"/>
    </font>
    <font>
      <b/>
      <sz val="11"/>
      <color rgb="FF000000"/>
      <name val="Lato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b/>
      <sz val="10"/>
      <color theme="1"/>
      <name val="Lato"/>
      <family val="2"/>
    </font>
    <font>
      <sz val="10"/>
      <color rgb="FF000000"/>
      <name val="Lato"/>
      <family val="2"/>
    </font>
    <font>
      <sz val="10"/>
      <color theme="0"/>
      <name val="Lato"/>
      <family val="2"/>
    </font>
    <font>
      <b/>
      <sz val="10"/>
      <color theme="0"/>
      <name val="Lato"/>
      <family val="2"/>
    </font>
    <font>
      <b/>
      <sz val="10"/>
      <color rgb="FFFFFFFF"/>
      <name val="Lato"/>
      <family val="2"/>
    </font>
    <font>
      <sz val="10"/>
      <name val="Lato"/>
      <family val="2"/>
    </font>
    <font>
      <sz val="10"/>
      <color theme="1"/>
      <name val="Lato"/>
      <family val="2"/>
    </font>
    <font>
      <sz val="10"/>
      <name val="Arial"/>
      <family val="2"/>
    </font>
    <font>
      <b/>
      <sz val="10"/>
      <name val="Lato"/>
      <family val="2"/>
    </font>
    <font>
      <b/>
      <sz val="10"/>
      <color rgb="FF000000"/>
      <name val="Lato"/>
      <family val="2"/>
    </font>
    <font>
      <sz val="10"/>
      <color indexed="8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7030A0"/>
      <name val="Lato"/>
      <family val="2"/>
    </font>
    <font>
      <b/>
      <sz val="10"/>
      <color rgb="FF7030A0"/>
      <name val="Lato"/>
      <family val="2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1"/>
      <color theme="1"/>
      <name val="Calibri"/>
      <family val="2"/>
      <charset val="1"/>
    </font>
    <font>
      <sz val="10"/>
      <color indexed="8"/>
      <name val="Lato"/>
      <family val="2"/>
    </font>
    <font>
      <sz val="10"/>
      <color rgb="FFFF0000"/>
      <name val="Lato"/>
      <family val="2"/>
    </font>
  </fonts>
  <fills count="16">
    <fill>
      <patternFill patternType="none"/>
    </fill>
    <fill>
      <patternFill patternType="gray125"/>
    </fill>
    <fill>
      <patternFill patternType="solid">
        <fgColor rgb="FF970E48"/>
      </patternFill>
    </fill>
    <fill>
      <patternFill patternType="solid">
        <fgColor rgb="FFBC2251"/>
      </patternFill>
    </fill>
    <fill>
      <patternFill patternType="solid">
        <fgColor rgb="FFEFEDEA"/>
      </patternFill>
    </fill>
    <fill>
      <patternFill patternType="solid">
        <fgColor rgb="FFE2DED7"/>
      </patternFill>
    </fill>
    <fill>
      <patternFill patternType="solid">
        <fgColor theme="0"/>
        <bgColor indexed="64"/>
      </patternFill>
    </fill>
    <fill>
      <patternFill patternType="solid">
        <fgColor rgb="FF970E48"/>
        <bgColor indexed="64"/>
      </patternFill>
    </fill>
    <fill>
      <patternFill patternType="solid">
        <fgColor rgb="FFC2995C"/>
        <bgColor indexed="64"/>
      </patternFill>
    </fill>
    <fill>
      <patternFill patternType="solid">
        <fgColor rgb="FF970E48"/>
        <bgColor rgb="FF970E48"/>
      </patternFill>
    </fill>
    <fill>
      <patternFill patternType="solid">
        <fgColor rgb="FFC2995C"/>
        <bgColor rgb="FFC2995C"/>
      </patternFill>
    </fill>
    <fill>
      <patternFill patternType="solid">
        <fgColor theme="0"/>
        <bgColor theme="0"/>
      </patternFill>
    </fill>
    <fill>
      <patternFill patternType="solid">
        <fgColor rgb="FF970E48"/>
        <bgColor rgb="FF800080"/>
      </patternFill>
    </fill>
    <fill>
      <patternFill patternType="solid">
        <fgColor rgb="FFC2995C"/>
        <bgColor rgb="FFA6A6A6"/>
      </patternFill>
    </fill>
    <fill>
      <patternFill patternType="solid">
        <fgColor theme="0"/>
        <bgColor rgb="FFFFFFCC"/>
      </patternFill>
    </fill>
    <fill>
      <patternFill patternType="solid">
        <fgColor rgb="FFFFFFFF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/>
      <diagonal/>
    </border>
    <border>
      <left style="thin">
        <color theme="0"/>
      </left>
      <right style="thin">
        <color theme="0"/>
      </right>
      <top style="thin">
        <color rgb="FFFFFFFF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</borders>
  <cellStyleXfs count="34">
    <xf numFmtId="0" fontId="0" fillId="0" borderId="0"/>
    <xf numFmtId="0" fontId="2" fillId="0" borderId="12"/>
    <xf numFmtId="0" fontId="8" fillId="0" borderId="12"/>
    <xf numFmtId="0" fontId="2" fillId="0" borderId="12"/>
    <xf numFmtId="0" fontId="2" fillId="0" borderId="12"/>
    <xf numFmtId="0" fontId="2" fillId="0" borderId="12"/>
    <xf numFmtId="0" fontId="2" fillId="0" borderId="12"/>
    <xf numFmtId="0" fontId="2" fillId="0" borderId="12"/>
    <xf numFmtId="0" fontId="16" fillId="0" borderId="12"/>
    <xf numFmtId="0" fontId="19" fillId="0" borderId="12">
      <alignment vertical="top"/>
    </xf>
    <xf numFmtId="0" fontId="23" fillId="0" borderId="12"/>
    <xf numFmtId="43" fontId="16" fillId="0" borderId="12" applyFont="0" applyFill="0" applyBorder="0" applyAlignment="0" applyProtection="0"/>
    <xf numFmtId="0" fontId="2" fillId="0" borderId="12"/>
    <xf numFmtId="0" fontId="2" fillId="0" borderId="12"/>
    <xf numFmtId="0" fontId="26" fillId="0" borderId="12"/>
    <xf numFmtId="0" fontId="27" fillId="0" borderId="12"/>
    <xf numFmtId="43" fontId="2" fillId="0" borderId="12" applyFont="0" applyFill="0" applyBorder="0" applyAlignment="0" applyProtection="0"/>
    <xf numFmtId="0" fontId="28" fillId="0" borderId="12"/>
    <xf numFmtId="0" fontId="28" fillId="0" borderId="12"/>
    <xf numFmtId="0" fontId="8" fillId="0" borderId="12"/>
    <xf numFmtId="0" fontId="8" fillId="0" borderId="12"/>
    <xf numFmtId="0" fontId="2" fillId="0" borderId="12"/>
    <xf numFmtId="0" fontId="8" fillId="0" borderId="12"/>
    <xf numFmtId="44" fontId="16" fillId="0" borderId="12" applyFont="0" applyFill="0" applyBorder="0" applyAlignment="0" applyProtection="0"/>
    <xf numFmtId="9" fontId="2" fillId="0" borderId="12" applyFont="0" applyFill="0" applyBorder="0" applyAlignment="0" applyProtection="0"/>
    <xf numFmtId="0" fontId="2" fillId="0" borderId="12"/>
    <xf numFmtId="0" fontId="2" fillId="0" borderId="12"/>
    <xf numFmtId="44" fontId="2" fillId="0" borderId="12" applyFont="0" applyFill="0" applyBorder="0" applyAlignment="0" applyProtection="0"/>
    <xf numFmtId="0" fontId="2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</cellStyleXfs>
  <cellXfs count="791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right"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12" xfId="0" applyFont="1" applyBorder="1" applyAlignment="1">
      <alignment horizontal="right" vertical="center" wrapText="1"/>
    </xf>
    <xf numFmtId="0" fontId="4" fillId="0" borderId="13" xfId="0" applyFont="1" applyBorder="1" applyAlignment="1">
      <alignment horizontal="right" vertical="center" wrapText="1"/>
    </xf>
    <xf numFmtId="0" fontId="7" fillId="0" borderId="14" xfId="0" applyFont="1" applyBorder="1"/>
    <xf numFmtId="0" fontId="10" fillId="0" borderId="12" xfId="2" applyFont="1"/>
    <xf numFmtId="0" fontId="11" fillId="6" borderId="12" xfId="4" applyFont="1" applyFill="1" applyAlignment="1">
      <alignment horizontal="center" vertical="center"/>
    </xf>
    <xf numFmtId="0" fontId="12" fillId="6" borderId="12" xfId="4" applyFont="1" applyFill="1" applyAlignment="1">
      <alignment horizontal="center"/>
    </xf>
    <xf numFmtId="0" fontId="11" fillId="0" borderId="12" xfId="2" applyFont="1"/>
    <xf numFmtId="0" fontId="10" fillId="0" borderId="12" xfId="2" applyFont="1" applyAlignment="1">
      <alignment vertical="center"/>
    </xf>
    <xf numFmtId="0" fontId="14" fillId="0" borderId="12" xfId="2" applyFont="1"/>
    <xf numFmtId="0" fontId="15" fillId="0" borderId="12" xfId="7" applyFont="1"/>
    <xf numFmtId="0" fontId="13" fillId="7" borderId="16" xfId="2" applyFont="1" applyFill="1" applyBorder="1" applyAlignment="1">
      <alignment horizontal="center" vertical="center" wrapText="1"/>
    </xf>
    <xf numFmtId="0" fontId="13" fillId="7" borderId="16" xfId="2" applyFont="1" applyFill="1" applyBorder="1" applyAlignment="1">
      <alignment horizontal="center" vertical="top" wrapText="1"/>
    </xf>
    <xf numFmtId="0" fontId="13" fillId="0" borderId="12" xfId="7" applyFont="1" applyAlignment="1">
      <alignment horizontal="center" vertical="center"/>
    </xf>
    <xf numFmtId="4" fontId="13" fillId="0" borderId="12" xfId="7" applyNumberFormat="1" applyFont="1" applyAlignment="1">
      <alignment horizontal="center" vertical="center"/>
    </xf>
    <xf numFmtId="0" fontId="18" fillId="8" borderId="1" xfId="2" applyFont="1" applyFill="1" applyBorder="1" applyAlignment="1">
      <alignment horizontal="left" vertical="center" wrapText="1"/>
    </xf>
    <xf numFmtId="0" fontId="15" fillId="0" borderId="17" xfId="7" applyFont="1" applyBorder="1" applyAlignment="1">
      <alignment horizontal="center"/>
    </xf>
    <xf numFmtId="4" fontId="15" fillId="0" borderId="12" xfId="7" applyNumberFormat="1" applyFont="1" applyAlignment="1">
      <alignment horizontal="center"/>
    </xf>
    <xf numFmtId="3" fontId="10" fillId="0" borderId="15" xfId="9" applyNumberFormat="1" applyFont="1" applyBorder="1" applyAlignment="1">
      <alignment horizontal="left" vertical="center"/>
    </xf>
    <xf numFmtId="0" fontId="10" fillId="0" borderId="18" xfId="7" applyFont="1" applyBorder="1" applyAlignment="1">
      <alignment horizontal="center" vertical="center" wrapText="1"/>
    </xf>
    <xf numFmtId="3" fontId="10" fillId="0" borderId="15" xfId="7" applyNumberFormat="1" applyFont="1" applyBorder="1" applyAlignment="1">
      <alignment horizontal="center" vertical="center"/>
    </xf>
    <xf numFmtId="0" fontId="18" fillId="8" borderId="1" xfId="2" applyFont="1" applyFill="1" applyBorder="1" applyAlignment="1">
      <alignment horizontal="left" vertical="top" wrapText="1"/>
    </xf>
    <xf numFmtId="3" fontId="18" fillId="8" borderId="1" xfId="2" applyNumberFormat="1" applyFont="1" applyFill="1" applyBorder="1" applyAlignment="1">
      <alignment horizontal="center" vertical="center" wrapText="1"/>
    </xf>
    <xf numFmtId="3" fontId="18" fillId="0" borderId="12" xfId="7" applyNumberFormat="1" applyFont="1" applyAlignment="1">
      <alignment horizontal="center" vertical="center"/>
    </xf>
    <xf numFmtId="0" fontId="18" fillId="0" borderId="12" xfId="7" applyFont="1" applyAlignment="1">
      <alignment horizontal="left" vertical="top" wrapText="1"/>
    </xf>
    <xf numFmtId="3" fontId="18" fillId="0" borderId="12" xfId="7" applyNumberFormat="1" applyFont="1" applyAlignment="1">
      <alignment horizontal="center" vertical="top" wrapText="1"/>
    </xf>
    <xf numFmtId="0" fontId="15" fillId="6" borderId="12" xfId="7" applyFont="1" applyFill="1" applyAlignment="1">
      <alignment vertical="center"/>
    </xf>
    <xf numFmtId="0" fontId="15" fillId="6" borderId="12" xfId="7" applyFont="1" applyFill="1"/>
    <xf numFmtId="0" fontId="15" fillId="0" borderId="12" xfId="7" applyFont="1" applyAlignment="1">
      <alignment horizontal="center"/>
    </xf>
    <xf numFmtId="3" fontId="15" fillId="0" borderId="12" xfId="7" applyNumberFormat="1" applyFont="1" applyAlignment="1">
      <alignment horizontal="center"/>
    </xf>
    <xf numFmtId="0" fontId="18" fillId="0" borderId="12" xfId="7" applyFont="1" applyAlignment="1">
      <alignment horizontal="center" vertical="center"/>
    </xf>
    <xf numFmtId="0" fontId="10" fillId="0" borderId="15" xfId="7" applyFont="1" applyBorder="1" applyAlignment="1">
      <alignment vertical="center"/>
    </xf>
    <xf numFmtId="0" fontId="10" fillId="0" borderId="15" xfId="7" applyFont="1" applyBorder="1" applyAlignment="1">
      <alignment horizontal="center" vertical="center"/>
    </xf>
    <xf numFmtId="3" fontId="18" fillId="8" borderId="1" xfId="2" applyNumberFormat="1" applyFont="1" applyFill="1" applyBorder="1" applyAlignment="1">
      <alignment horizontal="center" vertical="top" wrapText="1"/>
    </xf>
    <xf numFmtId="0" fontId="13" fillId="7" borderId="18" xfId="2" applyFont="1" applyFill="1" applyBorder="1" applyAlignment="1">
      <alignment horizontal="left" vertical="top" wrapText="1"/>
    </xf>
    <xf numFmtId="3" fontId="13" fillId="7" borderId="19" xfId="2" applyNumberFormat="1" applyFont="1" applyFill="1" applyBorder="1" applyAlignment="1">
      <alignment horizontal="center" vertical="top" wrapText="1"/>
    </xf>
    <xf numFmtId="0" fontId="10" fillId="0" borderId="15" xfId="7" applyFont="1" applyBorder="1" applyAlignment="1">
      <alignment horizontal="left" vertical="center"/>
    </xf>
    <xf numFmtId="0" fontId="14" fillId="0" borderId="12" xfId="8" applyFont="1"/>
    <xf numFmtId="3" fontId="17" fillId="0" borderId="12" xfId="8" applyNumberFormat="1" applyFont="1" applyAlignment="1">
      <alignment horizontal="center" vertical="center" wrapText="1"/>
    </xf>
    <xf numFmtId="3" fontId="14" fillId="0" borderId="12" xfId="8" applyNumberFormat="1" applyFont="1"/>
    <xf numFmtId="0" fontId="9" fillId="0" borderId="12" xfId="8" applyFont="1" applyAlignment="1">
      <alignment horizontal="center" vertical="center" wrapText="1"/>
    </xf>
    <xf numFmtId="0" fontId="15" fillId="0" borderId="12" xfId="8" applyFont="1" applyAlignment="1">
      <alignment horizontal="center" vertical="center" wrapText="1"/>
    </xf>
    <xf numFmtId="0" fontId="14" fillId="0" borderId="12" xfId="8" applyFont="1" applyAlignment="1">
      <alignment vertical="center" wrapText="1"/>
    </xf>
    <xf numFmtId="0" fontId="15" fillId="0" borderId="12" xfId="8" applyFont="1" applyAlignment="1">
      <alignment vertical="center" wrapText="1"/>
    </xf>
    <xf numFmtId="0" fontId="18" fillId="0" borderId="20" xfId="7" applyFont="1" applyBorder="1" applyAlignment="1">
      <alignment horizontal="left" vertical="top" wrapText="1"/>
    </xf>
    <xf numFmtId="0" fontId="13" fillId="7" borderId="21" xfId="2" applyFont="1" applyFill="1" applyBorder="1" applyAlignment="1">
      <alignment horizontal="center" vertical="center"/>
    </xf>
    <xf numFmtId="0" fontId="13" fillId="7" borderId="16" xfId="2" applyFont="1" applyFill="1" applyBorder="1" applyAlignment="1">
      <alignment horizontal="center" vertical="center"/>
    </xf>
    <xf numFmtId="0" fontId="13" fillId="7" borderId="23" xfId="2" applyFont="1" applyFill="1" applyBorder="1" applyAlignment="1">
      <alignment horizontal="center" vertical="center"/>
    </xf>
    <xf numFmtId="3" fontId="15" fillId="0" borderId="15" xfId="9" applyNumberFormat="1" applyFont="1" applyBorder="1" applyAlignment="1">
      <alignment horizontal="center" vertical="center"/>
    </xf>
    <xf numFmtId="3" fontId="10" fillId="0" borderId="12" xfId="9" applyNumberFormat="1" applyFont="1" applyAlignment="1">
      <alignment horizontal="left" vertical="center"/>
    </xf>
    <xf numFmtId="3" fontId="10" fillId="0" borderId="12" xfId="9" applyNumberFormat="1" applyFont="1" applyAlignment="1">
      <alignment horizontal="center" vertical="center"/>
    </xf>
    <xf numFmtId="3" fontId="10" fillId="0" borderId="12" xfId="8" applyNumberFormat="1" applyFont="1" applyAlignment="1">
      <alignment horizontal="center" vertical="center"/>
    </xf>
    <xf numFmtId="3" fontId="18" fillId="0" borderId="20" xfId="7" applyNumberFormat="1" applyFont="1" applyBorder="1" applyAlignment="1">
      <alignment horizontal="left" vertical="top" wrapText="1"/>
    </xf>
    <xf numFmtId="3" fontId="10" fillId="0" borderId="15" xfId="9" applyNumberFormat="1" applyFont="1" applyBorder="1" applyAlignment="1">
      <alignment horizontal="center" vertical="center"/>
    </xf>
    <xf numFmtId="3" fontId="10" fillId="0" borderId="15" xfId="8" applyNumberFormat="1" applyFont="1" applyBorder="1" applyAlignment="1">
      <alignment horizontal="center" vertical="center"/>
    </xf>
    <xf numFmtId="0" fontId="10" fillId="0" borderId="15" xfId="7" applyFont="1" applyBorder="1" applyAlignment="1">
      <alignment vertical="center" wrapText="1"/>
    </xf>
    <xf numFmtId="0" fontId="15" fillId="0" borderId="15" xfId="8" applyFont="1" applyBorder="1" applyAlignment="1">
      <alignment horizontal="left" vertical="center"/>
    </xf>
    <xf numFmtId="0" fontId="15" fillId="0" borderId="15" xfId="8" applyFont="1" applyBorder="1" applyAlignment="1">
      <alignment horizontal="center"/>
    </xf>
    <xf numFmtId="0" fontId="15" fillId="0" borderId="15" xfId="8" applyFont="1" applyBorder="1" applyAlignment="1">
      <alignment horizontal="left"/>
    </xf>
    <xf numFmtId="3" fontId="15" fillId="0" borderId="15" xfId="8" applyNumberFormat="1" applyFont="1" applyBorder="1" applyAlignment="1">
      <alignment horizontal="center" vertical="center"/>
    </xf>
    <xf numFmtId="0" fontId="15" fillId="0" borderId="15" xfId="8" applyFont="1" applyBorder="1" applyAlignment="1">
      <alignment horizontal="left" vertical="center" wrapText="1"/>
    </xf>
    <xf numFmtId="3" fontId="14" fillId="0" borderId="15" xfId="8" applyNumberFormat="1" applyFont="1" applyBorder="1" applyAlignment="1">
      <alignment horizontal="center" vertical="center"/>
    </xf>
    <xf numFmtId="0" fontId="15" fillId="0" borderId="15" xfId="8" applyFont="1" applyBorder="1" applyAlignment="1">
      <alignment horizontal="center" vertical="center"/>
    </xf>
    <xf numFmtId="0" fontId="10" fillId="0" borderId="15" xfId="7" applyFont="1" applyBorder="1" applyAlignment="1">
      <alignment horizontal="center" vertical="center" wrapText="1"/>
    </xf>
    <xf numFmtId="0" fontId="15" fillId="0" borderId="12" xfId="7" applyFont="1" applyAlignment="1">
      <alignment horizontal="left"/>
    </xf>
    <xf numFmtId="3" fontId="14" fillId="0" borderId="15" xfId="9" applyNumberFormat="1" applyFont="1" applyBorder="1" applyAlignment="1">
      <alignment horizontal="left" vertical="center"/>
    </xf>
    <xf numFmtId="3" fontId="14" fillId="0" borderId="15" xfId="9" applyNumberFormat="1" applyFont="1" applyBorder="1" applyAlignment="1">
      <alignment horizontal="center" vertical="center"/>
    </xf>
    <xf numFmtId="3" fontId="14" fillId="0" borderId="12" xfId="9" applyNumberFormat="1" applyFont="1" applyAlignment="1">
      <alignment horizontal="left" vertical="center"/>
    </xf>
    <xf numFmtId="3" fontId="14" fillId="0" borderId="12" xfId="9" applyNumberFormat="1" applyFont="1" applyAlignment="1">
      <alignment horizontal="center" vertical="center"/>
    </xf>
    <xf numFmtId="3" fontId="14" fillId="0" borderId="12" xfId="8" applyNumberFormat="1" applyFont="1" applyAlignment="1">
      <alignment horizontal="center" vertical="center"/>
    </xf>
    <xf numFmtId="0" fontId="21" fillId="0" borderId="12" xfId="7" applyFont="1" applyAlignment="1">
      <alignment horizontal="center"/>
    </xf>
    <xf numFmtId="3" fontId="21" fillId="0" borderId="12" xfId="7" applyNumberFormat="1" applyFont="1" applyAlignment="1">
      <alignment horizontal="center"/>
    </xf>
    <xf numFmtId="0" fontId="22" fillId="0" borderId="15" xfId="7" applyFont="1" applyBorder="1" applyAlignment="1">
      <alignment vertical="center"/>
    </xf>
    <xf numFmtId="0" fontId="22" fillId="0" borderId="15" xfId="7" applyFont="1" applyBorder="1" applyAlignment="1">
      <alignment horizontal="left" vertical="center"/>
    </xf>
    <xf numFmtId="0" fontId="22" fillId="0" borderId="15" xfId="7" applyFont="1" applyBorder="1" applyAlignment="1">
      <alignment horizontal="center" vertical="center"/>
    </xf>
    <xf numFmtId="3" fontId="22" fillId="0" borderId="15" xfId="7" applyNumberFormat="1" applyFont="1" applyBorder="1" applyAlignment="1">
      <alignment horizontal="center" vertical="center"/>
    </xf>
    <xf numFmtId="0" fontId="21" fillId="0" borderId="12" xfId="7" applyFont="1"/>
    <xf numFmtId="0" fontId="20" fillId="8" borderId="1" xfId="2" applyFont="1" applyFill="1" applyBorder="1" applyAlignment="1">
      <alignment horizontal="left" vertical="top" wrapText="1"/>
    </xf>
    <xf numFmtId="3" fontId="20" fillId="8" borderId="1" xfId="2" applyNumberFormat="1" applyFont="1" applyFill="1" applyBorder="1" applyAlignment="1">
      <alignment horizontal="center" vertical="center" wrapText="1"/>
    </xf>
    <xf numFmtId="3" fontId="20" fillId="0" borderId="12" xfId="7" applyNumberFormat="1" applyFont="1" applyAlignment="1">
      <alignment horizontal="center" vertical="center"/>
    </xf>
    <xf numFmtId="0" fontId="15" fillId="0" borderId="12" xfId="10" applyFont="1"/>
    <xf numFmtId="0" fontId="10" fillId="0" borderId="12" xfId="10" applyFont="1"/>
    <xf numFmtId="0" fontId="13" fillId="9" borderId="16" xfId="10" applyFont="1" applyFill="1" applyBorder="1" applyAlignment="1">
      <alignment horizontal="center" vertical="top" wrapText="1"/>
    </xf>
    <xf numFmtId="0" fontId="13" fillId="0" borderId="12" xfId="10" applyFont="1" applyAlignment="1">
      <alignment horizontal="center" vertical="center"/>
    </xf>
    <xf numFmtId="4" fontId="13" fillId="0" borderId="12" xfId="10" applyNumberFormat="1" applyFont="1" applyAlignment="1">
      <alignment horizontal="center" vertical="center"/>
    </xf>
    <xf numFmtId="0" fontId="15" fillId="0" borderId="28" xfId="10" applyFont="1" applyBorder="1" applyAlignment="1">
      <alignment horizontal="center"/>
    </xf>
    <xf numFmtId="4" fontId="15" fillId="0" borderId="12" xfId="10" applyNumberFormat="1" applyFont="1" applyAlignment="1">
      <alignment horizontal="center"/>
    </xf>
    <xf numFmtId="3" fontId="10" fillId="0" borderId="1" xfId="10" applyNumberFormat="1" applyFont="1" applyBorder="1" applyAlignment="1">
      <alignment horizontal="left" vertical="center"/>
    </xf>
    <xf numFmtId="0" fontId="10" fillId="0" borderId="5" xfId="10" applyFont="1" applyBorder="1" applyAlignment="1">
      <alignment horizontal="center" vertical="center" wrapText="1"/>
    </xf>
    <xf numFmtId="3" fontId="10" fillId="0" borderId="1" xfId="10" applyNumberFormat="1" applyFont="1" applyBorder="1" applyAlignment="1">
      <alignment horizontal="center" vertical="center"/>
    </xf>
    <xf numFmtId="0" fontId="18" fillId="10" borderId="1" xfId="10" applyFont="1" applyFill="1" applyBorder="1" applyAlignment="1">
      <alignment horizontal="left" vertical="top" wrapText="1"/>
    </xf>
    <xf numFmtId="3" fontId="18" fillId="10" borderId="1" xfId="10" applyNumberFormat="1" applyFont="1" applyFill="1" applyBorder="1" applyAlignment="1">
      <alignment horizontal="center" vertical="top" wrapText="1"/>
    </xf>
    <xf numFmtId="3" fontId="18" fillId="0" borderId="12" xfId="10" applyNumberFormat="1" applyFont="1" applyAlignment="1">
      <alignment horizontal="center" vertical="center"/>
    </xf>
    <xf numFmtId="0" fontId="18" fillId="0" borderId="12" xfId="10" applyFont="1" applyAlignment="1">
      <alignment horizontal="left" vertical="top" wrapText="1"/>
    </xf>
    <xf numFmtId="3" fontId="18" fillId="0" borderId="12" xfId="10" applyNumberFormat="1" applyFont="1" applyAlignment="1">
      <alignment horizontal="center" vertical="top" wrapText="1"/>
    </xf>
    <xf numFmtId="0" fontId="15" fillId="11" borderId="12" xfId="10" applyFont="1" applyFill="1" applyAlignment="1">
      <alignment vertical="center"/>
    </xf>
    <xf numFmtId="0" fontId="15" fillId="11" borderId="12" xfId="10" applyFont="1" applyFill="1"/>
    <xf numFmtId="0" fontId="15" fillId="0" borderId="12" xfId="10" applyFont="1" applyAlignment="1">
      <alignment horizontal="center"/>
    </xf>
    <xf numFmtId="3" fontId="15" fillId="0" borderId="12" xfId="10" applyNumberFormat="1" applyFont="1" applyAlignment="1">
      <alignment horizontal="center"/>
    </xf>
    <xf numFmtId="0" fontId="15" fillId="0" borderId="15" xfId="8" applyFont="1" applyBorder="1" applyAlignment="1">
      <alignment vertical="center"/>
    </xf>
    <xf numFmtId="0" fontId="10" fillId="0" borderId="1" xfId="10" applyFont="1" applyBorder="1" applyAlignment="1">
      <alignment vertical="center" wrapText="1"/>
    </xf>
    <xf numFmtId="0" fontId="10" fillId="0" borderId="1" xfId="10" applyFont="1" applyBorder="1" applyAlignment="1">
      <alignment horizontal="center" vertical="center" wrapText="1"/>
    </xf>
    <xf numFmtId="0" fontId="18" fillId="10" borderId="4" xfId="10" applyFont="1" applyFill="1" applyBorder="1" applyAlignment="1">
      <alignment horizontal="left" vertical="top" wrapText="1"/>
    </xf>
    <xf numFmtId="3" fontId="18" fillId="10" borderId="4" xfId="10" applyNumberFormat="1" applyFont="1" applyFill="1" applyBorder="1" applyAlignment="1">
      <alignment horizontal="center" vertical="top" wrapText="1"/>
    </xf>
    <xf numFmtId="0" fontId="18" fillId="0" borderId="12" xfId="10" applyFont="1" applyAlignment="1">
      <alignment horizontal="center" vertical="center"/>
    </xf>
    <xf numFmtId="0" fontId="10" fillId="0" borderId="1" xfId="10" applyFont="1" applyBorder="1" applyAlignment="1">
      <alignment vertical="center"/>
    </xf>
    <xf numFmtId="0" fontId="10" fillId="0" borderId="1" xfId="10" applyFont="1" applyBorder="1" applyAlignment="1">
      <alignment horizontal="center" vertical="center"/>
    </xf>
    <xf numFmtId="0" fontId="13" fillId="9" borderId="5" xfId="10" applyFont="1" applyFill="1" applyBorder="1" applyAlignment="1">
      <alignment horizontal="left" vertical="top" wrapText="1"/>
    </xf>
    <xf numFmtId="3" fontId="13" fillId="9" borderId="7" xfId="10" applyNumberFormat="1" applyFont="1" applyFill="1" applyBorder="1" applyAlignment="1">
      <alignment horizontal="center" vertical="top" wrapText="1"/>
    </xf>
    <xf numFmtId="0" fontId="10" fillId="0" borderId="1" xfId="10" applyFont="1" applyBorder="1" applyAlignment="1">
      <alignment horizontal="left" vertical="center"/>
    </xf>
    <xf numFmtId="0" fontId="18" fillId="10" borderId="4" xfId="10" applyFont="1" applyFill="1" applyBorder="1" applyAlignment="1">
      <alignment horizontal="left" vertical="center" wrapText="1"/>
    </xf>
    <xf numFmtId="0" fontId="18" fillId="10" borderId="1" xfId="10" applyFont="1" applyFill="1" applyBorder="1" applyAlignment="1">
      <alignment horizontal="left" vertical="center" wrapText="1"/>
    </xf>
    <xf numFmtId="3" fontId="18" fillId="10" borderId="1" xfId="10" applyNumberFormat="1" applyFont="1" applyFill="1" applyBorder="1" applyAlignment="1">
      <alignment horizontal="center" vertical="center" wrapText="1"/>
    </xf>
    <xf numFmtId="0" fontId="15" fillId="0" borderId="12" xfId="10" applyFont="1" applyAlignment="1">
      <alignment vertical="center" wrapText="1"/>
    </xf>
    <xf numFmtId="0" fontId="18" fillId="0" borderId="20" xfId="10" applyFont="1" applyBorder="1" applyAlignment="1">
      <alignment horizontal="left" vertical="top" wrapText="1"/>
    </xf>
    <xf numFmtId="0" fontId="13" fillId="9" borderId="16" xfId="10" applyFont="1" applyFill="1" applyBorder="1" applyAlignment="1">
      <alignment horizontal="center" vertical="center"/>
    </xf>
    <xf numFmtId="0" fontId="13" fillId="9" borderId="16" xfId="10" applyFont="1" applyFill="1" applyBorder="1" applyAlignment="1">
      <alignment horizontal="center" vertical="center" wrapText="1"/>
    </xf>
    <xf numFmtId="0" fontId="13" fillId="9" borderId="35" xfId="10" applyFont="1" applyFill="1" applyBorder="1" applyAlignment="1">
      <alignment horizontal="center" vertical="center"/>
    </xf>
    <xf numFmtId="3" fontId="15" fillId="0" borderId="1" xfId="10" applyNumberFormat="1" applyFont="1" applyBorder="1" applyAlignment="1">
      <alignment horizontal="center" vertical="center"/>
    </xf>
    <xf numFmtId="3" fontId="10" fillId="0" borderId="12" xfId="10" applyNumberFormat="1" applyFont="1" applyAlignment="1">
      <alignment horizontal="left" vertical="center"/>
    </xf>
    <xf numFmtId="3" fontId="10" fillId="0" borderId="12" xfId="10" applyNumberFormat="1" applyFont="1" applyAlignment="1">
      <alignment horizontal="center" vertical="center"/>
    </xf>
    <xf numFmtId="3" fontId="18" fillId="0" borderId="20" xfId="10" applyNumberFormat="1" applyFont="1" applyBorder="1" applyAlignment="1">
      <alignment horizontal="left" vertical="top" wrapText="1"/>
    </xf>
    <xf numFmtId="0" fontId="14" fillId="0" borderId="18" xfId="7" applyFont="1" applyBorder="1" applyAlignment="1">
      <alignment horizontal="center" vertical="center" wrapText="1"/>
    </xf>
    <xf numFmtId="0" fontId="14" fillId="0" borderId="12" xfId="7" applyFont="1"/>
    <xf numFmtId="0" fontId="17" fillId="8" borderId="1" xfId="2" applyFont="1" applyFill="1" applyBorder="1" applyAlignment="1">
      <alignment horizontal="left" vertical="top" wrapText="1"/>
    </xf>
    <xf numFmtId="3" fontId="17" fillId="8" borderId="1" xfId="2" applyNumberFormat="1" applyFont="1" applyFill="1" applyBorder="1" applyAlignment="1">
      <alignment horizontal="center" vertical="top" wrapText="1"/>
    </xf>
    <xf numFmtId="3" fontId="17" fillId="0" borderId="12" xfId="7" applyNumberFormat="1" applyFont="1" applyAlignment="1">
      <alignment horizontal="center" vertical="center"/>
    </xf>
    <xf numFmtId="0" fontId="17" fillId="0" borderId="12" xfId="7" applyFont="1" applyAlignment="1">
      <alignment horizontal="left" vertical="top" wrapText="1"/>
    </xf>
    <xf numFmtId="3" fontId="17" fillId="0" borderId="12" xfId="7" applyNumberFormat="1" applyFont="1" applyAlignment="1">
      <alignment horizontal="center" vertical="top" wrapText="1"/>
    </xf>
    <xf numFmtId="0" fontId="14" fillId="6" borderId="12" xfId="7" applyFont="1" applyFill="1" applyAlignment="1">
      <alignment vertical="center"/>
    </xf>
    <xf numFmtId="0" fontId="14" fillId="6" borderId="12" xfId="7" applyFont="1" applyFill="1"/>
    <xf numFmtId="0" fontId="14" fillId="0" borderId="12" xfId="7" applyFont="1" applyAlignment="1">
      <alignment horizontal="center"/>
    </xf>
    <xf numFmtId="3" fontId="14" fillId="0" borderId="12" xfId="7" applyNumberFormat="1" applyFont="1" applyAlignment="1">
      <alignment horizontal="center"/>
    </xf>
    <xf numFmtId="0" fontId="14" fillId="0" borderId="15" xfId="7" applyFont="1" applyBorder="1" applyAlignment="1">
      <alignment vertical="center" wrapText="1"/>
    </xf>
    <xf numFmtId="3" fontId="14" fillId="0" borderId="15" xfId="7" applyNumberFormat="1" applyFont="1" applyBorder="1" applyAlignment="1">
      <alignment horizontal="center" vertical="center"/>
    </xf>
    <xf numFmtId="0" fontId="13" fillId="7" borderId="25" xfId="2" applyFont="1" applyFill="1" applyBorder="1" applyAlignment="1">
      <alignment horizontal="center" vertical="center"/>
    </xf>
    <xf numFmtId="3" fontId="14" fillId="0" borderId="15" xfId="8" applyNumberFormat="1" applyFont="1" applyBorder="1" applyAlignment="1">
      <alignment horizontal="center"/>
    </xf>
    <xf numFmtId="3" fontId="24" fillId="0" borderId="12" xfId="9" applyNumberFormat="1" applyFont="1" applyAlignment="1">
      <alignment horizontal="left" vertical="center"/>
    </xf>
    <xf numFmtId="3" fontId="24" fillId="0" borderId="12" xfId="9" applyNumberFormat="1" applyFont="1" applyAlignment="1">
      <alignment horizontal="center" vertical="center"/>
    </xf>
    <xf numFmtId="3" fontId="24" fillId="0" borderId="12" xfId="8" applyNumberFormat="1" applyFont="1"/>
    <xf numFmtId="3" fontId="24" fillId="0" borderId="12" xfId="8" applyNumberFormat="1" applyFont="1" applyAlignment="1">
      <alignment horizontal="center" vertical="center"/>
    </xf>
    <xf numFmtId="0" fontId="13" fillId="7" borderId="16" xfId="3" applyFont="1" applyFill="1" applyBorder="1" applyAlignment="1">
      <alignment horizontal="center" vertical="center"/>
    </xf>
    <xf numFmtId="0" fontId="13" fillId="7" borderId="23" xfId="3" applyFont="1" applyFill="1" applyBorder="1" applyAlignment="1">
      <alignment horizontal="center" vertical="center"/>
    </xf>
    <xf numFmtId="0" fontId="13" fillId="7" borderId="16" xfId="3" applyFont="1" applyFill="1" applyBorder="1" applyAlignment="1">
      <alignment horizontal="center" vertical="center" wrapText="1"/>
    </xf>
    <xf numFmtId="0" fontId="14" fillId="0" borderId="15" xfId="7" applyFont="1" applyBorder="1" applyAlignment="1">
      <alignment vertical="center"/>
    </xf>
    <xf numFmtId="0" fontId="10" fillId="0" borderId="15" xfId="1" applyFont="1" applyBorder="1" applyAlignment="1">
      <alignment vertical="center"/>
    </xf>
    <xf numFmtId="0" fontId="10" fillId="0" borderId="15" xfId="7" applyFont="1" applyBorder="1" applyAlignment="1">
      <alignment horizontal="left" vertical="center" wrapText="1"/>
    </xf>
    <xf numFmtId="0" fontId="18" fillId="8" borderId="4" xfId="2" applyFont="1" applyFill="1" applyBorder="1" applyAlignment="1">
      <alignment horizontal="left" vertical="top" wrapText="1"/>
    </xf>
    <xf numFmtId="3" fontId="18" fillId="8" borderId="4" xfId="2" applyNumberFormat="1" applyFont="1" applyFill="1" applyBorder="1" applyAlignment="1">
      <alignment horizontal="center" vertical="top" wrapText="1"/>
    </xf>
    <xf numFmtId="3" fontId="18" fillId="8" borderId="4" xfId="2" applyNumberFormat="1" applyFont="1" applyFill="1" applyBorder="1" applyAlignment="1">
      <alignment horizontal="center" vertical="center" wrapText="1"/>
    </xf>
    <xf numFmtId="3" fontId="10" fillId="0" borderId="15" xfId="9" applyNumberFormat="1" applyFont="1" applyBorder="1" applyAlignment="1">
      <alignment horizontal="justify" vertical="center"/>
    </xf>
    <xf numFmtId="0" fontId="10" fillId="0" borderId="15" xfId="4" applyFont="1" applyBorder="1" applyAlignment="1">
      <alignment horizontal="left" vertical="center"/>
    </xf>
    <xf numFmtId="0" fontId="10" fillId="0" borderId="15" xfId="4" applyFont="1" applyBorder="1" applyAlignment="1">
      <alignment horizontal="center" vertical="center"/>
    </xf>
    <xf numFmtId="0" fontId="10" fillId="6" borderId="15" xfId="7" applyFont="1" applyFill="1" applyBorder="1" applyAlignment="1">
      <alignment horizontal="center" vertical="center"/>
    </xf>
    <xf numFmtId="0" fontId="10" fillId="0" borderId="15" xfId="1" applyFont="1" applyBorder="1" applyAlignment="1">
      <alignment vertical="center" wrapText="1"/>
    </xf>
    <xf numFmtId="0" fontId="10" fillId="0" borderId="15" xfId="1" applyFont="1" applyBorder="1" applyAlignment="1">
      <alignment horizontal="center" vertical="center" wrapText="1"/>
    </xf>
    <xf numFmtId="0" fontId="10" fillId="0" borderId="15" xfId="1" applyFont="1" applyBorder="1" applyAlignment="1">
      <alignment horizontal="left" vertical="center"/>
    </xf>
    <xf numFmtId="3" fontId="14" fillId="0" borderId="15" xfId="9" applyNumberFormat="1" applyFont="1" applyBorder="1" applyAlignment="1">
      <alignment horizontal="left" vertical="center" wrapText="1"/>
    </xf>
    <xf numFmtId="0" fontId="15" fillId="0" borderId="12" xfId="8" applyFont="1"/>
    <xf numFmtId="0" fontId="9" fillId="0" borderId="12" xfId="8" applyFont="1"/>
    <xf numFmtId="0" fontId="13" fillId="7" borderId="36" xfId="2" applyFont="1" applyFill="1" applyBorder="1" applyAlignment="1">
      <alignment vertical="center"/>
    </xf>
    <xf numFmtId="3" fontId="15" fillId="0" borderId="15" xfId="9" applyNumberFormat="1" applyFont="1" applyBorder="1" applyAlignment="1">
      <alignment vertical="center"/>
    </xf>
    <xf numFmtId="3" fontId="15" fillId="0" borderId="15" xfId="1" applyNumberFormat="1" applyFont="1" applyBorder="1" applyAlignment="1">
      <alignment horizontal="center"/>
    </xf>
    <xf numFmtId="3" fontId="10" fillId="0" borderId="15" xfId="1" applyNumberFormat="1" applyFont="1" applyBorder="1" applyAlignment="1">
      <alignment horizontal="center" vertical="center"/>
    </xf>
    <xf numFmtId="0" fontId="15" fillId="0" borderId="15" xfId="8" applyFont="1" applyBorder="1"/>
    <xf numFmtId="3" fontId="14" fillId="0" borderId="12" xfId="7" applyNumberFormat="1" applyFont="1" applyAlignment="1">
      <alignment horizontal="center" vertical="center"/>
    </xf>
    <xf numFmtId="3" fontId="10" fillId="0" borderId="15" xfId="9" applyNumberFormat="1" applyFont="1" applyBorder="1" applyAlignment="1">
      <alignment horizontal="left" vertical="center" wrapText="1"/>
    </xf>
    <xf numFmtId="3" fontId="10" fillId="0" borderId="15" xfId="7" applyNumberFormat="1" applyFont="1" applyBorder="1" applyAlignment="1">
      <alignment horizontal="center" vertical="center" wrapText="1"/>
    </xf>
    <xf numFmtId="0" fontId="10" fillId="0" borderId="15" xfId="4" applyFont="1" applyBorder="1" applyAlignment="1">
      <alignment vertical="center" wrapText="1"/>
    </xf>
    <xf numFmtId="1" fontId="15" fillId="0" borderId="12" xfId="7" applyNumberFormat="1" applyFont="1"/>
    <xf numFmtId="1" fontId="13" fillId="7" borderId="16" xfId="2" applyNumberFormat="1" applyFont="1" applyFill="1" applyBorder="1" applyAlignment="1">
      <alignment horizontal="center" vertical="center" wrapText="1"/>
    </xf>
    <xf numFmtId="1" fontId="13" fillId="7" borderId="16" xfId="2" applyNumberFormat="1" applyFont="1" applyFill="1" applyBorder="1" applyAlignment="1">
      <alignment horizontal="center" vertical="top" wrapText="1"/>
    </xf>
    <xf numFmtId="1" fontId="13" fillId="0" borderId="12" xfId="7" applyNumberFormat="1" applyFont="1" applyAlignment="1">
      <alignment horizontal="center" vertical="center"/>
    </xf>
    <xf numFmtId="1" fontId="15" fillId="0" borderId="17" xfId="7" applyNumberFormat="1" applyFont="1" applyBorder="1" applyAlignment="1">
      <alignment horizontal="center"/>
    </xf>
    <xf numFmtId="1" fontId="15" fillId="0" borderId="12" xfId="7" applyNumberFormat="1" applyFont="1" applyAlignment="1">
      <alignment horizontal="center"/>
    </xf>
    <xf numFmtId="0" fontId="14" fillId="0" borderId="15" xfId="8" applyFont="1" applyBorder="1" applyAlignment="1">
      <alignment horizontal="left" vertical="center"/>
    </xf>
    <xf numFmtId="1" fontId="10" fillId="0" borderId="18" xfId="7" applyNumberFormat="1" applyFont="1" applyBorder="1" applyAlignment="1">
      <alignment horizontal="center" vertical="center" wrapText="1"/>
    </xf>
    <xf numFmtId="3" fontId="14" fillId="0" borderId="15" xfId="11" applyNumberFormat="1" applyFont="1" applyFill="1" applyBorder="1" applyAlignment="1">
      <alignment horizontal="center" vertical="center" wrapText="1"/>
    </xf>
    <xf numFmtId="0" fontId="14" fillId="0" borderId="15" xfId="8" applyFont="1" applyBorder="1" applyAlignment="1">
      <alignment horizontal="left" vertical="center" wrapText="1"/>
    </xf>
    <xf numFmtId="3" fontId="14" fillId="0" borderId="15" xfId="11" applyNumberFormat="1" applyFont="1" applyFill="1" applyBorder="1" applyAlignment="1">
      <alignment horizontal="center" vertical="center"/>
    </xf>
    <xf numFmtId="3" fontId="14" fillId="0" borderId="15" xfId="11" applyNumberFormat="1" applyFont="1" applyBorder="1" applyAlignment="1">
      <alignment horizontal="center" vertical="center"/>
    </xf>
    <xf numFmtId="1" fontId="18" fillId="8" borderId="1" xfId="2" applyNumberFormat="1" applyFont="1" applyFill="1" applyBorder="1" applyAlignment="1">
      <alignment horizontal="center" vertical="top" wrapText="1"/>
    </xf>
    <xf numFmtId="1" fontId="18" fillId="0" borderId="12" xfId="7" applyNumberFormat="1" applyFont="1" applyAlignment="1">
      <alignment horizontal="center" vertical="center"/>
    </xf>
    <xf numFmtId="1" fontId="18" fillId="0" borderId="12" xfId="7" applyNumberFormat="1" applyFont="1" applyAlignment="1">
      <alignment horizontal="center" vertical="top" wrapText="1"/>
    </xf>
    <xf numFmtId="0" fontId="10" fillId="0" borderId="15" xfId="12" applyFont="1" applyBorder="1" applyAlignment="1">
      <alignment vertical="center"/>
    </xf>
    <xf numFmtId="1" fontId="10" fillId="0" borderId="15" xfId="7" applyNumberFormat="1" applyFont="1" applyBorder="1" applyAlignment="1">
      <alignment horizontal="center" vertical="center"/>
    </xf>
    <xf numFmtId="1" fontId="13" fillId="7" borderId="19" xfId="2" applyNumberFormat="1" applyFont="1" applyFill="1" applyBorder="1" applyAlignment="1">
      <alignment horizontal="center" vertical="top" wrapText="1"/>
    </xf>
    <xf numFmtId="1" fontId="18" fillId="8" borderId="1" xfId="2" applyNumberFormat="1" applyFont="1" applyFill="1" applyBorder="1" applyAlignment="1">
      <alignment horizontal="center" vertical="center" wrapText="1"/>
    </xf>
    <xf numFmtId="1" fontId="14" fillId="0" borderId="12" xfId="8" applyNumberFormat="1" applyFont="1"/>
    <xf numFmtId="1" fontId="15" fillId="0" borderId="12" xfId="8" applyNumberFormat="1" applyFont="1" applyAlignment="1">
      <alignment vertical="center" wrapText="1"/>
    </xf>
    <xf numFmtId="1" fontId="18" fillId="0" borderId="20" xfId="7" applyNumberFormat="1" applyFont="1" applyBorder="1" applyAlignment="1">
      <alignment horizontal="left" vertical="top" wrapText="1"/>
    </xf>
    <xf numFmtId="1" fontId="13" fillId="7" borderId="16" xfId="2" applyNumberFormat="1" applyFont="1" applyFill="1" applyBorder="1" applyAlignment="1">
      <alignment horizontal="center" vertical="center"/>
    </xf>
    <xf numFmtId="0" fontId="15" fillId="0" borderId="15" xfId="8" applyFont="1" applyBorder="1" applyAlignment="1">
      <alignment wrapText="1"/>
    </xf>
    <xf numFmtId="1" fontId="10" fillId="0" borderId="12" xfId="9" applyNumberFormat="1" applyFont="1" applyAlignment="1">
      <alignment horizontal="center" vertical="center"/>
    </xf>
    <xf numFmtId="0" fontId="15" fillId="0" borderId="15" xfId="8" applyFont="1" applyBorder="1" applyAlignment="1">
      <alignment horizontal="left" wrapText="1"/>
    </xf>
    <xf numFmtId="0" fontId="25" fillId="0" borderId="12" xfId="7" applyFont="1" applyAlignment="1">
      <alignment horizontal="center" vertical="center"/>
    </xf>
    <xf numFmtId="1" fontId="14" fillId="0" borderId="18" xfId="7" applyNumberFormat="1" applyFont="1" applyBorder="1" applyAlignment="1">
      <alignment horizontal="center" vertical="center" wrapText="1"/>
    </xf>
    <xf numFmtId="3" fontId="14" fillId="0" borderId="15" xfId="9" applyNumberFormat="1" applyFont="1" applyBorder="1" applyAlignment="1">
      <alignment horizontal="justify" vertical="center"/>
    </xf>
    <xf numFmtId="0" fontId="14" fillId="0" borderId="12" xfId="7" applyFont="1" applyAlignment="1">
      <alignment vertical="center"/>
    </xf>
    <xf numFmtId="0" fontId="14" fillId="0" borderId="15" xfId="7" applyFont="1" applyBorder="1" applyAlignment="1">
      <alignment horizontal="justify" vertical="center"/>
    </xf>
    <xf numFmtId="0" fontId="14" fillId="0" borderId="15" xfId="7" applyFont="1" applyBorder="1" applyAlignment="1">
      <alignment horizontal="justify" vertical="center" wrapText="1"/>
    </xf>
    <xf numFmtId="1" fontId="14" fillId="0" borderId="15" xfId="7" applyNumberFormat="1" applyFont="1" applyBorder="1" applyAlignment="1">
      <alignment horizontal="center" vertical="center"/>
    </xf>
    <xf numFmtId="0" fontId="14" fillId="0" borderId="12" xfId="8" applyFont="1" applyAlignment="1">
      <alignment vertical="center"/>
    </xf>
    <xf numFmtId="4" fontId="24" fillId="0" borderId="12" xfId="8" applyNumberFormat="1" applyFont="1"/>
    <xf numFmtId="3" fontId="14" fillId="0" borderId="12" xfId="8" applyNumberFormat="1" applyFont="1" applyAlignment="1">
      <alignment vertical="center"/>
    </xf>
    <xf numFmtId="1" fontId="15" fillId="0" borderId="12" xfId="8" applyNumberFormat="1" applyFont="1"/>
    <xf numFmtId="0" fontId="24" fillId="0" borderId="12" xfId="8" applyFont="1"/>
    <xf numFmtId="3" fontId="10" fillId="0" borderId="15" xfId="7" applyNumberFormat="1" applyFont="1" applyBorder="1" applyAlignment="1">
      <alignment horizontal="left" vertical="center"/>
    </xf>
    <xf numFmtId="1" fontId="10" fillId="0" borderId="15" xfId="7" applyNumberFormat="1" applyFont="1" applyBorder="1" applyAlignment="1">
      <alignment horizontal="center" vertical="center" wrapText="1"/>
    </xf>
    <xf numFmtId="3" fontId="10" fillId="0" borderId="15" xfId="8" applyNumberFormat="1" applyFont="1" applyBorder="1" applyAlignment="1">
      <alignment horizontal="left" vertical="center"/>
    </xf>
    <xf numFmtId="1" fontId="10" fillId="0" borderId="18" xfId="8" applyNumberFormat="1" applyFont="1" applyBorder="1" applyAlignment="1">
      <alignment horizontal="center" vertical="center"/>
    </xf>
    <xf numFmtId="3" fontId="10" fillId="0" borderId="12" xfId="8" applyNumberFormat="1" applyFont="1" applyAlignment="1">
      <alignment horizontal="left" vertical="center"/>
    </xf>
    <xf numFmtId="1" fontId="10" fillId="0" borderId="12" xfId="8" applyNumberFormat="1" applyFont="1" applyAlignment="1">
      <alignment horizontal="center" vertical="center"/>
    </xf>
    <xf numFmtId="1" fontId="15" fillId="0" borderId="12" xfId="9" applyNumberFormat="1" applyFont="1" applyAlignment="1">
      <alignment horizontal="center" vertical="center"/>
    </xf>
    <xf numFmtId="3" fontId="17" fillId="0" borderId="12" xfId="8" applyNumberFormat="1" applyFont="1"/>
    <xf numFmtId="1" fontId="14" fillId="0" borderId="15" xfId="8" applyNumberFormat="1" applyFont="1" applyBorder="1" applyAlignment="1">
      <alignment horizontal="center" vertical="center"/>
    </xf>
    <xf numFmtId="2" fontId="10" fillId="0" borderId="12" xfId="9" applyNumberFormat="1" applyFont="1" applyAlignment="1">
      <alignment horizontal="center" vertical="center"/>
    </xf>
    <xf numFmtId="0" fontId="10" fillId="0" borderId="15" xfId="12" applyFont="1" applyBorder="1" applyAlignment="1">
      <alignment vertical="center" wrapText="1"/>
    </xf>
    <xf numFmtId="1" fontId="10" fillId="0" borderId="18" xfId="12" applyNumberFormat="1" applyFont="1" applyBorder="1" applyAlignment="1">
      <alignment horizontal="center" vertical="center" wrapText="1"/>
    </xf>
    <xf numFmtId="1" fontId="10" fillId="0" borderId="15" xfId="12" applyNumberFormat="1" applyFont="1" applyBorder="1" applyAlignment="1">
      <alignment horizontal="center" vertical="center"/>
    </xf>
    <xf numFmtId="0" fontId="15" fillId="0" borderId="15" xfId="8" applyFont="1" applyBorder="1" applyAlignment="1">
      <alignment horizontal="left" vertical="top"/>
    </xf>
    <xf numFmtId="1" fontId="10" fillId="0" borderId="15" xfId="8" applyNumberFormat="1" applyFont="1" applyBorder="1" applyAlignment="1">
      <alignment horizontal="center" vertical="center"/>
    </xf>
    <xf numFmtId="3" fontId="15" fillId="0" borderId="15" xfId="8" applyNumberFormat="1" applyFont="1" applyBorder="1" applyAlignment="1">
      <alignment horizontal="left" vertical="center"/>
    </xf>
    <xf numFmtId="3" fontId="18" fillId="0" borderId="12" xfId="7" applyNumberFormat="1" applyFont="1" applyAlignment="1">
      <alignment horizontal="left" vertical="top" wrapText="1"/>
    </xf>
    <xf numFmtId="3" fontId="13" fillId="7" borderId="16" xfId="2" applyNumberFormat="1" applyFont="1" applyFill="1" applyBorder="1" applyAlignment="1">
      <alignment horizontal="center" vertical="center"/>
    </xf>
    <xf numFmtId="3" fontId="13" fillId="7" borderId="23" xfId="2" applyNumberFormat="1" applyFont="1" applyFill="1" applyBorder="1" applyAlignment="1">
      <alignment horizontal="center" vertical="center"/>
    </xf>
    <xf numFmtId="0" fontId="15" fillId="0" borderId="12" xfId="13" applyFont="1"/>
    <xf numFmtId="0" fontId="15" fillId="0" borderId="12" xfId="13" applyFont="1" applyAlignment="1">
      <alignment horizontal="justify"/>
    </xf>
    <xf numFmtId="0" fontId="15" fillId="0" borderId="12" xfId="13" applyFont="1" applyAlignment="1">
      <alignment horizontal="center"/>
    </xf>
    <xf numFmtId="0" fontId="14" fillId="6" borderId="12" xfId="8" applyFont="1" applyFill="1"/>
    <xf numFmtId="0" fontId="10" fillId="0" borderId="12" xfId="13" applyFont="1" applyAlignment="1">
      <alignment horizontal="center" vertical="top" wrapText="1"/>
    </xf>
    <xf numFmtId="0" fontId="10" fillId="0" borderId="12" xfId="13" applyFont="1" applyAlignment="1">
      <alignment horizontal="justify" vertical="top" wrapText="1"/>
    </xf>
    <xf numFmtId="0" fontId="14" fillId="0" borderId="12" xfId="15" applyFont="1"/>
    <xf numFmtId="0" fontId="13" fillId="0" borderId="12" xfId="14" applyFont="1" applyAlignment="1">
      <alignment horizontal="center" vertical="center" wrapText="1"/>
    </xf>
    <xf numFmtId="0" fontId="13" fillId="0" borderId="12" xfId="14" applyFont="1" applyAlignment="1">
      <alignment horizontal="justify" vertical="center" wrapText="1"/>
    </xf>
    <xf numFmtId="1" fontId="13" fillId="0" borderId="12" xfId="14" applyNumberFormat="1" applyFont="1" applyAlignment="1">
      <alignment horizontal="center" vertical="center" wrapText="1"/>
    </xf>
    <xf numFmtId="164" fontId="13" fillId="0" borderId="12" xfId="16" applyNumberFormat="1" applyFont="1" applyFill="1" applyAlignment="1">
      <alignment horizontal="center" vertical="top" wrapText="1"/>
    </xf>
    <xf numFmtId="0" fontId="15" fillId="0" borderId="12" xfId="17" applyFont="1" applyAlignment="1">
      <alignment horizontal="center"/>
    </xf>
    <xf numFmtId="164" fontId="15" fillId="0" borderId="12" xfId="16" applyNumberFormat="1" applyFont="1" applyAlignment="1">
      <alignment horizontal="center"/>
    </xf>
    <xf numFmtId="0" fontId="10" fillId="0" borderId="38" xfId="18" applyFont="1" applyBorder="1" applyAlignment="1">
      <alignment vertical="center" wrapText="1"/>
    </xf>
    <xf numFmtId="0" fontId="10" fillId="0" borderId="38" xfId="18" applyFont="1" applyBorder="1" applyAlignment="1">
      <alignment horizontal="justify" vertical="center"/>
    </xf>
    <xf numFmtId="3" fontId="10" fillId="0" borderId="15" xfId="18" applyNumberFormat="1" applyFont="1" applyBorder="1" applyAlignment="1">
      <alignment horizontal="center" vertical="center"/>
    </xf>
    <xf numFmtId="3" fontId="10" fillId="0" borderId="15" xfId="16" applyNumberFormat="1" applyFont="1" applyFill="1" applyBorder="1" applyAlignment="1">
      <alignment horizontal="center" vertical="center"/>
    </xf>
    <xf numFmtId="0" fontId="14" fillId="0" borderId="15" xfId="15" applyFont="1" applyBorder="1" applyAlignment="1">
      <alignment vertical="center"/>
    </xf>
    <xf numFmtId="0" fontId="10" fillId="0" borderId="15" xfId="18" applyFont="1" applyBorder="1" applyAlignment="1">
      <alignment horizontal="justify" vertical="center"/>
    </xf>
    <xf numFmtId="3" fontId="14" fillId="0" borderId="15" xfId="16" applyNumberFormat="1" applyFont="1" applyFill="1" applyBorder="1" applyAlignment="1">
      <alignment horizontal="center"/>
    </xf>
    <xf numFmtId="0" fontId="17" fillId="0" borderId="12" xfId="15" applyFont="1"/>
    <xf numFmtId="3" fontId="18" fillId="0" borderId="15" xfId="18" applyNumberFormat="1" applyFont="1" applyBorder="1" applyAlignment="1">
      <alignment horizontal="center" vertical="center"/>
    </xf>
    <xf numFmtId="0" fontId="18" fillId="0" borderId="12" xfId="17" applyFont="1" applyAlignment="1">
      <alignment horizontal="center" vertical="center"/>
    </xf>
    <xf numFmtId="0" fontId="18" fillId="13" borderId="19" xfId="14" applyFont="1" applyFill="1" applyBorder="1" applyAlignment="1">
      <alignment horizontal="justify" vertical="top" wrapText="1"/>
    </xf>
    <xf numFmtId="1" fontId="18" fillId="13" borderId="15" xfId="14" applyNumberFormat="1" applyFont="1" applyFill="1" applyBorder="1" applyAlignment="1">
      <alignment horizontal="center" vertical="top" wrapText="1"/>
    </xf>
    <xf numFmtId="3" fontId="18" fillId="0" borderId="12" xfId="16" applyNumberFormat="1" applyFont="1" applyAlignment="1">
      <alignment horizontal="center" vertical="center"/>
    </xf>
    <xf numFmtId="0" fontId="15" fillId="14" borderId="12" xfId="17" applyFont="1" applyFill="1" applyAlignment="1">
      <alignment vertical="center"/>
    </xf>
    <xf numFmtId="0" fontId="15" fillId="14" borderId="12" xfId="17" applyFont="1" applyFill="1" applyAlignment="1">
      <alignment horizontal="justify"/>
    </xf>
    <xf numFmtId="3" fontId="15" fillId="0" borderId="12" xfId="16" applyNumberFormat="1" applyFont="1" applyAlignment="1">
      <alignment horizontal="center"/>
    </xf>
    <xf numFmtId="3" fontId="14" fillId="0" borderId="15" xfId="16" applyNumberFormat="1" applyFont="1" applyFill="1" applyBorder="1" applyAlignment="1">
      <alignment horizontal="center" vertical="center"/>
    </xf>
    <xf numFmtId="0" fontId="10" fillId="14" borderId="12" xfId="17" applyFont="1" applyFill="1" applyAlignment="1">
      <alignment vertical="center" wrapText="1"/>
    </xf>
    <xf numFmtId="0" fontId="10" fillId="0" borderId="12" xfId="17" applyFont="1" applyAlignment="1">
      <alignment vertical="center" wrapText="1"/>
    </xf>
    <xf numFmtId="0" fontId="15" fillId="0" borderId="12" xfId="17" applyFont="1"/>
    <xf numFmtId="0" fontId="18" fillId="13" borderId="15" xfId="14" applyFont="1" applyFill="1" applyBorder="1" applyAlignment="1">
      <alignment horizontal="justify" vertical="top" wrapText="1"/>
    </xf>
    <xf numFmtId="3" fontId="18" fillId="8" borderId="1" xfId="3" applyNumberFormat="1" applyFont="1" applyFill="1" applyBorder="1" applyAlignment="1">
      <alignment horizontal="center" vertical="center" wrapText="1"/>
    </xf>
    <xf numFmtId="0" fontId="18" fillId="0" borderId="12" xfId="17" applyFont="1" applyAlignment="1">
      <alignment horizontal="justify" vertical="center"/>
    </xf>
    <xf numFmtId="0" fontId="15" fillId="0" borderId="12" xfId="7" applyFont="1" applyAlignment="1">
      <alignment vertical="center"/>
    </xf>
    <xf numFmtId="3" fontId="15" fillId="0" borderId="12" xfId="7" applyNumberFormat="1" applyFont="1" applyAlignment="1">
      <alignment horizontal="center" vertical="center"/>
    </xf>
    <xf numFmtId="0" fontId="10" fillId="0" borderId="15" xfId="7" applyFont="1" applyBorder="1" applyAlignment="1">
      <alignment horizontal="justify" vertical="center"/>
    </xf>
    <xf numFmtId="0" fontId="18" fillId="0" borderId="29" xfId="7" applyFont="1" applyBorder="1" applyAlignment="1">
      <alignment horizontal="left" vertical="top" wrapText="1"/>
    </xf>
    <xf numFmtId="0" fontId="18" fillId="8" borderId="1" xfId="3" applyFont="1" applyFill="1" applyBorder="1" applyAlignment="1">
      <alignment horizontal="justify" vertical="center" wrapText="1"/>
    </xf>
    <xf numFmtId="3" fontId="18" fillId="0" borderId="8" xfId="7" applyNumberFormat="1" applyFont="1" applyBorder="1" applyAlignment="1">
      <alignment horizontal="center" vertical="top" wrapText="1"/>
    </xf>
    <xf numFmtId="3" fontId="18" fillId="0" borderId="11" xfId="7" applyNumberFormat="1" applyFont="1" applyBorder="1" applyAlignment="1">
      <alignment horizontal="center" vertical="top" wrapText="1"/>
    </xf>
    <xf numFmtId="0" fontId="10" fillId="0" borderId="12" xfId="7" applyFont="1"/>
    <xf numFmtId="0" fontId="10" fillId="0" borderId="12" xfId="3" applyFont="1" applyAlignment="1">
      <alignment horizontal="justify" vertical="top" wrapText="1"/>
    </xf>
    <xf numFmtId="3" fontId="10" fillId="0" borderId="12" xfId="3" applyNumberFormat="1" applyFont="1" applyAlignment="1">
      <alignment horizontal="center" vertical="top" wrapText="1"/>
    </xf>
    <xf numFmtId="0" fontId="10" fillId="0" borderId="12" xfId="7" applyFont="1" applyAlignment="1">
      <alignment horizontal="left" vertical="top" wrapText="1"/>
    </xf>
    <xf numFmtId="0" fontId="13" fillId="7" borderId="18" xfId="3" applyFont="1" applyFill="1" applyBorder="1" applyAlignment="1">
      <alignment horizontal="justify" vertical="top" wrapText="1"/>
    </xf>
    <xf numFmtId="3" fontId="13" fillId="7" borderId="19" xfId="3" applyNumberFormat="1" applyFont="1" applyFill="1" applyBorder="1" applyAlignment="1">
      <alignment horizontal="center" vertical="center" wrapText="1"/>
    </xf>
    <xf numFmtId="3" fontId="10" fillId="0" borderId="12" xfId="7" applyNumberFormat="1" applyFont="1" applyAlignment="1">
      <alignment horizontal="center" vertical="top" wrapText="1"/>
    </xf>
    <xf numFmtId="0" fontId="15" fillId="6" borderId="12" xfId="7" applyFont="1" applyFill="1" applyAlignment="1">
      <alignment horizontal="justify"/>
    </xf>
    <xf numFmtId="0" fontId="14" fillId="0" borderId="15" xfId="17" applyFont="1" applyBorder="1" applyAlignment="1">
      <alignment vertical="center"/>
    </xf>
    <xf numFmtId="0" fontId="14" fillId="0" borderId="15" xfId="17" applyFont="1" applyBorder="1" applyAlignment="1">
      <alignment horizontal="justify" vertical="center"/>
    </xf>
    <xf numFmtId="3" fontId="14" fillId="0" borderId="15" xfId="17" applyNumberFormat="1" applyFont="1" applyBorder="1" applyAlignment="1">
      <alignment horizontal="center" vertical="center"/>
    </xf>
    <xf numFmtId="164" fontId="14" fillId="0" borderId="12" xfId="16" applyNumberFormat="1" applyFont="1" applyAlignment="1">
      <alignment horizontal="center"/>
    </xf>
    <xf numFmtId="0" fontId="15" fillId="0" borderId="12" xfId="17" applyFont="1" applyAlignment="1">
      <alignment horizontal="justify"/>
    </xf>
    <xf numFmtId="0" fontId="18" fillId="0" borderId="12" xfId="17" applyFont="1" applyAlignment="1">
      <alignment horizontal="left" vertical="top" wrapText="1"/>
    </xf>
    <xf numFmtId="0" fontId="10" fillId="0" borderId="12" xfId="7" applyFont="1" applyAlignment="1">
      <alignment horizontal="center"/>
    </xf>
    <xf numFmtId="0" fontId="10" fillId="0" borderId="39" xfId="7" applyFont="1" applyBorder="1" applyAlignment="1">
      <alignment horizontal="center" vertical="center"/>
    </xf>
    <xf numFmtId="0" fontId="18" fillId="0" borderId="11" xfId="7" applyFont="1" applyBorder="1" applyAlignment="1">
      <alignment horizontal="left" vertical="top" wrapText="1"/>
    </xf>
    <xf numFmtId="0" fontId="18" fillId="8" borderId="15" xfId="3" applyFont="1" applyFill="1" applyBorder="1" applyAlignment="1">
      <alignment horizontal="justify" vertical="top"/>
    </xf>
    <xf numFmtId="3" fontId="18" fillId="8" borderId="7" xfId="3" applyNumberFormat="1" applyFont="1" applyFill="1" applyBorder="1" applyAlignment="1">
      <alignment horizontal="center" vertical="top" wrapText="1"/>
    </xf>
    <xf numFmtId="0" fontId="14" fillId="0" borderId="12" xfId="15" applyFont="1" applyAlignment="1">
      <alignment horizontal="justify"/>
    </xf>
    <xf numFmtId="0" fontId="14" fillId="14" borderId="12" xfId="15" applyFont="1" applyFill="1"/>
    <xf numFmtId="0" fontId="14" fillId="0" borderId="12" xfId="8" applyFont="1" applyAlignment="1">
      <alignment horizontal="justify" vertical="center"/>
    </xf>
    <xf numFmtId="0" fontId="15" fillId="0" borderId="12" xfId="8" applyFont="1" applyAlignment="1">
      <alignment vertical="center"/>
    </xf>
    <xf numFmtId="0" fontId="18" fillId="0" borderId="20" xfId="19" applyFont="1" applyBorder="1" applyAlignment="1">
      <alignment horizontal="left" vertical="center" wrapText="1"/>
    </xf>
    <xf numFmtId="0" fontId="13" fillId="7" borderId="16" xfId="19" applyFont="1" applyFill="1" applyBorder="1" applyAlignment="1">
      <alignment horizontal="center" vertical="center"/>
    </xf>
    <xf numFmtId="0" fontId="13" fillId="7" borderId="23" xfId="19" applyFont="1" applyFill="1" applyBorder="1" applyAlignment="1">
      <alignment horizontal="center" vertical="center"/>
    </xf>
    <xf numFmtId="4" fontId="13" fillId="7" borderId="16" xfId="19" applyNumberFormat="1" applyFont="1" applyFill="1" applyBorder="1" applyAlignment="1">
      <alignment horizontal="center" vertical="center" wrapText="1"/>
    </xf>
    <xf numFmtId="3" fontId="10" fillId="0" borderId="12" xfId="9" applyNumberFormat="1" applyFont="1" applyAlignment="1">
      <alignment horizontal="left" vertical="center" wrapText="1"/>
    </xf>
    <xf numFmtId="3" fontId="10" fillId="0" borderId="12" xfId="9" applyNumberFormat="1" applyFont="1" applyAlignment="1">
      <alignment horizontal="justify" vertical="center"/>
    </xf>
    <xf numFmtId="3" fontId="15" fillId="0" borderId="12" xfId="9" applyNumberFormat="1" applyFont="1" applyAlignment="1">
      <alignment horizontal="center" vertical="center"/>
    </xf>
    <xf numFmtId="3" fontId="18" fillId="0" borderId="20" xfId="19" applyNumberFormat="1" applyFont="1" applyBorder="1" applyAlignment="1">
      <alignment horizontal="left" vertical="center" wrapText="1"/>
    </xf>
    <xf numFmtId="3" fontId="10" fillId="0" borderId="15" xfId="9" applyNumberFormat="1" applyFont="1" applyBorder="1" applyAlignment="1">
      <alignment horizontal="justify" vertical="center" wrapText="1"/>
    </xf>
    <xf numFmtId="3" fontId="10" fillId="0" borderId="15" xfId="8" applyNumberFormat="1" applyFont="1" applyBorder="1" applyAlignment="1">
      <alignment horizontal="center" vertical="center" wrapText="1"/>
    </xf>
    <xf numFmtId="3" fontId="15" fillId="0" borderId="15" xfId="9" applyNumberFormat="1" applyFont="1" applyBorder="1" applyAlignment="1">
      <alignment horizontal="center" vertical="center" wrapText="1"/>
    </xf>
    <xf numFmtId="3" fontId="10" fillId="0" borderId="15" xfId="9" applyNumberFormat="1" applyFont="1" applyBorder="1" applyAlignment="1">
      <alignment horizontal="center" vertical="center" wrapText="1"/>
    </xf>
    <xf numFmtId="3" fontId="14" fillId="0" borderId="15" xfId="9" applyNumberFormat="1" applyFont="1" applyBorder="1" applyAlignment="1">
      <alignment horizontal="justify" vertical="center" wrapText="1"/>
    </xf>
    <xf numFmtId="3" fontId="14" fillId="0" borderId="15" xfId="8" applyNumberFormat="1" applyFont="1" applyBorder="1" applyAlignment="1">
      <alignment horizontal="center" vertical="center" wrapText="1"/>
    </xf>
    <xf numFmtId="3" fontId="14" fillId="0" borderId="15" xfId="9" applyNumberFormat="1" applyFont="1" applyBorder="1" applyAlignment="1">
      <alignment horizontal="center" vertical="center" wrapText="1"/>
    </xf>
    <xf numFmtId="0" fontId="17" fillId="0" borderId="12" xfId="8" applyFont="1" applyAlignment="1">
      <alignment vertical="center" wrapText="1"/>
    </xf>
    <xf numFmtId="3" fontId="14" fillId="0" borderId="12" xfId="8" applyNumberFormat="1" applyFont="1" applyAlignment="1">
      <alignment horizontal="justify" vertical="center"/>
    </xf>
    <xf numFmtId="0" fontId="29" fillId="0" borderId="12" xfId="8" applyFont="1" applyAlignment="1">
      <alignment vertical="center"/>
    </xf>
    <xf numFmtId="0" fontId="13" fillId="7" borderId="15" xfId="20" applyFont="1" applyFill="1" applyBorder="1" applyAlignment="1">
      <alignment horizontal="center" vertical="center" wrapText="1"/>
    </xf>
    <xf numFmtId="0" fontId="13" fillId="7" borderId="15" xfId="20" applyFont="1" applyFill="1" applyBorder="1" applyAlignment="1">
      <alignment horizontal="justify" vertical="center"/>
    </xf>
    <xf numFmtId="0" fontId="29" fillId="0" borderId="15" xfId="21" applyFont="1" applyBorder="1" applyAlignment="1">
      <alignment vertical="center" wrapText="1"/>
    </xf>
    <xf numFmtId="4" fontId="29" fillId="0" borderId="15" xfId="21" applyNumberFormat="1" applyFont="1" applyBorder="1" applyAlignment="1">
      <alignment horizontal="justify" vertical="center"/>
    </xf>
    <xf numFmtId="0" fontId="15" fillId="0" borderId="12" xfId="5" applyFont="1"/>
    <xf numFmtId="0" fontId="15" fillId="0" borderId="12" xfId="5" applyFont="1" applyAlignment="1">
      <alignment vertical="center"/>
    </xf>
    <xf numFmtId="0" fontId="11" fillId="0" borderId="12" xfId="5" applyFont="1"/>
    <xf numFmtId="0" fontId="11" fillId="0" borderId="12" xfId="5" applyFont="1" applyAlignment="1">
      <alignment vertical="center"/>
    </xf>
    <xf numFmtId="0" fontId="12" fillId="7" borderId="15" xfId="4" applyFont="1" applyFill="1" applyBorder="1" applyAlignment="1">
      <alignment horizontal="center" vertical="center" wrapText="1"/>
    </xf>
    <xf numFmtId="0" fontId="14" fillId="0" borderId="4" xfId="5" applyFont="1" applyBorder="1" applyAlignment="1">
      <alignment horizontal="left" vertical="center" wrapText="1"/>
    </xf>
    <xf numFmtId="3" fontId="14" fillId="0" borderId="40" xfId="5" applyNumberFormat="1" applyFont="1" applyBorder="1" applyAlignment="1">
      <alignment horizontal="center" vertical="center" wrapText="1"/>
    </xf>
    <xf numFmtId="3" fontId="14" fillId="15" borderId="4" xfId="5" applyNumberFormat="1" applyFont="1" applyFill="1" applyBorder="1" applyAlignment="1">
      <alignment horizontal="center" vertical="center" wrapText="1"/>
    </xf>
    <xf numFmtId="3" fontId="14" fillId="15" borderId="40" xfId="5" applyNumberFormat="1" applyFont="1" applyFill="1" applyBorder="1" applyAlignment="1">
      <alignment horizontal="center" vertical="center" wrapText="1"/>
    </xf>
    <xf numFmtId="49" fontId="14" fillId="0" borderId="12" xfId="5" applyNumberFormat="1" applyFont="1" applyAlignment="1">
      <alignment vertical="center"/>
    </xf>
    <xf numFmtId="0" fontId="14" fillId="0" borderId="12" xfId="5" applyFont="1"/>
    <xf numFmtId="0" fontId="10" fillId="0" borderId="4" xfId="5" applyFont="1" applyBorder="1" applyAlignment="1">
      <alignment horizontal="left" vertical="center" wrapText="1"/>
    </xf>
    <xf numFmtId="49" fontId="15" fillId="0" borderId="12" xfId="5" applyNumberFormat="1" applyFont="1" applyAlignment="1">
      <alignment vertical="center"/>
    </xf>
    <xf numFmtId="0" fontId="10" fillId="0" borderId="1" xfId="5" applyFont="1" applyBorder="1" applyAlignment="1">
      <alignment horizontal="left" vertical="center" wrapText="1"/>
    </xf>
    <xf numFmtId="0" fontId="10" fillId="0" borderId="40" xfId="5" applyFont="1" applyBorder="1" applyAlignment="1">
      <alignment horizontal="left" vertical="center" wrapText="1"/>
    </xf>
    <xf numFmtId="0" fontId="10" fillId="0" borderId="41" xfId="5" applyFont="1" applyBorder="1" applyAlignment="1">
      <alignment horizontal="left" vertical="center" wrapText="1"/>
    </xf>
    <xf numFmtId="3" fontId="12" fillId="7" borderId="42" xfId="6" applyNumberFormat="1" applyFont="1" applyFill="1" applyBorder="1" applyAlignment="1">
      <alignment horizontal="center" vertical="center" wrapText="1"/>
    </xf>
    <xf numFmtId="3" fontId="12" fillId="7" borderId="43" xfId="6" applyNumberFormat="1" applyFont="1" applyFill="1" applyBorder="1" applyAlignment="1">
      <alignment horizontal="center" vertical="center" wrapText="1"/>
    </xf>
    <xf numFmtId="3" fontId="15" fillId="0" borderId="12" xfId="5" applyNumberFormat="1" applyFont="1"/>
    <xf numFmtId="49" fontId="14" fillId="0" borderId="15" xfId="9" applyNumberFormat="1" applyFont="1" applyBorder="1" applyAlignment="1">
      <alignment horizontal="left" vertical="center"/>
    </xf>
    <xf numFmtId="2" fontId="14" fillId="0" borderId="15" xfId="9" applyNumberFormat="1" applyFont="1" applyBorder="1" applyAlignment="1">
      <alignment horizontal="left" vertical="center"/>
    </xf>
    <xf numFmtId="49" fontId="14" fillId="0" borderId="15" xfId="7" applyNumberFormat="1" applyFont="1" applyBorder="1" applyAlignment="1">
      <alignment vertical="center" wrapText="1"/>
    </xf>
    <xf numFmtId="0" fontId="15" fillId="0" borderId="12" xfId="12" applyFont="1" applyAlignment="1">
      <alignment vertical="center"/>
    </xf>
    <xf numFmtId="0" fontId="10" fillId="0" borderId="20" xfId="20" applyFont="1" applyBorder="1" applyAlignment="1">
      <alignment horizontal="left" vertical="top" wrapText="1"/>
    </xf>
    <xf numFmtId="0" fontId="10" fillId="0" borderId="20" xfId="20" applyFont="1" applyBorder="1" applyAlignment="1">
      <alignment horizontal="center" vertical="top" wrapText="1"/>
    </xf>
    <xf numFmtId="0" fontId="10" fillId="0" borderId="12" xfId="20" applyFont="1"/>
    <xf numFmtId="0" fontId="13" fillId="7" borderId="16" xfId="22" applyFont="1" applyFill="1" applyBorder="1" applyAlignment="1">
      <alignment horizontal="center" vertical="center" wrapText="1"/>
    </xf>
    <xf numFmtId="0" fontId="10" fillId="0" borderId="48" xfId="20" applyFont="1" applyBorder="1" applyAlignment="1">
      <alignment horizontal="center" vertical="top" wrapText="1"/>
    </xf>
    <xf numFmtId="0" fontId="10" fillId="0" borderId="48" xfId="20" applyFont="1" applyBorder="1" applyAlignment="1">
      <alignment horizontal="left" vertical="top" wrapText="1"/>
    </xf>
    <xf numFmtId="0" fontId="15" fillId="0" borderId="17" xfId="12" applyFont="1" applyBorder="1" applyAlignment="1">
      <alignment horizontal="center" vertical="center"/>
    </xf>
    <xf numFmtId="0" fontId="15" fillId="0" borderId="12" xfId="12" applyFont="1" applyAlignment="1">
      <alignment horizontal="center" vertical="center"/>
    </xf>
    <xf numFmtId="4" fontId="15" fillId="0" borderId="12" xfId="12" applyNumberFormat="1" applyFont="1" applyAlignment="1">
      <alignment horizontal="center" vertical="center"/>
    </xf>
    <xf numFmtId="0" fontId="14" fillId="0" borderId="39" xfId="12" applyFont="1" applyBorder="1" applyAlignment="1">
      <alignment vertical="center" wrapText="1"/>
    </xf>
    <xf numFmtId="0" fontId="14" fillId="0" borderId="49" xfId="12" applyFont="1" applyBorder="1" applyAlignment="1">
      <alignment horizontal="center" vertical="center" wrapText="1"/>
    </xf>
    <xf numFmtId="0" fontId="24" fillId="0" borderId="12" xfId="12" applyFont="1" applyAlignment="1">
      <alignment vertical="center" wrapText="1"/>
    </xf>
    <xf numFmtId="0" fontId="10" fillId="0" borderId="12" xfId="12" applyFont="1" applyAlignment="1">
      <alignment vertical="center" wrapText="1"/>
    </xf>
    <xf numFmtId="0" fontId="14" fillId="0" borderId="15" xfId="12" applyFont="1" applyBorder="1" applyAlignment="1">
      <alignment vertical="center" wrapText="1"/>
    </xf>
    <xf numFmtId="0" fontId="14" fillId="0" borderId="18" xfId="12" applyFont="1" applyBorder="1" applyAlignment="1">
      <alignment horizontal="center" vertical="center" wrapText="1"/>
    </xf>
    <xf numFmtId="0" fontId="18" fillId="8" borderId="15" xfId="22" applyFont="1" applyFill="1" applyBorder="1" applyAlignment="1">
      <alignment horizontal="left" vertical="center" wrapText="1"/>
    </xf>
    <xf numFmtId="3" fontId="18" fillId="8" borderId="7" xfId="2" applyNumberFormat="1" applyFont="1" applyFill="1" applyBorder="1" applyAlignment="1">
      <alignment horizontal="center" vertical="center" wrapText="1"/>
    </xf>
    <xf numFmtId="3" fontId="18" fillId="0" borderId="12" xfId="12" applyNumberFormat="1" applyFont="1" applyAlignment="1">
      <alignment horizontal="center" vertical="center"/>
    </xf>
    <xf numFmtId="0" fontId="10" fillId="6" borderId="12" xfId="12" applyFont="1" applyFill="1" applyAlignment="1">
      <alignment vertical="center" wrapText="1"/>
    </xf>
    <xf numFmtId="0" fontId="15" fillId="6" borderId="12" xfId="12" applyFont="1" applyFill="1" applyAlignment="1">
      <alignment vertical="center"/>
    </xf>
    <xf numFmtId="3" fontId="15" fillId="0" borderId="12" xfId="12" applyNumberFormat="1" applyFont="1" applyAlignment="1">
      <alignment horizontal="center" vertical="center"/>
    </xf>
    <xf numFmtId="3" fontId="18" fillId="0" borderId="13" xfId="20" applyNumberFormat="1" applyFont="1" applyBorder="1" applyAlignment="1">
      <alignment horizontal="center" vertical="top" wrapText="1"/>
    </xf>
    <xf numFmtId="3" fontId="18" fillId="0" borderId="13" xfId="20" applyNumberFormat="1" applyFont="1" applyBorder="1" applyAlignment="1">
      <alignment horizontal="left" vertical="top" wrapText="1"/>
    </xf>
    <xf numFmtId="3" fontId="18" fillId="0" borderId="12" xfId="20" applyNumberFormat="1" applyFont="1" applyAlignment="1">
      <alignment horizontal="left" vertical="top" wrapText="1"/>
    </xf>
    <xf numFmtId="3" fontId="14" fillId="0" borderId="15" xfId="12" applyNumberFormat="1" applyFont="1" applyBorder="1" applyAlignment="1">
      <alignment horizontal="center" vertical="center"/>
    </xf>
    <xf numFmtId="0" fontId="10" fillId="0" borderId="12" xfId="4" applyFont="1" applyAlignment="1">
      <alignment vertical="center" wrapText="1"/>
    </xf>
    <xf numFmtId="0" fontId="18" fillId="8" borderId="1" xfId="22" applyFont="1" applyFill="1" applyBorder="1" applyAlignment="1">
      <alignment horizontal="left" vertical="center" wrapText="1"/>
    </xf>
    <xf numFmtId="3" fontId="18" fillId="8" borderId="5" xfId="22" applyNumberFormat="1" applyFont="1" applyFill="1" applyBorder="1" applyAlignment="1">
      <alignment horizontal="center" vertical="center" wrapText="1"/>
    </xf>
    <xf numFmtId="3" fontId="18" fillId="8" borderId="15" xfId="22" applyNumberFormat="1" applyFont="1" applyFill="1" applyBorder="1" applyAlignment="1">
      <alignment horizontal="center" vertical="center" wrapText="1"/>
    </xf>
    <xf numFmtId="4" fontId="10" fillId="0" borderId="12" xfId="8" applyNumberFormat="1" applyFont="1" applyAlignment="1">
      <alignment horizontal="center" vertical="center"/>
    </xf>
    <xf numFmtId="0" fontId="15" fillId="0" borderId="12" xfId="6" applyFont="1" applyAlignment="1">
      <alignment horizontal="center"/>
    </xf>
    <xf numFmtId="0" fontId="10" fillId="0" borderId="12" xfId="4" applyFont="1" applyAlignment="1">
      <alignment horizontal="center" vertical="center" wrapText="1"/>
    </xf>
    <xf numFmtId="0" fontId="10" fillId="0" borderId="13" xfId="20" applyFont="1" applyBorder="1" applyAlignment="1">
      <alignment horizontal="left" vertical="top" wrapText="1"/>
    </xf>
    <xf numFmtId="3" fontId="10" fillId="0" borderId="12" xfId="20" applyNumberFormat="1" applyFont="1" applyAlignment="1">
      <alignment horizontal="center" vertical="top" wrapText="1"/>
    </xf>
    <xf numFmtId="3" fontId="10" fillId="0" borderId="12" xfId="20" applyNumberFormat="1" applyFont="1" applyAlignment="1">
      <alignment horizontal="left" vertical="top" wrapText="1"/>
    </xf>
    <xf numFmtId="0" fontId="18" fillId="0" borderId="29" xfId="20" applyFont="1" applyBorder="1" applyAlignment="1">
      <alignment horizontal="left" vertical="top" wrapText="1"/>
    </xf>
    <xf numFmtId="3" fontId="18" fillId="0" borderId="11" xfId="20" applyNumberFormat="1" applyFont="1" applyBorder="1" applyAlignment="1">
      <alignment horizontal="right" vertical="top" wrapText="1"/>
    </xf>
    <xf numFmtId="3" fontId="18" fillId="0" borderId="12" xfId="20" applyNumberFormat="1" applyFont="1" applyAlignment="1">
      <alignment horizontal="right" vertical="top" wrapText="1"/>
    </xf>
    <xf numFmtId="0" fontId="10" fillId="0" borderId="12" xfId="20" applyFont="1" applyAlignment="1">
      <alignment horizontal="left" vertical="top" wrapText="1"/>
    </xf>
    <xf numFmtId="0" fontId="13" fillId="7" borderId="12" xfId="22" applyFont="1" applyFill="1" applyAlignment="1">
      <alignment horizontal="left" vertical="center" wrapText="1"/>
    </xf>
    <xf numFmtId="3" fontId="13" fillId="7" borderId="12" xfId="22" applyNumberFormat="1" applyFont="1" applyFill="1" applyAlignment="1">
      <alignment horizontal="center" vertical="center" wrapText="1"/>
    </xf>
    <xf numFmtId="3" fontId="18" fillId="0" borderId="12" xfId="20" applyNumberFormat="1" applyFont="1" applyAlignment="1">
      <alignment horizontal="center" vertical="top" wrapText="1"/>
    </xf>
    <xf numFmtId="3" fontId="18" fillId="8" borderId="5" xfId="22" applyNumberFormat="1" applyFont="1" applyFill="1" applyBorder="1" applyAlignment="1">
      <alignment horizontal="center" vertical="top" wrapText="1"/>
    </xf>
    <xf numFmtId="3" fontId="18" fillId="8" borderId="15" xfId="22" applyNumberFormat="1" applyFont="1" applyFill="1" applyBorder="1" applyAlignment="1">
      <alignment horizontal="center" vertical="top" wrapText="1"/>
    </xf>
    <xf numFmtId="0" fontId="10" fillId="0" borderId="11" xfId="20" applyFont="1" applyBorder="1" applyAlignment="1">
      <alignment horizontal="left" vertical="top" wrapText="1"/>
    </xf>
    <xf numFmtId="0" fontId="10" fillId="0" borderId="12" xfId="20" applyFont="1" applyAlignment="1">
      <alignment horizontal="center"/>
    </xf>
    <xf numFmtId="0" fontId="18" fillId="0" borderId="11" xfId="20" applyFont="1" applyBorder="1" applyAlignment="1">
      <alignment horizontal="left" vertical="top" wrapText="1"/>
    </xf>
    <xf numFmtId="0" fontId="18" fillId="8" borderId="15" xfId="22" applyFont="1" applyFill="1" applyBorder="1" applyAlignment="1">
      <alignment horizontal="center" vertical="center"/>
    </xf>
    <xf numFmtId="3" fontId="18" fillId="8" borderId="6" xfId="22" applyNumberFormat="1" applyFont="1" applyFill="1" applyBorder="1" applyAlignment="1">
      <alignment horizontal="center" vertical="top"/>
    </xf>
    <xf numFmtId="3" fontId="18" fillId="8" borderId="15" xfId="22" applyNumberFormat="1" applyFont="1" applyFill="1" applyBorder="1" applyAlignment="1">
      <alignment horizontal="center" vertical="top"/>
    </xf>
    <xf numFmtId="0" fontId="14" fillId="6" borderId="12" xfId="8" applyFont="1" applyFill="1" applyAlignment="1">
      <alignment vertical="center"/>
    </xf>
    <xf numFmtId="0" fontId="18" fillId="0" borderId="12" xfId="22" applyFont="1" applyAlignment="1">
      <alignment horizontal="center" vertical="top" wrapText="1"/>
    </xf>
    <xf numFmtId="0" fontId="10" fillId="0" borderId="12" xfId="22" applyFont="1" applyAlignment="1">
      <alignment horizontal="center" vertical="top"/>
    </xf>
    <xf numFmtId="0" fontId="18" fillId="0" borderId="12" xfId="22" applyFont="1" applyAlignment="1">
      <alignment horizontal="left" vertical="top" wrapText="1"/>
    </xf>
    <xf numFmtId="0" fontId="18" fillId="0" borderId="20" xfId="20" applyFont="1" applyBorder="1" applyAlignment="1">
      <alignment horizontal="left" vertical="top" wrapText="1"/>
    </xf>
    <xf numFmtId="0" fontId="13" fillId="7" borderId="31" xfId="22" applyFont="1" applyFill="1" applyBorder="1" applyAlignment="1">
      <alignment horizontal="center" vertical="center"/>
    </xf>
    <xf numFmtId="0" fontId="13" fillId="7" borderId="31" xfId="22" applyFont="1" applyFill="1" applyBorder="1" applyAlignment="1">
      <alignment horizontal="center" vertical="center" wrapText="1"/>
    </xf>
    <xf numFmtId="0" fontId="14" fillId="0" borderId="15" xfId="4" applyFont="1" applyBorder="1" applyAlignment="1">
      <alignment vertical="center" wrapText="1"/>
    </xf>
    <xf numFmtId="4" fontId="14" fillId="0" borderId="15" xfId="9" applyNumberFormat="1" applyFont="1" applyBorder="1" applyAlignment="1">
      <alignment horizontal="center" vertical="center"/>
    </xf>
    <xf numFmtId="0" fontId="14" fillId="0" borderId="12" xfId="20" applyFont="1" applyAlignment="1">
      <alignment vertical="center"/>
    </xf>
    <xf numFmtId="0" fontId="15" fillId="0" borderId="12" xfId="12" applyFont="1" applyAlignment="1">
      <alignment vertical="center" wrapText="1"/>
    </xf>
    <xf numFmtId="1" fontId="15" fillId="0" borderId="12" xfId="12" applyNumberFormat="1" applyFont="1" applyAlignment="1">
      <alignment vertical="center"/>
    </xf>
    <xf numFmtId="1" fontId="14" fillId="0" borderId="12" xfId="8" applyNumberFormat="1" applyFont="1" applyAlignment="1">
      <alignment vertical="center"/>
    </xf>
    <xf numFmtId="0" fontId="24" fillId="0" borderId="12" xfId="8" applyFont="1" applyAlignment="1">
      <alignment vertical="center"/>
    </xf>
    <xf numFmtId="0" fontId="9" fillId="0" borderId="12" xfId="12" applyFont="1" applyAlignment="1">
      <alignment vertical="center"/>
    </xf>
    <xf numFmtId="1" fontId="15" fillId="0" borderId="12" xfId="12" applyNumberFormat="1" applyFont="1" applyAlignment="1">
      <alignment horizontal="center" vertical="center"/>
    </xf>
    <xf numFmtId="0" fontId="13" fillId="7" borderId="15" xfId="2" applyFont="1" applyFill="1" applyBorder="1" applyAlignment="1">
      <alignment horizontal="center" vertical="center" wrapText="1"/>
    </xf>
    <xf numFmtId="1" fontId="13" fillId="7" borderId="15" xfId="2" applyNumberFormat="1" applyFont="1" applyFill="1" applyBorder="1" applyAlignment="1">
      <alignment horizontal="center" vertical="center" wrapText="1"/>
    </xf>
    <xf numFmtId="1" fontId="15" fillId="0" borderId="17" xfId="12" applyNumberFormat="1" applyFont="1" applyBorder="1" applyAlignment="1">
      <alignment horizontal="center" vertical="center"/>
    </xf>
    <xf numFmtId="3" fontId="14" fillId="0" borderId="15" xfId="12" applyNumberFormat="1" applyFont="1" applyBorder="1" applyAlignment="1">
      <alignment horizontal="center" vertical="center" wrapText="1"/>
    </xf>
    <xf numFmtId="3" fontId="24" fillId="0" borderId="12" xfId="12" applyNumberFormat="1" applyFont="1" applyAlignment="1">
      <alignment vertical="center" wrapText="1"/>
    </xf>
    <xf numFmtId="0" fontId="10" fillId="0" borderId="52" xfId="12" applyFont="1" applyBorder="1" applyAlignment="1">
      <alignment vertical="center" wrapText="1"/>
    </xf>
    <xf numFmtId="0" fontId="18" fillId="8" borderId="4" xfId="2" applyFont="1" applyFill="1" applyBorder="1" applyAlignment="1">
      <alignment horizontal="left" vertical="center" wrapText="1"/>
    </xf>
    <xf numFmtId="0" fontId="15" fillId="6" borderId="12" xfId="12" applyFont="1" applyFill="1" applyAlignment="1">
      <alignment vertical="center" wrapText="1"/>
    </xf>
    <xf numFmtId="3" fontId="14" fillId="0" borderId="15" xfId="12" applyNumberFormat="1" applyFont="1" applyBorder="1" applyAlignment="1">
      <alignment horizontal="left" vertical="center" wrapText="1"/>
    </xf>
    <xf numFmtId="0" fontId="30" fillId="6" borderId="12" xfId="8" applyFont="1" applyFill="1" applyAlignment="1">
      <alignment vertical="center"/>
    </xf>
    <xf numFmtId="0" fontId="18" fillId="0" borderId="12" xfId="12" applyFont="1" applyAlignment="1">
      <alignment horizontal="center" vertical="center"/>
    </xf>
    <xf numFmtId="0" fontId="18" fillId="0" borderId="12" xfId="12" applyFont="1" applyAlignment="1">
      <alignment horizontal="right" vertical="center" wrapText="1"/>
    </xf>
    <xf numFmtId="3" fontId="15" fillId="0" borderId="12" xfId="12" applyNumberFormat="1" applyFont="1" applyAlignment="1">
      <alignment vertical="center"/>
    </xf>
    <xf numFmtId="3" fontId="10" fillId="0" borderId="39" xfId="12" applyNumberFormat="1" applyFont="1" applyBorder="1" applyAlignment="1">
      <alignment horizontal="center" vertical="center"/>
    </xf>
    <xf numFmtId="3" fontId="10" fillId="0" borderId="15" xfId="12" applyNumberFormat="1" applyFont="1" applyBorder="1" applyAlignment="1">
      <alignment horizontal="center" vertical="center"/>
    </xf>
    <xf numFmtId="0" fontId="18" fillId="0" borderId="12" xfId="7" applyFont="1" applyAlignment="1">
      <alignment horizontal="left" vertical="center" wrapText="1"/>
    </xf>
    <xf numFmtId="3" fontId="18" fillId="0" borderId="12" xfId="7" applyNumberFormat="1" applyFont="1" applyAlignment="1">
      <alignment horizontal="center" vertical="center" wrapText="1"/>
    </xf>
    <xf numFmtId="3" fontId="15" fillId="0" borderId="12" xfId="7" applyNumberFormat="1" applyFont="1" applyAlignment="1">
      <alignment vertical="center"/>
    </xf>
    <xf numFmtId="0" fontId="24" fillId="0" borderId="12" xfId="7" applyFont="1" applyAlignment="1">
      <alignment vertical="center"/>
    </xf>
    <xf numFmtId="0" fontId="13" fillId="7" borderId="18" xfId="2" applyFont="1" applyFill="1" applyBorder="1" applyAlignment="1">
      <alignment horizontal="left" vertical="center" wrapText="1"/>
    </xf>
    <xf numFmtId="3" fontId="13" fillId="7" borderId="19" xfId="2" applyNumberFormat="1" applyFont="1" applyFill="1" applyBorder="1" applyAlignment="1">
      <alignment horizontal="center" vertical="center" wrapText="1"/>
    </xf>
    <xf numFmtId="0" fontId="15" fillId="6" borderId="12" xfId="7" applyFont="1" applyFill="1" applyAlignment="1">
      <alignment vertical="center" wrapText="1"/>
    </xf>
    <xf numFmtId="0" fontId="10" fillId="0" borderId="39" xfId="12" applyFont="1" applyBorder="1" applyAlignment="1">
      <alignment vertical="center" wrapText="1"/>
    </xf>
    <xf numFmtId="0" fontId="18" fillId="8" borderId="1" xfId="2" applyFont="1" applyFill="1" applyBorder="1" applyAlignment="1">
      <alignment horizontal="justify" vertical="center" wrapText="1"/>
    </xf>
    <xf numFmtId="0" fontId="15" fillId="0" borderId="12" xfId="1" applyFont="1" applyAlignment="1">
      <alignment vertical="center"/>
    </xf>
    <xf numFmtId="0" fontId="9" fillId="0" borderId="12" xfId="1" applyFont="1" applyAlignment="1">
      <alignment vertical="center"/>
    </xf>
    <xf numFmtId="0" fontId="15" fillId="0" borderId="12" xfId="1" applyFont="1" applyAlignment="1">
      <alignment horizontal="center" vertical="center"/>
    </xf>
    <xf numFmtId="4" fontId="15" fillId="0" borderId="12" xfId="1" applyNumberFormat="1" applyFont="1" applyAlignment="1">
      <alignment horizontal="center" vertical="center"/>
    </xf>
    <xf numFmtId="0" fontId="15" fillId="0" borderId="17" xfId="1" applyFont="1" applyBorder="1" applyAlignment="1">
      <alignment horizontal="center" vertical="center"/>
    </xf>
    <xf numFmtId="0" fontId="14" fillId="0" borderId="39" xfId="1" applyFont="1" applyBorder="1" applyAlignment="1">
      <alignment vertical="center" wrapText="1"/>
    </xf>
    <xf numFmtId="0" fontId="14" fillId="0" borderId="49" xfId="1" applyFont="1" applyBorder="1" applyAlignment="1">
      <alignment horizontal="center" vertical="center" wrapText="1"/>
    </xf>
    <xf numFmtId="0" fontId="10" fillId="6" borderId="12" xfId="1" applyFont="1" applyFill="1" applyAlignment="1">
      <alignment vertical="center" wrapText="1"/>
    </xf>
    <xf numFmtId="0" fontId="14" fillId="0" borderId="15" xfId="1" applyFont="1" applyBorder="1" applyAlignment="1">
      <alignment vertical="center" wrapText="1"/>
    </xf>
    <xf numFmtId="0" fontId="14" fillId="0" borderId="18" xfId="1" applyFont="1" applyBorder="1" applyAlignment="1">
      <alignment horizontal="center" vertical="center" wrapText="1"/>
    </xf>
    <xf numFmtId="0" fontId="10" fillId="0" borderId="39" xfId="1" applyFont="1" applyBorder="1" applyAlignment="1">
      <alignment vertical="center" wrapText="1"/>
    </xf>
    <xf numFmtId="3" fontId="18" fillId="0" borderId="12" xfId="1" applyNumberFormat="1" applyFont="1" applyAlignment="1">
      <alignment horizontal="center" vertical="center"/>
    </xf>
    <xf numFmtId="0" fontId="24" fillId="0" borderId="12" xfId="1" applyFont="1" applyAlignment="1">
      <alignment vertical="center" wrapText="1"/>
    </xf>
    <xf numFmtId="0" fontId="15" fillId="6" borderId="12" xfId="1" applyFont="1" applyFill="1" applyAlignment="1">
      <alignment vertical="center"/>
    </xf>
    <xf numFmtId="3" fontId="15" fillId="0" borderId="12" xfId="1" applyNumberFormat="1" applyFont="1" applyAlignment="1">
      <alignment horizontal="center" vertical="center"/>
    </xf>
    <xf numFmtId="3" fontId="14" fillId="0" borderId="49" xfId="1" applyNumberFormat="1" applyFont="1" applyBorder="1" applyAlignment="1">
      <alignment horizontal="center" vertical="center" wrapText="1"/>
    </xf>
    <xf numFmtId="0" fontId="18" fillId="0" borderId="12" xfId="1" applyFont="1" applyAlignment="1">
      <alignment horizontal="center" vertical="center"/>
    </xf>
    <xf numFmtId="0" fontId="18" fillId="0" borderId="12" xfId="1" applyFont="1" applyAlignment="1">
      <alignment horizontal="right" vertical="center"/>
    </xf>
    <xf numFmtId="0" fontId="18" fillId="8" borderId="44" xfId="2" applyFont="1" applyFill="1" applyBorder="1" applyAlignment="1">
      <alignment horizontal="left" vertical="center" wrapText="1"/>
    </xf>
    <xf numFmtId="0" fontId="18" fillId="8" borderId="45" xfId="2" applyFont="1" applyFill="1" applyBorder="1" applyAlignment="1">
      <alignment horizontal="left" vertical="center" wrapText="1"/>
    </xf>
    <xf numFmtId="0" fontId="10" fillId="0" borderId="39" xfId="1" applyFont="1" applyBorder="1" applyAlignment="1">
      <alignment horizontal="center" vertical="center"/>
    </xf>
    <xf numFmtId="0" fontId="15" fillId="0" borderId="12" xfId="7" applyFont="1" applyAlignment="1">
      <alignment horizontal="center" vertical="center"/>
    </xf>
    <xf numFmtId="0" fontId="10" fillId="0" borderId="15" xfId="2" applyFont="1" applyBorder="1" applyAlignment="1">
      <alignment horizontal="left" vertical="center" wrapText="1"/>
    </xf>
    <xf numFmtId="0" fontId="15" fillId="0" borderId="15" xfId="1" applyFont="1" applyBorder="1" applyAlignment="1">
      <alignment horizontal="center" vertical="center"/>
    </xf>
    <xf numFmtId="3" fontId="15" fillId="0" borderId="15" xfId="1" applyNumberFormat="1" applyFont="1" applyBorder="1" applyAlignment="1">
      <alignment horizontal="center" vertical="center"/>
    </xf>
    <xf numFmtId="4" fontId="14" fillId="0" borderId="12" xfId="8" applyNumberFormat="1" applyFont="1"/>
    <xf numFmtId="165" fontId="14" fillId="0" borderId="12" xfId="8" applyNumberFormat="1" applyFont="1"/>
    <xf numFmtId="0" fontId="17" fillId="0" borderId="12" xfId="8" applyFont="1" applyAlignment="1">
      <alignment vertical="center"/>
    </xf>
    <xf numFmtId="0" fontId="12" fillId="7" borderId="15" xfId="8" applyFont="1" applyFill="1" applyBorder="1" applyAlignment="1">
      <alignment horizontal="center" vertical="center"/>
    </xf>
    <xf numFmtId="1" fontId="12" fillId="7" borderId="18" xfId="8" applyNumberFormat="1" applyFont="1" applyFill="1" applyBorder="1" applyAlignment="1">
      <alignment vertical="center"/>
    </xf>
    <xf numFmtId="0" fontId="14" fillId="0" borderId="15" xfId="8" applyFont="1" applyBorder="1" applyAlignment="1">
      <alignment horizontal="center"/>
    </xf>
    <xf numFmtId="0" fontId="29" fillId="0" borderId="15" xfId="8" applyFont="1" applyBorder="1" applyAlignment="1">
      <alignment vertical="center"/>
    </xf>
    <xf numFmtId="0" fontId="14" fillId="0" borderId="15" xfId="8" applyFont="1" applyBorder="1" applyAlignment="1">
      <alignment horizontal="center" vertical="center"/>
    </xf>
    <xf numFmtId="0" fontId="14" fillId="0" borderId="15" xfId="8" applyFont="1" applyBorder="1" applyAlignment="1">
      <alignment vertical="center"/>
    </xf>
    <xf numFmtId="49" fontId="14" fillId="0" borderId="15" xfId="8" applyNumberFormat="1" applyFont="1" applyBorder="1" applyAlignment="1">
      <alignment horizontal="center" vertical="center"/>
    </xf>
    <xf numFmtId="0" fontId="10" fillId="0" borderId="18" xfId="1" applyFont="1" applyBorder="1" applyAlignment="1">
      <alignment horizontal="center" vertical="center" wrapText="1"/>
    </xf>
    <xf numFmtId="0" fontId="10" fillId="0" borderId="12" xfId="1" applyFont="1" applyAlignment="1">
      <alignment vertical="center" wrapText="1"/>
    </xf>
    <xf numFmtId="0" fontId="10" fillId="0" borderId="49" xfId="1" applyFont="1" applyBorder="1" applyAlignment="1">
      <alignment horizontal="center" vertical="center" wrapText="1"/>
    </xf>
    <xf numFmtId="0" fontId="10" fillId="0" borderId="51" xfId="1" applyFont="1" applyBorder="1" applyAlignment="1">
      <alignment horizontal="center" vertical="center"/>
    </xf>
    <xf numFmtId="3" fontId="14" fillId="0" borderId="15" xfId="1" applyNumberFormat="1" applyFont="1" applyBorder="1" applyAlignment="1">
      <alignment horizontal="center" vertical="center"/>
    </xf>
    <xf numFmtId="0" fontId="14" fillId="0" borderId="15" xfId="1" applyFont="1" applyBorder="1" applyAlignment="1">
      <alignment vertical="center"/>
    </xf>
    <xf numFmtId="0" fontId="14" fillId="0" borderId="15" xfId="1" applyFont="1" applyBorder="1" applyAlignment="1">
      <alignment horizontal="left" vertical="center"/>
    </xf>
    <xf numFmtId="0" fontId="14" fillId="0" borderId="39" xfId="1" applyFont="1" applyBorder="1" applyAlignment="1">
      <alignment horizontal="center" vertical="center"/>
    </xf>
    <xf numFmtId="3" fontId="14" fillId="0" borderId="39" xfId="1" applyNumberFormat="1" applyFont="1" applyBorder="1" applyAlignment="1">
      <alignment horizontal="center" vertical="center"/>
    </xf>
    <xf numFmtId="0" fontId="10" fillId="0" borderId="52" xfId="1" applyFont="1" applyBorder="1" applyAlignment="1">
      <alignment vertical="center"/>
    </xf>
    <xf numFmtId="0" fontId="14" fillId="0" borderId="12" xfId="1" applyFont="1" applyAlignment="1">
      <alignment vertical="center" wrapText="1"/>
    </xf>
    <xf numFmtId="0" fontId="13" fillId="7" borderId="53" xfId="2" applyFont="1" applyFill="1" applyBorder="1" applyAlignment="1">
      <alignment vertical="center"/>
    </xf>
    <xf numFmtId="0" fontId="10" fillId="0" borderId="15" xfId="1" applyFont="1" applyBorder="1" applyAlignment="1">
      <alignment horizontal="center" vertical="center"/>
    </xf>
    <xf numFmtId="0" fontId="18" fillId="0" borderId="12" xfId="2" applyFont="1" applyAlignment="1">
      <alignment horizontal="left" vertical="center" wrapText="1"/>
    </xf>
    <xf numFmtId="3" fontId="18" fillId="0" borderId="12" xfId="2" applyNumberFormat="1" applyFont="1" applyAlignment="1">
      <alignment horizontal="center" vertical="center" wrapText="1"/>
    </xf>
    <xf numFmtId="2" fontId="14" fillId="0" borderId="12" xfId="8" applyNumberFormat="1" applyFont="1"/>
    <xf numFmtId="3" fontId="14" fillId="0" borderId="15" xfId="23" applyNumberFormat="1" applyFont="1" applyFill="1" applyBorder="1" applyAlignment="1">
      <alignment horizontal="center" vertical="center"/>
    </xf>
    <xf numFmtId="3" fontId="15" fillId="6" borderId="12" xfId="23" applyNumberFormat="1" applyFont="1" applyFill="1" applyBorder="1" applyAlignment="1">
      <alignment horizontal="center" vertical="center"/>
    </xf>
    <xf numFmtId="0" fontId="18" fillId="0" borderId="12" xfId="12" applyFont="1" applyAlignment="1">
      <alignment horizontal="right" vertical="center"/>
    </xf>
    <xf numFmtId="3" fontId="15" fillId="0" borderId="17" xfId="12" applyNumberFormat="1" applyFont="1" applyBorder="1" applyAlignment="1">
      <alignment horizontal="center" vertical="center"/>
    </xf>
    <xf numFmtId="3" fontId="10" fillId="0" borderId="15" xfId="12" applyNumberFormat="1" applyFont="1" applyBorder="1" applyAlignment="1">
      <alignment horizontal="center" vertical="center" wrapText="1"/>
    </xf>
    <xf numFmtId="3" fontId="15" fillId="0" borderId="15" xfId="23" applyNumberFormat="1" applyFont="1" applyFill="1" applyBorder="1" applyAlignment="1">
      <alignment horizontal="center" vertical="center"/>
    </xf>
    <xf numFmtId="3" fontId="15" fillId="0" borderId="12" xfId="23" applyNumberFormat="1" applyFont="1" applyFill="1" applyBorder="1" applyAlignment="1">
      <alignment horizontal="left" vertical="center"/>
    </xf>
    <xf numFmtId="3" fontId="10" fillId="0" borderId="15" xfId="23" applyNumberFormat="1" applyFont="1" applyFill="1" applyBorder="1" applyAlignment="1">
      <alignment horizontal="center" vertical="center"/>
    </xf>
    <xf numFmtId="3" fontId="15" fillId="0" borderId="15" xfId="12" applyNumberFormat="1" applyFont="1" applyBorder="1" applyAlignment="1">
      <alignment horizontal="center" vertical="center"/>
    </xf>
    <xf numFmtId="3" fontId="15" fillId="0" borderId="15" xfId="23" applyNumberFormat="1" applyFont="1" applyBorder="1" applyAlignment="1">
      <alignment horizontal="center" vertical="center"/>
    </xf>
    <xf numFmtId="1" fontId="18" fillId="0" borderId="12" xfId="12" applyNumberFormat="1" applyFont="1" applyAlignment="1">
      <alignment horizontal="center" vertical="center"/>
    </xf>
    <xf numFmtId="0" fontId="13" fillId="0" borderId="12" xfId="2" applyFont="1" applyAlignment="1">
      <alignment horizontal="center" vertical="center"/>
    </xf>
    <xf numFmtId="0" fontId="14" fillId="0" borderId="15" xfId="8" applyFont="1" applyBorder="1" applyAlignment="1">
      <alignment horizontal="left"/>
    </xf>
    <xf numFmtId="0" fontId="14" fillId="0" borderId="15" xfId="8" applyFont="1" applyBorder="1"/>
    <xf numFmtId="0" fontId="15" fillId="0" borderId="12" xfId="8" applyFont="1" applyAlignment="1">
      <alignment horizontal="left"/>
    </xf>
    <xf numFmtId="1" fontId="14" fillId="0" borderId="18" xfId="12" applyNumberFormat="1" applyFont="1" applyBorder="1" applyAlignment="1">
      <alignment horizontal="center" vertical="center" wrapText="1"/>
    </xf>
    <xf numFmtId="1" fontId="14" fillId="0" borderId="49" xfId="12" applyNumberFormat="1" applyFont="1" applyBorder="1" applyAlignment="1">
      <alignment horizontal="center" vertical="center" wrapText="1"/>
    </xf>
    <xf numFmtId="3" fontId="14" fillId="0" borderId="39" xfId="12" applyNumberFormat="1" applyFont="1" applyBorder="1" applyAlignment="1">
      <alignment horizontal="center" vertical="center"/>
    </xf>
    <xf numFmtId="43" fontId="10" fillId="0" borderId="12" xfId="16" applyFont="1" applyAlignment="1">
      <alignment horizontal="left" vertical="center"/>
    </xf>
    <xf numFmtId="0" fontId="10" fillId="6" borderId="39" xfId="1" applyFont="1" applyFill="1" applyBorder="1" applyAlignment="1">
      <alignment vertical="center"/>
    </xf>
    <xf numFmtId="3" fontId="14" fillId="6" borderId="39" xfId="1" applyNumberFormat="1" applyFont="1" applyFill="1" applyBorder="1" applyAlignment="1">
      <alignment horizontal="center" vertical="center"/>
    </xf>
    <xf numFmtId="3" fontId="10" fillId="6" borderId="15" xfId="1" applyNumberFormat="1" applyFont="1" applyFill="1" applyBorder="1" applyAlignment="1">
      <alignment horizontal="center" vertical="center"/>
    </xf>
    <xf numFmtId="0" fontId="10" fillId="6" borderId="15" xfId="1" applyFont="1" applyFill="1" applyBorder="1" applyAlignment="1">
      <alignment vertical="center"/>
    </xf>
    <xf numFmtId="0" fontId="10" fillId="0" borderId="52" xfId="1" applyFont="1" applyBorder="1" applyAlignment="1">
      <alignment horizontal="left" vertical="center"/>
    </xf>
    <xf numFmtId="0" fontId="9" fillId="0" borderId="12" xfId="1" applyFont="1"/>
    <xf numFmtId="0" fontId="15" fillId="0" borderId="12" xfId="1" applyFont="1"/>
    <xf numFmtId="0" fontId="15" fillId="0" borderId="12" xfId="1" applyFont="1" applyAlignment="1">
      <alignment horizontal="center"/>
    </xf>
    <xf numFmtId="4" fontId="15" fillId="0" borderId="12" xfId="1" applyNumberFormat="1" applyFont="1" applyAlignment="1">
      <alignment horizontal="center"/>
    </xf>
    <xf numFmtId="0" fontId="15" fillId="6" borderId="12" xfId="1" applyFont="1" applyFill="1"/>
    <xf numFmtId="3" fontId="15" fillId="0" borderId="12" xfId="1" applyNumberFormat="1" applyFont="1" applyAlignment="1">
      <alignment horizontal="center"/>
    </xf>
    <xf numFmtId="0" fontId="14" fillId="6" borderId="15" xfId="8" applyFont="1" applyFill="1" applyBorder="1" applyAlignment="1">
      <alignment horizontal="center"/>
    </xf>
    <xf numFmtId="0" fontId="14" fillId="0" borderId="12" xfId="8" applyFont="1" applyAlignment="1">
      <alignment horizontal="center"/>
    </xf>
    <xf numFmtId="43" fontId="15" fillId="0" borderId="12" xfId="16" applyFont="1" applyAlignment="1">
      <alignment vertical="center" wrapText="1"/>
    </xf>
    <xf numFmtId="3" fontId="17" fillId="0" borderId="12" xfId="1" applyNumberFormat="1" applyFont="1" applyAlignment="1">
      <alignment horizontal="center" vertical="center"/>
    </xf>
    <xf numFmtId="3" fontId="14" fillId="0" borderId="12" xfId="1" applyNumberFormat="1" applyFont="1" applyAlignment="1">
      <alignment horizontal="center" vertical="center"/>
    </xf>
    <xf numFmtId="0" fontId="14" fillId="0" borderId="39" xfId="1" applyFont="1" applyBorder="1" applyAlignment="1">
      <alignment vertical="center"/>
    </xf>
    <xf numFmtId="0" fontId="14" fillId="0" borderId="52" xfId="1" applyFont="1" applyBorder="1" applyAlignment="1">
      <alignment horizontal="left" vertical="center"/>
    </xf>
    <xf numFmtId="9" fontId="18" fillId="0" borderId="12" xfId="24" applyFont="1" applyAlignment="1">
      <alignment horizontal="center" vertical="center"/>
    </xf>
    <xf numFmtId="2" fontId="24" fillId="0" borderId="12" xfId="8" applyNumberFormat="1" applyFont="1"/>
    <xf numFmtId="0" fontId="15" fillId="0" borderId="12" xfId="25" applyFont="1" applyAlignment="1">
      <alignment vertical="center"/>
    </xf>
    <xf numFmtId="43" fontId="15" fillId="0" borderId="12" xfId="11" applyFont="1" applyAlignment="1">
      <alignment vertical="center"/>
    </xf>
    <xf numFmtId="43" fontId="14" fillId="0" borderId="12" xfId="11" applyFont="1" applyAlignment="1">
      <alignment vertical="center"/>
    </xf>
    <xf numFmtId="0" fontId="9" fillId="0" borderId="12" xfId="25" applyFont="1" applyAlignment="1">
      <alignment vertical="center"/>
    </xf>
    <xf numFmtId="0" fontId="15" fillId="0" borderId="12" xfId="25" applyFont="1" applyAlignment="1">
      <alignment horizontal="center" vertical="center"/>
    </xf>
    <xf numFmtId="4" fontId="15" fillId="0" borderId="12" xfId="25" applyNumberFormat="1" applyFont="1" applyAlignment="1">
      <alignment horizontal="center" vertical="center"/>
    </xf>
    <xf numFmtId="43" fontId="15" fillId="0" borderId="12" xfId="11" applyFont="1" applyAlignment="1">
      <alignment horizontal="center" vertical="center"/>
    </xf>
    <xf numFmtId="0" fontId="15" fillId="0" borderId="17" xfId="25" applyFont="1" applyBorder="1" applyAlignment="1">
      <alignment horizontal="center" vertical="center"/>
    </xf>
    <xf numFmtId="0" fontId="10" fillId="0" borderId="15" xfId="25" applyFont="1" applyBorder="1" applyAlignment="1">
      <alignment horizontal="left" vertical="center" wrapText="1"/>
    </xf>
    <xf numFmtId="0" fontId="10" fillId="0" borderId="15" xfId="25" applyFont="1" applyBorder="1" applyAlignment="1">
      <alignment vertical="center" wrapText="1"/>
    </xf>
    <xf numFmtId="0" fontId="10" fillId="0" borderId="49" xfId="25" applyFont="1" applyBorder="1" applyAlignment="1">
      <alignment horizontal="center" vertical="center" wrapText="1"/>
    </xf>
    <xf numFmtId="0" fontId="10" fillId="0" borderId="18" xfId="25" applyFont="1" applyBorder="1" applyAlignment="1">
      <alignment horizontal="center" vertical="center" wrapText="1"/>
    </xf>
    <xf numFmtId="3" fontId="10" fillId="0" borderId="12" xfId="25" applyNumberFormat="1" applyFont="1" applyAlignment="1">
      <alignment vertical="center" wrapText="1"/>
    </xf>
    <xf numFmtId="0" fontId="10" fillId="6" borderId="12" xfId="25" applyFont="1" applyFill="1" applyAlignment="1">
      <alignment vertical="center" wrapText="1"/>
    </xf>
    <xf numFmtId="0" fontId="10" fillId="0" borderId="39" xfId="25" applyFont="1" applyBorder="1" applyAlignment="1">
      <alignment horizontal="left" vertical="center" wrapText="1"/>
    </xf>
    <xf numFmtId="0" fontId="10" fillId="0" borderId="39" xfId="25" applyFont="1" applyBorder="1" applyAlignment="1">
      <alignment vertical="center" wrapText="1"/>
    </xf>
    <xf numFmtId="43" fontId="18" fillId="0" borderId="12" xfId="11" applyFont="1" applyAlignment="1">
      <alignment horizontal="center" vertical="center"/>
    </xf>
    <xf numFmtId="0" fontId="10" fillId="0" borderId="12" xfId="25" applyFont="1" applyAlignment="1">
      <alignment vertical="center" wrapText="1"/>
    </xf>
    <xf numFmtId="0" fontId="15" fillId="6" borderId="12" xfId="25" applyFont="1" applyFill="1" applyAlignment="1">
      <alignment vertical="center"/>
    </xf>
    <xf numFmtId="44" fontId="15" fillId="0" borderId="12" xfId="27" applyFont="1" applyAlignment="1">
      <alignment horizontal="center" vertical="center"/>
    </xf>
    <xf numFmtId="0" fontId="14" fillId="0" borderId="15" xfId="25" applyFont="1" applyBorder="1" applyAlignment="1">
      <alignment horizontal="left" vertical="center" wrapText="1"/>
    </xf>
    <xf numFmtId="0" fontId="14" fillId="0" borderId="15" xfId="25" applyFont="1" applyBorder="1" applyAlignment="1">
      <alignment vertical="center" wrapText="1"/>
    </xf>
    <xf numFmtId="0" fontId="14" fillId="0" borderId="15" xfId="25" applyFont="1" applyBorder="1" applyAlignment="1">
      <alignment horizontal="center" vertical="center" wrapText="1"/>
    </xf>
    <xf numFmtId="0" fontId="15" fillId="0" borderId="12" xfId="26" applyFont="1" applyAlignment="1">
      <alignment vertical="center"/>
    </xf>
    <xf numFmtId="0" fontId="18" fillId="0" borderId="12" xfId="25" applyFont="1" applyAlignment="1">
      <alignment horizontal="center" vertical="center"/>
    </xf>
    <xf numFmtId="0" fontId="18" fillId="0" borderId="12" xfId="25" applyFont="1" applyAlignment="1">
      <alignment horizontal="right" vertical="center"/>
    </xf>
    <xf numFmtId="0" fontId="18" fillId="0" borderId="12" xfId="26" applyFont="1" applyAlignment="1">
      <alignment horizontal="left" vertical="center" wrapText="1"/>
    </xf>
    <xf numFmtId="3" fontId="18" fillId="0" borderId="12" xfId="26" applyNumberFormat="1" applyFont="1" applyAlignment="1">
      <alignment horizontal="center" vertical="center" wrapText="1"/>
    </xf>
    <xf numFmtId="3" fontId="18" fillId="0" borderId="12" xfId="26" applyNumberFormat="1" applyFont="1" applyAlignment="1">
      <alignment horizontal="center" vertical="center"/>
    </xf>
    <xf numFmtId="0" fontId="15" fillId="6" borderId="12" xfId="26" applyFont="1" applyFill="1" applyAlignment="1">
      <alignment vertical="center"/>
    </xf>
    <xf numFmtId="0" fontId="15" fillId="0" borderId="12" xfId="26" applyFont="1" applyAlignment="1">
      <alignment horizontal="center" vertical="center"/>
    </xf>
    <xf numFmtId="3" fontId="15" fillId="0" borderId="12" xfId="26" applyNumberFormat="1" applyFont="1" applyAlignment="1">
      <alignment horizontal="center" vertical="center"/>
    </xf>
    <xf numFmtId="0" fontId="18" fillId="0" borderId="20" xfId="26" applyFont="1" applyBorder="1" applyAlignment="1">
      <alignment horizontal="left" vertical="top" wrapText="1"/>
    </xf>
    <xf numFmtId="0" fontId="10" fillId="0" borderId="15" xfId="9" applyFont="1" applyBorder="1" applyAlignment="1">
      <alignment horizontal="left" vertical="center"/>
    </xf>
    <xf numFmtId="44" fontId="10" fillId="0" borderId="12" xfId="27" applyFont="1" applyAlignment="1">
      <alignment horizontal="center" vertical="center"/>
    </xf>
    <xf numFmtId="3" fontId="18" fillId="0" borderId="20" xfId="26" applyNumberFormat="1" applyFont="1" applyBorder="1" applyAlignment="1">
      <alignment horizontal="left" vertical="top" wrapText="1"/>
    </xf>
    <xf numFmtId="43" fontId="14" fillId="0" borderId="12" xfId="8" applyNumberFormat="1" applyFont="1"/>
    <xf numFmtId="166" fontId="14" fillId="0" borderId="12" xfId="8" applyNumberFormat="1" applyFont="1"/>
    <xf numFmtId="3" fontId="14" fillId="0" borderId="18" xfId="12" applyNumberFormat="1" applyFont="1" applyBorder="1" applyAlignment="1">
      <alignment horizontal="center" vertical="center" wrapText="1"/>
    </xf>
    <xf numFmtId="0" fontId="14" fillId="0" borderId="15" xfId="3" applyFont="1" applyBorder="1" applyAlignment="1">
      <alignment vertical="center" wrapText="1"/>
    </xf>
    <xf numFmtId="3" fontId="10" fillId="0" borderId="18" xfId="12" applyNumberFormat="1" applyFont="1" applyBorder="1" applyAlignment="1">
      <alignment horizontal="center" vertical="center" wrapText="1"/>
    </xf>
    <xf numFmtId="0" fontId="14" fillId="0" borderId="15" xfId="8" applyFont="1" applyBorder="1" applyAlignment="1">
      <alignment vertical="center" wrapText="1"/>
    </xf>
    <xf numFmtId="0" fontId="10" fillId="0" borderId="15" xfId="12" applyFont="1" applyBorder="1" applyAlignment="1">
      <alignment horizontal="left" vertical="center"/>
    </xf>
    <xf numFmtId="0" fontId="17" fillId="0" borderId="15" xfId="28" applyFont="1" applyBorder="1" applyAlignment="1">
      <alignment horizontal="center" vertical="center"/>
    </xf>
    <xf numFmtId="4" fontId="14" fillId="0" borderId="12" xfId="8" applyNumberFormat="1" applyFont="1" applyAlignment="1">
      <alignment vertical="center"/>
    </xf>
    <xf numFmtId="3" fontId="17" fillId="0" borderId="12" xfId="8" applyNumberFormat="1" applyFont="1" applyAlignment="1">
      <alignment vertical="center" wrapText="1"/>
    </xf>
    <xf numFmtId="0" fontId="9" fillId="0" borderId="12" xfId="8" applyFont="1" applyAlignment="1">
      <alignment vertical="center" wrapText="1"/>
    </xf>
    <xf numFmtId="1" fontId="18" fillId="0" borderId="20" xfId="7" applyNumberFormat="1" applyFont="1" applyBorder="1" applyAlignment="1">
      <alignment horizontal="left" vertical="center" wrapText="1"/>
    </xf>
    <xf numFmtId="0" fontId="18" fillId="0" borderId="20" xfId="7" applyFont="1" applyBorder="1" applyAlignment="1">
      <alignment horizontal="left" vertical="center" wrapText="1"/>
    </xf>
    <xf numFmtId="1" fontId="13" fillId="7" borderId="26" xfId="2" applyNumberFormat="1" applyFont="1" applyFill="1" applyBorder="1" applyAlignment="1">
      <alignment horizontal="center" vertical="center"/>
    </xf>
    <xf numFmtId="1" fontId="13" fillId="7" borderId="27" xfId="2" applyNumberFormat="1" applyFont="1" applyFill="1" applyBorder="1" applyAlignment="1">
      <alignment horizontal="center" vertical="center"/>
    </xf>
    <xf numFmtId="4" fontId="14" fillId="0" borderId="15" xfId="8" applyNumberFormat="1" applyFont="1" applyBorder="1" applyAlignment="1">
      <alignment vertical="center"/>
    </xf>
    <xf numFmtId="3" fontId="18" fillId="0" borderId="20" xfId="7" applyNumberFormat="1" applyFont="1" applyBorder="1" applyAlignment="1">
      <alignment horizontal="left" vertical="center" wrapText="1"/>
    </xf>
    <xf numFmtId="0" fontId="13" fillId="7" borderId="26" xfId="2" applyFont="1" applyFill="1" applyBorder="1" applyAlignment="1">
      <alignment horizontal="center" vertical="center"/>
    </xf>
    <xf numFmtId="0" fontId="15" fillId="0" borderId="12" xfId="8" applyFont="1" applyAlignment="1">
      <alignment horizontal="right" vertical="center"/>
    </xf>
    <xf numFmtId="1" fontId="15" fillId="0" borderId="12" xfId="8" applyNumberFormat="1" applyFont="1" applyAlignment="1">
      <alignment vertical="center"/>
    </xf>
    <xf numFmtId="2" fontId="15" fillId="0" borderId="12" xfId="8" applyNumberFormat="1" applyFont="1" applyAlignment="1">
      <alignment vertical="center"/>
    </xf>
    <xf numFmtId="3" fontId="10" fillId="0" borderId="49" xfId="12" applyNumberFormat="1" applyFont="1" applyBorder="1" applyAlignment="1">
      <alignment horizontal="center" vertical="center" wrapText="1"/>
    </xf>
    <xf numFmtId="3" fontId="14" fillId="0" borderId="49" xfId="12" applyNumberFormat="1" applyFont="1" applyBorder="1" applyAlignment="1">
      <alignment horizontal="center" vertical="center" wrapText="1"/>
    </xf>
    <xf numFmtId="0" fontId="10" fillId="0" borderId="52" xfId="12" applyFont="1" applyBorder="1" applyAlignment="1">
      <alignment vertical="center"/>
    </xf>
    <xf numFmtId="0" fontId="15" fillId="0" borderId="12" xfId="8" applyFont="1" applyAlignment="1">
      <alignment horizontal="right"/>
    </xf>
    <xf numFmtId="3" fontId="10" fillId="0" borderId="12" xfId="12" applyNumberFormat="1" applyFont="1" applyAlignment="1">
      <alignment vertical="center" wrapText="1"/>
    </xf>
    <xf numFmtId="0" fontId="14" fillId="0" borderId="15" xfId="12" applyFont="1" applyBorder="1" applyAlignment="1">
      <alignment horizontal="left" vertical="center"/>
    </xf>
    <xf numFmtId="0" fontId="18" fillId="8" borderId="4" xfId="2" applyFont="1" applyFill="1" applyBorder="1" applyAlignment="1">
      <alignment horizontal="justify" vertical="center" wrapText="1"/>
    </xf>
    <xf numFmtId="4" fontId="10" fillId="0" borderId="12" xfId="9" applyNumberFormat="1" applyFont="1" applyAlignment="1">
      <alignment horizontal="center" vertical="center"/>
    </xf>
    <xf numFmtId="3" fontId="14" fillId="0" borderId="39" xfId="12" applyNumberFormat="1" applyFont="1" applyBorder="1" applyAlignment="1">
      <alignment horizontal="center" vertical="center" wrapText="1"/>
    </xf>
    <xf numFmtId="1" fontId="14" fillId="0" borderId="12" xfId="8" applyNumberFormat="1" applyFont="1" applyAlignment="1">
      <alignment horizontal="center" vertical="center"/>
    </xf>
    <xf numFmtId="43" fontId="15" fillId="0" borderId="12" xfId="16" applyFont="1" applyAlignment="1">
      <alignment horizontal="center" vertical="center"/>
    </xf>
    <xf numFmtId="43" fontId="10" fillId="0" borderId="12" xfId="16" applyFont="1" applyAlignment="1">
      <alignment horizontal="center" vertical="center"/>
    </xf>
    <xf numFmtId="0" fontId="13" fillId="7" borderId="57" xfId="2" applyFont="1" applyFill="1" applyBorder="1" applyAlignment="1">
      <alignment horizontal="center" vertical="center"/>
    </xf>
    <xf numFmtId="3" fontId="14" fillId="0" borderId="38" xfId="9" applyNumberFormat="1" applyFont="1" applyBorder="1" applyAlignment="1">
      <alignment horizontal="left" vertical="center"/>
    </xf>
    <xf numFmtId="3" fontId="14" fillId="0" borderId="38" xfId="9" applyNumberFormat="1" applyFont="1" applyBorder="1" applyAlignment="1">
      <alignment horizontal="center" vertical="center"/>
    </xf>
    <xf numFmtId="9" fontId="14" fillId="0" borderId="12" xfId="24" applyFont="1"/>
    <xf numFmtId="0" fontId="17" fillId="0" borderId="12" xfId="8" applyFont="1"/>
    <xf numFmtId="1" fontId="14" fillId="0" borderId="15" xfId="8" applyNumberFormat="1" applyFont="1" applyBorder="1" applyAlignment="1">
      <alignment vertical="center" wrapText="1"/>
    </xf>
    <xf numFmtId="1" fontId="14" fillId="0" borderId="15" xfId="8" applyNumberFormat="1" applyFont="1" applyBorder="1" applyAlignment="1">
      <alignment vertical="center"/>
    </xf>
    <xf numFmtId="0" fontId="13" fillId="7" borderId="55" xfId="2" applyFont="1" applyFill="1" applyBorder="1" applyAlignment="1">
      <alignment horizontal="center" vertical="center"/>
    </xf>
    <xf numFmtId="0" fontId="11" fillId="0" borderId="12" xfId="30" applyFont="1" applyAlignment="1">
      <alignment vertical="center"/>
    </xf>
    <xf numFmtId="0" fontId="11" fillId="6" borderId="12" xfId="31" applyFont="1" applyFill="1" applyAlignment="1">
      <alignment horizontal="center" vertical="center"/>
    </xf>
    <xf numFmtId="0" fontId="12" fillId="6" borderId="12" xfId="31" applyFont="1" applyFill="1" applyAlignment="1">
      <alignment horizontal="center"/>
    </xf>
    <xf numFmtId="0" fontId="12" fillId="7" borderId="15" xfId="29" applyFont="1" applyFill="1" applyBorder="1" applyAlignment="1">
      <alignment horizontal="center" vertical="center" wrapText="1"/>
    </xf>
    <xf numFmtId="0" fontId="10" fillId="0" borderId="15" xfId="30" applyFont="1" applyBorder="1" applyAlignment="1">
      <alignment horizontal="center" vertical="center" wrapText="1"/>
    </xf>
    <xf numFmtId="0" fontId="10" fillId="0" borderId="15" xfId="30" applyFont="1" applyBorder="1" applyAlignment="1">
      <alignment horizontal="left" vertical="center" wrapText="1"/>
    </xf>
    <xf numFmtId="3" fontId="14" fillId="0" borderId="15" xfId="32" applyNumberFormat="1" applyFont="1" applyBorder="1" applyAlignment="1">
      <alignment horizontal="center" vertical="center" wrapText="1"/>
    </xf>
    <xf numFmtId="3" fontId="14" fillId="0" borderId="15" xfId="30" applyNumberFormat="1" applyFont="1" applyBorder="1" applyAlignment="1">
      <alignment horizontal="center" vertical="center" wrapText="1"/>
    </xf>
    <xf numFmtId="0" fontId="10" fillId="0" borderId="15" xfId="33" applyFont="1" applyBorder="1" applyAlignment="1">
      <alignment horizontal="center" vertical="center" wrapText="1"/>
    </xf>
    <xf numFmtId="0" fontId="10" fillId="0" borderId="15" xfId="33" applyFont="1" applyBorder="1" applyAlignment="1">
      <alignment horizontal="left" vertical="center" wrapText="1"/>
    </xf>
    <xf numFmtId="1" fontId="14" fillId="0" borderId="15" xfId="32" applyNumberFormat="1" applyFont="1" applyBorder="1" applyAlignment="1">
      <alignment horizontal="center" vertical="center" wrapText="1"/>
    </xf>
    <xf numFmtId="1" fontId="14" fillId="0" borderId="15" xfId="33" applyNumberFormat="1" applyFont="1" applyBorder="1" applyAlignment="1">
      <alignment horizontal="center" vertical="center" wrapText="1"/>
    </xf>
    <xf numFmtId="0" fontId="14" fillId="0" borderId="15" xfId="30" applyFont="1" applyBorder="1" applyAlignment="1">
      <alignment horizontal="center" vertical="center" wrapText="1"/>
    </xf>
    <xf numFmtId="0" fontId="14" fillId="0" borderId="15" xfId="30" applyFont="1" applyBorder="1" applyAlignment="1">
      <alignment horizontal="left" vertical="center" wrapText="1"/>
    </xf>
    <xf numFmtId="0" fontId="14" fillId="0" borderId="15" xfId="33" applyFont="1" applyBorder="1" applyAlignment="1">
      <alignment horizontal="center" vertical="center" wrapText="1"/>
    </xf>
    <xf numFmtId="0" fontId="14" fillId="0" borderId="15" xfId="33" applyFont="1" applyBorder="1" applyAlignment="1">
      <alignment horizontal="left" vertical="center" wrapText="1"/>
    </xf>
    <xf numFmtId="0" fontId="15" fillId="0" borderId="12" xfId="30" applyFont="1" applyAlignment="1">
      <alignment vertical="center"/>
    </xf>
    <xf numFmtId="3" fontId="12" fillId="7" borderId="15" xfId="3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0" xfId="0"/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9" fillId="6" borderId="12" xfId="29" applyFont="1" applyFill="1" applyAlignment="1">
      <alignment horizontal="center" vertical="center"/>
    </xf>
    <xf numFmtId="0" fontId="12" fillId="7" borderId="15" xfId="29" applyFont="1" applyFill="1" applyBorder="1" applyAlignment="1">
      <alignment horizontal="center" vertical="center" wrapText="1"/>
    </xf>
    <xf numFmtId="0" fontId="13" fillId="7" borderId="15" xfId="29" applyFont="1" applyFill="1" applyBorder="1" applyAlignment="1">
      <alignment horizontal="center" vertical="center" wrapText="1"/>
    </xf>
    <xf numFmtId="0" fontId="18" fillId="8" borderId="5" xfId="2" applyFont="1" applyFill="1" applyBorder="1" applyAlignment="1">
      <alignment horizontal="left" vertical="top" wrapText="1"/>
    </xf>
    <xf numFmtId="0" fontId="18" fillId="8" borderId="7" xfId="2" applyFont="1" applyFill="1" applyBorder="1" applyAlignment="1">
      <alignment horizontal="left" vertical="top" wrapText="1"/>
    </xf>
    <xf numFmtId="0" fontId="17" fillId="0" borderId="12" xfId="8" applyFont="1" applyAlignment="1">
      <alignment horizontal="center" vertical="center" wrapText="1"/>
    </xf>
    <xf numFmtId="0" fontId="17" fillId="0" borderId="12" xfId="7" applyFont="1" applyAlignment="1">
      <alignment horizontal="center" vertical="center" wrapText="1"/>
    </xf>
    <xf numFmtId="0" fontId="9" fillId="0" borderId="12" xfId="7" applyFont="1" applyAlignment="1">
      <alignment horizontal="center" vertical="center" wrapText="1"/>
    </xf>
    <xf numFmtId="0" fontId="15" fillId="0" borderId="12" xfId="7" applyFont="1" applyAlignment="1">
      <alignment horizontal="center" vertical="center" wrapText="1"/>
    </xf>
    <xf numFmtId="0" fontId="13" fillId="7" borderId="16" xfId="2" applyFont="1" applyFill="1" applyBorder="1" applyAlignment="1">
      <alignment horizontal="center" vertical="center" wrapText="1"/>
    </xf>
    <xf numFmtId="0" fontId="13" fillId="7" borderId="16" xfId="2" applyFont="1" applyFill="1" applyBorder="1" applyAlignment="1">
      <alignment horizontal="center" vertical="top" wrapText="1"/>
    </xf>
    <xf numFmtId="0" fontId="18" fillId="8" borderId="1" xfId="2" applyFont="1" applyFill="1" applyBorder="1" applyAlignment="1">
      <alignment horizontal="left" vertical="center" wrapText="1"/>
    </xf>
    <xf numFmtId="0" fontId="18" fillId="8" borderId="1" xfId="2" applyFont="1" applyFill="1" applyBorder="1" applyAlignment="1">
      <alignment horizontal="left" vertical="top" wrapText="1"/>
    </xf>
    <xf numFmtId="0" fontId="12" fillId="7" borderId="15" xfId="1" applyFont="1" applyFill="1" applyBorder="1" applyAlignment="1">
      <alignment vertical="center"/>
    </xf>
    <xf numFmtId="0" fontId="13" fillId="7" borderId="21" xfId="2" applyFont="1" applyFill="1" applyBorder="1" applyAlignment="1">
      <alignment horizontal="center" vertical="center"/>
    </xf>
    <xf numFmtId="0" fontId="13" fillId="7" borderId="24" xfId="2" applyFont="1" applyFill="1" applyBorder="1" applyAlignment="1">
      <alignment horizontal="center" vertical="center"/>
    </xf>
    <xf numFmtId="0" fontId="13" fillId="7" borderId="22" xfId="2" applyFont="1" applyFill="1" applyBorder="1" applyAlignment="1">
      <alignment horizontal="center" vertical="center"/>
    </xf>
    <xf numFmtId="0" fontId="13" fillId="7" borderId="16" xfId="2" applyFont="1" applyFill="1" applyBorder="1" applyAlignment="1">
      <alignment horizontal="center" vertical="center"/>
    </xf>
    <xf numFmtId="0" fontId="13" fillId="7" borderId="23" xfId="2" applyFont="1" applyFill="1" applyBorder="1" applyAlignment="1">
      <alignment horizontal="center" vertical="center"/>
    </xf>
    <xf numFmtId="3" fontId="17" fillId="0" borderId="12" xfId="8" applyNumberFormat="1" applyFont="1" applyAlignment="1">
      <alignment horizontal="center" vertical="center" wrapText="1"/>
    </xf>
    <xf numFmtId="0" fontId="9" fillId="0" borderId="12" xfId="8" applyFont="1" applyAlignment="1">
      <alignment horizontal="center" vertical="center" wrapText="1"/>
    </xf>
    <xf numFmtId="0" fontId="15" fillId="0" borderId="12" xfId="8" applyFont="1" applyAlignment="1">
      <alignment horizontal="center" vertical="center" wrapText="1"/>
    </xf>
    <xf numFmtId="0" fontId="18" fillId="0" borderId="12" xfId="7" applyFont="1" applyAlignment="1">
      <alignment horizontal="left" vertical="top" wrapText="1"/>
    </xf>
    <xf numFmtId="0" fontId="20" fillId="8" borderId="5" xfId="2" applyFont="1" applyFill="1" applyBorder="1" applyAlignment="1">
      <alignment horizontal="left" vertical="top" wrapText="1"/>
    </xf>
    <xf numFmtId="0" fontId="20" fillId="8" borderId="7" xfId="2" applyFont="1" applyFill="1" applyBorder="1" applyAlignment="1">
      <alignment horizontal="left" vertical="top" wrapText="1"/>
    </xf>
    <xf numFmtId="0" fontId="18" fillId="10" borderId="5" xfId="10" applyFont="1" applyFill="1" applyBorder="1" applyAlignment="1">
      <alignment horizontal="left" vertical="center" wrapText="1"/>
    </xf>
    <xf numFmtId="0" fontId="14" fillId="0" borderId="7" xfId="10" applyFont="1" applyBorder="1" applyAlignment="1">
      <alignment vertical="center"/>
    </xf>
    <xf numFmtId="0" fontId="9" fillId="0" borderId="12" xfId="10" applyFont="1" applyAlignment="1">
      <alignment horizontal="center" vertical="center" wrapText="1"/>
    </xf>
    <xf numFmtId="0" fontId="10" fillId="0" borderId="12" xfId="10" applyFont="1"/>
    <xf numFmtId="0" fontId="15" fillId="0" borderId="12" xfId="10" applyFont="1" applyAlignment="1">
      <alignment horizontal="center" vertical="center" wrapText="1"/>
    </xf>
    <xf numFmtId="0" fontId="13" fillId="9" borderId="25" xfId="10" applyFont="1" applyFill="1" applyBorder="1" applyAlignment="1">
      <alignment horizontal="center" vertical="center" wrapText="1"/>
    </xf>
    <xf numFmtId="0" fontId="14" fillId="0" borderId="22" xfId="10" applyFont="1" applyBorder="1"/>
    <xf numFmtId="0" fontId="13" fillId="9" borderId="26" xfId="10" applyFont="1" applyFill="1" applyBorder="1" applyAlignment="1">
      <alignment horizontal="center" vertical="top" wrapText="1"/>
    </xf>
    <xf numFmtId="0" fontId="14" fillId="0" borderId="27" xfId="10" applyFont="1" applyBorder="1"/>
    <xf numFmtId="0" fontId="14" fillId="0" borderId="7" xfId="10" applyFont="1" applyBorder="1"/>
    <xf numFmtId="0" fontId="18" fillId="10" borderId="5" xfId="10" applyFont="1" applyFill="1" applyBorder="1" applyAlignment="1">
      <alignment horizontal="left" vertical="top" wrapText="1"/>
    </xf>
    <xf numFmtId="0" fontId="12" fillId="9" borderId="5" xfId="10" applyFont="1" applyFill="1" applyBorder="1" applyAlignment="1">
      <alignment vertical="center"/>
    </xf>
    <xf numFmtId="0" fontId="18" fillId="10" borderId="8" xfId="10" applyFont="1" applyFill="1" applyBorder="1" applyAlignment="1">
      <alignment horizontal="left" vertical="top" wrapText="1"/>
    </xf>
    <xf numFmtId="0" fontId="14" fillId="0" borderId="29" xfId="10" applyFont="1" applyBorder="1"/>
    <xf numFmtId="0" fontId="13" fillId="9" borderId="30" xfId="10" applyFont="1" applyFill="1" applyBorder="1" applyAlignment="1">
      <alignment horizontal="center" vertical="center"/>
    </xf>
    <xf numFmtId="0" fontId="14" fillId="0" borderId="34" xfId="10" applyFont="1" applyBorder="1"/>
    <xf numFmtId="0" fontId="13" fillId="9" borderId="31" xfId="10" applyFont="1" applyFill="1" applyBorder="1" applyAlignment="1">
      <alignment horizontal="center" vertical="center"/>
    </xf>
    <xf numFmtId="0" fontId="13" fillId="9" borderId="26" xfId="10" applyFont="1" applyFill="1" applyBorder="1" applyAlignment="1">
      <alignment horizontal="center" vertical="center"/>
    </xf>
    <xf numFmtId="0" fontId="14" fillId="0" borderId="32" xfId="10" applyFont="1" applyBorder="1"/>
    <xf numFmtId="0" fontId="14" fillId="0" borderId="33" xfId="10" applyFont="1" applyBorder="1"/>
    <xf numFmtId="3" fontId="9" fillId="0" borderId="12" xfId="10" applyNumberFormat="1" applyFont="1" applyAlignment="1">
      <alignment horizontal="center" vertical="center" wrapText="1"/>
    </xf>
    <xf numFmtId="0" fontId="18" fillId="0" borderId="12" xfId="10" applyFont="1" applyAlignment="1">
      <alignment horizontal="left" vertical="top" wrapText="1"/>
    </xf>
    <xf numFmtId="0" fontId="17" fillId="8" borderId="1" xfId="2" applyFont="1" applyFill="1" applyBorder="1" applyAlignment="1">
      <alignment horizontal="left" vertical="top" wrapText="1"/>
    </xf>
    <xf numFmtId="0" fontId="18" fillId="8" borderId="44" xfId="2" applyFont="1" applyFill="1" applyBorder="1" applyAlignment="1">
      <alignment horizontal="left" vertical="top" wrapText="1"/>
    </xf>
    <xf numFmtId="0" fontId="18" fillId="8" borderId="45" xfId="2" applyFont="1" applyFill="1" applyBorder="1" applyAlignment="1">
      <alignment horizontal="left" vertical="top" wrapText="1"/>
    </xf>
    <xf numFmtId="0" fontId="12" fillId="7" borderId="18" xfId="1" applyFont="1" applyFill="1" applyBorder="1" applyAlignment="1">
      <alignment vertical="center"/>
    </xf>
    <xf numFmtId="0" fontId="12" fillId="7" borderId="19" xfId="1" applyFont="1" applyFill="1" applyBorder="1" applyAlignment="1">
      <alignment vertical="center"/>
    </xf>
    <xf numFmtId="0" fontId="18" fillId="8" borderId="46" xfId="2" applyFont="1" applyFill="1" applyBorder="1" applyAlignment="1">
      <alignment horizontal="left" vertical="top" wrapText="1"/>
    </xf>
    <xf numFmtId="0" fontId="18" fillId="8" borderId="47" xfId="2" applyFont="1" applyFill="1" applyBorder="1" applyAlignment="1">
      <alignment horizontal="left" vertical="top" wrapText="1"/>
    </xf>
    <xf numFmtId="0" fontId="13" fillId="7" borderId="16" xfId="3" applyFont="1" applyFill="1" applyBorder="1" applyAlignment="1">
      <alignment horizontal="center" vertical="center"/>
    </xf>
    <xf numFmtId="0" fontId="13" fillId="7" borderId="23" xfId="3" applyFont="1" applyFill="1" applyBorder="1" applyAlignment="1">
      <alignment horizontal="center" vertical="center"/>
    </xf>
    <xf numFmtId="0" fontId="18" fillId="8" borderId="2" xfId="2" applyFont="1" applyFill="1" applyBorder="1" applyAlignment="1">
      <alignment horizontal="left" vertical="top" wrapText="1"/>
    </xf>
    <xf numFmtId="1" fontId="13" fillId="7" borderId="16" xfId="2" applyNumberFormat="1" applyFont="1" applyFill="1" applyBorder="1" applyAlignment="1">
      <alignment horizontal="center" vertical="center" wrapText="1"/>
    </xf>
    <xf numFmtId="1" fontId="13" fillId="7" borderId="16" xfId="2" applyNumberFormat="1" applyFont="1" applyFill="1" applyBorder="1" applyAlignment="1">
      <alignment horizontal="center" vertical="top" wrapText="1"/>
    </xf>
    <xf numFmtId="1" fontId="13" fillId="7" borderId="16" xfId="2" applyNumberFormat="1" applyFont="1" applyFill="1" applyBorder="1" applyAlignment="1">
      <alignment horizontal="center" vertical="center"/>
    </xf>
    <xf numFmtId="3" fontId="13" fillId="7" borderId="21" xfId="2" applyNumberFormat="1" applyFont="1" applyFill="1" applyBorder="1" applyAlignment="1">
      <alignment horizontal="center" vertical="center"/>
    </xf>
    <xf numFmtId="3" fontId="13" fillId="7" borderId="24" xfId="2" applyNumberFormat="1" applyFont="1" applyFill="1" applyBorder="1" applyAlignment="1">
      <alignment horizontal="center" vertical="center"/>
    </xf>
    <xf numFmtId="3" fontId="13" fillId="7" borderId="22" xfId="2" applyNumberFormat="1" applyFont="1" applyFill="1" applyBorder="1" applyAlignment="1">
      <alignment horizontal="center" vertical="center"/>
    </xf>
    <xf numFmtId="3" fontId="13" fillId="7" borderId="16" xfId="2" applyNumberFormat="1" applyFont="1" applyFill="1" applyBorder="1" applyAlignment="1">
      <alignment horizontal="center" vertical="center"/>
    </xf>
    <xf numFmtId="3" fontId="13" fillId="7" borderId="23" xfId="2" applyNumberFormat="1" applyFont="1" applyFill="1" applyBorder="1" applyAlignment="1">
      <alignment horizontal="center" vertical="center"/>
    </xf>
    <xf numFmtId="3" fontId="18" fillId="0" borderId="12" xfId="7" applyNumberFormat="1" applyFont="1" applyAlignment="1">
      <alignment horizontal="left" vertical="top" wrapText="1"/>
    </xf>
    <xf numFmtId="0" fontId="18" fillId="8" borderId="5" xfId="3" applyFont="1" applyFill="1" applyBorder="1" applyAlignment="1">
      <alignment horizontal="left" vertical="top" wrapText="1"/>
    </xf>
    <xf numFmtId="0" fontId="18" fillId="8" borderId="7" xfId="3" applyFont="1" applyFill="1" applyBorder="1" applyAlignment="1">
      <alignment horizontal="left" vertical="top" wrapText="1"/>
    </xf>
    <xf numFmtId="0" fontId="9" fillId="0" borderId="12" xfId="13" applyFont="1" applyAlignment="1">
      <alignment horizontal="center"/>
    </xf>
    <xf numFmtId="0" fontId="10" fillId="0" borderId="12" xfId="13" applyFont="1" applyAlignment="1">
      <alignment horizontal="center" vertical="top" wrapText="1"/>
    </xf>
    <xf numFmtId="0" fontId="13" fillId="12" borderId="25" xfId="14" applyFont="1" applyFill="1" applyBorder="1" applyAlignment="1">
      <alignment horizontal="center" vertical="center" wrapText="1"/>
    </xf>
    <xf numFmtId="0" fontId="13" fillId="12" borderId="37" xfId="14" applyFont="1" applyFill="1" applyBorder="1" applyAlignment="1">
      <alignment horizontal="justify" vertical="center" wrapText="1"/>
    </xf>
    <xf numFmtId="1" fontId="13" fillId="12" borderId="12" xfId="14" applyNumberFormat="1" applyFont="1" applyFill="1" applyAlignment="1">
      <alignment horizontal="center" vertical="center" wrapText="1"/>
    </xf>
    <xf numFmtId="0" fontId="18" fillId="13" borderId="15" xfId="14" applyFont="1" applyFill="1" applyBorder="1" applyAlignment="1">
      <alignment horizontal="left" vertical="center" wrapText="1"/>
    </xf>
    <xf numFmtId="0" fontId="18" fillId="13" borderId="15" xfId="14" applyFont="1" applyFill="1" applyBorder="1" applyAlignment="1">
      <alignment horizontal="left" vertical="top" wrapText="1"/>
    </xf>
    <xf numFmtId="0" fontId="18" fillId="8" borderId="15" xfId="3" applyFont="1" applyFill="1" applyBorder="1" applyAlignment="1">
      <alignment horizontal="left" vertical="top" wrapText="1"/>
    </xf>
    <xf numFmtId="0" fontId="12" fillId="7" borderId="15" xfId="13" applyFont="1" applyFill="1" applyBorder="1" applyAlignment="1">
      <alignment vertical="center"/>
    </xf>
    <xf numFmtId="0" fontId="13" fillId="7" borderId="21" xfId="19" applyFont="1" applyFill="1" applyBorder="1" applyAlignment="1">
      <alignment horizontal="center" vertical="center" wrapText="1"/>
    </xf>
    <xf numFmtId="0" fontId="13" fillId="7" borderId="24" xfId="19" applyFont="1" applyFill="1" applyBorder="1" applyAlignment="1">
      <alignment horizontal="center" vertical="center" wrapText="1"/>
    </xf>
    <xf numFmtId="0" fontId="13" fillId="7" borderId="22" xfId="19" applyFont="1" applyFill="1" applyBorder="1" applyAlignment="1">
      <alignment horizontal="justify" vertical="center"/>
    </xf>
    <xf numFmtId="0" fontId="13" fillId="7" borderId="16" xfId="19" applyFont="1" applyFill="1" applyBorder="1" applyAlignment="1">
      <alignment horizontal="justify" vertical="center"/>
    </xf>
    <xf numFmtId="0" fontId="13" fillId="7" borderId="16" xfId="19" applyFont="1" applyFill="1" applyBorder="1" applyAlignment="1">
      <alignment horizontal="center" vertical="center"/>
    </xf>
    <xf numFmtId="0" fontId="13" fillId="7" borderId="23" xfId="19" applyFont="1" applyFill="1" applyBorder="1" applyAlignment="1">
      <alignment horizontal="center" vertical="center"/>
    </xf>
    <xf numFmtId="0" fontId="9" fillId="0" borderId="12" xfId="13" applyFont="1" applyAlignment="1">
      <alignment horizontal="center" vertical="center"/>
    </xf>
    <xf numFmtId="0" fontId="9" fillId="0" borderId="12" xfId="8" applyFont="1" applyAlignment="1">
      <alignment horizontal="center" vertical="center"/>
    </xf>
    <xf numFmtId="0" fontId="15" fillId="0" borderId="12" xfId="8" applyFont="1" applyAlignment="1">
      <alignment horizontal="center" vertical="center"/>
    </xf>
    <xf numFmtId="0" fontId="18" fillId="0" borderId="12" xfId="19" applyFont="1" applyAlignment="1">
      <alignment horizontal="left" vertical="center" wrapText="1"/>
    </xf>
    <xf numFmtId="0" fontId="9" fillId="6" borderId="12" xfId="4" applyFont="1" applyFill="1" applyAlignment="1">
      <alignment horizontal="center"/>
    </xf>
    <xf numFmtId="0" fontId="12" fillId="7" borderId="15" xfId="4" applyFont="1" applyFill="1" applyBorder="1" applyAlignment="1">
      <alignment horizontal="center" vertical="center"/>
    </xf>
    <xf numFmtId="0" fontId="13" fillId="7" borderId="15" xfId="4" applyFont="1" applyFill="1" applyBorder="1" applyAlignment="1">
      <alignment horizontal="center" vertical="center"/>
    </xf>
    <xf numFmtId="0" fontId="18" fillId="8" borderId="5" xfId="22" applyFont="1" applyFill="1" applyBorder="1" applyAlignment="1">
      <alignment horizontal="left" vertical="center" wrapText="1"/>
    </xf>
    <xf numFmtId="0" fontId="18" fillId="8" borderId="7" xfId="22" applyFont="1" applyFill="1" applyBorder="1" applyAlignment="1">
      <alignment horizontal="left" vertical="center" wrapText="1"/>
    </xf>
    <xf numFmtId="0" fontId="13" fillId="7" borderId="16" xfId="22" applyFont="1" applyFill="1" applyBorder="1" applyAlignment="1">
      <alignment horizontal="center" vertical="center" wrapText="1"/>
    </xf>
    <xf numFmtId="0" fontId="13" fillId="7" borderId="26" xfId="22" applyFont="1" applyFill="1" applyBorder="1" applyAlignment="1">
      <alignment horizontal="center" vertical="center" wrapText="1"/>
    </xf>
    <xf numFmtId="0" fontId="13" fillId="7" borderId="27" xfId="22" applyFont="1" applyFill="1" applyBorder="1" applyAlignment="1">
      <alignment horizontal="center" vertical="center" wrapText="1"/>
    </xf>
    <xf numFmtId="0" fontId="18" fillId="8" borderId="15" xfId="22" applyFont="1" applyFill="1" applyBorder="1" applyAlignment="1">
      <alignment horizontal="left" vertical="center" wrapText="1"/>
    </xf>
    <xf numFmtId="0" fontId="12" fillId="7" borderId="15" xfId="4" applyFont="1" applyFill="1" applyBorder="1" applyAlignment="1">
      <alignment vertical="center"/>
    </xf>
    <xf numFmtId="0" fontId="18" fillId="0" borderId="12" xfId="22" applyFont="1" applyAlignment="1">
      <alignment horizontal="center" vertical="top" wrapText="1"/>
    </xf>
    <xf numFmtId="0" fontId="10" fillId="0" borderId="12" xfId="22" applyFont="1" applyAlignment="1">
      <alignment horizontal="center" vertical="top"/>
    </xf>
    <xf numFmtId="0" fontId="18" fillId="0" borderId="12" xfId="22" applyFont="1" applyAlignment="1">
      <alignment horizontal="left" vertical="top" wrapText="1"/>
    </xf>
    <xf numFmtId="0" fontId="13" fillId="7" borderId="22" xfId="22" applyFont="1" applyFill="1" applyBorder="1" applyAlignment="1">
      <alignment horizontal="center" vertical="center"/>
    </xf>
    <xf numFmtId="0" fontId="13" fillId="7" borderId="25" xfId="22" applyFont="1" applyFill="1" applyBorder="1" applyAlignment="1">
      <alignment horizontal="center" vertical="center"/>
    </xf>
    <xf numFmtId="0" fontId="13" fillId="7" borderId="31" xfId="22" applyFont="1" applyFill="1" applyBorder="1" applyAlignment="1">
      <alignment horizontal="center" vertical="center"/>
    </xf>
    <xf numFmtId="0" fontId="13" fillId="7" borderId="50" xfId="22" applyFont="1" applyFill="1" applyBorder="1" applyAlignment="1">
      <alignment horizontal="center" vertical="center"/>
    </xf>
    <xf numFmtId="0" fontId="13" fillId="7" borderId="26" xfId="22" applyFont="1" applyFill="1" applyBorder="1" applyAlignment="1">
      <alignment horizontal="center" vertical="center"/>
    </xf>
    <xf numFmtId="0" fontId="13" fillId="7" borderId="32" xfId="22" applyFont="1" applyFill="1" applyBorder="1" applyAlignment="1">
      <alignment horizontal="center" vertical="center"/>
    </xf>
    <xf numFmtId="0" fontId="13" fillId="7" borderId="27" xfId="22" applyFont="1" applyFill="1" applyBorder="1" applyAlignment="1">
      <alignment horizontal="center" vertical="center"/>
    </xf>
    <xf numFmtId="0" fontId="18" fillId="8" borderId="5" xfId="2" applyFont="1" applyFill="1" applyBorder="1" applyAlignment="1">
      <alignment horizontal="left" vertical="center" wrapText="1"/>
    </xf>
    <xf numFmtId="0" fontId="18" fillId="8" borderId="7" xfId="2" applyFont="1" applyFill="1" applyBorder="1" applyAlignment="1">
      <alignment horizontal="left" vertical="center" wrapText="1"/>
    </xf>
    <xf numFmtId="0" fontId="13" fillId="7" borderId="15" xfId="2" applyFont="1" applyFill="1" applyBorder="1" applyAlignment="1">
      <alignment horizontal="center" vertical="center" wrapText="1"/>
    </xf>
    <xf numFmtId="1" fontId="13" fillId="7" borderId="15" xfId="2" applyNumberFormat="1" applyFont="1" applyFill="1" applyBorder="1" applyAlignment="1">
      <alignment horizontal="center" vertical="center" wrapText="1"/>
    </xf>
    <xf numFmtId="0" fontId="18" fillId="8" borderId="2" xfId="2" applyFont="1" applyFill="1" applyBorder="1" applyAlignment="1">
      <alignment horizontal="left" vertical="center" wrapText="1"/>
    </xf>
    <xf numFmtId="0" fontId="12" fillId="7" borderId="18" xfId="12" applyFont="1" applyFill="1" applyBorder="1" applyAlignment="1">
      <alignment horizontal="left" vertical="center"/>
    </xf>
    <xf numFmtId="0" fontId="12" fillId="7" borderId="19" xfId="12" applyFont="1" applyFill="1" applyBorder="1" applyAlignment="1">
      <alignment horizontal="left" vertical="center" wrapText="1"/>
    </xf>
    <xf numFmtId="0" fontId="13" fillId="7" borderId="54" xfId="2" applyFont="1" applyFill="1" applyBorder="1" applyAlignment="1">
      <alignment horizontal="center" vertical="center"/>
    </xf>
    <xf numFmtId="0" fontId="13" fillId="7" borderId="56" xfId="2" applyFont="1" applyFill="1" applyBorder="1" applyAlignment="1">
      <alignment horizontal="center" vertical="center"/>
    </xf>
    <xf numFmtId="1" fontId="13" fillId="7" borderId="27" xfId="2" applyNumberFormat="1" applyFont="1" applyFill="1" applyBorder="1" applyAlignment="1">
      <alignment horizontal="center" vertical="center"/>
    </xf>
    <xf numFmtId="0" fontId="13" fillId="7" borderId="25" xfId="2" applyFont="1" applyFill="1" applyBorder="1" applyAlignment="1">
      <alignment horizontal="center" vertical="center"/>
    </xf>
    <xf numFmtId="0" fontId="13" fillId="7" borderId="55" xfId="2" applyFont="1" applyFill="1" applyBorder="1" applyAlignment="1">
      <alignment horizontal="center" vertical="center"/>
    </xf>
    <xf numFmtId="0" fontId="18" fillId="8" borderId="44" xfId="2" applyFont="1" applyFill="1" applyBorder="1" applyAlignment="1">
      <alignment horizontal="left" vertical="center" wrapText="1"/>
    </xf>
    <xf numFmtId="0" fontId="18" fillId="8" borderId="45" xfId="2" applyFont="1" applyFill="1" applyBorder="1" applyAlignment="1">
      <alignment horizontal="left" vertical="center" wrapText="1"/>
    </xf>
    <xf numFmtId="0" fontId="12" fillId="7" borderId="18" xfId="1" applyFont="1" applyFill="1" applyBorder="1" applyAlignment="1">
      <alignment horizontal="left" vertical="center"/>
    </xf>
    <xf numFmtId="0" fontId="12" fillId="7" borderId="19" xfId="1" applyFont="1" applyFill="1" applyBorder="1" applyAlignment="1">
      <alignment horizontal="left" vertical="center"/>
    </xf>
    <xf numFmtId="0" fontId="13" fillId="7" borderId="31" xfId="2" applyFont="1" applyFill="1" applyBorder="1" applyAlignment="1">
      <alignment horizontal="center" vertical="center" wrapText="1"/>
    </xf>
    <xf numFmtId="0" fontId="13" fillId="7" borderId="50" xfId="2" applyFont="1" applyFill="1" applyBorder="1" applyAlignment="1">
      <alignment horizontal="center" vertical="center" wrapText="1"/>
    </xf>
    <xf numFmtId="0" fontId="18" fillId="8" borderId="8" xfId="2" applyFont="1" applyFill="1" applyBorder="1" applyAlignment="1">
      <alignment horizontal="left" vertical="center" wrapText="1"/>
    </xf>
    <xf numFmtId="0" fontId="12" fillId="7" borderId="19" xfId="12" applyFont="1" applyFill="1" applyBorder="1" applyAlignment="1">
      <alignment horizontal="left" vertical="center"/>
    </xf>
    <xf numFmtId="0" fontId="9" fillId="0" borderId="12" xfId="26" applyFont="1" applyAlignment="1">
      <alignment horizontal="center" vertical="center" wrapText="1"/>
    </xf>
    <xf numFmtId="0" fontId="15" fillId="0" borderId="12" xfId="26" applyFont="1" applyAlignment="1">
      <alignment horizontal="center" vertical="center" wrapText="1"/>
    </xf>
    <xf numFmtId="43" fontId="13" fillId="7" borderId="15" xfId="11" applyFont="1" applyFill="1" applyBorder="1" applyAlignment="1">
      <alignment horizontal="center" vertical="center" wrapText="1"/>
    </xf>
    <xf numFmtId="0" fontId="12" fillId="7" borderId="18" xfId="25" applyFont="1" applyFill="1" applyBorder="1" applyAlignment="1">
      <alignment horizontal="left" vertical="center"/>
    </xf>
    <xf numFmtId="0" fontId="12" fillId="7" borderId="19" xfId="25" applyFont="1" applyFill="1" applyBorder="1" applyAlignment="1">
      <alignment horizontal="left" vertical="center"/>
    </xf>
    <xf numFmtId="0" fontId="18" fillId="0" borderId="12" xfId="26" applyFont="1" applyAlignment="1">
      <alignment horizontal="left" vertical="top" wrapText="1"/>
    </xf>
    <xf numFmtId="1" fontId="13" fillId="7" borderId="26" xfId="2" applyNumberFormat="1" applyFont="1" applyFill="1" applyBorder="1" applyAlignment="1">
      <alignment horizontal="center" vertical="center"/>
    </xf>
    <xf numFmtId="1" fontId="13" fillId="7" borderId="32" xfId="2" applyNumberFormat="1" applyFont="1" applyFill="1" applyBorder="1" applyAlignment="1">
      <alignment horizontal="center" vertical="center"/>
    </xf>
    <xf numFmtId="0" fontId="13" fillId="7" borderId="26" xfId="2" applyFont="1" applyFill="1" applyBorder="1" applyAlignment="1">
      <alignment horizontal="center" vertical="center"/>
    </xf>
    <xf numFmtId="0" fontId="18" fillId="0" borderId="12" xfId="7" applyFont="1" applyAlignment="1">
      <alignment horizontal="left" vertical="center" wrapText="1"/>
    </xf>
    <xf numFmtId="0" fontId="18" fillId="8" borderId="29" xfId="2" applyFont="1" applyFill="1" applyBorder="1" applyAlignment="1">
      <alignment horizontal="left" vertical="center" wrapText="1"/>
    </xf>
    <xf numFmtId="0" fontId="18" fillId="0" borderId="12" xfId="22" applyFont="1" applyAlignment="1">
      <alignment vertical="top" wrapText="1"/>
    </xf>
    <xf numFmtId="0" fontId="13" fillId="7" borderId="58" xfId="2" applyFont="1" applyFill="1" applyBorder="1" applyAlignment="1">
      <alignment horizontal="center" vertical="center"/>
    </xf>
    <xf numFmtId="1" fontId="13" fillId="7" borderId="25" xfId="2" applyNumberFormat="1" applyFont="1" applyFill="1" applyBorder="1" applyAlignment="1">
      <alignment horizontal="center" vertical="center" wrapText="1"/>
    </xf>
    <xf numFmtId="0" fontId="13" fillId="7" borderId="25" xfId="2" applyFont="1" applyFill="1" applyBorder="1" applyAlignment="1">
      <alignment horizontal="center" vertical="center" wrapText="1"/>
    </xf>
  </cellXfs>
  <cellStyles count="34">
    <cellStyle name="Millares 2" xfId="11" xr:uid="{5B61A4E9-7865-4EF4-9026-F43BAD6F5946}"/>
    <cellStyle name="Millares 3" xfId="16" xr:uid="{A126361A-D114-430D-BF00-1384E3700919}"/>
    <cellStyle name="Moneda 2" xfId="23" xr:uid="{4E3CF089-F983-4109-9CE1-D0FCEB22AA76}"/>
    <cellStyle name="Moneda 3" xfId="27" xr:uid="{042B8F56-432E-4C98-A50C-E3A4CB23790D}"/>
    <cellStyle name="Normal" xfId="0" builtinId="0"/>
    <cellStyle name="Normal 12" xfId="2" xr:uid="{5B5E4BCD-2117-4F05-9C5A-DD2BA5E1A12F}"/>
    <cellStyle name="Normal 12 2" xfId="14" xr:uid="{288F559B-0404-4781-A965-3FAE41BFD296}"/>
    <cellStyle name="Normal 2 2" xfId="3" xr:uid="{018C9C53-DCB7-486C-90B1-C9D40DBED0F8}"/>
    <cellStyle name="Normal 2 2 2" xfId="9" xr:uid="{FC3D5843-5B78-4545-8E65-B017709AD381}"/>
    <cellStyle name="Normal 2 2 2 2" xfId="8" xr:uid="{599E4C33-0AC8-4C06-BBE9-910884CB5800}"/>
    <cellStyle name="Normal 2 2 2 2 2" xfId="15" xr:uid="{4882565E-ECB3-46B3-8FA8-A872B181F602}"/>
    <cellStyle name="Normal 2 2 3" xfId="6" xr:uid="{A4CB679B-BE25-456F-9077-8742F74812CA}"/>
    <cellStyle name="Normal 2 2 3 2" xfId="33" xr:uid="{D6F0FDA3-BD25-4E73-8A5A-724E17BB9E56}"/>
    <cellStyle name="Normal 2 2 4" xfId="19" xr:uid="{143341ED-59DC-42F7-8713-F5D07FDD6710}"/>
    <cellStyle name="Normal 2 2 5" xfId="30" xr:uid="{753AC8EF-651F-47A1-9692-1FDBFB0FF29D}"/>
    <cellStyle name="Normal 3" xfId="10" xr:uid="{3F2B6B36-10FB-459A-8F77-4FF1BE690152}"/>
    <cellStyle name="Normal 3 3 2" xfId="5" xr:uid="{972FF8C7-BE91-4247-9F7E-5B4C178B7C11}"/>
    <cellStyle name="Normal 3 3 2 2" xfId="32" xr:uid="{7ACFF735-74BC-4E73-B20F-0FA1662DE5E0}"/>
    <cellStyle name="Normal 3 3 3" xfId="22" xr:uid="{B1ECA3D5-A47C-4630-9DF8-FD7B33AED367}"/>
    <cellStyle name="Normal 4" xfId="20" xr:uid="{A9758501-A827-44C3-8B82-20FAD24B903C}"/>
    <cellStyle name="Normal 6 2 2 2" xfId="12" xr:uid="{7EEFEC31-6AEB-43B2-88BB-C8AE4903EA40}"/>
    <cellStyle name="Normal 6 2 2 2 3 2" xfId="13" xr:uid="{E51C1FE3-BA28-45CF-839B-15B5159E1800}"/>
    <cellStyle name="Normal 6 2 2 2 3 2 2" xfId="18" xr:uid="{C4DE822F-A2B1-48D7-9628-4F04A7C4B2CC}"/>
    <cellStyle name="Normal 6 2 2 3 2" xfId="4" xr:uid="{C6FF7D26-7F17-4D45-9878-C2A4B77AF7F9}"/>
    <cellStyle name="Normal 6 2 2 3 2 2" xfId="31" xr:uid="{0D309B8F-565F-417F-BF70-550BCBAB2695}"/>
    <cellStyle name="Normal 6 2 2 5" xfId="1" xr:uid="{21F2E957-3199-4C04-9830-67BBA37D59E4}"/>
    <cellStyle name="Normal 6 2 2 5 2" xfId="29" xr:uid="{FE4533C1-330E-4824-9716-16172B712ED9}"/>
    <cellStyle name="Normal 6 2 3 4" xfId="7" xr:uid="{D530DA78-8959-4EFE-9CBD-FC9B12A12E2B}"/>
    <cellStyle name="Normal 6 2 3 4 2" xfId="17" xr:uid="{F5683A57-9B6B-4417-8021-B6BB57803609}"/>
    <cellStyle name="Normal 6 2 3 4 3" xfId="26" xr:uid="{21A94C2B-DF59-4F4A-BA9F-3BD9EB13C073}"/>
    <cellStyle name="Normal 6 2 4" xfId="25" xr:uid="{96D2D61A-B0FA-4A08-8A16-CBEF64D087C0}"/>
    <cellStyle name="Normal 7 2" xfId="21" xr:uid="{E1F96517-D6AD-4554-B8B6-165D63EEDB3C}"/>
    <cellStyle name="Normal 9" xfId="28" xr:uid="{796B49E1-5BE0-4A7B-9950-FA978D18AE93}"/>
    <cellStyle name="Porcentaje 2" xfId="24" xr:uid="{7FCD59E6-D66C-48B6-8342-B89EF7487DEC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externalLink" Target="externalLinks/externalLink19.xml"/><Relationship Id="rId170" Type="http://schemas.openxmlformats.org/officeDocument/2006/relationships/externalLink" Target="externalLinks/externalLink3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0.xml"/><Relationship Id="rId171" Type="http://schemas.openxmlformats.org/officeDocument/2006/relationships/externalLink" Target="externalLinks/externalLink3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externalLink" Target="externalLinks/externalLink11.xml"/><Relationship Id="rId156" Type="http://schemas.openxmlformats.org/officeDocument/2006/relationships/externalLink" Target="externalLinks/externalLink16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.xml"/><Relationship Id="rId146" Type="http://schemas.openxmlformats.org/officeDocument/2006/relationships/externalLink" Target="externalLinks/externalLink6.xml"/><Relationship Id="rId167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1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2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7.xml"/><Relationship Id="rId168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2.xml"/><Relationship Id="rId163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1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3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3.xml"/><Relationship Id="rId148" Type="http://schemas.openxmlformats.org/officeDocument/2006/relationships/externalLink" Target="externalLinks/externalLink8.xml"/><Relationship Id="rId164" Type="http://schemas.openxmlformats.org/officeDocument/2006/relationships/externalLink" Target="externalLinks/externalLink24.xml"/><Relationship Id="rId169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externalLink" Target="externalLinks/externalLink14.xml"/><Relationship Id="rId175" Type="http://schemas.microsoft.com/office/2017/10/relationships/person" Target="persons/perso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2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15.xml"/><Relationship Id="rId176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5.xml"/><Relationship Id="rId166" Type="http://schemas.openxmlformats.org/officeDocument/2006/relationships/externalLink" Target="externalLinks/externalLink2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0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7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8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9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85E7F17\Hoja%20de%20Trabajo%2024%20Octubre%202013%20CP%204&#17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MarthaBen&#237;tez/Resp%20Unidad%20E/Nominas_2006/Presupuesto2006/Presupuesto2006_autorizado4%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DocumentosMarthaBen&#237;tez\Resp%20Unidad%20E\Nominas_2006\Presupuesto2006\Presupuesto2006_autorizado4%2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Nominas2005/Acumulados%20a%20Octubre3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Nominas2005\Acumulados%20a%20Octubre3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.0.0.13\redgobierno\Rec.%20Humanos%20-%20C.P.%20Javier%20Aguilar\tabla%20de%20impuest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AAA%20Plantilla\13%20PLANTILLA%202013\VACANTES%201&#170;%20de%20Enero%20de%20201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Figarosy\Conta%202010\Presupuesto\Copia%20de%20CAP&#205;TULO%201000%202%20DE%20FEBRERO%20rap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624775F\HOJA%20DE%20TRABAJO%20FORMATO%20%20Base-Eventual_2015%20MARZ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DEY/2023&#174;/PRESUPUESTO%202023&#174;/1.17%20CONTPAQ_i_NoMINAS_SEPTIEMBRE%20%20%202022&#174;PRESUPUEST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IDEY\2023&#174;\PRESUPUESTO%202023&#174;\1.17%20CONTPAQ_i_NoMINAS_SEPTIEMBRE%20%20%202022&#174;PRESUPUES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oscar.cuevas\Configuraci&#243;n%20local\Archivos%20temporales%20de%20Internet\Content.Outlook\996MJSDH\Hoja%20de%20Trabajo%20Egresos%20Quincenales%202012%20(DICIEMBRE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IDEY\2020\PRESUPUESTO%202020\PRESUPUESTO%202020%20APROVADO\1%20CONTPAQ_i_NoMINAS_JUNIO%202019&#17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DEY/2022/PRESUPUESTO%202022&#174;/1.7%20CONTPAQ_i_NoMINAS_JULIO%20%202021&#174;CAMBIOISR%2045-SUBSIDIO35%20INFORMACION%20PRESUPUEST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IDEY\2022\PRESUPUESTO%202022&#174;\1.7%20CONTPAQ_i_NoMINAS_JULIO%20%202021&#174;CAMBIOISR%2045-SUBSIDIO35%20INFORMACION%20PRESUPUEST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i-dsi09\cuentas%20x%20pagar\Documents%20and%20Settings\juan.madera\Mis%20documentos\aaa\Mis%20documentos\Egresos%20Mensuales\2005\Egresos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RESPALDO%20PC%20HAROLD\Cuentas%20x%20Pagar\CTAS%202016\21%201&#170;%20NOVIEMBRE%202016\Hoja%20de%20Trabajo%20Egresos%20MARZO%20201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IDEY\2020\PRESUPUESTO%202020\PRESUPUESTO%202020%20APROVADO\CONTPAQ_i_NoMINAS_Prenomina%202019%20ENE&#174;%20-%20APOY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Cuentas%20x%20Pagar\Ctas%202013\CTAS%20x%20PAGAR\ISPT%20FINIQUITOS%20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MarthaBen&#237;tez/Resp%20Unidad%20E/Presupuesto2007/Presupuesto2007_final_marth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DocumentosMarthaBen&#237;tez\Resp%20Unidad%20E\Presupuesto2007\Presupuesto2007_final_marth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1%20Oficialia%20Mayor\2012\LISTADO%20DE%20PERSONAL%20al%20100%25%20E%20INDICADORES%20(H.Trabaj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1%20Planeacion\PLANEACION%20Hoja%20de%20trabajo%202012%20(%20OCTUBRE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juan.madera\Mis%20documentos\aaaOficilia%20y%20Planeacion\OFICIALIA%20FORMATO%20DE%20REPORTE%20MENSUAL%20INDICADORES%20%20y%20FORMATO%20DDE%20PERSONAL\Fto-plantilla%20hoja%20de%20trabajo%20Julio.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juan.madera\Mis%20documentos\aa%20INCREMENTO%202009,2010\2011\INCREMENTO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IDEY\2020\PRESUPUESTO%202020&#174;FINAL\1%20(Reparado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%20Humanos/Downloads/listado%20personas%20con%20bono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Users\R%20Humanos\Downloads\listado%20personas%20con%20bono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Users\soporte\AppData\Local\Microsoft\Windows\Temporary%20Internet%20Files\Content.Outlook\WBCCYJ4Z\8%20CONTPAQ%20Nomina%20&#174;k%20CORREGIDO%20LAS%20CLAV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7E66BE3\2&#170;%20SEPTIEMBRE%202017%20listado%20de%20personal%20de%20bon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Users\soporte\AppData\Local\Microsoft\Windows\Temporary%20Internet%20Files\Content.Outlook\WBCCYJ4Z\6%20PRESUPUESTO%20APROVADO%202014\PRESUPUESTO%20ENTREGADO%20CALCULOS%20%20&#8730;%20hecho%20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Configuración"/>
      <sheetName val="RESUMEN 12 PRIMERAS PERSONAS"/>
      <sheetName val="Alvarado Canche"/>
      <sheetName val="Barron Bolaños Oscar"/>
      <sheetName val="Carrillo Cortez Maria "/>
      <sheetName val="Ceron Concha Leticia "/>
      <sheetName val="cu cauich Lourdes"/>
      <sheetName val="Esquivo Ayala Sylvia"/>
      <sheetName val="Gomez Cetz Gabriela"/>
      <sheetName val="Ojeda Carnahan Karina"/>
      <sheetName val="Pacheco Argaez Luis Ramon"/>
      <sheetName val="Sabido Soberanis Leticia"/>
      <sheetName val="Santamaria May Ricardo"/>
      <sheetName val="Tuyin Trejo Cesar"/>
      <sheetName val="Zaldivar Sosa Rebeca"/>
      <sheetName val="Figueroa Chan Maria"/>
      <sheetName val="Mendoza Aguilar Pedro"/>
      <sheetName val="Colin Hernandez Angelica"/>
      <sheetName val="Morales Ortega Rubi"/>
      <sheetName val="Moreno Martin Luis"/>
      <sheetName val="Berzunza Perez Jorge"/>
      <sheetName val="Baeza Pat Pablo"/>
      <sheetName val="Cachon Sosa Pedro"/>
      <sheetName val="Cen Arguelles Freddy"/>
      <sheetName val="Gonzalez Uruñuela Eduardo"/>
      <sheetName val="Herrera Rodriguez Martha"/>
      <sheetName val="Lavin Leal Juan Carlos"/>
      <sheetName val="Lopez Rejon Nelsy"/>
      <sheetName val="Medina Cardeña Freddy"/>
      <sheetName val="Zapata Chavez Paola"/>
      <sheetName val="Xool Caballero Jose"/>
      <sheetName val="Xec Cituk Alma Rosa"/>
      <sheetName val="Villanueva Pech Miguel"/>
      <sheetName val="Vega Diaz Mario Horacio"/>
      <sheetName val="Varguez Gonzalez Rodolfo"/>
      <sheetName val="Tec Medina Emilio "/>
      <sheetName val="Suarez Arocha Magda"/>
      <sheetName val="Silva Camelo Jose"/>
      <sheetName val="Segovia Cabrales Fabian"/>
      <sheetName val="Sandoval Chi Freddy"/>
      <sheetName val="Ruiz Canche Luis"/>
      <sheetName val="Rubio Rejon Patricia"/>
      <sheetName val="Ramirez Perera Neyra"/>
      <sheetName val="Quiroz Rivas Israel"/>
      <sheetName val="Pech Navarrete Romeo"/>
      <sheetName val="Pantoja Flores Jesus"/>
      <sheetName val="Ortega Salazar Luis"/>
      <sheetName val="Ojeda Morayta Ana"/>
      <sheetName val="Monroy Vera Ofelia"/>
      <sheetName val="Mijangos Poot Paula "/>
      <sheetName val="Mena Briceño Daniel Angel"/>
      <sheetName val="Martinez Cua Jose Modesto"/>
      <sheetName val="Manzano Osorio Gustavo"/>
      <sheetName val="Magaña Estrella Margeli"/>
      <sheetName val="Luna Sosa Georgina"/>
      <sheetName val="Lugo Sanchez Effy"/>
      <sheetName val="Lopez Mena Franz "/>
      <sheetName val="Juarez Landeros Fernando"/>
      <sheetName val="Hurtado Legorreta Manuel"/>
      <sheetName val="Herrera Marrufo Juan Antonio"/>
      <sheetName val="Herrera Marrufo Daniel"/>
      <sheetName val="Hernandez Noriega Carlos"/>
      <sheetName val="Gamboa May Reynaldo"/>
      <sheetName val="Flota Estrada Vanessa"/>
      <sheetName val="Flores Huchim Humberto"/>
      <sheetName val="Erosa Cornelio Guillermo"/>
      <sheetName val="Ek Ek Eleuterio"/>
      <sheetName val="Duarte Medina Victor"/>
      <sheetName val="Cob Rodriguez Guadalupe"/>
      <sheetName val="Cisneros Barroso Maria"/>
      <sheetName val="Ceballos y Gamboa Herbert"/>
      <sheetName val="Ceballos Canul Miriam"/>
      <sheetName val="Castillo Lizarraga Elda"/>
      <sheetName val="Can Canche Wilberth"/>
      <sheetName val="Betancourt perez genny"/>
      <sheetName val="Alvarez Jimenez Jorge"/>
      <sheetName val="COMPENSACION Entregar 09-12"/>
      <sheetName val="Ramirez Murillo Concepcion"/>
      <sheetName val="Ku acosta Karla"/>
      <sheetName val="PERSONAL quitando G. canton"/>
      <sheetName val="compensaciones"/>
      <sheetName val="PERSONAL quitar canto compensac"/>
      <sheetName val="RECURSOS HUMANOS"/>
      <sheetName val="CONTABILIDAD"/>
      <sheetName val="PLANEACION"/>
      <sheetName val="RECURSOS MATERIALES"/>
      <sheetName val="DATOS 2013 1ª Archivo"/>
      <sheetName val="DATOS AHORRO DESCRITOS"/>
      <sheetName val="TABULADOR"/>
      <sheetName val="transparencia.yucatan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7">
          <cell r="B7" t="str">
            <v>BU0070 INSTRUCTOR DEPORTIVO A</v>
          </cell>
        </row>
        <row r="8">
          <cell r="B8" t="str">
            <v>BU0068 VIGILANTE A</v>
          </cell>
        </row>
        <row r="9">
          <cell r="B9" t="str">
            <v>BU0065 VIGILANTE B</v>
          </cell>
        </row>
        <row r="10">
          <cell r="B10" t="str">
            <v>BU0066 AUX. SERVICIO A</v>
          </cell>
        </row>
        <row r="11">
          <cell r="B11" t="str">
            <v>BU0064 AUX ADMVO A</v>
          </cell>
        </row>
        <row r="12">
          <cell r="B12" t="str">
            <v>BU0059 AUX ADMVO B</v>
          </cell>
        </row>
        <row r="13">
          <cell r="B13" t="str">
            <v>BU0061 AUX. SERVICIO B</v>
          </cell>
        </row>
        <row r="14">
          <cell r="B14" t="str">
            <v>BU0062 VIGILANTE C</v>
          </cell>
        </row>
        <row r="15">
          <cell r="B15" t="str">
            <v>BU0054 AUX ADMVO C</v>
          </cell>
        </row>
        <row r="16">
          <cell r="B16" t="str">
            <v>BU0055 SECRET A</v>
          </cell>
        </row>
        <row r="17">
          <cell r="B17" t="str">
            <v>BU0058 AUX. SERV. C</v>
          </cell>
        </row>
        <row r="18">
          <cell r="B18" t="str">
            <v>BU0050 AUX ADMVO D</v>
          </cell>
        </row>
        <row r="19">
          <cell r="B19" t="str">
            <v>BU0053 AUX. SERV. D</v>
          </cell>
        </row>
        <row r="20">
          <cell r="B20" t="str">
            <v>BU0048 AUX. SERV. E</v>
          </cell>
        </row>
        <row r="21">
          <cell r="B21" t="str">
            <v>BU0038 AUX. ADMIV. F</v>
          </cell>
        </row>
        <row r="22">
          <cell r="B22" t="str">
            <v>BU0039 SECRETARIA C</v>
          </cell>
        </row>
        <row r="23">
          <cell r="B23" t="str">
            <v>BU0042 AUX. SERV. F</v>
          </cell>
        </row>
        <row r="24">
          <cell r="B24" t="str">
            <v>BU0036 JEFE DE SECCION A</v>
          </cell>
        </row>
        <row r="25">
          <cell r="B25" t="str">
            <v>BU0026 AUX. ADMIVO. G</v>
          </cell>
        </row>
        <row r="26">
          <cell r="B26" t="str">
            <v>BU0027 SECRETARIA "D"</v>
          </cell>
        </row>
        <row r="27">
          <cell r="B27" t="str">
            <v>BU0029 SUPERVISOR</v>
          </cell>
        </row>
        <row r="28">
          <cell r="B28" t="str">
            <v>BU0032 ENCARGADO A</v>
          </cell>
        </row>
        <row r="29">
          <cell r="B29" t="str">
            <v>BU0033 CHOFER B</v>
          </cell>
        </row>
        <row r="30">
          <cell r="B30" t="str">
            <v>BU0020 CAJERA B</v>
          </cell>
        </row>
        <row r="31">
          <cell r="B31" t="str">
            <v>BU0022 ENCARGADO B</v>
          </cell>
        </row>
        <row r="32">
          <cell r="B32" t="str">
            <v>BU0023 CHOFER C</v>
          </cell>
        </row>
        <row r="33">
          <cell r="B33" t="str">
            <v>BU0014 SECRETARIA E</v>
          </cell>
        </row>
        <row r="34">
          <cell r="B34" t="str">
            <v>BU0012 AUX. ADMIV. H</v>
          </cell>
        </row>
        <row r="35">
          <cell r="B35" t="str">
            <v>BU0017 AUX. SERV. G</v>
          </cell>
        </row>
        <row r="36">
          <cell r="B36" t="str">
            <v>BU0009 AUX. ADMIVO. I</v>
          </cell>
        </row>
        <row r="37">
          <cell r="B37" t="str">
            <v>BU0006 SECRETARIA "F"</v>
          </cell>
        </row>
        <row r="38">
          <cell r="B38" t="str">
            <v>BU0003 JEFE DE SECCION "D"</v>
          </cell>
        </row>
        <row r="39">
          <cell r="B39" t="str">
            <v>BU0004 AUX. ADMIV. J</v>
          </cell>
        </row>
        <row r="40">
          <cell r="B40" t="str">
            <v>MM0099 AUX. ADMIV. K</v>
          </cell>
        </row>
        <row r="41">
          <cell r="B41" t="str">
            <v>MM0100 JEFE OFICINA B</v>
          </cell>
        </row>
        <row r="42">
          <cell r="B42" t="str">
            <v>MM0102 ANALISTA ADMIVO. B</v>
          </cell>
        </row>
        <row r="43">
          <cell r="B43" t="str">
            <v>MM0094 JEFE DE OFICINA C</v>
          </cell>
        </row>
        <row r="44">
          <cell r="B44" t="str">
            <v>MM0095 ANALISTA ADMIVO. C</v>
          </cell>
        </row>
        <row r="45">
          <cell r="B45" t="str">
            <v>550    COORDINADOR</v>
          </cell>
        </row>
        <row r="46">
          <cell r="B46" t="str">
            <v>MM0042 PROGRAMADOR B</v>
          </cell>
        </row>
        <row r="47">
          <cell r="B47" t="str">
            <v>MM0084 ANALISTA ADMINISTRATIVO D</v>
          </cell>
        </row>
        <row r="48">
          <cell r="B48" t="str">
            <v>MM0085 JEFE DE PROGRAMACION</v>
          </cell>
        </row>
        <row r="49">
          <cell r="B49" t="str">
            <v>BU0072 INSTRUCTOR DEPORTIVO B</v>
          </cell>
        </row>
        <row r="50">
          <cell r="B50" t="str">
            <v>MM0097 SECRETARIA I</v>
          </cell>
        </row>
        <row r="51">
          <cell r="B51" t="str">
            <v>MM0069 ANALISTA ADVIMO. E</v>
          </cell>
        </row>
        <row r="52">
          <cell r="B52" t="str">
            <v>MM0062 ANALISTA ADMVO. F</v>
          </cell>
        </row>
        <row r="53">
          <cell r="B53" t="str">
            <v>MM0104 PROMOTOR A</v>
          </cell>
        </row>
        <row r="54">
          <cell r="B54" t="str">
            <v>MM0044 COORDINADOR DE PROYECTOS</v>
          </cell>
        </row>
        <row r="55">
          <cell r="B55" t="str">
            <v>MM0041 PROGRAMADOR D</v>
          </cell>
        </row>
        <row r="56">
          <cell r="B56" t="str">
            <v>COORDINADOR</v>
          </cell>
        </row>
        <row r="57">
          <cell r="B57" t="str">
            <v>CHOFER</v>
          </cell>
        </row>
        <row r="58">
          <cell r="B58" t="str">
            <v>SECRETARIA</v>
          </cell>
        </row>
        <row r="59">
          <cell r="B59" t="str">
            <v>AUXILIAR ADMINISTRATIVO</v>
          </cell>
        </row>
        <row r="60">
          <cell r="B60" t="str">
            <v>MM0027 COORDINADOR A</v>
          </cell>
        </row>
        <row r="61">
          <cell r="B61" t="str">
            <v>MM0013 COORDINADOR B</v>
          </cell>
        </row>
        <row r="62">
          <cell r="B62" t="str">
            <v>SC0097 COORDINADOR C</v>
          </cell>
        </row>
        <row r="63">
          <cell r="B63" t="str">
            <v>SC0098 COORDINADOR D</v>
          </cell>
        </row>
        <row r="64">
          <cell r="B64" t="str">
            <v>SC0060 CONTRALOR INT. A</v>
          </cell>
        </row>
        <row r="65">
          <cell r="B65" t="str">
            <v>SC0041 CONTRALOR INT. B</v>
          </cell>
        </row>
        <row r="66">
          <cell r="B66" t="str">
            <v>SC0043 JEFE DE DEPTO. B</v>
          </cell>
        </row>
        <row r="67">
          <cell r="B67" t="str">
            <v>SC0029 JEFE DE DEPTO. C</v>
          </cell>
        </row>
        <row r="68">
          <cell r="B68" t="str">
            <v>SC0064 SUBDIRECTOR</v>
          </cell>
        </row>
        <row r="69">
          <cell r="B69" t="str">
            <v>SC0022 DIRECTOR A</v>
          </cell>
        </row>
        <row r="70">
          <cell r="B70" t="str">
            <v>SC0013 DIRECTOR B</v>
          </cell>
        </row>
        <row r="71">
          <cell r="B71" t="str">
            <v>SC0164 DIRECTOR GENERAL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entrado"/>
      <sheetName val="pruebas"/>
      <sheetName val="prueba"/>
      <sheetName val="Presupuesto"/>
      <sheetName val="suplencia"/>
      <sheetName val="vacantes"/>
    </sheetNames>
    <sheetDataSet>
      <sheetData sheetId="0" refreshError="1"/>
      <sheetData sheetId="1">
        <row r="2">
          <cell r="A2" t="str">
            <v>01010005</v>
          </cell>
          <cell r="B2" t="str">
            <v>Mac Haas Crescencio Bernardi</v>
          </cell>
        </row>
        <row r="3">
          <cell r="A3" t="str">
            <v>01010007</v>
          </cell>
          <cell r="B3" t="str">
            <v>Iñiguez Noh Erik Ivan</v>
          </cell>
          <cell r="C3">
            <v>1902.2644169519999</v>
          </cell>
        </row>
        <row r="4">
          <cell r="A4" t="str">
            <v>01010009</v>
          </cell>
          <cell r="B4" t="str">
            <v>Vela Mendez Libertad Del Car</v>
          </cell>
        </row>
        <row r="5">
          <cell r="A5" t="str">
            <v>02010003</v>
          </cell>
          <cell r="B5" t="str">
            <v>Cardenas Flores Gener Jose</v>
          </cell>
        </row>
        <row r="6">
          <cell r="A6" t="str">
            <v>02010004</v>
          </cell>
          <cell r="B6" t="str">
            <v>Cuevas Rodriguez Jorge Carlo</v>
          </cell>
        </row>
        <row r="7">
          <cell r="A7" t="str">
            <v>02010005</v>
          </cell>
          <cell r="B7" t="str">
            <v>May May Marcia</v>
          </cell>
          <cell r="C7">
            <v>2997.3840203999998</v>
          </cell>
        </row>
        <row r="8">
          <cell r="A8" t="str">
            <v>02010006</v>
          </cell>
          <cell r="B8" t="str">
            <v>Medina Alcocer Maribeth</v>
          </cell>
          <cell r="C8">
            <v>1170.2916459600001</v>
          </cell>
        </row>
        <row r="9">
          <cell r="A9" t="str">
            <v>02010007</v>
          </cell>
          <cell r="B9" t="str">
            <v>Montero Pacheco Jose Manuel</v>
          </cell>
          <cell r="C9">
            <v>1170.2916459600001</v>
          </cell>
        </row>
        <row r="10">
          <cell r="A10" t="str">
            <v>02010009</v>
          </cell>
          <cell r="B10" t="str">
            <v>Rivero Vazquez Jose Jesus</v>
          </cell>
          <cell r="C10">
            <v>1170.2916459600001</v>
          </cell>
        </row>
        <row r="11">
          <cell r="A11" t="str">
            <v>02010010</v>
          </cell>
          <cell r="B11" t="str">
            <v>Solis Pasos Victoria Ofelia</v>
          </cell>
          <cell r="C11">
            <v>2728.8344445600001</v>
          </cell>
        </row>
        <row r="12">
          <cell r="A12" t="str">
            <v>02010012</v>
          </cell>
          <cell r="B12" t="str">
            <v>Manzanero Urvizo Cristhian R</v>
          </cell>
          <cell r="C12" t="e">
            <v>#N/A</v>
          </cell>
        </row>
        <row r="13">
          <cell r="A13" t="str">
            <v>02010013</v>
          </cell>
          <cell r="B13" t="str">
            <v>Salazar Gonzalez Karla Vanes</v>
          </cell>
          <cell r="C13">
            <v>1881.7065009600001</v>
          </cell>
        </row>
        <row r="14">
          <cell r="A14" t="str">
            <v>03010001</v>
          </cell>
          <cell r="B14" t="str">
            <v>Ek Chan Feliciano</v>
          </cell>
          <cell r="C14">
            <v>2934.58671336</v>
          </cell>
        </row>
        <row r="15">
          <cell r="A15" t="str">
            <v>03010002</v>
          </cell>
          <cell r="B15" t="str">
            <v>Gasque Lopez Alonso</v>
          </cell>
          <cell r="C15" t="e">
            <v>#N/A</v>
          </cell>
        </row>
        <row r="16">
          <cell r="A16" t="str">
            <v>03010003</v>
          </cell>
          <cell r="B16" t="str">
            <v>Kuk Zapata Ofelia Candelaria</v>
          </cell>
          <cell r="C16">
            <v>2728.8344445600001</v>
          </cell>
        </row>
        <row r="17">
          <cell r="A17" t="str">
            <v>04010005</v>
          </cell>
          <cell r="B17" t="str">
            <v>Martinez Alvarado Martin Alb</v>
          </cell>
        </row>
        <row r="18">
          <cell r="A18" t="str">
            <v>22010080</v>
          </cell>
          <cell r="B18" t="str">
            <v>Polanco Ortega Hilda Lucila</v>
          </cell>
          <cell r="C18">
            <v>2014.9288968000001</v>
          </cell>
        </row>
        <row r="19">
          <cell r="A19" t="str">
            <v>45010009</v>
          </cell>
          <cell r="B19" t="str">
            <v>Perez Sanchez Jose Manuel</v>
          </cell>
        </row>
        <row r="20">
          <cell r="A20" t="str">
            <v>05010001</v>
          </cell>
          <cell r="B20" t="str">
            <v>Aguilar Uc Francisco Javier</v>
          </cell>
        </row>
        <row r="21">
          <cell r="A21" t="str">
            <v>05010002</v>
          </cell>
          <cell r="B21" t="str">
            <v>Benitez Anguiano Martha Patr</v>
          </cell>
        </row>
        <row r="22">
          <cell r="A22" t="str">
            <v>05010003</v>
          </cell>
          <cell r="B22" t="str">
            <v>Caballero Herrera Olga Elena</v>
          </cell>
          <cell r="C22">
            <v>2728.8344445600001</v>
          </cell>
        </row>
        <row r="23">
          <cell r="A23" t="str">
            <v>05010004</v>
          </cell>
          <cell r="B23" t="str">
            <v>Leon Caballero Francisca Gua</v>
          </cell>
          <cell r="C23">
            <v>2728.9003908</v>
          </cell>
        </row>
        <row r="24">
          <cell r="A24" t="str">
            <v>05010006</v>
          </cell>
          <cell r="B24" t="str">
            <v>Sainz Medina Laura Elena</v>
          </cell>
        </row>
        <row r="25">
          <cell r="A25" t="str">
            <v>05010008</v>
          </cell>
          <cell r="B25" t="str">
            <v>Basto Baños Anna Carolina</v>
          </cell>
          <cell r="C25">
            <v>7.2330459599991199</v>
          </cell>
        </row>
        <row r="26">
          <cell r="A26" t="str">
            <v>05010009</v>
          </cell>
          <cell r="B26" t="str">
            <v>Perera Romero Blanca Esther</v>
          </cell>
          <cell r="C26">
            <v>1007.28</v>
          </cell>
        </row>
        <row r="27">
          <cell r="A27" t="str">
            <v>05010010</v>
          </cell>
          <cell r="B27" t="str">
            <v>Cervantes Aguirre Saul De Je</v>
          </cell>
          <cell r="C27">
            <v>1007.28</v>
          </cell>
        </row>
        <row r="28">
          <cell r="A28" t="str">
            <v>29010010</v>
          </cell>
          <cell r="B28" t="str">
            <v>Perez Ceballos Ivan Jesus</v>
          </cell>
          <cell r="C28">
            <v>3083.1141324</v>
          </cell>
        </row>
        <row r="29">
          <cell r="A29" t="str">
            <v>06010001</v>
          </cell>
          <cell r="B29" t="str">
            <v>Aguilar Gurubel Filiberto</v>
          </cell>
          <cell r="C29" t="e">
            <v>#N/A</v>
          </cell>
        </row>
        <row r="30">
          <cell r="A30" t="str">
            <v>06010002</v>
          </cell>
          <cell r="B30" t="str">
            <v>Alonzo Castillo Gumercindo</v>
          </cell>
          <cell r="C30">
            <v>3083.1141324</v>
          </cell>
        </row>
        <row r="31">
          <cell r="A31" t="str">
            <v>06010004</v>
          </cell>
          <cell r="B31" t="str">
            <v>Avila Valencia Carlos Manuel</v>
          </cell>
          <cell r="C31">
            <v>2934.58671336</v>
          </cell>
        </row>
        <row r="32">
          <cell r="A32" t="str">
            <v>06010006</v>
          </cell>
          <cell r="B32" t="str">
            <v>Buenfil Santos Marcia De La</v>
          </cell>
          <cell r="C32">
            <v>2728.8344445600001</v>
          </cell>
        </row>
        <row r="33">
          <cell r="A33" t="str">
            <v>06010007</v>
          </cell>
          <cell r="B33" t="str">
            <v>Caamal Contreras Jose Brigid</v>
          </cell>
          <cell r="C33">
            <v>2821.6372907999998</v>
          </cell>
        </row>
        <row r="34">
          <cell r="A34" t="str">
            <v>06010008</v>
          </cell>
          <cell r="B34" t="str">
            <v>Camargo Gongora Ricardo</v>
          </cell>
          <cell r="C34">
            <v>3083.1141324</v>
          </cell>
        </row>
        <row r="35">
          <cell r="A35" t="str">
            <v>06010010</v>
          </cell>
          <cell r="B35" t="str">
            <v>Castillo Manzanilla Lourdes</v>
          </cell>
          <cell r="C35">
            <v>2911.3791323999999</v>
          </cell>
        </row>
        <row r="36">
          <cell r="A36" t="str">
            <v>06010011</v>
          </cell>
          <cell r="B36" t="str">
            <v>Chi Mena Aida Concepcion</v>
          </cell>
          <cell r="C36">
            <v>3083.1141324</v>
          </cell>
        </row>
        <row r="37">
          <cell r="A37" t="str">
            <v>06010014</v>
          </cell>
          <cell r="B37" t="str">
            <v>Dominguez Gamboa Joaquin Ale</v>
          </cell>
          <cell r="C37">
            <v>2262.2272968000002</v>
          </cell>
        </row>
        <row r="38">
          <cell r="A38" t="str">
            <v>06010016</v>
          </cell>
          <cell r="B38" t="str">
            <v>Dorta Escoffie Laura Margari</v>
          </cell>
          <cell r="C38">
            <v>1120.4033154000001</v>
          </cell>
        </row>
        <row r="39">
          <cell r="A39" t="str">
            <v>06010018</v>
          </cell>
          <cell r="B39" t="str">
            <v>Farfan Amaro Sandro Ruben</v>
          </cell>
          <cell r="C39">
            <v>2762.8517133599998</v>
          </cell>
        </row>
        <row r="40">
          <cell r="A40" t="str">
            <v>06010020</v>
          </cell>
          <cell r="B40" t="str">
            <v>Garcia Rejon Jose Arturo</v>
          </cell>
          <cell r="C40">
            <v>2758.83998376</v>
          </cell>
        </row>
        <row r="41">
          <cell r="A41" t="str">
            <v>06010021</v>
          </cell>
          <cell r="B41" t="str">
            <v>Gomez Jimenez Miguel Angel</v>
          </cell>
          <cell r="C41">
            <v>2758.83998376</v>
          </cell>
        </row>
        <row r="42">
          <cell r="A42" t="str">
            <v>06010022</v>
          </cell>
          <cell r="B42" t="str">
            <v>Gonzalez Quintal Jose Manuel</v>
          </cell>
          <cell r="C42">
            <v>241.026205559999</v>
          </cell>
        </row>
        <row r="43">
          <cell r="A43" t="str">
            <v>06010023</v>
          </cell>
          <cell r="B43" t="str">
            <v>Interian Gonzalez Wilberth</v>
          </cell>
          <cell r="C43" t="e">
            <v>#N/A</v>
          </cell>
        </row>
        <row r="44">
          <cell r="A44" t="str">
            <v>06010024</v>
          </cell>
          <cell r="B44" t="str">
            <v>Ley Osorio Juan Pablo</v>
          </cell>
        </row>
        <row r="45">
          <cell r="A45" t="str">
            <v>06010026</v>
          </cell>
          <cell r="B45" t="str">
            <v>Pantoja Rosado Teresita De J</v>
          </cell>
          <cell r="C45">
            <v>2934.5702268</v>
          </cell>
        </row>
        <row r="46">
          <cell r="A46" t="str">
            <v>06010029</v>
          </cell>
          <cell r="B46" t="str">
            <v>Perez Patron Gabriela Irene</v>
          </cell>
          <cell r="C46">
            <v>3083.1141324</v>
          </cell>
        </row>
        <row r="47">
          <cell r="A47" t="str">
            <v>06010032</v>
          </cell>
          <cell r="B47" t="str">
            <v>Polanco Canul Maria Del Soco</v>
          </cell>
          <cell r="C47">
            <v>3083.1141324</v>
          </cell>
        </row>
        <row r="48">
          <cell r="A48" t="str">
            <v>06010034</v>
          </cell>
          <cell r="B48" t="str">
            <v>Quintal Lopez Mario Alberto</v>
          </cell>
          <cell r="C48">
            <v>2758.83998376</v>
          </cell>
        </row>
        <row r="49">
          <cell r="A49" t="str">
            <v>06010035</v>
          </cell>
          <cell r="B49" t="str">
            <v>Sanchez Contreras Gladys Jud</v>
          </cell>
          <cell r="C49">
            <v>2762.8517133599998</v>
          </cell>
        </row>
        <row r="50">
          <cell r="A50" t="str">
            <v>06010036</v>
          </cell>
          <cell r="B50" t="str">
            <v>Santamaria Suarez Manuel Jes</v>
          </cell>
        </row>
        <row r="51">
          <cell r="A51" t="str">
            <v>06010042</v>
          </cell>
          <cell r="B51" t="str">
            <v>Perera Uicab Jose Ignacio</v>
          </cell>
          <cell r="C51">
            <v>2821.6372907999998</v>
          </cell>
        </row>
        <row r="52">
          <cell r="A52" t="str">
            <v>06010044</v>
          </cell>
          <cell r="B52" t="str">
            <v>Rodriguez Aban Pedro Armando</v>
          </cell>
          <cell r="C52">
            <v>2758.83998376</v>
          </cell>
        </row>
        <row r="53">
          <cell r="A53" t="str">
            <v>06010045</v>
          </cell>
          <cell r="B53" t="str">
            <v>Finney Miranda Pedro De Jesu</v>
          </cell>
          <cell r="C53" t="e">
            <v>#N/A</v>
          </cell>
        </row>
        <row r="54">
          <cell r="A54" t="str">
            <v>06010046</v>
          </cell>
          <cell r="B54" t="str">
            <v>Solis Chan Jorge Manuel</v>
          </cell>
          <cell r="C54">
            <v>3233.1418284000001</v>
          </cell>
        </row>
        <row r="55">
          <cell r="A55" t="str">
            <v>06010047</v>
          </cell>
          <cell r="B55" t="str">
            <v>Chavarrea Chim Eizer Enrique</v>
          </cell>
          <cell r="C55">
            <v>2934.58671336</v>
          </cell>
        </row>
        <row r="56">
          <cell r="A56" t="str">
            <v>06010048</v>
          </cell>
          <cell r="B56" t="str">
            <v>Velazquez Poot Cesar Augusto</v>
          </cell>
          <cell r="C56">
            <v>3083.1553488</v>
          </cell>
        </row>
        <row r="57">
          <cell r="A57" t="str">
            <v>06010049</v>
          </cell>
          <cell r="B57" t="str">
            <v>Cervera Molina Ana Bertha</v>
          </cell>
          <cell r="C57">
            <v>2997.3840203999998</v>
          </cell>
        </row>
        <row r="58">
          <cell r="A58" t="str">
            <v>06010050</v>
          </cell>
          <cell r="B58" t="str">
            <v>Quijano Martin Victor Ernest</v>
          </cell>
        </row>
        <row r="59">
          <cell r="A59" t="str">
            <v>19010003</v>
          </cell>
          <cell r="B59" t="str">
            <v>Garcia - Claudia Marisol</v>
          </cell>
          <cell r="C59">
            <v>2997.3840203999998</v>
          </cell>
        </row>
        <row r="60">
          <cell r="A60" t="str">
            <v>23010008</v>
          </cell>
          <cell r="B60" t="str">
            <v>Ortegon - Maria Del Carmen</v>
          </cell>
          <cell r="C60">
            <v>2728.8344445600001</v>
          </cell>
        </row>
        <row r="61">
          <cell r="A61" t="str">
            <v>23140049</v>
          </cell>
          <cell r="B61" t="str">
            <v>Nah Ake Alberta</v>
          </cell>
          <cell r="C61">
            <v>3083.1141324</v>
          </cell>
        </row>
        <row r="62">
          <cell r="A62" t="str">
            <v>29020001</v>
          </cell>
          <cell r="B62" t="str">
            <v>Aguilar Sanchez Patricia De</v>
          </cell>
          <cell r="C62" t="e">
            <v>#N/A</v>
          </cell>
        </row>
        <row r="63">
          <cell r="A63" t="str">
            <v>29030016</v>
          </cell>
          <cell r="B63" t="str">
            <v>Enriquez Zapata Ma. De Los A</v>
          </cell>
          <cell r="C63">
            <v>1120.4033154000001</v>
          </cell>
        </row>
        <row r="64">
          <cell r="A64" t="str">
            <v>29060033</v>
          </cell>
          <cell r="B64" t="str">
            <v>Perez Cetina Genny Magdalena</v>
          </cell>
          <cell r="C64">
            <v>1939.31328936</v>
          </cell>
        </row>
        <row r="65">
          <cell r="A65" t="str">
            <v>30040031</v>
          </cell>
          <cell r="B65" t="str">
            <v>Sanchez Sanchez Gelsy Yazmin</v>
          </cell>
          <cell r="C65">
            <v>1939.2968028</v>
          </cell>
        </row>
        <row r="66">
          <cell r="A66" t="str">
            <v>42010013</v>
          </cell>
          <cell r="B66" t="str">
            <v>Pech Cituk Luis Maximiliano</v>
          </cell>
          <cell r="C66">
            <v>2934.58671336</v>
          </cell>
        </row>
        <row r="67">
          <cell r="A67" t="str">
            <v>42010027</v>
          </cell>
          <cell r="B67" t="str">
            <v>Alcocer Balam Martin Ariel</v>
          </cell>
          <cell r="C67">
            <v>3311.7992061599998</v>
          </cell>
        </row>
        <row r="68">
          <cell r="A68" t="str">
            <v>07010002</v>
          </cell>
          <cell r="B68" t="str">
            <v>Santana Arcila Karina Ivette</v>
          </cell>
        </row>
        <row r="69">
          <cell r="A69" t="str">
            <v>07010003</v>
          </cell>
          <cell r="B69" t="str">
            <v>Tello Carrillo Jose</v>
          </cell>
          <cell r="C69">
            <v>1001.624245224</v>
          </cell>
        </row>
        <row r="70">
          <cell r="A70" t="str">
            <v>07010005</v>
          </cell>
          <cell r="B70" t="str">
            <v>Cardeña Rubio Raul Efrher</v>
          </cell>
          <cell r="C70" t="e">
            <v>#N/A</v>
          </cell>
        </row>
        <row r="71">
          <cell r="A71" t="str">
            <v>07010006</v>
          </cell>
          <cell r="B71" t="str">
            <v>Peña Medina Maria Teresa De</v>
          </cell>
          <cell r="C71">
            <v>241.026205559999</v>
          </cell>
        </row>
        <row r="72">
          <cell r="A72" t="str">
            <v>04010001</v>
          </cell>
          <cell r="B72" t="str">
            <v>Caamal Valadez Diana Rosa</v>
          </cell>
          <cell r="C72">
            <v>2728.8344445600001</v>
          </cell>
        </row>
        <row r="73">
          <cell r="A73" t="str">
            <v>08010002</v>
          </cell>
          <cell r="B73" t="str">
            <v>Aguilar Cervantes Jose Luis</v>
          </cell>
        </row>
        <row r="74">
          <cell r="A74" t="str">
            <v>08010004</v>
          </cell>
          <cell r="B74" t="str">
            <v>Chan Rodriguez Lorenzo</v>
          </cell>
          <cell r="C74">
            <v>1159.8094911119999</v>
          </cell>
        </row>
        <row r="75">
          <cell r="A75" t="str">
            <v>08010005</v>
          </cell>
          <cell r="B75" t="str">
            <v>Gomez Ramirez Juan Armando</v>
          </cell>
        </row>
        <row r="76">
          <cell r="A76" t="str">
            <v>08010006</v>
          </cell>
          <cell r="B76" t="str">
            <v>Gonzalez Uribe Juan Carlos</v>
          </cell>
          <cell r="C76" t="e">
            <v>#N/A</v>
          </cell>
        </row>
        <row r="77">
          <cell r="A77" t="str">
            <v>08010007</v>
          </cell>
          <cell r="B77" t="str">
            <v>Kantun Uc Israel</v>
          </cell>
        </row>
        <row r="78">
          <cell r="A78" t="str">
            <v>08010009</v>
          </cell>
          <cell r="B78" t="str">
            <v>Vazquez Carrillo Ileana Del</v>
          </cell>
          <cell r="C78" t="e">
            <v>#N/A</v>
          </cell>
        </row>
        <row r="79">
          <cell r="A79" t="str">
            <v>08010014</v>
          </cell>
          <cell r="B79" t="str">
            <v>Alfaro Rosales Arturo</v>
          </cell>
          <cell r="C79" t="e">
            <v>#N/A</v>
          </cell>
        </row>
        <row r="80">
          <cell r="A80" t="str">
            <v>08010015</v>
          </cell>
          <cell r="B80" t="str">
            <v>Lopez Pat Carlos Manuel</v>
          </cell>
          <cell r="C80">
            <v>1946.3035907999999</v>
          </cell>
        </row>
        <row r="81">
          <cell r="A81" t="str">
            <v>08010017</v>
          </cell>
          <cell r="B81" t="str">
            <v>Herrera Ocampo Raul</v>
          </cell>
        </row>
        <row r="82">
          <cell r="A82" t="str">
            <v>08010018</v>
          </cell>
          <cell r="B82" t="str">
            <v>Cocom Celis Santos Ismael</v>
          </cell>
        </row>
        <row r="83">
          <cell r="A83" t="str">
            <v>08010019</v>
          </cell>
          <cell r="B83" t="str">
            <v>Cano Cruz Luis Fernando</v>
          </cell>
        </row>
        <row r="84">
          <cell r="A84" t="str">
            <v>08010020</v>
          </cell>
          <cell r="B84" t="str">
            <v>Campos Pinto Roman Alberto</v>
          </cell>
        </row>
        <row r="85">
          <cell r="A85" t="str">
            <v>09010001</v>
          </cell>
          <cell r="B85" t="str">
            <v>Concha Vazquez Claudia Karin</v>
          </cell>
          <cell r="C85">
            <v>2014.9288968000001</v>
          </cell>
        </row>
        <row r="86">
          <cell r="A86" t="str">
            <v>09010004</v>
          </cell>
          <cell r="B86" t="str">
            <v>Basulto Triay Eric Herve</v>
          </cell>
        </row>
        <row r="87">
          <cell r="A87" t="str">
            <v>13010020</v>
          </cell>
          <cell r="B87" t="str">
            <v>Paredes Varguez Gladys Beatr</v>
          </cell>
          <cell r="C87">
            <v>2014.9288968000001</v>
          </cell>
        </row>
        <row r="88">
          <cell r="A88" t="str">
            <v>06010013</v>
          </cell>
          <cell r="B88" t="str">
            <v>Cocom Arcos Jhon Gary</v>
          </cell>
          <cell r="C88">
            <v>2835.9970845600001</v>
          </cell>
        </row>
        <row r="89">
          <cell r="A89" t="str">
            <v>10010001</v>
          </cell>
          <cell r="B89" t="str">
            <v>Canto Espadas Rosalinda Del</v>
          </cell>
          <cell r="C89">
            <v>2262.08716104</v>
          </cell>
        </row>
        <row r="90">
          <cell r="A90" t="str">
            <v>10010002</v>
          </cell>
          <cell r="B90" t="str">
            <v>Cañas Luna Maria Luisa</v>
          </cell>
          <cell r="C90">
            <v>2262.08716104</v>
          </cell>
        </row>
        <row r="91">
          <cell r="A91" t="str">
            <v>10010003</v>
          </cell>
          <cell r="B91" t="str">
            <v>Ceballos Arana Suemy Del Roc</v>
          </cell>
        </row>
        <row r="92">
          <cell r="A92" t="str">
            <v>10010004</v>
          </cell>
          <cell r="B92" t="str">
            <v>Chan Canul Carlos Humberto</v>
          </cell>
          <cell r="C92">
            <v>2835.9970845600001</v>
          </cell>
        </row>
        <row r="93">
          <cell r="A93" t="str">
            <v>10010005</v>
          </cell>
          <cell r="B93" t="str">
            <v>Concha Y Escobedo Enmy Beatr</v>
          </cell>
          <cell r="C93">
            <v>2835.9970845600001</v>
          </cell>
        </row>
        <row r="94">
          <cell r="A94" t="str">
            <v>10010007</v>
          </cell>
          <cell r="B94" t="str">
            <v>Fernandez Manrique Jorge  Eu</v>
          </cell>
          <cell r="C94">
            <v>2835.9970845600001</v>
          </cell>
        </row>
        <row r="95">
          <cell r="A95" t="str">
            <v>10010008</v>
          </cell>
          <cell r="B95" t="str">
            <v>Gil Sahui Silvia Maria</v>
          </cell>
        </row>
        <row r="96">
          <cell r="A96" t="str">
            <v>10010009</v>
          </cell>
          <cell r="B96" t="str">
            <v>Ortiz Herrera Landy</v>
          </cell>
          <cell r="C96">
            <v>2835.9970845600001</v>
          </cell>
        </row>
        <row r="97">
          <cell r="A97" t="str">
            <v>10010010</v>
          </cell>
          <cell r="B97" t="str">
            <v>Rodriguez Mena Benita Veroni</v>
          </cell>
          <cell r="C97">
            <v>2835.9970845600001</v>
          </cell>
        </row>
        <row r="98">
          <cell r="A98" t="str">
            <v>10010012</v>
          </cell>
          <cell r="B98" t="str">
            <v>Uicab Vazquez Norma Aracelly</v>
          </cell>
          <cell r="C98">
            <v>2835.9970845600001</v>
          </cell>
        </row>
        <row r="99">
          <cell r="A99" t="str">
            <v>10010014</v>
          </cell>
          <cell r="B99" t="str">
            <v>Martinez Carrillo Febronia</v>
          </cell>
          <cell r="C99">
            <v>7.3498257599996997</v>
          </cell>
        </row>
        <row r="100">
          <cell r="A100" t="str">
            <v>10010015</v>
          </cell>
          <cell r="B100" t="str">
            <v>Piña Pamplona Gerardo Leonel</v>
          </cell>
        </row>
        <row r="101">
          <cell r="A101" t="str">
            <v>10010016</v>
          </cell>
          <cell r="B101" t="str">
            <v>Perez Marfil Jesus Jordan</v>
          </cell>
        </row>
        <row r="102">
          <cell r="A102" t="str">
            <v>06010012</v>
          </cell>
          <cell r="B102" t="str">
            <v>Chulim Salazar Miriam Josefa</v>
          </cell>
          <cell r="C102">
            <v>2997.3840203999998</v>
          </cell>
        </row>
        <row r="103">
          <cell r="A103" t="str">
            <v>10010013</v>
          </cell>
          <cell r="B103" t="str">
            <v>Valencia Palomeque Romeo</v>
          </cell>
          <cell r="C103">
            <v>1707.699927768</v>
          </cell>
        </row>
        <row r="104">
          <cell r="A104" t="str">
            <v>11010001</v>
          </cell>
          <cell r="B104" t="str">
            <v>Alpuche Aviles Rita Ivonne</v>
          </cell>
          <cell r="C104">
            <v>1707.699927768</v>
          </cell>
        </row>
        <row r="105">
          <cell r="A105" t="str">
            <v>11010002</v>
          </cell>
          <cell r="B105" t="str">
            <v>Arce Pantoja Enna Maria Del</v>
          </cell>
          <cell r="C105">
            <v>2835.9970845600001</v>
          </cell>
        </row>
        <row r="106">
          <cell r="A106" t="str">
            <v>11010003</v>
          </cell>
          <cell r="B106" t="str">
            <v>Azcorra Perez Wilma Elina</v>
          </cell>
          <cell r="C106">
            <v>2835.9970845600001</v>
          </cell>
        </row>
        <row r="107">
          <cell r="A107" t="str">
            <v>11010004</v>
          </cell>
          <cell r="B107" t="str">
            <v>Castro Espinosa Lourdes Maya</v>
          </cell>
          <cell r="C107">
            <v>2835.9970845600001</v>
          </cell>
        </row>
        <row r="108">
          <cell r="A108" t="str">
            <v>11010005</v>
          </cell>
          <cell r="B108" t="str">
            <v>Cañetas Medina Leydi Concepc</v>
          </cell>
          <cell r="C108">
            <v>2835.9970845600001</v>
          </cell>
        </row>
        <row r="109">
          <cell r="A109" t="str">
            <v>11010006</v>
          </cell>
          <cell r="B109" t="str">
            <v>Colli Paredes Freddy</v>
          </cell>
          <cell r="C109">
            <v>2835.9970845600001</v>
          </cell>
        </row>
        <row r="110">
          <cell r="A110" t="str">
            <v>11010007</v>
          </cell>
          <cell r="B110" t="str">
            <v>Cruz Alvarez Maria De Los An</v>
          </cell>
          <cell r="C110">
            <v>2835.9970845600001</v>
          </cell>
        </row>
        <row r="111">
          <cell r="A111" t="str">
            <v>11010008</v>
          </cell>
          <cell r="B111" t="str">
            <v>Dzul Noh Mercy</v>
          </cell>
          <cell r="C111">
            <v>2835.9970845600001</v>
          </cell>
        </row>
        <row r="112">
          <cell r="A112" t="str">
            <v>11010012</v>
          </cell>
          <cell r="B112" t="str">
            <v>Tec Canto Reyna Maria Guadal</v>
          </cell>
          <cell r="C112">
            <v>2835.9970845600001</v>
          </cell>
        </row>
        <row r="113">
          <cell r="A113" t="str">
            <v>11010013</v>
          </cell>
          <cell r="B113" t="str">
            <v>Uicab Cauich Ceidy Concepcio</v>
          </cell>
          <cell r="C113">
            <v>1707.699927768</v>
          </cell>
        </row>
        <row r="114">
          <cell r="A114" t="str">
            <v>11010014</v>
          </cell>
          <cell r="B114" t="str">
            <v>Vela Ortega Danisse Guadalup</v>
          </cell>
          <cell r="C114">
            <v>1707.699927768</v>
          </cell>
        </row>
        <row r="115">
          <cell r="A115" t="str">
            <v>12010002</v>
          </cell>
          <cell r="B115" t="str">
            <v>Burgos Dominguez Lizzie</v>
          </cell>
        </row>
        <row r="116">
          <cell r="A116" t="str">
            <v>12010001</v>
          </cell>
          <cell r="B116" t="str">
            <v>Ancona Garduño Silvia Beatri</v>
          </cell>
          <cell r="C116" t="e">
            <v>#N/A</v>
          </cell>
        </row>
        <row r="117">
          <cell r="A117" t="str">
            <v>12010004</v>
          </cell>
          <cell r="B117" t="str">
            <v>Chale Martinez Blanca Letici</v>
          </cell>
          <cell r="C117">
            <v>2764.41244104</v>
          </cell>
        </row>
        <row r="118">
          <cell r="A118" t="str">
            <v>12010005</v>
          </cell>
          <cell r="B118" t="str">
            <v>Gil Garcia Maria Antonia</v>
          </cell>
        </row>
        <row r="119">
          <cell r="A119" t="str">
            <v>12010006</v>
          </cell>
          <cell r="B119" t="str">
            <v>Gomez Lugo Monica Isabel</v>
          </cell>
          <cell r="C119">
            <v>2835.9970845600001</v>
          </cell>
        </row>
        <row r="120">
          <cell r="A120" t="str">
            <v>12010007</v>
          </cell>
          <cell r="B120" t="str">
            <v>Pech Burgos Gabriela</v>
          </cell>
          <cell r="C120">
            <v>2835.9970845600001</v>
          </cell>
        </row>
        <row r="121">
          <cell r="A121" t="str">
            <v>12010008</v>
          </cell>
          <cell r="B121" t="str">
            <v>Perera Montejo Guadalupe Mar</v>
          </cell>
          <cell r="C121">
            <v>2835.9970845600001</v>
          </cell>
        </row>
        <row r="122">
          <cell r="A122" t="str">
            <v>12010009</v>
          </cell>
          <cell r="B122" t="str">
            <v>Quiñones Pech Aurora Beatriz</v>
          </cell>
          <cell r="C122">
            <v>2764.41244104</v>
          </cell>
        </row>
        <row r="123">
          <cell r="A123" t="str">
            <v>12010010</v>
          </cell>
          <cell r="B123" t="str">
            <v>Uicab Vazquez Gladys</v>
          </cell>
          <cell r="C123">
            <v>2835.9970845600001</v>
          </cell>
        </row>
        <row r="124">
          <cell r="A124" t="str">
            <v>12010011</v>
          </cell>
          <cell r="B124" t="str">
            <v>Carrillo Cruz Reyna Amira</v>
          </cell>
        </row>
        <row r="125">
          <cell r="A125" t="str">
            <v>12010012</v>
          </cell>
          <cell r="B125" t="str">
            <v>Zaldivar Zaldivar Rosa Isela</v>
          </cell>
          <cell r="C125">
            <v>2835.9970845600001</v>
          </cell>
        </row>
        <row r="126">
          <cell r="A126" t="str">
            <v>12010013</v>
          </cell>
          <cell r="B126" t="str">
            <v>Herrera Uicab Leisa Patricia</v>
          </cell>
          <cell r="C126">
            <v>3203.1362892000002</v>
          </cell>
        </row>
        <row r="127">
          <cell r="A127" t="str">
            <v>02010001</v>
          </cell>
          <cell r="B127" t="str">
            <v>Ake Canul Maria Del Carmen</v>
          </cell>
          <cell r="C127">
            <v>2333.6718045600001</v>
          </cell>
        </row>
        <row r="128">
          <cell r="A128" t="str">
            <v>10010006</v>
          </cell>
          <cell r="B128" t="str">
            <v>Duran Perez Monica Esperanza</v>
          </cell>
          <cell r="C128">
            <v>2835.9970845600001</v>
          </cell>
        </row>
        <row r="129">
          <cell r="A129" t="str">
            <v>13010001</v>
          </cell>
          <cell r="B129" t="str">
            <v>Aguilar Ku Maria De Lourdes</v>
          </cell>
          <cell r="C129">
            <v>2835.9970845600001</v>
          </cell>
        </row>
        <row r="130">
          <cell r="A130" t="str">
            <v>13010002</v>
          </cell>
          <cell r="B130" t="str">
            <v>Alpuche Tuyub Juan Manuel</v>
          </cell>
          <cell r="C130">
            <v>2764.41244104</v>
          </cell>
        </row>
        <row r="131">
          <cell r="A131" t="str">
            <v>13010003</v>
          </cell>
          <cell r="B131" t="str">
            <v>Bacab Ku Maria Delfina</v>
          </cell>
          <cell r="C131">
            <v>2835.9970845600001</v>
          </cell>
        </row>
        <row r="132">
          <cell r="A132" t="str">
            <v>13010004</v>
          </cell>
          <cell r="B132" t="str">
            <v>Balam Chable Araceli</v>
          </cell>
          <cell r="C132">
            <v>2270.4705767999999</v>
          </cell>
        </row>
        <row r="133">
          <cell r="A133" t="str">
            <v>13010005</v>
          </cell>
          <cell r="B133" t="str">
            <v>Boldo Rodriguez Gaby Del Pil</v>
          </cell>
          <cell r="C133">
            <v>2270.4705767999999</v>
          </cell>
        </row>
        <row r="134">
          <cell r="A134" t="str">
            <v>13010006</v>
          </cell>
          <cell r="B134" t="str">
            <v>Borges Sosa Marbella Yolanda</v>
          </cell>
          <cell r="C134">
            <v>2835.9970845600001</v>
          </cell>
        </row>
        <row r="135">
          <cell r="A135" t="str">
            <v>13010007</v>
          </cell>
          <cell r="B135" t="str">
            <v>Briceño Tolosa Martha Noemi</v>
          </cell>
          <cell r="C135">
            <v>2835.9970845600001</v>
          </cell>
        </row>
        <row r="136">
          <cell r="A136" t="str">
            <v>13010008</v>
          </cell>
          <cell r="B136" t="str">
            <v>Carmona Garcia Efrain Franci</v>
          </cell>
        </row>
        <row r="137">
          <cell r="A137" t="str">
            <v>13010009</v>
          </cell>
          <cell r="B137" t="str">
            <v>Castillo Cox Ivone Isabel</v>
          </cell>
          <cell r="C137">
            <v>2764.6267663200001</v>
          </cell>
        </row>
        <row r="138">
          <cell r="A138" t="str">
            <v>13010010</v>
          </cell>
          <cell r="B138" t="str">
            <v>Ceballos Arana Maria Del Car</v>
          </cell>
          <cell r="C138">
            <v>2835.9970845600001</v>
          </cell>
        </row>
        <row r="139">
          <cell r="A139" t="str">
            <v>13010011</v>
          </cell>
          <cell r="B139" t="str">
            <v>Cervera Villalobos Sergio Ar</v>
          </cell>
          <cell r="C139">
            <v>7.3498257599996997</v>
          </cell>
        </row>
        <row r="140">
          <cell r="A140" t="str">
            <v>13010012</v>
          </cell>
          <cell r="B140" t="str">
            <v>Cocom Cutz Ligia Del Rosario</v>
          </cell>
          <cell r="C140">
            <v>2835.9970845600001</v>
          </cell>
        </row>
        <row r="141">
          <cell r="A141" t="str">
            <v>13010013</v>
          </cell>
          <cell r="B141" t="str">
            <v>Escobedo Gonzalez Irene Isab</v>
          </cell>
          <cell r="C141">
            <v>2764.41244104</v>
          </cell>
        </row>
        <row r="142">
          <cell r="A142" t="str">
            <v>13010014</v>
          </cell>
          <cell r="B142" t="str">
            <v>Espada Pantoja Maria Teresa</v>
          </cell>
          <cell r="C142">
            <v>7.3498257599996997</v>
          </cell>
        </row>
        <row r="143">
          <cell r="A143" t="str">
            <v>13010015</v>
          </cell>
          <cell r="B143" t="str">
            <v>Herrera Heredia Josefina</v>
          </cell>
          <cell r="C143">
            <v>2764.41244104</v>
          </cell>
        </row>
        <row r="144">
          <cell r="A144" t="str">
            <v>13010016</v>
          </cell>
          <cell r="B144" t="str">
            <v>Lopez Alonzo Martha Faustina</v>
          </cell>
          <cell r="C144">
            <v>2835.9970845600001</v>
          </cell>
        </row>
        <row r="145">
          <cell r="A145" t="str">
            <v>13010017</v>
          </cell>
          <cell r="B145" t="str">
            <v>Lugo Herrera Martha Beatriz</v>
          </cell>
          <cell r="C145">
            <v>2835.9970845600001</v>
          </cell>
        </row>
        <row r="146">
          <cell r="A146" t="str">
            <v>13010018</v>
          </cell>
          <cell r="B146" t="str">
            <v>Matu Chavez Maria Jesus</v>
          </cell>
          <cell r="C146">
            <v>2835.9970845600001</v>
          </cell>
        </row>
        <row r="147">
          <cell r="A147" t="str">
            <v>13010019</v>
          </cell>
          <cell r="B147" t="str">
            <v>Mezeta Gomez Maria Candelari</v>
          </cell>
          <cell r="C147">
            <v>2764.41244104</v>
          </cell>
        </row>
        <row r="148">
          <cell r="A148" t="str">
            <v>13010023</v>
          </cell>
          <cell r="B148" t="str">
            <v>Vazquez Ceballos Roberto Mig</v>
          </cell>
          <cell r="C148">
            <v>2835.9970845600001</v>
          </cell>
        </row>
        <row r="149">
          <cell r="A149" t="str">
            <v>14010001</v>
          </cell>
          <cell r="B149" t="str">
            <v>Avila Aranda Maria Amparo</v>
          </cell>
          <cell r="C149">
            <v>2835.9970845600001</v>
          </cell>
        </row>
        <row r="150">
          <cell r="A150" t="str">
            <v>14010002</v>
          </cell>
          <cell r="B150" t="str">
            <v>Perera Caamal Manuel Jesus'</v>
          </cell>
          <cell r="C150">
            <v>3083.1141324</v>
          </cell>
        </row>
        <row r="151">
          <cell r="A151" t="str">
            <v>14010003</v>
          </cell>
          <cell r="B151" t="str">
            <v>Perez Castillo Jose Enrique</v>
          </cell>
          <cell r="C151">
            <v>2836.0630308</v>
          </cell>
        </row>
        <row r="152">
          <cell r="A152" t="str">
            <v>15010001</v>
          </cell>
          <cell r="B152" t="str">
            <v>Rivero Centeno Neielfi M. De</v>
          </cell>
          <cell r="C152">
            <v>2835.9970845600001</v>
          </cell>
        </row>
        <row r="153">
          <cell r="A153" t="str">
            <v>16010001</v>
          </cell>
          <cell r="B153" t="str">
            <v>Samos Rosado Magaly Yazmin</v>
          </cell>
          <cell r="C153">
            <v>2835.9970845600001</v>
          </cell>
        </row>
        <row r="154">
          <cell r="A154" t="str">
            <v>18010001</v>
          </cell>
          <cell r="B154" t="str">
            <v>Marrufo Y Pino Lourdes Ilean</v>
          </cell>
          <cell r="C154">
            <v>2835.9970845600001</v>
          </cell>
        </row>
        <row r="155">
          <cell r="A155" t="str">
            <v>19010002</v>
          </cell>
          <cell r="B155" t="str">
            <v>Euan Pacheco Patricia Del Ca</v>
          </cell>
          <cell r="C155">
            <v>2014.9288968000001</v>
          </cell>
        </row>
        <row r="156">
          <cell r="A156" t="str">
            <v>19010004</v>
          </cell>
          <cell r="B156" t="str">
            <v>Novelo Perez Maribel De Jesu</v>
          </cell>
        </row>
        <row r="157">
          <cell r="A157" t="str">
            <v>21010003</v>
          </cell>
          <cell r="B157" t="str">
            <v>Ceballos Canul Miriam Evange</v>
          </cell>
          <cell r="C157">
            <v>4103.1874936800004</v>
          </cell>
        </row>
        <row r="158">
          <cell r="A158" t="str">
            <v>21010006</v>
          </cell>
          <cell r="B158" t="str">
            <v>Encalada Cardeña Jorge Alber</v>
          </cell>
          <cell r="C158">
            <v>2247.9416925599999</v>
          </cell>
        </row>
        <row r="159">
          <cell r="A159" t="str">
            <v>22010005</v>
          </cell>
          <cell r="B159" t="str">
            <v>Canto Leon Martha</v>
          </cell>
          <cell r="C159">
            <v>2247.9416925599999</v>
          </cell>
        </row>
        <row r="160">
          <cell r="A160" t="str">
            <v>22010014</v>
          </cell>
          <cell r="B160" t="str">
            <v>Lopez Aguilar Nidia Esther</v>
          </cell>
          <cell r="C160" t="e">
            <v>#N/A</v>
          </cell>
        </row>
        <row r="161">
          <cell r="A161" t="str">
            <v>22010024</v>
          </cell>
          <cell r="B161" t="str">
            <v>Solis Menendez Nury Darcet</v>
          </cell>
        </row>
        <row r="162">
          <cell r="A162" t="str">
            <v>24090035</v>
          </cell>
          <cell r="B162" t="str">
            <v>Pacheco Ucan Nancy Del Rosar</v>
          </cell>
        </row>
        <row r="163">
          <cell r="A163" t="str">
            <v>21020004</v>
          </cell>
          <cell r="B163" t="str">
            <v>Aguirre Berzunza Gloria</v>
          </cell>
          <cell r="C163">
            <v>1170.2916459600001</v>
          </cell>
        </row>
        <row r="164">
          <cell r="A164" t="str">
            <v>21020024</v>
          </cell>
          <cell r="B164" t="str">
            <v>Briceño Ancona Gladys Maria</v>
          </cell>
          <cell r="C164">
            <v>2821.6372907999998</v>
          </cell>
        </row>
        <row r="165">
          <cell r="A165" t="str">
            <v>21040030</v>
          </cell>
          <cell r="B165" t="str">
            <v>Sosa Capistran Julia Del Ros</v>
          </cell>
          <cell r="C165">
            <v>2847.3563244000002</v>
          </cell>
        </row>
        <row r="166">
          <cell r="A166" t="str">
            <v>25010039</v>
          </cell>
          <cell r="B166" t="str">
            <v>Garcia Canto Oyuki Vanessa</v>
          </cell>
          <cell r="C166">
            <v>2847.3563244000002</v>
          </cell>
        </row>
        <row r="167">
          <cell r="A167" t="str">
            <v>25020026</v>
          </cell>
          <cell r="B167" t="str">
            <v>Zavala Cachon Claudia De Jes</v>
          </cell>
          <cell r="C167">
            <v>2162.2115805600001</v>
          </cell>
        </row>
        <row r="168">
          <cell r="A168" t="str">
            <v>21010015</v>
          </cell>
          <cell r="B168" t="str">
            <v>Mezquita Argaez Martha Merce</v>
          </cell>
          <cell r="C168">
            <v>2847.3563244000002</v>
          </cell>
        </row>
        <row r="169">
          <cell r="A169" t="str">
            <v>21090039</v>
          </cell>
          <cell r="B169" t="str">
            <v>Troconis Alcocer Lilia A.</v>
          </cell>
          <cell r="C169">
            <v>2162.2115805600001</v>
          </cell>
        </row>
        <row r="170">
          <cell r="A170" t="str">
            <v>21100042</v>
          </cell>
          <cell r="B170" t="str">
            <v>Rodriguez Euan Maria Lucia</v>
          </cell>
          <cell r="C170">
            <v>2847.3563244000002</v>
          </cell>
        </row>
        <row r="171">
          <cell r="A171" t="str">
            <v>24060027</v>
          </cell>
          <cell r="B171" t="str">
            <v>Gomez Diaz Maria Jose</v>
          </cell>
          <cell r="C171">
            <v>2162.2775268</v>
          </cell>
        </row>
        <row r="172">
          <cell r="A172" t="str">
            <v>21010007</v>
          </cell>
          <cell r="B172" t="str">
            <v>Esquivel Avila Emma De Jesus</v>
          </cell>
          <cell r="C172">
            <v>2162.2115805600001</v>
          </cell>
        </row>
        <row r="173">
          <cell r="A173" t="str">
            <v>21090038</v>
          </cell>
          <cell r="B173" t="str">
            <v>Salazar Romero Gloria Del So</v>
          </cell>
          <cell r="C173">
            <v>2847.3563244000002</v>
          </cell>
        </row>
        <row r="174">
          <cell r="A174" t="str">
            <v>21010005</v>
          </cell>
          <cell r="B174" t="str">
            <v>Del Castillo Barrera Monica</v>
          </cell>
          <cell r="C174">
            <v>2847.3563244000002</v>
          </cell>
        </row>
        <row r="175">
          <cell r="A175" t="str">
            <v>21060001</v>
          </cell>
          <cell r="B175" t="str">
            <v>Uicab Novelo Catalina Del Ro</v>
          </cell>
          <cell r="C175">
            <v>2847.3975408000001</v>
          </cell>
        </row>
        <row r="176">
          <cell r="A176" t="str">
            <v>21090036</v>
          </cell>
          <cell r="B176" t="str">
            <v>Lara Arias Silvia Alicia</v>
          </cell>
          <cell r="C176">
            <v>2847.3563244000002</v>
          </cell>
        </row>
        <row r="177">
          <cell r="A177" t="str">
            <v>25030027</v>
          </cell>
          <cell r="B177" t="str">
            <v>Rebolledo Castillo Susana Ca</v>
          </cell>
          <cell r="C177">
            <v>2162.2115805600001</v>
          </cell>
        </row>
        <row r="178">
          <cell r="A178" t="str">
            <v>25160002</v>
          </cell>
          <cell r="B178" t="str">
            <v>Navarrete Chavez Maria Yalil</v>
          </cell>
          <cell r="C178">
            <v>2162.2775268</v>
          </cell>
        </row>
        <row r="179">
          <cell r="A179" t="str">
            <v>21080035</v>
          </cell>
          <cell r="B179" t="str">
            <v>Xool Cauich Maria Elena</v>
          </cell>
          <cell r="C179">
            <v>2847.3563244000002</v>
          </cell>
        </row>
        <row r="180">
          <cell r="A180" t="str">
            <v>21100040</v>
          </cell>
          <cell r="B180" t="str">
            <v>Esquivel Pantoja Maria Del C</v>
          </cell>
          <cell r="C180">
            <v>2847.3563244000002</v>
          </cell>
        </row>
        <row r="181">
          <cell r="A181" t="str">
            <v>21100043</v>
          </cell>
          <cell r="B181" t="str">
            <v>Sosa Perez Brendy Evelin De</v>
          </cell>
          <cell r="C181" t="e">
            <v>#N/A</v>
          </cell>
        </row>
        <row r="182">
          <cell r="A182" t="str">
            <v>21120047</v>
          </cell>
          <cell r="B182" t="str">
            <v>Ortegon Ortega Leticia Guada</v>
          </cell>
          <cell r="C182" t="e">
            <v>#N/A</v>
          </cell>
        </row>
        <row r="183">
          <cell r="A183" t="str">
            <v>24070030</v>
          </cell>
          <cell r="B183" t="str">
            <v>Quintal Vargas Maria Del Car</v>
          </cell>
          <cell r="C183">
            <v>2162.2115805600001</v>
          </cell>
        </row>
        <row r="184">
          <cell r="A184" t="str">
            <v>25100001</v>
          </cell>
          <cell r="B184" t="str">
            <v>Baeza Villanueva Mary Tere</v>
          </cell>
          <cell r="C184">
            <v>2847.3563244000002</v>
          </cell>
        </row>
        <row r="185">
          <cell r="A185" t="str">
            <v>21010002</v>
          </cell>
          <cell r="B185" t="str">
            <v>Ayora Avila Virginia Del Car</v>
          </cell>
          <cell r="C185" t="e">
            <v>#N/A</v>
          </cell>
        </row>
        <row r="186">
          <cell r="A186" t="str">
            <v>21010013</v>
          </cell>
          <cell r="B186" t="str">
            <v>Loeza Dominguez Gabriela Gua</v>
          </cell>
          <cell r="C186">
            <v>2162.2115805600001</v>
          </cell>
        </row>
        <row r="187">
          <cell r="A187" t="str">
            <v>21030025</v>
          </cell>
          <cell r="B187" t="str">
            <v>Cuellar Tello Grendy Beatriz</v>
          </cell>
          <cell r="C187">
            <v>2847.3563244000002</v>
          </cell>
        </row>
        <row r="188">
          <cell r="A188" t="str">
            <v>21120045</v>
          </cell>
          <cell r="B188" t="str">
            <v>Sosa Mendez Ruby Guadalupe</v>
          </cell>
          <cell r="C188">
            <v>2847.3563244000002</v>
          </cell>
        </row>
        <row r="189">
          <cell r="A189" t="str">
            <v>46010023</v>
          </cell>
          <cell r="B189" t="str">
            <v>Vargas Arana Mariana Del Ros</v>
          </cell>
          <cell r="C189">
            <v>2162.2775268</v>
          </cell>
        </row>
        <row r="190">
          <cell r="A190" t="str">
            <v>21010010</v>
          </cell>
          <cell r="B190" t="str">
            <v>Gomez Diaz Maria Antonia</v>
          </cell>
          <cell r="C190">
            <v>2847.3563244000002</v>
          </cell>
        </row>
        <row r="191">
          <cell r="A191" t="str">
            <v>21030027</v>
          </cell>
          <cell r="B191" t="str">
            <v>Salazar Dominguez Eloisa Gua</v>
          </cell>
          <cell r="C191">
            <v>2847.3563244000002</v>
          </cell>
        </row>
        <row r="192">
          <cell r="A192" t="str">
            <v>21130051</v>
          </cell>
          <cell r="B192" t="str">
            <v>Osorio Y Osorio Ana Alberta</v>
          </cell>
          <cell r="C192">
            <v>2847.3975408000001</v>
          </cell>
        </row>
        <row r="193">
          <cell r="A193" t="str">
            <v>23170001</v>
          </cell>
          <cell r="B193" t="str">
            <v>Caceres Medina Teresita De J</v>
          </cell>
          <cell r="C193">
            <v>2847.3975408000001</v>
          </cell>
        </row>
        <row r="194">
          <cell r="A194" t="str">
            <v>27010017</v>
          </cell>
          <cell r="B194" t="str">
            <v>Solis Briceño Martha Ruth</v>
          </cell>
          <cell r="C194">
            <v>2162.2115805600001</v>
          </cell>
        </row>
        <row r="195">
          <cell r="A195" t="str">
            <v>21010008</v>
          </cell>
          <cell r="B195" t="str">
            <v>Galeana Escalante Diana Soco</v>
          </cell>
          <cell r="C195">
            <v>2162.2115805600001</v>
          </cell>
        </row>
        <row r="196">
          <cell r="A196" t="str">
            <v>21040029</v>
          </cell>
          <cell r="B196" t="str">
            <v>Navarrete Palma Adremy Lucel</v>
          </cell>
          <cell r="C196">
            <v>2847.3563244000002</v>
          </cell>
        </row>
        <row r="197">
          <cell r="A197" t="str">
            <v>23010001</v>
          </cell>
          <cell r="B197" t="str">
            <v>Buenfil Berzunza Pilar</v>
          </cell>
          <cell r="C197">
            <v>2847.3563244000002</v>
          </cell>
        </row>
        <row r="198">
          <cell r="A198" t="str">
            <v>06010027</v>
          </cell>
          <cell r="B198" t="str">
            <v>Peña Paredes Rosa De Lima</v>
          </cell>
          <cell r="C198">
            <v>3427.5183708</v>
          </cell>
        </row>
        <row r="199">
          <cell r="A199" t="str">
            <v>21130047</v>
          </cell>
          <cell r="B199" t="str">
            <v>Alonzo Peniche Alma Del R.</v>
          </cell>
          <cell r="C199">
            <v>2821.6372907999998</v>
          </cell>
        </row>
        <row r="200">
          <cell r="A200" t="str">
            <v>21130048</v>
          </cell>
          <cell r="B200" t="str">
            <v>Castillo Gonzalez Melba Caro</v>
          </cell>
          <cell r="C200">
            <v>3083.1141324</v>
          </cell>
        </row>
        <row r="201">
          <cell r="A201" t="str">
            <v>21130049</v>
          </cell>
          <cell r="B201" t="str">
            <v>Molina Dzib Enna Rosa</v>
          </cell>
          <cell r="C201">
            <v>3083.1141324</v>
          </cell>
        </row>
        <row r="202">
          <cell r="A202" t="str">
            <v>21130050</v>
          </cell>
          <cell r="B202" t="str">
            <v>Ortega Flores Maria Teresa</v>
          </cell>
          <cell r="C202">
            <v>3083.1141324</v>
          </cell>
        </row>
        <row r="203">
          <cell r="A203" t="str">
            <v>21130052</v>
          </cell>
          <cell r="B203" t="str">
            <v>Valdez Concha Lizbeth Guadal</v>
          </cell>
          <cell r="C203">
            <v>2997.4252368000002</v>
          </cell>
        </row>
        <row r="204">
          <cell r="A204" t="str">
            <v>21140053</v>
          </cell>
          <cell r="B204" t="str">
            <v>Palma Ruiz Marta Elena</v>
          </cell>
          <cell r="C204">
            <v>3083.1141324</v>
          </cell>
        </row>
        <row r="205">
          <cell r="A205" t="str">
            <v>21010016</v>
          </cell>
          <cell r="B205" t="str">
            <v>Noh Loria Jorge Alberto</v>
          </cell>
          <cell r="C205">
            <v>3233.1418284000001</v>
          </cell>
        </row>
        <row r="206">
          <cell r="A206" t="str">
            <v>21150054</v>
          </cell>
          <cell r="B206" t="str">
            <v>Iuit Bacab Jose Ricardo</v>
          </cell>
          <cell r="C206">
            <v>2758.83998376</v>
          </cell>
        </row>
        <row r="207">
          <cell r="A207" t="str">
            <v>21150055</v>
          </cell>
          <cell r="B207" t="str">
            <v>Reyes Dominguez Irma</v>
          </cell>
          <cell r="C207">
            <v>3083.1141324</v>
          </cell>
        </row>
        <row r="208">
          <cell r="A208" t="str">
            <v>21150056</v>
          </cell>
          <cell r="B208" t="str">
            <v>Sanchez Cortes Amada Edith</v>
          </cell>
          <cell r="C208">
            <v>3083.1141324</v>
          </cell>
        </row>
        <row r="209">
          <cell r="A209" t="str">
            <v>21150057</v>
          </cell>
          <cell r="B209" t="str">
            <v>Ventura Peraza Rita Maria</v>
          </cell>
          <cell r="C209">
            <v>3083.1141324</v>
          </cell>
        </row>
        <row r="210">
          <cell r="A210" t="str">
            <v>34020004</v>
          </cell>
          <cell r="B210" t="str">
            <v>Moo Rodriguez Luis Antonio</v>
          </cell>
          <cell r="C210" t="e">
            <v>#N/A</v>
          </cell>
        </row>
        <row r="211">
          <cell r="A211" t="str">
            <v>21160058</v>
          </cell>
          <cell r="B211" t="str">
            <v>Chi Cime Juan</v>
          </cell>
          <cell r="C211">
            <v>2934.58671336</v>
          </cell>
        </row>
        <row r="212">
          <cell r="A212" t="str">
            <v>22010015</v>
          </cell>
          <cell r="B212" t="str">
            <v>Mendez Y Mendez Luis Jorge</v>
          </cell>
          <cell r="C212">
            <v>2934.58671336</v>
          </cell>
        </row>
        <row r="213">
          <cell r="A213" t="str">
            <v>21010020</v>
          </cell>
          <cell r="B213" t="str">
            <v>Santana Canto Lorena Asuncio</v>
          </cell>
          <cell r="C213">
            <v>2847.3563244000002</v>
          </cell>
        </row>
        <row r="214">
          <cell r="A214" t="str">
            <v>21070035</v>
          </cell>
          <cell r="B214" t="str">
            <v>Bianchi Rosado Giovanna Iraz</v>
          </cell>
          <cell r="C214" t="e">
            <v>#N/A</v>
          </cell>
        </row>
        <row r="215">
          <cell r="A215" t="str">
            <v>21100041</v>
          </cell>
          <cell r="B215" t="str">
            <v>Lopez Aguilar Gloria Marina</v>
          </cell>
          <cell r="C215">
            <v>2847.3563244000002</v>
          </cell>
        </row>
        <row r="216">
          <cell r="A216" t="str">
            <v>21010004</v>
          </cell>
          <cell r="B216" t="str">
            <v>Coronado Herrera Gabriela</v>
          </cell>
          <cell r="C216">
            <v>2847.3563244000002</v>
          </cell>
        </row>
        <row r="217">
          <cell r="A217" t="str">
            <v>21050031</v>
          </cell>
          <cell r="B217" t="str">
            <v>Manzanilla Lopez Yolanda Bea</v>
          </cell>
          <cell r="C217">
            <v>2847.3563244000002</v>
          </cell>
        </row>
        <row r="218">
          <cell r="A218" t="str">
            <v>24040022</v>
          </cell>
          <cell r="B218" t="str">
            <v>Estrella Leon Josefina</v>
          </cell>
          <cell r="C218">
            <v>2847.3563244000002</v>
          </cell>
        </row>
        <row r="219">
          <cell r="A219" t="str">
            <v>21010018</v>
          </cell>
          <cell r="B219" t="str">
            <v>Peraza Zapata Evangelina</v>
          </cell>
          <cell r="C219">
            <v>2897.2941146399999</v>
          </cell>
        </row>
        <row r="220">
          <cell r="A220" t="str">
            <v>21120044</v>
          </cell>
          <cell r="B220" t="str">
            <v>Balam Monsreal Mayte Guadalu</v>
          </cell>
        </row>
        <row r="221">
          <cell r="A221" t="str">
            <v>22010028</v>
          </cell>
          <cell r="B221" t="str">
            <v>Valladares Sanchez Rosa Mari</v>
          </cell>
          <cell r="C221">
            <v>3336.0179628000001</v>
          </cell>
        </row>
        <row r="222">
          <cell r="A222" t="str">
            <v>22010076</v>
          </cell>
          <cell r="B222" t="str">
            <v>Pompeyo Garcia Elbert Emory</v>
          </cell>
          <cell r="C222" t="e">
            <v>#N/A</v>
          </cell>
        </row>
        <row r="223">
          <cell r="A223" t="str">
            <v>22010081</v>
          </cell>
          <cell r="B223" t="str">
            <v>Pech Uitz Alicia Beatriz</v>
          </cell>
          <cell r="C223">
            <v>2248.0076388000002</v>
          </cell>
        </row>
        <row r="224">
          <cell r="A224" t="str">
            <v>25010021</v>
          </cell>
          <cell r="B224" t="str">
            <v>Rebollo Ortiz Sandra Athali</v>
          </cell>
        </row>
        <row r="225">
          <cell r="A225" t="str">
            <v>25010047</v>
          </cell>
          <cell r="B225" t="str">
            <v>Rodriguez Mezquita Lenny Gab</v>
          </cell>
          <cell r="C225">
            <v>2835.9970845600001</v>
          </cell>
        </row>
        <row r="226">
          <cell r="A226" t="str">
            <v>22020002</v>
          </cell>
          <cell r="B226" t="str">
            <v>Velazquez Garcia Minerva Del</v>
          </cell>
          <cell r="C226" t="e">
            <v>#N/A</v>
          </cell>
        </row>
        <row r="227">
          <cell r="A227" t="str">
            <v>22020032</v>
          </cell>
          <cell r="B227" t="str">
            <v>Lara Acevedo Genny Manon</v>
          </cell>
          <cell r="C227">
            <v>2821.6372907999998</v>
          </cell>
        </row>
        <row r="228">
          <cell r="A228" t="str">
            <v>22010073</v>
          </cell>
          <cell r="B228" t="str">
            <v>Novelo Quintal Guadalupe Mer</v>
          </cell>
          <cell r="C228">
            <v>2847.3563244000002</v>
          </cell>
        </row>
        <row r="229">
          <cell r="A229" t="str">
            <v>22030034</v>
          </cell>
          <cell r="B229" t="str">
            <v>Chin Zupo Eugenia De Jesus</v>
          </cell>
          <cell r="C229">
            <v>2847.3563244000002</v>
          </cell>
        </row>
        <row r="230">
          <cell r="A230" t="str">
            <v>22030035</v>
          </cell>
          <cell r="B230" t="str">
            <v>Garcia Arzapalo Maria Jose</v>
          </cell>
          <cell r="C230">
            <v>2847.3563244000002</v>
          </cell>
        </row>
        <row r="231">
          <cell r="A231" t="str">
            <v>22030036</v>
          </cell>
          <cell r="B231" t="str">
            <v>Ojeda Martinez Maria Mercede</v>
          </cell>
          <cell r="C231">
            <v>2847.3563244000002</v>
          </cell>
        </row>
        <row r="232">
          <cell r="A232" t="str">
            <v>24080033</v>
          </cell>
          <cell r="B232" t="str">
            <v>Mijangos Maganda Evans</v>
          </cell>
          <cell r="C232">
            <v>2847.3563244000002</v>
          </cell>
        </row>
        <row r="233">
          <cell r="A233" t="str">
            <v>25010041</v>
          </cell>
          <cell r="B233" t="str">
            <v>Duran Pacheco Angelica Del C</v>
          </cell>
          <cell r="C233">
            <v>2162.2115805600001</v>
          </cell>
        </row>
        <row r="234">
          <cell r="A234" t="str">
            <v>22010007</v>
          </cell>
          <cell r="B234" t="str">
            <v>Ceballos Ortega Margely De J</v>
          </cell>
          <cell r="C234">
            <v>2847.3563244000002</v>
          </cell>
        </row>
        <row r="235">
          <cell r="A235" t="str">
            <v>25010044</v>
          </cell>
          <cell r="B235" t="str">
            <v>Vazquez Villanueva Linda Mar</v>
          </cell>
          <cell r="C235">
            <v>3203.0950727999998</v>
          </cell>
        </row>
        <row r="236">
          <cell r="A236" t="str">
            <v>22050037</v>
          </cell>
          <cell r="B236" t="str">
            <v>Chan Gutierrez Ana Maria</v>
          </cell>
          <cell r="C236">
            <v>2847.3563244000002</v>
          </cell>
        </row>
        <row r="237">
          <cell r="A237" t="str">
            <v>22050038</v>
          </cell>
          <cell r="B237" t="str">
            <v>Choch Cauich Landy Del Socor</v>
          </cell>
          <cell r="C237">
            <v>2162.2115805600001</v>
          </cell>
        </row>
        <row r="238">
          <cell r="A238" t="str">
            <v>22050039</v>
          </cell>
          <cell r="B238" t="str">
            <v>Euan Paredes Yudith Veronica</v>
          </cell>
          <cell r="C238">
            <v>2847.3563244000002</v>
          </cell>
        </row>
        <row r="239">
          <cell r="A239" t="str">
            <v>22060041</v>
          </cell>
          <cell r="B239" t="str">
            <v>Estrella Diaz Guadalupe</v>
          </cell>
          <cell r="C239">
            <v>2162.2115805600001</v>
          </cell>
        </row>
        <row r="240">
          <cell r="A240" t="str">
            <v>22060042</v>
          </cell>
          <cell r="B240" t="str">
            <v>Marrufo Cetina Silvia Nerina</v>
          </cell>
          <cell r="C240">
            <v>2847.3563244000002</v>
          </cell>
        </row>
        <row r="241">
          <cell r="A241" t="str">
            <v>22060043</v>
          </cell>
          <cell r="B241" t="str">
            <v>Nic Medina Guadalupe De Jesu</v>
          </cell>
          <cell r="C241">
            <v>2847.3563244000002</v>
          </cell>
        </row>
        <row r="242">
          <cell r="A242" t="str">
            <v>22060044</v>
          </cell>
          <cell r="B242" t="str">
            <v>Ojeda Herrera Linda Marion</v>
          </cell>
          <cell r="C242">
            <v>2847.3563244000002</v>
          </cell>
        </row>
        <row r="243">
          <cell r="A243" t="str">
            <v>46010003</v>
          </cell>
          <cell r="B243" t="str">
            <v>Reyes Perez Vanessa Abril</v>
          </cell>
          <cell r="C243">
            <v>2162.2115805600001</v>
          </cell>
        </row>
        <row r="244">
          <cell r="A244" t="str">
            <v>22070001</v>
          </cell>
          <cell r="B244" t="str">
            <v>Cool Canul Mirle Guadalupe</v>
          </cell>
          <cell r="C244">
            <v>2847.3563244000002</v>
          </cell>
        </row>
        <row r="245">
          <cell r="A245" t="str">
            <v>22010009</v>
          </cell>
          <cell r="B245" t="str">
            <v>Contreras O`cheita Maria Gor</v>
          </cell>
          <cell r="C245">
            <v>2847.3563244000002</v>
          </cell>
        </row>
        <row r="246">
          <cell r="A246" t="str">
            <v>22080046</v>
          </cell>
          <cell r="B246" t="str">
            <v>Navarrete Palma Isabel De La</v>
          </cell>
          <cell r="C246">
            <v>2847.3563244000002</v>
          </cell>
        </row>
        <row r="247">
          <cell r="A247" t="str">
            <v>22080047</v>
          </cell>
          <cell r="B247" t="str">
            <v>Torres Estrada Blanca Elva</v>
          </cell>
          <cell r="C247">
            <v>2162.2115805600001</v>
          </cell>
        </row>
        <row r="248">
          <cell r="A248" t="str">
            <v>25100031</v>
          </cell>
          <cell r="B248" t="str">
            <v>Pacheco Ciau Maria Isabel</v>
          </cell>
          <cell r="C248">
            <v>2162.2115805600001</v>
          </cell>
        </row>
        <row r="249">
          <cell r="A249" t="str">
            <v>22100050</v>
          </cell>
          <cell r="B249" t="str">
            <v>Montoya Zaldivar Gloria Marg</v>
          </cell>
          <cell r="C249">
            <v>2847.3563244000002</v>
          </cell>
        </row>
        <row r="250">
          <cell r="A250" t="str">
            <v>22100051</v>
          </cell>
          <cell r="B250" t="str">
            <v>Vera Coba Wendy Beatriz</v>
          </cell>
          <cell r="C250">
            <v>2847.3563244000002</v>
          </cell>
        </row>
        <row r="251">
          <cell r="A251" t="str">
            <v>23080001</v>
          </cell>
          <cell r="B251" t="str">
            <v>Juarez Perez Sara Del Carmen</v>
          </cell>
          <cell r="C251">
            <v>2162.2115805600001</v>
          </cell>
        </row>
        <row r="252">
          <cell r="A252" t="str">
            <v>25010040</v>
          </cell>
          <cell r="B252" t="str">
            <v>Lopez Sabido Sandra Yvon</v>
          </cell>
          <cell r="C252">
            <v>2847.3563244000002</v>
          </cell>
        </row>
        <row r="253">
          <cell r="A253" t="str">
            <v>46010028</v>
          </cell>
          <cell r="B253" t="str">
            <v>Avila Balam Gabriela Concepc</v>
          </cell>
          <cell r="C253" t="e">
            <v>#N/A</v>
          </cell>
        </row>
        <row r="254">
          <cell r="A254" t="str">
            <v>22110052</v>
          </cell>
          <cell r="B254" t="str">
            <v>Lopez Aguilar Alma Estela</v>
          </cell>
          <cell r="C254">
            <v>2847.3563244000002</v>
          </cell>
        </row>
        <row r="255">
          <cell r="A255" t="str">
            <v>22110054</v>
          </cell>
          <cell r="B255" t="str">
            <v>Ojeda Patron Maria Eugenia</v>
          </cell>
          <cell r="C255">
            <v>2162.2115805600001</v>
          </cell>
        </row>
        <row r="256">
          <cell r="A256" t="str">
            <v>22110055</v>
          </cell>
          <cell r="B256" t="str">
            <v>Yrigoyen Ku Eugenia Del R.</v>
          </cell>
          <cell r="C256" t="e">
            <v>#N/A</v>
          </cell>
        </row>
        <row r="257">
          <cell r="A257" t="str">
            <v>22120056</v>
          </cell>
          <cell r="B257" t="str">
            <v>Colli Maldonado Liliana Naom</v>
          </cell>
          <cell r="C257">
            <v>2162.2115805600001</v>
          </cell>
        </row>
        <row r="258">
          <cell r="A258" t="str">
            <v>22010077</v>
          </cell>
          <cell r="B258" t="str">
            <v>Polanco Burgos Silvia Guadal</v>
          </cell>
          <cell r="C258">
            <v>2847.3563244000002</v>
          </cell>
        </row>
        <row r="259">
          <cell r="A259" t="str">
            <v>22080001</v>
          </cell>
          <cell r="B259" t="str">
            <v>Camara Garcia Karen Saray</v>
          </cell>
          <cell r="C259">
            <v>3203.0950727999998</v>
          </cell>
        </row>
        <row r="260">
          <cell r="A260" t="str">
            <v>22130058</v>
          </cell>
          <cell r="B260" t="str">
            <v>Rosales Guzman Maria De Los</v>
          </cell>
          <cell r="C260">
            <v>2162.2115805600001</v>
          </cell>
        </row>
        <row r="261">
          <cell r="A261" t="str">
            <v>22130059</v>
          </cell>
          <cell r="B261" t="str">
            <v>Ruiz Carrillo Erika Alejandr</v>
          </cell>
          <cell r="C261">
            <v>2847.3563244000002</v>
          </cell>
        </row>
        <row r="262">
          <cell r="A262" t="str">
            <v>22010075</v>
          </cell>
          <cell r="B262" t="str">
            <v>Canul Bojorquez Misly Del Ca</v>
          </cell>
          <cell r="C262">
            <v>2847.3563244000002</v>
          </cell>
        </row>
        <row r="263">
          <cell r="A263" t="str">
            <v>22140058</v>
          </cell>
          <cell r="B263" t="str">
            <v>Ortiz Acosta Silvia</v>
          </cell>
          <cell r="C263">
            <v>2847.3563244000002</v>
          </cell>
        </row>
        <row r="264">
          <cell r="A264" t="str">
            <v>22010001</v>
          </cell>
          <cell r="B264" t="str">
            <v>Aldana Kantun Maria Jose</v>
          </cell>
          <cell r="C264">
            <v>3083.1141324</v>
          </cell>
        </row>
        <row r="265">
          <cell r="A265" t="str">
            <v>22010003</v>
          </cell>
          <cell r="B265" t="str">
            <v>Bastarrachea Ayala Guadalupe</v>
          </cell>
          <cell r="C265">
            <v>3083.1141324</v>
          </cell>
        </row>
        <row r="266">
          <cell r="A266" t="str">
            <v>22160065</v>
          </cell>
          <cell r="B266" t="str">
            <v>Medina Gongora Nelly Del Soc</v>
          </cell>
          <cell r="C266">
            <v>2997.3840203999998</v>
          </cell>
        </row>
        <row r="267">
          <cell r="A267" t="str">
            <v>22160066</v>
          </cell>
          <cell r="B267" t="str">
            <v>Vazquez Moo Maria De Los Ang</v>
          </cell>
          <cell r="C267">
            <v>3083.1141324</v>
          </cell>
        </row>
        <row r="268">
          <cell r="A268" t="str">
            <v>22160067</v>
          </cell>
          <cell r="B268" t="str">
            <v>Pat May Guadalupe Beatriz</v>
          </cell>
          <cell r="C268">
            <v>3083.1141324</v>
          </cell>
        </row>
        <row r="269">
          <cell r="A269" t="str">
            <v>22010022</v>
          </cell>
          <cell r="B269" t="str">
            <v>Rosado Rodriguez Erika Maria</v>
          </cell>
          <cell r="C269">
            <v>3083.1141324</v>
          </cell>
        </row>
        <row r="270">
          <cell r="A270" t="str">
            <v>22010010</v>
          </cell>
          <cell r="B270" t="str">
            <v>Dzul Baas Felipe Santiago</v>
          </cell>
          <cell r="C270">
            <v>3083.1141324</v>
          </cell>
        </row>
        <row r="271">
          <cell r="A271" t="str">
            <v>22010030</v>
          </cell>
          <cell r="B271" t="str">
            <v>Varguez Martinez Maria Elena</v>
          </cell>
          <cell r="C271">
            <v>3083.1141324</v>
          </cell>
        </row>
        <row r="272">
          <cell r="A272" t="str">
            <v>22180069</v>
          </cell>
          <cell r="B272" t="str">
            <v>Arce Carrillo Luis German</v>
          </cell>
          <cell r="C272">
            <v>2758.83998376</v>
          </cell>
        </row>
        <row r="273">
          <cell r="A273" t="str">
            <v>22180070</v>
          </cell>
          <cell r="B273" t="str">
            <v>Medina Pelayo Hermanda</v>
          </cell>
          <cell r="C273">
            <v>3083.1141324</v>
          </cell>
        </row>
        <row r="274">
          <cell r="A274" t="str">
            <v>24010006</v>
          </cell>
          <cell r="B274" t="str">
            <v>Concha Catzin Maria Isabel</v>
          </cell>
          <cell r="C274">
            <v>3083.1141324</v>
          </cell>
        </row>
        <row r="275">
          <cell r="A275" t="str">
            <v>22190072</v>
          </cell>
          <cell r="B275" t="str">
            <v>Pech Tzab Primo Samuel</v>
          </cell>
          <cell r="C275">
            <v>2934.58671336</v>
          </cell>
        </row>
        <row r="276">
          <cell r="A276" t="str">
            <v>23010006</v>
          </cell>
          <cell r="B276" t="str">
            <v>Leo Martin Jose Manuel</v>
          </cell>
          <cell r="C276">
            <v>2934.58671336</v>
          </cell>
        </row>
        <row r="277">
          <cell r="A277" t="str">
            <v>23010003</v>
          </cell>
          <cell r="B277" t="str">
            <v>Chan Gutierrez Cristina</v>
          </cell>
          <cell r="C277">
            <v>2897.2941146399999</v>
          </cell>
        </row>
        <row r="278">
          <cell r="A278" t="str">
            <v>23010010</v>
          </cell>
          <cell r="B278" t="str">
            <v>Peniche Romero Lida Carlota</v>
          </cell>
        </row>
        <row r="279">
          <cell r="A279" t="str">
            <v>23010052</v>
          </cell>
          <cell r="B279" t="str">
            <v>Villajuana Correa Pamela</v>
          </cell>
          <cell r="C279" t="e">
            <v>#N/A</v>
          </cell>
        </row>
        <row r="280">
          <cell r="A280" t="str">
            <v>23010065</v>
          </cell>
          <cell r="B280" t="str">
            <v>Perez Mezquita Sergio Tadeo</v>
          </cell>
          <cell r="C280">
            <v>3698.2276860000002</v>
          </cell>
        </row>
        <row r="281">
          <cell r="A281" t="str">
            <v>25010013</v>
          </cell>
          <cell r="B281" t="str">
            <v>Magriña Lizama Magnolia Ruth</v>
          </cell>
          <cell r="C281">
            <v>2247.9416925599999</v>
          </cell>
        </row>
        <row r="282">
          <cell r="A282" t="str">
            <v>25010018</v>
          </cell>
          <cell r="B282" t="str">
            <v>Pat May Rosy Isela</v>
          </cell>
          <cell r="C282">
            <v>2247.9416925599999</v>
          </cell>
        </row>
        <row r="283">
          <cell r="A283" t="str">
            <v>25010019</v>
          </cell>
          <cell r="B283" t="str">
            <v>Puerto Castro Teresa De Jesu</v>
          </cell>
        </row>
        <row r="284">
          <cell r="A284" t="str">
            <v>23020018</v>
          </cell>
          <cell r="B284" t="str">
            <v>Chim Chi Maria Elisa</v>
          </cell>
          <cell r="C284">
            <v>2821.6372907999998</v>
          </cell>
        </row>
        <row r="285">
          <cell r="A285" t="str">
            <v>23020019</v>
          </cell>
          <cell r="B285" t="str">
            <v>Estrada Medina Francis Guada</v>
          </cell>
          <cell r="C285">
            <v>395.87622035999999</v>
          </cell>
        </row>
        <row r="286">
          <cell r="A286" t="str">
            <v>21010009</v>
          </cell>
          <cell r="B286" t="str">
            <v>Gamboa Trujeque Maria Jose</v>
          </cell>
          <cell r="C286">
            <v>2162.2115805600001</v>
          </cell>
        </row>
        <row r="287">
          <cell r="A287" t="str">
            <v>21060033</v>
          </cell>
          <cell r="B287" t="str">
            <v>Martinez Montero Guadalupe</v>
          </cell>
          <cell r="C287">
            <v>2847.3563244000002</v>
          </cell>
        </row>
        <row r="288">
          <cell r="A288" t="str">
            <v>23070033</v>
          </cell>
          <cell r="B288" t="str">
            <v>Sanchez Piña Celia Irene</v>
          </cell>
          <cell r="C288">
            <v>2847.3563244000002</v>
          </cell>
        </row>
        <row r="289">
          <cell r="A289" t="str">
            <v>23080036</v>
          </cell>
          <cell r="B289" t="str">
            <v>Rejon Gamboa Ileana Maria</v>
          </cell>
          <cell r="C289">
            <v>2847.3563244000002</v>
          </cell>
        </row>
        <row r="290">
          <cell r="A290" t="str">
            <v>23030022</v>
          </cell>
          <cell r="B290" t="str">
            <v>Valencia Sosa Martha Eugenia</v>
          </cell>
          <cell r="C290">
            <v>2847.3563244000002</v>
          </cell>
        </row>
        <row r="291">
          <cell r="A291" t="str">
            <v>23090038</v>
          </cell>
          <cell r="B291" t="str">
            <v>Albornoz Alvarez Maria Del C</v>
          </cell>
          <cell r="C291">
            <v>2162.2115805600001</v>
          </cell>
        </row>
        <row r="292">
          <cell r="A292" t="str">
            <v>23100040</v>
          </cell>
          <cell r="B292" t="str">
            <v>Arceo Ortiz Noemi Del Rosari</v>
          </cell>
          <cell r="C292">
            <v>2847.3563244000002</v>
          </cell>
        </row>
        <row r="293">
          <cell r="A293" t="str">
            <v>23010005</v>
          </cell>
          <cell r="B293" t="str">
            <v>Dortha Escoffie Perla Celest</v>
          </cell>
          <cell r="C293">
            <v>2847.3563244000002</v>
          </cell>
        </row>
        <row r="294">
          <cell r="A294" t="str">
            <v>23010060</v>
          </cell>
          <cell r="B294" t="str">
            <v>Zapata Azamar Claudia</v>
          </cell>
          <cell r="C294">
            <v>2847.3563244000002</v>
          </cell>
        </row>
        <row r="295">
          <cell r="A295" t="str">
            <v>23040023</v>
          </cell>
          <cell r="B295" t="str">
            <v>Garcia Arzapalo Xochitl G.</v>
          </cell>
          <cell r="C295">
            <v>2162.2115805600001</v>
          </cell>
        </row>
        <row r="296">
          <cell r="A296" t="str">
            <v>46110001</v>
          </cell>
          <cell r="B296" t="str">
            <v>Arceo Vazquez Africa Leonor</v>
          </cell>
          <cell r="C296">
            <v>3203.0950727999998</v>
          </cell>
        </row>
        <row r="297">
          <cell r="A297" t="str">
            <v>23030020</v>
          </cell>
          <cell r="B297" t="str">
            <v>Caballero Santiago Mayra Ale</v>
          </cell>
          <cell r="C297">
            <v>2847.3563244000002</v>
          </cell>
        </row>
        <row r="298">
          <cell r="A298" t="str">
            <v>23060029</v>
          </cell>
          <cell r="B298" t="str">
            <v>Cervera Pacheco Teresa De Je</v>
          </cell>
          <cell r="C298">
            <v>2847.3563244000002</v>
          </cell>
        </row>
        <row r="299">
          <cell r="A299" t="str">
            <v>24080002</v>
          </cell>
          <cell r="B299" t="str">
            <v>Suarez Gongora Arely Marisol</v>
          </cell>
          <cell r="C299">
            <v>3203.0950727999998</v>
          </cell>
        </row>
        <row r="300">
          <cell r="A300" t="str">
            <v>25080030</v>
          </cell>
          <cell r="B300" t="str">
            <v>Pech Magaña Luisa Rosana</v>
          </cell>
          <cell r="C300">
            <v>2162.2115805600001</v>
          </cell>
        </row>
        <row r="301">
          <cell r="A301" t="str">
            <v>23070032</v>
          </cell>
          <cell r="B301" t="str">
            <v>Ojeda Patron Elsy Noemi</v>
          </cell>
          <cell r="C301">
            <v>2847.3563244000002</v>
          </cell>
        </row>
        <row r="302">
          <cell r="A302" t="str">
            <v>23080034</v>
          </cell>
          <cell r="B302" t="str">
            <v>Arzapalo Alonzo Yanning Berz</v>
          </cell>
          <cell r="C302">
            <v>2847.3563244000002</v>
          </cell>
        </row>
        <row r="303">
          <cell r="A303" t="str">
            <v>25070029</v>
          </cell>
          <cell r="B303" t="str">
            <v>Marin Castillo Silvia Isaura</v>
          </cell>
          <cell r="C303">
            <v>2162.2115805600001</v>
          </cell>
        </row>
        <row r="304">
          <cell r="A304" t="str">
            <v>30030019</v>
          </cell>
          <cell r="B304" t="str">
            <v>Delgado Padilla Maria Eugeni</v>
          </cell>
          <cell r="C304">
            <v>2847.3563244000002</v>
          </cell>
        </row>
        <row r="305">
          <cell r="A305" t="str">
            <v>23050026</v>
          </cell>
          <cell r="B305" t="str">
            <v>Rosado Ceballos Silvia Gabri</v>
          </cell>
          <cell r="C305">
            <v>2847.3563244000002</v>
          </cell>
        </row>
        <row r="306">
          <cell r="A306" t="str">
            <v>23060028</v>
          </cell>
          <cell r="B306" t="str">
            <v>Castillo Solis Patricia Eliz</v>
          </cell>
          <cell r="C306">
            <v>2847.3563244000002</v>
          </cell>
        </row>
        <row r="307">
          <cell r="A307" t="str">
            <v>24150001</v>
          </cell>
          <cell r="B307" t="str">
            <v>Mendez Quijano Maria Elena D</v>
          </cell>
          <cell r="C307">
            <v>2162.2115805600001</v>
          </cell>
        </row>
        <row r="308">
          <cell r="A308" t="str">
            <v>23010016</v>
          </cell>
          <cell r="B308" t="str">
            <v>Vergara Perez Lilia Guadalup</v>
          </cell>
          <cell r="C308">
            <v>2847.3563244000002</v>
          </cell>
        </row>
        <row r="309">
          <cell r="A309" t="str">
            <v>23010017</v>
          </cell>
          <cell r="B309" t="str">
            <v>Villanueva Ortegon Antonia D</v>
          </cell>
          <cell r="C309">
            <v>2847.3975408000001</v>
          </cell>
        </row>
        <row r="310">
          <cell r="A310" t="str">
            <v>23010053</v>
          </cell>
          <cell r="B310" t="str">
            <v>Chan Torres Flor Maricela</v>
          </cell>
          <cell r="C310">
            <v>2162.2115805600001</v>
          </cell>
        </row>
        <row r="311">
          <cell r="A311" t="str">
            <v>23010061</v>
          </cell>
          <cell r="B311" t="str">
            <v>Lugo Rosado Maria De Atocha</v>
          </cell>
          <cell r="C311">
            <v>2847.3563244000002</v>
          </cell>
        </row>
        <row r="312">
          <cell r="A312" t="str">
            <v>23030021</v>
          </cell>
          <cell r="B312" t="str">
            <v>Castellanos Rodriguez Mery D</v>
          </cell>
          <cell r="C312">
            <v>2847.3563244000002</v>
          </cell>
        </row>
        <row r="313">
          <cell r="A313" t="str">
            <v>23060030</v>
          </cell>
          <cell r="B313" t="str">
            <v>Flores Zaldivar Zoila Espera</v>
          </cell>
          <cell r="C313">
            <v>2847.3563244000002</v>
          </cell>
        </row>
        <row r="314">
          <cell r="A314" t="str">
            <v>23090001</v>
          </cell>
          <cell r="B314" t="str">
            <v>Manrique Gongora Karol Aleja</v>
          </cell>
          <cell r="C314">
            <v>3203.0950727999998</v>
          </cell>
        </row>
        <row r="315">
          <cell r="A315" t="str">
            <v>23100038</v>
          </cell>
          <cell r="B315" t="str">
            <v>Dominguez Sosa Maricela</v>
          </cell>
          <cell r="C315">
            <v>2162.2115805600001</v>
          </cell>
        </row>
        <row r="316">
          <cell r="A316" t="str">
            <v>23100039</v>
          </cell>
          <cell r="B316" t="str">
            <v>Rio Perez Lizbeth Karina</v>
          </cell>
          <cell r="C316">
            <v>2162.2115805600001</v>
          </cell>
        </row>
        <row r="317">
          <cell r="A317" t="str">
            <v>23010014</v>
          </cell>
          <cell r="B317" t="str">
            <v>Santander Parra Matilde Esth</v>
          </cell>
          <cell r="C317">
            <v>2847.3563244000002</v>
          </cell>
        </row>
        <row r="318">
          <cell r="A318" t="str">
            <v>23040024</v>
          </cell>
          <cell r="B318" t="str">
            <v>Sosa Ley Wendy</v>
          </cell>
          <cell r="C318">
            <v>2162.2775268</v>
          </cell>
        </row>
        <row r="319">
          <cell r="A319" t="str">
            <v>27010024</v>
          </cell>
          <cell r="B319" t="str">
            <v>Monforte Campos Milaura Del</v>
          </cell>
          <cell r="C319">
            <v>2162.2115805600001</v>
          </cell>
        </row>
        <row r="320">
          <cell r="A320" t="str">
            <v>23010007</v>
          </cell>
          <cell r="B320" t="str">
            <v>Mex Canul Aremy Guadalupe</v>
          </cell>
          <cell r="C320">
            <v>2847.3563244000002</v>
          </cell>
        </row>
        <row r="321">
          <cell r="A321" t="str">
            <v>23040025</v>
          </cell>
          <cell r="B321" t="str">
            <v>Vazquez Castillo Miriam De F</v>
          </cell>
          <cell r="C321">
            <v>2847.3563244000002</v>
          </cell>
        </row>
        <row r="322">
          <cell r="A322" t="str">
            <v>23050027</v>
          </cell>
          <cell r="B322" t="str">
            <v>Zozaya Gonzalez Cira Mercede</v>
          </cell>
          <cell r="C322">
            <v>2847.3563244000002</v>
          </cell>
        </row>
        <row r="323">
          <cell r="A323" t="str">
            <v>25010042</v>
          </cell>
          <cell r="B323" t="str">
            <v>Duran Perez Reyna Del Carmen</v>
          </cell>
          <cell r="C323">
            <v>2162.2115805600001</v>
          </cell>
        </row>
        <row r="324">
          <cell r="A324" t="str">
            <v>23010002</v>
          </cell>
          <cell r="B324" t="str">
            <v>Caamal Piña Rosario Lucia</v>
          </cell>
          <cell r="C324">
            <v>3083.1141324</v>
          </cell>
        </row>
        <row r="325">
          <cell r="A325" t="str">
            <v>23010058</v>
          </cell>
          <cell r="B325" t="str">
            <v>Castillo Caamal Addy Elina</v>
          </cell>
          <cell r="C325">
            <v>3083.1141324</v>
          </cell>
        </row>
        <row r="326">
          <cell r="A326" t="str">
            <v>23010059</v>
          </cell>
          <cell r="B326" t="str">
            <v>Gutierrez Cuxim Maria Jose</v>
          </cell>
          <cell r="C326">
            <v>2847.3563244000002</v>
          </cell>
        </row>
        <row r="327">
          <cell r="A327" t="str">
            <v>23010062</v>
          </cell>
          <cell r="B327" t="str">
            <v>Rosas Polanco Maria Del Soco</v>
          </cell>
          <cell r="C327">
            <v>3083.1141324</v>
          </cell>
        </row>
        <row r="328">
          <cell r="A328" t="str">
            <v>23120001</v>
          </cell>
          <cell r="B328" t="str">
            <v>Beltran Medina Maria De Lour</v>
          </cell>
          <cell r="C328">
            <v>3083.1553488</v>
          </cell>
        </row>
        <row r="329">
          <cell r="A329" t="str">
            <v>23120041</v>
          </cell>
          <cell r="B329" t="str">
            <v>Anguas Gonzalez Maria Justin</v>
          </cell>
          <cell r="C329">
            <v>3083.1141324</v>
          </cell>
        </row>
        <row r="330">
          <cell r="A330" t="str">
            <v>23120043</v>
          </cell>
          <cell r="B330" t="str">
            <v>Lopez Gamboa Magally De La C</v>
          </cell>
          <cell r="C330">
            <v>3083.1141324</v>
          </cell>
        </row>
        <row r="331">
          <cell r="A331" t="str">
            <v>25010007</v>
          </cell>
          <cell r="B331" t="str">
            <v>Cisneros Briceño Lizbeth</v>
          </cell>
          <cell r="C331">
            <v>3083.1553488</v>
          </cell>
        </row>
        <row r="332">
          <cell r="A332" t="str">
            <v>23130045</v>
          </cell>
          <cell r="B332" t="str">
            <v>Gongora Gongora Lady Maria</v>
          </cell>
          <cell r="C332">
            <v>3083.1141324</v>
          </cell>
        </row>
        <row r="333">
          <cell r="A333" t="str">
            <v>23140001</v>
          </cell>
          <cell r="B333" t="str">
            <v>Leon Caballero Ena Rubi</v>
          </cell>
          <cell r="C333">
            <v>3083.1553488</v>
          </cell>
        </row>
        <row r="334">
          <cell r="A334" t="str">
            <v>23140002</v>
          </cell>
          <cell r="B334" t="str">
            <v>Lopez Cisneros Abigail De Lo</v>
          </cell>
          <cell r="C334">
            <v>3233.1830448000001</v>
          </cell>
        </row>
        <row r="335">
          <cell r="A335" t="str">
            <v>23140046</v>
          </cell>
          <cell r="B335" t="str">
            <v>Belman Rojas Margarita</v>
          </cell>
          <cell r="C335">
            <v>3083.1141324</v>
          </cell>
        </row>
        <row r="336">
          <cell r="A336" t="str">
            <v>23140047</v>
          </cell>
          <cell r="B336" t="str">
            <v>Hernandez Gutierrez Ruben Je</v>
          </cell>
          <cell r="C336">
            <v>3083.1141324</v>
          </cell>
        </row>
        <row r="337">
          <cell r="A337" t="str">
            <v>23140048</v>
          </cell>
          <cell r="B337" t="str">
            <v>Lara Mendez Wilberth</v>
          </cell>
          <cell r="C337">
            <v>2758.83998376</v>
          </cell>
        </row>
        <row r="338">
          <cell r="A338" t="str">
            <v>23140051</v>
          </cell>
          <cell r="B338" t="str">
            <v>Herrera Itza Wilberth Moises</v>
          </cell>
          <cell r="C338">
            <v>3083.1553488</v>
          </cell>
        </row>
        <row r="339">
          <cell r="A339" t="str">
            <v>34080003</v>
          </cell>
          <cell r="B339" t="str">
            <v>Cornelio Ocaña Baudel</v>
          </cell>
          <cell r="C339">
            <v>3083.1553488</v>
          </cell>
        </row>
        <row r="340">
          <cell r="A340" t="str">
            <v>23150050</v>
          </cell>
          <cell r="B340" t="str">
            <v>Pech Cordoba Pablo M.</v>
          </cell>
          <cell r="C340">
            <v>2934.58671336</v>
          </cell>
        </row>
        <row r="341">
          <cell r="A341" t="str">
            <v>25150001</v>
          </cell>
          <cell r="B341" t="str">
            <v>Rejon Rodriguez Jorge Carlos</v>
          </cell>
          <cell r="C341">
            <v>3077.54167512</v>
          </cell>
        </row>
        <row r="342">
          <cell r="A342" t="str">
            <v>23160001</v>
          </cell>
          <cell r="B342" t="str">
            <v>Contreras O`cheita Karla Gab</v>
          </cell>
          <cell r="C342">
            <v>2847.3975408000001</v>
          </cell>
        </row>
        <row r="343">
          <cell r="A343" t="str">
            <v>23160002</v>
          </cell>
          <cell r="B343" t="str">
            <v>Franco Palma Maria Celina</v>
          </cell>
          <cell r="C343" t="e">
            <v>#N/A</v>
          </cell>
        </row>
        <row r="344">
          <cell r="A344" t="str">
            <v>23160003</v>
          </cell>
          <cell r="B344" t="str">
            <v>Herrera Maldonado Nallely De</v>
          </cell>
          <cell r="C344" t="e">
            <v>#N/A</v>
          </cell>
        </row>
        <row r="345">
          <cell r="A345" t="str">
            <v>08010008</v>
          </cell>
          <cell r="B345" t="str">
            <v>Pat Argaez Silvia Beatriz</v>
          </cell>
          <cell r="C345" t="e">
            <v>#N/A</v>
          </cell>
        </row>
        <row r="346">
          <cell r="A346" t="str">
            <v>24010008</v>
          </cell>
          <cell r="B346" t="str">
            <v>Diaz Aguilar Leyla Del Rocio</v>
          </cell>
          <cell r="C346">
            <v>2934.58671336</v>
          </cell>
        </row>
        <row r="347">
          <cell r="A347" t="str">
            <v>24010048</v>
          </cell>
          <cell r="B347" t="str">
            <v>Gamboa Magaña Crhistyan Guad</v>
          </cell>
        </row>
        <row r="348">
          <cell r="A348" t="str">
            <v>24010053</v>
          </cell>
          <cell r="B348" t="str">
            <v>Aguilera Medina Sandra Eliza</v>
          </cell>
          <cell r="C348">
            <v>2247.9416925599999</v>
          </cell>
        </row>
        <row r="349">
          <cell r="A349" t="str">
            <v>24080032</v>
          </cell>
          <cell r="B349" t="str">
            <v>Macias Ortegon Wendy Margari</v>
          </cell>
        </row>
        <row r="350">
          <cell r="A350" t="str">
            <v>24090036</v>
          </cell>
          <cell r="B350" t="str">
            <v>Paredes Aguilar Hilda Fanny</v>
          </cell>
          <cell r="C350">
            <v>2247.9416925599999</v>
          </cell>
        </row>
        <row r="351">
          <cell r="A351" t="str">
            <v>24020016</v>
          </cell>
          <cell r="B351" t="str">
            <v>Castellanos Dorantes Lourdes</v>
          </cell>
          <cell r="C351">
            <v>2821.6372907999998</v>
          </cell>
        </row>
        <row r="352">
          <cell r="A352" t="str">
            <v>24020019</v>
          </cell>
          <cell r="B352" t="str">
            <v>Yañez G. Canton Alicia Marga</v>
          </cell>
          <cell r="C352">
            <v>395.87622035999999</v>
          </cell>
        </row>
        <row r="353">
          <cell r="A353" t="str">
            <v>22110053</v>
          </cell>
          <cell r="B353" t="str">
            <v>Lopez Pech Claudia Isabel</v>
          </cell>
          <cell r="C353">
            <v>2847.3563244000002</v>
          </cell>
        </row>
        <row r="354">
          <cell r="A354" t="str">
            <v>22140059</v>
          </cell>
          <cell r="B354" t="str">
            <v>Sosa Casanova Teresa De Jesu</v>
          </cell>
          <cell r="C354">
            <v>2162.2115805600001</v>
          </cell>
        </row>
        <row r="355">
          <cell r="A355" t="str">
            <v>24030001</v>
          </cell>
          <cell r="B355" t="str">
            <v>Caamal Palma Yleana Beatriz</v>
          </cell>
          <cell r="C355">
            <v>3203.1362892000002</v>
          </cell>
        </row>
        <row r="356">
          <cell r="A356" t="str">
            <v>24030002</v>
          </cell>
          <cell r="B356" t="str">
            <v>Chan Herrera Alejandra</v>
          </cell>
          <cell r="C356">
            <v>3203.1362892000002</v>
          </cell>
        </row>
        <row r="357">
          <cell r="A357" t="str">
            <v>24080031</v>
          </cell>
          <cell r="B357" t="str">
            <v>Azcorra Calderon Merly Annel</v>
          </cell>
          <cell r="C357">
            <v>2847.3563244000002</v>
          </cell>
        </row>
        <row r="358">
          <cell r="A358" t="str">
            <v>21090037</v>
          </cell>
          <cell r="B358" t="str">
            <v>Lara Rodriguez Susana Virgin</v>
          </cell>
          <cell r="C358">
            <v>2162.2115805600001</v>
          </cell>
        </row>
        <row r="359">
          <cell r="A359" t="str">
            <v>24010012</v>
          </cell>
          <cell r="B359" t="str">
            <v>Mendez Acosta Alexandra</v>
          </cell>
          <cell r="C359">
            <v>2847.3563244000002</v>
          </cell>
        </row>
        <row r="360">
          <cell r="A360" t="str">
            <v>24030019</v>
          </cell>
          <cell r="B360" t="str">
            <v>Villamil Barrientos Rosa De</v>
          </cell>
          <cell r="C360">
            <v>2162.2115805600001</v>
          </cell>
        </row>
        <row r="361">
          <cell r="A361" t="str">
            <v>24040001</v>
          </cell>
          <cell r="B361" t="str">
            <v>Piste Duran Carina Lucely</v>
          </cell>
          <cell r="C361">
            <v>3203.1362892000002</v>
          </cell>
        </row>
        <row r="362">
          <cell r="A362" t="str">
            <v>21090058</v>
          </cell>
          <cell r="B362" t="str">
            <v>Boeta Novelo Lualdy Gabriela</v>
          </cell>
          <cell r="C362">
            <v>2162.2115805600001</v>
          </cell>
        </row>
        <row r="363">
          <cell r="A363" t="str">
            <v>24010013</v>
          </cell>
          <cell r="B363" t="str">
            <v>Mex Pech Maria</v>
          </cell>
          <cell r="C363">
            <v>2847.3563244000002</v>
          </cell>
        </row>
        <row r="364">
          <cell r="A364" t="str">
            <v>24060028</v>
          </cell>
          <cell r="B364" t="str">
            <v>Varguez Gomez Merzi Aurelia</v>
          </cell>
          <cell r="C364" t="e">
            <v>#N/A</v>
          </cell>
        </row>
        <row r="365">
          <cell r="A365" t="str">
            <v>46010020</v>
          </cell>
          <cell r="B365" t="str">
            <v>Orosa Soberanis Silvia Esthe</v>
          </cell>
          <cell r="C365">
            <v>2847.3563244000002</v>
          </cell>
        </row>
        <row r="366">
          <cell r="A366" t="str">
            <v>24040020</v>
          </cell>
          <cell r="B366" t="str">
            <v>Barahona Mena Silvia Jesus</v>
          </cell>
          <cell r="C366">
            <v>2847.3563244000002</v>
          </cell>
        </row>
        <row r="367">
          <cell r="A367" t="str">
            <v>24040023</v>
          </cell>
          <cell r="B367" t="str">
            <v>Martinez Trejo Claudia Dolor</v>
          </cell>
          <cell r="C367">
            <v>2847.3563244000002</v>
          </cell>
        </row>
        <row r="368">
          <cell r="A368" t="str">
            <v>24030020</v>
          </cell>
          <cell r="B368" t="str">
            <v>Balam Ramirez Heydi</v>
          </cell>
          <cell r="C368">
            <v>2847.3563244000002</v>
          </cell>
        </row>
        <row r="369">
          <cell r="A369" t="str">
            <v>24050026</v>
          </cell>
          <cell r="B369" t="str">
            <v>Chan Rosado Julia Elizabeth</v>
          </cell>
          <cell r="C369">
            <v>2162.2115805600001</v>
          </cell>
        </row>
        <row r="370">
          <cell r="A370" t="str">
            <v>24070029</v>
          </cell>
          <cell r="B370" t="str">
            <v>Peniche Juarez Delia</v>
          </cell>
          <cell r="C370">
            <v>2847.3563244000002</v>
          </cell>
        </row>
        <row r="371">
          <cell r="A371" t="str">
            <v>24080001</v>
          </cell>
          <cell r="B371" t="str">
            <v>Catzin Borraz Gloria Alicia</v>
          </cell>
          <cell r="C371">
            <v>2162.2115805600001</v>
          </cell>
        </row>
        <row r="372">
          <cell r="A372" t="str">
            <v>24080003</v>
          </cell>
          <cell r="B372" t="str">
            <v>Varguez Perez Sheila Del Car</v>
          </cell>
          <cell r="C372">
            <v>3203.1362892000002</v>
          </cell>
        </row>
        <row r="373">
          <cell r="A373" t="str">
            <v>24080004</v>
          </cell>
          <cell r="B373" t="str">
            <v>Uc Tovar Mahua Emily</v>
          </cell>
          <cell r="C373">
            <v>3203.0950727999998</v>
          </cell>
        </row>
        <row r="374">
          <cell r="A374" t="str">
            <v>24030018</v>
          </cell>
          <cell r="B374" t="str">
            <v>Mendez Zeel Nedy Patricia</v>
          </cell>
          <cell r="C374">
            <v>2847.3563244000002</v>
          </cell>
        </row>
        <row r="375">
          <cell r="A375" t="str">
            <v>24040025</v>
          </cell>
          <cell r="B375" t="str">
            <v>Osalde Chan Karina Ivette</v>
          </cell>
          <cell r="C375">
            <v>2162.2115805600001</v>
          </cell>
        </row>
        <row r="376">
          <cell r="A376" t="str">
            <v>24010010</v>
          </cell>
          <cell r="B376" t="str">
            <v>Guillermo Torregrosa Miriam</v>
          </cell>
          <cell r="C376">
            <v>3083.1141324</v>
          </cell>
        </row>
        <row r="377">
          <cell r="A377" t="str">
            <v>24010052</v>
          </cell>
          <cell r="B377" t="str">
            <v>Vargas Cruz Elizabeth Soleda</v>
          </cell>
          <cell r="C377">
            <v>3083.1141324</v>
          </cell>
        </row>
        <row r="378">
          <cell r="A378" t="str">
            <v>24100038</v>
          </cell>
          <cell r="B378" t="str">
            <v>Mancilla Villanueva Miriam E</v>
          </cell>
          <cell r="C378">
            <v>3083.1141324</v>
          </cell>
        </row>
        <row r="379">
          <cell r="A379" t="str">
            <v>24100040</v>
          </cell>
          <cell r="B379" t="str">
            <v>Tzel Hoil Liliana Graciela</v>
          </cell>
          <cell r="C379">
            <v>2507.5098717599999</v>
          </cell>
        </row>
        <row r="380">
          <cell r="A380" t="str">
            <v>24100042</v>
          </cell>
          <cell r="B380" t="str">
            <v>Canto Nuñez Josefina Del Ros</v>
          </cell>
          <cell r="C380">
            <v>3083.1553488</v>
          </cell>
        </row>
        <row r="381">
          <cell r="A381" t="str">
            <v>25110032</v>
          </cell>
          <cell r="B381" t="str">
            <v>Manzanero Euan Reyna Maria</v>
          </cell>
          <cell r="C381">
            <v>2997.3840203999998</v>
          </cell>
        </row>
        <row r="382">
          <cell r="A382" t="str">
            <v>24110042</v>
          </cell>
          <cell r="B382" t="str">
            <v>Canche Burgos Magaly</v>
          </cell>
          <cell r="C382">
            <v>3083.1141324</v>
          </cell>
        </row>
        <row r="383">
          <cell r="A383" t="str">
            <v>24010014</v>
          </cell>
          <cell r="B383" t="str">
            <v>Moo Pech Aquileo</v>
          </cell>
          <cell r="C383">
            <v>3083.1141324</v>
          </cell>
        </row>
        <row r="384">
          <cell r="A384" t="str">
            <v>24010050</v>
          </cell>
          <cell r="B384" t="str">
            <v>Coronado Pech Antonio</v>
          </cell>
          <cell r="C384">
            <v>2957.3051930400002</v>
          </cell>
        </row>
        <row r="385">
          <cell r="A385" t="str">
            <v>24120001</v>
          </cell>
          <cell r="B385" t="str">
            <v>Arjona - Nelly Guadalupe</v>
          </cell>
          <cell r="C385">
            <v>3083.1553488</v>
          </cell>
        </row>
        <row r="386">
          <cell r="A386" t="str">
            <v>24120002</v>
          </cell>
          <cell r="B386" t="str">
            <v>Burgos Rodriguez Lucely Del</v>
          </cell>
          <cell r="C386">
            <v>3233.1418284000001</v>
          </cell>
        </row>
        <row r="387">
          <cell r="A387" t="str">
            <v>24130045</v>
          </cell>
          <cell r="B387" t="str">
            <v>Cuevas Magaña Carlos Humbert</v>
          </cell>
          <cell r="C387">
            <v>2934.58671336</v>
          </cell>
        </row>
        <row r="388">
          <cell r="A388" t="str">
            <v>42010004</v>
          </cell>
          <cell r="B388" t="str">
            <v>Chan Pool Gregorio Anacleto</v>
          </cell>
          <cell r="C388">
            <v>2934.58671336</v>
          </cell>
        </row>
        <row r="389">
          <cell r="A389" t="str">
            <v>24090037</v>
          </cell>
          <cell r="B389" t="str">
            <v>Verde Briceño Landy Esperanz</v>
          </cell>
          <cell r="C389">
            <v>2847.3563244000002</v>
          </cell>
        </row>
        <row r="390">
          <cell r="A390" t="str">
            <v>46040006</v>
          </cell>
          <cell r="B390" t="str">
            <v>Barbosa Polanco Nelly Caroli</v>
          </cell>
          <cell r="C390">
            <v>2162.2115805600001</v>
          </cell>
        </row>
        <row r="391">
          <cell r="A391" t="str">
            <v>23010015</v>
          </cell>
          <cell r="B391" t="str">
            <v>Uc Campos Landy Gabriela</v>
          </cell>
          <cell r="C391">
            <v>2162.2115805600001</v>
          </cell>
        </row>
        <row r="392">
          <cell r="A392" t="str">
            <v>24040026</v>
          </cell>
          <cell r="B392" t="str">
            <v>Dominguez Magaña Teresita Me</v>
          </cell>
          <cell r="C392">
            <v>2847.3563244000002</v>
          </cell>
        </row>
        <row r="393">
          <cell r="A393" t="str">
            <v>24150002</v>
          </cell>
          <cell r="B393" t="str">
            <v>Gomez Vivas Maria Soledad</v>
          </cell>
          <cell r="C393">
            <v>3203.1362892000002</v>
          </cell>
        </row>
        <row r="394">
          <cell r="A394" t="str">
            <v>24150003</v>
          </cell>
          <cell r="B394" t="str">
            <v>Chi Gorocica Karla Marine</v>
          </cell>
          <cell r="C394">
            <v>3203.0950727999998</v>
          </cell>
        </row>
        <row r="395">
          <cell r="A395" t="str">
            <v>24150004</v>
          </cell>
          <cell r="B395" t="str">
            <v>Mex Huchim Fatima Del Socorr</v>
          </cell>
          <cell r="C395">
            <v>3203.0950727999998</v>
          </cell>
        </row>
        <row r="396">
          <cell r="A396" t="str">
            <v>22010002</v>
          </cell>
          <cell r="B396" t="str">
            <v>Dzib Chable Yazmin Del Carme</v>
          </cell>
          <cell r="C396">
            <v>2835.9970845600001</v>
          </cell>
        </row>
        <row r="397">
          <cell r="A397" t="str">
            <v>23010013</v>
          </cell>
          <cell r="B397" t="str">
            <v>Rosado Puerto Lilian Raquel</v>
          </cell>
          <cell r="C397">
            <v>2247.9416925599999</v>
          </cell>
        </row>
        <row r="398">
          <cell r="A398" t="str">
            <v>24010004</v>
          </cell>
          <cell r="B398" t="str">
            <v>Chan Barbosa Fanny Edith</v>
          </cell>
        </row>
        <row r="399">
          <cell r="A399" t="str">
            <v>24010049</v>
          </cell>
          <cell r="B399" t="str">
            <v>Navarro Osorio Bertha Merced</v>
          </cell>
        </row>
        <row r="400">
          <cell r="A400" t="str">
            <v>25010008</v>
          </cell>
          <cell r="B400" t="str">
            <v>Cuevas Caballero Miguel De A</v>
          </cell>
          <cell r="C400">
            <v>3984.4073244000001</v>
          </cell>
        </row>
        <row r="401">
          <cell r="A401" t="str">
            <v>21020005</v>
          </cell>
          <cell r="B401" t="str">
            <v>Martinez Bautista Ana Maria</v>
          </cell>
          <cell r="C401">
            <v>1170.2916459600001</v>
          </cell>
        </row>
        <row r="402">
          <cell r="A402" t="str">
            <v>25010023</v>
          </cell>
          <cell r="B402" t="str">
            <v>Tec Muñoz Susana Del Carmen</v>
          </cell>
          <cell r="C402">
            <v>2821.6372907999998</v>
          </cell>
        </row>
        <row r="403">
          <cell r="A403" t="str">
            <v>25020002</v>
          </cell>
          <cell r="B403" t="str">
            <v>Erosa Guemez Monica</v>
          </cell>
          <cell r="C403" t="e">
            <v>#N/A</v>
          </cell>
        </row>
        <row r="404">
          <cell r="A404" t="str">
            <v>25020003</v>
          </cell>
          <cell r="B404" t="str">
            <v>Zuñiga Guerrero Luz Cecilia</v>
          </cell>
          <cell r="C404" t="e">
            <v>#N/A</v>
          </cell>
        </row>
        <row r="405">
          <cell r="A405" t="str">
            <v>22130057</v>
          </cell>
          <cell r="B405" t="str">
            <v>Villamil Rodriguez Ana Rosa</v>
          </cell>
          <cell r="C405">
            <v>2162.2115805600001</v>
          </cell>
        </row>
        <row r="406">
          <cell r="A406" t="str">
            <v>25010043</v>
          </cell>
          <cell r="B406" t="str">
            <v>Villamil Sanchez Claudia Gab</v>
          </cell>
          <cell r="C406">
            <v>2847.3563244000002</v>
          </cell>
        </row>
        <row r="407">
          <cell r="A407" t="str">
            <v>25050002</v>
          </cell>
          <cell r="B407" t="str">
            <v>Aviles Preciat Arati Beatriz</v>
          </cell>
          <cell r="C407">
            <v>3203.0950727999998</v>
          </cell>
        </row>
        <row r="408">
          <cell r="A408" t="str">
            <v>25080001</v>
          </cell>
          <cell r="B408" t="str">
            <v>Aguilar Salazar Carina Yanet</v>
          </cell>
          <cell r="C408">
            <v>2847.3563244000002</v>
          </cell>
        </row>
        <row r="409">
          <cell r="A409" t="str">
            <v>25010004</v>
          </cell>
          <cell r="B409" t="str">
            <v>Avila Perez Yenny Patricia</v>
          </cell>
          <cell r="C409">
            <v>2847.3975408000001</v>
          </cell>
        </row>
        <row r="410">
          <cell r="A410" t="str">
            <v>25010011</v>
          </cell>
          <cell r="B410" t="str">
            <v>Lara Arias Karina Nicte-ha</v>
          </cell>
          <cell r="C410">
            <v>2847.3563244000002</v>
          </cell>
        </row>
        <row r="411">
          <cell r="A411" t="str">
            <v>25010045</v>
          </cell>
          <cell r="B411" t="str">
            <v>Caballero Bonilla Susana Ile</v>
          </cell>
          <cell r="C411">
            <v>2847.3975408000001</v>
          </cell>
        </row>
        <row r="412">
          <cell r="A412" t="str">
            <v>22010029</v>
          </cell>
          <cell r="B412" t="str">
            <v>Vallado Gual Patricia</v>
          </cell>
          <cell r="C412">
            <v>2162.2115805600001</v>
          </cell>
        </row>
        <row r="413">
          <cell r="A413" t="str">
            <v>24010009</v>
          </cell>
          <cell r="B413" t="str">
            <v>Ganzo Mateo Consuelo Del Car</v>
          </cell>
          <cell r="C413">
            <v>2847.3563244000002</v>
          </cell>
        </row>
        <row r="414">
          <cell r="A414" t="str">
            <v>25010006</v>
          </cell>
          <cell r="B414" t="str">
            <v>Balam Muñoz Genny Noemi</v>
          </cell>
          <cell r="C414">
            <v>2847.3975408000001</v>
          </cell>
        </row>
        <row r="415">
          <cell r="A415" t="str">
            <v>25010017</v>
          </cell>
          <cell r="B415" t="str">
            <v>Moreno Lizama Rubi Maria De</v>
          </cell>
          <cell r="C415">
            <v>2847.3563244000002</v>
          </cell>
        </row>
        <row r="416">
          <cell r="A416" t="str">
            <v>21040028</v>
          </cell>
          <cell r="B416" t="str">
            <v>Escalante Sosa Bertha Roxana</v>
          </cell>
          <cell r="C416">
            <v>2162.2115805600001</v>
          </cell>
        </row>
        <row r="417">
          <cell r="A417" t="str">
            <v>24040021</v>
          </cell>
          <cell r="B417" t="str">
            <v>Cervera Montaño Rosa Maria</v>
          </cell>
          <cell r="C417">
            <v>2162.2115805600001</v>
          </cell>
        </row>
        <row r="418">
          <cell r="A418" t="str">
            <v>25140036</v>
          </cell>
          <cell r="B418" t="str">
            <v>Herrera Pacheco Wendy  Eugen</v>
          </cell>
          <cell r="C418">
            <v>2847.3563244000002</v>
          </cell>
        </row>
        <row r="419">
          <cell r="A419" t="str">
            <v>21010014</v>
          </cell>
          <cell r="B419" t="str">
            <v>Lugo Gamboa Marisol</v>
          </cell>
          <cell r="C419">
            <v>2847.3563244000002</v>
          </cell>
        </row>
        <row r="420">
          <cell r="A420" t="str">
            <v>21030026</v>
          </cell>
          <cell r="B420" t="str">
            <v>Reyes Rivera Ruby Del C.</v>
          </cell>
          <cell r="C420">
            <v>2162.2115805600001</v>
          </cell>
        </row>
        <row r="421">
          <cell r="A421" t="str">
            <v>23110001</v>
          </cell>
          <cell r="B421" t="str">
            <v>Gongora Villegas Elda Beatri</v>
          </cell>
          <cell r="C421">
            <v>2162.2115805600001</v>
          </cell>
        </row>
        <row r="422">
          <cell r="A422" t="str">
            <v>24140002</v>
          </cell>
          <cell r="B422" t="str">
            <v>Navarrete Campos Jeniffer Gu</v>
          </cell>
          <cell r="C422" t="e">
            <v>#N/A</v>
          </cell>
        </row>
        <row r="423">
          <cell r="A423" t="str">
            <v>25090001</v>
          </cell>
          <cell r="B423" t="str">
            <v>Rodriguez España Maria Teres</v>
          </cell>
          <cell r="C423">
            <v>3203.0950727999998</v>
          </cell>
        </row>
        <row r="424">
          <cell r="A424" t="str">
            <v>22010023</v>
          </cell>
          <cell r="B424" t="str">
            <v>Sanchez - Maria Isabel</v>
          </cell>
          <cell r="C424">
            <v>2847.3563244000002</v>
          </cell>
        </row>
        <row r="425">
          <cell r="A425" t="str">
            <v>25010020</v>
          </cell>
          <cell r="B425" t="str">
            <v>Quintal Suarez Mirley Rosali</v>
          </cell>
          <cell r="C425">
            <v>2847.3563244000002</v>
          </cell>
        </row>
        <row r="426">
          <cell r="A426" t="str">
            <v>23120002</v>
          </cell>
          <cell r="B426" t="str">
            <v>Piña Gongora Ligia Beatriz</v>
          </cell>
          <cell r="C426">
            <v>3427.5348573599999</v>
          </cell>
        </row>
        <row r="427">
          <cell r="A427" t="str">
            <v>24100039</v>
          </cell>
          <cell r="B427" t="str">
            <v>Pacheco Camara Genny G.</v>
          </cell>
          <cell r="C427">
            <v>2997.3840203999998</v>
          </cell>
        </row>
        <row r="428">
          <cell r="A428" t="str">
            <v>25010022</v>
          </cell>
          <cell r="B428" t="str">
            <v>Rosado - Sandra Ruby</v>
          </cell>
          <cell r="C428">
            <v>2821.6372907999998</v>
          </cell>
        </row>
        <row r="429">
          <cell r="A429" t="str">
            <v>25110001</v>
          </cell>
          <cell r="B429" t="str">
            <v>Diaz - Ana Virginia</v>
          </cell>
          <cell r="C429">
            <v>3083.1553488</v>
          </cell>
        </row>
        <row r="430">
          <cell r="A430" t="str">
            <v>25120001</v>
          </cell>
          <cell r="B430" t="str">
            <v>Gonzalez Sanchez Maria Jesus</v>
          </cell>
          <cell r="C430">
            <v>3427.5348573599999</v>
          </cell>
        </row>
        <row r="431">
          <cell r="A431" t="str">
            <v>25120047</v>
          </cell>
          <cell r="B431" t="str">
            <v>Mendez Zeel Marciala Eugenia</v>
          </cell>
          <cell r="C431">
            <v>3083.1141324</v>
          </cell>
        </row>
        <row r="432">
          <cell r="A432" t="str">
            <v>25120033</v>
          </cell>
          <cell r="B432" t="str">
            <v>Baz Ojeda Lilia Maria</v>
          </cell>
          <cell r="C432">
            <v>3083.1141324</v>
          </cell>
        </row>
        <row r="433">
          <cell r="A433" t="str">
            <v>25010003</v>
          </cell>
          <cell r="B433" t="str">
            <v>Arjona - Rosa Maria Del Pila</v>
          </cell>
          <cell r="C433">
            <v>3083.1553488</v>
          </cell>
        </row>
        <row r="434">
          <cell r="A434" t="str">
            <v>25010014</v>
          </cell>
          <cell r="B434" t="str">
            <v>Medina Muñoz Victor Manuel</v>
          </cell>
          <cell r="C434">
            <v>3083.1141324</v>
          </cell>
        </row>
        <row r="435">
          <cell r="A435" t="str">
            <v>25010025</v>
          </cell>
          <cell r="B435" t="str">
            <v>Ziga - Pedro</v>
          </cell>
          <cell r="C435">
            <v>3083.1141324</v>
          </cell>
        </row>
        <row r="436">
          <cell r="A436" t="str">
            <v>25130001</v>
          </cell>
          <cell r="B436" t="str">
            <v>Ayala Pacheco Joaquin Abelar</v>
          </cell>
          <cell r="C436">
            <v>2758.83998376</v>
          </cell>
        </row>
        <row r="437">
          <cell r="A437" t="str">
            <v>25130002</v>
          </cell>
          <cell r="B437" t="str">
            <v>Pech Uitz Angel Roberto</v>
          </cell>
          <cell r="C437">
            <v>3083.1141324</v>
          </cell>
        </row>
        <row r="438">
          <cell r="A438" t="str">
            <v>25010024</v>
          </cell>
          <cell r="B438" t="str">
            <v>Vivas Lizama Celia Jorgelina</v>
          </cell>
          <cell r="C438">
            <v>2162.2115805600001</v>
          </cell>
        </row>
        <row r="439">
          <cell r="A439" t="str">
            <v>21010011</v>
          </cell>
          <cell r="B439" t="str">
            <v>Hu Chi Pedro</v>
          </cell>
          <cell r="C439">
            <v>2934.58671336</v>
          </cell>
        </row>
        <row r="440">
          <cell r="A440" t="str">
            <v>25010002</v>
          </cell>
          <cell r="B440" t="str">
            <v>Alemañy Cordero Erika Alejan</v>
          </cell>
          <cell r="C440">
            <v>2847.3563244000002</v>
          </cell>
        </row>
        <row r="441">
          <cell r="A441" t="str">
            <v>25010046</v>
          </cell>
          <cell r="B441" t="str">
            <v>Balam Herrera Gisela Del Car</v>
          </cell>
          <cell r="C441">
            <v>2847.3563244000002</v>
          </cell>
        </row>
        <row r="442">
          <cell r="A442" t="str">
            <v>25010015</v>
          </cell>
          <cell r="B442" t="str">
            <v>Mezo Novelo Claudia Mercedes</v>
          </cell>
          <cell r="C442">
            <v>2847.3563244000002</v>
          </cell>
        </row>
        <row r="443">
          <cell r="A443" t="str">
            <v>25140035</v>
          </cell>
          <cell r="B443" t="str">
            <v>Cobos Solis Wendy Karina</v>
          </cell>
          <cell r="C443">
            <v>2162.2115805600001</v>
          </cell>
        </row>
        <row r="444">
          <cell r="A444" t="str">
            <v>25160004</v>
          </cell>
          <cell r="B444" t="str">
            <v>Chan Chel Lucely Magaly</v>
          </cell>
          <cell r="C444">
            <v>2162.2775268</v>
          </cell>
        </row>
        <row r="445">
          <cell r="A445" t="str">
            <v>25170001</v>
          </cell>
          <cell r="B445" t="str">
            <v>Maza Poot Maria Lucina</v>
          </cell>
          <cell r="C445">
            <v>2847.3563244000002</v>
          </cell>
        </row>
        <row r="446">
          <cell r="A446" t="str">
            <v>25170002</v>
          </cell>
          <cell r="B446" t="str">
            <v>Caballero Ortiz Elsy Del Jes</v>
          </cell>
          <cell r="C446">
            <v>3203.0950727999998</v>
          </cell>
        </row>
        <row r="447">
          <cell r="A447" t="str">
            <v>25170003</v>
          </cell>
          <cell r="B447" t="str">
            <v>Ley Alonzo Nallely Del Carme</v>
          </cell>
          <cell r="C447">
            <v>3203.0950727999998</v>
          </cell>
        </row>
        <row r="448">
          <cell r="A448" t="str">
            <v>26010001</v>
          </cell>
          <cell r="B448" t="str">
            <v>Alejos Burgos Marco Antonio</v>
          </cell>
          <cell r="C448">
            <v>2897.2941146399999</v>
          </cell>
        </row>
        <row r="449">
          <cell r="A449" t="str">
            <v>26010003</v>
          </cell>
          <cell r="B449" t="str">
            <v>Castillo Alejos Monica Auror</v>
          </cell>
        </row>
        <row r="450">
          <cell r="A450" t="str">
            <v>26010011</v>
          </cell>
          <cell r="B450" t="str">
            <v>Pacheco Naal Wendy Alejandra</v>
          </cell>
          <cell r="C450">
            <v>2248.0076388000002</v>
          </cell>
        </row>
        <row r="451">
          <cell r="A451" t="str">
            <v>26010021</v>
          </cell>
          <cell r="B451" t="str">
            <v>Guerrero Santos Marco Antoni</v>
          </cell>
          <cell r="C451">
            <v>4638.1433925600004</v>
          </cell>
        </row>
        <row r="452">
          <cell r="A452" t="str">
            <v>26010005</v>
          </cell>
          <cell r="B452" t="str">
            <v>Chan Balam Selmi</v>
          </cell>
          <cell r="C452">
            <v>3083.1141324</v>
          </cell>
        </row>
        <row r="453">
          <cell r="A453" t="str">
            <v>26020001</v>
          </cell>
          <cell r="B453" t="str">
            <v>Chan Peralta Mary Isabel</v>
          </cell>
          <cell r="C453">
            <v>3233.1418284000001</v>
          </cell>
        </row>
        <row r="454">
          <cell r="A454" t="str">
            <v>26020003</v>
          </cell>
          <cell r="B454" t="str">
            <v>Delgado - Nely Beatriz</v>
          </cell>
          <cell r="C454" t="e">
            <v>#N/A</v>
          </cell>
        </row>
        <row r="455">
          <cell r="A455" t="str">
            <v>26010002</v>
          </cell>
          <cell r="B455" t="str">
            <v>Carrillo Avila Ileana Asunci</v>
          </cell>
          <cell r="C455">
            <v>2847.3563244000002</v>
          </cell>
        </row>
        <row r="456">
          <cell r="A456" t="str">
            <v>26010004</v>
          </cell>
          <cell r="B456" t="str">
            <v>Castillo Samos Raquel Elizab</v>
          </cell>
          <cell r="C456">
            <v>2847.3563244000002</v>
          </cell>
        </row>
        <row r="457">
          <cell r="A457" t="str">
            <v>26010010</v>
          </cell>
          <cell r="B457" t="str">
            <v>Lopez Mejia Erika Roxana</v>
          </cell>
          <cell r="C457">
            <v>2162.2115805600001</v>
          </cell>
        </row>
        <row r="458">
          <cell r="A458" t="str">
            <v>26050003</v>
          </cell>
          <cell r="B458" t="str">
            <v>Escalante Cortes Grissel Del</v>
          </cell>
          <cell r="C458">
            <v>3203.0950727999998</v>
          </cell>
        </row>
        <row r="459">
          <cell r="A459" t="str">
            <v>26010006</v>
          </cell>
          <cell r="B459" t="str">
            <v>Chan Cob Rocio Evelin</v>
          </cell>
          <cell r="C459">
            <v>2162.2115805600001</v>
          </cell>
        </row>
        <row r="460">
          <cell r="A460" t="str">
            <v>26010018</v>
          </cell>
          <cell r="B460" t="str">
            <v>Cardeña Gonzalez Daneira Roc</v>
          </cell>
          <cell r="C460">
            <v>2847.3563244000002</v>
          </cell>
        </row>
        <row r="461">
          <cell r="A461" t="str">
            <v>26070004</v>
          </cell>
          <cell r="B461" t="str">
            <v>Pacheco Sansores Maria De La</v>
          </cell>
          <cell r="C461">
            <v>3203.0950727999998</v>
          </cell>
        </row>
        <row r="462">
          <cell r="A462" t="str">
            <v>26010014</v>
          </cell>
          <cell r="B462" t="str">
            <v>Rosado Pacheco Celina Del So</v>
          </cell>
          <cell r="C462">
            <v>2162.2115805600001</v>
          </cell>
        </row>
        <row r="463">
          <cell r="A463" t="str">
            <v>26050001</v>
          </cell>
          <cell r="B463" t="str">
            <v>Almeida Peralta Rita Irene</v>
          </cell>
          <cell r="C463">
            <v>2162.2775268</v>
          </cell>
        </row>
        <row r="464">
          <cell r="A464" t="str">
            <v>26070003</v>
          </cell>
          <cell r="B464" t="str">
            <v>Carrillo Landa Yessica Vanes</v>
          </cell>
          <cell r="C464">
            <v>3203.0950727999998</v>
          </cell>
        </row>
        <row r="465">
          <cell r="A465" t="str">
            <v>26080001</v>
          </cell>
          <cell r="B465" t="str">
            <v>Alejos Guerrero Perla Americ</v>
          </cell>
          <cell r="C465">
            <v>2847.3975408000001</v>
          </cell>
        </row>
        <row r="466">
          <cell r="A466" t="str">
            <v>26080002</v>
          </cell>
          <cell r="B466" t="str">
            <v>Be Canul Liliana Esther</v>
          </cell>
          <cell r="C466" t="e">
            <v>#N/A</v>
          </cell>
        </row>
        <row r="467">
          <cell r="A467" t="str">
            <v>26080003</v>
          </cell>
          <cell r="B467" t="str">
            <v>Ocampo Salazar Aida Beatriz</v>
          </cell>
          <cell r="C467" t="e">
            <v>#N/A</v>
          </cell>
        </row>
        <row r="468">
          <cell r="A468" t="str">
            <v>26010016</v>
          </cell>
          <cell r="B468" t="str">
            <v>Uc Cervera Nelsi Guadalupe</v>
          </cell>
          <cell r="C468">
            <v>2162.2115805600001</v>
          </cell>
        </row>
        <row r="469">
          <cell r="A469" t="str">
            <v>26090001</v>
          </cell>
          <cell r="B469" t="str">
            <v>Magaña Peralta Lidia Soledad</v>
          </cell>
          <cell r="C469">
            <v>2847.3563244000002</v>
          </cell>
        </row>
        <row r="470">
          <cell r="A470" t="str">
            <v>26090003</v>
          </cell>
          <cell r="B470" t="str">
            <v>Rodriguez Ramirez Mirley Are</v>
          </cell>
          <cell r="C470">
            <v>3203.1362892000002</v>
          </cell>
        </row>
        <row r="471">
          <cell r="A471" t="str">
            <v>26010019</v>
          </cell>
          <cell r="B471" t="str">
            <v>Tzeek Tzuc Esther Eunice</v>
          </cell>
          <cell r="C471">
            <v>2162.2115805600001</v>
          </cell>
        </row>
        <row r="472">
          <cell r="A472" t="str">
            <v>26100001</v>
          </cell>
          <cell r="B472" t="str">
            <v>Tun Tzakum Tatun O.neal</v>
          </cell>
          <cell r="C472">
            <v>3203.1362892000002</v>
          </cell>
        </row>
        <row r="473">
          <cell r="A473" t="str">
            <v>26100002</v>
          </cell>
          <cell r="B473" t="str">
            <v>Sosa Cervantes Claudia Azuce</v>
          </cell>
          <cell r="C473">
            <v>3203.0950727999998</v>
          </cell>
        </row>
        <row r="474">
          <cell r="A474" t="str">
            <v>26010008</v>
          </cell>
          <cell r="B474" t="str">
            <v>Gongora Vela William Antonio</v>
          </cell>
          <cell r="C474">
            <v>2934.58671336</v>
          </cell>
        </row>
        <row r="475">
          <cell r="A475" t="str">
            <v>26010013</v>
          </cell>
          <cell r="B475" t="str">
            <v>Puc Keb Julio Martin</v>
          </cell>
          <cell r="C475">
            <v>2934.58671336</v>
          </cell>
        </row>
        <row r="476">
          <cell r="A476" t="str">
            <v>26010009</v>
          </cell>
          <cell r="B476" t="str">
            <v>Guillen Uc Argelia Guadalupe</v>
          </cell>
          <cell r="C476">
            <v>3083.1141324</v>
          </cell>
        </row>
        <row r="477">
          <cell r="A477" t="str">
            <v>26010017</v>
          </cell>
          <cell r="B477" t="str">
            <v>Zapata Sosa Rosa Marleny</v>
          </cell>
          <cell r="C477">
            <v>3083.1141324</v>
          </cell>
        </row>
        <row r="478">
          <cell r="A478" t="str">
            <v>26120001</v>
          </cell>
          <cell r="B478" t="str">
            <v>Ake May Mayra Alejandra</v>
          </cell>
          <cell r="C478">
            <v>3427.5348573599999</v>
          </cell>
        </row>
        <row r="479">
          <cell r="A479" t="str">
            <v>26120002</v>
          </cell>
          <cell r="B479" t="str">
            <v>May Rejon Adela Adriana</v>
          </cell>
          <cell r="C479">
            <v>3427.5183708</v>
          </cell>
        </row>
        <row r="480">
          <cell r="A480" t="str">
            <v>26010012</v>
          </cell>
          <cell r="B480" t="str">
            <v>Peralta Torres Sandra Adelai</v>
          </cell>
          <cell r="C480">
            <v>2821.6372907999998</v>
          </cell>
        </row>
        <row r="481">
          <cell r="A481" t="str">
            <v>27010023</v>
          </cell>
          <cell r="B481" t="str">
            <v>Trejo Gomez Maria Eugenia</v>
          </cell>
        </row>
        <row r="482">
          <cell r="A482" t="str">
            <v>27010027</v>
          </cell>
          <cell r="B482" t="str">
            <v>Martinez Colli Jose Luis</v>
          </cell>
          <cell r="C482" t="e">
            <v>#N/A</v>
          </cell>
        </row>
        <row r="483">
          <cell r="A483" t="str">
            <v>27010029</v>
          </cell>
          <cell r="B483" t="str">
            <v>Aguilar Alvarez Rossy Paloma</v>
          </cell>
          <cell r="C483">
            <v>2890.2213803999998</v>
          </cell>
        </row>
        <row r="484">
          <cell r="A484" t="str">
            <v>27010030</v>
          </cell>
          <cell r="B484" t="str">
            <v>Mena Martin Maria Jose</v>
          </cell>
          <cell r="C484">
            <v>2835.9970845600001</v>
          </cell>
        </row>
        <row r="485">
          <cell r="A485" t="str">
            <v>27010031</v>
          </cell>
          <cell r="B485" t="str">
            <v>Canul Tamay Humberto</v>
          </cell>
          <cell r="C485">
            <v>3961.90317</v>
          </cell>
        </row>
        <row r="486">
          <cell r="A486" t="str">
            <v>27010007</v>
          </cell>
          <cell r="B486" t="str">
            <v>Correa Pacheco Silvia Esther</v>
          </cell>
          <cell r="C486">
            <v>2847.3563244000002</v>
          </cell>
        </row>
        <row r="487">
          <cell r="A487" t="str">
            <v>27010009</v>
          </cell>
          <cell r="B487" t="str">
            <v>Loria Heredia Seydi Guadalup</v>
          </cell>
          <cell r="C487" t="e">
            <v>#N/A</v>
          </cell>
        </row>
        <row r="488">
          <cell r="A488" t="str">
            <v>27030002</v>
          </cell>
          <cell r="B488" t="str">
            <v>Hidalgo Barrero Helena Aleja</v>
          </cell>
          <cell r="C488">
            <v>3203.1362892000002</v>
          </cell>
        </row>
        <row r="489">
          <cell r="A489" t="str">
            <v>27030003</v>
          </cell>
          <cell r="B489" t="str">
            <v>Uc Gamboa Mercy Alejandra</v>
          </cell>
          <cell r="C489">
            <v>3203.1362892000002</v>
          </cell>
        </row>
        <row r="490">
          <cell r="A490" t="str">
            <v>27010003</v>
          </cell>
          <cell r="B490" t="str">
            <v>Antonio Joaquin Marcela</v>
          </cell>
          <cell r="C490">
            <v>2162.2115805600001</v>
          </cell>
        </row>
        <row r="491">
          <cell r="A491" t="str">
            <v>27010008</v>
          </cell>
          <cell r="B491" t="str">
            <v>Jimenez Puga Teresa De Jesus</v>
          </cell>
          <cell r="C491">
            <v>2847.3563244000002</v>
          </cell>
        </row>
        <row r="492">
          <cell r="A492" t="str">
            <v>27010001</v>
          </cell>
          <cell r="B492" t="str">
            <v>Aguilar Caamal Maria Teresa</v>
          </cell>
          <cell r="C492">
            <v>2162.2775268</v>
          </cell>
        </row>
        <row r="493">
          <cell r="A493" t="str">
            <v>27010005</v>
          </cell>
          <cell r="B493" t="str">
            <v>Cen Diaz Juana Bautista</v>
          </cell>
          <cell r="C493">
            <v>3083.1141324</v>
          </cell>
        </row>
        <row r="494">
          <cell r="A494" t="str">
            <v>27010021</v>
          </cell>
          <cell r="B494" t="str">
            <v>Us Cob Gloria Noemi</v>
          </cell>
          <cell r="C494">
            <v>3083.1141324</v>
          </cell>
        </row>
        <row r="495">
          <cell r="A495" t="str">
            <v>27060021</v>
          </cell>
          <cell r="B495" t="str">
            <v>Amado Rincon Zoila</v>
          </cell>
          <cell r="C495">
            <v>2997.3840203999998</v>
          </cell>
        </row>
        <row r="496">
          <cell r="A496" t="str">
            <v>27010020</v>
          </cell>
          <cell r="B496" t="str">
            <v>Yupit - Jose Honorio</v>
          </cell>
          <cell r="C496">
            <v>3083.1141324</v>
          </cell>
        </row>
        <row r="497">
          <cell r="A497" t="str">
            <v>27070002</v>
          </cell>
          <cell r="B497" t="str">
            <v>Palomo Salazar Arminda Guill</v>
          </cell>
          <cell r="C497">
            <v>3083.1141324</v>
          </cell>
        </row>
        <row r="498">
          <cell r="A498" t="str">
            <v>27070003</v>
          </cell>
          <cell r="B498" t="str">
            <v>Cetina Loeza Jose Antonio</v>
          </cell>
          <cell r="C498">
            <v>3097.4739261599998</v>
          </cell>
        </row>
        <row r="499">
          <cell r="A499" t="str">
            <v>27010019</v>
          </cell>
          <cell r="B499" t="str">
            <v>Ventura Velasco Ivette Maric</v>
          </cell>
          <cell r="C499">
            <v>2162.2115805600001</v>
          </cell>
        </row>
        <row r="500">
          <cell r="A500" t="str">
            <v>27010002</v>
          </cell>
          <cell r="B500" t="str">
            <v>Alamilla Valdez Elvia Aurora</v>
          </cell>
          <cell r="C500">
            <v>2847.3563244000002</v>
          </cell>
        </row>
        <row r="501">
          <cell r="A501" t="str">
            <v>27090002</v>
          </cell>
          <cell r="B501" t="str">
            <v>Dzib Perez Aida Angelina</v>
          </cell>
          <cell r="C501">
            <v>2847.3563244000002</v>
          </cell>
        </row>
        <row r="502">
          <cell r="A502" t="str">
            <v>27090003</v>
          </cell>
          <cell r="B502" t="str">
            <v>Arceo Carvajal Yleana Candel</v>
          </cell>
          <cell r="C502">
            <v>3203.1362892000002</v>
          </cell>
        </row>
        <row r="503">
          <cell r="A503" t="str">
            <v>27090004</v>
          </cell>
          <cell r="B503" t="str">
            <v>Martinez Gonzalez Carolina</v>
          </cell>
          <cell r="C503">
            <v>2162.2775268</v>
          </cell>
        </row>
        <row r="504">
          <cell r="A504" t="str">
            <v>27090005</v>
          </cell>
          <cell r="B504" t="str">
            <v>Lizama Jimenez Esther Arivel</v>
          </cell>
          <cell r="C504" t="e">
            <v>#N/A</v>
          </cell>
        </row>
        <row r="505">
          <cell r="A505" t="str">
            <v>27010004</v>
          </cell>
          <cell r="B505" t="str">
            <v>Baeza Silva Teresita Anilu</v>
          </cell>
          <cell r="C505">
            <v>2847.3563244000002</v>
          </cell>
        </row>
        <row r="506">
          <cell r="A506" t="str">
            <v>27010012</v>
          </cell>
          <cell r="B506" t="str">
            <v>Miranda Monforte Lucia Josef</v>
          </cell>
          <cell r="C506">
            <v>2162.2115805600001</v>
          </cell>
        </row>
        <row r="507">
          <cell r="A507" t="str">
            <v>27110002</v>
          </cell>
          <cell r="B507" t="str">
            <v>Alvarez Aguilar Cindy Jazmin</v>
          </cell>
          <cell r="C507">
            <v>3035.9625707999999</v>
          </cell>
        </row>
        <row r="508">
          <cell r="A508" t="str">
            <v>27010006</v>
          </cell>
          <cell r="B508" t="str">
            <v>Chuc Pech Raymundo</v>
          </cell>
          <cell r="C508">
            <v>2934.58671336</v>
          </cell>
        </row>
        <row r="509">
          <cell r="A509" t="str">
            <v>27010011</v>
          </cell>
          <cell r="B509" t="str">
            <v>Mendoza Gomez Jose Santos</v>
          </cell>
          <cell r="C509">
            <v>2934.58671336</v>
          </cell>
        </row>
        <row r="510">
          <cell r="A510" t="str">
            <v>27130001</v>
          </cell>
          <cell r="B510" t="str">
            <v>Rodriguez Pech Shirley Arace</v>
          </cell>
          <cell r="C510" t="e">
            <v>#N/A</v>
          </cell>
        </row>
        <row r="511">
          <cell r="A511" t="str">
            <v>27130002</v>
          </cell>
          <cell r="B511" t="str">
            <v>Uch Tun Hermelinda</v>
          </cell>
          <cell r="C511">
            <v>3203.0950727999998</v>
          </cell>
        </row>
        <row r="512">
          <cell r="A512" t="str">
            <v>29010001</v>
          </cell>
          <cell r="B512" t="str">
            <v>Cabrera Montero Maria Antoni</v>
          </cell>
          <cell r="C512">
            <v>3083.1141324</v>
          </cell>
        </row>
        <row r="513">
          <cell r="A513" t="str">
            <v>29010005</v>
          </cell>
          <cell r="B513" t="str">
            <v>Garcia Arceo Wilberth</v>
          </cell>
          <cell r="C513" t="e">
            <v>#N/A</v>
          </cell>
        </row>
        <row r="514">
          <cell r="A514" t="str">
            <v>29010007</v>
          </cell>
          <cell r="B514" t="str">
            <v>Loria Ortiz Juan Pablo</v>
          </cell>
          <cell r="C514">
            <v>1001.259892248</v>
          </cell>
        </row>
        <row r="515">
          <cell r="A515" t="str">
            <v>29010008</v>
          </cell>
          <cell r="B515" t="str">
            <v>Palomo Couoh Reyna Maricela</v>
          </cell>
          <cell r="C515">
            <v>3083.1141324</v>
          </cell>
        </row>
        <row r="516">
          <cell r="A516" t="str">
            <v>29010009</v>
          </cell>
          <cell r="B516" t="str">
            <v>Pech Padilla Maria Reynalda</v>
          </cell>
          <cell r="C516">
            <v>3083.1141324</v>
          </cell>
        </row>
        <row r="517">
          <cell r="A517" t="str">
            <v>29010013</v>
          </cell>
          <cell r="B517" t="str">
            <v>Herrera Romero Felix</v>
          </cell>
        </row>
        <row r="518">
          <cell r="A518" t="str">
            <v>29020002</v>
          </cell>
          <cell r="B518" t="str">
            <v>Cruz Vargas Mariel</v>
          </cell>
          <cell r="C518" t="e">
            <v>#N/A</v>
          </cell>
        </row>
        <row r="519">
          <cell r="A519" t="str">
            <v>29020013</v>
          </cell>
          <cell r="B519" t="str">
            <v>Espadas Lara Blanca Elvira</v>
          </cell>
          <cell r="C519">
            <v>3083.1141324</v>
          </cell>
        </row>
        <row r="520">
          <cell r="A520" t="str">
            <v>29020014</v>
          </cell>
          <cell r="B520" t="str">
            <v>Estrada Lizama Patricia</v>
          </cell>
          <cell r="C520">
            <v>2728.8344445600001</v>
          </cell>
        </row>
        <row r="521">
          <cell r="A521" t="str">
            <v>29020015</v>
          </cell>
          <cell r="B521" t="str">
            <v>Martinez Sanchez Jose L.</v>
          </cell>
          <cell r="C521">
            <v>3083.1141324</v>
          </cell>
        </row>
        <row r="522">
          <cell r="A522" t="str">
            <v>29030018</v>
          </cell>
          <cell r="B522" t="str">
            <v>Castro Castellanos Maria Del</v>
          </cell>
          <cell r="C522">
            <v>3158.77095624</v>
          </cell>
        </row>
        <row r="523">
          <cell r="A523" t="str">
            <v>30020018</v>
          </cell>
          <cell r="B523" t="str">
            <v>Perez Arevalo Elizabeth</v>
          </cell>
          <cell r="C523">
            <v>3311.7992061599998</v>
          </cell>
        </row>
        <row r="524">
          <cell r="A524" t="str">
            <v>29040018</v>
          </cell>
          <cell r="B524" t="str">
            <v>Bacab Lopez Neyla Patricia</v>
          </cell>
          <cell r="C524">
            <v>2907.3674028</v>
          </cell>
        </row>
        <row r="525">
          <cell r="A525" t="str">
            <v>29040019</v>
          </cell>
          <cell r="B525" t="str">
            <v>Echeverria Mendez Dianela De</v>
          </cell>
          <cell r="C525">
            <v>2907.3674028</v>
          </cell>
        </row>
        <row r="526">
          <cell r="A526" t="str">
            <v>29040020</v>
          </cell>
          <cell r="B526" t="str">
            <v>Gonzalez Canto Noemi</v>
          </cell>
          <cell r="C526">
            <v>2795.9182572</v>
          </cell>
        </row>
        <row r="527">
          <cell r="A527" t="str">
            <v>29040021</v>
          </cell>
          <cell r="B527" t="str">
            <v>Negron Canche Maria Concepci</v>
          </cell>
          <cell r="C527">
            <v>2907.3674028</v>
          </cell>
        </row>
        <row r="528">
          <cell r="A528" t="str">
            <v>29040022</v>
          </cell>
          <cell r="B528" t="str">
            <v>Novelo Gongora Laura</v>
          </cell>
          <cell r="C528">
            <v>2795.9182572</v>
          </cell>
        </row>
        <row r="529">
          <cell r="A529" t="str">
            <v>29040023</v>
          </cell>
          <cell r="B529" t="str">
            <v>Pacheco Medina Lizbeth</v>
          </cell>
          <cell r="C529">
            <v>2907.3674028</v>
          </cell>
        </row>
        <row r="530">
          <cell r="A530" t="str">
            <v>29040024</v>
          </cell>
          <cell r="B530" t="str">
            <v>Pinelo Puga Nery G.</v>
          </cell>
          <cell r="C530">
            <v>1120.4033154000001</v>
          </cell>
        </row>
        <row r="531">
          <cell r="A531" t="str">
            <v>29040025</v>
          </cell>
          <cell r="B531" t="str">
            <v>Puerto Dominguez Gladys Beat</v>
          </cell>
          <cell r="C531">
            <v>2795.9182572</v>
          </cell>
        </row>
        <row r="532">
          <cell r="A532" t="str">
            <v>29040026</v>
          </cell>
          <cell r="B532" t="str">
            <v>Ramirez Solis Marisol</v>
          </cell>
          <cell r="C532">
            <v>2907.3674028</v>
          </cell>
        </row>
        <row r="533">
          <cell r="A533" t="str">
            <v>29040027</v>
          </cell>
          <cell r="B533" t="str">
            <v>Reyes Berzunza Fanny Beatriz</v>
          </cell>
          <cell r="C533">
            <v>2907.3674028</v>
          </cell>
        </row>
        <row r="534">
          <cell r="A534" t="str">
            <v>29040028</v>
          </cell>
          <cell r="B534" t="str">
            <v>Rosado Caamal Mary Tammy</v>
          </cell>
          <cell r="C534">
            <v>3158.9852815200002</v>
          </cell>
        </row>
        <row r="535">
          <cell r="A535" t="str">
            <v>29050028</v>
          </cell>
          <cell r="B535" t="str">
            <v>Baeza Uc Sandra G.</v>
          </cell>
          <cell r="C535">
            <v>2934.58671336</v>
          </cell>
        </row>
        <row r="536">
          <cell r="A536" t="str">
            <v>29050029</v>
          </cell>
          <cell r="B536" t="str">
            <v>Nieves Chable Lidia</v>
          </cell>
          <cell r="C536">
            <v>1939.31328936</v>
          </cell>
        </row>
        <row r="537">
          <cell r="A537" t="str">
            <v>29050031</v>
          </cell>
          <cell r="B537" t="str">
            <v>Yam Martinez Landy Del C.</v>
          </cell>
          <cell r="C537">
            <v>2934.58671336</v>
          </cell>
        </row>
        <row r="538">
          <cell r="A538" t="str">
            <v>30040029</v>
          </cell>
          <cell r="B538" t="str">
            <v>Cachon Puc Gabriel Jesus</v>
          </cell>
          <cell r="C538">
            <v>2907.3674028</v>
          </cell>
        </row>
        <row r="539">
          <cell r="A539" t="str">
            <v>29010003</v>
          </cell>
          <cell r="B539" t="str">
            <v>Dzul Chuil Adrian Eleazar</v>
          </cell>
          <cell r="C539">
            <v>3083.1141324</v>
          </cell>
        </row>
        <row r="540">
          <cell r="A540" t="str">
            <v>29070034</v>
          </cell>
          <cell r="B540" t="str">
            <v>Borges Ceballos David Atocha</v>
          </cell>
          <cell r="C540">
            <v>2934.58671336</v>
          </cell>
        </row>
        <row r="541">
          <cell r="A541" t="str">
            <v>29070035</v>
          </cell>
          <cell r="B541" t="str">
            <v>Magaña Pino Ernesto</v>
          </cell>
          <cell r="C541">
            <v>2934.58671336</v>
          </cell>
        </row>
        <row r="542">
          <cell r="A542" t="str">
            <v>29070036</v>
          </cell>
          <cell r="B542" t="str">
            <v>Mena Zapata Francisco Javier</v>
          </cell>
          <cell r="C542">
            <v>1683.6526313520001</v>
          </cell>
        </row>
        <row r="543">
          <cell r="A543" t="str">
            <v>29070037</v>
          </cell>
          <cell r="B543" t="str">
            <v>Rochel Lizarraga Erick</v>
          </cell>
          <cell r="C543">
            <v>3083.1141324</v>
          </cell>
        </row>
        <row r="544">
          <cell r="A544" t="str">
            <v>29070038</v>
          </cell>
          <cell r="B544" t="str">
            <v>Villanueva Pacheco Pablo</v>
          </cell>
          <cell r="C544">
            <v>3083.1141324</v>
          </cell>
        </row>
        <row r="545">
          <cell r="A545" t="str">
            <v>29080039</v>
          </cell>
          <cell r="B545" t="str">
            <v>Buenfil Santos Justina</v>
          </cell>
          <cell r="C545">
            <v>2762.8517133599998</v>
          </cell>
        </row>
        <row r="546">
          <cell r="A546" t="str">
            <v>29080040</v>
          </cell>
          <cell r="B546" t="str">
            <v>Ojeda Patron Ernesto Edmundo</v>
          </cell>
          <cell r="C546">
            <v>2795.9182572</v>
          </cell>
        </row>
        <row r="547">
          <cell r="A547" t="str">
            <v>29080041</v>
          </cell>
          <cell r="B547" t="str">
            <v>Perez Burgos Hugo Ovidio</v>
          </cell>
          <cell r="C547">
            <v>2934.58671336</v>
          </cell>
        </row>
        <row r="548">
          <cell r="A548" t="str">
            <v>29080042</v>
          </cell>
          <cell r="B548" t="str">
            <v>Soberanis Sosa Octavio Abela</v>
          </cell>
          <cell r="C548">
            <v>2934.58671336</v>
          </cell>
        </row>
        <row r="549">
          <cell r="A549" t="str">
            <v>29090001</v>
          </cell>
          <cell r="B549" t="str">
            <v>Medina Novelo Juan Manuel</v>
          </cell>
          <cell r="C549">
            <v>3277.5071613599998</v>
          </cell>
        </row>
        <row r="550">
          <cell r="A550" t="str">
            <v>29090043</v>
          </cell>
          <cell r="B550" t="str">
            <v>Cardenas Borges Graciana</v>
          </cell>
          <cell r="C550">
            <v>2795.9182572</v>
          </cell>
        </row>
        <row r="551">
          <cell r="A551" t="str">
            <v>29100044</v>
          </cell>
          <cell r="B551" t="str">
            <v>Canul Matu Maria Elide</v>
          </cell>
          <cell r="C551">
            <v>3083.1141324</v>
          </cell>
        </row>
        <row r="552">
          <cell r="A552" t="str">
            <v>29100045</v>
          </cell>
          <cell r="B552" t="str">
            <v>Gamboa Bojorquez Wilberth A.</v>
          </cell>
          <cell r="C552">
            <v>3083.1141324</v>
          </cell>
        </row>
        <row r="553">
          <cell r="A553" t="str">
            <v>29100046</v>
          </cell>
          <cell r="B553" t="str">
            <v>Hernandez Arjona Guadalupe</v>
          </cell>
          <cell r="C553">
            <v>2795.9182572</v>
          </cell>
        </row>
        <row r="554">
          <cell r="A554" t="str">
            <v>29100047</v>
          </cell>
          <cell r="B554" t="str">
            <v>Sanchez Alonzo Mirna Del Ros</v>
          </cell>
          <cell r="C554">
            <v>3083.1141324</v>
          </cell>
        </row>
        <row r="555">
          <cell r="A555" t="str">
            <v>29110048</v>
          </cell>
          <cell r="B555" t="str">
            <v>Chi Che Rosa C.</v>
          </cell>
          <cell r="C555">
            <v>2795.9182572</v>
          </cell>
        </row>
        <row r="556">
          <cell r="A556" t="str">
            <v>29110049</v>
          </cell>
          <cell r="B556" t="str">
            <v>Zuñiga Ayala Antonia Margari</v>
          </cell>
          <cell r="C556">
            <v>3083.1141324</v>
          </cell>
        </row>
        <row r="557">
          <cell r="A557" t="str">
            <v>29130050</v>
          </cell>
          <cell r="B557" t="str">
            <v>Barrera Canto Azael</v>
          </cell>
          <cell r="C557">
            <v>2907.3674028</v>
          </cell>
        </row>
        <row r="558">
          <cell r="A558" t="str">
            <v>29130051</v>
          </cell>
          <cell r="B558" t="str">
            <v>Rodriguez Magaña Jose Leonar</v>
          </cell>
          <cell r="C558">
            <v>2907.3674028</v>
          </cell>
        </row>
        <row r="559">
          <cell r="A559" t="str">
            <v>29130052</v>
          </cell>
          <cell r="B559" t="str">
            <v>Rosado Torres Azalia Del R.</v>
          </cell>
          <cell r="C559">
            <v>2907.3674028</v>
          </cell>
        </row>
        <row r="560">
          <cell r="A560" t="str">
            <v>29140053</v>
          </cell>
          <cell r="B560" t="str">
            <v>Castillo Benitez Jorge Ramon</v>
          </cell>
          <cell r="C560">
            <v>3083.1141324</v>
          </cell>
        </row>
        <row r="561">
          <cell r="A561" t="str">
            <v>29140054</v>
          </cell>
          <cell r="B561" t="str">
            <v>Rodriguez Martin Maria Teodo</v>
          </cell>
          <cell r="C561">
            <v>3083.1141324</v>
          </cell>
        </row>
        <row r="562">
          <cell r="A562" t="str">
            <v>29150001</v>
          </cell>
          <cell r="B562" t="str">
            <v>Gongora Perez Rudy Martin</v>
          </cell>
          <cell r="C562">
            <v>3233.1418284000001</v>
          </cell>
        </row>
        <row r="563">
          <cell r="A563" t="str">
            <v>29150002</v>
          </cell>
          <cell r="B563" t="str">
            <v>Pech Uitz Eddie Benjamin</v>
          </cell>
          <cell r="C563">
            <v>3233.1830448000001</v>
          </cell>
        </row>
        <row r="564">
          <cell r="A564" t="str">
            <v>29150056</v>
          </cell>
          <cell r="B564" t="str">
            <v>Flota Saenz Eduardo Alfonso</v>
          </cell>
          <cell r="C564">
            <v>2162.2115805600001</v>
          </cell>
        </row>
        <row r="565">
          <cell r="A565" t="str">
            <v>29150057</v>
          </cell>
          <cell r="B565" t="str">
            <v>Hernandez Castro Jose Franci</v>
          </cell>
          <cell r="C565">
            <v>3083.1141324</v>
          </cell>
        </row>
        <row r="566">
          <cell r="A566" t="str">
            <v>29150058</v>
          </cell>
          <cell r="B566" t="str">
            <v>Suarez Puerto Hugo Enrique</v>
          </cell>
          <cell r="C566">
            <v>3083.1141324</v>
          </cell>
        </row>
        <row r="567">
          <cell r="A567" t="str">
            <v>29010006</v>
          </cell>
          <cell r="B567" t="str">
            <v>Herrera Garcia Miguel</v>
          </cell>
          <cell r="C567">
            <v>2934.58671336</v>
          </cell>
        </row>
        <row r="568">
          <cell r="A568" t="str">
            <v>29160059</v>
          </cell>
          <cell r="B568" t="str">
            <v>Albornoz Perez Wilberth Sant</v>
          </cell>
          <cell r="C568">
            <v>2810.2780509600002</v>
          </cell>
        </row>
        <row r="569">
          <cell r="A569" t="str">
            <v>29160060</v>
          </cell>
          <cell r="B569" t="str">
            <v>Cetina Varguez Manuel J.</v>
          </cell>
          <cell r="C569">
            <v>2934.58671336</v>
          </cell>
        </row>
        <row r="570">
          <cell r="A570" t="str">
            <v>29160061</v>
          </cell>
          <cell r="B570" t="str">
            <v>Lopez Perez Jorge Carlos</v>
          </cell>
          <cell r="C570">
            <v>2934.58671336</v>
          </cell>
        </row>
        <row r="571">
          <cell r="A571" t="str">
            <v>29010004</v>
          </cell>
          <cell r="B571" t="str">
            <v>Espadas Colli Joaquin Miguel</v>
          </cell>
          <cell r="C571" t="e">
            <v>#N/A</v>
          </cell>
        </row>
        <row r="572">
          <cell r="A572" t="str">
            <v>29010011</v>
          </cell>
          <cell r="B572" t="str">
            <v>Traconis Velazquez Arminda D</v>
          </cell>
          <cell r="C572" t="e">
            <v>#N/A</v>
          </cell>
        </row>
        <row r="573">
          <cell r="A573" t="str">
            <v>29010012</v>
          </cell>
          <cell r="B573" t="str">
            <v>Xool Angulo Dino Mercedes</v>
          </cell>
          <cell r="C573">
            <v>2911.3791323999999</v>
          </cell>
        </row>
        <row r="574">
          <cell r="A574" t="str">
            <v>29170062</v>
          </cell>
          <cell r="B574" t="str">
            <v>Albornoz Sierra Fernando</v>
          </cell>
          <cell r="C574">
            <v>3083.1141324</v>
          </cell>
        </row>
        <row r="575">
          <cell r="A575" t="str">
            <v>29170063</v>
          </cell>
          <cell r="B575" t="str">
            <v>Canche Gonzalez Gaspar</v>
          </cell>
          <cell r="C575">
            <v>3083.1141324</v>
          </cell>
        </row>
        <row r="576">
          <cell r="A576" t="str">
            <v>29170064</v>
          </cell>
          <cell r="B576" t="str">
            <v>Garcia Viana Sarita</v>
          </cell>
          <cell r="C576">
            <v>3233.1418284000001</v>
          </cell>
        </row>
        <row r="577">
          <cell r="A577" t="str">
            <v>30010004</v>
          </cell>
          <cell r="B577" t="str">
            <v>Chi Cab Adolfo</v>
          </cell>
          <cell r="C577">
            <v>2934.58671336</v>
          </cell>
        </row>
        <row r="578">
          <cell r="A578" t="str">
            <v>36010010</v>
          </cell>
          <cell r="B578" t="str">
            <v>Pacheco Arguelles Antonio</v>
          </cell>
          <cell r="C578">
            <v>3083.1141324</v>
          </cell>
        </row>
        <row r="579">
          <cell r="A579" t="str">
            <v>30010003</v>
          </cell>
          <cell r="B579" t="str">
            <v>Ceballos Puerto Ermilo Anton</v>
          </cell>
          <cell r="C579" t="e">
            <v>#N/A</v>
          </cell>
        </row>
        <row r="580">
          <cell r="A580" t="str">
            <v>30010009</v>
          </cell>
          <cell r="B580" t="str">
            <v>Morelos Nemesio Ascencio Ran</v>
          </cell>
          <cell r="C580">
            <v>395.87622035999999</v>
          </cell>
        </row>
        <row r="581">
          <cell r="A581" t="str">
            <v>45010011</v>
          </cell>
          <cell r="B581" t="str">
            <v>Frias Gual Teodora Maribel</v>
          </cell>
        </row>
        <row r="582">
          <cell r="A582" t="str">
            <v>29050030</v>
          </cell>
          <cell r="B582" t="str">
            <v>Pool Lara Paulino</v>
          </cell>
          <cell r="C582" t="e">
            <v>#N/A</v>
          </cell>
        </row>
        <row r="583">
          <cell r="A583" t="str">
            <v>30020002</v>
          </cell>
          <cell r="B583" t="str">
            <v>Gonzalez Vela Georgina Eliza</v>
          </cell>
          <cell r="C583">
            <v>3277.4906747999999</v>
          </cell>
        </row>
        <row r="584">
          <cell r="A584" t="str">
            <v>30020014</v>
          </cell>
          <cell r="B584" t="str">
            <v>Diaz Almeida Leydi Janet</v>
          </cell>
          <cell r="C584">
            <v>1939.31328936</v>
          </cell>
        </row>
        <row r="585">
          <cell r="A585" t="str">
            <v>30020015</v>
          </cell>
          <cell r="B585" t="str">
            <v>Perez Sanchez Rosa Delfina</v>
          </cell>
          <cell r="C585">
            <v>2728.8344445600001</v>
          </cell>
        </row>
        <row r="586">
          <cell r="A586" t="str">
            <v>30010006</v>
          </cell>
          <cell r="B586" t="str">
            <v>Flores Lopez Maria Jose</v>
          </cell>
          <cell r="C586">
            <v>2907.3674028</v>
          </cell>
        </row>
        <row r="587">
          <cell r="A587" t="str">
            <v>30010008</v>
          </cell>
          <cell r="B587" t="str">
            <v>Moo Dominguez Patricia De La</v>
          </cell>
          <cell r="C587">
            <v>2907.3674028</v>
          </cell>
        </row>
        <row r="588">
          <cell r="A588" t="str">
            <v>30010062</v>
          </cell>
          <cell r="B588" t="str">
            <v>Alvarado Cabrera Anel Guadal</v>
          </cell>
          <cell r="C588">
            <v>2907.3674028</v>
          </cell>
        </row>
        <row r="589">
          <cell r="A589" t="str">
            <v>30020016</v>
          </cell>
          <cell r="B589" t="str">
            <v>Ruiz Meneses Saidy Osiris</v>
          </cell>
          <cell r="C589">
            <v>2795.9182572</v>
          </cell>
        </row>
        <row r="590">
          <cell r="A590" t="str">
            <v>30030018</v>
          </cell>
          <cell r="B590" t="str">
            <v>Burgos Rodriguez Ligia M.</v>
          </cell>
          <cell r="C590">
            <v>2907.3674028</v>
          </cell>
        </row>
        <row r="591">
          <cell r="A591" t="str">
            <v>30030020</v>
          </cell>
          <cell r="B591" t="str">
            <v>Diaz Tuz Lina Del Carmen</v>
          </cell>
          <cell r="C591">
            <v>2907.3674028</v>
          </cell>
        </row>
        <row r="592">
          <cell r="A592" t="str">
            <v>30030021</v>
          </cell>
          <cell r="B592" t="str">
            <v>Escalante Ayuso Concepcion</v>
          </cell>
          <cell r="C592">
            <v>2907.3674028</v>
          </cell>
        </row>
        <row r="593">
          <cell r="A593" t="str">
            <v>30030022</v>
          </cell>
          <cell r="B593" t="str">
            <v>Escalante Negron Martha H.</v>
          </cell>
          <cell r="C593">
            <v>1120.4033154000001</v>
          </cell>
        </row>
        <row r="594">
          <cell r="A594" t="str">
            <v>30030023</v>
          </cell>
          <cell r="B594" t="str">
            <v>Ortega Coronado Alfonso Rafa</v>
          </cell>
          <cell r="C594">
            <v>2322.0982394399998</v>
          </cell>
        </row>
        <row r="595">
          <cell r="A595" t="str">
            <v>30030024</v>
          </cell>
          <cell r="B595" t="str">
            <v>Rodriguez Estrella Landy</v>
          </cell>
          <cell r="C595">
            <v>2795.9182572</v>
          </cell>
        </row>
        <row r="596">
          <cell r="A596" t="str">
            <v>30030026</v>
          </cell>
          <cell r="B596" t="str">
            <v>Sanguino Chan Suemy Del Soco</v>
          </cell>
          <cell r="C596">
            <v>2795.9182572</v>
          </cell>
        </row>
        <row r="597">
          <cell r="A597" t="str">
            <v>30030061</v>
          </cell>
          <cell r="B597" t="str">
            <v>Lugo Couoh Rosa Maria</v>
          </cell>
          <cell r="C597">
            <v>2907.3674028</v>
          </cell>
        </row>
        <row r="598">
          <cell r="A598" t="str">
            <v>30030062</v>
          </cell>
          <cell r="B598" t="str">
            <v>Ocampo Garcia Wendy Yolanda</v>
          </cell>
          <cell r="C598">
            <v>2907.3674028</v>
          </cell>
        </row>
        <row r="599">
          <cell r="A599" t="str">
            <v>30140060</v>
          </cell>
          <cell r="B599" t="str">
            <v>Novelo Lopez Miriam</v>
          </cell>
          <cell r="C599">
            <v>2907.3674028</v>
          </cell>
        </row>
        <row r="600">
          <cell r="A600" t="str">
            <v>29030019</v>
          </cell>
          <cell r="B600" t="str">
            <v>Hoil Gonzalez Vivian Yasmin</v>
          </cell>
          <cell r="C600">
            <v>3083.1553488</v>
          </cell>
        </row>
        <row r="601">
          <cell r="A601" t="str">
            <v>30030027</v>
          </cell>
          <cell r="B601" t="str">
            <v>Sonda Martin Jesus Bernardo</v>
          </cell>
          <cell r="C601">
            <v>2795.9182572</v>
          </cell>
        </row>
        <row r="602">
          <cell r="A602" t="str">
            <v>30040028</v>
          </cell>
          <cell r="B602" t="str">
            <v>Ac Castillo Nicolasa Hilaria</v>
          </cell>
          <cell r="C602">
            <v>2758.7822808000001</v>
          </cell>
        </row>
        <row r="603">
          <cell r="A603" t="str">
            <v>30010012</v>
          </cell>
          <cell r="B603" t="str">
            <v>Rafael Ruiz Jesus</v>
          </cell>
          <cell r="C603">
            <v>3083.1141324</v>
          </cell>
        </row>
        <row r="604">
          <cell r="A604" t="str">
            <v>30050032</v>
          </cell>
          <cell r="B604" t="str">
            <v>Bastarrachea Uc Antonio</v>
          </cell>
          <cell r="C604">
            <v>2758.7822808000001</v>
          </cell>
        </row>
        <row r="605">
          <cell r="A605" t="str">
            <v>30050033</v>
          </cell>
          <cell r="B605" t="str">
            <v>Chan Ucan Carlos Humberto</v>
          </cell>
          <cell r="C605">
            <v>2911.3791323999999</v>
          </cell>
        </row>
        <row r="606">
          <cell r="A606" t="str">
            <v>30050034</v>
          </cell>
          <cell r="B606" t="str">
            <v>Gomez Lopez Paulino Alberto</v>
          </cell>
          <cell r="C606">
            <v>2911.3791323999999</v>
          </cell>
        </row>
        <row r="607">
          <cell r="A607" t="str">
            <v>30120055</v>
          </cell>
          <cell r="B607" t="str">
            <v>Bacab Chi Luis Enrique</v>
          </cell>
          <cell r="C607">
            <v>3083.1141324</v>
          </cell>
        </row>
        <row r="608">
          <cell r="A608" t="str">
            <v>30060036</v>
          </cell>
          <cell r="B608" t="str">
            <v>Gonzalez Rodriguez Magda</v>
          </cell>
          <cell r="C608">
            <v>2758.83998376</v>
          </cell>
        </row>
        <row r="609">
          <cell r="A609" t="str">
            <v>30060037</v>
          </cell>
          <cell r="B609" t="str">
            <v>Lopez Heredia Rosalia</v>
          </cell>
          <cell r="C609">
            <v>2934.58671336</v>
          </cell>
        </row>
        <row r="610">
          <cell r="A610" t="str">
            <v>30060038</v>
          </cell>
          <cell r="B610" t="str">
            <v>Zavala Miam Wendy</v>
          </cell>
          <cell r="C610">
            <v>2934.58671336</v>
          </cell>
        </row>
        <row r="611">
          <cell r="A611" t="str">
            <v>30010005</v>
          </cell>
          <cell r="B611" t="str">
            <v>Euan Keb Maria Angelica</v>
          </cell>
          <cell r="C611">
            <v>3083.1141324</v>
          </cell>
        </row>
        <row r="612">
          <cell r="A612" t="str">
            <v>30030017</v>
          </cell>
          <cell r="B612" t="str">
            <v>Barahona Mena Evangelina</v>
          </cell>
          <cell r="C612">
            <v>2795.9182572</v>
          </cell>
        </row>
        <row r="613">
          <cell r="A613" t="str">
            <v>30070040</v>
          </cell>
          <cell r="B613" t="str">
            <v>Lara Martin Rosa Guadalupe</v>
          </cell>
          <cell r="C613">
            <v>3083.1141324</v>
          </cell>
        </row>
        <row r="614">
          <cell r="A614" t="str">
            <v>30070041</v>
          </cell>
          <cell r="B614" t="str">
            <v>Suarez Loria Rosa Maria Del</v>
          </cell>
          <cell r="C614">
            <v>3083.1141324</v>
          </cell>
        </row>
        <row r="615">
          <cell r="A615" t="str">
            <v>30030025</v>
          </cell>
          <cell r="B615" t="str">
            <v>Ruiz Canche Maria</v>
          </cell>
          <cell r="C615">
            <v>3083.1141324</v>
          </cell>
        </row>
        <row r="616">
          <cell r="A616" t="str">
            <v>30080044</v>
          </cell>
          <cell r="B616" t="str">
            <v>Heredia Echeveria Lidia Marg</v>
          </cell>
          <cell r="C616">
            <v>2758.83998376</v>
          </cell>
        </row>
        <row r="617">
          <cell r="A617" t="str">
            <v>30080045</v>
          </cell>
          <cell r="B617" t="str">
            <v>Lopez Pacheco Maria Josefina</v>
          </cell>
          <cell r="C617">
            <v>2934.58671336</v>
          </cell>
        </row>
        <row r="618">
          <cell r="A618" t="str">
            <v>30080046</v>
          </cell>
          <cell r="B618" t="str">
            <v>Mendez Vera Maria Asuncion</v>
          </cell>
          <cell r="C618">
            <v>2911.3791323999999</v>
          </cell>
        </row>
        <row r="619">
          <cell r="A619" t="str">
            <v>30080047</v>
          </cell>
          <cell r="B619" t="str">
            <v>Viana Andueza Lilia Gioconda</v>
          </cell>
          <cell r="C619">
            <v>3083.1141324</v>
          </cell>
        </row>
        <row r="620">
          <cell r="A620" t="str">
            <v>30090049</v>
          </cell>
          <cell r="B620" t="str">
            <v>Martinez Sauri Adelita</v>
          </cell>
          <cell r="C620">
            <v>3083.1141324</v>
          </cell>
        </row>
        <row r="621">
          <cell r="A621" t="str">
            <v>30120057</v>
          </cell>
          <cell r="B621" t="str">
            <v>Tzab Mendez Alma Marisol</v>
          </cell>
          <cell r="C621">
            <v>3083.1141324</v>
          </cell>
        </row>
        <row r="622">
          <cell r="A622" t="str">
            <v>30100050</v>
          </cell>
          <cell r="B622" t="str">
            <v>Aguilar Mena Francisco</v>
          </cell>
          <cell r="C622">
            <v>2162.2115805600001</v>
          </cell>
        </row>
        <row r="623">
          <cell r="A623" t="str">
            <v>30100051</v>
          </cell>
          <cell r="B623" t="str">
            <v>Canche Cen Victoriano</v>
          </cell>
          <cell r="C623">
            <v>3083.1141324</v>
          </cell>
        </row>
        <row r="624">
          <cell r="A624" t="str">
            <v>30100052</v>
          </cell>
          <cell r="B624" t="str">
            <v>Ix Dzib Fernando</v>
          </cell>
          <cell r="C624">
            <v>2934.58671336</v>
          </cell>
        </row>
        <row r="625">
          <cell r="A625" t="str">
            <v>06010019</v>
          </cell>
          <cell r="B625" t="str">
            <v>Flores Canche Ivan Enrique</v>
          </cell>
          <cell r="C625" t="e">
            <v>#N/A</v>
          </cell>
        </row>
        <row r="626">
          <cell r="A626" t="str">
            <v>30010011</v>
          </cell>
          <cell r="B626" t="str">
            <v>Poot Martinez Jesus Daniel</v>
          </cell>
          <cell r="C626">
            <v>3083.1141324</v>
          </cell>
        </row>
        <row r="627">
          <cell r="A627" t="str">
            <v>30110053</v>
          </cell>
          <cell r="B627" t="str">
            <v>Canche Canche Santiago</v>
          </cell>
          <cell r="C627">
            <v>2934.58671336</v>
          </cell>
        </row>
        <row r="628">
          <cell r="A628" t="str">
            <v>30110054</v>
          </cell>
          <cell r="B628" t="str">
            <v>Martin Y Sanchez Matias</v>
          </cell>
          <cell r="C628">
            <v>2934.58671336</v>
          </cell>
        </row>
        <row r="629">
          <cell r="A629" t="str">
            <v>30120056</v>
          </cell>
          <cell r="B629" t="str">
            <v>Soberanis Gamboa Laura Elena</v>
          </cell>
          <cell r="C629">
            <v>3083.1141324</v>
          </cell>
        </row>
        <row r="630">
          <cell r="A630" t="str">
            <v>30010001</v>
          </cell>
          <cell r="B630" t="str">
            <v>Campos Basto Jose Fernando</v>
          </cell>
          <cell r="C630">
            <v>3083.1141324</v>
          </cell>
        </row>
        <row r="631">
          <cell r="A631" t="str">
            <v>30010007</v>
          </cell>
          <cell r="B631" t="str">
            <v>Moo Ac Jose Idelfonso</v>
          </cell>
          <cell r="C631">
            <v>3083.1141324</v>
          </cell>
        </row>
        <row r="632">
          <cell r="A632" t="str">
            <v>30010064</v>
          </cell>
          <cell r="B632" t="str">
            <v>Palomo Couoh Carlos Antonio</v>
          </cell>
          <cell r="C632">
            <v>3083.1141324</v>
          </cell>
        </row>
        <row r="633">
          <cell r="A633" t="str">
            <v>30120001</v>
          </cell>
          <cell r="B633" t="str">
            <v>Rosado Valencia Manuel Jesus</v>
          </cell>
          <cell r="C633">
            <v>3233.1418284000001</v>
          </cell>
        </row>
        <row r="634">
          <cell r="A634" t="str">
            <v>30130058</v>
          </cell>
          <cell r="B634" t="str">
            <v>Cuevas Lopez Jesus Alberto</v>
          </cell>
          <cell r="C634">
            <v>2934.58671336</v>
          </cell>
        </row>
        <row r="635">
          <cell r="A635" t="str">
            <v>30130059</v>
          </cell>
          <cell r="B635" t="str">
            <v>Gongora - Santiago Angel</v>
          </cell>
          <cell r="C635">
            <v>2934.58671336</v>
          </cell>
        </row>
        <row r="636">
          <cell r="A636" t="str">
            <v>34080004</v>
          </cell>
          <cell r="B636" t="str">
            <v>Sierra Trejo Miguel Angel</v>
          </cell>
          <cell r="C636">
            <v>3127.2568968</v>
          </cell>
        </row>
        <row r="637">
          <cell r="A637" t="str">
            <v>34010001</v>
          </cell>
          <cell r="B637" t="str">
            <v>Alvarado Robledo Alejandro</v>
          </cell>
          <cell r="C637">
            <v>1708.0642807439999</v>
          </cell>
        </row>
        <row r="638">
          <cell r="A638" t="str">
            <v>34010002</v>
          </cell>
          <cell r="B638" t="str">
            <v>Arias Colli Joel Francisco</v>
          </cell>
          <cell r="C638">
            <v>2978.9520463200001</v>
          </cell>
        </row>
        <row r="639">
          <cell r="A639" t="str">
            <v>34010003</v>
          </cell>
          <cell r="B639" t="str">
            <v>Avila Quetz Wilberh Dionicio</v>
          </cell>
          <cell r="C639" t="e">
            <v>#N/A</v>
          </cell>
        </row>
        <row r="640">
          <cell r="A640" t="str">
            <v>34010009</v>
          </cell>
          <cell r="B640" t="str">
            <v>Diaz Tolosa Miriam</v>
          </cell>
          <cell r="C640">
            <v>2978.9520463200001</v>
          </cell>
        </row>
        <row r="641">
          <cell r="A641" t="str">
            <v>34010010</v>
          </cell>
          <cell r="B641" t="str">
            <v>Dzul Chi Julio Cesar</v>
          </cell>
          <cell r="C641">
            <v>2978.9520463200001</v>
          </cell>
        </row>
        <row r="642">
          <cell r="A642" t="str">
            <v>34010011</v>
          </cell>
          <cell r="B642" t="str">
            <v>Euan Pastrana Virginia Del R</v>
          </cell>
          <cell r="C642">
            <v>3121.6926828000001</v>
          </cell>
        </row>
        <row r="643">
          <cell r="A643" t="str">
            <v>34010012</v>
          </cell>
          <cell r="B643" t="str">
            <v>Fuentes Graniel Braulio Alej</v>
          </cell>
          <cell r="C643">
            <v>2978.9520463200001</v>
          </cell>
        </row>
        <row r="644">
          <cell r="A644" t="str">
            <v>34010013</v>
          </cell>
          <cell r="B644" t="str">
            <v>Hernandez Salazar Nancy Gabr</v>
          </cell>
          <cell r="C644">
            <v>3121.6926828000001</v>
          </cell>
        </row>
        <row r="645">
          <cell r="A645" t="str">
            <v>34010016</v>
          </cell>
          <cell r="B645" t="str">
            <v>Matos Huchim Luis Manuel</v>
          </cell>
          <cell r="C645">
            <v>2978.9520463200001</v>
          </cell>
        </row>
        <row r="646">
          <cell r="A646" t="str">
            <v>34010017</v>
          </cell>
          <cell r="B646" t="str">
            <v>Noh Vargas Wilbert Heriberto</v>
          </cell>
          <cell r="C646">
            <v>2978.9520463200001</v>
          </cell>
        </row>
        <row r="647">
          <cell r="A647" t="str">
            <v>34010020</v>
          </cell>
          <cell r="B647" t="str">
            <v>Perez Herrera Adolfo Arturo</v>
          </cell>
          <cell r="C647">
            <v>2978.9520463200001</v>
          </cell>
        </row>
        <row r="648">
          <cell r="A648" t="str">
            <v>34010021</v>
          </cell>
          <cell r="B648" t="str">
            <v>Solis Flores Jose Leandro</v>
          </cell>
          <cell r="C648">
            <v>2978.9520463200001</v>
          </cell>
        </row>
        <row r="649">
          <cell r="A649" t="str">
            <v>34010051</v>
          </cell>
          <cell r="B649" t="str">
            <v>Manrique Diaz Ileana Maria</v>
          </cell>
          <cell r="C649" t="e">
            <v>#N/A</v>
          </cell>
        </row>
        <row r="650">
          <cell r="A650" t="str">
            <v>34010052</v>
          </cell>
          <cell r="B650" t="str">
            <v>Perez Castillo Ysabel</v>
          </cell>
          <cell r="C650">
            <v>3121.6926828000001</v>
          </cell>
        </row>
        <row r="651">
          <cell r="A651" t="str">
            <v>34010062</v>
          </cell>
          <cell r="B651" t="str">
            <v>Barrientos Cortes Laura Ange</v>
          </cell>
          <cell r="C651">
            <v>3336.0179628000001</v>
          </cell>
        </row>
        <row r="652">
          <cell r="A652" t="str">
            <v>34010063</v>
          </cell>
          <cell r="B652" t="str">
            <v>Rosado Toral Maria Raquel</v>
          </cell>
        </row>
        <row r="653">
          <cell r="A653" t="str">
            <v>11010009</v>
          </cell>
          <cell r="B653" t="str">
            <v>Leon Sierra Manuel Alejandro</v>
          </cell>
        </row>
        <row r="654">
          <cell r="A654" t="str">
            <v>34010054</v>
          </cell>
          <cell r="B654" t="str">
            <v>Pech Cauich Raniger De Jesus</v>
          </cell>
          <cell r="C654">
            <v>3264.6476445600001</v>
          </cell>
        </row>
        <row r="655">
          <cell r="A655" t="str">
            <v>34020005</v>
          </cell>
          <cell r="B655" t="str">
            <v>Sosa Sanchez Raul Fernando</v>
          </cell>
          <cell r="C655">
            <v>2527.4421228000001</v>
          </cell>
        </row>
        <row r="656">
          <cell r="A656" t="str">
            <v>34020006</v>
          </cell>
          <cell r="B656" t="str">
            <v>Rodriguez Cahum Maria Luisa</v>
          </cell>
          <cell r="C656">
            <v>2527.4421228000001</v>
          </cell>
        </row>
        <row r="657">
          <cell r="A657" t="str">
            <v>34020024</v>
          </cell>
          <cell r="B657" t="str">
            <v>Cab Jimenez Alicia Noemi</v>
          </cell>
          <cell r="C657">
            <v>2836.0630308</v>
          </cell>
        </row>
        <row r="658">
          <cell r="A658" t="str">
            <v>34020030</v>
          </cell>
          <cell r="B658" t="str">
            <v>Aguirre Bacelis Candelaria J</v>
          </cell>
          <cell r="C658">
            <v>3264.7135908</v>
          </cell>
        </row>
        <row r="659">
          <cell r="A659" t="str">
            <v>45010002</v>
          </cell>
          <cell r="B659" t="str">
            <v>Contreras Gonzalez Pedro Jos</v>
          </cell>
        </row>
        <row r="660">
          <cell r="A660" t="str">
            <v>34010055</v>
          </cell>
          <cell r="B660" t="str">
            <v>Caamal Chale Adda Patricia</v>
          </cell>
          <cell r="C660">
            <v>2978.9520463200001</v>
          </cell>
        </row>
        <row r="661">
          <cell r="A661" t="str">
            <v>34030027</v>
          </cell>
          <cell r="B661" t="str">
            <v>Manzano Dominguez Derly Dali</v>
          </cell>
          <cell r="C661">
            <v>2333.7377508</v>
          </cell>
        </row>
        <row r="662">
          <cell r="A662" t="str">
            <v>34030028</v>
          </cell>
          <cell r="B662" t="str">
            <v>Munguia Hernandez Paula</v>
          </cell>
          <cell r="C662">
            <v>2978.8778567999998</v>
          </cell>
        </row>
        <row r="663">
          <cell r="A663" t="str">
            <v>34030029</v>
          </cell>
          <cell r="B663" t="str">
            <v>Parra Briceño Juan Manuel</v>
          </cell>
          <cell r="C663">
            <v>2978.8778567999998</v>
          </cell>
        </row>
        <row r="664">
          <cell r="A664" t="str">
            <v>34030030</v>
          </cell>
          <cell r="B664" t="str">
            <v>Pool Chin Juan Francisco</v>
          </cell>
          <cell r="C664">
            <v>2978.9520463200001</v>
          </cell>
        </row>
        <row r="665">
          <cell r="A665" t="str">
            <v>34030031</v>
          </cell>
          <cell r="B665" t="str">
            <v>Silva Lopez Antonio</v>
          </cell>
          <cell r="C665">
            <v>2333.6718045600001</v>
          </cell>
        </row>
        <row r="666">
          <cell r="A666" t="str">
            <v>34030033</v>
          </cell>
          <cell r="B666" t="str">
            <v>Ake Basto Nadia</v>
          </cell>
          <cell r="C666">
            <v>3264.6476445600001</v>
          </cell>
        </row>
        <row r="667">
          <cell r="A667" t="str">
            <v>34010056</v>
          </cell>
          <cell r="B667" t="str">
            <v>Cumi Cab Maria Felix</v>
          </cell>
          <cell r="C667">
            <v>3121.6926828000001</v>
          </cell>
        </row>
        <row r="668">
          <cell r="A668" t="str">
            <v>34040001</v>
          </cell>
          <cell r="B668" t="str">
            <v>Rodriguez Basto Mariza Isabe</v>
          </cell>
          <cell r="C668">
            <v>3336.0179628000001</v>
          </cell>
        </row>
        <row r="669">
          <cell r="A669" t="str">
            <v>34040003</v>
          </cell>
          <cell r="B669" t="str">
            <v>May Couoh Francisca</v>
          </cell>
          <cell r="C669">
            <v>3336.0179628000001</v>
          </cell>
        </row>
        <row r="670">
          <cell r="A670" t="str">
            <v>34040033</v>
          </cell>
          <cell r="B670" t="str">
            <v>Echanove Chuc Luz Del Carmen</v>
          </cell>
          <cell r="C670">
            <v>3121.6926828000001</v>
          </cell>
        </row>
        <row r="671">
          <cell r="A671" t="str">
            <v>34040034</v>
          </cell>
          <cell r="B671" t="str">
            <v>Lopez - Maria Luisa</v>
          </cell>
          <cell r="C671">
            <v>3121.6926828000001</v>
          </cell>
        </row>
        <row r="672">
          <cell r="A672" t="str">
            <v>34040035</v>
          </cell>
          <cell r="B672" t="str">
            <v>Lugo Carcaño Elda</v>
          </cell>
          <cell r="C672">
            <v>2907.3674028</v>
          </cell>
        </row>
        <row r="673">
          <cell r="A673" t="str">
            <v>34040036</v>
          </cell>
          <cell r="B673" t="str">
            <v>Maldonado Pech Paula Aracell</v>
          </cell>
          <cell r="C673">
            <v>3121.6926828000001</v>
          </cell>
        </row>
        <row r="674">
          <cell r="A674" t="str">
            <v>34040037</v>
          </cell>
          <cell r="B674" t="str">
            <v>Martinez Lopez Marina Elizab</v>
          </cell>
          <cell r="C674">
            <v>3121.6926828000001</v>
          </cell>
        </row>
        <row r="675">
          <cell r="A675" t="str">
            <v>34040038</v>
          </cell>
          <cell r="B675" t="str">
            <v>May Manrique Fulvia Maria</v>
          </cell>
          <cell r="C675">
            <v>2978.9520463200001</v>
          </cell>
        </row>
        <row r="676">
          <cell r="A676" t="str">
            <v>34040056</v>
          </cell>
          <cell r="B676" t="str">
            <v>Matu Cauich Francisca Merced</v>
          </cell>
          <cell r="C676">
            <v>3121.6926828000001</v>
          </cell>
        </row>
        <row r="677">
          <cell r="A677" t="str">
            <v>34060001</v>
          </cell>
          <cell r="B677" t="str">
            <v>Balam Canche Jose Alberto</v>
          </cell>
          <cell r="C677">
            <v>3336.0179628000001</v>
          </cell>
        </row>
        <row r="678">
          <cell r="A678" t="str">
            <v>34060002</v>
          </cell>
          <cell r="B678" t="str">
            <v>Rosado Avila Jose Andres</v>
          </cell>
          <cell r="C678" t="e">
            <v>#N/A</v>
          </cell>
        </row>
        <row r="679">
          <cell r="A679" t="str">
            <v>34060003</v>
          </cell>
          <cell r="B679" t="str">
            <v>Pech Lopez Daniel Jesus</v>
          </cell>
          <cell r="C679" t="e">
            <v>#N/A</v>
          </cell>
        </row>
        <row r="680">
          <cell r="A680" t="str">
            <v>34060006</v>
          </cell>
          <cell r="B680" t="str">
            <v>Perez Sanchez Sergio Octavio</v>
          </cell>
          <cell r="C680">
            <v>3336.0179628000001</v>
          </cell>
        </row>
        <row r="681">
          <cell r="A681" t="str">
            <v>34060007</v>
          </cell>
          <cell r="B681" t="str">
            <v>Avila Cetz Emmanuel</v>
          </cell>
          <cell r="C681" t="e">
            <v>#N/A</v>
          </cell>
        </row>
        <row r="682">
          <cell r="A682" t="str">
            <v>34060008</v>
          </cell>
          <cell r="B682" t="str">
            <v>Pacheco Ruiz Hermilo</v>
          </cell>
          <cell r="C682">
            <v>3336.0179628000001</v>
          </cell>
        </row>
        <row r="683">
          <cell r="A683" t="str">
            <v>34060041</v>
          </cell>
          <cell r="B683" t="str">
            <v>Brito Navarro Juan Alberto</v>
          </cell>
          <cell r="C683">
            <v>7.3544969519991801</v>
          </cell>
        </row>
        <row r="684">
          <cell r="A684" t="str">
            <v>34060042</v>
          </cell>
          <cell r="B684" t="str">
            <v>Catzin Chable Julio Armando</v>
          </cell>
          <cell r="C684">
            <v>1708.0642807439999</v>
          </cell>
        </row>
        <row r="685">
          <cell r="A685" t="str">
            <v>34060043</v>
          </cell>
          <cell r="B685" t="str">
            <v>Escobedo Escamilla Celso Fel</v>
          </cell>
          <cell r="C685">
            <v>2978.9520463200001</v>
          </cell>
        </row>
        <row r="686">
          <cell r="A686" t="str">
            <v>34060055</v>
          </cell>
          <cell r="B686" t="str">
            <v>Zapata Pech Jose Emiliano</v>
          </cell>
          <cell r="C686">
            <v>2978.9520463200001</v>
          </cell>
        </row>
        <row r="687">
          <cell r="A687" t="str">
            <v>34060056</v>
          </cell>
          <cell r="B687" t="str">
            <v>Hernandez Garcia Luis Alfons</v>
          </cell>
          <cell r="C687">
            <v>2978.9520463200001</v>
          </cell>
        </row>
        <row r="688">
          <cell r="A688" t="str">
            <v>34060058</v>
          </cell>
          <cell r="B688" t="str">
            <v>Roses Arguelles Carlos Ranul</v>
          </cell>
          <cell r="C688" t="e">
            <v>#N/A</v>
          </cell>
        </row>
        <row r="689">
          <cell r="A689" t="str">
            <v>34060060</v>
          </cell>
          <cell r="B689" t="str">
            <v>Castro Uc Martin Clemente Ht</v>
          </cell>
          <cell r="C689">
            <v>3336.0179628000001</v>
          </cell>
        </row>
        <row r="690">
          <cell r="A690" t="str">
            <v>34060061</v>
          </cell>
          <cell r="B690" t="str">
            <v>Chim Quintal Mario Eiter</v>
          </cell>
          <cell r="C690">
            <v>3336.0179628000001</v>
          </cell>
        </row>
        <row r="691">
          <cell r="A691" t="str">
            <v>34060062</v>
          </cell>
          <cell r="B691" t="str">
            <v>Ruiz Baquedano Jorge Carlos</v>
          </cell>
          <cell r="C691">
            <v>3336.0179628000001</v>
          </cell>
        </row>
        <row r="692">
          <cell r="A692" t="str">
            <v>34080005</v>
          </cell>
          <cell r="B692" t="str">
            <v>Cetina Poot Manuela Angelina</v>
          </cell>
          <cell r="C692">
            <v>3401.9642027999998</v>
          </cell>
        </row>
        <row r="693">
          <cell r="A693" t="str">
            <v>01010006</v>
          </cell>
          <cell r="B693" t="str">
            <v>Gonzalez Valencia Norma Lizb</v>
          </cell>
        </row>
        <row r="694">
          <cell r="A694" t="str">
            <v>36010001</v>
          </cell>
          <cell r="B694" t="str">
            <v>Bacab Che Francisco Xavier</v>
          </cell>
          <cell r="C694">
            <v>2934.58671336</v>
          </cell>
        </row>
        <row r="695">
          <cell r="A695" t="str">
            <v>36010002</v>
          </cell>
          <cell r="B695" t="str">
            <v>Cuevas Moreno Leny Carmelina</v>
          </cell>
          <cell r="C695">
            <v>2247.9416925599999</v>
          </cell>
        </row>
        <row r="696">
          <cell r="A696" t="str">
            <v>36010004</v>
          </cell>
          <cell r="B696" t="str">
            <v>Duran Martinez Leticia Del S</v>
          </cell>
          <cell r="C696">
            <v>2728.8344445600001</v>
          </cell>
        </row>
        <row r="697">
          <cell r="A697" t="str">
            <v>36010005</v>
          </cell>
          <cell r="B697" t="str">
            <v>Lizarraga Larrache Elia Noem</v>
          </cell>
          <cell r="C697" t="e">
            <v>#N/A</v>
          </cell>
        </row>
        <row r="698">
          <cell r="A698" t="str">
            <v>36010007</v>
          </cell>
          <cell r="B698" t="str">
            <v>Rodriguez Chan Manuel Ivan</v>
          </cell>
          <cell r="C698">
            <v>3083.1141324</v>
          </cell>
        </row>
        <row r="699">
          <cell r="A699" t="str">
            <v>36010011</v>
          </cell>
          <cell r="B699" t="str">
            <v>Mendoza Sanchez Flora Del Ca</v>
          </cell>
        </row>
        <row r="700">
          <cell r="A700" t="str">
            <v>37010004</v>
          </cell>
          <cell r="B700" t="str">
            <v>Bejar Herrera Merli</v>
          </cell>
          <cell r="C700">
            <v>2176.3570490400002</v>
          </cell>
        </row>
        <row r="701">
          <cell r="A701" t="str">
            <v>37010007</v>
          </cell>
          <cell r="B701" t="str">
            <v>Cervera Gongora Yolanda</v>
          </cell>
          <cell r="C701">
            <v>2728.8344445600001</v>
          </cell>
        </row>
        <row r="702">
          <cell r="A702" t="str">
            <v>37010028</v>
          </cell>
          <cell r="B702" t="str">
            <v>Santos Cervera Martha Imelda</v>
          </cell>
          <cell r="C702">
            <v>3796.3886642399998</v>
          </cell>
        </row>
        <row r="703">
          <cell r="A703" t="str">
            <v>37010029</v>
          </cell>
          <cell r="B703" t="str">
            <v>Martinez Cocom Georgina De L</v>
          </cell>
          <cell r="C703">
            <v>2997.3840203999998</v>
          </cell>
        </row>
        <row r="704">
          <cell r="A704" t="str">
            <v>37010040</v>
          </cell>
          <cell r="B704" t="str">
            <v>Godoy Trejo Lizzie Antonia</v>
          </cell>
          <cell r="C704">
            <v>3979.2964907999999</v>
          </cell>
        </row>
        <row r="705">
          <cell r="A705" t="str">
            <v>37010042</v>
          </cell>
          <cell r="B705" t="str">
            <v>Leal Flores Israel</v>
          </cell>
          <cell r="C705">
            <v>4337.6043947999997</v>
          </cell>
        </row>
        <row r="706">
          <cell r="A706" t="str">
            <v>37020018</v>
          </cell>
          <cell r="B706" t="str">
            <v>Gomez Naranjo Elsa Miriam</v>
          </cell>
          <cell r="C706">
            <v>3706.8006971999998</v>
          </cell>
        </row>
        <row r="707">
          <cell r="A707" t="str">
            <v>37020019</v>
          </cell>
          <cell r="B707" t="str">
            <v>Rafful Quiñonez Maria Patric</v>
          </cell>
          <cell r="C707">
            <v>2074.9811915999999</v>
          </cell>
        </row>
        <row r="708">
          <cell r="A708" t="str">
            <v>37030020</v>
          </cell>
          <cell r="B708" t="str">
            <v>Diaz Diaz Neyvi Del Socorro</v>
          </cell>
          <cell r="C708">
            <v>3527.6247631199999</v>
          </cell>
        </row>
        <row r="709">
          <cell r="A709" t="str">
            <v>37070022</v>
          </cell>
          <cell r="B709" t="str">
            <v>De La Rosa Leon Angel Robert</v>
          </cell>
          <cell r="C709">
            <v>3083.1141324</v>
          </cell>
        </row>
        <row r="710">
          <cell r="A710" t="str">
            <v>37070023</v>
          </cell>
          <cell r="B710" t="str">
            <v>Lora Brito Gutberto Jesus</v>
          </cell>
          <cell r="C710">
            <v>3083.1141324</v>
          </cell>
        </row>
        <row r="711">
          <cell r="A711" t="str">
            <v>37070024</v>
          </cell>
          <cell r="B711" t="str">
            <v>Mezquita Argaez Pedro Franci</v>
          </cell>
          <cell r="C711">
            <v>3034.4622938399998</v>
          </cell>
        </row>
        <row r="712">
          <cell r="A712" t="str">
            <v>37070025</v>
          </cell>
          <cell r="B712" t="str">
            <v>Pech Rodriguez Gabriel</v>
          </cell>
          <cell r="C712">
            <v>3083.1141324</v>
          </cell>
        </row>
        <row r="713">
          <cell r="A713" t="str">
            <v>37070026</v>
          </cell>
          <cell r="B713" t="str">
            <v>Vadillo Rosado Renan</v>
          </cell>
          <cell r="C713">
            <v>2762.8517133599998</v>
          </cell>
        </row>
        <row r="714">
          <cell r="A714" t="str">
            <v>37010016</v>
          </cell>
          <cell r="B714" t="str">
            <v>Ucan Suaste Carlos</v>
          </cell>
          <cell r="C714">
            <v>4516.6924005600004</v>
          </cell>
        </row>
        <row r="715">
          <cell r="A715" t="str">
            <v>37030001</v>
          </cell>
          <cell r="B715" t="str">
            <v>Hernandez Pou Rosa Maria</v>
          </cell>
          <cell r="C715">
            <v>4248.0274188000003</v>
          </cell>
        </row>
        <row r="716">
          <cell r="A716" t="str">
            <v>38010002</v>
          </cell>
          <cell r="B716" t="str">
            <v>Castillo Diaz Adlemy De Jesu</v>
          </cell>
          <cell r="C716">
            <v>3706.8006971999998</v>
          </cell>
        </row>
        <row r="717">
          <cell r="A717" t="str">
            <v>38010004</v>
          </cell>
          <cell r="B717" t="str">
            <v>Castillo Hernandez Rodolfo D</v>
          </cell>
          <cell r="C717">
            <v>3083.1141324</v>
          </cell>
        </row>
        <row r="718">
          <cell r="A718" t="str">
            <v>38010005</v>
          </cell>
          <cell r="B718" t="str">
            <v>Castro Escobedo Ysabel Crist</v>
          </cell>
          <cell r="C718">
            <v>585.33976787999995</v>
          </cell>
        </row>
        <row r="719">
          <cell r="A719" t="str">
            <v>38010007</v>
          </cell>
          <cell r="B719" t="str">
            <v>Patron May Berta Maria Del R</v>
          </cell>
          <cell r="C719">
            <v>2997.3840203999998</v>
          </cell>
        </row>
        <row r="720">
          <cell r="A720" t="str">
            <v>38010008</v>
          </cell>
          <cell r="B720" t="str">
            <v>Perez Nuñez Lucero De Fatima</v>
          </cell>
          <cell r="C720">
            <v>3706.9655628</v>
          </cell>
        </row>
        <row r="721">
          <cell r="A721" t="str">
            <v>38010011</v>
          </cell>
          <cell r="B721" t="str">
            <v>Alegria Jacter Patricia</v>
          </cell>
          <cell r="C721">
            <v>2997.3840203999998</v>
          </cell>
        </row>
        <row r="722">
          <cell r="A722" t="str">
            <v>38020008</v>
          </cell>
          <cell r="B722" t="str">
            <v>Pinto Villanueva Alberto Isa</v>
          </cell>
          <cell r="C722">
            <v>3083.1141324</v>
          </cell>
        </row>
        <row r="723">
          <cell r="A723" t="str">
            <v>39010001</v>
          </cell>
          <cell r="B723" t="str">
            <v>Aguilar Aguilar Yolanda</v>
          </cell>
          <cell r="C723" t="e">
            <v>#N/A</v>
          </cell>
        </row>
        <row r="724">
          <cell r="A724" t="str">
            <v>39010003</v>
          </cell>
          <cell r="B724" t="str">
            <v>Cardeña Burgos Renan Omar</v>
          </cell>
          <cell r="C724">
            <v>3984.3084050399998</v>
          </cell>
        </row>
        <row r="725">
          <cell r="A725" t="str">
            <v>39010004</v>
          </cell>
          <cell r="B725" t="str">
            <v>Cauich Pech Margarito</v>
          </cell>
          <cell r="C725">
            <v>3203.1362892000002</v>
          </cell>
        </row>
        <row r="726">
          <cell r="A726" t="str">
            <v>39010005</v>
          </cell>
          <cell r="B726" t="str">
            <v>Couoh Fernandez Bernardo</v>
          </cell>
          <cell r="C726">
            <v>3552.743685936</v>
          </cell>
        </row>
        <row r="727">
          <cell r="A727" t="str">
            <v>39010006</v>
          </cell>
          <cell r="B727" t="str">
            <v>Estrella Alcocer Ernesto Jav</v>
          </cell>
          <cell r="C727">
            <v>395.87622035999999</v>
          </cell>
        </row>
        <row r="728">
          <cell r="A728" t="str">
            <v>39010007</v>
          </cell>
          <cell r="B728" t="str">
            <v>Hernandez Iturralde Leidy Ma</v>
          </cell>
          <cell r="C728">
            <v>3984.3084050399998</v>
          </cell>
        </row>
        <row r="729">
          <cell r="A729" t="str">
            <v>39010008</v>
          </cell>
          <cell r="B729" t="str">
            <v>Itza Martinez Abraham Absalo</v>
          </cell>
          <cell r="C729">
            <v>2162.2115805600001</v>
          </cell>
        </row>
        <row r="730">
          <cell r="A730" t="str">
            <v>39010009</v>
          </cell>
          <cell r="B730" t="str">
            <v>Marin Rufino Luis</v>
          </cell>
          <cell r="C730">
            <v>3984.3084050399998</v>
          </cell>
        </row>
        <row r="731">
          <cell r="A731" t="str">
            <v>39010010</v>
          </cell>
          <cell r="B731" t="str">
            <v>Ojeda Mena Evelyn Sugey</v>
          </cell>
          <cell r="C731">
            <v>2997.3840203999998</v>
          </cell>
        </row>
        <row r="732">
          <cell r="A732" t="str">
            <v>40010002</v>
          </cell>
          <cell r="B732" t="str">
            <v>Diaz Moguel Ana Maria</v>
          </cell>
          <cell r="C732">
            <v>3083.1141324</v>
          </cell>
        </row>
        <row r="733">
          <cell r="A733" t="str">
            <v>40010003</v>
          </cell>
          <cell r="B733" t="str">
            <v>Rosado Bacelis Nidia Esther</v>
          </cell>
          <cell r="C733" t="e">
            <v>#N/A</v>
          </cell>
        </row>
        <row r="734">
          <cell r="A734" t="str">
            <v>40010004</v>
          </cell>
          <cell r="B734" t="str">
            <v>Tello Martinez Melba Elena</v>
          </cell>
          <cell r="C734">
            <v>3083.1141324</v>
          </cell>
        </row>
        <row r="735">
          <cell r="A735" t="str">
            <v>41010001</v>
          </cell>
          <cell r="B735" t="str">
            <v>Aguilar Yam Nidia Isabel</v>
          </cell>
          <cell r="C735">
            <v>2907.3674028</v>
          </cell>
        </row>
        <row r="736">
          <cell r="A736" t="str">
            <v>41010002</v>
          </cell>
          <cell r="B736" t="str">
            <v>Castañeda Medina Concepcion</v>
          </cell>
        </row>
        <row r="737">
          <cell r="A737" t="str">
            <v>41010004</v>
          </cell>
          <cell r="B737" t="str">
            <v>Chan Montalvo Jose Martin Ga</v>
          </cell>
          <cell r="C737">
            <v>2907.3674028</v>
          </cell>
        </row>
        <row r="738">
          <cell r="A738" t="str">
            <v>41010005</v>
          </cell>
          <cell r="B738" t="str">
            <v>Couoh Montalvo Manuel Doming</v>
          </cell>
          <cell r="C738">
            <v>3083.1141324</v>
          </cell>
        </row>
        <row r="739">
          <cell r="A739" t="str">
            <v>41010006</v>
          </cell>
          <cell r="B739" t="str">
            <v>Franco Maldonado Rosalia Gua</v>
          </cell>
          <cell r="C739">
            <v>2907.3674028</v>
          </cell>
        </row>
        <row r="740">
          <cell r="A740" t="str">
            <v>41010007</v>
          </cell>
          <cell r="B740" t="str">
            <v>Malta Nuñez Zulemy Yazmin</v>
          </cell>
          <cell r="C740">
            <v>2907.3674028</v>
          </cell>
        </row>
        <row r="741">
          <cell r="A741" t="str">
            <v>41010008</v>
          </cell>
          <cell r="B741" t="str">
            <v>Ommundsen Perez Laura Olena</v>
          </cell>
          <cell r="C741">
            <v>2247.9416925599999</v>
          </cell>
        </row>
        <row r="742">
          <cell r="A742" t="str">
            <v>41010009</v>
          </cell>
          <cell r="B742" t="str">
            <v>Solis Chan Marisa Guillermin</v>
          </cell>
          <cell r="C742">
            <v>2907.3674028</v>
          </cell>
        </row>
        <row r="743">
          <cell r="A743" t="str">
            <v>41010010</v>
          </cell>
          <cell r="B743" t="str">
            <v>Argaez Koh Jose Luis</v>
          </cell>
          <cell r="C743">
            <v>2907.3674028</v>
          </cell>
        </row>
        <row r="744">
          <cell r="A744" t="str">
            <v>41010011</v>
          </cell>
          <cell r="B744" t="str">
            <v>Trava Pedrera Zoila Vanessa</v>
          </cell>
          <cell r="C744">
            <v>2907.3674028</v>
          </cell>
        </row>
        <row r="745">
          <cell r="A745" t="str">
            <v>41010012</v>
          </cell>
          <cell r="B745" t="str">
            <v>Castro Tuyub Geny Del Socorr</v>
          </cell>
          <cell r="C745">
            <v>3044.6180147999999</v>
          </cell>
        </row>
        <row r="746">
          <cell r="A746" t="str">
            <v>06010017</v>
          </cell>
          <cell r="B746" t="str">
            <v>Escalante Pacheco Francisco</v>
          </cell>
          <cell r="C746">
            <v>2911.3791323999999</v>
          </cell>
        </row>
        <row r="747">
          <cell r="A747" t="str">
            <v>06010041</v>
          </cell>
          <cell r="B747" t="str">
            <v>Guzman Lopez Tomas Francisco</v>
          </cell>
          <cell r="C747">
            <v>2083.5542028</v>
          </cell>
        </row>
        <row r="748">
          <cell r="A748" t="str">
            <v>42010001</v>
          </cell>
          <cell r="B748" t="str">
            <v>Albor Oropeza Ernesto Antoni</v>
          </cell>
          <cell r="C748">
            <v>4427.1044335200004</v>
          </cell>
        </row>
        <row r="749">
          <cell r="A749" t="str">
            <v>42010002</v>
          </cell>
          <cell r="B749" t="str">
            <v>Bates Medina Adan Donato</v>
          </cell>
          <cell r="C749">
            <v>4158.3405323999996</v>
          </cell>
        </row>
        <row r="750">
          <cell r="A750" t="str">
            <v>42010005</v>
          </cell>
          <cell r="B750" t="str">
            <v>Chavez Nieves Leonor</v>
          </cell>
          <cell r="C750">
            <v>4247.9284994400005</v>
          </cell>
        </row>
        <row r="751">
          <cell r="A751" t="str">
            <v>42010006</v>
          </cell>
          <cell r="B751" t="str">
            <v>Cima Balam Ermilo Rafael</v>
          </cell>
          <cell r="C751">
            <v>2785.57019304</v>
          </cell>
        </row>
        <row r="752">
          <cell r="A752" t="str">
            <v>42010007</v>
          </cell>
          <cell r="B752" t="str">
            <v>De La Rosa Rodriguez Gladis</v>
          </cell>
          <cell r="C752">
            <v>3083.1141324</v>
          </cell>
        </row>
        <row r="753">
          <cell r="A753" t="str">
            <v>42010009</v>
          </cell>
          <cell r="B753" t="str">
            <v>Estrella Vazquez Manuel Jesu</v>
          </cell>
          <cell r="C753">
            <v>3083.1141324</v>
          </cell>
        </row>
        <row r="754">
          <cell r="A754" t="str">
            <v>42010011</v>
          </cell>
          <cell r="B754" t="str">
            <v>Herrera Y Peña Maria Jesus</v>
          </cell>
          <cell r="C754">
            <v>4158.3405323999996</v>
          </cell>
        </row>
        <row r="755">
          <cell r="A755" t="str">
            <v>42010014</v>
          </cell>
          <cell r="B755" t="str">
            <v>Sosa Duran Lazaro Javier</v>
          </cell>
          <cell r="C755">
            <v>2934.58671336</v>
          </cell>
        </row>
        <row r="756">
          <cell r="A756" t="str">
            <v>42010015</v>
          </cell>
          <cell r="B756" t="str">
            <v>Trejo Galera Luis Augusto</v>
          </cell>
        </row>
        <row r="757">
          <cell r="A757" t="str">
            <v>42010016</v>
          </cell>
          <cell r="B757" t="str">
            <v>Vera Fajardo Eduardo Manuel</v>
          </cell>
          <cell r="C757">
            <v>4158.3405323999996</v>
          </cell>
        </row>
        <row r="758">
          <cell r="A758" t="str">
            <v>42010017</v>
          </cell>
          <cell r="B758" t="str">
            <v>Zi Tec Paula Lucila</v>
          </cell>
          <cell r="C758">
            <v>4158.3405323999996</v>
          </cell>
        </row>
        <row r="759">
          <cell r="A759" t="str">
            <v>42010019</v>
          </cell>
          <cell r="B759" t="str">
            <v>Campos Encalada Cristina Gab</v>
          </cell>
          <cell r="C759">
            <v>4158.3405323999996</v>
          </cell>
        </row>
        <row r="760">
          <cell r="A760" t="str">
            <v>42010020</v>
          </cell>
          <cell r="B760" t="str">
            <v>Osorio Caballero Beatriz</v>
          </cell>
          <cell r="C760">
            <v>4516.6924005600004</v>
          </cell>
        </row>
        <row r="761">
          <cell r="A761" t="str">
            <v>42010022</v>
          </cell>
          <cell r="B761" t="str">
            <v>Cupul Manzano Julio Cesar</v>
          </cell>
          <cell r="C761">
            <v>2934.58671336</v>
          </cell>
        </row>
        <row r="762">
          <cell r="A762" t="str">
            <v>42010023</v>
          </cell>
          <cell r="B762" t="str">
            <v>Adam Salias Rocio Guadalupe</v>
          </cell>
          <cell r="C762">
            <v>1707.699927768</v>
          </cell>
        </row>
        <row r="763">
          <cell r="A763" t="str">
            <v>42010025</v>
          </cell>
          <cell r="B763" t="str">
            <v>Vazquez Solis Alfredo</v>
          </cell>
          <cell r="C763">
            <v>2934.58671336</v>
          </cell>
        </row>
        <row r="764">
          <cell r="A764" t="str">
            <v>42010026</v>
          </cell>
          <cell r="B764" t="str">
            <v>Rivera Flores Yadira Del Car</v>
          </cell>
          <cell r="C764">
            <v>2728.8344445600001</v>
          </cell>
        </row>
        <row r="765">
          <cell r="A765" t="str">
            <v>42010028</v>
          </cell>
          <cell r="B765" t="str">
            <v>Roche Reyes Nancy Maria</v>
          </cell>
          <cell r="C765">
            <v>3621.9278863200002</v>
          </cell>
        </row>
        <row r="766">
          <cell r="A766" t="str">
            <v>42010029</v>
          </cell>
          <cell r="B766" t="str">
            <v>Rivera Romero Noe</v>
          </cell>
          <cell r="C766">
            <v>4721.48270082</v>
          </cell>
        </row>
        <row r="767">
          <cell r="A767" t="str">
            <v>45010012</v>
          </cell>
          <cell r="B767" t="str">
            <v>Alcocer Denis Mirna Beatriz</v>
          </cell>
        </row>
        <row r="768">
          <cell r="A768" t="str">
            <v>46010002</v>
          </cell>
          <cell r="B768" t="str">
            <v>Orozco Jacobo Maria Teresa</v>
          </cell>
          <cell r="C768">
            <v>2247.9416925599999</v>
          </cell>
        </row>
        <row r="769">
          <cell r="A769" t="str">
            <v>46010014</v>
          </cell>
          <cell r="B769" t="str">
            <v>Carrillo Diaz Jose Alberto</v>
          </cell>
          <cell r="C769">
            <v>4697.5829368799996</v>
          </cell>
        </row>
        <row r="770">
          <cell r="A770" t="str">
            <v>46010016</v>
          </cell>
          <cell r="B770" t="str">
            <v>Herrera Hernandez Isabel Cri</v>
          </cell>
          <cell r="C770">
            <v>3083.1141324</v>
          </cell>
        </row>
        <row r="771">
          <cell r="A771" t="str">
            <v>46010019</v>
          </cell>
          <cell r="B771" t="str">
            <v>Morin Pinzon Guelmi Marisol</v>
          </cell>
          <cell r="C771">
            <v>2971.6649868</v>
          </cell>
        </row>
        <row r="772">
          <cell r="A772" t="str">
            <v>46010021</v>
          </cell>
          <cell r="B772" t="str">
            <v>Tec Alfaro Maria Del Carmen</v>
          </cell>
          <cell r="C772">
            <v>2847.3563244000002</v>
          </cell>
        </row>
        <row r="773">
          <cell r="A773" t="str">
            <v>46010022</v>
          </cell>
          <cell r="B773" t="str">
            <v>Torres Grajales Lidia Evange</v>
          </cell>
          <cell r="C773">
            <v>3083.1141324</v>
          </cell>
        </row>
        <row r="774">
          <cell r="A774" t="str">
            <v>46010026</v>
          </cell>
          <cell r="B774" t="str">
            <v>Cab Buenfil Gretty Berenice</v>
          </cell>
        </row>
        <row r="775">
          <cell r="A775" t="str">
            <v>46010029</v>
          </cell>
          <cell r="B775" t="str">
            <v>Peniche Cabal Victoria Beatr</v>
          </cell>
        </row>
        <row r="776">
          <cell r="A776" t="str">
            <v>22010027</v>
          </cell>
          <cell r="B776" t="str">
            <v>Tzec Gamboa Rubi Guadalupe</v>
          </cell>
          <cell r="C776">
            <v>2162.2115805600001</v>
          </cell>
        </row>
        <row r="777">
          <cell r="A777" t="str">
            <v>46020001</v>
          </cell>
          <cell r="B777" t="str">
            <v>Manzano Argaez Carolina Beat</v>
          </cell>
          <cell r="C777">
            <v>3203.0950727999998</v>
          </cell>
        </row>
        <row r="778">
          <cell r="A778" t="str">
            <v>46020004</v>
          </cell>
          <cell r="B778" t="str">
            <v>Martin Dorantes Karla Maria</v>
          </cell>
          <cell r="C778">
            <v>2162.2115805600001</v>
          </cell>
        </row>
        <row r="779">
          <cell r="A779" t="str">
            <v>46030005</v>
          </cell>
          <cell r="B779" t="str">
            <v>Huertas May Yazmin Georgina</v>
          </cell>
          <cell r="C779">
            <v>2162.2115805600001</v>
          </cell>
        </row>
        <row r="780">
          <cell r="A780" t="str">
            <v>46040007</v>
          </cell>
          <cell r="B780" t="str">
            <v>Negron Gil Amelia De Los Ang</v>
          </cell>
          <cell r="C780">
            <v>2847.3563244000002</v>
          </cell>
        </row>
        <row r="781">
          <cell r="A781" t="str">
            <v>46050010</v>
          </cell>
          <cell r="B781" t="str">
            <v>Espinosa Lope Rosa Virginia</v>
          </cell>
          <cell r="C781">
            <v>2821.6372907999998</v>
          </cell>
        </row>
        <row r="782">
          <cell r="A782" t="str">
            <v>46060011</v>
          </cell>
          <cell r="B782" t="str">
            <v>Aguilar Rejon Flor Isela</v>
          </cell>
          <cell r="C782">
            <v>3083.1141324</v>
          </cell>
        </row>
        <row r="783">
          <cell r="A783" t="str">
            <v>46060012</v>
          </cell>
          <cell r="B783" t="str">
            <v>Sanchez Piña Felmir</v>
          </cell>
          <cell r="C783">
            <v>2934.58671336</v>
          </cell>
        </row>
        <row r="784">
          <cell r="A784" t="str">
            <v>22070002</v>
          </cell>
          <cell r="B784" t="str">
            <v>Poot Polanco Sonia Marisol</v>
          </cell>
          <cell r="C784">
            <v>3203.0950727999998</v>
          </cell>
        </row>
        <row r="785">
          <cell r="A785" t="str">
            <v>46070001</v>
          </cell>
          <cell r="B785" t="str">
            <v>Zuñiga Chuc Viviana Verenice</v>
          </cell>
          <cell r="C785">
            <v>2162.2115805600001</v>
          </cell>
        </row>
        <row r="786">
          <cell r="A786" t="str">
            <v>23010056</v>
          </cell>
          <cell r="B786" t="str">
            <v>Zapata Narvaez Veronica</v>
          </cell>
          <cell r="C786">
            <v>2162.2115805600001</v>
          </cell>
        </row>
        <row r="787">
          <cell r="A787" t="str">
            <v>46010027</v>
          </cell>
          <cell r="B787" t="str">
            <v>Carrillo Ortiz Maria Luisa</v>
          </cell>
          <cell r="C787">
            <v>2162.2115805600001</v>
          </cell>
        </row>
        <row r="788">
          <cell r="A788" t="str">
            <v>46080001</v>
          </cell>
          <cell r="B788" t="str">
            <v>Maldonado Aranda Silvia Leon</v>
          </cell>
          <cell r="C788">
            <v>3203.1362892000002</v>
          </cell>
        </row>
        <row r="789">
          <cell r="A789" t="str">
            <v>46090001</v>
          </cell>
          <cell r="B789" t="str">
            <v>Mendez Sierra Maricarmen</v>
          </cell>
          <cell r="C789">
            <v>3203.1362892000002</v>
          </cell>
        </row>
        <row r="790">
          <cell r="A790" t="str">
            <v>46090002</v>
          </cell>
          <cell r="B790" t="str">
            <v>Soto Herrera Nadia Olivia</v>
          </cell>
          <cell r="C790" t="e">
            <v>#N/A</v>
          </cell>
        </row>
        <row r="791">
          <cell r="A791" t="str">
            <v>46100001</v>
          </cell>
          <cell r="B791" t="str">
            <v>Martin Cano Kareli De Jesus</v>
          </cell>
          <cell r="C791">
            <v>3203.1362892000002</v>
          </cell>
        </row>
        <row r="792">
          <cell r="A792" t="str">
            <v>46040009</v>
          </cell>
          <cell r="B792" t="str">
            <v>Villanueva Gutierrez Josefin</v>
          </cell>
          <cell r="C792">
            <v>2847.3563244000002</v>
          </cell>
        </row>
        <row r="793">
          <cell r="A793" t="str">
            <v>06010037</v>
          </cell>
          <cell r="B793" t="str">
            <v>Ruiz Chan Martha Isabel</v>
          </cell>
          <cell r="C793" t="e">
            <v>#N/A</v>
          </cell>
        </row>
        <row r="794">
          <cell r="A794" t="str">
            <v>47010001</v>
          </cell>
          <cell r="B794" t="str">
            <v>Payan Arjona Maria Del Carme</v>
          </cell>
        </row>
        <row r="795">
          <cell r="A795" t="str">
            <v>47010002</v>
          </cell>
          <cell r="B795" t="str">
            <v>Montalvo De Lille Maria Alej</v>
          </cell>
        </row>
        <row r="796">
          <cell r="A796" t="str">
            <v>47010003</v>
          </cell>
          <cell r="B796" t="str">
            <v>Urzaiz Cetina Cristina</v>
          </cell>
          <cell r="C796">
            <v>2014.9288968000001</v>
          </cell>
        </row>
        <row r="797">
          <cell r="A797" t="str">
            <v>37010002</v>
          </cell>
          <cell r="B797" t="str">
            <v>Avendaño Gomez Maria Malena</v>
          </cell>
          <cell r="C797">
            <v>585.33976787999995</v>
          </cell>
        </row>
        <row r="798">
          <cell r="A798" t="str">
            <v>37010003</v>
          </cell>
          <cell r="B798" t="str">
            <v>Avendaño Gomez Maria Malena</v>
          </cell>
          <cell r="C798">
            <v>3338.7613263839999</v>
          </cell>
        </row>
        <row r="799">
          <cell r="A799" t="str">
            <v>37010005</v>
          </cell>
          <cell r="B799" t="str">
            <v>Canche Cel Fernanda De Jesus</v>
          </cell>
          <cell r="C799" t="e">
            <v>#N/A</v>
          </cell>
        </row>
        <row r="800">
          <cell r="A800" t="str">
            <v>37010006</v>
          </cell>
          <cell r="B800" t="str">
            <v>Canto Uribe Silvia Angelica</v>
          </cell>
          <cell r="C800">
            <v>2910.6647148000002</v>
          </cell>
        </row>
        <row r="801">
          <cell r="A801" t="str">
            <v>37010008</v>
          </cell>
          <cell r="B801" t="str">
            <v>Chan Hernandez Gladys Noemi</v>
          </cell>
          <cell r="C801">
            <v>3083.1141324</v>
          </cell>
        </row>
        <row r="802">
          <cell r="A802" t="str">
            <v>37010009</v>
          </cell>
          <cell r="B802" t="str">
            <v>Estrada Sanchez Gaspar</v>
          </cell>
          <cell r="C802">
            <v>3258.860862</v>
          </cell>
        </row>
        <row r="803">
          <cell r="A803" t="str">
            <v>37010012</v>
          </cell>
          <cell r="B803" t="str">
            <v>Raffull Quiñones Margarita D</v>
          </cell>
          <cell r="C803">
            <v>2997.3840203999998</v>
          </cell>
        </row>
        <row r="804">
          <cell r="A804" t="str">
            <v>37010014</v>
          </cell>
          <cell r="B804" t="str">
            <v>Salazar Tzec Maria Elena</v>
          </cell>
          <cell r="C804">
            <v>1980.849528624</v>
          </cell>
        </row>
        <row r="805">
          <cell r="A805" t="str">
            <v>37010017</v>
          </cell>
          <cell r="B805" t="str">
            <v>Valle Pech Maria Cresencia</v>
          </cell>
          <cell r="C805" t="e">
            <v>#N/A</v>
          </cell>
        </row>
        <row r="806">
          <cell r="A806" t="str">
            <v>37010027</v>
          </cell>
          <cell r="B806" t="str">
            <v>Garcia Romero Ana Maria</v>
          </cell>
          <cell r="C806">
            <v>3124.7789668320002</v>
          </cell>
        </row>
        <row r="807">
          <cell r="A807" t="str">
            <v>37010031</v>
          </cell>
          <cell r="B807" t="str">
            <v>May Pascual Genny Rosario De</v>
          </cell>
          <cell r="C807">
            <v>2194.8318881760001</v>
          </cell>
        </row>
        <row r="808">
          <cell r="A808" t="str">
            <v>37010032</v>
          </cell>
          <cell r="B808" t="str">
            <v>Carrillo Hernandez Flor Guad</v>
          </cell>
          <cell r="C808">
            <v>259.10371859999998</v>
          </cell>
        </row>
        <row r="809">
          <cell r="A809" t="str">
            <v>37010033</v>
          </cell>
          <cell r="B809" t="str">
            <v>Aguilar Fernandez Mayra Del</v>
          </cell>
          <cell r="C809">
            <v>2262.3014863200001</v>
          </cell>
        </row>
        <row r="810">
          <cell r="A810" t="str">
            <v>37010035</v>
          </cell>
          <cell r="B810" t="str">
            <v>Mendez Najera Rosa Soledad</v>
          </cell>
          <cell r="C810" t="e">
            <v>#N/A</v>
          </cell>
        </row>
        <row r="811">
          <cell r="A811" t="str">
            <v>37010037</v>
          </cell>
          <cell r="B811" t="str">
            <v>Osorio - Maria Jose</v>
          </cell>
          <cell r="C811">
            <v>1980.849528624</v>
          </cell>
        </row>
        <row r="812">
          <cell r="A812" t="str">
            <v>37010038</v>
          </cell>
          <cell r="B812" t="str">
            <v>Castillo Bacab Maria Mercede</v>
          </cell>
          <cell r="C812">
            <v>2907.3674028</v>
          </cell>
        </row>
        <row r="813">
          <cell r="A813" t="str">
            <v>37010039</v>
          </cell>
          <cell r="B813" t="str">
            <v>Canto Duarte Sara Patricia</v>
          </cell>
          <cell r="C813">
            <v>3979.2964907999999</v>
          </cell>
        </row>
        <row r="814">
          <cell r="A814" t="str">
            <v>48010001</v>
          </cell>
          <cell r="B814" t="str">
            <v>Rosado - Jose Enrique</v>
          </cell>
          <cell r="C814" t="e">
            <v>#N/A</v>
          </cell>
        </row>
        <row r="815">
          <cell r="A815" t="str">
            <v>48010002</v>
          </cell>
          <cell r="B815" t="str">
            <v>Medina Tzec Yalmi Eunice</v>
          </cell>
          <cell r="C815" t="e">
            <v>#N/A</v>
          </cell>
        </row>
        <row r="816">
          <cell r="A816" t="str">
            <v>48010003</v>
          </cell>
          <cell r="B816" t="str">
            <v>Aguilar Flota Sheila Maria</v>
          </cell>
          <cell r="C816">
            <v>3900.1610028</v>
          </cell>
        </row>
        <row r="817">
          <cell r="A817" t="str">
            <v>48010004</v>
          </cell>
          <cell r="B817" t="str">
            <v>Soto Sanchez Martha Araceli</v>
          </cell>
          <cell r="C817">
            <v>3900.1610028</v>
          </cell>
        </row>
        <row r="818">
          <cell r="A818" t="str">
            <v>48010005</v>
          </cell>
          <cell r="B818" t="str">
            <v>Escalante Ortiz Hector Vicen</v>
          </cell>
          <cell r="C818">
            <v>3900.1610028</v>
          </cell>
        </row>
        <row r="819">
          <cell r="A819" t="str">
            <v>48010006</v>
          </cell>
          <cell r="B819" t="str">
            <v>Acereto Tapia Leydi Magdalen</v>
          </cell>
          <cell r="C819" t="e">
            <v>#N/A</v>
          </cell>
        </row>
        <row r="820">
          <cell r="A820" t="str">
            <v>45010013</v>
          </cell>
          <cell r="B820" t="str">
            <v>Farfan Flores Mario Jose</v>
          </cell>
          <cell r="C820" t="e">
            <v>#N/A</v>
          </cell>
        </row>
        <row r="821">
          <cell r="A821" t="str">
            <v>01010008</v>
          </cell>
          <cell r="B821" t="str">
            <v>Civeira Garcia Jose Manuel</v>
          </cell>
        </row>
        <row r="822">
          <cell r="A822" t="str">
            <v>50010001</v>
          </cell>
          <cell r="B822" t="str">
            <v>Bustillos Lope Luis Antonio</v>
          </cell>
        </row>
        <row r="823">
          <cell r="A823" t="str">
            <v>02010008</v>
          </cell>
          <cell r="B823" t="str">
            <v>Parra Sanchez Juan Jorge</v>
          </cell>
          <cell r="C823">
            <v>1290.556155192</v>
          </cell>
        </row>
        <row r="824">
          <cell r="A824" t="str">
            <v>04010003</v>
          </cell>
          <cell r="B824" t="str">
            <v>Jimenez Campos Gilmer Gabrie</v>
          </cell>
        </row>
        <row r="825">
          <cell r="A825" t="str">
            <v>04010004</v>
          </cell>
          <cell r="B825" t="str">
            <v>Pinzon Sanchez Jorge Manuel</v>
          </cell>
          <cell r="C825">
            <v>1290.4580601600001</v>
          </cell>
        </row>
        <row r="826">
          <cell r="A826" t="str">
            <v>51010001</v>
          </cell>
          <cell r="B826" t="str">
            <v>Guzman Garcia Addy Esperanza</v>
          </cell>
        </row>
      </sheetData>
      <sheetData sheetId="2">
        <row r="1">
          <cell r="A1" t="str">
            <v>Clave</v>
          </cell>
          <cell r="B1" t="str">
            <v>Nombre</v>
          </cell>
          <cell r="C1" t="str">
            <v>Salario Diario</v>
          </cell>
          <cell r="D1" t="str">
            <v>Sueldo mensual</v>
          </cell>
          <cell r="E1" t="str">
            <v>Gratif.</v>
          </cell>
          <cell r="F1" t="str">
            <v>Sueldo+Gratif.</v>
          </cell>
        </row>
        <row r="2">
          <cell r="A2" t="str">
            <v>01010005</v>
          </cell>
          <cell r="B2" t="str">
            <v>Mac Haas Crescencio Bernardino</v>
          </cell>
          <cell r="C2">
            <v>2547.4699999999998</v>
          </cell>
          <cell r="D2">
            <v>76424.100000000006</v>
          </cell>
          <cell r="F2">
            <v>76424.100000000006</v>
          </cell>
        </row>
        <row r="3">
          <cell r="A3" t="str">
            <v>01010007</v>
          </cell>
          <cell r="B3" t="str">
            <v>Iñiguez Noh Erik Ivan</v>
          </cell>
          <cell r="C3">
            <v>138.66319999999999</v>
          </cell>
          <cell r="D3">
            <v>4159.8959999999997</v>
          </cell>
          <cell r="F3">
            <v>4159.8959999999997</v>
          </cell>
        </row>
        <row r="4">
          <cell r="A4" t="str">
            <v>01010009</v>
          </cell>
          <cell r="B4" t="str">
            <v>Vela Mendez Libertad Del Carmen</v>
          </cell>
          <cell r="C4">
            <v>156</v>
          </cell>
          <cell r="D4">
            <v>4680</v>
          </cell>
          <cell r="E4">
            <v>3583.84</v>
          </cell>
          <cell r="F4">
            <v>8263.84</v>
          </cell>
        </row>
        <row r="5">
          <cell r="A5" t="str">
            <v>01010006</v>
          </cell>
          <cell r="B5" t="str">
            <v>Gonzalez Valencia Norma Lizbeth</v>
          </cell>
          <cell r="C5">
            <v>360</v>
          </cell>
          <cell r="D5">
            <v>10800</v>
          </cell>
          <cell r="F5">
            <v>10800</v>
          </cell>
        </row>
        <row r="6">
          <cell r="A6" t="str">
            <v>36010001</v>
          </cell>
          <cell r="B6" t="str">
            <v>Bacab Che Francisco Xavier</v>
          </cell>
          <cell r="C6">
            <v>102.67919999999999</v>
          </cell>
          <cell r="D6">
            <v>3080.3759999999997</v>
          </cell>
          <cell r="F6">
            <v>3080.3759999999997</v>
          </cell>
        </row>
        <row r="7">
          <cell r="A7" t="str">
            <v>36010002</v>
          </cell>
          <cell r="B7" t="str">
            <v>Cuevas Moreno Leny Carmelina</v>
          </cell>
          <cell r="C7">
            <v>122.0232</v>
          </cell>
          <cell r="D7">
            <v>3660.6959999999999</v>
          </cell>
          <cell r="F7">
            <v>3660.6959999999999</v>
          </cell>
        </row>
        <row r="8">
          <cell r="A8" t="str">
            <v>36010004</v>
          </cell>
          <cell r="B8" t="str">
            <v>Duran Martinez Leticia Del Socorro</v>
          </cell>
          <cell r="C8">
            <v>112.6632</v>
          </cell>
          <cell r="D8">
            <v>3379.8960000000002</v>
          </cell>
          <cell r="F8">
            <v>3379.8960000000002</v>
          </cell>
        </row>
        <row r="9">
          <cell r="A9" t="str">
            <v>36010007</v>
          </cell>
          <cell r="B9" t="str">
            <v>Rodriguez Chan Manuel Ivan</v>
          </cell>
          <cell r="C9">
            <v>95.471999999999994</v>
          </cell>
          <cell r="D9">
            <v>2864.16</v>
          </cell>
          <cell r="F9">
            <v>2864.16</v>
          </cell>
        </row>
        <row r="10">
          <cell r="A10" t="str">
            <v>36010011</v>
          </cell>
          <cell r="B10" t="str">
            <v>Mendoza Sanchez Flora Del Carmen</v>
          </cell>
          <cell r="C10">
            <v>491</v>
          </cell>
          <cell r="D10">
            <v>14730</v>
          </cell>
          <cell r="F10">
            <v>14730</v>
          </cell>
        </row>
        <row r="11">
          <cell r="A11" t="str">
            <v>03010001</v>
          </cell>
          <cell r="B11" t="str">
            <v>Ek Chan Feliciano</v>
          </cell>
          <cell r="C11">
            <v>102.67919999999999</v>
          </cell>
          <cell r="D11">
            <v>3080.3759999999997</v>
          </cell>
          <cell r="F11">
            <v>3080.3759999999997</v>
          </cell>
        </row>
        <row r="12">
          <cell r="A12" t="str">
            <v>03010003</v>
          </cell>
          <cell r="B12" t="str">
            <v>Kuk Zapata Ofelia Candelaria</v>
          </cell>
          <cell r="C12">
            <v>112.6632</v>
          </cell>
          <cell r="D12">
            <v>3379.8960000000002</v>
          </cell>
          <cell r="F12">
            <v>3379.8960000000002</v>
          </cell>
        </row>
        <row r="13">
          <cell r="A13" t="str">
            <v>02010003</v>
          </cell>
          <cell r="B13" t="str">
            <v>Cardenas Flores Gener Jose</v>
          </cell>
          <cell r="C13">
            <v>491.33</v>
          </cell>
          <cell r="D13">
            <v>14739.9</v>
          </cell>
          <cell r="F13">
            <v>14739.9</v>
          </cell>
        </row>
        <row r="14">
          <cell r="A14" t="str">
            <v>02010004</v>
          </cell>
          <cell r="B14" t="str">
            <v>Cuevas Rodriguez Jorge Carlos</v>
          </cell>
          <cell r="C14">
            <v>870.81</v>
          </cell>
          <cell r="D14">
            <v>26124.3</v>
          </cell>
          <cell r="F14">
            <v>26124.3</v>
          </cell>
        </row>
        <row r="15">
          <cell r="A15" t="str">
            <v>02010005</v>
          </cell>
          <cell r="B15" t="str">
            <v>May May Marcia</v>
          </cell>
          <cell r="C15">
            <v>99.632000000000005</v>
          </cell>
          <cell r="D15">
            <v>2988.96</v>
          </cell>
          <cell r="F15">
            <v>2988.96</v>
          </cell>
        </row>
        <row r="16">
          <cell r="A16" t="str">
            <v>02010006</v>
          </cell>
          <cell r="B16" t="str">
            <v>Medina Alcocer Maribeth</v>
          </cell>
          <cell r="C16">
            <v>150</v>
          </cell>
          <cell r="D16">
            <v>4500</v>
          </cell>
          <cell r="F16">
            <v>4500</v>
          </cell>
        </row>
        <row r="17">
          <cell r="A17" t="str">
            <v>02010007</v>
          </cell>
          <cell r="B17" t="str">
            <v>Montero Pacheco Jose Manuel</v>
          </cell>
          <cell r="C17">
            <v>150</v>
          </cell>
          <cell r="D17">
            <v>4500</v>
          </cell>
          <cell r="F17">
            <v>4500</v>
          </cell>
        </row>
        <row r="18">
          <cell r="A18" t="str">
            <v>02010009</v>
          </cell>
          <cell r="B18" t="str">
            <v>Rivero Vazquez Jose Jesus</v>
          </cell>
          <cell r="C18">
            <v>150</v>
          </cell>
          <cell r="D18">
            <v>4500</v>
          </cell>
          <cell r="F18">
            <v>4500</v>
          </cell>
        </row>
        <row r="19">
          <cell r="A19" t="str">
            <v>02010010</v>
          </cell>
          <cell r="B19" t="str">
            <v>Solis Pasos Victoria Ofelia</v>
          </cell>
          <cell r="C19">
            <v>112.6632</v>
          </cell>
          <cell r="D19">
            <v>3379.8960000000002</v>
          </cell>
          <cell r="F19">
            <v>3379.8960000000002</v>
          </cell>
        </row>
        <row r="20">
          <cell r="A20" t="str">
            <v>02010013</v>
          </cell>
          <cell r="B20" t="str">
            <v>Salazar Gonzalez Karla Vanessa</v>
          </cell>
          <cell r="C20">
            <v>139.25</v>
          </cell>
          <cell r="D20">
            <v>4177.5</v>
          </cell>
          <cell r="F20">
            <v>4177.5</v>
          </cell>
        </row>
        <row r="21">
          <cell r="A21" t="str">
            <v>45010012</v>
          </cell>
          <cell r="B21" t="str">
            <v>Alcocer Denis Mirna Beatriz</v>
          </cell>
          <cell r="C21">
            <v>156</v>
          </cell>
          <cell r="D21">
            <v>4680</v>
          </cell>
          <cell r="E21">
            <v>2038.4</v>
          </cell>
          <cell r="F21">
            <v>6718.4</v>
          </cell>
        </row>
        <row r="22">
          <cell r="A22" t="str">
            <v>09010001</v>
          </cell>
          <cell r="B22" t="str">
            <v>Concha Vazquez Claudia Karina</v>
          </cell>
          <cell r="C22">
            <v>141.66999999999999</v>
          </cell>
          <cell r="D22">
            <v>4250.1000000000004</v>
          </cell>
          <cell r="F22">
            <v>4250.1000000000004</v>
          </cell>
        </row>
        <row r="23">
          <cell r="A23" t="str">
            <v>09010004</v>
          </cell>
          <cell r="B23" t="str">
            <v>Basulto Triay Eric Herve</v>
          </cell>
          <cell r="C23">
            <v>1460.31</v>
          </cell>
          <cell r="D23">
            <v>43809.3</v>
          </cell>
          <cell r="F23">
            <v>43809.3</v>
          </cell>
        </row>
        <row r="24">
          <cell r="A24" t="str">
            <v>13010020</v>
          </cell>
          <cell r="B24" t="str">
            <v>Paredes Varguez Gladys Beatriz</v>
          </cell>
          <cell r="C24">
            <v>141.66999999999999</v>
          </cell>
          <cell r="D24">
            <v>4250.1000000000004</v>
          </cell>
          <cell r="F24">
            <v>4250.1000000000004</v>
          </cell>
        </row>
        <row r="25">
          <cell r="A25" t="str">
            <v>19010002</v>
          </cell>
          <cell r="B25" t="str">
            <v>Euan Pacheco Patricia Del Carmen</v>
          </cell>
          <cell r="C25">
            <v>141.66999999999999</v>
          </cell>
          <cell r="D25">
            <v>4250.1000000000004</v>
          </cell>
          <cell r="F25">
            <v>4250.1000000000004</v>
          </cell>
        </row>
        <row r="26">
          <cell r="A26" t="str">
            <v>19010004</v>
          </cell>
          <cell r="B26" t="str">
            <v>Novelo Perez Maribel De Jesus</v>
          </cell>
          <cell r="C26">
            <v>1460.31</v>
          </cell>
          <cell r="D26">
            <v>43809.3</v>
          </cell>
          <cell r="F26">
            <v>43809.3</v>
          </cell>
        </row>
        <row r="27">
          <cell r="A27" t="str">
            <v>04010005</v>
          </cell>
          <cell r="B27" t="str">
            <v>Martinez Alvarado Martin Alberto</v>
          </cell>
          <cell r="C27">
            <v>1460.31</v>
          </cell>
          <cell r="D27">
            <v>43809.3</v>
          </cell>
          <cell r="F27">
            <v>43809.3</v>
          </cell>
        </row>
        <row r="28">
          <cell r="A28" t="str">
            <v>22010080</v>
          </cell>
          <cell r="B28" t="str">
            <v>Polanco Ortega Hilda Lucila</v>
          </cell>
          <cell r="C28">
            <v>141.66999999999999</v>
          </cell>
          <cell r="D28">
            <v>4250.1000000000004</v>
          </cell>
          <cell r="F28">
            <v>4250.1000000000004</v>
          </cell>
        </row>
        <row r="29">
          <cell r="A29" t="str">
            <v>45010009</v>
          </cell>
          <cell r="B29" t="str">
            <v>Perez Sanchez Jose Manuel</v>
          </cell>
          <cell r="C29">
            <v>489.9</v>
          </cell>
          <cell r="D29">
            <v>14697</v>
          </cell>
          <cell r="F29">
            <v>14697</v>
          </cell>
        </row>
        <row r="30">
          <cell r="A30" t="str">
            <v>39010003</v>
          </cell>
          <cell r="B30" t="str">
            <v>Cardeña Burgos Renan Omar</v>
          </cell>
          <cell r="C30">
            <v>38.937600000000003</v>
          </cell>
          <cell r="D30">
            <v>1557.5040000000001</v>
          </cell>
          <cell r="F30">
            <v>1557.5040000000001</v>
          </cell>
        </row>
        <row r="31">
          <cell r="A31" t="str">
            <v>39010004</v>
          </cell>
          <cell r="B31" t="str">
            <v>Cauich Pech Margarito</v>
          </cell>
          <cell r="C31">
            <v>89.647999999999996</v>
          </cell>
          <cell r="D31">
            <v>2689.44</v>
          </cell>
          <cell r="F31">
            <v>2689.5</v>
          </cell>
        </row>
        <row r="32">
          <cell r="A32" t="str">
            <v>39010005</v>
          </cell>
          <cell r="B32" t="str">
            <v>Couoh Fernandez Bernardo</v>
          </cell>
          <cell r="C32">
            <v>38.937600000000003</v>
          </cell>
          <cell r="D32">
            <v>2180.5056000000004</v>
          </cell>
          <cell r="F32">
            <v>2180.5056000000004</v>
          </cell>
        </row>
        <row r="33">
          <cell r="A33" t="str">
            <v>39010006</v>
          </cell>
          <cell r="B33" t="str">
            <v>Estrella Alcocer Ernesto Javier</v>
          </cell>
          <cell r="C33">
            <v>162.24</v>
          </cell>
          <cell r="D33">
            <v>4867.2</v>
          </cell>
          <cell r="F33">
            <v>4867.2</v>
          </cell>
        </row>
        <row r="34">
          <cell r="A34" t="str">
            <v>39010007</v>
          </cell>
          <cell r="B34" t="str">
            <v>Hernandez Iturralde Leidy Margarita</v>
          </cell>
          <cell r="C34">
            <v>38.937600000000003</v>
          </cell>
          <cell r="D34">
            <v>1557.5040000000001</v>
          </cell>
          <cell r="F34">
            <v>1557.5040000000001</v>
          </cell>
        </row>
        <row r="35">
          <cell r="A35" t="str">
            <v>39010008</v>
          </cell>
          <cell r="B35" t="str">
            <v>Itza Martinez Abraham Absalon</v>
          </cell>
          <cell r="C35">
            <v>126.1832</v>
          </cell>
          <cell r="D35">
            <v>3785.4960000000001</v>
          </cell>
          <cell r="F35">
            <v>3785.4960000000001</v>
          </cell>
        </row>
        <row r="36">
          <cell r="A36" t="str">
            <v>39010009</v>
          </cell>
          <cell r="B36" t="str">
            <v>Marin Rufino Luis</v>
          </cell>
          <cell r="C36">
            <v>38.937600000000003</v>
          </cell>
          <cell r="D36">
            <v>1557.5040000000001</v>
          </cell>
          <cell r="F36">
            <v>1557.5040000000001</v>
          </cell>
        </row>
        <row r="37">
          <cell r="A37" t="str">
            <v>39010010</v>
          </cell>
          <cell r="B37" t="str">
            <v>Ojeda Mena Evelyn Sugey</v>
          </cell>
          <cell r="C37">
            <v>99.632000000000005</v>
          </cell>
          <cell r="D37">
            <v>2988.96</v>
          </cell>
          <cell r="F37">
            <v>2988.96</v>
          </cell>
        </row>
        <row r="38">
          <cell r="A38" t="str">
            <v>15010001</v>
          </cell>
          <cell r="B38" t="str">
            <v>Rivero Centeno Neielfi M. Del Socorro</v>
          </cell>
          <cell r="C38">
            <v>107.4632</v>
          </cell>
          <cell r="D38">
            <v>3223.8960000000002</v>
          </cell>
          <cell r="F38">
            <v>3223.8960000000002</v>
          </cell>
        </row>
        <row r="39">
          <cell r="A39" t="str">
            <v>14010001</v>
          </cell>
          <cell r="B39" t="str">
            <v>Avila Aranda Maria Amparo</v>
          </cell>
          <cell r="C39">
            <v>107.4632</v>
          </cell>
          <cell r="D39">
            <v>3223.8960000000002</v>
          </cell>
          <cell r="F39">
            <v>3223.8960000000002</v>
          </cell>
        </row>
        <row r="40">
          <cell r="A40" t="str">
            <v>14010002</v>
          </cell>
          <cell r="B40" t="str">
            <v>Perera Caamal Manuel Jesus'</v>
          </cell>
          <cell r="C40">
            <v>95.471999999999994</v>
          </cell>
          <cell r="D40">
            <v>2864.16</v>
          </cell>
          <cell r="F40">
            <v>2864.16</v>
          </cell>
        </row>
        <row r="41">
          <cell r="A41" t="str">
            <v>14010003</v>
          </cell>
          <cell r="B41" t="str">
            <v>Perez Castillo Jose Enrique</v>
          </cell>
          <cell r="C41">
            <v>107.46</v>
          </cell>
          <cell r="D41">
            <v>3223.8</v>
          </cell>
          <cell r="F41">
            <v>3223.9</v>
          </cell>
        </row>
        <row r="42">
          <cell r="A42" t="str">
            <v>16010001</v>
          </cell>
          <cell r="B42" t="str">
            <v>Samos Rosado Magaly Yazmin</v>
          </cell>
          <cell r="C42">
            <v>107.4632</v>
          </cell>
          <cell r="D42">
            <v>3223.8960000000002</v>
          </cell>
          <cell r="F42">
            <v>3223.8960000000002</v>
          </cell>
        </row>
        <row r="43">
          <cell r="A43" t="str">
            <v>18010001</v>
          </cell>
          <cell r="B43" t="str">
            <v>Marrufo Y Pino Lourdes Ileana</v>
          </cell>
          <cell r="C43">
            <v>107.4632</v>
          </cell>
          <cell r="D43">
            <v>3223.8960000000002</v>
          </cell>
          <cell r="F43">
            <v>3223.8960000000002</v>
          </cell>
        </row>
        <row r="44">
          <cell r="A44" t="str">
            <v>38020008</v>
          </cell>
          <cell r="B44" t="str">
            <v>Pinto Villanueva Alberto Isabel</v>
          </cell>
          <cell r="C44">
            <v>95.471999999999994</v>
          </cell>
          <cell r="D44">
            <v>2864.16</v>
          </cell>
          <cell r="F44">
            <v>2864.16</v>
          </cell>
        </row>
        <row r="45">
          <cell r="A45" t="str">
            <v>37010016</v>
          </cell>
          <cell r="B45" t="str">
            <v>Ucan Suaste Carlos</v>
          </cell>
          <cell r="C45">
            <v>32.603999999999999</v>
          </cell>
          <cell r="D45">
            <v>782.49599999999998</v>
          </cell>
          <cell r="F45">
            <v>782.49599999999998</v>
          </cell>
        </row>
        <row r="46">
          <cell r="A46" t="str">
            <v>37030001</v>
          </cell>
          <cell r="B46" t="str">
            <v>Hernandez Pou Rosa Maria</v>
          </cell>
          <cell r="C46">
            <v>32.6</v>
          </cell>
          <cell r="D46">
            <v>1173.5999999999999</v>
          </cell>
          <cell r="F46">
            <v>1173.5999999999999</v>
          </cell>
        </row>
        <row r="47">
          <cell r="A47" t="str">
            <v>38010002</v>
          </cell>
          <cell r="B47" t="str">
            <v>Castillo Diaz Adlemy De Jesus</v>
          </cell>
          <cell r="C47">
            <v>32.603999999999999</v>
          </cell>
          <cell r="D47">
            <v>1564.992</v>
          </cell>
          <cell r="F47">
            <v>1564.992</v>
          </cell>
        </row>
        <row r="48">
          <cell r="A48" t="str">
            <v>38010004</v>
          </cell>
          <cell r="B48" t="str">
            <v>Castillo Hernandez Rodolfo De La C.</v>
          </cell>
          <cell r="C48">
            <v>95.471999999999994</v>
          </cell>
          <cell r="D48">
            <v>2864.16</v>
          </cell>
          <cell r="F48">
            <v>2864.16</v>
          </cell>
        </row>
        <row r="49">
          <cell r="A49" t="str">
            <v>38010005</v>
          </cell>
          <cell r="B49" t="str">
            <v>Castro Escobedo Ysabel Cristina</v>
          </cell>
          <cell r="C49">
            <v>156.83199999999999</v>
          </cell>
          <cell r="D49">
            <v>4704.96</v>
          </cell>
          <cell r="F49">
            <v>4704.96</v>
          </cell>
        </row>
        <row r="50">
          <cell r="A50" t="str">
            <v>38010007</v>
          </cell>
          <cell r="B50" t="str">
            <v>Patron May Berta Maria Del R.</v>
          </cell>
          <cell r="C50">
            <v>99.632000000000005</v>
          </cell>
          <cell r="D50">
            <v>2988.96</v>
          </cell>
          <cell r="F50">
            <v>2988.96</v>
          </cell>
        </row>
        <row r="51">
          <cell r="A51" t="str">
            <v>38010008</v>
          </cell>
          <cell r="B51" t="str">
            <v>Perez Nuñez Lucero De Fatima</v>
          </cell>
          <cell r="C51">
            <v>32.6</v>
          </cell>
          <cell r="D51">
            <v>1956</v>
          </cell>
          <cell r="F51">
            <v>1956</v>
          </cell>
        </row>
        <row r="52">
          <cell r="A52" t="str">
            <v>38010011</v>
          </cell>
          <cell r="B52" t="str">
            <v>Alegria Jacter Patricia</v>
          </cell>
          <cell r="C52">
            <v>99.632000000000005</v>
          </cell>
          <cell r="D52">
            <v>2988.96</v>
          </cell>
          <cell r="F52">
            <v>2988.96</v>
          </cell>
        </row>
        <row r="53">
          <cell r="A53" t="str">
            <v>37010002</v>
          </cell>
          <cell r="B53" t="str">
            <v>Avendaño Gomez Maria Malena</v>
          </cell>
          <cell r="C53">
            <v>156.83199999999999</v>
          </cell>
          <cell r="D53">
            <v>4704.96</v>
          </cell>
          <cell r="F53">
            <v>4704.96</v>
          </cell>
        </row>
        <row r="54">
          <cell r="A54" t="str">
            <v>37010003</v>
          </cell>
          <cell r="B54" t="str">
            <v>Avendaño Gomez Maria Malena</v>
          </cell>
          <cell r="C54">
            <v>38.937600000000003</v>
          </cell>
          <cell r="D54">
            <v>2492.0064000000002</v>
          </cell>
          <cell r="F54">
            <v>2492.0064000000002</v>
          </cell>
        </row>
        <row r="55">
          <cell r="A55" t="str">
            <v>37010006</v>
          </cell>
          <cell r="B55" t="str">
            <v>Canto Uribe Silvia Angelica</v>
          </cell>
          <cell r="C55">
            <v>38.94</v>
          </cell>
          <cell r="D55">
            <v>3115.2</v>
          </cell>
          <cell r="F55">
            <v>3115.2</v>
          </cell>
        </row>
        <row r="56">
          <cell r="A56" t="str">
            <v>37010008</v>
          </cell>
          <cell r="B56" t="str">
            <v>Chan Hernandez Gladys Noemi</v>
          </cell>
          <cell r="C56">
            <v>95.471999999999994</v>
          </cell>
          <cell r="D56">
            <v>2864.16</v>
          </cell>
          <cell r="F56">
            <v>2864.16</v>
          </cell>
        </row>
        <row r="57">
          <cell r="A57" t="str">
            <v>37010009</v>
          </cell>
          <cell r="B57" t="str">
            <v>Estrada Sanchez Gaspar</v>
          </cell>
          <cell r="C57">
            <v>32.603999999999999</v>
          </cell>
          <cell r="D57">
            <v>2608.3200000000002</v>
          </cell>
          <cell r="F57">
            <v>2608.3200000000002</v>
          </cell>
        </row>
        <row r="58">
          <cell r="A58" t="str">
            <v>37010012</v>
          </cell>
          <cell r="B58" t="str">
            <v>Raffull Quiñones Margarita De Jesus</v>
          </cell>
          <cell r="C58">
            <v>99.632000000000005</v>
          </cell>
          <cell r="D58">
            <v>2988.96</v>
          </cell>
          <cell r="F58">
            <v>2988.96</v>
          </cell>
        </row>
        <row r="59">
          <cell r="A59" t="str">
            <v>37010014</v>
          </cell>
          <cell r="B59" t="str">
            <v>Salazar Tzec Maria Elena</v>
          </cell>
          <cell r="C59">
            <v>38.937600000000003</v>
          </cell>
          <cell r="D59">
            <v>4049.5104000000001</v>
          </cell>
          <cell r="F59">
            <v>4049.5104000000001</v>
          </cell>
        </row>
        <row r="60">
          <cell r="A60" t="str">
            <v>37010027</v>
          </cell>
          <cell r="B60" t="str">
            <v>Garcia Romero Ana Maria</v>
          </cell>
          <cell r="C60">
            <v>38.937600000000003</v>
          </cell>
          <cell r="D60">
            <v>2803.5072</v>
          </cell>
          <cell r="F60">
            <v>2803.5072</v>
          </cell>
        </row>
        <row r="61">
          <cell r="A61" t="str">
            <v>37010031</v>
          </cell>
          <cell r="B61" t="str">
            <v>May Pascual Genny Rosario De La Cruz</v>
          </cell>
          <cell r="C61">
            <v>38.937600000000003</v>
          </cell>
          <cell r="D61">
            <v>3738.0096000000003</v>
          </cell>
          <cell r="F61">
            <v>3738.0096000000003</v>
          </cell>
        </row>
        <row r="62">
          <cell r="A62" t="str">
            <v>37010032</v>
          </cell>
          <cell r="B62" t="str">
            <v>Carrillo Hernandez Flor Guadalupe</v>
          </cell>
          <cell r="C62">
            <v>38.94</v>
          </cell>
          <cell r="D62">
            <v>4984.32</v>
          </cell>
          <cell r="F62">
            <v>4984.32</v>
          </cell>
        </row>
        <row r="63">
          <cell r="A63" t="str">
            <v>37010033</v>
          </cell>
          <cell r="B63" t="str">
            <v>Aguilar Fernandez Mayra Del Socorro</v>
          </cell>
          <cell r="C63">
            <v>121.32640000000001</v>
          </cell>
          <cell r="D63">
            <v>3639.7920000000004</v>
          </cell>
          <cell r="F63">
            <v>3639.7920000000004</v>
          </cell>
        </row>
        <row r="64">
          <cell r="A64" t="str">
            <v>37010037</v>
          </cell>
          <cell r="B64" t="str">
            <v>Osorio - Maria Jose</v>
          </cell>
          <cell r="C64">
            <v>38.937600000000003</v>
          </cell>
          <cell r="D64">
            <v>4049.5104000000001</v>
          </cell>
          <cell r="F64">
            <v>4049.5104000000001</v>
          </cell>
        </row>
        <row r="65">
          <cell r="A65" t="str">
            <v>37010038</v>
          </cell>
          <cell r="B65" t="str">
            <v>Castillo Bacab Maria Mercedes</v>
          </cell>
          <cell r="C65">
            <v>104</v>
          </cell>
          <cell r="D65">
            <v>3120</v>
          </cell>
          <cell r="F65">
            <v>3120</v>
          </cell>
        </row>
        <row r="66">
          <cell r="A66" t="str">
            <v>37010039</v>
          </cell>
          <cell r="B66" t="str">
            <v>Canto Duarte Sara Patricia</v>
          </cell>
          <cell r="C66">
            <v>32.6</v>
          </cell>
          <cell r="D66">
            <v>1564.8</v>
          </cell>
          <cell r="F66">
            <v>1564.8</v>
          </cell>
        </row>
        <row r="67">
          <cell r="A67" t="str">
            <v>48010003</v>
          </cell>
          <cell r="B67" t="str">
            <v>Aguilar Flota Sheila Maria</v>
          </cell>
          <cell r="C67">
            <v>30</v>
          </cell>
          <cell r="D67">
            <v>1680</v>
          </cell>
          <cell r="F67">
            <v>1680</v>
          </cell>
        </row>
        <row r="68">
          <cell r="A68" t="str">
            <v>48010004</v>
          </cell>
          <cell r="B68" t="str">
            <v>Soto Sanchez Martha Araceli</v>
          </cell>
          <cell r="C68">
            <v>30</v>
          </cell>
          <cell r="D68">
            <v>1680</v>
          </cell>
          <cell r="F68">
            <v>1680</v>
          </cell>
        </row>
        <row r="69">
          <cell r="A69" t="str">
            <v>48010005</v>
          </cell>
          <cell r="B69" t="str">
            <v>Escalante Ortiz Hector Vicente</v>
          </cell>
          <cell r="C69">
            <v>30</v>
          </cell>
          <cell r="D69">
            <v>1680</v>
          </cell>
          <cell r="F69">
            <v>1680</v>
          </cell>
        </row>
        <row r="70">
          <cell r="A70" t="str">
            <v>24130045</v>
          </cell>
          <cell r="B70" t="str">
            <v>Cuevas Magaña Carlos Humberto</v>
          </cell>
          <cell r="C70">
            <v>102.67919999999999</v>
          </cell>
          <cell r="D70">
            <v>3080.3759999999997</v>
          </cell>
          <cell r="F70">
            <v>3080.3759999999997</v>
          </cell>
        </row>
        <row r="71">
          <cell r="A71" t="str">
            <v>42010004</v>
          </cell>
          <cell r="B71" t="str">
            <v>Chan Pool Gregorio Anacleto</v>
          </cell>
          <cell r="C71">
            <v>102.67919999999999</v>
          </cell>
          <cell r="D71">
            <v>3080.3759999999997</v>
          </cell>
          <cell r="F71">
            <v>3080.3759999999997</v>
          </cell>
        </row>
        <row r="72">
          <cell r="A72" t="str">
            <v>24020016</v>
          </cell>
          <cell r="B72" t="str">
            <v>Castellanos Dorantes Lourdes Del C.</v>
          </cell>
          <cell r="C72">
            <v>108.16</v>
          </cell>
          <cell r="D72">
            <v>3244.8</v>
          </cell>
          <cell r="F72">
            <v>3244.8</v>
          </cell>
        </row>
        <row r="73">
          <cell r="A73" t="str">
            <v>24020019</v>
          </cell>
          <cell r="B73" t="str">
            <v>Yañez G. Canton Alicia Margarita</v>
          </cell>
          <cell r="C73">
            <v>162.24</v>
          </cell>
          <cell r="D73">
            <v>4867.2</v>
          </cell>
          <cell r="F73">
            <v>4867.2</v>
          </cell>
        </row>
        <row r="74">
          <cell r="A74" t="str">
            <v>24030018</v>
          </cell>
          <cell r="B74" t="str">
            <v>Mendez Zeel Nedy Patricia</v>
          </cell>
          <cell r="C74">
            <v>106.91200000000001</v>
          </cell>
          <cell r="D74">
            <v>3207.36</v>
          </cell>
          <cell r="F74">
            <v>3207.36</v>
          </cell>
        </row>
        <row r="75">
          <cell r="A75" t="str">
            <v>24040025</v>
          </cell>
          <cell r="B75" t="str">
            <v>Osalde Chan Karina Ivette</v>
          </cell>
          <cell r="C75">
            <v>126.1832</v>
          </cell>
          <cell r="D75">
            <v>3785.4960000000001</v>
          </cell>
          <cell r="F75">
            <v>3785.4960000000001</v>
          </cell>
        </row>
        <row r="76">
          <cell r="A76" t="str">
            <v>24080001</v>
          </cell>
          <cell r="B76" t="str">
            <v>Catzin Borraz Gloria Alicia</v>
          </cell>
          <cell r="C76">
            <v>126.1832</v>
          </cell>
          <cell r="D76">
            <v>3785.4960000000001</v>
          </cell>
          <cell r="F76">
            <v>3785.4960000000001</v>
          </cell>
        </row>
        <row r="77">
          <cell r="A77" t="str">
            <v>24080003</v>
          </cell>
          <cell r="B77" t="str">
            <v>Varguez Perez Sheila Del Carmen</v>
          </cell>
          <cell r="C77">
            <v>89.647999999999996</v>
          </cell>
          <cell r="D77">
            <v>2689.44</v>
          </cell>
          <cell r="F77">
            <v>2689.5</v>
          </cell>
        </row>
        <row r="78">
          <cell r="A78" t="str">
            <v>24080004</v>
          </cell>
          <cell r="B78" t="str">
            <v>Uc Tovar Mahua Emily</v>
          </cell>
          <cell r="C78">
            <v>89.65</v>
          </cell>
          <cell r="D78">
            <v>2689.5</v>
          </cell>
          <cell r="F78">
            <v>2689.5</v>
          </cell>
        </row>
        <row r="79">
          <cell r="A79" t="str">
            <v>24030020</v>
          </cell>
          <cell r="B79" t="str">
            <v>Balam Ramirez Heydi</v>
          </cell>
          <cell r="C79">
            <v>106.91200000000001</v>
          </cell>
          <cell r="D79">
            <v>3207.36</v>
          </cell>
          <cell r="F79">
            <v>3207.36</v>
          </cell>
        </row>
        <row r="80">
          <cell r="A80" t="str">
            <v>24050026</v>
          </cell>
          <cell r="B80" t="str">
            <v>Chan Rosado Julia Elizabeth</v>
          </cell>
          <cell r="C80">
            <v>126.1832</v>
          </cell>
          <cell r="D80">
            <v>3785.4960000000001</v>
          </cell>
          <cell r="F80">
            <v>3785.4960000000001</v>
          </cell>
        </row>
        <row r="81">
          <cell r="A81" t="str">
            <v>24070029</v>
          </cell>
          <cell r="B81" t="str">
            <v>Peniche Juarez Delia</v>
          </cell>
          <cell r="C81">
            <v>106.91200000000001</v>
          </cell>
          <cell r="D81">
            <v>3207.36</v>
          </cell>
          <cell r="F81">
            <v>3207.36</v>
          </cell>
        </row>
        <row r="82">
          <cell r="A82" t="str">
            <v>24090037</v>
          </cell>
          <cell r="B82" t="str">
            <v>Verde Briceño Landy Esperanza</v>
          </cell>
          <cell r="C82">
            <v>106.91200000000001</v>
          </cell>
          <cell r="D82">
            <v>3207.36</v>
          </cell>
          <cell r="F82">
            <v>3207.36</v>
          </cell>
        </row>
        <row r="83">
          <cell r="A83" t="str">
            <v>46040006</v>
          </cell>
          <cell r="B83" t="str">
            <v>Barbosa Polanco Nelly Carolina</v>
          </cell>
          <cell r="C83">
            <v>126.1832</v>
          </cell>
          <cell r="D83">
            <v>3785.4960000000001</v>
          </cell>
          <cell r="F83">
            <v>3785.4960000000001</v>
          </cell>
        </row>
        <row r="84">
          <cell r="A84" t="str">
            <v>24040020</v>
          </cell>
          <cell r="B84" t="str">
            <v>Barahona Mena Silvia Jesus</v>
          </cell>
          <cell r="C84">
            <v>106.91200000000001</v>
          </cell>
          <cell r="D84">
            <v>3207.36</v>
          </cell>
          <cell r="F84">
            <v>3207.36</v>
          </cell>
        </row>
        <row r="85">
          <cell r="A85" t="str">
            <v>24040023</v>
          </cell>
          <cell r="B85" t="str">
            <v>Martinez Trejo Claudia Dolores</v>
          </cell>
          <cell r="C85">
            <v>106.91200000000001</v>
          </cell>
          <cell r="D85">
            <v>3207.36</v>
          </cell>
          <cell r="F85">
            <v>3207.36</v>
          </cell>
        </row>
        <row r="86">
          <cell r="A86" t="str">
            <v>21090058</v>
          </cell>
          <cell r="B86" t="str">
            <v>Boeta Novelo Lualdy Gabriela</v>
          </cell>
          <cell r="C86">
            <v>126.1832</v>
          </cell>
          <cell r="D86">
            <v>3785.4960000000001</v>
          </cell>
          <cell r="F86">
            <v>3785.4960000000001</v>
          </cell>
        </row>
        <row r="87">
          <cell r="A87" t="str">
            <v>24010013</v>
          </cell>
          <cell r="B87" t="str">
            <v>Mex Pech Maria</v>
          </cell>
          <cell r="C87">
            <v>106.91200000000001</v>
          </cell>
          <cell r="D87">
            <v>3207.36</v>
          </cell>
          <cell r="F87">
            <v>3207.36</v>
          </cell>
        </row>
        <row r="88">
          <cell r="A88" t="str">
            <v>46010020</v>
          </cell>
          <cell r="B88" t="str">
            <v>Orosa Soberanis Silvia Esther</v>
          </cell>
          <cell r="C88">
            <v>106.91200000000001</v>
          </cell>
          <cell r="D88">
            <v>3207.36</v>
          </cell>
          <cell r="F88">
            <v>3207.36</v>
          </cell>
        </row>
        <row r="89">
          <cell r="A89" t="str">
            <v>23010015</v>
          </cell>
          <cell r="B89" t="str">
            <v>Uc Campos Landy Gabriela</v>
          </cell>
          <cell r="C89">
            <v>126.1832</v>
          </cell>
          <cell r="D89">
            <v>3785.4960000000001</v>
          </cell>
          <cell r="F89">
            <v>3785.4960000000001</v>
          </cell>
        </row>
        <row r="90">
          <cell r="A90" t="str">
            <v>24040026</v>
          </cell>
          <cell r="B90" t="str">
            <v>Dominguez Magaña Teresita Medeline</v>
          </cell>
          <cell r="C90">
            <v>106.91200000000001</v>
          </cell>
          <cell r="D90">
            <v>3207.36</v>
          </cell>
          <cell r="F90">
            <v>3207.36</v>
          </cell>
        </row>
        <row r="91">
          <cell r="A91" t="str">
            <v>24150002</v>
          </cell>
          <cell r="B91" t="str">
            <v>Gomez Vivas Maria Soledad</v>
          </cell>
          <cell r="C91">
            <v>89.647999999999996</v>
          </cell>
          <cell r="D91">
            <v>2689.44</v>
          </cell>
          <cell r="F91">
            <v>2689.5</v>
          </cell>
        </row>
        <row r="92">
          <cell r="A92" t="str">
            <v>24150003</v>
          </cell>
          <cell r="B92" t="str">
            <v>Chi Gorocica Karla Marine</v>
          </cell>
          <cell r="C92">
            <v>89.65</v>
          </cell>
          <cell r="D92">
            <v>2689.5</v>
          </cell>
          <cell r="F92">
            <v>2689.5</v>
          </cell>
        </row>
        <row r="93">
          <cell r="A93" t="str">
            <v>24150004</v>
          </cell>
          <cell r="B93" t="str">
            <v>Mex Huchim Fatima Del Socorro</v>
          </cell>
          <cell r="C93">
            <v>89.65</v>
          </cell>
          <cell r="D93">
            <v>2689.5</v>
          </cell>
          <cell r="F93">
            <v>2689.5</v>
          </cell>
        </row>
        <row r="94">
          <cell r="A94" t="str">
            <v>21090037</v>
          </cell>
          <cell r="B94" t="str">
            <v>Lara Rodriguez Susana Virginia</v>
          </cell>
          <cell r="C94">
            <v>126.1832</v>
          </cell>
          <cell r="D94">
            <v>3785.4960000000001</v>
          </cell>
          <cell r="F94">
            <v>3785.4960000000001</v>
          </cell>
        </row>
        <row r="95">
          <cell r="A95" t="str">
            <v>24010012</v>
          </cell>
          <cell r="B95" t="str">
            <v>Mendez Acosta Alexandra</v>
          </cell>
          <cell r="C95">
            <v>106.91200000000001</v>
          </cell>
          <cell r="D95">
            <v>3207.36</v>
          </cell>
          <cell r="F95">
            <v>3207.36</v>
          </cell>
        </row>
        <row r="96">
          <cell r="A96" t="str">
            <v>24030019</v>
          </cell>
          <cell r="B96" t="str">
            <v>Villamil Barrientos Rosa De Atocha</v>
          </cell>
          <cell r="C96">
            <v>126.1832</v>
          </cell>
          <cell r="D96">
            <v>3785.4960000000001</v>
          </cell>
          <cell r="F96">
            <v>3785.4960000000001</v>
          </cell>
        </row>
        <row r="97">
          <cell r="A97" t="str">
            <v>24040001</v>
          </cell>
          <cell r="B97" t="str">
            <v>Piste Duran Carina Lucely</v>
          </cell>
          <cell r="C97">
            <v>89.647999999999996</v>
          </cell>
          <cell r="D97">
            <v>2689.44</v>
          </cell>
          <cell r="F97">
            <v>2689.5</v>
          </cell>
        </row>
        <row r="98">
          <cell r="A98" t="str">
            <v>22110053</v>
          </cell>
          <cell r="B98" t="str">
            <v>Lopez Pech Claudia Isabel</v>
          </cell>
          <cell r="C98">
            <v>106.91200000000001</v>
          </cell>
          <cell r="D98">
            <v>3207.36</v>
          </cell>
          <cell r="F98">
            <v>3207.36</v>
          </cell>
        </row>
        <row r="99">
          <cell r="A99" t="str">
            <v>22140059</v>
          </cell>
          <cell r="B99" t="str">
            <v>Sosa Casanova Teresa De Jesus</v>
          </cell>
          <cell r="C99">
            <v>126.1832</v>
          </cell>
          <cell r="D99">
            <v>3785.4960000000001</v>
          </cell>
          <cell r="F99">
            <v>3785.4960000000001</v>
          </cell>
        </row>
        <row r="100">
          <cell r="A100" t="str">
            <v>24030001</v>
          </cell>
          <cell r="B100" t="str">
            <v>Caamal Palma Yleana Beatriz</v>
          </cell>
          <cell r="C100">
            <v>89.647999999999996</v>
          </cell>
          <cell r="D100">
            <v>2689.44</v>
          </cell>
          <cell r="F100">
            <v>2689.5</v>
          </cell>
        </row>
        <row r="101">
          <cell r="A101" t="str">
            <v>24030002</v>
          </cell>
          <cell r="B101" t="str">
            <v>Chan Herrera Alejandra</v>
          </cell>
          <cell r="C101">
            <v>89.647999999999996</v>
          </cell>
          <cell r="D101">
            <v>2689.44</v>
          </cell>
          <cell r="F101">
            <v>2689.5</v>
          </cell>
        </row>
        <row r="102">
          <cell r="A102" t="str">
            <v>24080031</v>
          </cell>
          <cell r="B102" t="str">
            <v>Azcorra Calderon Merly Annel</v>
          </cell>
          <cell r="C102">
            <v>106.91200000000001</v>
          </cell>
          <cell r="D102">
            <v>3207.36</v>
          </cell>
          <cell r="F102">
            <v>3207.36</v>
          </cell>
        </row>
        <row r="103">
          <cell r="A103" t="str">
            <v>24110042</v>
          </cell>
          <cell r="B103" t="str">
            <v>Canche Burgos Magaly</v>
          </cell>
          <cell r="C103">
            <v>95.471999999999994</v>
          </cell>
          <cell r="D103">
            <v>2864.16</v>
          </cell>
          <cell r="F103">
            <v>2864.16</v>
          </cell>
        </row>
        <row r="104">
          <cell r="A104" t="str">
            <v>24010014</v>
          </cell>
          <cell r="B104" t="str">
            <v>Moo Pech Aquileo</v>
          </cell>
          <cell r="C104">
            <v>95.471999999999994</v>
          </cell>
          <cell r="D104">
            <v>2864.16</v>
          </cell>
          <cell r="F104">
            <v>2864.16</v>
          </cell>
        </row>
        <row r="105">
          <cell r="A105" t="str">
            <v>24010050</v>
          </cell>
          <cell r="B105" t="str">
            <v>Coronado Pech Antonio</v>
          </cell>
          <cell r="C105">
            <v>101.57680000000001</v>
          </cell>
          <cell r="D105">
            <v>3047.3040000000001</v>
          </cell>
          <cell r="F105">
            <v>3047.3040000000001</v>
          </cell>
        </row>
        <row r="106">
          <cell r="A106" t="str">
            <v>24120001</v>
          </cell>
          <cell r="B106" t="str">
            <v>Arjona - Nelly Guadalupe</v>
          </cell>
          <cell r="C106">
            <v>95.47</v>
          </cell>
          <cell r="D106">
            <v>2864.1</v>
          </cell>
          <cell r="F106">
            <v>2864.16</v>
          </cell>
        </row>
        <row r="107">
          <cell r="A107" t="str">
            <v>24120002</v>
          </cell>
          <cell r="B107" t="str">
            <v>Burgos Rodriguez Lucely Del Socorro</v>
          </cell>
          <cell r="C107">
            <v>88.191999999999993</v>
          </cell>
          <cell r="D107">
            <v>2645.76</v>
          </cell>
          <cell r="F107">
            <v>2645.76</v>
          </cell>
        </row>
        <row r="108">
          <cell r="A108" t="str">
            <v>24010010</v>
          </cell>
          <cell r="B108" t="str">
            <v>Guillermo Torregrosa Miriam Del Socorro</v>
          </cell>
          <cell r="C108">
            <v>95.471999999999994</v>
          </cell>
          <cell r="D108">
            <v>2864.16</v>
          </cell>
          <cell r="F108">
            <v>2864.16</v>
          </cell>
        </row>
        <row r="109">
          <cell r="A109" t="str">
            <v>24010052</v>
          </cell>
          <cell r="B109" t="str">
            <v>Vargas Cruz Elizabeth Soledad</v>
          </cell>
          <cell r="C109">
            <v>95.471999999999994</v>
          </cell>
          <cell r="D109">
            <v>2864.16</v>
          </cell>
          <cell r="F109">
            <v>2864.16</v>
          </cell>
        </row>
        <row r="110">
          <cell r="A110" t="str">
            <v>24100038</v>
          </cell>
          <cell r="B110" t="str">
            <v>Mancilla Villanueva Miriam Eugenia</v>
          </cell>
          <cell r="C110">
            <v>95.471999999999994</v>
          </cell>
          <cell r="D110">
            <v>2864.16</v>
          </cell>
          <cell r="F110">
            <v>2864.16</v>
          </cell>
        </row>
        <row r="111">
          <cell r="A111" t="str">
            <v>24100040</v>
          </cell>
          <cell r="B111" t="str">
            <v>Tzel Hoil Liliana Graciela</v>
          </cell>
          <cell r="C111">
            <v>115.3672</v>
          </cell>
          <cell r="D111">
            <v>3461.0160000000001</v>
          </cell>
          <cell r="F111">
            <v>3461.0160000000001</v>
          </cell>
        </row>
        <row r="112">
          <cell r="A112" t="str">
            <v>24100042</v>
          </cell>
          <cell r="B112" t="str">
            <v>Canto Nuñez Josefina Del Rosario</v>
          </cell>
          <cell r="C112">
            <v>95.47</v>
          </cell>
          <cell r="D112">
            <v>2864.1</v>
          </cell>
          <cell r="F112">
            <v>2864.16</v>
          </cell>
        </row>
        <row r="113">
          <cell r="A113" t="str">
            <v>25110032</v>
          </cell>
          <cell r="B113" t="str">
            <v>Manzanero Euan Reyna Maria</v>
          </cell>
          <cell r="C113">
            <v>99.632000000000005</v>
          </cell>
          <cell r="D113">
            <v>2988.96</v>
          </cell>
          <cell r="F113">
            <v>2988.96</v>
          </cell>
        </row>
        <row r="114">
          <cell r="A114" t="str">
            <v>24010008</v>
          </cell>
          <cell r="B114" t="str">
            <v>Diaz Aguilar Leyla Del Rocio</v>
          </cell>
          <cell r="C114">
            <v>102.67919999999999</v>
          </cell>
          <cell r="D114">
            <v>3080.3759999999997</v>
          </cell>
          <cell r="F114">
            <v>3080.3759999999997</v>
          </cell>
        </row>
        <row r="115">
          <cell r="A115" t="str">
            <v>24010048</v>
          </cell>
          <cell r="B115" t="str">
            <v>Gamboa Magaña Crhistyan Guadalupe</v>
          </cell>
          <cell r="C115">
            <v>190.66319999999999</v>
          </cell>
          <cell r="D115">
            <v>5719.8959999999997</v>
          </cell>
          <cell r="F115">
            <v>5719.8959999999997</v>
          </cell>
        </row>
        <row r="116">
          <cell r="A116" t="str">
            <v>24010053</v>
          </cell>
          <cell r="B116" t="str">
            <v>Aguilera Medina Sandra Elizabeth</v>
          </cell>
          <cell r="C116">
            <v>122.0232</v>
          </cell>
          <cell r="D116">
            <v>3660.6959999999999</v>
          </cell>
          <cell r="F116">
            <v>3660.6959999999999</v>
          </cell>
        </row>
        <row r="117">
          <cell r="A117" t="str">
            <v>24080032</v>
          </cell>
          <cell r="B117" t="str">
            <v>Macias Ortegon Wendy Margarita</v>
          </cell>
          <cell r="C117">
            <v>408.72</v>
          </cell>
          <cell r="D117">
            <v>12261.6</v>
          </cell>
          <cell r="F117">
            <v>12261.6</v>
          </cell>
        </row>
        <row r="118">
          <cell r="A118" t="str">
            <v>24090036</v>
          </cell>
          <cell r="B118" t="str">
            <v>Paredes Aguilar Hilda Fanny</v>
          </cell>
          <cell r="C118">
            <v>122.0232</v>
          </cell>
          <cell r="D118">
            <v>3660.6959999999999</v>
          </cell>
          <cell r="F118">
            <v>3660.6959999999999</v>
          </cell>
        </row>
        <row r="119">
          <cell r="A119" t="str">
            <v>41010001</v>
          </cell>
          <cell r="B119" t="str">
            <v>Aguilar Yam Nidia Isabel</v>
          </cell>
          <cell r="C119">
            <v>104</v>
          </cell>
          <cell r="D119">
            <v>3120</v>
          </cell>
          <cell r="F119">
            <v>3120</v>
          </cell>
        </row>
        <row r="120">
          <cell r="A120" t="str">
            <v>41010002</v>
          </cell>
          <cell r="B120" t="str">
            <v>Castañeda Medina Concepcion</v>
          </cell>
          <cell r="C120">
            <v>406.76</v>
          </cell>
          <cell r="D120">
            <v>12202.8</v>
          </cell>
          <cell r="F120">
            <v>12202.8</v>
          </cell>
        </row>
        <row r="121">
          <cell r="A121" t="str">
            <v>41010004</v>
          </cell>
          <cell r="B121" t="str">
            <v>Chan Montalvo Jose Martin Gaspar</v>
          </cell>
          <cell r="C121">
            <v>104</v>
          </cell>
          <cell r="D121">
            <v>3120</v>
          </cell>
          <cell r="F121">
            <v>3120</v>
          </cell>
        </row>
        <row r="122">
          <cell r="A122" t="str">
            <v>41010005</v>
          </cell>
          <cell r="B122" t="str">
            <v>Couoh Montalvo Manuel Domingo</v>
          </cell>
          <cell r="C122">
            <v>95.471999999999994</v>
          </cell>
          <cell r="D122">
            <v>2864.16</v>
          </cell>
          <cell r="F122">
            <v>2864.16</v>
          </cell>
        </row>
        <row r="123">
          <cell r="A123" t="str">
            <v>41010006</v>
          </cell>
          <cell r="B123" t="str">
            <v>Franco Maldonado Rosalia Guadalupe</v>
          </cell>
          <cell r="C123">
            <v>104</v>
          </cell>
          <cell r="D123">
            <v>3120</v>
          </cell>
          <cell r="F123">
            <v>3120</v>
          </cell>
        </row>
        <row r="124">
          <cell r="A124" t="str">
            <v>41010007</v>
          </cell>
          <cell r="B124" t="str">
            <v>Malta Nuñez Zulemy Yazmin</v>
          </cell>
          <cell r="C124">
            <v>104</v>
          </cell>
          <cell r="D124">
            <v>3120</v>
          </cell>
          <cell r="F124">
            <v>3120</v>
          </cell>
        </row>
        <row r="125">
          <cell r="A125" t="str">
            <v>41010008</v>
          </cell>
          <cell r="B125" t="str">
            <v>Ommundsen Perez Laura Olena</v>
          </cell>
          <cell r="C125">
            <v>122.0232</v>
          </cell>
          <cell r="D125">
            <v>3660.6959999999999</v>
          </cell>
          <cell r="F125">
            <v>3660.6959999999999</v>
          </cell>
        </row>
        <row r="126">
          <cell r="A126" t="str">
            <v>41010009</v>
          </cell>
          <cell r="B126" t="str">
            <v>Solis Chan Marisa Guillermina</v>
          </cell>
          <cell r="C126">
            <v>104</v>
          </cell>
          <cell r="D126">
            <v>3120</v>
          </cell>
          <cell r="F126">
            <v>3120</v>
          </cell>
        </row>
        <row r="127">
          <cell r="A127" t="str">
            <v>41010010</v>
          </cell>
          <cell r="B127" t="str">
            <v>Argaez Koh Jose Luis</v>
          </cell>
          <cell r="C127">
            <v>104</v>
          </cell>
          <cell r="D127">
            <v>3120</v>
          </cell>
          <cell r="F127">
            <v>3120</v>
          </cell>
        </row>
        <row r="128">
          <cell r="A128" t="str">
            <v>41010011</v>
          </cell>
          <cell r="B128" t="str">
            <v>Trava Pedrera Zoila Vanessa</v>
          </cell>
          <cell r="C128">
            <v>104</v>
          </cell>
          <cell r="D128">
            <v>3120</v>
          </cell>
          <cell r="F128">
            <v>3120</v>
          </cell>
        </row>
        <row r="129">
          <cell r="A129" t="str">
            <v>41010012</v>
          </cell>
          <cell r="B129" t="str">
            <v>Castro Tuyub Geny Del Socorro</v>
          </cell>
          <cell r="C129">
            <v>97.34</v>
          </cell>
          <cell r="D129">
            <v>2920.2</v>
          </cell>
          <cell r="F129">
            <v>2920.2</v>
          </cell>
        </row>
        <row r="130">
          <cell r="A130" t="str">
            <v>06010013</v>
          </cell>
          <cell r="B130" t="str">
            <v>Cocom Arcos Jhon Gary</v>
          </cell>
          <cell r="C130">
            <v>107.4632</v>
          </cell>
          <cell r="D130">
            <v>3223.8960000000002</v>
          </cell>
          <cell r="F130">
            <v>3223.8960000000002</v>
          </cell>
        </row>
        <row r="131">
          <cell r="A131" t="str">
            <v>10010001</v>
          </cell>
          <cell r="B131" t="str">
            <v>Canto Espadas Rosalinda Del Socorro</v>
          </cell>
          <cell r="C131">
            <v>121.3368</v>
          </cell>
          <cell r="D131">
            <v>3640.1039999999998</v>
          </cell>
          <cell r="F131">
            <v>3640.1039999999998</v>
          </cell>
        </row>
        <row r="132">
          <cell r="A132" t="str">
            <v>10010002</v>
          </cell>
          <cell r="B132" t="str">
            <v>Cañas Luna Maria Luisa</v>
          </cell>
          <cell r="C132">
            <v>121.3368</v>
          </cell>
          <cell r="D132">
            <v>3640.1039999999998</v>
          </cell>
          <cell r="F132">
            <v>3640.1039999999998</v>
          </cell>
        </row>
        <row r="133">
          <cell r="A133" t="str">
            <v>10010003</v>
          </cell>
          <cell r="B133" t="str">
            <v>Ceballos Arana Suemy Del Rocio</v>
          </cell>
          <cell r="C133">
            <v>263.33</v>
          </cell>
          <cell r="D133">
            <v>7899.9</v>
          </cell>
          <cell r="F133">
            <v>7899.9</v>
          </cell>
        </row>
        <row r="134">
          <cell r="A134" t="str">
            <v>10010004</v>
          </cell>
          <cell r="B134" t="str">
            <v>Chan Canul Carlos Humberto</v>
          </cell>
          <cell r="C134">
            <v>107.4632</v>
          </cell>
          <cell r="D134">
            <v>3223.8960000000002</v>
          </cell>
          <cell r="F134">
            <v>3223.8960000000002</v>
          </cell>
        </row>
        <row r="135">
          <cell r="A135" t="str">
            <v>10010005</v>
          </cell>
          <cell r="B135" t="str">
            <v>Concha Y Escobedo Enmy Beatriz Del Refugio</v>
          </cell>
          <cell r="C135">
            <v>107.4632</v>
          </cell>
          <cell r="D135">
            <v>3223.8960000000002</v>
          </cell>
          <cell r="F135">
            <v>3223.8960000000002</v>
          </cell>
        </row>
        <row r="136">
          <cell r="A136" t="str">
            <v>10010007</v>
          </cell>
          <cell r="B136" t="str">
            <v>Fernandez Manrique Jorge  Eugenio</v>
          </cell>
          <cell r="C136">
            <v>107.4632</v>
          </cell>
          <cell r="D136">
            <v>3223.8960000000002</v>
          </cell>
          <cell r="F136">
            <v>3223.8960000000002</v>
          </cell>
        </row>
        <row r="137">
          <cell r="A137" t="str">
            <v>10010008</v>
          </cell>
          <cell r="B137" t="str">
            <v>Gil Sahui Silvia Maria</v>
          </cell>
          <cell r="C137">
            <v>156</v>
          </cell>
          <cell r="D137">
            <v>4680</v>
          </cell>
          <cell r="E137">
            <v>2120</v>
          </cell>
          <cell r="F137">
            <v>6800</v>
          </cell>
        </row>
        <row r="138">
          <cell r="A138" t="str">
            <v>10010009</v>
          </cell>
          <cell r="B138" t="str">
            <v>Ortiz Herrera Landy</v>
          </cell>
          <cell r="C138">
            <v>107.4632</v>
          </cell>
          <cell r="D138">
            <v>3223.8960000000002</v>
          </cell>
          <cell r="F138">
            <v>3223.8960000000002</v>
          </cell>
        </row>
        <row r="139">
          <cell r="A139" t="str">
            <v>10010010</v>
          </cell>
          <cell r="B139" t="str">
            <v>Rodriguez Mena Benita Veronica</v>
          </cell>
          <cell r="C139">
            <v>107.4632</v>
          </cell>
          <cell r="D139">
            <v>3223.8960000000002</v>
          </cell>
          <cell r="F139">
            <v>3223.8960000000002</v>
          </cell>
        </row>
        <row r="140">
          <cell r="A140" t="str">
            <v>10010012</v>
          </cell>
          <cell r="B140" t="str">
            <v>Uicab Vazquez Norma Aracelly</v>
          </cell>
          <cell r="C140">
            <v>107.4632</v>
          </cell>
          <cell r="D140">
            <v>3223.8960000000002</v>
          </cell>
          <cell r="F140">
            <v>3223.8960000000002</v>
          </cell>
        </row>
        <row r="141">
          <cell r="A141" t="str">
            <v>10010014</v>
          </cell>
          <cell r="B141" t="str">
            <v>Martinez Carrillo Febronia</v>
          </cell>
          <cell r="C141">
            <v>173.33</v>
          </cell>
          <cell r="D141">
            <v>5199.8999999999996</v>
          </cell>
          <cell r="F141">
            <v>5199.8999999999996</v>
          </cell>
        </row>
        <row r="142">
          <cell r="A142" t="str">
            <v>10010015</v>
          </cell>
          <cell r="B142" t="str">
            <v>Piña Pamplona Gerardo Leonel</v>
          </cell>
          <cell r="C142">
            <v>491.33</v>
          </cell>
          <cell r="D142">
            <v>14739.9</v>
          </cell>
          <cell r="F142">
            <v>14739.9</v>
          </cell>
        </row>
        <row r="143">
          <cell r="A143" t="str">
            <v>10010016</v>
          </cell>
          <cell r="B143" t="str">
            <v>Perez Marfil Jesus Jordan</v>
          </cell>
          <cell r="C143">
            <v>695.97</v>
          </cell>
          <cell r="D143">
            <v>20879.099999999999</v>
          </cell>
          <cell r="F143">
            <v>20879.099999999999</v>
          </cell>
        </row>
        <row r="144">
          <cell r="A144" t="str">
            <v>06010002</v>
          </cell>
          <cell r="B144" t="str">
            <v>Alonzo Castillo Gumercindo</v>
          </cell>
          <cell r="C144">
            <v>95.471999999999994</v>
          </cell>
          <cell r="D144">
            <v>2864.16</v>
          </cell>
          <cell r="F144">
            <v>2864.16</v>
          </cell>
        </row>
        <row r="145">
          <cell r="A145" t="str">
            <v>06010004</v>
          </cell>
          <cell r="B145" t="str">
            <v>Avila Valencia Carlos Manuel</v>
          </cell>
          <cell r="C145">
            <v>102.67919999999999</v>
          </cell>
          <cell r="D145">
            <v>3080.3759999999997</v>
          </cell>
          <cell r="F145">
            <v>3080.3759999999997</v>
          </cell>
        </row>
        <row r="146">
          <cell r="A146" t="str">
            <v>06010006</v>
          </cell>
          <cell r="B146" t="str">
            <v>Buenfil Santos Marcia De La Cruz</v>
          </cell>
          <cell r="C146">
            <v>112.6632</v>
          </cell>
          <cell r="D146">
            <v>3379.8960000000002</v>
          </cell>
          <cell r="F146">
            <v>3379.8960000000002</v>
          </cell>
        </row>
        <row r="147">
          <cell r="A147" t="str">
            <v>06010007</v>
          </cell>
          <cell r="B147" t="str">
            <v>Caamal Contreras Jose Brigido</v>
          </cell>
          <cell r="C147">
            <v>108.16</v>
          </cell>
          <cell r="D147">
            <v>3244.8</v>
          </cell>
          <cell r="F147">
            <v>3244.8</v>
          </cell>
        </row>
        <row r="148">
          <cell r="A148" t="str">
            <v>06010008</v>
          </cell>
          <cell r="B148" t="str">
            <v>Camargo Gongora Ricardo</v>
          </cell>
          <cell r="C148">
            <v>95.471999999999994</v>
          </cell>
          <cell r="D148">
            <v>2864.16</v>
          </cell>
          <cell r="F148">
            <v>2864.16</v>
          </cell>
        </row>
        <row r="149">
          <cell r="A149" t="str">
            <v>06010010</v>
          </cell>
          <cell r="B149" t="str">
            <v>Castillo Manzanilla Lourdes</v>
          </cell>
          <cell r="C149">
            <v>95.471999999999994</v>
          </cell>
          <cell r="D149">
            <v>2864.16</v>
          </cell>
          <cell r="E149">
            <v>250</v>
          </cell>
          <cell r="F149">
            <v>3114.16</v>
          </cell>
        </row>
        <row r="150">
          <cell r="A150" t="str">
            <v>06010011</v>
          </cell>
          <cell r="B150" t="str">
            <v>Chi Mena Aida Concepcion</v>
          </cell>
          <cell r="C150">
            <v>95.471999999999994</v>
          </cell>
          <cell r="D150">
            <v>2864.16</v>
          </cell>
          <cell r="F150">
            <v>2864.16</v>
          </cell>
        </row>
        <row r="151">
          <cell r="A151" t="str">
            <v>06010014</v>
          </cell>
          <cell r="B151" t="str">
            <v>Dominguez Gamboa Joaquin Alexis</v>
          </cell>
          <cell r="C151">
            <v>121.33</v>
          </cell>
          <cell r="D151">
            <v>3639.9</v>
          </cell>
          <cell r="F151">
            <v>3639.9</v>
          </cell>
        </row>
        <row r="152">
          <cell r="A152" t="str">
            <v>06010016</v>
          </cell>
          <cell r="B152" t="str">
            <v>Dorta Escoffie Laura Margarita</v>
          </cell>
          <cell r="C152">
            <v>151.42400000000001</v>
          </cell>
          <cell r="D152">
            <v>4542.72</v>
          </cell>
          <cell r="F152">
            <v>4542.72</v>
          </cell>
        </row>
        <row r="153">
          <cell r="A153" t="str">
            <v>06010017</v>
          </cell>
          <cell r="B153" t="str">
            <v>Escalante Pacheco Francisco</v>
          </cell>
          <cell r="C153">
            <v>95.471999999999994</v>
          </cell>
          <cell r="D153">
            <v>2864.16</v>
          </cell>
          <cell r="E153">
            <v>250</v>
          </cell>
          <cell r="F153">
            <v>3114.16</v>
          </cell>
        </row>
        <row r="154">
          <cell r="A154" t="str">
            <v>06010018</v>
          </cell>
          <cell r="B154" t="str">
            <v>Farfan Amaro Sandro Ruben</v>
          </cell>
          <cell r="C154">
            <v>102.67919999999999</v>
          </cell>
          <cell r="D154">
            <v>3080.3759999999997</v>
          </cell>
          <cell r="E154">
            <v>250</v>
          </cell>
          <cell r="F154">
            <v>3330.3759999999997</v>
          </cell>
        </row>
        <row r="155">
          <cell r="A155" t="str">
            <v>06010020</v>
          </cell>
          <cell r="B155" t="str">
            <v>Garcia Rejon Jose Arturo</v>
          </cell>
          <cell r="C155">
            <v>111.2072</v>
          </cell>
          <cell r="D155">
            <v>3336.2159999999999</v>
          </cell>
          <cell r="F155">
            <v>3336.2159999999999</v>
          </cell>
        </row>
        <row r="156">
          <cell r="A156" t="str">
            <v>06010021</v>
          </cell>
          <cell r="B156" t="str">
            <v>Gomez Jimenez Miguel Angel</v>
          </cell>
          <cell r="C156">
            <v>111.2072</v>
          </cell>
          <cell r="D156">
            <v>3336.2159999999999</v>
          </cell>
          <cell r="F156">
            <v>3336.2159999999999</v>
          </cell>
        </row>
        <row r="157">
          <cell r="A157" t="str">
            <v>06010022</v>
          </cell>
          <cell r="B157" t="str">
            <v>Gonzalez Quintal Jose Manuel</v>
          </cell>
          <cell r="C157">
            <v>166.66</v>
          </cell>
          <cell r="D157">
            <v>4999.8</v>
          </cell>
          <cell r="F157">
            <v>4999.8</v>
          </cell>
        </row>
        <row r="158">
          <cell r="A158" t="str">
            <v>06010024</v>
          </cell>
          <cell r="B158" t="str">
            <v>Ley Osorio Juan Pablo</v>
          </cell>
          <cell r="C158">
            <v>144.21680000000001</v>
          </cell>
          <cell r="D158">
            <v>4326.5039999999999</v>
          </cell>
          <cell r="E158">
            <v>2942.4</v>
          </cell>
          <cell r="F158">
            <v>7268.9040000000005</v>
          </cell>
        </row>
        <row r="159">
          <cell r="A159" t="str">
            <v>06010026</v>
          </cell>
          <cell r="B159" t="str">
            <v>Pantoja Rosado Teresita De Jesus</v>
          </cell>
          <cell r="C159">
            <v>102.68</v>
          </cell>
          <cell r="D159">
            <v>3080.4</v>
          </cell>
          <cell r="F159">
            <v>3080.4</v>
          </cell>
        </row>
        <row r="160">
          <cell r="A160" t="str">
            <v>06010029</v>
          </cell>
          <cell r="B160" t="str">
            <v>Perez Patron Gabriela Irene</v>
          </cell>
          <cell r="C160">
            <v>95.471999999999994</v>
          </cell>
          <cell r="D160">
            <v>2864.16</v>
          </cell>
          <cell r="F160">
            <v>2864.16</v>
          </cell>
        </row>
        <row r="161">
          <cell r="A161" t="str">
            <v>06010032</v>
          </cell>
          <cell r="B161" t="str">
            <v>Polanco Canul Maria Del Socorro</v>
          </cell>
          <cell r="C161">
            <v>95.471999999999994</v>
          </cell>
          <cell r="D161">
            <v>2864.16</v>
          </cell>
          <cell r="F161">
            <v>2864.16</v>
          </cell>
        </row>
        <row r="162">
          <cell r="A162" t="str">
            <v>06010034</v>
          </cell>
          <cell r="B162" t="str">
            <v>Quintal Lopez Mario Alberto</v>
          </cell>
          <cell r="C162">
            <v>111.2072</v>
          </cell>
          <cell r="D162">
            <v>3336.2159999999999</v>
          </cell>
          <cell r="F162">
            <v>3336.2159999999999</v>
          </cell>
        </row>
        <row r="163">
          <cell r="A163" t="str">
            <v>06010035</v>
          </cell>
          <cell r="B163" t="str">
            <v>Sanchez Contreras Gladys Judith</v>
          </cell>
          <cell r="C163">
            <v>102.67919999999999</v>
          </cell>
          <cell r="D163">
            <v>3080.3759999999997</v>
          </cell>
          <cell r="E163">
            <v>250</v>
          </cell>
          <cell r="F163">
            <v>3330.3759999999997</v>
          </cell>
        </row>
        <row r="164">
          <cell r="A164" t="str">
            <v>06010036</v>
          </cell>
          <cell r="B164" t="str">
            <v>Santamaria Suarez Manuel Jesus</v>
          </cell>
          <cell r="C164">
            <v>183.33</v>
          </cell>
          <cell r="D164">
            <v>5499.9</v>
          </cell>
          <cell r="F164">
            <v>5499.9</v>
          </cell>
        </row>
        <row r="165">
          <cell r="A165" t="str">
            <v>06010042</v>
          </cell>
          <cell r="B165" t="str">
            <v>Perera Uicab Jose Ignacio</v>
          </cell>
          <cell r="C165">
            <v>108.16</v>
          </cell>
          <cell r="D165">
            <v>3244.8</v>
          </cell>
          <cell r="F165">
            <v>3244.8</v>
          </cell>
        </row>
        <row r="166">
          <cell r="A166" t="str">
            <v>06010044</v>
          </cell>
          <cell r="B166" t="str">
            <v>Rodriguez Aban Pedro Armando</v>
          </cell>
          <cell r="C166">
            <v>111.2072</v>
          </cell>
          <cell r="D166">
            <v>3336.2159999999999</v>
          </cell>
          <cell r="F166">
            <v>3336.2159999999999</v>
          </cell>
        </row>
        <row r="167">
          <cell r="A167" t="str">
            <v>06010046</v>
          </cell>
          <cell r="B167" t="str">
            <v>Solis Chan Jorge Manuel</v>
          </cell>
          <cell r="C167">
            <v>88.191999999999993</v>
          </cell>
          <cell r="D167">
            <v>2645.76</v>
          </cell>
          <cell r="F167">
            <v>2645.76</v>
          </cell>
        </row>
        <row r="168">
          <cell r="A168" t="str">
            <v>06010047</v>
          </cell>
          <cell r="B168" t="str">
            <v>Chavarrea Chim Eizer Enrique</v>
          </cell>
          <cell r="C168">
            <v>102.67919999999999</v>
          </cell>
          <cell r="D168">
            <v>3080.3759999999997</v>
          </cell>
          <cell r="F168">
            <v>3080.3759999999997</v>
          </cell>
        </row>
        <row r="169">
          <cell r="A169" t="str">
            <v>06010048</v>
          </cell>
          <cell r="B169" t="str">
            <v>Velazquez Poot Cesar Augusto</v>
          </cell>
          <cell r="C169">
            <v>95.47</v>
          </cell>
          <cell r="D169">
            <v>2864.1</v>
          </cell>
          <cell r="F169">
            <v>2864.16</v>
          </cell>
        </row>
        <row r="170">
          <cell r="A170" t="str">
            <v>06010049</v>
          </cell>
          <cell r="B170" t="str">
            <v>Cervera Molina Ana Bertha</v>
          </cell>
          <cell r="C170">
            <v>117.86</v>
          </cell>
          <cell r="D170">
            <v>3535.8</v>
          </cell>
          <cell r="F170">
            <v>3535.9</v>
          </cell>
        </row>
        <row r="171">
          <cell r="A171" t="str">
            <v>06010050</v>
          </cell>
          <cell r="B171" t="str">
            <v>Quijano Martin Victor Ernesto</v>
          </cell>
          <cell r="C171">
            <v>695.97</v>
          </cell>
          <cell r="D171">
            <v>20879.099999999999</v>
          </cell>
          <cell r="F171">
            <v>20879.099999999999</v>
          </cell>
        </row>
        <row r="172">
          <cell r="A172" t="str">
            <v>23010008</v>
          </cell>
          <cell r="B172" t="str">
            <v>Ortegon - Maria Del Carmen</v>
          </cell>
          <cell r="C172">
            <v>112.6632</v>
          </cell>
          <cell r="D172">
            <v>3379.8960000000002</v>
          </cell>
          <cell r="F172">
            <v>3379.8960000000002</v>
          </cell>
        </row>
        <row r="173">
          <cell r="A173" t="str">
            <v>23140049</v>
          </cell>
          <cell r="B173" t="str">
            <v>Nah Ake Alberta</v>
          </cell>
          <cell r="C173">
            <v>95.471999999999994</v>
          </cell>
          <cell r="D173">
            <v>2864.16</v>
          </cell>
          <cell r="F173">
            <v>2864.16</v>
          </cell>
        </row>
        <row r="174">
          <cell r="A174" t="str">
            <v>29010010</v>
          </cell>
          <cell r="B174" t="str">
            <v>Perez Ceballos Ivan Jesus</v>
          </cell>
          <cell r="C174">
            <v>95.471999999999994</v>
          </cell>
          <cell r="D174">
            <v>2864.16</v>
          </cell>
          <cell r="F174">
            <v>2864.16</v>
          </cell>
        </row>
        <row r="175">
          <cell r="A175" t="str">
            <v>29030016</v>
          </cell>
          <cell r="B175" t="str">
            <v>Enriquez Zapata Ma. De Los Angeles</v>
          </cell>
          <cell r="C175">
            <v>151.42400000000001</v>
          </cell>
          <cell r="D175">
            <v>4542.72</v>
          </cell>
          <cell r="F175">
            <v>4542.72</v>
          </cell>
        </row>
        <row r="176">
          <cell r="A176" t="str">
            <v>29060033</v>
          </cell>
          <cell r="B176" t="str">
            <v>Perez Cetina Genny Magdalena</v>
          </cell>
          <cell r="C176">
            <v>136.9992</v>
          </cell>
          <cell r="D176">
            <v>4109.9759999999997</v>
          </cell>
          <cell r="F176">
            <v>4110</v>
          </cell>
        </row>
        <row r="177">
          <cell r="A177" t="str">
            <v>30040031</v>
          </cell>
          <cell r="B177" t="str">
            <v>Sanchez Sanchez Gelsy Yazmin</v>
          </cell>
          <cell r="C177">
            <v>137</v>
          </cell>
          <cell r="D177">
            <v>4110</v>
          </cell>
          <cell r="F177">
            <v>4110</v>
          </cell>
        </row>
        <row r="178">
          <cell r="A178" t="str">
            <v>42010013</v>
          </cell>
          <cell r="B178" t="str">
            <v>Pech Cituk Luis Maximiliano</v>
          </cell>
          <cell r="C178">
            <v>102.67919999999999</v>
          </cell>
          <cell r="D178">
            <v>3080.3759999999997</v>
          </cell>
          <cell r="F178">
            <v>3080.3759999999997</v>
          </cell>
        </row>
        <row r="179">
          <cell r="A179" t="str">
            <v>05010001</v>
          </cell>
          <cell r="B179" t="str">
            <v>Aguilar Uc Francisco Javier</v>
          </cell>
          <cell r="C179">
            <v>884.35</v>
          </cell>
          <cell r="D179">
            <v>26530.5</v>
          </cell>
          <cell r="F179">
            <v>26530.400000000001</v>
          </cell>
        </row>
        <row r="180">
          <cell r="A180" t="str">
            <v>05010002</v>
          </cell>
          <cell r="B180" t="str">
            <v>Benitez Anguiano Martha Patricia</v>
          </cell>
          <cell r="C180">
            <v>263.33</v>
          </cell>
          <cell r="D180">
            <v>7899.9</v>
          </cell>
          <cell r="F180">
            <v>7899.9</v>
          </cell>
        </row>
        <row r="181">
          <cell r="A181" t="str">
            <v>05010003</v>
          </cell>
          <cell r="B181" t="str">
            <v>Caballero Herrera Olga Elena</v>
          </cell>
          <cell r="C181">
            <v>112.6632</v>
          </cell>
          <cell r="D181">
            <v>3379.8960000000002</v>
          </cell>
          <cell r="F181">
            <v>3379.8960000000002</v>
          </cell>
        </row>
        <row r="182">
          <cell r="A182" t="str">
            <v>05010004</v>
          </cell>
          <cell r="B182" t="str">
            <v>Leon Caballero Francisca Guadalupe</v>
          </cell>
          <cell r="C182">
            <v>112.66</v>
          </cell>
          <cell r="D182">
            <v>3379.8</v>
          </cell>
          <cell r="F182">
            <v>3379.8</v>
          </cell>
        </row>
        <row r="183">
          <cell r="A183" t="str">
            <v>05010006</v>
          </cell>
          <cell r="B183" t="str">
            <v>Sainz Medina Laura Elena</v>
          </cell>
          <cell r="C183">
            <v>243.22</v>
          </cell>
          <cell r="D183">
            <v>7296.6</v>
          </cell>
          <cell r="F183">
            <v>7296.6</v>
          </cell>
        </row>
        <row r="184">
          <cell r="A184" t="str">
            <v>05010008</v>
          </cell>
          <cell r="B184" t="str">
            <v>Basto Baños Anna Carolina</v>
          </cell>
          <cell r="C184">
            <v>156</v>
          </cell>
          <cell r="D184">
            <v>4680</v>
          </cell>
          <cell r="E184">
            <v>520</v>
          </cell>
          <cell r="F184">
            <v>5200</v>
          </cell>
        </row>
        <row r="185">
          <cell r="A185" t="str">
            <v>05010009</v>
          </cell>
          <cell r="B185" t="str">
            <v>Perera Romero Blanca Esther</v>
          </cell>
          <cell r="C185">
            <v>150</v>
          </cell>
          <cell r="D185">
            <v>4500</v>
          </cell>
          <cell r="F185">
            <v>4500</v>
          </cell>
        </row>
        <row r="186">
          <cell r="A186" t="str">
            <v>05010010</v>
          </cell>
          <cell r="B186" t="str">
            <v>Cervantes Aguirre Saul De Jesus</v>
          </cell>
          <cell r="C186">
            <v>150</v>
          </cell>
          <cell r="D186">
            <v>4500</v>
          </cell>
          <cell r="F186">
            <v>4500</v>
          </cell>
        </row>
        <row r="187">
          <cell r="A187" t="str">
            <v>07010002</v>
          </cell>
          <cell r="B187" t="str">
            <v>Santana Arcila Karina Ivette</v>
          </cell>
          <cell r="C187">
            <v>600</v>
          </cell>
          <cell r="D187">
            <v>18000</v>
          </cell>
          <cell r="F187">
            <v>18000</v>
          </cell>
        </row>
        <row r="188">
          <cell r="A188" t="str">
            <v>07010003</v>
          </cell>
          <cell r="B188" t="str">
            <v>Tello Carrillo Jose</v>
          </cell>
          <cell r="C188">
            <v>154.81440000000001</v>
          </cell>
          <cell r="D188">
            <v>4644.4319999999998</v>
          </cell>
          <cell r="F188">
            <v>4644.4319999999998</v>
          </cell>
        </row>
        <row r="189">
          <cell r="A189" t="str">
            <v>07010006</v>
          </cell>
          <cell r="B189" t="str">
            <v>Peña Medina Maria Teresa De Jesus</v>
          </cell>
          <cell r="C189">
            <v>166.66</v>
          </cell>
          <cell r="D189">
            <v>4999.8</v>
          </cell>
          <cell r="F189">
            <v>4999.8</v>
          </cell>
        </row>
        <row r="190">
          <cell r="A190" t="str">
            <v>04010001</v>
          </cell>
          <cell r="B190" t="str">
            <v>Caamal Valadez Diana Rosa</v>
          </cell>
          <cell r="C190">
            <v>112.6632</v>
          </cell>
          <cell r="D190">
            <v>3379.8960000000002</v>
          </cell>
          <cell r="F190">
            <v>3379.8960000000002</v>
          </cell>
        </row>
        <row r="191">
          <cell r="A191" t="str">
            <v>08010002</v>
          </cell>
          <cell r="B191" t="str">
            <v>Aguilar Cervantes Jose Luis</v>
          </cell>
          <cell r="C191">
            <v>156</v>
          </cell>
          <cell r="D191">
            <v>4680</v>
          </cell>
          <cell r="E191">
            <v>3640</v>
          </cell>
          <cell r="F191">
            <v>8320</v>
          </cell>
        </row>
        <row r="192">
          <cell r="A192" t="str">
            <v>08010004</v>
          </cell>
          <cell r="B192" t="str">
            <v>Chan Rodriguez Lorenzo</v>
          </cell>
          <cell r="C192">
            <v>136.9992</v>
          </cell>
          <cell r="D192">
            <v>4109.9759999999997</v>
          </cell>
          <cell r="E192">
            <v>399</v>
          </cell>
          <cell r="F192">
            <v>4508.9759999999997</v>
          </cell>
        </row>
        <row r="193">
          <cell r="A193" t="str">
            <v>08010005</v>
          </cell>
          <cell r="B193" t="str">
            <v>Gomez Ramirez Juan Armando</v>
          </cell>
          <cell r="C193">
            <v>156</v>
          </cell>
          <cell r="D193">
            <v>4680</v>
          </cell>
          <cell r="E193">
            <v>3640</v>
          </cell>
          <cell r="F193">
            <v>8320</v>
          </cell>
        </row>
        <row r="194">
          <cell r="A194" t="str">
            <v>08010007</v>
          </cell>
          <cell r="B194" t="str">
            <v>Kantun Uc Israel</v>
          </cell>
          <cell r="C194">
            <v>156</v>
          </cell>
          <cell r="D194">
            <v>4680</v>
          </cell>
          <cell r="E194">
            <v>2589.6</v>
          </cell>
          <cell r="F194">
            <v>7269.6</v>
          </cell>
        </row>
        <row r="195">
          <cell r="A195" t="str">
            <v>08010015</v>
          </cell>
          <cell r="B195" t="str">
            <v>Lopez Pat Carlos Manuel</v>
          </cell>
          <cell r="C195">
            <v>136.66</v>
          </cell>
          <cell r="D195">
            <v>4099.8</v>
          </cell>
          <cell r="F195">
            <v>4099.8</v>
          </cell>
        </row>
        <row r="196">
          <cell r="A196" t="str">
            <v>08010017</v>
          </cell>
          <cell r="B196" t="str">
            <v>Herrera Ocampo Raul</v>
          </cell>
          <cell r="C196">
            <v>138.66319999999999</v>
          </cell>
          <cell r="D196">
            <v>4159.8959999999997</v>
          </cell>
          <cell r="E196">
            <v>2109</v>
          </cell>
          <cell r="F196">
            <v>6268.8959999999997</v>
          </cell>
        </row>
        <row r="197">
          <cell r="A197" t="str">
            <v>08010018</v>
          </cell>
          <cell r="B197" t="str">
            <v>Cocom Celis Santos Ismael</v>
          </cell>
          <cell r="C197">
            <v>491.33</v>
          </cell>
          <cell r="D197">
            <v>14739.9</v>
          </cell>
          <cell r="F197">
            <v>14739.9</v>
          </cell>
        </row>
        <row r="198">
          <cell r="A198" t="str">
            <v>08010019</v>
          </cell>
          <cell r="B198" t="str">
            <v>Cano Cruz Luis Fernando</v>
          </cell>
          <cell r="C198">
            <v>827.87</v>
          </cell>
          <cell r="D198">
            <v>24836.1</v>
          </cell>
          <cell r="F198">
            <v>24836.1</v>
          </cell>
        </row>
        <row r="199">
          <cell r="A199" t="str">
            <v>08010020</v>
          </cell>
          <cell r="B199" t="str">
            <v>Campos Pinto Roman Alberto</v>
          </cell>
          <cell r="C199">
            <v>138.66</v>
          </cell>
          <cell r="D199">
            <v>4159.8</v>
          </cell>
          <cell r="E199">
            <v>2109</v>
          </cell>
          <cell r="F199">
            <v>6268.8</v>
          </cell>
        </row>
        <row r="200">
          <cell r="A200" t="str">
            <v>02010001</v>
          </cell>
          <cell r="B200" t="str">
            <v>Ake Canul Maria Del Carmen</v>
          </cell>
          <cell r="C200">
            <v>117.86320000000001</v>
          </cell>
          <cell r="D200">
            <v>3535.8960000000002</v>
          </cell>
          <cell r="F200">
            <v>3535.8960000000002</v>
          </cell>
        </row>
        <row r="201">
          <cell r="A201" t="str">
            <v>10010006</v>
          </cell>
          <cell r="B201" t="str">
            <v>Duran Perez Monica Esperanza</v>
          </cell>
          <cell r="C201">
            <v>107.4632</v>
          </cell>
          <cell r="D201">
            <v>3223.8960000000002</v>
          </cell>
          <cell r="F201">
            <v>3223.8960000000002</v>
          </cell>
        </row>
        <row r="202">
          <cell r="A202" t="str">
            <v>13010001</v>
          </cell>
          <cell r="B202" t="str">
            <v>Aguilar Ku Maria De Lourdes</v>
          </cell>
          <cell r="C202">
            <v>107.4632</v>
          </cell>
          <cell r="D202">
            <v>3223.8960000000002</v>
          </cell>
          <cell r="F202">
            <v>3223.8960000000002</v>
          </cell>
        </row>
        <row r="203">
          <cell r="A203" t="str">
            <v>13010002</v>
          </cell>
          <cell r="B203" t="str">
            <v>Alpuche Tuyub Juan Manuel</v>
          </cell>
          <cell r="C203">
            <v>110.93680000000001</v>
          </cell>
          <cell r="D203">
            <v>3328.1040000000003</v>
          </cell>
          <cell r="F203">
            <v>3328.1040000000003</v>
          </cell>
        </row>
        <row r="204">
          <cell r="A204" t="str">
            <v>13010003</v>
          </cell>
          <cell r="B204" t="str">
            <v>Bacab Ku Maria Delfina</v>
          </cell>
          <cell r="C204">
            <v>107.4632</v>
          </cell>
          <cell r="D204">
            <v>3223.8960000000002</v>
          </cell>
          <cell r="F204">
            <v>3223.8960000000002</v>
          </cell>
        </row>
        <row r="205">
          <cell r="A205" t="str">
            <v>13010004</v>
          </cell>
          <cell r="B205" t="str">
            <v>Balam Chable Araceli</v>
          </cell>
          <cell r="C205">
            <v>120.93</v>
          </cell>
          <cell r="D205">
            <v>3627.9</v>
          </cell>
          <cell r="F205">
            <v>3627.9</v>
          </cell>
        </row>
        <row r="206">
          <cell r="A206" t="str">
            <v>13010005</v>
          </cell>
          <cell r="B206" t="str">
            <v>Boldo Rodriguez Gaby Del Pilar</v>
          </cell>
          <cell r="C206">
            <v>120.93</v>
          </cell>
          <cell r="D206">
            <v>3627.9</v>
          </cell>
          <cell r="F206">
            <v>3627.9</v>
          </cell>
        </row>
        <row r="207">
          <cell r="A207" t="str">
            <v>13010006</v>
          </cell>
          <cell r="B207" t="str">
            <v>Borges Sosa Marbella Yolanda</v>
          </cell>
          <cell r="C207">
            <v>107.4632</v>
          </cell>
          <cell r="D207">
            <v>3223.8960000000002</v>
          </cell>
          <cell r="F207">
            <v>3223.8960000000002</v>
          </cell>
        </row>
        <row r="208">
          <cell r="A208" t="str">
            <v>13010007</v>
          </cell>
          <cell r="B208" t="str">
            <v>Briceño Tolosa Martha Noemi</v>
          </cell>
          <cell r="C208">
            <v>107.4632</v>
          </cell>
          <cell r="D208">
            <v>3223.8960000000002</v>
          </cell>
          <cell r="F208">
            <v>3223.8960000000002</v>
          </cell>
        </row>
        <row r="209">
          <cell r="A209" t="str">
            <v>13010008</v>
          </cell>
          <cell r="B209" t="str">
            <v>Carmona Garcia Efrain Francisco</v>
          </cell>
          <cell r="C209">
            <v>695.97</v>
          </cell>
          <cell r="D209">
            <v>20879.099999999999</v>
          </cell>
          <cell r="F209">
            <v>20879.099999999999</v>
          </cell>
        </row>
        <row r="210">
          <cell r="A210" t="str">
            <v>13010009</v>
          </cell>
          <cell r="B210" t="str">
            <v>Castillo Cox Ivone Isabel</v>
          </cell>
          <cell r="C210">
            <v>110.9264</v>
          </cell>
          <cell r="D210">
            <v>3327.7919999999999</v>
          </cell>
          <cell r="F210">
            <v>3327.7919999999999</v>
          </cell>
        </row>
        <row r="211">
          <cell r="A211" t="str">
            <v>13010010</v>
          </cell>
          <cell r="B211" t="str">
            <v>Ceballos Arana Maria Del Carmen</v>
          </cell>
          <cell r="C211">
            <v>107.4632</v>
          </cell>
          <cell r="D211">
            <v>3223.8960000000002</v>
          </cell>
          <cell r="F211">
            <v>3223.8960000000002</v>
          </cell>
        </row>
        <row r="212">
          <cell r="A212" t="str">
            <v>13010011</v>
          </cell>
          <cell r="B212" t="str">
            <v>Cervera Villalobos Sergio Arturo</v>
          </cell>
          <cell r="C212">
            <v>173.33</v>
          </cell>
          <cell r="D212">
            <v>5199.8999999999996</v>
          </cell>
          <cell r="F212">
            <v>5199.8999999999996</v>
          </cell>
        </row>
        <row r="213">
          <cell r="A213" t="str">
            <v>13010012</v>
          </cell>
          <cell r="B213" t="str">
            <v>Cocom Cutz Ligia Del Rosario</v>
          </cell>
          <cell r="C213">
            <v>107.4632</v>
          </cell>
          <cell r="D213">
            <v>3223.8960000000002</v>
          </cell>
          <cell r="F213">
            <v>3223.8960000000002</v>
          </cell>
        </row>
        <row r="214">
          <cell r="A214" t="str">
            <v>13010013</v>
          </cell>
          <cell r="B214" t="str">
            <v>Escobedo Gonzalez Irene Isabel</v>
          </cell>
          <cell r="C214">
            <v>110.93680000000001</v>
          </cell>
          <cell r="D214">
            <v>3328.1040000000003</v>
          </cell>
          <cell r="F214">
            <v>3328.1040000000003</v>
          </cell>
        </row>
        <row r="215">
          <cell r="A215" t="str">
            <v>13010014</v>
          </cell>
          <cell r="B215" t="str">
            <v>Espada Pantoja Maria Teresa</v>
          </cell>
          <cell r="C215">
            <v>173.33</v>
          </cell>
          <cell r="D215">
            <v>5199.8999999999996</v>
          </cell>
          <cell r="F215">
            <v>5199.8999999999996</v>
          </cell>
        </row>
        <row r="216">
          <cell r="A216" t="str">
            <v>13010015</v>
          </cell>
          <cell r="B216" t="str">
            <v>Herrera Heredia Josefina</v>
          </cell>
          <cell r="C216">
            <v>110.93680000000001</v>
          </cell>
          <cell r="D216">
            <v>3328.1040000000003</v>
          </cell>
          <cell r="F216">
            <v>3328.1040000000003</v>
          </cell>
        </row>
        <row r="217">
          <cell r="A217" t="str">
            <v>13010016</v>
          </cell>
          <cell r="B217" t="str">
            <v>Lopez Alonzo Martha Faustina</v>
          </cell>
          <cell r="C217">
            <v>107.4632</v>
          </cell>
          <cell r="D217">
            <v>3223.8960000000002</v>
          </cell>
          <cell r="F217">
            <v>3223.8960000000002</v>
          </cell>
        </row>
        <row r="218">
          <cell r="A218" t="str">
            <v>13010017</v>
          </cell>
          <cell r="B218" t="str">
            <v>Lugo Herrera Martha Beatriz</v>
          </cell>
          <cell r="C218">
            <v>107.4632</v>
          </cell>
          <cell r="D218">
            <v>3223.8960000000002</v>
          </cell>
          <cell r="F218">
            <v>3223.8960000000002</v>
          </cell>
        </row>
        <row r="219">
          <cell r="A219" t="str">
            <v>13010018</v>
          </cell>
          <cell r="B219" t="str">
            <v>Matu Chavez Maria Jesus</v>
          </cell>
          <cell r="C219">
            <v>107.4632</v>
          </cell>
          <cell r="D219">
            <v>3223.8960000000002</v>
          </cell>
          <cell r="F219">
            <v>3223.8960000000002</v>
          </cell>
        </row>
        <row r="220">
          <cell r="A220" t="str">
            <v>13010019</v>
          </cell>
          <cell r="B220" t="str">
            <v>Mezeta Gomez Maria Candelaria</v>
          </cell>
          <cell r="C220">
            <v>110.93680000000001</v>
          </cell>
          <cell r="D220">
            <v>3328.1040000000003</v>
          </cell>
          <cell r="F220">
            <v>3328.1040000000003</v>
          </cell>
        </row>
        <row r="221">
          <cell r="A221" t="str">
            <v>13010023</v>
          </cell>
          <cell r="B221" t="str">
            <v>Vazquez Ceballos Roberto Miguel</v>
          </cell>
          <cell r="C221">
            <v>107.4632</v>
          </cell>
          <cell r="D221">
            <v>3223.8960000000002</v>
          </cell>
          <cell r="F221">
            <v>3223.8960000000002</v>
          </cell>
        </row>
        <row r="222">
          <cell r="A222" t="str">
            <v>02010008</v>
          </cell>
          <cell r="B222" t="str">
            <v>Parra Sanchez Juan Jorge</v>
          </cell>
          <cell r="C222">
            <v>146.56720000000001</v>
          </cell>
          <cell r="D222">
            <v>4397.0160000000005</v>
          </cell>
          <cell r="F222">
            <v>4397.0160000000005</v>
          </cell>
        </row>
        <row r="223">
          <cell r="A223" t="str">
            <v>04010003</v>
          </cell>
          <cell r="B223" t="str">
            <v>Jimenez Campos Gilmer Gabriel</v>
          </cell>
          <cell r="C223">
            <v>173.32640000000001</v>
          </cell>
          <cell r="D223">
            <v>5199.7920000000004</v>
          </cell>
          <cell r="E223">
            <v>2371.1999999999998</v>
          </cell>
          <cell r="F223">
            <v>7570.9920000000002</v>
          </cell>
        </row>
        <row r="224">
          <cell r="A224" t="str">
            <v>04010004</v>
          </cell>
          <cell r="B224" t="str">
            <v>Pinzon Sanchez Jorge Manuel</v>
          </cell>
          <cell r="C224">
            <v>146.57</v>
          </cell>
          <cell r="D224">
            <v>4397.1000000000004</v>
          </cell>
          <cell r="F224">
            <v>4397.1000000000004</v>
          </cell>
        </row>
        <row r="225">
          <cell r="A225" t="str">
            <v>51010001</v>
          </cell>
          <cell r="B225" t="str">
            <v>Guzman Garcia Addy Esperanza</v>
          </cell>
          <cell r="C225">
            <v>277.77</v>
          </cell>
          <cell r="D225">
            <v>8333.1</v>
          </cell>
          <cell r="F225">
            <v>8333.1</v>
          </cell>
        </row>
        <row r="226">
          <cell r="A226" t="str">
            <v>47010001</v>
          </cell>
          <cell r="B226" t="str">
            <v>Payan Arjona Maria Del Carmen</v>
          </cell>
          <cell r="C226">
            <v>695.97</v>
          </cell>
          <cell r="D226">
            <v>20879.099999999999</v>
          </cell>
          <cell r="F226">
            <v>20879.099999999999</v>
          </cell>
        </row>
        <row r="227">
          <cell r="A227" t="str">
            <v>47010002</v>
          </cell>
          <cell r="B227" t="str">
            <v>Montalvo De Lille Maria Alejandra</v>
          </cell>
          <cell r="C227">
            <v>156</v>
          </cell>
          <cell r="D227">
            <v>4680</v>
          </cell>
          <cell r="E227">
            <v>2600</v>
          </cell>
          <cell r="F227">
            <v>7280</v>
          </cell>
        </row>
        <row r="228">
          <cell r="A228" t="str">
            <v>47010004</v>
          </cell>
          <cell r="B228" t="str">
            <v>Aguilar Gamboa Georgina</v>
          </cell>
          <cell r="C228">
            <v>166.66</v>
          </cell>
          <cell r="D228">
            <v>4999.8</v>
          </cell>
          <cell r="F228">
            <v>4999.8</v>
          </cell>
        </row>
        <row r="229">
          <cell r="A229" t="str">
            <v>06010012</v>
          </cell>
          <cell r="B229" t="str">
            <v>Chulim Salazar Miriam Josefa</v>
          </cell>
          <cell r="C229">
            <v>99.632000000000005</v>
          </cell>
          <cell r="D229">
            <v>2988.96</v>
          </cell>
          <cell r="F229">
            <v>2988.96</v>
          </cell>
        </row>
        <row r="230">
          <cell r="A230" t="str">
            <v>10010013</v>
          </cell>
          <cell r="B230" t="str">
            <v>Valencia Palomeque Romeo</v>
          </cell>
          <cell r="C230">
            <v>144.21680000000001</v>
          </cell>
          <cell r="D230">
            <v>4326.5039999999999</v>
          </cell>
          <cell r="F230">
            <v>4326.5039999999999</v>
          </cell>
        </row>
        <row r="231">
          <cell r="A231" t="str">
            <v>11010001</v>
          </cell>
          <cell r="B231" t="str">
            <v>Alpuche Aviles Rita Ivonne</v>
          </cell>
          <cell r="C231">
            <v>144.21680000000001</v>
          </cell>
          <cell r="D231">
            <v>4326.5039999999999</v>
          </cell>
          <cell r="F231">
            <v>4326.5039999999999</v>
          </cell>
        </row>
        <row r="232">
          <cell r="A232" t="str">
            <v>11010002</v>
          </cell>
          <cell r="B232" t="str">
            <v>Arce Pantoja Enna Maria Del Carmen</v>
          </cell>
          <cell r="C232">
            <v>107.4632</v>
          </cell>
          <cell r="D232">
            <v>3223.8960000000002</v>
          </cell>
          <cell r="F232">
            <v>3223.8960000000002</v>
          </cell>
        </row>
        <row r="233">
          <cell r="A233" t="str">
            <v>11010003</v>
          </cell>
          <cell r="B233" t="str">
            <v>Azcorra Perez Wilma Elina</v>
          </cell>
          <cell r="C233">
            <v>107.4632</v>
          </cell>
          <cell r="D233">
            <v>3223.8960000000002</v>
          </cell>
          <cell r="F233">
            <v>3223.8960000000002</v>
          </cell>
        </row>
        <row r="234">
          <cell r="A234" t="str">
            <v>11010004</v>
          </cell>
          <cell r="B234" t="str">
            <v>Castro Espinosa Lourdes Mayanin</v>
          </cell>
          <cell r="C234">
            <v>107.4632</v>
          </cell>
          <cell r="D234">
            <v>3223.8960000000002</v>
          </cell>
          <cell r="F234">
            <v>3223.8960000000002</v>
          </cell>
        </row>
        <row r="235">
          <cell r="A235" t="str">
            <v>11010005</v>
          </cell>
          <cell r="B235" t="str">
            <v>Cañetas Medina Leydi Concepcion</v>
          </cell>
          <cell r="C235">
            <v>107.4632</v>
          </cell>
          <cell r="D235">
            <v>3223.8960000000002</v>
          </cell>
          <cell r="F235">
            <v>3223.8960000000002</v>
          </cell>
        </row>
        <row r="236">
          <cell r="A236" t="str">
            <v>11010006</v>
          </cell>
          <cell r="B236" t="str">
            <v>Colli Paredes Freddy</v>
          </cell>
          <cell r="C236">
            <v>107.4632</v>
          </cell>
          <cell r="D236">
            <v>3223.8960000000002</v>
          </cell>
          <cell r="F236">
            <v>3223.8960000000002</v>
          </cell>
        </row>
        <row r="237">
          <cell r="A237" t="str">
            <v>11010007</v>
          </cell>
          <cell r="B237" t="str">
            <v>Cruz Alvarez Maria De Los Angeles</v>
          </cell>
          <cell r="C237">
            <v>107.4632</v>
          </cell>
          <cell r="D237">
            <v>3223.8960000000002</v>
          </cell>
          <cell r="F237">
            <v>3223.8960000000002</v>
          </cell>
        </row>
        <row r="238">
          <cell r="A238" t="str">
            <v>11010008</v>
          </cell>
          <cell r="B238" t="str">
            <v>Dzul Noh Mercy</v>
          </cell>
          <cell r="C238">
            <v>107.4632</v>
          </cell>
          <cell r="D238">
            <v>3223.8960000000002</v>
          </cell>
          <cell r="F238">
            <v>3223.8960000000002</v>
          </cell>
        </row>
        <row r="239">
          <cell r="A239" t="str">
            <v>11010012</v>
          </cell>
          <cell r="B239" t="str">
            <v>Tec Canto Reyna Maria Guadalupe</v>
          </cell>
          <cell r="C239">
            <v>107.4632</v>
          </cell>
          <cell r="D239">
            <v>3223.8960000000002</v>
          </cell>
          <cell r="F239">
            <v>3223.8960000000002</v>
          </cell>
        </row>
        <row r="240">
          <cell r="A240" t="str">
            <v>11010013</v>
          </cell>
          <cell r="B240" t="str">
            <v>Uicab Cauich Ceidy Concepcion</v>
          </cell>
          <cell r="C240">
            <v>173.33</v>
          </cell>
          <cell r="D240">
            <v>5199.8999999999996</v>
          </cell>
          <cell r="F240">
            <v>5199.8999999999996</v>
          </cell>
        </row>
        <row r="241">
          <cell r="A241" t="str">
            <v>11010014</v>
          </cell>
          <cell r="B241" t="str">
            <v>Vela Ortega Danisse Guadalupe</v>
          </cell>
          <cell r="C241">
            <v>144.21680000000001</v>
          </cell>
          <cell r="D241">
            <v>4326.5039999999999</v>
          </cell>
          <cell r="F241">
            <v>4326.5039999999999</v>
          </cell>
        </row>
        <row r="242">
          <cell r="A242" t="str">
            <v>12010002</v>
          </cell>
          <cell r="B242" t="str">
            <v>Burgos Dominguez Lizzie</v>
          </cell>
          <cell r="C242">
            <v>695.97</v>
          </cell>
          <cell r="D242">
            <v>20879.099999999999</v>
          </cell>
          <cell r="F242">
            <v>20879.099999999999</v>
          </cell>
        </row>
        <row r="243">
          <cell r="A243" t="str">
            <v>12010004</v>
          </cell>
          <cell r="B243" t="str">
            <v>Chale Martinez Blanca Leticia</v>
          </cell>
          <cell r="C243">
            <v>110.93680000000001</v>
          </cell>
          <cell r="D243">
            <v>3328.1040000000003</v>
          </cell>
          <cell r="F243">
            <v>3328.1040000000003</v>
          </cell>
        </row>
        <row r="244">
          <cell r="A244" t="str">
            <v>12010005</v>
          </cell>
          <cell r="B244" t="str">
            <v>Gil Garcia Maria Antonia</v>
          </cell>
          <cell r="C244">
            <v>263.33</v>
          </cell>
          <cell r="D244">
            <v>7899.9</v>
          </cell>
          <cell r="F244">
            <v>7899.9</v>
          </cell>
        </row>
        <row r="245">
          <cell r="A245" t="str">
            <v>12010006</v>
          </cell>
          <cell r="B245" t="str">
            <v>Gomez Lugo Monica Isabel</v>
          </cell>
          <cell r="C245">
            <v>107.4632</v>
          </cell>
          <cell r="D245">
            <v>3223.8960000000002</v>
          </cell>
          <cell r="F245">
            <v>3223.8960000000002</v>
          </cell>
        </row>
        <row r="246">
          <cell r="A246" t="str">
            <v>12010007</v>
          </cell>
          <cell r="B246" t="str">
            <v>Pech Burgos Gabriela</v>
          </cell>
          <cell r="C246">
            <v>107.4632</v>
          </cell>
          <cell r="D246">
            <v>3223.8960000000002</v>
          </cell>
          <cell r="F246">
            <v>3223.8960000000002</v>
          </cell>
        </row>
        <row r="247">
          <cell r="A247" t="str">
            <v>12010008</v>
          </cell>
          <cell r="B247" t="str">
            <v>Perera Montejo Guadalupe Maricruz</v>
          </cell>
          <cell r="C247">
            <v>107.4632</v>
          </cell>
          <cell r="D247">
            <v>3223.8960000000002</v>
          </cell>
          <cell r="F247">
            <v>3223.8960000000002</v>
          </cell>
        </row>
        <row r="248">
          <cell r="A248" t="str">
            <v>12010009</v>
          </cell>
          <cell r="B248" t="str">
            <v>Quiñones Pech Aurora Beatriz</v>
          </cell>
          <cell r="C248">
            <v>127.6</v>
          </cell>
          <cell r="D248">
            <v>3828</v>
          </cell>
          <cell r="F248">
            <v>3828</v>
          </cell>
        </row>
        <row r="249">
          <cell r="A249" t="str">
            <v>12010010</v>
          </cell>
          <cell r="B249" t="str">
            <v>Uicab Vazquez Gladys</v>
          </cell>
          <cell r="C249">
            <v>107.4632</v>
          </cell>
          <cell r="D249">
            <v>3223.8960000000002</v>
          </cell>
          <cell r="F249">
            <v>3223.8960000000002</v>
          </cell>
        </row>
        <row r="250">
          <cell r="A250" t="str">
            <v>12010011</v>
          </cell>
          <cell r="B250" t="str">
            <v>Carrillo Cruz Reyna Amira</v>
          </cell>
          <cell r="C250">
            <v>695.97</v>
          </cell>
          <cell r="D250">
            <v>20879.099999999999</v>
          </cell>
          <cell r="F250">
            <v>20879.099999999999</v>
          </cell>
        </row>
        <row r="251">
          <cell r="A251" t="str">
            <v>12010012</v>
          </cell>
          <cell r="B251" t="str">
            <v>Zaldivar Zaldivar Rosa Isela</v>
          </cell>
          <cell r="C251">
            <v>107.4632</v>
          </cell>
          <cell r="D251">
            <v>3223.8960000000002</v>
          </cell>
          <cell r="F251">
            <v>3223.8960000000002</v>
          </cell>
        </row>
        <row r="252">
          <cell r="A252" t="str">
            <v>12010013</v>
          </cell>
          <cell r="B252" t="str">
            <v>Herrera Uicab Leisa Patricia</v>
          </cell>
          <cell r="C252">
            <v>107.46</v>
          </cell>
          <cell r="D252">
            <v>3223.8</v>
          </cell>
          <cell r="F252">
            <v>3223.9</v>
          </cell>
        </row>
        <row r="253">
          <cell r="A253" t="str">
            <v>12010014</v>
          </cell>
          <cell r="B253" t="str">
            <v>Canche Huchin Rosana</v>
          </cell>
          <cell r="C253">
            <v>89.65</v>
          </cell>
          <cell r="D253">
            <v>2689.5</v>
          </cell>
          <cell r="F253">
            <v>2689.5</v>
          </cell>
        </row>
        <row r="254">
          <cell r="A254" t="str">
            <v>01010008</v>
          </cell>
          <cell r="B254" t="str">
            <v>Civeira Garcia Jose Manuel</v>
          </cell>
          <cell r="C254">
            <v>745.33</v>
          </cell>
          <cell r="D254">
            <v>22359.9</v>
          </cell>
          <cell r="F254">
            <v>22359.9</v>
          </cell>
        </row>
        <row r="255">
          <cell r="A255" t="str">
            <v>50010001</v>
          </cell>
          <cell r="B255" t="str">
            <v>Bustillos Lope Luis Antonio</v>
          </cell>
          <cell r="C255">
            <v>220</v>
          </cell>
          <cell r="D255">
            <v>6600</v>
          </cell>
          <cell r="F255">
            <v>6600</v>
          </cell>
        </row>
        <row r="256">
          <cell r="A256" t="str">
            <v>34010056</v>
          </cell>
          <cell r="B256" t="str">
            <v>Cumi Cab Maria Felix</v>
          </cell>
          <cell r="C256">
            <v>93.6</v>
          </cell>
          <cell r="D256">
            <v>2808</v>
          </cell>
          <cell r="F256">
            <v>2808</v>
          </cell>
        </row>
        <row r="257">
          <cell r="A257" t="str">
            <v>34040001</v>
          </cell>
          <cell r="B257" t="str">
            <v>Rodriguez Basto Mariza Isabel</v>
          </cell>
          <cell r="C257">
            <v>83.2</v>
          </cell>
          <cell r="D257">
            <v>2496</v>
          </cell>
          <cell r="F257">
            <v>2496</v>
          </cell>
        </row>
        <row r="258">
          <cell r="A258" t="str">
            <v>34040003</v>
          </cell>
          <cell r="B258" t="str">
            <v>May Couoh Francisca</v>
          </cell>
          <cell r="C258">
            <v>83.2</v>
          </cell>
          <cell r="D258">
            <v>2496</v>
          </cell>
          <cell r="F258">
            <v>2496</v>
          </cell>
        </row>
        <row r="259">
          <cell r="A259" t="str">
            <v>34040033</v>
          </cell>
          <cell r="B259" t="str">
            <v>Echanove Chuc Luz Del Carmen</v>
          </cell>
          <cell r="C259">
            <v>93.6</v>
          </cell>
          <cell r="D259">
            <v>2808</v>
          </cell>
          <cell r="F259">
            <v>2808</v>
          </cell>
        </row>
        <row r="260">
          <cell r="A260" t="str">
            <v>34040034</v>
          </cell>
          <cell r="B260" t="str">
            <v>Lopez - Maria Luisa</v>
          </cell>
          <cell r="C260">
            <v>93.6</v>
          </cell>
          <cell r="D260">
            <v>2808</v>
          </cell>
          <cell r="F260">
            <v>2808</v>
          </cell>
        </row>
        <row r="261">
          <cell r="A261" t="str">
            <v>34040035</v>
          </cell>
          <cell r="B261" t="str">
            <v>Lugo Carcaño Elda</v>
          </cell>
          <cell r="C261">
            <v>104</v>
          </cell>
          <cell r="D261">
            <v>3120</v>
          </cell>
          <cell r="F261">
            <v>3120</v>
          </cell>
        </row>
        <row r="262">
          <cell r="A262" t="str">
            <v>34040036</v>
          </cell>
          <cell r="B262" t="str">
            <v>Maldonado Pech Paula Aracelly</v>
          </cell>
          <cell r="C262">
            <v>93.6</v>
          </cell>
          <cell r="D262">
            <v>2808</v>
          </cell>
          <cell r="F262">
            <v>2808</v>
          </cell>
        </row>
        <row r="263">
          <cell r="A263" t="str">
            <v>34040037</v>
          </cell>
          <cell r="B263" t="str">
            <v>Martinez Lopez Marina Elizabeth</v>
          </cell>
          <cell r="C263">
            <v>93.6</v>
          </cell>
          <cell r="D263">
            <v>2808</v>
          </cell>
          <cell r="F263">
            <v>2808</v>
          </cell>
        </row>
        <row r="264">
          <cell r="A264" t="str">
            <v>34040038</v>
          </cell>
          <cell r="B264" t="str">
            <v>May Manrique Fulvia Maria</v>
          </cell>
          <cell r="C264">
            <v>100.5264</v>
          </cell>
          <cell r="D264">
            <v>3015.7919999999999</v>
          </cell>
          <cell r="F264">
            <v>3015.7919999999999</v>
          </cell>
        </row>
        <row r="265">
          <cell r="A265" t="str">
            <v>34040056</v>
          </cell>
          <cell r="B265" t="str">
            <v>Matu Cauich Francisca Mercedes</v>
          </cell>
          <cell r="C265">
            <v>93.6</v>
          </cell>
          <cell r="D265">
            <v>2808</v>
          </cell>
          <cell r="F265">
            <v>2808</v>
          </cell>
        </row>
        <row r="266">
          <cell r="A266" t="str">
            <v>34080005</v>
          </cell>
          <cell r="B266" t="str">
            <v>Cetina Poot Manuela Angelina</v>
          </cell>
          <cell r="C266">
            <v>80</v>
          </cell>
          <cell r="D266">
            <v>2400</v>
          </cell>
          <cell r="F266">
            <v>2400</v>
          </cell>
        </row>
        <row r="267">
          <cell r="A267" t="str">
            <v>34010055</v>
          </cell>
          <cell r="B267" t="str">
            <v>Caamal Chale Adda Patricia</v>
          </cell>
          <cell r="C267">
            <v>100.5264</v>
          </cell>
          <cell r="D267">
            <v>3015.7919999999999</v>
          </cell>
          <cell r="F267">
            <v>3015.7919999999999</v>
          </cell>
        </row>
        <row r="268">
          <cell r="A268" t="str">
            <v>34030027</v>
          </cell>
          <cell r="B268" t="str">
            <v>Manzano Dominguez Derly Dalia</v>
          </cell>
          <cell r="C268">
            <v>117.86</v>
          </cell>
          <cell r="D268">
            <v>3535.8</v>
          </cell>
          <cell r="F268">
            <v>3535.9</v>
          </cell>
        </row>
        <row r="269">
          <cell r="A269" t="str">
            <v>34030028</v>
          </cell>
          <cell r="B269" t="str">
            <v>Munguia Hernandez Paula</v>
          </cell>
          <cell r="C269">
            <v>100.53</v>
          </cell>
          <cell r="D269">
            <v>3015.9</v>
          </cell>
          <cell r="F269">
            <v>3015.79</v>
          </cell>
        </row>
        <row r="270">
          <cell r="A270" t="str">
            <v>34030029</v>
          </cell>
          <cell r="B270" t="str">
            <v>Parra Briceño Juan Manuel</v>
          </cell>
          <cell r="C270">
            <v>100.53</v>
          </cell>
          <cell r="D270">
            <v>3015.9</v>
          </cell>
          <cell r="F270">
            <v>3015.79</v>
          </cell>
        </row>
        <row r="271">
          <cell r="A271" t="str">
            <v>34030030</v>
          </cell>
          <cell r="B271" t="str">
            <v>Pool Chin Juan Francisco</v>
          </cell>
          <cell r="C271">
            <v>100.5264</v>
          </cell>
          <cell r="D271">
            <v>3015.7919999999999</v>
          </cell>
          <cell r="F271">
            <v>3015.7919999999999</v>
          </cell>
        </row>
        <row r="272">
          <cell r="A272" t="str">
            <v>34030031</v>
          </cell>
          <cell r="B272" t="str">
            <v>Silva Lopez Antonio</v>
          </cell>
          <cell r="C272">
            <v>117.86320000000001</v>
          </cell>
          <cell r="D272">
            <v>3535.8960000000002</v>
          </cell>
          <cell r="F272">
            <v>3535.8960000000002</v>
          </cell>
        </row>
        <row r="273">
          <cell r="A273" t="str">
            <v>34030033</v>
          </cell>
          <cell r="B273" t="str">
            <v>Ake Basto Nadia</v>
          </cell>
          <cell r="C273">
            <v>86.663200000000003</v>
          </cell>
          <cell r="D273">
            <v>2599.8960000000002</v>
          </cell>
          <cell r="F273">
            <v>2599.8960000000002</v>
          </cell>
        </row>
        <row r="274">
          <cell r="A274" t="str">
            <v>34060001</v>
          </cell>
          <cell r="B274" t="str">
            <v>Balam Canche Jose Alberto</v>
          </cell>
          <cell r="C274">
            <v>83.2</v>
          </cell>
          <cell r="D274">
            <v>2496</v>
          </cell>
          <cell r="F274">
            <v>2496</v>
          </cell>
        </row>
        <row r="275">
          <cell r="A275" t="str">
            <v>34060006</v>
          </cell>
          <cell r="B275" t="str">
            <v>Perez Sanchez Sergio Octavio</v>
          </cell>
          <cell r="C275">
            <v>83.2</v>
          </cell>
          <cell r="D275">
            <v>2496</v>
          </cell>
          <cell r="F275">
            <v>2496</v>
          </cell>
        </row>
        <row r="276">
          <cell r="A276" t="str">
            <v>34060008</v>
          </cell>
          <cell r="B276" t="str">
            <v>Pacheco Ruiz Hermilo</v>
          </cell>
          <cell r="C276">
            <v>83.2</v>
          </cell>
          <cell r="D276">
            <v>2496</v>
          </cell>
          <cell r="F276">
            <v>2496</v>
          </cell>
        </row>
        <row r="277">
          <cell r="A277" t="str">
            <v>34060041</v>
          </cell>
          <cell r="B277" t="str">
            <v>Brito Navarro Juan Alberto</v>
          </cell>
          <cell r="C277">
            <v>117.86320000000001</v>
          </cell>
          <cell r="D277">
            <v>3535.8960000000002</v>
          </cell>
          <cell r="E277">
            <v>1664</v>
          </cell>
          <cell r="F277">
            <v>5199.8960000000006</v>
          </cell>
        </row>
        <row r="278">
          <cell r="A278" t="str">
            <v>34060043</v>
          </cell>
          <cell r="B278" t="str">
            <v>Escobedo Escamilla Celso Felipe</v>
          </cell>
          <cell r="C278">
            <v>100.5264</v>
          </cell>
          <cell r="D278">
            <v>3015.7919999999999</v>
          </cell>
          <cell r="F278">
            <v>3015.7919999999999</v>
          </cell>
        </row>
        <row r="279">
          <cell r="A279" t="str">
            <v>34060056</v>
          </cell>
          <cell r="B279" t="str">
            <v>Hernandez Garcia Luis Alfonso</v>
          </cell>
          <cell r="C279">
            <v>100.5264</v>
          </cell>
          <cell r="D279">
            <v>3015.7919999999999</v>
          </cell>
          <cell r="F279">
            <v>3015.7919999999999</v>
          </cell>
        </row>
        <row r="280">
          <cell r="A280" t="str">
            <v>34060060</v>
          </cell>
          <cell r="B280" t="str">
            <v>Castro Uc Martin Clemente Hto.</v>
          </cell>
          <cell r="C280">
            <v>83.2</v>
          </cell>
          <cell r="D280">
            <v>2496</v>
          </cell>
          <cell r="F280">
            <v>2496</v>
          </cell>
        </row>
        <row r="281">
          <cell r="A281" t="str">
            <v>34060061</v>
          </cell>
          <cell r="B281" t="str">
            <v>Chim Quintal Mario Eiter</v>
          </cell>
          <cell r="C281">
            <v>83.2</v>
          </cell>
          <cell r="D281">
            <v>2496</v>
          </cell>
          <cell r="F281">
            <v>2496</v>
          </cell>
        </row>
        <row r="282">
          <cell r="A282" t="str">
            <v>34060062</v>
          </cell>
          <cell r="B282" t="str">
            <v>Ruiz Baquedano Jorge Carlos</v>
          </cell>
          <cell r="C282">
            <v>83.2</v>
          </cell>
          <cell r="D282">
            <v>2496</v>
          </cell>
          <cell r="F282">
            <v>2496</v>
          </cell>
        </row>
        <row r="283">
          <cell r="A283" t="str">
            <v>34010002</v>
          </cell>
          <cell r="B283" t="str">
            <v>Arias Colli Joel Francisco</v>
          </cell>
          <cell r="C283">
            <v>100.5264</v>
          </cell>
          <cell r="D283">
            <v>3015.7919999999999</v>
          </cell>
          <cell r="F283">
            <v>3015.7919999999999</v>
          </cell>
        </row>
        <row r="284">
          <cell r="A284" t="str">
            <v>34010009</v>
          </cell>
          <cell r="B284" t="str">
            <v>Diaz Tolosa Miriam</v>
          </cell>
          <cell r="C284">
            <v>100.5264</v>
          </cell>
          <cell r="D284">
            <v>3015.7919999999999</v>
          </cell>
          <cell r="F284">
            <v>3015.7919999999999</v>
          </cell>
        </row>
        <row r="285">
          <cell r="A285" t="str">
            <v>34010010</v>
          </cell>
          <cell r="B285" t="str">
            <v>Dzul Chi Julio Cesar</v>
          </cell>
          <cell r="C285">
            <v>100.5264</v>
          </cell>
          <cell r="D285">
            <v>3015.7919999999999</v>
          </cell>
          <cell r="F285">
            <v>3015.7919999999999</v>
          </cell>
        </row>
        <row r="286">
          <cell r="A286" t="str">
            <v>34010011</v>
          </cell>
          <cell r="B286" t="str">
            <v>Euan Pastrana Virginia Del Rosario</v>
          </cell>
          <cell r="C286">
            <v>93.6</v>
          </cell>
          <cell r="D286">
            <v>2808</v>
          </cell>
          <cell r="F286">
            <v>2808</v>
          </cell>
        </row>
        <row r="287">
          <cell r="A287" t="str">
            <v>34010012</v>
          </cell>
          <cell r="B287" t="str">
            <v>Fuentes Graniel Braulio Alejandro</v>
          </cell>
          <cell r="C287">
            <v>100.5264</v>
          </cell>
          <cell r="D287">
            <v>3015.7919999999999</v>
          </cell>
          <cell r="F287">
            <v>3015.7919999999999</v>
          </cell>
        </row>
        <row r="288">
          <cell r="A288" t="str">
            <v>34010013</v>
          </cell>
          <cell r="B288" t="str">
            <v>Hernandez Salazar Nancy Gabriela</v>
          </cell>
          <cell r="C288">
            <v>93.6</v>
          </cell>
          <cell r="D288">
            <v>2808</v>
          </cell>
          <cell r="F288">
            <v>2808</v>
          </cell>
        </row>
        <row r="289">
          <cell r="A289" t="str">
            <v>34010016</v>
          </cell>
          <cell r="B289" t="str">
            <v>Matos Huchim Luis Manuel</v>
          </cell>
          <cell r="C289">
            <v>100.5264</v>
          </cell>
          <cell r="D289">
            <v>3015.7919999999999</v>
          </cell>
          <cell r="F289">
            <v>3015.7919999999999</v>
          </cell>
        </row>
        <row r="290">
          <cell r="A290" t="str">
            <v>34010017</v>
          </cell>
          <cell r="B290" t="str">
            <v>Noh Vargas Wilbert Heriberto</v>
          </cell>
          <cell r="C290">
            <v>100.5264</v>
          </cell>
          <cell r="D290">
            <v>3015.7919999999999</v>
          </cell>
          <cell r="F290">
            <v>3015.7919999999999</v>
          </cell>
        </row>
        <row r="291">
          <cell r="A291" t="str">
            <v>34010020</v>
          </cell>
          <cell r="B291" t="str">
            <v>Perez Herrera Adolfo Arturo</v>
          </cell>
          <cell r="C291">
            <v>100.5264</v>
          </cell>
          <cell r="D291">
            <v>3015.7919999999999</v>
          </cell>
          <cell r="F291">
            <v>3015.7919999999999</v>
          </cell>
        </row>
        <row r="292">
          <cell r="A292" t="str">
            <v>34010021</v>
          </cell>
          <cell r="B292" t="str">
            <v>Solis Flores Jose Leandro</v>
          </cell>
          <cell r="C292">
            <v>100.5264</v>
          </cell>
          <cell r="D292">
            <v>3015.7919999999999</v>
          </cell>
          <cell r="F292">
            <v>3015.7919999999999</v>
          </cell>
        </row>
        <row r="293">
          <cell r="A293" t="str">
            <v>34010052</v>
          </cell>
          <cell r="B293" t="str">
            <v>Perez Castillo Ysabel</v>
          </cell>
          <cell r="C293">
            <v>93.6</v>
          </cell>
          <cell r="D293">
            <v>2808</v>
          </cell>
          <cell r="F293">
            <v>2808</v>
          </cell>
        </row>
        <row r="294">
          <cell r="A294" t="str">
            <v>34010062</v>
          </cell>
          <cell r="B294" t="str">
            <v>Barrientos Cortes Laura Angelica</v>
          </cell>
          <cell r="C294">
            <v>83.2</v>
          </cell>
          <cell r="D294">
            <v>2496</v>
          </cell>
          <cell r="F294">
            <v>2496</v>
          </cell>
        </row>
        <row r="295">
          <cell r="A295" t="str">
            <v>34010063</v>
          </cell>
          <cell r="B295" t="str">
            <v>Rosado Toral Maria Raquel</v>
          </cell>
          <cell r="C295">
            <v>695.97</v>
          </cell>
          <cell r="D295">
            <v>20879.099999999999</v>
          </cell>
          <cell r="F295">
            <v>20879.099999999999</v>
          </cell>
        </row>
        <row r="296">
          <cell r="A296" t="str">
            <v>11010009</v>
          </cell>
          <cell r="B296" t="str">
            <v>Leon Sierra Manuel Alejandro</v>
          </cell>
          <cell r="C296">
            <v>234.34</v>
          </cell>
          <cell r="D296">
            <v>7030.2</v>
          </cell>
          <cell r="F296">
            <v>7030.2</v>
          </cell>
        </row>
        <row r="297">
          <cell r="A297" t="str">
            <v>34010054</v>
          </cell>
          <cell r="B297" t="str">
            <v>Pech Cauich Raniger De Jesus</v>
          </cell>
          <cell r="C297">
            <v>86.663200000000003</v>
          </cell>
          <cell r="D297">
            <v>2599.8960000000002</v>
          </cell>
          <cell r="F297">
            <v>2599.8960000000002</v>
          </cell>
        </row>
        <row r="298">
          <cell r="A298" t="str">
            <v>34020005</v>
          </cell>
          <cell r="B298" t="str">
            <v>Sosa Sanchez Raul Fernando</v>
          </cell>
          <cell r="C298">
            <v>114.4</v>
          </cell>
          <cell r="D298">
            <v>3432</v>
          </cell>
          <cell r="F298">
            <v>3432</v>
          </cell>
        </row>
        <row r="299">
          <cell r="A299" t="str">
            <v>34020006</v>
          </cell>
          <cell r="B299" t="str">
            <v>Rodriguez Cahum Maria Luisa</v>
          </cell>
          <cell r="C299">
            <v>114.4</v>
          </cell>
          <cell r="D299">
            <v>3432</v>
          </cell>
          <cell r="F299">
            <v>3432</v>
          </cell>
        </row>
        <row r="300">
          <cell r="A300" t="str">
            <v>34020024</v>
          </cell>
          <cell r="B300" t="str">
            <v>Cab Jimenez Alicia Noemi</v>
          </cell>
          <cell r="C300">
            <v>107.46</v>
          </cell>
          <cell r="D300">
            <v>3223.8</v>
          </cell>
          <cell r="F300">
            <v>3223.9</v>
          </cell>
        </row>
        <row r="301">
          <cell r="A301" t="str">
            <v>34020030</v>
          </cell>
          <cell r="B301" t="str">
            <v>Aguirre Bacelis Candelaria Josefina</v>
          </cell>
          <cell r="C301">
            <v>86.66</v>
          </cell>
          <cell r="D301">
            <v>2599.8000000000002</v>
          </cell>
          <cell r="F301">
            <v>2599.9</v>
          </cell>
        </row>
        <row r="302">
          <cell r="A302" t="str">
            <v>45010002</v>
          </cell>
          <cell r="B302" t="str">
            <v>Contreras Gonzalez Pedro Jose</v>
          </cell>
          <cell r="C302">
            <v>234.34</v>
          </cell>
          <cell r="D302">
            <v>7030.2</v>
          </cell>
          <cell r="F302">
            <v>7030.2</v>
          </cell>
        </row>
        <row r="303">
          <cell r="A303" t="str">
            <v>06010041</v>
          </cell>
          <cell r="B303" t="str">
            <v>Guzman Lopez Tomas Francisco</v>
          </cell>
          <cell r="C303">
            <v>130</v>
          </cell>
          <cell r="D303">
            <v>3900</v>
          </cell>
          <cell r="F303">
            <v>3900</v>
          </cell>
        </row>
        <row r="304">
          <cell r="A304" t="str">
            <v>42010001</v>
          </cell>
          <cell r="B304" t="str">
            <v>Albor Oropeza Ernesto Antonio</v>
          </cell>
          <cell r="C304">
            <v>32.603999999999999</v>
          </cell>
          <cell r="D304">
            <v>912.91200000000003</v>
          </cell>
          <cell r="F304">
            <v>912.91200000000003</v>
          </cell>
        </row>
        <row r="305">
          <cell r="A305" t="str">
            <v>42010002</v>
          </cell>
          <cell r="B305" t="str">
            <v>Bates Medina Adan Donato</v>
          </cell>
          <cell r="C305">
            <v>43.472000000000001</v>
          </cell>
          <cell r="D305">
            <v>1304.1600000000001</v>
          </cell>
          <cell r="F305">
            <v>1304.1600000000001</v>
          </cell>
        </row>
        <row r="306">
          <cell r="A306" t="str">
            <v>42010005</v>
          </cell>
          <cell r="B306" t="str">
            <v>Chavez Nieves Leonor</v>
          </cell>
          <cell r="C306">
            <v>32.603999999999999</v>
          </cell>
          <cell r="D306">
            <v>1173.7439999999999</v>
          </cell>
          <cell r="F306">
            <v>1173.7439999999999</v>
          </cell>
        </row>
        <row r="307">
          <cell r="A307" t="str">
            <v>42010006</v>
          </cell>
          <cell r="B307" t="str">
            <v>Cima Balam Ermilo Rafael</v>
          </cell>
          <cell r="C307">
            <v>101.57680000000001</v>
          </cell>
          <cell r="D307">
            <v>3047.3040000000001</v>
          </cell>
          <cell r="E307">
            <v>250</v>
          </cell>
          <cell r="F307">
            <v>3297.3040000000001</v>
          </cell>
        </row>
        <row r="308">
          <cell r="A308" t="str">
            <v>42010007</v>
          </cell>
          <cell r="B308" t="str">
            <v>De La Rosa Rodriguez Gladis</v>
          </cell>
          <cell r="C308">
            <v>95.471999999999994</v>
          </cell>
          <cell r="D308">
            <v>2864.16</v>
          </cell>
          <cell r="F308">
            <v>2864.16</v>
          </cell>
        </row>
        <row r="309">
          <cell r="A309" t="str">
            <v>42010009</v>
          </cell>
          <cell r="B309" t="str">
            <v>Estrella Vazquez Manuel Jesus</v>
          </cell>
          <cell r="C309">
            <v>95.471999999999994</v>
          </cell>
          <cell r="D309">
            <v>2864.16</v>
          </cell>
          <cell r="F309">
            <v>2864.16</v>
          </cell>
        </row>
        <row r="310">
          <cell r="A310" t="str">
            <v>42010011</v>
          </cell>
          <cell r="B310" t="str">
            <v>Herrera Y Peña Maria Jesus</v>
          </cell>
          <cell r="C310">
            <v>32.603999999999999</v>
          </cell>
          <cell r="D310">
            <v>1304.1600000000001</v>
          </cell>
          <cell r="F310">
            <v>1304.1600000000001</v>
          </cell>
        </row>
        <row r="311">
          <cell r="A311" t="str">
            <v>42010014</v>
          </cell>
          <cell r="B311" t="str">
            <v>Sosa Duran Lazaro Javier</v>
          </cell>
          <cell r="C311">
            <v>102.67919999999999</v>
          </cell>
          <cell r="D311">
            <v>3080.3759999999997</v>
          </cell>
          <cell r="F311">
            <v>3080.3759999999997</v>
          </cell>
        </row>
        <row r="312">
          <cell r="A312" t="str">
            <v>42010015</v>
          </cell>
          <cell r="B312" t="str">
            <v>Trejo Galera Luis Augusto</v>
          </cell>
          <cell r="C312">
            <v>555.07000000000005</v>
          </cell>
          <cell r="D312">
            <v>16652.099999999999</v>
          </cell>
          <cell r="F312">
            <v>16652.099999999999</v>
          </cell>
        </row>
        <row r="313">
          <cell r="A313" t="str">
            <v>42010016</v>
          </cell>
          <cell r="B313" t="str">
            <v>Vera Fajardo Eduardo Manuel</v>
          </cell>
          <cell r="C313">
            <v>32.603999999999999</v>
          </cell>
          <cell r="D313">
            <v>1304.1600000000001</v>
          </cell>
          <cell r="F313">
            <v>1304.1600000000001</v>
          </cell>
        </row>
        <row r="314">
          <cell r="A314" t="str">
            <v>42010017</v>
          </cell>
          <cell r="B314" t="str">
            <v>Zi Tec Paula Lucila</v>
          </cell>
          <cell r="C314">
            <v>43.472000000000001</v>
          </cell>
          <cell r="D314">
            <v>1304.1600000000001</v>
          </cell>
          <cell r="F314">
            <v>1304.1600000000001</v>
          </cell>
        </row>
        <row r="315">
          <cell r="A315" t="str">
            <v>42010019</v>
          </cell>
          <cell r="B315" t="str">
            <v>Campos Encalada Cristina Gabriela Del Pil</v>
          </cell>
          <cell r="C315">
            <v>32.603999999999999</v>
          </cell>
          <cell r="D315">
            <v>1304.1600000000001</v>
          </cell>
          <cell r="F315">
            <v>1304.1600000000001</v>
          </cell>
        </row>
        <row r="316">
          <cell r="A316" t="str">
            <v>42010020</v>
          </cell>
          <cell r="B316" t="str">
            <v>Osorio Caballero Beatriz</v>
          </cell>
          <cell r="C316">
            <v>32.603999999999999</v>
          </cell>
          <cell r="D316">
            <v>782.49599999999998</v>
          </cell>
          <cell r="F316">
            <v>782.49599999999998</v>
          </cell>
        </row>
        <row r="317">
          <cell r="A317" t="str">
            <v>42010022</v>
          </cell>
          <cell r="B317" t="str">
            <v>Cupul Manzano Julio Cesar</v>
          </cell>
          <cell r="C317">
            <v>102.67919999999999</v>
          </cell>
          <cell r="D317">
            <v>3080.3759999999997</v>
          </cell>
          <cell r="F317">
            <v>3080.3759999999997</v>
          </cell>
        </row>
        <row r="318">
          <cell r="A318" t="str">
            <v>42010023</v>
          </cell>
          <cell r="B318" t="str">
            <v>Adam Salias Rocio Guadalupe</v>
          </cell>
          <cell r="C318">
            <v>144.21680000000001</v>
          </cell>
          <cell r="D318">
            <v>4326.5039999999999</v>
          </cell>
          <cell r="F318">
            <v>4326.5039999999999</v>
          </cell>
        </row>
        <row r="319">
          <cell r="A319" t="str">
            <v>42010025</v>
          </cell>
          <cell r="B319" t="str">
            <v>Vazquez Solis Alfredo</v>
          </cell>
          <cell r="C319">
            <v>102.67919999999999</v>
          </cell>
          <cell r="D319">
            <v>3080.3759999999997</v>
          </cell>
          <cell r="F319">
            <v>3080.3759999999997</v>
          </cell>
        </row>
        <row r="320">
          <cell r="A320" t="str">
            <v>42010026</v>
          </cell>
          <cell r="B320" t="str">
            <v>Rivera Flores Yadira Del Carmen</v>
          </cell>
          <cell r="C320">
            <v>112.6632</v>
          </cell>
          <cell r="D320">
            <v>3379.8960000000002</v>
          </cell>
          <cell r="F320">
            <v>3379.8960000000002</v>
          </cell>
        </row>
        <row r="321">
          <cell r="A321" t="str">
            <v>42010027</v>
          </cell>
          <cell r="B321" t="str">
            <v>Alcocer Balam Martin Ariel</v>
          </cell>
          <cell r="C321">
            <v>84.375200000000007</v>
          </cell>
          <cell r="D321">
            <v>2531.2560000000003</v>
          </cell>
          <cell r="F321">
            <v>2531.2560000000003</v>
          </cell>
        </row>
        <row r="322">
          <cell r="A322" t="str">
            <v>42010028</v>
          </cell>
          <cell r="B322" t="str">
            <v>Roche Reyes Nancy Maria</v>
          </cell>
          <cell r="C322">
            <v>69.326400000000007</v>
          </cell>
          <cell r="D322">
            <v>2079.7920000000004</v>
          </cell>
          <cell r="F322">
            <v>2079.7920000000004</v>
          </cell>
        </row>
        <row r="323">
          <cell r="A323" t="str">
            <v>42010029</v>
          </cell>
          <cell r="B323" t="str">
            <v>Rivera Romero Noe</v>
          </cell>
          <cell r="C323">
            <v>30</v>
          </cell>
          <cell r="D323">
            <v>480</v>
          </cell>
          <cell r="F323">
            <v>480</v>
          </cell>
        </row>
        <row r="324">
          <cell r="A324" t="str">
            <v>37070022</v>
          </cell>
          <cell r="B324" t="str">
            <v>De La Rosa Leon Angel Roberto</v>
          </cell>
          <cell r="C324">
            <v>95.471999999999994</v>
          </cell>
          <cell r="D324">
            <v>2864.16</v>
          </cell>
          <cell r="F324">
            <v>2864.16</v>
          </cell>
        </row>
        <row r="325">
          <cell r="A325" t="str">
            <v>37070023</v>
          </cell>
          <cell r="B325" t="str">
            <v>Lora Brito Gutberto Jesus</v>
          </cell>
          <cell r="C325">
            <v>95.471999999999994</v>
          </cell>
          <cell r="D325">
            <v>2864.16</v>
          </cell>
          <cell r="F325">
            <v>2864.16</v>
          </cell>
        </row>
        <row r="326">
          <cell r="A326" t="str">
            <v>37070024</v>
          </cell>
          <cell r="B326" t="str">
            <v>Mezquita Argaez Pedro Francisco</v>
          </cell>
          <cell r="C326">
            <v>97.832800000000006</v>
          </cell>
          <cell r="D326">
            <v>2934.9840000000004</v>
          </cell>
          <cell r="F326">
            <v>2934.9840000000004</v>
          </cell>
        </row>
        <row r="327">
          <cell r="A327" t="str">
            <v>37070025</v>
          </cell>
          <cell r="B327" t="str">
            <v>Pech Rodriguez Gabriel</v>
          </cell>
          <cell r="C327">
            <v>95.471999999999994</v>
          </cell>
          <cell r="D327">
            <v>2864.16</v>
          </cell>
          <cell r="F327">
            <v>2864.16</v>
          </cell>
        </row>
        <row r="328">
          <cell r="A328" t="str">
            <v>37070026</v>
          </cell>
          <cell r="B328" t="str">
            <v>Vadillo Rosado Renan</v>
          </cell>
          <cell r="C328">
            <v>102.67919999999999</v>
          </cell>
          <cell r="D328">
            <v>3080.3759999999997</v>
          </cell>
          <cell r="E328">
            <v>250</v>
          </cell>
          <cell r="F328">
            <v>3330.3759999999997</v>
          </cell>
        </row>
        <row r="329">
          <cell r="A329" t="str">
            <v>37010004</v>
          </cell>
          <cell r="B329" t="str">
            <v>Bejar Herrera Merli</v>
          </cell>
          <cell r="C329">
            <v>156.83000000000001</v>
          </cell>
          <cell r="D329">
            <v>4704.8999999999996</v>
          </cell>
          <cell r="F329">
            <v>4704.96</v>
          </cell>
        </row>
        <row r="330">
          <cell r="A330" t="str">
            <v>37010007</v>
          </cell>
          <cell r="B330" t="str">
            <v>Cervera Gongora Yolanda</v>
          </cell>
          <cell r="C330">
            <v>112.6632</v>
          </cell>
          <cell r="D330">
            <v>3379.8960000000002</v>
          </cell>
          <cell r="F330">
            <v>3379.8960000000002</v>
          </cell>
        </row>
        <row r="331">
          <cell r="A331" t="str">
            <v>37010028</v>
          </cell>
          <cell r="B331" t="str">
            <v>Santos Cervera Martha Imelda</v>
          </cell>
          <cell r="C331">
            <v>32.603999999999999</v>
          </cell>
          <cell r="D331">
            <v>1825.8240000000001</v>
          </cell>
          <cell r="F331">
            <v>1825.8240000000001</v>
          </cell>
        </row>
        <row r="332">
          <cell r="A332" t="str">
            <v>37010029</v>
          </cell>
          <cell r="B332" t="str">
            <v>Martinez Cocom Georgina De Lourdes</v>
          </cell>
          <cell r="C332">
            <v>99.632000000000005</v>
          </cell>
          <cell r="D332">
            <v>2988.96</v>
          </cell>
          <cell r="F332">
            <v>2988.96</v>
          </cell>
        </row>
        <row r="333">
          <cell r="A333" t="str">
            <v>37010040</v>
          </cell>
          <cell r="B333" t="str">
            <v>Godoy Trejo Lizzie Antonia</v>
          </cell>
          <cell r="C333">
            <v>32.6</v>
          </cell>
          <cell r="D333">
            <v>1564.8</v>
          </cell>
          <cell r="F333">
            <v>1564.8</v>
          </cell>
        </row>
        <row r="334">
          <cell r="A334" t="str">
            <v>37010042</v>
          </cell>
          <cell r="B334" t="str">
            <v>Leal Flores Israel</v>
          </cell>
          <cell r="C334">
            <v>32.6</v>
          </cell>
          <cell r="D334">
            <v>1043.2</v>
          </cell>
          <cell r="F334">
            <v>1043.2</v>
          </cell>
        </row>
        <row r="335">
          <cell r="A335" t="str">
            <v>37020018</v>
          </cell>
          <cell r="B335" t="str">
            <v>Gomez Naranjo Elsa Miriam</v>
          </cell>
          <cell r="C335">
            <v>32.603999999999999</v>
          </cell>
          <cell r="D335">
            <v>1956.24</v>
          </cell>
          <cell r="F335">
            <v>1956.24</v>
          </cell>
        </row>
        <row r="336">
          <cell r="A336" t="str">
            <v>37020019</v>
          </cell>
          <cell r="B336" t="str">
            <v>Rafful Quiñonez Maria Patricia</v>
          </cell>
          <cell r="C336">
            <v>32.603999999999999</v>
          </cell>
          <cell r="D336">
            <v>3912.48</v>
          </cell>
          <cell r="F336">
            <v>3912.48</v>
          </cell>
        </row>
        <row r="337">
          <cell r="A337" t="str">
            <v>37030020</v>
          </cell>
          <cell r="B337" t="str">
            <v>Diaz Diaz Neyvi Del Socorro</v>
          </cell>
          <cell r="C337">
            <v>32.603999999999999</v>
          </cell>
          <cell r="D337">
            <v>2217.0720000000001</v>
          </cell>
          <cell r="F337">
            <v>2217.0720000000001</v>
          </cell>
        </row>
        <row r="338">
          <cell r="A338" t="str">
            <v>30010011</v>
          </cell>
          <cell r="B338" t="str">
            <v>Poot Martinez Jesus Daniel</v>
          </cell>
          <cell r="C338">
            <v>95.471999999999994</v>
          </cell>
          <cell r="D338">
            <v>2864.16</v>
          </cell>
          <cell r="F338">
            <v>2864.16</v>
          </cell>
        </row>
        <row r="339">
          <cell r="A339" t="str">
            <v>30110053</v>
          </cell>
          <cell r="B339" t="str">
            <v>Canche Canche Santiago</v>
          </cell>
          <cell r="C339">
            <v>102.67919999999999</v>
          </cell>
          <cell r="D339">
            <v>3080.3759999999997</v>
          </cell>
          <cell r="F339">
            <v>3080.3759999999997</v>
          </cell>
        </row>
        <row r="340">
          <cell r="A340" t="str">
            <v>30110054</v>
          </cell>
          <cell r="B340" t="str">
            <v>Martin Y Sanchez Matias</v>
          </cell>
          <cell r="C340">
            <v>102.67919999999999</v>
          </cell>
          <cell r="D340">
            <v>3080.3759999999997</v>
          </cell>
          <cell r="F340">
            <v>3080.3759999999997</v>
          </cell>
        </row>
        <row r="341">
          <cell r="A341" t="str">
            <v>30120056</v>
          </cell>
          <cell r="B341" t="str">
            <v>Soberanis Gamboa Laura Elena</v>
          </cell>
          <cell r="C341">
            <v>95.471999999999994</v>
          </cell>
          <cell r="D341">
            <v>2864.16</v>
          </cell>
          <cell r="F341">
            <v>2864.16</v>
          </cell>
        </row>
        <row r="342">
          <cell r="A342" t="str">
            <v>30130058</v>
          </cell>
          <cell r="B342" t="str">
            <v>Cuevas Lopez Jesus Alberto</v>
          </cell>
          <cell r="C342">
            <v>102.67919999999999</v>
          </cell>
          <cell r="D342">
            <v>3080.3759999999997</v>
          </cell>
          <cell r="F342">
            <v>3080.3759999999997</v>
          </cell>
        </row>
        <row r="343">
          <cell r="A343" t="str">
            <v>30130059</v>
          </cell>
          <cell r="B343" t="str">
            <v>Gongora - Santiago Angel</v>
          </cell>
          <cell r="C343">
            <v>102.67919999999999</v>
          </cell>
          <cell r="D343">
            <v>3080.3759999999997</v>
          </cell>
          <cell r="F343">
            <v>3080.3759999999997</v>
          </cell>
        </row>
        <row r="344">
          <cell r="A344" t="str">
            <v>34080004</v>
          </cell>
          <cell r="B344" t="str">
            <v>Sierra Trejo Miguel Angel</v>
          </cell>
          <cell r="C344">
            <v>93.33</v>
          </cell>
          <cell r="D344">
            <v>2799.9</v>
          </cell>
          <cell r="F344">
            <v>2799.9</v>
          </cell>
        </row>
        <row r="345">
          <cell r="A345" t="str">
            <v>30030025</v>
          </cell>
          <cell r="B345" t="str">
            <v>Ruiz Canche Maria</v>
          </cell>
          <cell r="C345">
            <v>95.471999999999994</v>
          </cell>
          <cell r="D345">
            <v>2864.16</v>
          </cell>
          <cell r="F345">
            <v>2864.16</v>
          </cell>
        </row>
        <row r="346">
          <cell r="A346" t="str">
            <v>30080044</v>
          </cell>
          <cell r="B346" t="str">
            <v>Heredia Echeveria Lidia Margeli</v>
          </cell>
          <cell r="C346">
            <v>111.2072</v>
          </cell>
          <cell r="D346">
            <v>3336.2159999999999</v>
          </cell>
          <cell r="F346">
            <v>3336.2159999999999</v>
          </cell>
        </row>
        <row r="347">
          <cell r="A347" t="str">
            <v>30080045</v>
          </cell>
          <cell r="B347" t="str">
            <v>Lopez Pacheco Maria Josefina</v>
          </cell>
          <cell r="C347">
            <v>102.67919999999999</v>
          </cell>
          <cell r="D347">
            <v>3080.3759999999997</v>
          </cell>
          <cell r="F347">
            <v>3080.3759999999997</v>
          </cell>
        </row>
        <row r="348">
          <cell r="A348" t="str">
            <v>30080046</v>
          </cell>
          <cell r="B348" t="str">
            <v>Mendez Vera Maria Asuncion</v>
          </cell>
          <cell r="C348">
            <v>95.471999999999994</v>
          </cell>
          <cell r="D348">
            <v>2864.16</v>
          </cell>
          <cell r="E348">
            <v>250</v>
          </cell>
          <cell r="F348">
            <v>3114.16</v>
          </cell>
        </row>
        <row r="349">
          <cell r="A349" t="str">
            <v>30080047</v>
          </cell>
          <cell r="B349" t="str">
            <v>Viana Andueza Lilia Gioconda</v>
          </cell>
          <cell r="C349">
            <v>95.471999999999994</v>
          </cell>
          <cell r="D349">
            <v>2864.16</v>
          </cell>
          <cell r="F349">
            <v>2864.16</v>
          </cell>
        </row>
        <row r="350">
          <cell r="A350" t="str">
            <v>30090049</v>
          </cell>
          <cell r="B350" t="str">
            <v>Martinez Sauri Adelita</v>
          </cell>
          <cell r="C350">
            <v>95.471999999999994</v>
          </cell>
          <cell r="D350">
            <v>2864.16</v>
          </cell>
          <cell r="F350">
            <v>2864.16</v>
          </cell>
        </row>
        <row r="351">
          <cell r="A351" t="str">
            <v>30120057</v>
          </cell>
          <cell r="B351" t="str">
            <v>Tzab Mendez Alma Marisol</v>
          </cell>
          <cell r="C351">
            <v>95.471999999999994</v>
          </cell>
          <cell r="D351">
            <v>2864.16</v>
          </cell>
          <cell r="F351">
            <v>2864.16</v>
          </cell>
        </row>
        <row r="352">
          <cell r="A352" t="str">
            <v>30060036</v>
          </cell>
          <cell r="B352" t="str">
            <v>Gonzalez Rodriguez Magda</v>
          </cell>
          <cell r="C352">
            <v>111.2072</v>
          </cell>
          <cell r="D352">
            <v>3336.2159999999999</v>
          </cell>
          <cell r="F352">
            <v>3336.2159999999999</v>
          </cell>
        </row>
        <row r="353">
          <cell r="A353" t="str">
            <v>30060037</v>
          </cell>
          <cell r="B353" t="str">
            <v>Lopez Heredia Rosalia</v>
          </cell>
          <cell r="C353">
            <v>102.67919999999999</v>
          </cell>
          <cell r="D353">
            <v>3080.3759999999997</v>
          </cell>
          <cell r="F353">
            <v>3080.3759999999997</v>
          </cell>
        </row>
        <row r="354">
          <cell r="A354" t="str">
            <v>30060038</v>
          </cell>
          <cell r="B354" t="str">
            <v>Zavala Miam Wendy</v>
          </cell>
          <cell r="C354">
            <v>102.67919999999999</v>
          </cell>
          <cell r="D354">
            <v>3080.3759999999997</v>
          </cell>
          <cell r="F354">
            <v>3080.3759999999997</v>
          </cell>
        </row>
        <row r="355">
          <cell r="A355" t="str">
            <v>29030019</v>
          </cell>
          <cell r="B355" t="str">
            <v>Hoil Gonzalez Vivian Yasmin</v>
          </cell>
          <cell r="C355">
            <v>95.47</v>
          </cell>
          <cell r="D355">
            <v>2864.1</v>
          </cell>
          <cell r="F355">
            <v>2864.16</v>
          </cell>
        </row>
        <row r="356">
          <cell r="A356" t="str">
            <v>30030027</v>
          </cell>
          <cell r="B356" t="str">
            <v>Sonda Martin Jesus Bernardo</v>
          </cell>
          <cell r="C356">
            <v>109.408</v>
          </cell>
          <cell r="D356">
            <v>3282.24</v>
          </cell>
          <cell r="F356">
            <v>3282.24</v>
          </cell>
        </row>
        <row r="357">
          <cell r="A357" t="str">
            <v>30040028</v>
          </cell>
          <cell r="B357" t="str">
            <v>Ac Castillo Nicolasa Hilaria</v>
          </cell>
          <cell r="C357">
            <v>111.21</v>
          </cell>
          <cell r="D357">
            <v>3336.3</v>
          </cell>
          <cell r="F357">
            <v>3336.3</v>
          </cell>
        </row>
        <row r="358">
          <cell r="A358" t="str">
            <v>30010001</v>
          </cell>
          <cell r="B358" t="str">
            <v>Campos Basto Jose Fernando</v>
          </cell>
          <cell r="C358">
            <v>95.471999999999994</v>
          </cell>
          <cell r="D358">
            <v>2864.16</v>
          </cell>
          <cell r="F358">
            <v>2864.16</v>
          </cell>
        </row>
        <row r="359">
          <cell r="A359" t="str">
            <v>30010007</v>
          </cell>
          <cell r="B359" t="str">
            <v>Moo Ac Jose Idelfonso</v>
          </cell>
          <cell r="C359">
            <v>95.471999999999994</v>
          </cell>
          <cell r="D359">
            <v>2864.16</v>
          </cell>
          <cell r="F359">
            <v>2864.16</v>
          </cell>
        </row>
        <row r="360">
          <cell r="A360" t="str">
            <v>30010064</v>
          </cell>
          <cell r="B360" t="str">
            <v>Palomo Couoh Carlos Antonio</v>
          </cell>
          <cell r="C360">
            <v>95.471999999999994</v>
          </cell>
          <cell r="D360">
            <v>2864.16</v>
          </cell>
          <cell r="F360">
            <v>2864.16</v>
          </cell>
        </row>
        <row r="361">
          <cell r="A361" t="str">
            <v>30120001</v>
          </cell>
          <cell r="B361" t="str">
            <v>Rosado Valencia Manuel Jesus</v>
          </cell>
          <cell r="C361">
            <v>88.191999999999993</v>
          </cell>
          <cell r="D361">
            <v>2645.76</v>
          </cell>
          <cell r="F361">
            <v>2645.76</v>
          </cell>
        </row>
        <row r="362">
          <cell r="A362" t="str">
            <v>30010009</v>
          </cell>
          <cell r="B362" t="str">
            <v>Morelos Nemesio Ascencio Ranulfo</v>
          </cell>
          <cell r="C362">
            <v>162.24</v>
          </cell>
          <cell r="D362">
            <v>4867.2</v>
          </cell>
          <cell r="F362">
            <v>4867.2</v>
          </cell>
        </row>
        <row r="363">
          <cell r="A363" t="str">
            <v>45010011</v>
          </cell>
          <cell r="B363" t="str">
            <v>Frias Gual Teodora Maribel</v>
          </cell>
          <cell r="C363">
            <v>642.65</v>
          </cell>
          <cell r="D363">
            <v>19279.5</v>
          </cell>
          <cell r="F363">
            <v>19279.5</v>
          </cell>
        </row>
        <row r="364">
          <cell r="A364" t="str">
            <v>30010005</v>
          </cell>
          <cell r="B364" t="str">
            <v>Euan Keb Maria Angelica</v>
          </cell>
          <cell r="C364">
            <v>95.471999999999994</v>
          </cell>
          <cell r="D364">
            <v>2864.16</v>
          </cell>
          <cell r="F364">
            <v>2864.16</v>
          </cell>
        </row>
        <row r="365">
          <cell r="A365" t="str">
            <v>30030017</v>
          </cell>
          <cell r="B365" t="str">
            <v>Barahona Mena Evangelina</v>
          </cell>
          <cell r="C365">
            <v>109.408</v>
          </cell>
          <cell r="D365">
            <v>3282.24</v>
          </cell>
          <cell r="F365">
            <v>3282.24</v>
          </cell>
        </row>
        <row r="366">
          <cell r="A366" t="str">
            <v>30070040</v>
          </cell>
          <cell r="B366" t="str">
            <v>Lara Martin Rosa Guadalupe</v>
          </cell>
          <cell r="C366">
            <v>95.471999999999994</v>
          </cell>
          <cell r="D366">
            <v>2864.16</v>
          </cell>
          <cell r="F366">
            <v>2864.16</v>
          </cell>
        </row>
        <row r="367">
          <cell r="A367" t="str">
            <v>30070041</v>
          </cell>
          <cell r="B367" t="str">
            <v>Suarez Loria Rosa Maria Del Socorro</v>
          </cell>
          <cell r="C367">
            <v>95.471999999999994</v>
          </cell>
          <cell r="D367">
            <v>2864.16</v>
          </cell>
          <cell r="F367">
            <v>2864.16</v>
          </cell>
        </row>
        <row r="368">
          <cell r="A368" t="str">
            <v>30010006</v>
          </cell>
          <cell r="B368" t="str">
            <v>Flores Lopez Maria Jose</v>
          </cell>
          <cell r="C368">
            <v>104</v>
          </cell>
          <cell r="D368">
            <v>3120</v>
          </cell>
          <cell r="F368">
            <v>3120</v>
          </cell>
        </row>
        <row r="369">
          <cell r="A369" t="str">
            <v>30010008</v>
          </cell>
          <cell r="B369" t="str">
            <v>Moo Dominguez Patricia De Las Mercedes</v>
          </cell>
          <cell r="C369">
            <v>104</v>
          </cell>
          <cell r="D369">
            <v>3120</v>
          </cell>
          <cell r="F369">
            <v>3120</v>
          </cell>
        </row>
        <row r="370">
          <cell r="A370" t="str">
            <v>30010062</v>
          </cell>
          <cell r="B370" t="str">
            <v>Alvarado Cabrera Anel Guadalupe</v>
          </cell>
          <cell r="C370">
            <v>104</v>
          </cell>
          <cell r="D370">
            <v>3120</v>
          </cell>
          <cell r="F370">
            <v>3120</v>
          </cell>
        </row>
        <row r="371">
          <cell r="A371" t="str">
            <v>30020016</v>
          </cell>
          <cell r="B371" t="str">
            <v>Ruiz Meneses Saidy Osiris</v>
          </cell>
          <cell r="C371">
            <v>109.408</v>
          </cell>
          <cell r="D371">
            <v>3282.24</v>
          </cell>
          <cell r="F371">
            <v>3282.24</v>
          </cell>
        </row>
        <row r="372">
          <cell r="A372" t="str">
            <v>30030018</v>
          </cell>
          <cell r="B372" t="str">
            <v>Burgos Rodriguez Ligia M.</v>
          </cell>
          <cell r="C372">
            <v>104</v>
          </cell>
          <cell r="D372">
            <v>3120</v>
          </cell>
          <cell r="F372">
            <v>3120</v>
          </cell>
        </row>
        <row r="373">
          <cell r="A373" t="str">
            <v>30030020</v>
          </cell>
          <cell r="B373" t="str">
            <v>Diaz Tuz Lina Del Carmen</v>
          </cell>
          <cell r="C373">
            <v>104</v>
          </cell>
          <cell r="D373">
            <v>3120</v>
          </cell>
          <cell r="F373">
            <v>3120</v>
          </cell>
        </row>
        <row r="374">
          <cell r="A374" t="str">
            <v>30030021</v>
          </cell>
          <cell r="B374" t="str">
            <v>Escalante Ayuso Concepcion</v>
          </cell>
          <cell r="C374">
            <v>104</v>
          </cell>
          <cell r="D374">
            <v>3120</v>
          </cell>
          <cell r="F374">
            <v>3120</v>
          </cell>
        </row>
        <row r="375">
          <cell r="A375" t="str">
            <v>30030022</v>
          </cell>
          <cell r="B375" t="str">
            <v>Escalante Negron Martha H.</v>
          </cell>
          <cell r="C375">
            <v>151.42400000000001</v>
          </cell>
          <cell r="D375">
            <v>4542.72</v>
          </cell>
          <cell r="F375">
            <v>4542.72</v>
          </cell>
        </row>
        <row r="376">
          <cell r="A376" t="str">
            <v>30030023</v>
          </cell>
          <cell r="B376" t="str">
            <v>Ortega Coronado Alfonso Rafael</v>
          </cell>
          <cell r="C376">
            <v>118.4248</v>
          </cell>
          <cell r="D376">
            <v>3552.7440000000001</v>
          </cell>
          <cell r="F376">
            <v>3552.7440000000001</v>
          </cell>
        </row>
        <row r="377">
          <cell r="A377" t="str">
            <v>30030024</v>
          </cell>
          <cell r="B377" t="str">
            <v>Rodriguez Estrella Landy</v>
          </cell>
          <cell r="C377">
            <v>109.408</v>
          </cell>
          <cell r="D377">
            <v>3282.24</v>
          </cell>
          <cell r="F377">
            <v>3282.24</v>
          </cell>
        </row>
        <row r="378">
          <cell r="A378" t="str">
            <v>30030026</v>
          </cell>
          <cell r="B378" t="str">
            <v>Sanguino Chan Suemy Del Socorro</v>
          </cell>
          <cell r="C378">
            <v>109.408</v>
          </cell>
          <cell r="D378">
            <v>3282.24</v>
          </cell>
          <cell r="F378">
            <v>3282.24</v>
          </cell>
        </row>
        <row r="379">
          <cell r="A379" t="str">
            <v>30030061</v>
          </cell>
          <cell r="B379" t="str">
            <v>Lugo Couoh Rosa Maria</v>
          </cell>
          <cell r="C379">
            <v>104</v>
          </cell>
          <cell r="D379">
            <v>3120</v>
          </cell>
          <cell r="F379">
            <v>3120</v>
          </cell>
        </row>
        <row r="380">
          <cell r="A380" t="str">
            <v>30030062</v>
          </cell>
          <cell r="B380" t="str">
            <v>Ocampo Garcia Wendy Yolanda</v>
          </cell>
          <cell r="C380">
            <v>104</v>
          </cell>
          <cell r="D380">
            <v>3120</v>
          </cell>
          <cell r="F380">
            <v>3120</v>
          </cell>
        </row>
        <row r="381">
          <cell r="A381" t="str">
            <v>30140060</v>
          </cell>
          <cell r="B381" t="str">
            <v>Novelo Lopez Miriam</v>
          </cell>
          <cell r="C381">
            <v>104</v>
          </cell>
          <cell r="D381">
            <v>3120</v>
          </cell>
          <cell r="F381">
            <v>3120</v>
          </cell>
        </row>
        <row r="382">
          <cell r="A382" t="str">
            <v>30100050</v>
          </cell>
          <cell r="B382" t="str">
            <v>Aguilar Mena Francisco</v>
          </cell>
          <cell r="C382">
            <v>126.1832</v>
          </cell>
          <cell r="D382">
            <v>3785.4960000000001</v>
          </cell>
          <cell r="F382">
            <v>3785.4960000000001</v>
          </cell>
        </row>
        <row r="383">
          <cell r="A383" t="str">
            <v>30100051</v>
          </cell>
          <cell r="B383" t="str">
            <v>Canche Cen Victoriano</v>
          </cell>
          <cell r="C383">
            <v>95.471999999999994</v>
          </cell>
          <cell r="D383">
            <v>2864.16</v>
          </cell>
          <cell r="F383">
            <v>2864.16</v>
          </cell>
        </row>
        <row r="384">
          <cell r="A384" t="str">
            <v>30100052</v>
          </cell>
          <cell r="B384" t="str">
            <v>Ix Dzib Fernando</v>
          </cell>
          <cell r="C384">
            <v>102.67919999999999</v>
          </cell>
          <cell r="D384">
            <v>3080.3759999999997</v>
          </cell>
          <cell r="F384">
            <v>3080.3759999999997</v>
          </cell>
        </row>
        <row r="385">
          <cell r="A385" t="str">
            <v>30020002</v>
          </cell>
          <cell r="B385" t="str">
            <v>Gonzalez Vela Georgina Elizabeth</v>
          </cell>
          <cell r="C385">
            <v>86.04</v>
          </cell>
          <cell r="D385">
            <v>2581.1999999999998</v>
          </cell>
          <cell r="F385">
            <v>2581.1799999999998</v>
          </cell>
        </row>
        <row r="386">
          <cell r="A386" t="str">
            <v>30020014</v>
          </cell>
          <cell r="B386" t="str">
            <v>Diaz Almeida Leydi Janet</v>
          </cell>
          <cell r="C386">
            <v>136.9992</v>
          </cell>
          <cell r="D386">
            <v>4109.9759999999997</v>
          </cell>
          <cell r="F386">
            <v>4109.9759999999997</v>
          </cell>
        </row>
        <row r="387">
          <cell r="A387" t="str">
            <v>30020015</v>
          </cell>
          <cell r="B387" t="str">
            <v>Perez Sanchez Rosa Delfina</v>
          </cell>
          <cell r="C387">
            <v>112.6632</v>
          </cell>
          <cell r="D387">
            <v>3379.8960000000002</v>
          </cell>
          <cell r="F387">
            <v>3379.8960000000002</v>
          </cell>
        </row>
        <row r="388">
          <cell r="A388" t="str">
            <v>30010012</v>
          </cell>
          <cell r="B388" t="str">
            <v>Rafael Ruiz Jesus</v>
          </cell>
          <cell r="C388">
            <v>95.471999999999994</v>
          </cell>
          <cell r="D388">
            <v>2864.16</v>
          </cell>
          <cell r="F388">
            <v>2864.16</v>
          </cell>
        </row>
        <row r="389">
          <cell r="A389" t="str">
            <v>30050032</v>
          </cell>
          <cell r="B389" t="str">
            <v>Bastarrachea Uc Antonio</v>
          </cell>
          <cell r="C389">
            <v>111.21</v>
          </cell>
          <cell r="D389">
            <v>3336.3</v>
          </cell>
          <cell r="F389">
            <v>3336.3</v>
          </cell>
        </row>
        <row r="390">
          <cell r="A390" t="str">
            <v>30050033</v>
          </cell>
          <cell r="B390" t="str">
            <v>Chan Ucan Carlos Humberto</v>
          </cell>
          <cell r="C390">
            <v>95.471999999999994</v>
          </cell>
          <cell r="D390">
            <v>2864.16</v>
          </cell>
          <cell r="E390">
            <v>250</v>
          </cell>
          <cell r="F390">
            <v>3114.16</v>
          </cell>
        </row>
        <row r="391">
          <cell r="A391" t="str">
            <v>30050034</v>
          </cell>
          <cell r="B391" t="str">
            <v>Gomez Lopez Paulino Alberto</v>
          </cell>
          <cell r="C391">
            <v>95.471999999999994</v>
          </cell>
          <cell r="D391">
            <v>2864.16</v>
          </cell>
          <cell r="E391">
            <v>250</v>
          </cell>
          <cell r="F391">
            <v>3114.16</v>
          </cell>
        </row>
        <row r="392">
          <cell r="A392" t="str">
            <v>30120055</v>
          </cell>
          <cell r="B392" t="str">
            <v>Bacab Chi Luis Enrique</v>
          </cell>
          <cell r="C392">
            <v>95.471999999999994</v>
          </cell>
          <cell r="D392">
            <v>2864.16</v>
          </cell>
          <cell r="F392">
            <v>2864.16</v>
          </cell>
        </row>
        <row r="393">
          <cell r="A393" t="str">
            <v>29010006</v>
          </cell>
          <cell r="B393" t="str">
            <v>Herrera Garcia Miguel</v>
          </cell>
          <cell r="C393">
            <v>102.67919999999999</v>
          </cell>
          <cell r="D393">
            <v>3080.3759999999997</v>
          </cell>
          <cell r="F393">
            <v>3080.3759999999997</v>
          </cell>
        </row>
        <row r="394">
          <cell r="A394" t="str">
            <v>29160059</v>
          </cell>
          <cell r="B394" t="str">
            <v>Albornoz Perez Wilberth Santiago</v>
          </cell>
          <cell r="C394">
            <v>108.71120000000001</v>
          </cell>
          <cell r="D394">
            <v>3261.3360000000002</v>
          </cell>
          <cell r="F394">
            <v>3261.3360000000002</v>
          </cell>
        </row>
        <row r="395">
          <cell r="A395" t="str">
            <v>29160060</v>
          </cell>
          <cell r="B395" t="str">
            <v>Cetina Varguez Manuel J.</v>
          </cell>
          <cell r="C395">
            <v>102.67919999999999</v>
          </cell>
          <cell r="D395">
            <v>3080.3759999999997</v>
          </cell>
          <cell r="F395">
            <v>3080.3759999999997</v>
          </cell>
        </row>
        <row r="396">
          <cell r="A396" t="str">
            <v>29160061</v>
          </cell>
          <cell r="B396" t="str">
            <v>Lopez Perez Jorge Carlos</v>
          </cell>
          <cell r="C396">
            <v>102.67919999999999</v>
          </cell>
          <cell r="D396">
            <v>3080.3759999999997</v>
          </cell>
          <cell r="F396">
            <v>3080.3759999999997</v>
          </cell>
        </row>
        <row r="397">
          <cell r="A397" t="str">
            <v>29110048</v>
          </cell>
          <cell r="B397" t="str">
            <v>Chi Che Rosa C.</v>
          </cell>
          <cell r="C397">
            <v>109.408</v>
          </cell>
          <cell r="D397">
            <v>3282.24</v>
          </cell>
          <cell r="F397">
            <v>3282.24</v>
          </cell>
        </row>
        <row r="398">
          <cell r="A398" t="str">
            <v>29110049</v>
          </cell>
          <cell r="B398" t="str">
            <v>Zuñiga Ayala Antonia Margarita</v>
          </cell>
          <cell r="C398">
            <v>95.471999999999994</v>
          </cell>
          <cell r="D398">
            <v>2864.16</v>
          </cell>
          <cell r="F398">
            <v>2864.16</v>
          </cell>
        </row>
        <row r="399">
          <cell r="A399" t="str">
            <v>29100044</v>
          </cell>
          <cell r="B399" t="str">
            <v>Canul Matu Maria Elide</v>
          </cell>
          <cell r="C399">
            <v>95.471999999999994</v>
          </cell>
          <cell r="D399">
            <v>2864.16</v>
          </cell>
          <cell r="F399">
            <v>2864.16</v>
          </cell>
        </row>
        <row r="400">
          <cell r="A400" t="str">
            <v>29100045</v>
          </cell>
          <cell r="B400" t="str">
            <v>Gamboa Bojorquez Wilberth A.</v>
          </cell>
          <cell r="C400">
            <v>95.471999999999994</v>
          </cell>
          <cell r="D400">
            <v>2864.16</v>
          </cell>
          <cell r="F400">
            <v>2864.16</v>
          </cell>
        </row>
        <row r="401">
          <cell r="A401" t="str">
            <v>29100046</v>
          </cell>
          <cell r="B401" t="str">
            <v>Hernandez Arjona Guadalupe</v>
          </cell>
          <cell r="C401">
            <v>109.408</v>
          </cell>
          <cell r="D401">
            <v>3282.24</v>
          </cell>
          <cell r="F401">
            <v>3282.24</v>
          </cell>
        </row>
        <row r="402">
          <cell r="A402" t="str">
            <v>29100047</v>
          </cell>
          <cell r="B402" t="str">
            <v>Sanchez Alonzo Mirna Del Rosario</v>
          </cell>
          <cell r="C402">
            <v>95.471999999999994</v>
          </cell>
          <cell r="D402">
            <v>2864.16</v>
          </cell>
          <cell r="F402">
            <v>2864.16</v>
          </cell>
        </row>
        <row r="403">
          <cell r="A403" t="str">
            <v>29140053</v>
          </cell>
          <cell r="B403" t="str">
            <v>Castillo Benitez Jorge Ramon</v>
          </cell>
          <cell r="C403">
            <v>95.471999999999994</v>
          </cell>
          <cell r="D403">
            <v>2864.16</v>
          </cell>
          <cell r="F403">
            <v>2864.16</v>
          </cell>
        </row>
        <row r="404">
          <cell r="A404" t="str">
            <v>29140054</v>
          </cell>
          <cell r="B404" t="str">
            <v>Rodriguez Martin Maria Teodosia Guadalupe</v>
          </cell>
          <cell r="C404">
            <v>95.471999999999994</v>
          </cell>
          <cell r="D404">
            <v>2864.16</v>
          </cell>
          <cell r="F404">
            <v>2864.16</v>
          </cell>
        </row>
        <row r="405">
          <cell r="A405" t="str">
            <v>29080039</v>
          </cell>
          <cell r="B405" t="str">
            <v>Buenfil Santos Justina</v>
          </cell>
          <cell r="C405">
            <v>102.67919999999999</v>
          </cell>
          <cell r="D405">
            <v>3080.3759999999997</v>
          </cell>
          <cell r="E405">
            <v>250</v>
          </cell>
          <cell r="F405">
            <v>3330.3759999999997</v>
          </cell>
        </row>
        <row r="406">
          <cell r="A406" t="str">
            <v>29080040</v>
          </cell>
          <cell r="B406" t="str">
            <v>Ojeda Patron Ernesto Edmundo</v>
          </cell>
          <cell r="C406">
            <v>109.408</v>
          </cell>
          <cell r="D406">
            <v>3282.24</v>
          </cell>
          <cell r="F406">
            <v>3282.24</v>
          </cell>
        </row>
        <row r="407">
          <cell r="A407" t="str">
            <v>29080041</v>
          </cell>
          <cell r="B407" t="str">
            <v>Perez Burgos Hugo Ovidio</v>
          </cell>
          <cell r="C407">
            <v>102.67919999999999</v>
          </cell>
          <cell r="D407">
            <v>3080.3759999999997</v>
          </cell>
          <cell r="F407">
            <v>3080.3759999999997</v>
          </cell>
        </row>
        <row r="408">
          <cell r="A408" t="str">
            <v>29080042</v>
          </cell>
          <cell r="B408" t="str">
            <v>Soberanis Sosa Octavio Abelardo</v>
          </cell>
          <cell r="C408">
            <v>102.67919999999999</v>
          </cell>
          <cell r="D408">
            <v>3080.3759999999997</v>
          </cell>
          <cell r="F408">
            <v>3080.3759999999997</v>
          </cell>
        </row>
        <row r="409">
          <cell r="A409" t="str">
            <v>29050028</v>
          </cell>
          <cell r="B409" t="str">
            <v>Baeza Uc Sandra G.</v>
          </cell>
          <cell r="C409">
            <v>102.67919999999999</v>
          </cell>
          <cell r="D409">
            <v>3080.3759999999997</v>
          </cell>
          <cell r="F409">
            <v>3080.3759999999997</v>
          </cell>
        </row>
        <row r="410">
          <cell r="A410" t="str">
            <v>29050029</v>
          </cell>
          <cell r="B410" t="str">
            <v>Nieves Chable Lidia</v>
          </cell>
          <cell r="C410">
            <v>136.9992</v>
          </cell>
          <cell r="D410">
            <v>4109.9759999999997</v>
          </cell>
          <cell r="F410">
            <v>4109.9759999999997</v>
          </cell>
        </row>
        <row r="411">
          <cell r="A411" t="str">
            <v>29050031</v>
          </cell>
          <cell r="B411" t="str">
            <v>Yam Martinez Landy Del C.</v>
          </cell>
          <cell r="C411">
            <v>102.67919999999999</v>
          </cell>
          <cell r="D411">
            <v>3080.3759999999997</v>
          </cell>
          <cell r="F411">
            <v>3080.3759999999997</v>
          </cell>
        </row>
        <row r="412">
          <cell r="A412" t="str">
            <v>30040029</v>
          </cell>
          <cell r="B412" t="str">
            <v>Cachon Puc Gabriel Jesus</v>
          </cell>
          <cell r="C412">
            <v>104</v>
          </cell>
          <cell r="D412">
            <v>3120</v>
          </cell>
          <cell r="F412">
            <v>3120</v>
          </cell>
        </row>
        <row r="413">
          <cell r="A413" t="str">
            <v>29010012</v>
          </cell>
          <cell r="B413" t="str">
            <v>Xool Angulo Dino Mercedes</v>
          </cell>
          <cell r="C413">
            <v>95.471999999999994</v>
          </cell>
          <cell r="D413">
            <v>2864.16</v>
          </cell>
          <cell r="E413">
            <v>250</v>
          </cell>
          <cell r="F413">
            <v>3114.16</v>
          </cell>
        </row>
        <row r="414">
          <cell r="A414" t="str">
            <v>29170062</v>
          </cell>
          <cell r="B414" t="str">
            <v>Albornoz Sierra Fernando</v>
          </cell>
          <cell r="C414">
            <v>95.471999999999994</v>
          </cell>
          <cell r="D414">
            <v>2864.16</v>
          </cell>
          <cell r="F414">
            <v>2864.16</v>
          </cell>
        </row>
        <row r="415">
          <cell r="A415" t="str">
            <v>29170063</v>
          </cell>
          <cell r="B415" t="str">
            <v>Canche Gonzalez Gaspar</v>
          </cell>
          <cell r="C415">
            <v>95.471999999999994</v>
          </cell>
          <cell r="D415">
            <v>2864.16</v>
          </cell>
          <cell r="F415">
            <v>2864.16</v>
          </cell>
        </row>
        <row r="416">
          <cell r="A416" t="str">
            <v>29170064</v>
          </cell>
          <cell r="B416" t="str">
            <v>Garcia Viana Sarita</v>
          </cell>
          <cell r="C416">
            <v>88.191999999999993</v>
          </cell>
          <cell r="D416">
            <v>2645.76</v>
          </cell>
          <cell r="F416">
            <v>2645.76</v>
          </cell>
        </row>
        <row r="417">
          <cell r="A417" t="str">
            <v>29010001</v>
          </cell>
          <cell r="B417" t="str">
            <v>Cabrera Montero Maria Antonia</v>
          </cell>
          <cell r="C417">
            <v>95.471999999999994</v>
          </cell>
          <cell r="D417">
            <v>2864.16</v>
          </cell>
          <cell r="F417">
            <v>2864.16</v>
          </cell>
        </row>
        <row r="418">
          <cell r="A418" t="str">
            <v>29010007</v>
          </cell>
          <cell r="B418" t="str">
            <v>Loria Ortiz Juan Pablo</v>
          </cell>
          <cell r="C418">
            <v>154.82480000000001</v>
          </cell>
          <cell r="D418">
            <v>4644.7440000000006</v>
          </cell>
          <cell r="F418">
            <v>4644.7440000000006</v>
          </cell>
        </row>
        <row r="419">
          <cell r="A419" t="str">
            <v>29010008</v>
          </cell>
          <cell r="B419" t="str">
            <v>Palomo Couoh Reyna Maricela</v>
          </cell>
          <cell r="C419">
            <v>95.471999999999994</v>
          </cell>
          <cell r="D419">
            <v>2864.16</v>
          </cell>
          <cell r="F419">
            <v>2864.16</v>
          </cell>
        </row>
        <row r="420">
          <cell r="A420" t="str">
            <v>29010009</v>
          </cell>
          <cell r="B420" t="str">
            <v>Pech Padilla Maria Reynalda</v>
          </cell>
          <cell r="C420">
            <v>95.471999999999994</v>
          </cell>
          <cell r="D420">
            <v>2864.16</v>
          </cell>
          <cell r="F420">
            <v>2864.16</v>
          </cell>
        </row>
        <row r="421">
          <cell r="A421" t="str">
            <v>29010013</v>
          </cell>
          <cell r="B421" t="str">
            <v>Herrera Romero Felix</v>
          </cell>
          <cell r="C421">
            <v>514.12</v>
          </cell>
          <cell r="D421">
            <v>15423.6</v>
          </cell>
          <cell r="F421">
            <v>15423.6</v>
          </cell>
        </row>
        <row r="422">
          <cell r="A422" t="str">
            <v>29130050</v>
          </cell>
          <cell r="B422" t="str">
            <v>Barrera Canto Azael</v>
          </cell>
          <cell r="C422">
            <v>104</v>
          </cell>
          <cell r="D422">
            <v>3120</v>
          </cell>
          <cell r="F422">
            <v>3120</v>
          </cell>
        </row>
        <row r="423">
          <cell r="A423" t="str">
            <v>29130051</v>
          </cell>
          <cell r="B423" t="str">
            <v>Rodriguez Magaña Jose Leonardo</v>
          </cell>
          <cell r="C423">
            <v>104</v>
          </cell>
          <cell r="D423">
            <v>3120</v>
          </cell>
          <cell r="F423">
            <v>3120</v>
          </cell>
        </row>
        <row r="424">
          <cell r="A424" t="str">
            <v>29130052</v>
          </cell>
          <cell r="B424" t="str">
            <v>Rosado Torres Azalia Del R.</v>
          </cell>
          <cell r="C424">
            <v>104</v>
          </cell>
          <cell r="D424">
            <v>3120</v>
          </cell>
          <cell r="F424">
            <v>3120</v>
          </cell>
        </row>
        <row r="425">
          <cell r="A425" t="str">
            <v>30010004</v>
          </cell>
          <cell r="B425" t="str">
            <v>Chi Cab Adolfo</v>
          </cell>
          <cell r="C425">
            <v>102.67919999999999</v>
          </cell>
          <cell r="D425">
            <v>3080.3759999999997</v>
          </cell>
          <cell r="F425">
            <v>3080.3759999999997</v>
          </cell>
        </row>
        <row r="426">
          <cell r="A426" t="str">
            <v>36010010</v>
          </cell>
          <cell r="B426" t="str">
            <v>Pacheco Arguelles Antonio</v>
          </cell>
          <cell r="C426">
            <v>95.471999999999994</v>
          </cell>
          <cell r="D426">
            <v>2864.16</v>
          </cell>
          <cell r="F426">
            <v>2864.16</v>
          </cell>
        </row>
        <row r="427">
          <cell r="A427" t="str">
            <v>29030018</v>
          </cell>
          <cell r="B427" t="str">
            <v>Castro Castellanos Maria Del Socorro</v>
          </cell>
          <cell r="C427">
            <v>91.800799999999995</v>
          </cell>
          <cell r="D427">
            <v>2754.0239999999999</v>
          </cell>
          <cell r="F427">
            <v>2754.0239999999999</v>
          </cell>
        </row>
        <row r="428">
          <cell r="A428" t="str">
            <v>30020018</v>
          </cell>
          <cell r="B428" t="str">
            <v>Perez Arevalo Elizabeth</v>
          </cell>
          <cell r="C428">
            <v>84.375200000000007</v>
          </cell>
          <cell r="D428">
            <v>2531.2560000000003</v>
          </cell>
          <cell r="F428">
            <v>2531.2560000000003</v>
          </cell>
        </row>
        <row r="429">
          <cell r="A429" t="str">
            <v>29090001</v>
          </cell>
          <cell r="B429" t="str">
            <v>Medina Novelo Juan Manuel</v>
          </cell>
          <cell r="C429">
            <v>86.039199999999994</v>
          </cell>
          <cell r="D429">
            <v>2581.1759999999999</v>
          </cell>
          <cell r="F429">
            <v>2581.1759999999999</v>
          </cell>
        </row>
        <row r="430">
          <cell r="A430" t="str">
            <v>29090043</v>
          </cell>
          <cell r="B430" t="str">
            <v>Cardenas Borges Graciana</v>
          </cell>
          <cell r="C430">
            <v>109.408</v>
          </cell>
          <cell r="D430">
            <v>3282.24</v>
          </cell>
          <cell r="F430">
            <v>3282.24</v>
          </cell>
        </row>
        <row r="431">
          <cell r="A431" t="str">
            <v>29040018</v>
          </cell>
          <cell r="B431" t="str">
            <v>Bacab Lopez Neyla Patricia</v>
          </cell>
          <cell r="C431">
            <v>104</v>
          </cell>
          <cell r="D431">
            <v>3120</v>
          </cell>
          <cell r="F431">
            <v>3120</v>
          </cell>
        </row>
        <row r="432">
          <cell r="A432" t="str">
            <v>29040019</v>
          </cell>
          <cell r="B432" t="str">
            <v>Echeverria Mendez Dianela De Fatima</v>
          </cell>
          <cell r="C432">
            <v>104</v>
          </cell>
          <cell r="D432">
            <v>3120</v>
          </cell>
          <cell r="F432">
            <v>3120</v>
          </cell>
        </row>
        <row r="433">
          <cell r="A433" t="str">
            <v>29040020</v>
          </cell>
          <cell r="B433" t="str">
            <v>Gonzalez Canto Noemi</v>
          </cell>
          <cell r="C433">
            <v>109.408</v>
          </cell>
          <cell r="D433">
            <v>3282.24</v>
          </cell>
          <cell r="F433">
            <v>3282.24</v>
          </cell>
        </row>
        <row r="434">
          <cell r="A434" t="str">
            <v>29040021</v>
          </cell>
          <cell r="B434" t="str">
            <v>Negron Canche Maria Concepcion</v>
          </cell>
          <cell r="C434">
            <v>104</v>
          </cell>
          <cell r="D434">
            <v>3120</v>
          </cell>
          <cell r="F434">
            <v>3120</v>
          </cell>
        </row>
        <row r="435">
          <cell r="A435" t="str">
            <v>29040022</v>
          </cell>
          <cell r="B435" t="str">
            <v>Novelo Gongora Laura</v>
          </cell>
          <cell r="C435">
            <v>109.408</v>
          </cell>
          <cell r="D435">
            <v>3282.24</v>
          </cell>
          <cell r="F435">
            <v>3282.24</v>
          </cell>
        </row>
        <row r="436">
          <cell r="A436" t="str">
            <v>29040023</v>
          </cell>
          <cell r="B436" t="str">
            <v>Pacheco Medina Lizbeth</v>
          </cell>
          <cell r="C436">
            <v>104</v>
          </cell>
          <cell r="D436">
            <v>3120</v>
          </cell>
          <cell r="F436">
            <v>3120</v>
          </cell>
        </row>
        <row r="437">
          <cell r="A437" t="str">
            <v>29040024</v>
          </cell>
          <cell r="B437" t="str">
            <v>Pinelo Puga Nery G.</v>
          </cell>
          <cell r="C437">
            <v>151.42400000000001</v>
          </cell>
          <cell r="D437">
            <v>4542.72</v>
          </cell>
          <cell r="F437">
            <v>4542.72</v>
          </cell>
        </row>
        <row r="438">
          <cell r="A438" t="str">
            <v>29040025</v>
          </cell>
          <cell r="B438" t="str">
            <v>Puerto Dominguez Gladys Beatriz</v>
          </cell>
          <cell r="C438">
            <v>109.408</v>
          </cell>
          <cell r="D438">
            <v>3282.24</v>
          </cell>
          <cell r="F438">
            <v>3282.24</v>
          </cell>
        </row>
        <row r="439">
          <cell r="A439" t="str">
            <v>29040026</v>
          </cell>
          <cell r="B439" t="str">
            <v>Ramirez Solis Marisol</v>
          </cell>
          <cell r="C439">
            <v>104</v>
          </cell>
          <cell r="D439">
            <v>3120</v>
          </cell>
          <cell r="F439">
            <v>3120</v>
          </cell>
        </row>
        <row r="440">
          <cell r="A440" t="str">
            <v>29040027</v>
          </cell>
          <cell r="B440" t="str">
            <v>Reyes Berzunza Fanny Beatriz</v>
          </cell>
          <cell r="C440">
            <v>104</v>
          </cell>
          <cell r="D440">
            <v>3120</v>
          </cell>
          <cell r="F440">
            <v>3120</v>
          </cell>
        </row>
        <row r="441">
          <cell r="A441" t="str">
            <v>29040028</v>
          </cell>
          <cell r="B441" t="str">
            <v>Rosado Caamal Mary Tammy</v>
          </cell>
          <cell r="C441">
            <v>91.790400000000005</v>
          </cell>
          <cell r="D441">
            <v>2753.712</v>
          </cell>
          <cell r="F441">
            <v>2753.712</v>
          </cell>
        </row>
        <row r="442">
          <cell r="A442" t="str">
            <v>29150001</v>
          </cell>
          <cell r="B442" t="str">
            <v>Gongora Perez Rudy Martin</v>
          </cell>
          <cell r="C442">
            <v>88.191999999999993</v>
          </cell>
          <cell r="D442">
            <v>2645.76</v>
          </cell>
          <cell r="F442">
            <v>2645.76</v>
          </cell>
        </row>
        <row r="443">
          <cell r="A443" t="str">
            <v>29150002</v>
          </cell>
          <cell r="B443" t="str">
            <v>Pech Uitz Eddie Benjamin</v>
          </cell>
          <cell r="C443">
            <v>88.19</v>
          </cell>
          <cell r="D443">
            <v>2645.7</v>
          </cell>
          <cell r="F443">
            <v>2645.76</v>
          </cell>
        </row>
        <row r="444">
          <cell r="A444" t="str">
            <v>29150056</v>
          </cell>
          <cell r="B444" t="str">
            <v>Flota Saenz Eduardo Alfonso</v>
          </cell>
          <cell r="C444">
            <v>126.1832</v>
          </cell>
          <cell r="D444">
            <v>3785.4960000000001</v>
          </cell>
          <cell r="F444">
            <v>3785.4960000000001</v>
          </cell>
        </row>
        <row r="445">
          <cell r="A445" t="str">
            <v>29150057</v>
          </cell>
          <cell r="B445" t="str">
            <v>Hernandez Castro Jose Francisco</v>
          </cell>
          <cell r="C445">
            <v>95.471999999999994</v>
          </cell>
          <cell r="D445">
            <v>2864.16</v>
          </cell>
          <cell r="F445">
            <v>2864.16</v>
          </cell>
        </row>
        <row r="446">
          <cell r="A446" t="str">
            <v>29150058</v>
          </cell>
          <cell r="B446" t="str">
            <v>Suarez Puerto Hugo Enrique</v>
          </cell>
          <cell r="C446">
            <v>95.471999999999994</v>
          </cell>
          <cell r="D446">
            <v>2864.16</v>
          </cell>
          <cell r="F446">
            <v>2864.16</v>
          </cell>
        </row>
        <row r="447">
          <cell r="A447" t="str">
            <v>29020013</v>
          </cell>
          <cell r="B447" t="str">
            <v>Espadas Lara Blanca Elvira</v>
          </cell>
          <cell r="C447">
            <v>95.471999999999994</v>
          </cell>
          <cell r="D447">
            <v>2864.16</v>
          </cell>
          <cell r="F447">
            <v>2864.16</v>
          </cell>
        </row>
        <row r="448">
          <cell r="A448" t="str">
            <v>29020014</v>
          </cell>
          <cell r="B448" t="str">
            <v>Estrada Lizama Patricia</v>
          </cell>
          <cell r="C448">
            <v>112.6632</v>
          </cell>
          <cell r="D448">
            <v>3379.8960000000002</v>
          </cell>
          <cell r="F448">
            <v>3379.8960000000002</v>
          </cell>
        </row>
        <row r="449">
          <cell r="A449" t="str">
            <v>29020015</v>
          </cell>
          <cell r="B449" t="str">
            <v>Martinez Sanchez Jose L.</v>
          </cell>
          <cell r="C449">
            <v>95.471999999999994</v>
          </cell>
          <cell r="D449">
            <v>2864.16</v>
          </cell>
          <cell r="F449">
            <v>2864.16</v>
          </cell>
        </row>
        <row r="450">
          <cell r="A450" t="str">
            <v>29010003</v>
          </cell>
          <cell r="B450" t="str">
            <v>Dzul Chuil Adrian Eleazar</v>
          </cell>
          <cell r="C450">
            <v>95.471999999999994</v>
          </cell>
          <cell r="D450">
            <v>2864.16</v>
          </cell>
          <cell r="F450">
            <v>2864.16</v>
          </cell>
        </row>
        <row r="451">
          <cell r="A451" t="str">
            <v>29070034</v>
          </cell>
          <cell r="B451" t="str">
            <v>Borges Ceballos David Atocha</v>
          </cell>
          <cell r="C451">
            <v>102.67919999999999</v>
          </cell>
          <cell r="D451">
            <v>3080.3759999999997</v>
          </cell>
          <cell r="F451">
            <v>3080.3759999999997</v>
          </cell>
        </row>
        <row r="452">
          <cell r="A452" t="str">
            <v>29070035</v>
          </cell>
          <cell r="B452" t="str">
            <v>Magaña Pino Ernesto</v>
          </cell>
          <cell r="C452">
            <v>102.67919999999999</v>
          </cell>
          <cell r="D452">
            <v>3080.3759999999997</v>
          </cell>
          <cell r="F452">
            <v>3080.3759999999997</v>
          </cell>
        </row>
        <row r="453">
          <cell r="A453" t="str">
            <v>29070036</v>
          </cell>
          <cell r="B453" t="str">
            <v>Mena Zapata Francisco Javier</v>
          </cell>
          <cell r="C453">
            <v>144.9032</v>
          </cell>
          <cell r="D453">
            <v>4347.0959999999995</v>
          </cell>
          <cell r="F453">
            <v>4347.0959999999995</v>
          </cell>
        </row>
        <row r="454">
          <cell r="A454" t="str">
            <v>29070037</v>
          </cell>
          <cell r="B454" t="str">
            <v>Rochel Lizarraga Erick</v>
          </cell>
          <cell r="C454">
            <v>95.471999999999994</v>
          </cell>
          <cell r="D454">
            <v>2864.16</v>
          </cell>
          <cell r="F454">
            <v>2864.16</v>
          </cell>
        </row>
        <row r="455">
          <cell r="A455" t="str">
            <v>29070038</v>
          </cell>
          <cell r="B455" t="str">
            <v>Villanueva Pacheco Pablo</v>
          </cell>
          <cell r="C455">
            <v>95.471999999999994</v>
          </cell>
          <cell r="D455">
            <v>2864.16</v>
          </cell>
          <cell r="F455">
            <v>2864.16</v>
          </cell>
        </row>
        <row r="456">
          <cell r="A456" t="str">
            <v>21010011</v>
          </cell>
          <cell r="B456" t="str">
            <v>Hu Chi Pedro</v>
          </cell>
          <cell r="C456">
            <v>102.67919999999999</v>
          </cell>
          <cell r="D456">
            <v>3080.3759999999997</v>
          </cell>
          <cell r="F456">
            <v>3080.3759999999997</v>
          </cell>
        </row>
        <row r="457">
          <cell r="A457" t="str">
            <v>21020005</v>
          </cell>
          <cell r="B457" t="str">
            <v>Martinez Bautista Ana Maria</v>
          </cell>
          <cell r="C457">
            <v>150</v>
          </cell>
          <cell r="D457">
            <v>4500</v>
          </cell>
          <cell r="F457">
            <v>4500</v>
          </cell>
        </row>
        <row r="458">
          <cell r="A458" t="str">
            <v>25010023</v>
          </cell>
          <cell r="B458" t="str">
            <v>Tec Muñoz Susana Del Carmen</v>
          </cell>
          <cell r="C458">
            <v>108.16</v>
          </cell>
          <cell r="D458">
            <v>3244.8</v>
          </cell>
          <cell r="F458">
            <v>3244.8</v>
          </cell>
        </row>
        <row r="459">
          <cell r="A459" t="str">
            <v>25010015</v>
          </cell>
          <cell r="B459" t="str">
            <v>Mezo Novelo Claudia Mercedes</v>
          </cell>
          <cell r="C459">
            <v>106.91200000000001</v>
          </cell>
          <cell r="D459">
            <v>3207.36</v>
          </cell>
          <cell r="F459">
            <v>3207.36</v>
          </cell>
        </row>
        <row r="460">
          <cell r="A460" t="str">
            <v>25140035</v>
          </cell>
          <cell r="B460" t="str">
            <v>Cobos Solis Wendy Karina</v>
          </cell>
          <cell r="C460">
            <v>126.1832</v>
          </cell>
          <cell r="D460">
            <v>3785.4960000000001</v>
          </cell>
          <cell r="F460">
            <v>3785.4960000000001</v>
          </cell>
        </row>
        <row r="461">
          <cell r="A461" t="str">
            <v>25160004</v>
          </cell>
          <cell r="B461" t="str">
            <v>Chan Chel Lucely Magaly</v>
          </cell>
          <cell r="C461">
            <v>126.18</v>
          </cell>
          <cell r="D461">
            <v>3785.4</v>
          </cell>
          <cell r="F461">
            <v>3785.4</v>
          </cell>
        </row>
        <row r="462">
          <cell r="A462" t="str">
            <v>25170001</v>
          </cell>
          <cell r="B462" t="str">
            <v>Maza Poot Maria Lucina</v>
          </cell>
          <cell r="C462">
            <v>106.91200000000001</v>
          </cell>
          <cell r="D462">
            <v>3207.36</v>
          </cell>
          <cell r="F462">
            <v>3207.36</v>
          </cell>
        </row>
        <row r="463">
          <cell r="A463" t="str">
            <v>25170002</v>
          </cell>
          <cell r="B463" t="str">
            <v>Caballero Ortiz Elsy Del Jesus</v>
          </cell>
          <cell r="C463">
            <v>89.65</v>
          </cell>
          <cell r="D463">
            <v>2689.5</v>
          </cell>
          <cell r="F463">
            <v>2689.5</v>
          </cell>
        </row>
        <row r="464">
          <cell r="A464" t="str">
            <v>25170003</v>
          </cell>
          <cell r="B464" t="str">
            <v>Ley Alonzo Nallely Del Carmen</v>
          </cell>
          <cell r="C464">
            <v>89.65</v>
          </cell>
          <cell r="D464">
            <v>2689.5</v>
          </cell>
          <cell r="F464">
            <v>2689.5</v>
          </cell>
        </row>
        <row r="465">
          <cell r="A465" t="str">
            <v>25010002</v>
          </cell>
          <cell r="B465" t="str">
            <v>Alemañy Cordero Erika Alejandra</v>
          </cell>
          <cell r="C465">
            <v>106.91200000000001</v>
          </cell>
          <cell r="D465">
            <v>3207.36</v>
          </cell>
          <cell r="F465">
            <v>3207.36</v>
          </cell>
        </row>
        <row r="466">
          <cell r="A466" t="str">
            <v>25010046</v>
          </cell>
          <cell r="B466" t="str">
            <v>Balam Herrera Gisela Del Carmen</v>
          </cell>
          <cell r="C466">
            <v>106.91200000000001</v>
          </cell>
          <cell r="D466">
            <v>3207.36</v>
          </cell>
          <cell r="F466">
            <v>3207.36</v>
          </cell>
        </row>
        <row r="467">
          <cell r="A467" t="str">
            <v>46110001</v>
          </cell>
          <cell r="B467" t="str">
            <v>Arceo Vazquez Africa Leonor</v>
          </cell>
          <cell r="C467">
            <v>89.65</v>
          </cell>
          <cell r="D467">
            <v>2689.5</v>
          </cell>
          <cell r="F467">
            <v>2689.5</v>
          </cell>
        </row>
        <row r="468">
          <cell r="A468" t="str">
            <v>25010024</v>
          </cell>
          <cell r="B468" t="str">
            <v>Vivas Lizama Celia Jorgelina</v>
          </cell>
          <cell r="C468">
            <v>126.1832</v>
          </cell>
          <cell r="D468">
            <v>3785.4960000000001</v>
          </cell>
          <cell r="F468">
            <v>3785.4960000000001</v>
          </cell>
        </row>
        <row r="469">
          <cell r="A469" t="str">
            <v>22010029</v>
          </cell>
          <cell r="B469" t="str">
            <v>Vallado Gual Patricia</v>
          </cell>
          <cell r="C469">
            <v>126.1832</v>
          </cell>
          <cell r="D469">
            <v>3785.4960000000001</v>
          </cell>
          <cell r="F469">
            <v>3785.4960000000001</v>
          </cell>
        </row>
        <row r="470">
          <cell r="A470" t="str">
            <v>24010009</v>
          </cell>
          <cell r="B470" t="str">
            <v>Ganzo Mateo Consuelo Del Carmen</v>
          </cell>
          <cell r="C470">
            <v>106.91200000000001</v>
          </cell>
          <cell r="D470">
            <v>3207.36</v>
          </cell>
          <cell r="F470">
            <v>3207.36</v>
          </cell>
        </row>
        <row r="471">
          <cell r="A471" t="str">
            <v>25010006</v>
          </cell>
          <cell r="B471" t="str">
            <v>Balam Muñoz Genny Noemi</v>
          </cell>
          <cell r="C471">
            <v>106.91</v>
          </cell>
          <cell r="D471">
            <v>3207.3</v>
          </cell>
          <cell r="F471">
            <v>3207.36</v>
          </cell>
        </row>
        <row r="472">
          <cell r="A472" t="str">
            <v>25010017</v>
          </cell>
          <cell r="B472" t="str">
            <v>Moreno Lizama Rubi Maria De La Soledad</v>
          </cell>
          <cell r="C472">
            <v>106.91200000000001</v>
          </cell>
          <cell r="D472">
            <v>3207.36</v>
          </cell>
          <cell r="F472">
            <v>3207.36</v>
          </cell>
        </row>
        <row r="473">
          <cell r="A473" t="str">
            <v>25010004</v>
          </cell>
          <cell r="B473" t="str">
            <v>Avila Perez Yenny Patricia</v>
          </cell>
          <cell r="C473">
            <v>106.91</v>
          </cell>
          <cell r="D473">
            <v>3207.3</v>
          </cell>
          <cell r="F473">
            <v>3207.36</v>
          </cell>
        </row>
        <row r="474">
          <cell r="A474" t="str">
            <v>25010011</v>
          </cell>
          <cell r="B474" t="str">
            <v>Lara Arias Karina Nicte-ha</v>
          </cell>
          <cell r="C474">
            <v>106.91200000000001</v>
          </cell>
          <cell r="D474">
            <v>3207.36</v>
          </cell>
          <cell r="F474">
            <v>3207.36</v>
          </cell>
        </row>
        <row r="475">
          <cell r="A475" t="str">
            <v>25010045</v>
          </cell>
          <cell r="B475" t="str">
            <v>Caballero Bonilla Susana Ileana</v>
          </cell>
          <cell r="C475">
            <v>106.91</v>
          </cell>
          <cell r="D475">
            <v>3207.3</v>
          </cell>
          <cell r="F475">
            <v>3207.36</v>
          </cell>
        </row>
        <row r="476">
          <cell r="A476" t="str">
            <v>22130057</v>
          </cell>
          <cell r="B476" t="str">
            <v>Villamil Rodriguez Ana Rosa</v>
          </cell>
          <cell r="C476">
            <v>126.1832</v>
          </cell>
          <cell r="D476">
            <v>3785.4960000000001</v>
          </cell>
          <cell r="F476">
            <v>3785.4960000000001</v>
          </cell>
        </row>
        <row r="477">
          <cell r="A477" t="str">
            <v>25010043</v>
          </cell>
          <cell r="B477" t="str">
            <v>Villamil Sanchez Claudia Gabriela</v>
          </cell>
          <cell r="C477">
            <v>106.91200000000001</v>
          </cell>
          <cell r="D477">
            <v>3207.36</v>
          </cell>
          <cell r="F477">
            <v>3207.36</v>
          </cell>
        </row>
        <row r="478">
          <cell r="A478" t="str">
            <v>25050002</v>
          </cell>
          <cell r="B478" t="str">
            <v>Aviles Preciat Arati Beatriz</v>
          </cell>
          <cell r="C478">
            <v>89.65</v>
          </cell>
          <cell r="D478">
            <v>2689.5</v>
          </cell>
          <cell r="F478">
            <v>2689.5</v>
          </cell>
        </row>
        <row r="479">
          <cell r="A479" t="str">
            <v>25080001</v>
          </cell>
          <cell r="B479" t="str">
            <v>Aguilar Salazar Carina Yaneth</v>
          </cell>
          <cell r="C479">
            <v>106.91200000000001</v>
          </cell>
          <cell r="D479">
            <v>3207.36</v>
          </cell>
          <cell r="F479">
            <v>3207.36</v>
          </cell>
        </row>
        <row r="480">
          <cell r="A480" t="str">
            <v>25120033</v>
          </cell>
          <cell r="B480" t="str">
            <v>Baz Ojeda Lilia Maria</v>
          </cell>
          <cell r="C480">
            <v>95.471999999999994</v>
          </cell>
          <cell r="D480">
            <v>2864.16</v>
          </cell>
          <cell r="F480">
            <v>2864.16</v>
          </cell>
        </row>
        <row r="481">
          <cell r="A481" t="str">
            <v>22010023</v>
          </cell>
          <cell r="B481" t="str">
            <v>Sanchez - Maria Isabel</v>
          </cell>
          <cell r="C481">
            <v>106.91200000000001</v>
          </cell>
          <cell r="D481">
            <v>3207.36</v>
          </cell>
          <cell r="F481">
            <v>3207.36</v>
          </cell>
        </row>
        <row r="482">
          <cell r="A482" t="str">
            <v>25010020</v>
          </cell>
          <cell r="B482" t="str">
            <v>Quintal Suarez Mirley Rosalia</v>
          </cell>
          <cell r="C482">
            <v>106.91200000000001</v>
          </cell>
          <cell r="D482">
            <v>3207.36</v>
          </cell>
          <cell r="F482">
            <v>3207.36</v>
          </cell>
        </row>
        <row r="483">
          <cell r="A483" t="str">
            <v>21010014</v>
          </cell>
          <cell r="B483" t="str">
            <v>Lugo Gamboa Marisol</v>
          </cell>
          <cell r="C483">
            <v>106.91200000000001</v>
          </cell>
          <cell r="D483">
            <v>3207.36</v>
          </cell>
          <cell r="F483">
            <v>3207.36</v>
          </cell>
        </row>
        <row r="484">
          <cell r="A484" t="str">
            <v>21030026</v>
          </cell>
          <cell r="B484" t="str">
            <v>Reyes Rivera Ruby Del C.</v>
          </cell>
          <cell r="C484">
            <v>126.1832</v>
          </cell>
          <cell r="D484">
            <v>3785.4960000000001</v>
          </cell>
          <cell r="F484">
            <v>3785.4960000000001</v>
          </cell>
        </row>
        <row r="485">
          <cell r="A485" t="str">
            <v>23110001</v>
          </cell>
          <cell r="B485" t="str">
            <v>Gongora Villegas Elda Beatriz</v>
          </cell>
          <cell r="C485">
            <v>126.1832</v>
          </cell>
          <cell r="D485">
            <v>3785.4960000000001</v>
          </cell>
          <cell r="F485">
            <v>3785.4960000000001</v>
          </cell>
        </row>
        <row r="486">
          <cell r="A486" t="str">
            <v>25090001</v>
          </cell>
          <cell r="B486" t="str">
            <v>Rodriguez España Maria Teresa</v>
          </cell>
          <cell r="C486">
            <v>89.65</v>
          </cell>
          <cell r="D486">
            <v>2689.5</v>
          </cell>
          <cell r="F486">
            <v>2689.5</v>
          </cell>
        </row>
        <row r="487">
          <cell r="A487" t="str">
            <v>21040028</v>
          </cell>
          <cell r="B487" t="str">
            <v>Escalante Sosa Bertha Roxana</v>
          </cell>
          <cell r="C487">
            <v>126.1832</v>
          </cell>
          <cell r="D487">
            <v>3785.4960000000001</v>
          </cell>
          <cell r="F487">
            <v>3785.4960000000001</v>
          </cell>
        </row>
        <row r="488">
          <cell r="A488" t="str">
            <v>24040021</v>
          </cell>
          <cell r="B488" t="str">
            <v>Cervera Montaño Rosa Maria</v>
          </cell>
          <cell r="C488">
            <v>126.1832</v>
          </cell>
          <cell r="D488">
            <v>3785.4960000000001</v>
          </cell>
          <cell r="F488">
            <v>3785.4960000000001</v>
          </cell>
        </row>
        <row r="489">
          <cell r="A489" t="str">
            <v>25140036</v>
          </cell>
          <cell r="B489" t="str">
            <v>Herrera Pacheco Wendy  Eugenia Guadalupe</v>
          </cell>
          <cell r="C489">
            <v>106.91200000000001</v>
          </cell>
          <cell r="D489">
            <v>3207.36</v>
          </cell>
          <cell r="F489">
            <v>3207.36</v>
          </cell>
        </row>
        <row r="490">
          <cell r="A490" t="str">
            <v>25010003</v>
          </cell>
          <cell r="B490" t="str">
            <v>Arjona - Rosa Maria Del Pilar</v>
          </cell>
          <cell r="C490">
            <v>95.47</v>
          </cell>
          <cell r="D490">
            <v>2864.1</v>
          </cell>
          <cell r="F490">
            <v>2864.16</v>
          </cell>
        </row>
        <row r="491">
          <cell r="A491" t="str">
            <v>25010014</v>
          </cell>
          <cell r="B491" t="str">
            <v>Medina Muñoz Victor Manuel</v>
          </cell>
          <cell r="C491">
            <v>95.471999999999994</v>
          </cell>
          <cell r="D491">
            <v>2864.16</v>
          </cell>
          <cell r="F491">
            <v>2864.16</v>
          </cell>
        </row>
        <row r="492">
          <cell r="A492" t="str">
            <v>25010025</v>
          </cell>
          <cell r="B492" t="str">
            <v>Ziga - Pedro</v>
          </cell>
          <cell r="C492">
            <v>95.471999999999994</v>
          </cell>
          <cell r="D492">
            <v>2864.16</v>
          </cell>
          <cell r="F492">
            <v>2864.16</v>
          </cell>
        </row>
        <row r="493">
          <cell r="A493" t="str">
            <v>25130001</v>
          </cell>
          <cell r="B493" t="str">
            <v>Ayala Pacheco Joaquin Abelardo</v>
          </cell>
          <cell r="C493">
            <v>111.2072</v>
          </cell>
          <cell r="D493">
            <v>3336.2159999999999</v>
          </cell>
          <cell r="F493">
            <v>3336.2159999999999</v>
          </cell>
        </row>
        <row r="494">
          <cell r="A494" t="str">
            <v>25130002</v>
          </cell>
          <cell r="B494" t="str">
            <v>Pech Uitz Angel Roberto</v>
          </cell>
          <cell r="C494">
            <v>95.471999999999994</v>
          </cell>
          <cell r="D494">
            <v>2864.16</v>
          </cell>
          <cell r="F494">
            <v>2864.16</v>
          </cell>
        </row>
        <row r="495">
          <cell r="A495" t="str">
            <v>23120002</v>
          </cell>
          <cell r="B495" t="str">
            <v>Piña Gongora Ligia Beatriz</v>
          </cell>
          <cell r="C495">
            <v>78.759200000000007</v>
          </cell>
          <cell r="D495">
            <v>2362.7760000000003</v>
          </cell>
          <cell r="F495">
            <v>2362.7760000000003</v>
          </cell>
        </row>
        <row r="496">
          <cell r="A496" t="str">
            <v>24100039</v>
          </cell>
          <cell r="B496" t="str">
            <v>Pacheco Camara Genny G.</v>
          </cell>
          <cell r="C496">
            <v>99.632000000000005</v>
          </cell>
          <cell r="D496">
            <v>2988.96</v>
          </cell>
          <cell r="F496">
            <v>2988.96</v>
          </cell>
        </row>
        <row r="497">
          <cell r="A497" t="str">
            <v>25010022</v>
          </cell>
          <cell r="B497" t="str">
            <v>Rosado - Sandra Ruby</v>
          </cell>
          <cell r="C497">
            <v>108.16</v>
          </cell>
          <cell r="D497">
            <v>3244.8</v>
          </cell>
          <cell r="F497">
            <v>3244.8</v>
          </cell>
        </row>
        <row r="498">
          <cell r="A498" t="str">
            <v>25110001</v>
          </cell>
          <cell r="B498" t="str">
            <v>Diaz - Ana Virginia</v>
          </cell>
          <cell r="C498">
            <v>95.47</v>
          </cell>
          <cell r="D498">
            <v>2864.1</v>
          </cell>
          <cell r="F498">
            <v>2864.16</v>
          </cell>
        </row>
        <row r="499">
          <cell r="A499" t="str">
            <v>25120001</v>
          </cell>
          <cell r="B499" t="str">
            <v>Gonzalez Sanchez Maria Jesus</v>
          </cell>
          <cell r="C499">
            <v>78.759200000000007</v>
          </cell>
          <cell r="D499">
            <v>2362.7760000000003</v>
          </cell>
          <cell r="F499">
            <v>2362.7760000000003</v>
          </cell>
        </row>
        <row r="500">
          <cell r="A500" t="str">
            <v>25120047</v>
          </cell>
          <cell r="B500" t="str">
            <v>Mendez Zeel Marciala Eugenia</v>
          </cell>
          <cell r="C500">
            <v>95.471999999999994</v>
          </cell>
          <cell r="D500">
            <v>2864.16</v>
          </cell>
          <cell r="F500">
            <v>2864.16</v>
          </cell>
        </row>
        <row r="501">
          <cell r="A501" t="str">
            <v>22010002</v>
          </cell>
          <cell r="B501" t="str">
            <v>Dzib Chable Yazmin Del Carmen</v>
          </cell>
          <cell r="C501">
            <v>107.4632</v>
          </cell>
          <cell r="D501">
            <v>3223.8960000000002</v>
          </cell>
          <cell r="F501">
            <v>3223.8960000000002</v>
          </cell>
        </row>
        <row r="502">
          <cell r="A502" t="str">
            <v>23010013</v>
          </cell>
          <cell r="B502" t="str">
            <v>Rosado Puerto Lilian Raquel</v>
          </cell>
          <cell r="C502">
            <v>122.0232</v>
          </cell>
          <cell r="D502">
            <v>3660.6959999999999</v>
          </cell>
          <cell r="F502">
            <v>3660.6959999999999</v>
          </cell>
        </row>
        <row r="503">
          <cell r="A503" t="str">
            <v>24010004</v>
          </cell>
          <cell r="B503" t="str">
            <v>Chan Barbosa Fanny Edith</v>
          </cell>
          <cell r="C503">
            <v>408.72</v>
          </cell>
          <cell r="D503">
            <v>12261.6</v>
          </cell>
          <cell r="F503">
            <v>12261.6</v>
          </cell>
        </row>
        <row r="504">
          <cell r="A504" t="str">
            <v>24010049</v>
          </cell>
          <cell r="B504" t="str">
            <v>Navarro Osorio Bertha Mercedes</v>
          </cell>
          <cell r="C504">
            <v>190.66319999999999</v>
          </cell>
          <cell r="D504">
            <v>5719.8959999999997</v>
          </cell>
          <cell r="F504">
            <v>5719.8959999999997</v>
          </cell>
        </row>
        <row r="505">
          <cell r="A505" t="str">
            <v>25010008</v>
          </cell>
          <cell r="B505" t="str">
            <v>Cuevas Caballero Miguel De Atocha</v>
          </cell>
          <cell r="C505">
            <v>43.26</v>
          </cell>
          <cell r="D505">
            <v>1557.36</v>
          </cell>
          <cell r="F505">
            <v>1557.36</v>
          </cell>
        </row>
        <row r="506">
          <cell r="A506" t="str">
            <v>23150050</v>
          </cell>
          <cell r="B506" t="str">
            <v>Pech Cordoba Pablo M.</v>
          </cell>
          <cell r="C506">
            <v>102.67919999999999</v>
          </cell>
          <cell r="D506">
            <v>3080.3759999999997</v>
          </cell>
          <cell r="F506">
            <v>3080.3759999999997</v>
          </cell>
        </row>
        <row r="507">
          <cell r="A507" t="str">
            <v>25150001</v>
          </cell>
          <cell r="B507" t="str">
            <v>Rejon Rodriguez Jorge Carlos</v>
          </cell>
          <cell r="C507">
            <v>95.742400000000004</v>
          </cell>
          <cell r="D507">
            <v>2872.2719999999999</v>
          </cell>
          <cell r="F507">
            <v>2872.2719999999999</v>
          </cell>
        </row>
        <row r="508">
          <cell r="A508" t="str">
            <v>23020018</v>
          </cell>
          <cell r="B508" t="str">
            <v>Chim Chi Maria Elisa</v>
          </cell>
          <cell r="C508">
            <v>108.16</v>
          </cell>
          <cell r="D508">
            <v>3244.8</v>
          </cell>
          <cell r="F508">
            <v>3244.8</v>
          </cell>
        </row>
        <row r="509">
          <cell r="A509" t="str">
            <v>23020019</v>
          </cell>
          <cell r="B509" t="str">
            <v>Estrada Medina Francis Guadalupe De J.</v>
          </cell>
          <cell r="C509">
            <v>162.24</v>
          </cell>
          <cell r="D509">
            <v>4867.2</v>
          </cell>
          <cell r="F509">
            <v>4867.2</v>
          </cell>
        </row>
        <row r="510">
          <cell r="A510" t="str">
            <v>23010007</v>
          </cell>
          <cell r="B510" t="str">
            <v>Mex Canul Aremy Guadalupe</v>
          </cell>
          <cell r="C510">
            <v>106.91200000000001</v>
          </cell>
          <cell r="D510">
            <v>3207.36</v>
          </cell>
          <cell r="F510">
            <v>3207.36</v>
          </cell>
        </row>
        <row r="511">
          <cell r="A511" t="str">
            <v>23040025</v>
          </cell>
          <cell r="B511" t="str">
            <v>Vazquez Castillo Miriam De Fatima</v>
          </cell>
          <cell r="C511">
            <v>106.91200000000001</v>
          </cell>
          <cell r="D511">
            <v>3207.36</v>
          </cell>
          <cell r="F511">
            <v>3207.36</v>
          </cell>
        </row>
        <row r="512">
          <cell r="A512" t="str">
            <v>23050027</v>
          </cell>
          <cell r="B512" t="str">
            <v>Zozaya Gonzalez Cira Mercedes</v>
          </cell>
          <cell r="C512">
            <v>106.91200000000001</v>
          </cell>
          <cell r="D512">
            <v>3207.36</v>
          </cell>
          <cell r="F512">
            <v>3207.36</v>
          </cell>
        </row>
        <row r="513">
          <cell r="A513" t="str">
            <v>25010042</v>
          </cell>
          <cell r="B513" t="str">
            <v>Duran Perez Reyna Del Carmen</v>
          </cell>
          <cell r="C513">
            <v>126.1832</v>
          </cell>
          <cell r="D513">
            <v>3785.4960000000001</v>
          </cell>
          <cell r="F513">
            <v>3785.4960000000001</v>
          </cell>
        </row>
        <row r="514">
          <cell r="A514" t="str">
            <v>23010014</v>
          </cell>
          <cell r="B514" t="str">
            <v>Santander Parra Matilde Esther</v>
          </cell>
          <cell r="C514">
            <v>106.91200000000001</v>
          </cell>
          <cell r="D514">
            <v>3207.36</v>
          </cell>
          <cell r="F514">
            <v>3207.36</v>
          </cell>
        </row>
        <row r="515">
          <cell r="A515" t="str">
            <v>23040024</v>
          </cell>
          <cell r="B515" t="str">
            <v>Sosa Ley Wendy</v>
          </cell>
          <cell r="C515">
            <v>126.18</v>
          </cell>
          <cell r="D515">
            <v>3785.4</v>
          </cell>
          <cell r="F515">
            <v>3785.4</v>
          </cell>
        </row>
        <row r="516">
          <cell r="A516" t="str">
            <v>27010024</v>
          </cell>
          <cell r="B516" t="str">
            <v>Monforte Campos Milaura Del Rosario</v>
          </cell>
          <cell r="C516">
            <v>126.1832</v>
          </cell>
          <cell r="D516">
            <v>3785.4960000000001</v>
          </cell>
          <cell r="F516">
            <v>3785.4960000000001</v>
          </cell>
        </row>
        <row r="517">
          <cell r="A517" t="str">
            <v>23160001</v>
          </cell>
          <cell r="B517" t="str">
            <v>Contreras O`cheita Karla Gabriela</v>
          </cell>
          <cell r="C517">
            <v>106.91</v>
          </cell>
          <cell r="D517">
            <v>3207.3</v>
          </cell>
          <cell r="F517">
            <v>3207.36</v>
          </cell>
        </row>
        <row r="518">
          <cell r="A518" t="str">
            <v>23010016</v>
          </cell>
          <cell r="B518" t="str">
            <v>Vergara Perez Lilia Guadalupe</v>
          </cell>
          <cell r="C518">
            <v>106.91200000000001</v>
          </cell>
          <cell r="D518">
            <v>3207.36</v>
          </cell>
          <cell r="F518">
            <v>3207.36</v>
          </cell>
        </row>
        <row r="519">
          <cell r="A519" t="str">
            <v>23010017</v>
          </cell>
          <cell r="B519" t="str">
            <v>Villanueva Ortegon Antonia Del Carmen</v>
          </cell>
          <cell r="C519">
            <v>106.91</v>
          </cell>
          <cell r="D519">
            <v>3207.3</v>
          </cell>
          <cell r="F519">
            <v>3207.36</v>
          </cell>
        </row>
        <row r="520">
          <cell r="A520" t="str">
            <v>23010053</v>
          </cell>
          <cell r="B520" t="str">
            <v>Chan Torres Flor Maricela</v>
          </cell>
          <cell r="C520">
            <v>126.1832</v>
          </cell>
          <cell r="D520">
            <v>3785.4960000000001</v>
          </cell>
          <cell r="F520">
            <v>3785.4960000000001</v>
          </cell>
        </row>
        <row r="521">
          <cell r="A521" t="str">
            <v>23010061</v>
          </cell>
          <cell r="B521" t="str">
            <v>Lugo Rosado Maria De Atocha</v>
          </cell>
          <cell r="C521">
            <v>106.91200000000001</v>
          </cell>
          <cell r="D521">
            <v>3207.36</v>
          </cell>
          <cell r="F521">
            <v>3207.36</v>
          </cell>
        </row>
        <row r="522">
          <cell r="A522" t="str">
            <v>23030021</v>
          </cell>
          <cell r="B522" t="str">
            <v>Castellanos Rodriguez Mery Del Rosario</v>
          </cell>
          <cell r="C522">
            <v>106.91200000000001</v>
          </cell>
          <cell r="D522">
            <v>3207.36</v>
          </cell>
          <cell r="F522">
            <v>3207.36</v>
          </cell>
        </row>
        <row r="523">
          <cell r="A523" t="str">
            <v>23060030</v>
          </cell>
          <cell r="B523" t="str">
            <v>Flores Zaldivar Zoila Esperanza</v>
          </cell>
          <cell r="C523">
            <v>106.91200000000001</v>
          </cell>
          <cell r="D523">
            <v>3207.36</v>
          </cell>
          <cell r="F523">
            <v>3207.36</v>
          </cell>
        </row>
        <row r="524">
          <cell r="A524" t="str">
            <v>23100038</v>
          </cell>
          <cell r="B524" t="str">
            <v>Dominguez Sosa Maricela</v>
          </cell>
          <cell r="C524">
            <v>126.1832</v>
          </cell>
          <cell r="D524">
            <v>3785.4960000000001</v>
          </cell>
          <cell r="F524">
            <v>3785.4960000000001</v>
          </cell>
        </row>
        <row r="525">
          <cell r="A525" t="str">
            <v>23100039</v>
          </cell>
          <cell r="B525" t="str">
            <v>Rio Perez Lizbeth Karina</v>
          </cell>
          <cell r="C525">
            <v>126.1832</v>
          </cell>
          <cell r="D525">
            <v>3785.4960000000001</v>
          </cell>
          <cell r="F525">
            <v>3785.4960000000001</v>
          </cell>
        </row>
        <row r="526">
          <cell r="A526" t="str">
            <v>23050026</v>
          </cell>
          <cell r="B526" t="str">
            <v>Rosado Ceballos Silvia Gabriela De Las M.</v>
          </cell>
          <cell r="C526">
            <v>106.91200000000001</v>
          </cell>
          <cell r="D526">
            <v>3207.36</v>
          </cell>
          <cell r="F526">
            <v>3207.36</v>
          </cell>
        </row>
        <row r="527">
          <cell r="A527" t="str">
            <v>23060028</v>
          </cell>
          <cell r="B527" t="str">
            <v>Castillo Solis Patricia Elizabeth</v>
          </cell>
          <cell r="C527">
            <v>106.91200000000001</v>
          </cell>
          <cell r="D527">
            <v>3207.36</v>
          </cell>
          <cell r="F527">
            <v>3207.36</v>
          </cell>
        </row>
        <row r="528">
          <cell r="A528" t="str">
            <v>24150001</v>
          </cell>
          <cell r="B528" t="str">
            <v>Mendez Quijano Maria Elena Del Socorro</v>
          </cell>
          <cell r="C528">
            <v>126.1832</v>
          </cell>
          <cell r="D528">
            <v>3785.4960000000001</v>
          </cell>
          <cell r="F528">
            <v>3785.4960000000001</v>
          </cell>
        </row>
        <row r="529">
          <cell r="A529" t="str">
            <v>23070032</v>
          </cell>
          <cell r="B529" t="str">
            <v>Ojeda Patron Elsy Noemi</v>
          </cell>
          <cell r="C529">
            <v>106.91200000000001</v>
          </cell>
          <cell r="D529">
            <v>3207.36</v>
          </cell>
          <cell r="F529">
            <v>3207.36</v>
          </cell>
        </row>
        <row r="530">
          <cell r="A530" t="str">
            <v>23080034</v>
          </cell>
          <cell r="B530" t="str">
            <v>Arzapalo Alonzo Yanning Berzabe</v>
          </cell>
          <cell r="C530">
            <v>106.91200000000001</v>
          </cell>
          <cell r="D530">
            <v>3207.36</v>
          </cell>
          <cell r="F530">
            <v>3207.36</v>
          </cell>
        </row>
        <row r="531">
          <cell r="A531" t="str">
            <v>25070029</v>
          </cell>
          <cell r="B531" t="str">
            <v>Marin Castillo Silvia Isaura</v>
          </cell>
          <cell r="C531">
            <v>126.1832</v>
          </cell>
          <cell r="D531">
            <v>3785.4960000000001</v>
          </cell>
          <cell r="F531">
            <v>3785.4960000000001</v>
          </cell>
        </row>
        <row r="532">
          <cell r="A532" t="str">
            <v>30030019</v>
          </cell>
          <cell r="B532" t="str">
            <v>Delgado Padilla Maria Eugenia</v>
          </cell>
          <cell r="C532">
            <v>106.91200000000001</v>
          </cell>
          <cell r="D532">
            <v>3207.36</v>
          </cell>
          <cell r="F532">
            <v>3207.36</v>
          </cell>
        </row>
        <row r="533">
          <cell r="A533" t="str">
            <v>23030020</v>
          </cell>
          <cell r="B533" t="str">
            <v>Caballero Santiago Mayra Alejandra</v>
          </cell>
          <cell r="C533">
            <v>106.91200000000001</v>
          </cell>
          <cell r="D533">
            <v>3207.36</v>
          </cell>
          <cell r="F533">
            <v>3207.36</v>
          </cell>
        </row>
        <row r="534">
          <cell r="A534" t="str">
            <v>23060029</v>
          </cell>
          <cell r="B534" t="str">
            <v>Cervera Pacheco Teresa De Jesus</v>
          </cell>
          <cell r="C534">
            <v>106.91200000000001</v>
          </cell>
          <cell r="D534">
            <v>3207.36</v>
          </cell>
          <cell r="F534">
            <v>3207.36</v>
          </cell>
        </row>
        <row r="535">
          <cell r="A535" t="str">
            <v>24080002</v>
          </cell>
          <cell r="B535" t="str">
            <v>Suarez Gongora Arely Marisol</v>
          </cell>
          <cell r="C535">
            <v>89.65</v>
          </cell>
          <cell r="D535">
            <v>2689.5</v>
          </cell>
          <cell r="F535">
            <v>2689.5</v>
          </cell>
        </row>
        <row r="536">
          <cell r="A536" t="str">
            <v>25080030</v>
          </cell>
          <cell r="B536" t="str">
            <v>Pech Magaña Luisa Rosana</v>
          </cell>
          <cell r="C536">
            <v>126.1832</v>
          </cell>
          <cell r="D536">
            <v>3785.4960000000001</v>
          </cell>
          <cell r="F536">
            <v>3785.4960000000001</v>
          </cell>
        </row>
        <row r="537">
          <cell r="A537" t="str">
            <v>23130045</v>
          </cell>
          <cell r="B537" t="str">
            <v>Gongora Gongora Lady Maria</v>
          </cell>
          <cell r="C537">
            <v>95.471999999999994</v>
          </cell>
          <cell r="D537">
            <v>2864.16</v>
          </cell>
          <cell r="F537">
            <v>2864.16</v>
          </cell>
        </row>
        <row r="538">
          <cell r="A538" t="str">
            <v>23010005</v>
          </cell>
          <cell r="B538" t="str">
            <v>Dortha Escoffie Perla Celestina</v>
          </cell>
          <cell r="C538">
            <v>106.91200000000001</v>
          </cell>
          <cell r="D538">
            <v>3207.36</v>
          </cell>
          <cell r="F538">
            <v>3207.36</v>
          </cell>
        </row>
        <row r="539">
          <cell r="A539" t="str">
            <v>23010060</v>
          </cell>
          <cell r="B539" t="str">
            <v>Zapata Azamar Claudia</v>
          </cell>
          <cell r="C539">
            <v>106.91200000000001</v>
          </cell>
          <cell r="D539">
            <v>3207.36</v>
          </cell>
          <cell r="F539">
            <v>3207.36</v>
          </cell>
        </row>
        <row r="540">
          <cell r="A540" t="str">
            <v>23040023</v>
          </cell>
          <cell r="B540" t="str">
            <v>Garcia Arzapalo Xochitl G.</v>
          </cell>
          <cell r="C540">
            <v>126.1832</v>
          </cell>
          <cell r="D540">
            <v>3785.4960000000001</v>
          </cell>
          <cell r="F540">
            <v>3785.4960000000001</v>
          </cell>
        </row>
        <row r="541">
          <cell r="A541" t="str">
            <v>26080003</v>
          </cell>
          <cell r="B541" t="str">
            <v>Ocampo Salazar Aida Beatriz</v>
          </cell>
          <cell r="C541">
            <v>89.65</v>
          </cell>
          <cell r="D541">
            <v>2689.5</v>
          </cell>
          <cell r="F541">
            <v>2689.5</v>
          </cell>
        </row>
        <row r="542">
          <cell r="A542" t="str">
            <v>23030022</v>
          </cell>
          <cell r="B542" t="str">
            <v>Valencia Sosa Martha Eugenia</v>
          </cell>
          <cell r="C542">
            <v>106.91200000000001</v>
          </cell>
          <cell r="D542">
            <v>3207.36</v>
          </cell>
          <cell r="F542">
            <v>3207.36</v>
          </cell>
        </row>
        <row r="543">
          <cell r="A543" t="str">
            <v>23090038</v>
          </cell>
          <cell r="B543" t="str">
            <v>Albornoz Alvarez Maria Del Carmen</v>
          </cell>
          <cell r="C543">
            <v>126.1832</v>
          </cell>
          <cell r="D543">
            <v>3785.4960000000001</v>
          </cell>
          <cell r="F543">
            <v>3785.4960000000001</v>
          </cell>
        </row>
        <row r="544">
          <cell r="A544" t="str">
            <v>23100040</v>
          </cell>
          <cell r="B544" t="str">
            <v>Arceo Ortiz Noemi Del Rosario</v>
          </cell>
          <cell r="C544">
            <v>106.91200000000001</v>
          </cell>
          <cell r="D544">
            <v>3207.36</v>
          </cell>
          <cell r="F544">
            <v>3207.36</v>
          </cell>
        </row>
        <row r="545">
          <cell r="A545" t="str">
            <v>21010009</v>
          </cell>
          <cell r="B545" t="str">
            <v>Gamboa Trujeque Maria Jose</v>
          </cell>
          <cell r="C545">
            <v>126.1832</v>
          </cell>
          <cell r="D545">
            <v>3785.4960000000001</v>
          </cell>
          <cell r="F545">
            <v>3785.4960000000001</v>
          </cell>
        </row>
        <row r="546">
          <cell r="A546" t="str">
            <v>21060033</v>
          </cell>
          <cell r="B546" t="str">
            <v>Martinez Montero Guadalupe</v>
          </cell>
          <cell r="C546">
            <v>106.91200000000001</v>
          </cell>
          <cell r="D546">
            <v>3207.36</v>
          </cell>
          <cell r="F546">
            <v>3207.36</v>
          </cell>
        </row>
        <row r="547">
          <cell r="A547" t="str">
            <v>23070033</v>
          </cell>
          <cell r="B547" t="str">
            <v>Sanchez Piña Celia Irene</v>
          </cell>
          <cell r="C547">
            <v>106.91200000000001</v>
          </cell>
          <cell r="D547">
            <v>3207.36</v>
          </cell>
          <cell r="F547">
            <v>3207.36</v>
          </cell>
        </row>
        <row r="548">
          <cell r="A548" t="str">
            <v>23080036</v>
          </cell>
          <cell r="B548" t="str">
            <v>Rejon Gamboa Ileana Maria</v>
          </cell>
          <cell r="C548">
            <v>106.91200000000001</v>
          </cell>
          <cell r="D548">
            <v>3207.36</v>
          </cell>
          <cell r="F548">
            <v>3207.36</v>
          </cell>
        </row>
        <row r="549">
          <cell r="A549" t="str">
            <v>23140001</v>
          </cell>
          <cell r="B549" t="str">
            <v>Leon Caballero Ena Rubi</v>
          </cell>
          <cell r="C549">
            <v>95.47</v>
          </cell>
          <cell r="D549">
            <v>2864.1</v>
          </cell>
          <cell r="F549">
            <v>2864.16</v>
          </cell>
        </row>
        <row r="550">
          <cell r="A550" t="str">
            <v>23140002</v>
          </cell>
          <cell r="B550" t="str">
            <v>Lopez Cisneros Abigail De Los Angeles</v>
          </cell>
          <cell r="C550">
            <v>88.19</v>
          </cell>
          <cell r="D550">
            <v>2645.7</v>
          </cell>
          <cell r="F550">
            <v>2645.76</v>
          </cell>
        </row>
        <row r="551">
          <cell r="A551" t="str">
            <v>23140046</v>
          </cell>
          <cell r="B551" t="str">
            <v>Belman Rojas Margarita</v>
          </cell>
          <cell r="C551">
            <v>95.471999999999994</v>
          </cell>
          <cell r="D551">
            <v>2864.16</v>
          </cell>
          <cell r="F551">
            <v>2864.16</v>
          </cell>
        </row>
        <row r="552">
          <cell r="A552" t="str">
            <v>23140047</v>
          </cell>
          <cell r="B552" t="str">
            <v>Hernandez Gutierrez Ruben Jesus</v>
          </cell>
          <cell r="C552">
            <v>95.471999999999994</v>
          </cell>
          <cell r="D552">
            <v>2864.16</v>
          </cell>
          <cell r="F552">
            <v>2864.16</v>
          </cell>
        </row>
        <row r="553">
          <cell r="A553" t="str">
            <v>23140048</v>
          </cell>
          <cell r="B553" t="str">
            <v>Lara Mendez Wilberth</v>
          </cell>
          <cell r="C553">
            <v>111.2072</v>
          </cell>
          <cell r="D553">
            <v>3336.2159999999999</v>
          </cell>
          <cell r="F553">
            <v>3336.2159999999999</v>
          </cell>
        </row>
        <row r="554">
          <cell r="A554" t="str">
            <v>23140051</v>
          </cell>
          <cell r="B554" t="str">
            <v>Herrera Itza Wilberth Moises</v>
          </cell>
          <cell r="C554">
            <v>95.47</v>
          </cell>
          <cell r="D554">
            <v>2864.1</v>
          </cell>
          <cell r="F554">
            <v>2864.16</v>
          </cell>
        </row>
        <row r="555">
          <cell r="A555" t="str">
            <v>34080003</v>
          </cell>
          <cell r="B555" t="str">
            <v>Cornelio Ocaña Baudel</v>
          </cell>
          <cell r="C555">
            <v>95.47</v>
          </cell>
          <cell r="D555">
            <v>2864.1</v>
          </cell>
          <cell r="F555">
            <v>2864.16</v>
          </cell>
        </row>
        <row r="556">
          <cell r="A556" t="str">
            <v>23010002</v>
          </cell>
          <cell r="B556" t="str">
            <v>Caamal Piña Rosario Lucia</v>
          </cell>
          <cell r="C556">
            <v>95.471999999999994</v>
          </cell>
          <cell r="D556">
            <v>2864.16</v>
          </cell>
          <cell r="F556">
            <v>2864.16</v>
          </cell>
        </row>
        <row r="557">
          <cell r="A557" t="str">
            <v>23010058</v>
          </cell>
          <cell r="B557" t="str">
            <v>Castillo Caamal Addy Elina</v>
          </cell>
          <cell r="C557">
            <v>95.471999999999994</v>
          </cell>
          <cell r="D557">
            <v>2864.16</v>
          </cell>
          <cell r="F557">
            <v>2864.16</v>
          </cell>
        </row>
        <row r="558">
          <cell r="A558" t="str">
            <v>23010059</v>
          </cell>
          <cell r="B558" t="str">
            <v>Gutierrez Cuxim Maria Jose</v>
          </cell>
          <cell r="C558">
            <v>106.91200000000001</v>
          </cell>
          <cell r="D558">
            <v>3207.36</v>
          </cell>
          <cell r="F558">
            <v>3207.36</v>
          </cell>
        </row>
        <row r="559">
          <cell r="A559" t="str">
            <v>23010062</v>
          </cell>
          <cell r="B559" t="str">
            <v>Rosas Polanco Maria Del Socorro</v>
          </cell>
          <cell r="C559">
            <v>95.471999999999994</v>
          </cell>
          <cell r="D559">
            <v>2864.16</v>
          </cell>
          <cell r="F559">
            <v>2864.16</v>
          </cell>
        </row>
        <row r="560">
          <cell r="A560" t="str">
            <v>23120001</v>
          </cell>
          <cell r="B560" t="str">
            <v>Beltran Medina Maria De Lourdes</v>
          </cell>
          <cell r="C560">
            <v>95.47</v>
          </cell>
          <cell r="D560">
            <v>2864.1</v>
          </cell>
          <cell r="F560">
            <v>2864.16</v>
          </cell>
        </row>
        <row r="561">
          <cell r="A561" t="str">
            <v>23120041</v>
          </cell>
          <cell r="B561" t="str">
            <v>Anguas Gonzalez Maria Justina</v>
          </cell>
          <cell r="C561">
            <v>95.471999999999994</v>
          </cell>
          <cell r="D561">
            <v>2864.16</v>
          </cell>
          <cell r="F561">
            <v>2864.16</v>
          </cell>
        </row>
        <row r="562">
          <cell r="A562" t="str">
            <v>23120043</v>
          </cell>
          <cell r="B562" t="str">
            <v>Lopez Gamboa Magally De La C.</v>
          </cell>
          <cell r="C562">
            <v>95.471999999999994</v>
          </cell>
          <cell r="D562">
            <v>2864.16</v>
          </cell>
          <cell r="F562">
            <v>2864.16</v>
          </cell>
        </row>
        <row r="563">
          <cell r="A563" t="str">
            <v>25010007</v>
          </cell>
          <cell r="B563" t="str">
            <v>Cisneros Briceño Lizbeth</v>
          </cell>
          <cell r="C563">
            <v>95.47</v>
          </cell>
          <cell r="D563">
            <v>2864.1</v>
          </cell>
          <cell r="F563">
            <v>2864.16</v>
          </cell>
        </row>
        <row r="564">
          <cell r="A564" t="str">
            <v>23010003</v>
          </cell>
          <cell r="B564" t="str">
            <v>Chan Gutierrez Cristina</v>
          </cell>
          <cell r="C564">
            <v>104.4888</v>
          </cell>
          <cell r="D564">
            <v>3134.6639999999998</v>
          </cell>
          <cell r="F564">
            <v>3134.6639999999998</v>
          </cell>
        </row>
        <row r="565">
          <cell r="A565" t="str">
            <v>23010010</v>
          </cell>
          <cell r="B565" t="str">
            <v>Peniche Romero Lida Carlota</v>
          </cell>
          <cell r="C565">
            <v>190.66</v>
          </cell>
          <cell r="D565">
            <v>5719.8</v>
          </cell>
          <cell r="F565">
            <v>5719.8</v>
          </cell>
        </row>
        <row r="566">
          <cell r="A566" t="str">
            <v>23010065</v>
          </cell>
          <cell r="B566" t="str">
            <v>Perez Mezquita Sergio Tadeo</v>
          </cell>
          <cell r="C566">
            <v>37.86</v>
          </cell>
          <cell r="D566">
            <v>1968.72</v>
          </cell>
          <cell r="F566">
            <v>1968.72</v>
          </cell>
        </row>
        <row r="567">
          <cell r="A567" t="str">
            <v>25010013</v>
          </cell>
          <cell r="B567" t="str">
            <v>Magriña Lizama Magnolia Ruth</v>
          </cell>
          <cell r="C567">
            <v>122.0232</v>
          </cell>
          <cell r="D567">
            <v>3660.6959999999999</v>
          </cell>
          <cell r="F567">
            <v>3660.6959999999999</v>
          </cell>
        </row>
        <row r="568">
          <cell r="A568" t="str">
            <v>25010018</v>
          </cell>
          <cell r="B568" t="str">
            <v>Pat May Rosy Isela</v>
          </cell>
          <cell r="C568">
            <v>122.0232</v>
          </cell>
          <cell r="D568">
            <v>3660.6959999999999</v>
          </cell>
          <cell r="F568">
            <v>3660.6959999999999</v>
          </cell>
        </row>
        <row r="569">
          <cell r="A569" t="str">
            <v>25010019</v>
          </cell>
          <cell r="B569" t="str">
            <v>Puerto Castro Teresa De Jesus</v>
          </cell>
          <cell r="C569">
            <v>408.72</v>
          </cell>
          <cell r="D569">
            <v>12261.6</v>
          </cell>
          <cell r="F569">
            <v>12261.6</v>
          </cell>
        </row>
        <row r="570">
          <cell r="A570" t="str">
            <v>21160058</v>
          </cell>
          <cell r="B570" t="str">
            <v>Chi Cime Juan</v>
          </cell>
          <cell r="C570">
            <v>102.67919999999999</v>
          </cell>
          <cell r="D570">
            <v>3080.3759999999997</v>
          </cell>
          <cell r="F570">
            <v>3080.3759999999997</v>
          </cell>
        </row>
        <row r="571">
          <cell r="A571" t="str">
            <v>22010015</v>
          </cell>
          <cell r="B571" t="str">
            <v>Mendez Y Mendez Luis Jorge</v>
          </cell>
          <cell r="C571">
            <v>102.67919999999999</v>
          </cell>
          <cell r="D571">
            <v>3080.3759999999997</v>
          </cell>
          <cell r="F571">
            <v>3080.3759999999997</v>
          </cell>
        </row>
        <row r="572">
          <cell r="A572" t="str">
            <v>21020004</v>
          </cell>
          <cell r="B572" t="str">
            <v>Aguirre Berzunza Gloria</v>
          </cell>
          <cell r="C572">
            <v>150</v>
          </cell>
          <cell r="D572">
            <v>4500</v>
          </cell>
          <cell r="F572">
            <v>4500</v>
          </cell>
        </row>
        <row r="573">
          <cell r="A573" t="str">
            <v>21020024</v>
          </cell>
          <cell r="B573" t="str">
            <v>Briceño Ancona Gladys Maria De La C.</v>
          </cell>
          <cell r="C573">
            <v>108.16</v>
          </cell>
          <cell r="D573">
            <v>3244.8</v>
          </cell>
          <cell r="F573">
            <v>3244.8</v>
          </cell>
        </row>
        <row r="574">
          <cell r="A574" t="str">
            <v>21010008</v>
          </cell>
          <cell r="B574" t="str">
            <v>Galeana Escalante Diana Socorro</v>
          </cell>
          <cell r="C574">
            <v>126.1832</v>
          </cell>
          <cell r="D574">
            <v>3785.4960000000001</v>
          </cell>
          <cell r="F574">
            <v>3785.4960000000001</v>
          </cell>
        </row>
        <row r="575">
          <cell r="A575" t="str">
            <v>21040029</v>
          </cell>
          <cell r="B575" t="str">
            <v>Navarrete Palma Adremy Lucelly</v>
          </cell>
          <cell r="C575">
            <v>106.91200000000001</v>
          </cell>
          <cell r="D575">
            <v>3207.36</v>
          </cell>
          <cell r="F575">
            <v>3207.36</v>
          </cell>
        </row>
        <row r="576">
          <cell r="A576" t="str">
            <v>23010001</v>
          </cell>
          <cell r="B576" t="str">
            <v>Buenfil Berzunza Pilar</v>
          </cell>
          <cell r="C576">
            <v>106.91200000000001</v>
          </cell>
          <cell r="D576">
            <v>3207.36</v>
          </cell>
          <cell r="F576">
            <v>3207.36</v>
          </cell>
        </row>
        <row r="577">
          <cell r="A577" t="str">
            <v>21010010</v>
          </cell>
          <cell r="B577" t="str">
            <v>Gomez Diaz Maria Antonia</v>
          </cell>
          <cell r="C577">
            <v>106.91200000000001</v>
          </cell>
          <cell r="D577">
            <v>3207.36</v>
          </cell>
          <cell r="F577">
            <v>3207.36</v>
          </cell>
        </row>
        <row r="578">
          <cell r="A578" t="str">
            <v>21030027</v>
          </cell>
          <cell r="B578" t="str">
            <v>Salazar Dominguez Eloisa Guadalupe</v>
          </cell>
          <cell r="C578">
            <v>106.91200000000001</v>
          </cell>
          <cell r="D578">
            <v>3207.36</v>
          </cell>
          <cell r="F578">
            <v>3207.36</v>
          </cell>
        </row>
        <row r="579">
          <cell r="A579" t="str">
            <v>21130051</v>
          </cell>
          <cell r="B579" t="str">
            <v>Osorio Y Osorio Ana Alberta</v>
          </cell>
          <cell r="C579">
            <v>106.91</v>
          </cell>
          <cell r="D579">
            <v>3207.3</v>
          </cell>
          <cell r="F579">
            <v>3207.36</v>
          </cell>
        </row>
        <row r="580">
          <cell r="A580" t="str">
            <v>23170001</v>
          </cell>
          <cell r="B580" t="str">
            <v>Caceres Medina Teresita De Jesus</v>
          </cell>
          <cell r="C580">
            <v>106.91</v>
          </cell>
          <cell r="D580">
            <v>3207.3</v>
          </cell>
          <cell r="F580">
            <v>3207.36</v>
          </cell>
        </row>
        <row r="581">
          <cell r="A581" t="str">
            <v>27010017</v>
          </cell>
          <cell r="B581" t="str">
            <v>Solis Briceño Martha Ruth</v>
          </cell>
          <cell r="C581">
            <v>126.1832</v>
          </cell>
          <cell r="D581">
            <v>3785.4960000000001</v>
          </cell>
          <cell r="F581">
            <v>3785.4960000000001</v>
          </cell>
        </row>
        <row r="582">
          <cell r="A582" t="str">
            <v>21010004</v>
          </cell>
          <cell r="B582" t="str">
            <v>Coronado Herrera Gabriela</v>
          </cell>
          <cell r="C582">
            <v>106.91200000000001</v>
          </cell>
          <cell r="D582">
            <v>3207.36</v>
          </cell>
          <cell r="F582">
            <v>3207.36</v>
          </cell>
        </row>
        <row r="583">
          <cell r="A583" t="str">
            <v>21050031</v>
          </cell>
          <cell r="B583" t="str">
            <v>Manzanilla Lopez Yolanda Beatriz</v>
          </cell>
          <cell r="C583">
            <v>106.91200000000001</v>
          </cell>
          <cell r="D583">
            <v>3207.36</v>
          </cell>
          <cell r="F583">
            <v>3207.36</v>
          </cell>
        </row>
        <row r="584">
          <cell r="A584" t="str">
            <v>24040022</v>
          </cell>
          <cell r="B584" t="str">
            <v>Estrella Leon Josefina</v>
          </cell>
          <cell r="C584">
            <v>106.91200000000001</v>
          </cell>
          <cell r="D584">
            <v>3207.36</v>
          </cell>
          <cell r="F584">
            <v>3207.36</v>
          </cell>
        </row>
        <row r="585">
          <cell r="A585" t="str">
            <v>21010013</v>
          </cell>
          <cell r="B585" t="str">
            <v>Loeza Dominguez Gabriela Guadalupe</v>
          </cell>
          <cell r="C585">
            <v>126.1832</v>
          </cell>
          <cell r="D585">
            <v>3785.4960000000001</v>
          </cell>
          <cell r="F585">
            <v>3785.4960000000001</v>
          </cell>
        </row>
        <row r="586">
          <cell r="A586" t="str">
            <v>21030025</v>
          </cell>
          <cell r="B586" t="str">
            <v>Cuellar Tello Grendy Beatriz</v>
          </cell>
          <cell r="C586">
            <v>106.91200000000001</v>
          </cell>
          <cell r="D586">
            <v>3207.36</v>
          </cell>
          <cell r="F586">
            <v>3207.36</v>
          </cell>
        </row>
        <row r="587">
          <cell r="A587" t="str">
            <v>21120045</v>
          </cell>
          <cell r="B587" t="str">
            <v>Sosa Mendez Ruby Guadalupe</v>
          </cell>
          <cell r="C587">
            <v>106.91200000000001</v>
          </cell>
          <cell r="D587">
            <v>3207.36</v>
          </cell>
          <cell r="F587">
            <v>3207.36</v>
          </cell>
        </row>
        <row r="588">
          <cell r="A588" t="str">
            <v>46010023</v>
          </cell>
          <cell r="B588" t="str">
            <v>Vargas Arana Mariana Del Rosario</v>
          </cell>
          <cell r="C588">
            <v>126.18</v>
          </cell>
          <cell r="D588">
            <v>3785.4</v>
          </cell>
          <cell r="F588">
            <v>3785.4</v>
          </cell>
        </row>
        <row r="589">
          <cell r="A589" t="str">
            <v>21010020</v>
          </cell>
          <cell r="B589" t="str">
            <v>Santana Canto Lorena Asuncion</v>
          </cell>
          <cell r="C589">
            <v>106.91200000000001</v>
          </cell>
          <cell r="D589">
            <v>3207.36</v>
          </cell>
          <cell r="F589">
            <v>3207.36</v>
          </cell>
        </row>
        <row r="590">
          <cell r="A590" t="str">
            <v>21100041</v>
          </cell>
          <cell r="B590" t="str">
            <v>Lopez Aguilar Gloria Marina</v>
          </cell>
          <cell r="C590">
            <v>106.91200000000001</v>
          </cell>
          <cell r="D590">
            <v>3207.36</v>
          </cell>
          <cell r="F590">
            <v>3207.36</v>
          </cell>
        </row>
        <row r="591">
          <cell r="A591" t="str">
            <v>21080035</v>
          </cell>
          <cell r="B591" t="str">
            <v>Xool Cauich Maria Elena</v>
          </cell>
          <cell r="C591">
            <v>106.91200000000001</v>
          </cell>
          <cell r="D591">
            <v>3207.36</v>
          </cell>
          <cell r="F591">
            <v>3207.36</v>
          </cell>
        </row>
        <row r="592">
          <cell r="A592" t="str">
            <v>21100040</v>
          </cell>
          <cell r="B592" t="str">
            <v>Esquivel Pantoja Maria Del Carmen</v>
          </cell>
          <cell r="C592">
            <v>106.91200000000001</v>
          </cell>
          <cell r="D592">
            <v>3207.36</v>
          </cell>
          <cell r="F592">
            <v>3207.36</v>
          </cell>
        </row>
        <row r="593">
          <cell r="A593" t="str">
            <v>24070030</v>
          </cell>
          <cell r="B593" t="str">
            <v>Quintal Vargas Maria Del Carmen</v>
          </cell>
          <cell r="C593">
            <v>126.1832</v>
          </cell>
          <cell r="D593">
            <v>3785.4960000000001</v>
          </cell>
          <cell r="F593">
            <v>3785.4960000000001</v>
          </cell>
        </row>
        <row r="594">
          <cell r="A594" t="str">
            <v>25100001</v>
          </cell>
          <cell r="B594" t="str">
            <v>Baeza Villanueva Mary Tere</v>
          </cell>
          <cell r="C594">
            <v>106.91200000000001</v>
          </cell>
          <cell r="D594">
            <v>3207.36</v>
          </cell>
          <cell r="F594">
            <v>3207.36</v>
          </cell>
        </row>
        <row r="595">
          <cell r="A595" t="str">
            <v>21010005</v>
          </cell>
          <cell r="B595" t="str">
            <v>Del Castillo Barrera Monica Del Carmen</v>
          </cell>
          <cell r="C595">
            <v>106.91200000000001</v>
          </cell>
          <cell r="D595">
            <v>3207.36</v>
          </cell>
          <cell r="F595">
            <v>3207.36</v>
          </cell>
        </row>
        <row r="596">
          <cell r="A596" t="str">
            <v>21060001</v>
          </cell>
          <cell r="B596" t="str">
            <v>Uicab Novelo Catalina Del Rosario</v>
          </cell>
          <cell r="C596">
            <v>106.91</v>
          </cell>
          <cell r="D596">
            <v>3207.3</v>
          </cell>
          <cell r="F596">
            <v>3207.36</v>
          </cell>
        </row>
        <row r="597">
          <cell r="A597" t="str">
            <v>21090036</v>
          </cell>
          <cell r="B597" t="str">
            <v>Lara Arias Silvia Alicia</v>
          </cell>
          <cell r="C597">
            <v>106.91200000000001</v>
          </cell>
          <cell r="D597">
            <v>3207.36</v>
          </cell>
          <cell r="F597">
            <v>3207.36</v>
          </cell>
        </row>
        <row r="598">
          <cell r="A598" t="str">
            <v>25030027</v>
          </cell>
          <cell r="B598" t="str">
            <v>Rebolledo Castillo Susana Carolina</v>
          </cell>
          <cell r="C598">
            <v>126.1832</v>
          </cell>
          <cell r="D598">
            <v>3785.4960000000001</v>
          </cell>
          <cell r="F598">
            <v>3785.4960000000001</v>
          </cell>
        </row>
        <row r="599">
          <cell r="A599" t="str">
            <v>25160002</v>
          </cell>
          <cell r="B599" t="str">
            <v>Navarrete Chavez Maria Yalile</v>
          </cell>
          <cell r="C599">
            <v>126.18</v>
          </cell>
          <cell r="D599">
            <v>3785.4</v>
          </cell>
          <cell r="F599">
            <v>3785.4</v>
          </cell>
        </row>
        <row r="600">
          <cell r="A600" t="str">
            <v>21140053</v>
          </cell>
          <cell r="B600" t="str">
            <v>Palma Ruiz Marta Elena</v>
          </cell>
          <cell r="C600">
            <v>95.471999999999994</v>
          </cell>
          <cell r="D600">
            <v>2864.16</v>
          </cell>
          <cell r="F600">
            <v>2864.16</v>
          </cell>
        </row>
        <row r="601">
          <cell r="A601" t="str">
            <v>21010007</v>
          </cell>
          <cell r="B601" t="str">
            <v>Esquivel Avila Emma De Jesus</v>
          </cell>
          <cell r="C601">
            <v>126.1832</v>
          </cell>
          <cell r="D601">
            <v>3785.4960000000001</v>
          </cell>
          <cell r="F601">
            <v>3785.4960000000001</v>
          </cell>
        </row>
        <row r="602">
          <cell r="A602" t="str">
            <v>21090038</v>
          </cell>
          <cell r="B602" t="str">
            <v>Salazar Romero Gloria Del Socorro</v>
          </cell>
          <cell r="C602">
            <v>106.91200000000001</v>
          </cell>
          <cell r="D602">
            <v>3207.36</v>
          </cell>
          <cell r="F602">
            <v>3207.36</v>
          </cell>
        </row>
        <row r="603">
          <cell r="A603" t="str">
            <v>21010015</v>
          </cell>
          <cell r="B603" t="str">
            <v>Mezquita Argaez Martha Mercedes</v>
          </cell>
          <cell r="C603">
            <v>106.91200000000001</v>
          </cell>
          <cell r="D603">
            <v>3207.36</v>
          </cell>
          <cell r="F603">
            <v>3207.36</v>
          </cell>
        </row>
        <row r="604">
          <cell r="A604" t="str">
            <v>21090039</v>
          </cell>
          <cell r="B604" t="str">
            <v>Troconis Alcocer Lilia A.</v>
          </cell>
          <cell r="C604">
            <v>126.1832</v>
          </cell>
          <cell r="D604">
            <v>3785.4960000000001</v>
          </cell>
          <cell r="F604">
            <v>3785.4960000000001</v>
          </cell>
        </row>
        <row r="605">
          <cell r="A605" t="str">
            <v>21100042</v>
          </cell>
          <cell r="B605" t="str">
            <v>Rodriguez Euan Maria Lucia</v>
          </cell>
          <cell r="C605">
            <v>106.91200000000001</v>
          </cell>
          <cell r="D605">
            <v>3207.36</v>
          </cell>
          <cell r="F605">
            <v>3207.36</v>
          </cell>
        </row>
        <row r="606">
          <cell r="A606" t="str">
            <v>24060027</v>
          </cell>
          <cell r="B606" t="str">
            <v>Gomez Diaz Maria Jose</v>
          </cell>
          <cell r="C606">
            <v>126.18</v>
          </cell>
          <cell r="D606">
            <v>3785.4</v>
          </cell>
          <cell r="F606">
            <v>3785.4</v>
          </cell>
        </row>
        <row r="607">
          <cell r="A607" t="str">
            <v>21040030</v>
          </cell>
          <cell r="B607" t="str">
            <v>Sosa Capistran Julia Del Rosario</v>
          </cell>
          <cell r="C607">
            <v>106.91200000000001</v>
          </cell>
          <cell r="D607">
            <v>3207.36</v>
          </cell>
          <cell r="F607">
            <v>3207.36</v>
          </cell>
        </row>
        <row r="608">
          <cell r="A608" t="str">
            <v>25010039</v>
          </cell>
          <cell r="B608" t="str">
            <v>Garcia Canto Oyuki Vanessa</v>
          </cell>
          <cell r="C608">
            <v>106.91200000000001</v>
          </cell>
          <cell r="D608">
            <v>3207.36</v>
          </cell>
          <cell r="F608">
            <v>3207.36</v>
          </cell>
        </row>
        <row r="609">
          <cell r="A609" t="str">
            <v>25020026</v>
          </cell>
          <cell r="B609" t="str">
            <v>Zavala Cachon Claudia De Jesus</v>
          </cell>
          <cell r="C609">
            <v>126.1832</v>
          </cell>
          <cell r="D609">
            <v>3785.4960000000001</v>
          </cell>
          <cell r="F609">
            <v>3785.4960000000001</v>
          </cell>
        </row>
        <row r="610">
          <cell r="A610" t="str">
            <v>21010016</v>
          </cell>
          <cell r="B610" t="str">
            <v>Noh Loria Jorge Alberto</v>
          </cell>
          <cell r="C610">
            <v>88.191999999999993</v>
          </cell>
          <cell r="D610">
            <v>2645.76</v>
          </cell>
          <cell r="F610">
            <v>2645.76</v>
          </cell>
        </row>
        <row r="611">
          <cell r="A611" t="str">
            <v>21150054</v>
          </cell>
          <cell r="B611" t="str">
            <v>Iuit Bacab Jose Ricardo</v>
          </cell>
          <cell r="C611">
            <v>111.2072</v>
          </cell>
          <cell r="D611">
            <v>3336.2159999999999</v>
          </cell>
          <cell r="F611">
            <v>3336.2159999999999</v>
          </cell>
        </row>
        <row r="612">
          <cell r="A612" t="str">
            <v>21150055</v>
          </cell>
          <cell r="B612" t="str">
            <v>Reyes Dominguez Irma</v>
          </cell>
          <cell r="C612">
            <v>95.471999999999994</v>
          </cell>
          <cell r="D612">
            <v>2864.16</v>
          </cell>
          <cell r="F612">
            <v>2864.16</v>
          </cell>
        </row>
        <row r="613">
          <cell r="A613" t="str">
            <v>21150056</v>
          </cell>
          <cell r="B613" t="str">
            <v>Sanchez Cortes Amada Edith</v>
          </cell>
          <cell r="C613">
            <v>95.471999999999994</v>
          </cell>
          <cell r="D613">
            <v>2864.16</v>
          </cell>
          <cell r="F613">
            <v>2864.16</v>
          </cell>
        </row>
        <row r="614">
          <cell r="A614" t="str">
            <v>21150057</v>
          </cell>
          <cell r="B614" t="str">
            <v>Ventura Peraza Rita Maria</v>
          </cell>
          <cell r="C614">
            <v>95.471999999999994</v>
          </cell>
          <cell r="D614">
            <v>2864.16</v>
          </cell>
          <cell r="F614">
            <v>2864.16</v>
          </cell>
        </row>
        <row r="615">
          <cell r="A615" t="str">
            <v>06010027</v>
          </cell>
          <cell r="B615" t="str">
            <v>Peña Paredes Rosa De Lima</v>
          </cell>
          <cell r="C615">
            <v>78.760000000000005</v>
          </cell>
          <cell r="D615">
            <v>2362.8000000000002</v>
          </cell>
          <cell r="F615">
            <v>2362.8000000000002</v>
          </cell>
        </row>
        <row r="616">
          <cell r="A616" t="str">
            <v>21130047</v>
          </cell>
          <cell r="B616" t="str">
            <v>Alonzo Peniche Alma Del R.</v>
          </cell>
          <cell r="C616">
            <v>108.16</v>
          </cell>
          <cell r="D616">
            <v>3244.8</v>
          </cell>
          <cell r="F616">
            <v>3244.8</v>
          </cell>
        </row>
        <row r="617">
          <cell r="A617" t="str">
            <v>21130048</v>
          </cell>
          <cell r="B617" t="str">
            <v>Castillo Gonzalez Melba Carolina</v>
          </cell>
          <cell r="C617">
            <v>95.471999999999994</v>
          </cell>
          <cell r="D617">
            <v>2864.16</v>
          </cell>
          <cell r="F617">
            <v>2864.16</v>
          </cell>
        </row>
        <row r="618">
          <cell r="A618" t="str">
            <v>21130049</v>
          </cell>
          <cell r="B618" t="str">
            <v>Molina Dzib Enna Rosa</v>
          </cell>
          <cell r="C618">
            <v>95.471999999999994</v>
          </cell>
          <cell r="D618">
            <v>2864.16</v>
          </cell>
          <cell r="F618">
            <v>2864.16</v>
          </cell>
        </row>
        <row r="619">
          <cell r="A619" t="str">
            <v>21130050</v>
          </cell>
          <cell r="B619" t="str">
            <v>Ortega Flores Maria Teresa</v>
          </cell>
          <cell r="C619">
            <v>95.471999999999994</v>
          </cell>
          <cell r="D619">
            <v>2864.16</v>
          </cell>
          <cell r="F619">
            <v>2864.16</v>
          </cell>
        </row>
        <row r="620">
          <cell r="A620" t="str">
            <v>21130052</v>
          </cell>
          <cell r="B620" t="str">
            <v>Valdez Concha Lizbeth Guadalupe</v>
          </cell>
          <cell r="C620">
            <v>99.63</v>
          </cell>
          <cell r="D620">
            <v>2988.9</v>
          </cell>
          <cell r="F620">
            <v>2988.96</v>
          </cell>
        </row>
        <row r="621">
          <cell r="A621" t="str">
            <v>23140050</v>
          </cell>
          <cell r="B621" t="str">
            <v>Santana Llanes Leticia</v>
          </cell>
          <cell r="C621">
            <v>78.760000000000005</v>
          </cell>
          <cell r="D621">
            <v>2362.8000000000002</v>
          </cell>
          <cell r="F621">
            <v>2362.8000000000002</v>
          </cell>
        </row>
        <row r="622">
          <cell r="A622" t="str">
            <v>19010003</v>
          </cell>
          <cell r="B622" t="str">
            <v>Garcia - Claudia Marisol</v>
          </cell>
          <cell r="C622">
            <v>99.632000000000005</v>
          </cell>
          <cell r="D622">
            <v>2988.96</v>
          </cell>
          <cell r="F622">
            <v>2988.96</v>
          </cell>
        </row>
        <row r="623">
          <cell r="A623" t="str">
            <v>21010003</v>
          </cell>
          <cell r="B623" t="str">
            <v>Ceballos Canul Miriam Evangelina</v>
          </cell>
          <cell r="C623">
            <v>43.264000000000003</v>
          </cell>
          <cell r="D623">
            <v>1384.4480000000001</v>
          </cell>
          <cell r="F623">
            <v>1384.4480000000001</v>
          </cell>
        </row>
        <row r="624">
          <cell r="A624" t="str">
            <v>21010006</v>
          </cell>
          <cell r="B624" t="str">
            <v>Encalada Cardeña Jorge Alberto</v>
          </cell>
          <cell r="C624">
            <v>122.0232</v>
          </cell>
          <cell r="D624">
            <v>3660.6959999999999</v>
          </cell>
          <cell r="F624">
            <v>3660.6959999999999</v>
          </cell>
        </row>
        <row r="625">
          <cell r="A625" t="str">
            <v>22010005</v>
          </cell>
          <cell r="B625" t="str">
            <v>Canto Leon Martha</v>
          </cell>
          <cell r="C625">
            <v>122.0232</v>
          </cell>
          <cell r="D625">
            <v>3660.6959999999999</v>
          </cell>
          <cell r="F625">
            <v>3660.6959999999999</v>
          </cell>
        </row>
        <row r="626">
          <cell r="A626" t="str">
            <v>22010024</v>
          </cell>
          <cell r="B626" t="str">
            <v>Solis Menendez Nury Darcet</v>
          </cell>
          <cell r="C626">
            <v>408.72</v>
          </cell>
          <cell r="D626">
            <v>12261.6</v>
          </cell>
          <cell r="F626">
            <v>12261.6</v>
          </cell>
        </row>
        <row r="627">
          <cell r="A627" t="str">
            <v>24090035</v>
          </cell>
          <cell r="B627" t="str">
            <v>Pacheco Ucan Nancy Del Rosario</v>
          </cell>
          <cell r="C627">
            <v>190.66319999999999</v>
          </cell>
          <cell r="D627">
            <v>5719.8959999999997</v>
          </cell>
          <cell r="F627">
            <v>5719.8959999999997</v>
          </cell>
        </row>
        <row r="628">
          <cell r="A628" t="str">
            <v>27010006</v>
          </cell>
          <cell r="B628" t="str">
            <v>Chuc Pech Raymundo</v>
          </cell>
          <cell r="C628">
            <v>102.67919999999999</v>
          </cell>
          <cell r="D628">
            <v>3080.3759999999997</v>
          </cell>
          <cell r="F628">
            <v>3080.3759999999997</v>
          </cell>
        </row>
        <row r="629">
          <cell r="A629" t="str">
            <v>27010011</v>
          </cell>
          <cell r="B629" t="str">
            <v>Mendoza Gomez Jose Santos</v>
          </cell>
          <cell r="C629">
            <v>102.67919999999999</v>
          </cell>
          <cell r="D629">
            <v>3080.3759999999997</v>
          </cell>
          <cell r="F629">
            <v>3080.3759999999997</v>
          </cell>
        </row>
        <row r="630">
          <cell r="A630" t="str">
            <v>27110002</v>
          </cell>
          <cell r="B630" t="str">
            <v>Alvarez Aguilar Cindy Jazmin</v>
          </cell>
          <cell r="C630">
            <v>97.76</v>
          </cell>
          <cell r="D630">
            <v>2932.8</v>
          </cell>
          <cell r="F630">
            <v>2932.8</v>
          </cell>
        </row>
        <row r="631">
          <cell r="A631" t="str">
            <v>27010002</v>
          </cell>
          <cell r="B631" t="str">
            <v>Alamilla Valdez Elvia Aurora</v>
          </cell>
          <cell r="C631">
            <v>106.91200000000001</v>
          </cell>
          <cell r="D631">
            <v>3207.36</v>
          </cell>
          <cell r="F631">
            <v>3207.36</v>
          </cell>
        </row>
        <row r="632">
          <cell r="A632" t="str">
            <v>27090002</v>
          </cell>
          <cell r="B632" t="str">
            <v>Dzib Perez Aida Angelina</v>
          </cell>
          <cell r="C632">
            <v>106.91200000000001</v>
          </cell>
          <cell r="D632">
            <v>3207.36</v>
          </cell>
          <cell r="F632">
            <v>3207.36</v>
          </cell>
        </row>
        <row r="633">
          <cell r="A633" t="str">
            <v>27090003</v>
          </cell>
          <cell r="B633" t="str">
            <v>Arceo Carvajal Yleana Candelaria</v>
          </cell>
          <cell r="C633">
            <v>89.647999999999996</v>
          </cell>
          <cell r="D633">
            <v>2689.44</v>
          </cell>
          <cell r="F633">
            <v>2689.5</v>
          </cell>
        </row>
        <row r="634">
          <cell r="A634" t="str">
            <v>27090004</v>
          </cell>
          <cell r="B634" t="str">
            <v>Martinez Gonzalez Carolina</v>
          </cell>
          <cell r="C634">
            <v>126.18</v>
          </cell>
          <cell r="D634">
            <v>3785.4</v>
          </cell>
          <cell r="F634">
            <v>3785.4</v>
          </cell>
        </row>
        <row r="635">
          <cell r="A635" t="str">
            <v>27010019</v>
          </cell>
          <cell r="B635" t="str">
            <v>Ventura Velasco Ivette Maricela</v>
          </cell>
          <cell r="C635">
            <v>126.1832</v>
          </cell>
          <cell r="D635">
            <v>3785.4960000000001</v>
          </cell>
          <cell r="F635">
            <v>3785.4960000000001</v>
          </cell>
        </row>
        <row r="636">
          <cell r="A636" t="str">
            <v>27010001</v>
          </cell>
          <cell r="B636" t="str">
            <v>Aguilar Caamal Maria Teresa</v>
          </cell>
          <cell r="C636">
            <v>126.18</v>
          </cell>
          <cell r="D636">
            <v>3785.4</v>
          </cell>
          <cell r="F636">
            <v>3785.4</v>
          </cell>
        </row>
        <row r="637">
          <cell r="A637" t="str">
            <v>27010004</v>
          </cell>
          <cell r="B637" t="str">
            <v>Baeza Silva Teresita Anilu</v>
          </cell>
          <cell r="C637">
            <v>106.91200000000001</v>
          </cell>
          <cell r="D637">
            <v>3207.36</v>
          </cell>
          <cell r="F637">
            <v>3207.36</v>
          </cell>
        </row>
        <row r="638">
          <cell r="A638" t="str">
            <v>27010012</v>
          </cell>
          <cell r="B638" t="str">
            <v>Miranda Monforte Lucia Josefina</v>
          </cell>
          <cell r="C638">
            <v>126.1832</v>
          </cell>
          <cell r="D638">
            <v>3785.4960000000001</v>
          </cell>
          <cell r="F638">
            <v>3785.4960000000001</v>
          </cell>
        </row>
        <row r="639">
          <cell r="A639" t="str">
            <v>27130002</v>
          </cell>
          <cell r="B639" t="str">
            <v>Uch Tun Hermelinda</v>
          </cell>
          <cell r="C639">
            <v>89.65</v>
          </cell>
          <cell r="D639">
            <v>2689.5</v>
          </cell>
          <cell r="F639">
            <v>2689.5</v>
          </cell>
        </row>
        <row r="640">
          <cell r="A640" t="str">
            <v>27010003</v>
          </cell>
          <cell r="B640" t="str">
            <v>Antonio Joaquin Marcela</v>
          </cell>
          <cell r="C640">
            <v>126.1832</v>
          </cell>
          <cell r="D640">
            <v>3785.4960000000001</v>
          </cell>
          <cell r="F640">
            <v>3785.4960000000001</v>
          </cell>
        </row>
        <row r="641">
          <cell r="A641" t="str">
            <v>27010008</v>
          </cell>
          <cell r="B641" t="str">
            <v>Jimenez Puga Teresa De Jesus</v>
          </cell>
          <cell r="C641">
            <v>106.91200000000001</v>
          </cell>
          <cell r="D641">
            <v>3207.36</v>
          </cell>
          <cell r="F641">
            <v>3207.36</v>
          </cell>
        </row>
        <row r="642">
          <cell r="A642" t="str">
            <v>27010007</v>
          </cell>
          <cell r="B642" t="str">
            <v>Correa Pacheco Silvia Esther</v>
          </cell>
          <cell r="C642">
            <v>106.91200000000001</v>
          </cell>
          <cell r="D642">
            <v>3207.36</v>
          </cell>
          <cell r="F642">
            <v>3207.36</v>
          </cell>
        </row>
        <row r="643">
          <cell r="A643" t="str">
            <v>27030002</v>
          </cell>
          <cell r="B643" t="str">
            <v>Hidalgo Barrero Helena Alejandra</v>
          </cell>
          <cell r="C643">
            <v>89.647999999999996</v>
          </cell>
          <cell r="D643">
            <v>2689.44</v>
          </cell>
          <cell r="F643">
            <v>2689.5</v>
          </cell>
        </row>
        <row r="644">
          <cell r="A644" t="str">
            <v>27030003</v>
          </cell>
          <cell r="B644" t="str">
            <v>Uc Gamboa Mercy Alejandra</v>
          </cell>
          <cell r="C644">
            <v>89.647999999999996</v>
          </cell>
          <cell r="D644">
            <v>2689.44</v>
          </cell>
          <cell r="F644">
            <v>2689.5</v>
          </cell>
        </row>
        <row r="645">
          <cell r="A645" t="str">
            <v>27010020</v>
          </cell>
          <cell r="B645" t="str">
            <v>Yupit - Jose Honorio</v>
          </cell>
          <cell r="C645">
            <v>95.471999999999994</v>
          </cell>
          <cell r="D645">
            <v>2864.16</v>
          </cell>
          <cell r="F645">
            <v>2864.16</v>
          </cell>
        </row>
        <row r="646">
          <cell r="A646" t="str">
            <v>27070002</v>
          </cell>
          <cell r="B646" t="str">
            <v>Palomo Salazar Arminda Guillermina</v>
          </cell>
          <cell r="C646">
            <v>95.471999999999994</v>
          </cell>
          <cell r="D646">
            <v>2864.16</v>
          </cell>
          <cell r="F646">
            <v>2864.16</v>
          </cell>
        </row>
        <row r="647">
          <cell r="A647" t="str">
            <v>27070003</v>
          </cell>
          <cell r="B647" t="str">
            <v>Cetina Loeza Jose Antonio</v>
          </cell>
          <cell r="C647">
            <v>94.775199999999998</v>
          </cell>
          <cell r="D647">
            <v>2843.2559999999999</v>
          </cell>
          <cell r="F647">
            <v>2843.2559999999999</v>
          </cell>
        </row>
        <row r="648">
          <cell r="A648" t="str">
            <v>27010005</v>
          </cell>
          <cell r="B648" t="str">
            <v>Cen Diaz Juana Bautista</v>
          </cell>
          <cell r="C648">
            <v>95.471999999999994</v>
          </cell>
          <cell r="D648">
            <v>2864.16</v>
          </cell>
          <cell r="F648">
            <v>2864.16</v>
          </cell>
        </row>
        <row r="649">
          <cell r="A649" t="str">
            <v>27010021</v>
          </cell>
          <cell r="B649" t="str">
            <v>Us Cob Gloria Noemi</v>
          </cell>
          <cell r="C649">
            <v>95.471999999999994</v>
          </cell>
          <cell r="D649">
            <v>2864.16</v>
          </cell>
          <cell r="F649">
            <v>2864.16</v>
          </cell>
        </row>
        <row r="650">
          <cell r="A650" t="str">
            <v>27060021</v>
          </cell>
          <cell r="B650" t="str">
            <v>Amado Rincon Zoila</v>
          </cell>
          <cell r="C650">
            <v>99.632000000000005</v>
          </cell>
          <cell r="D650">
            <v>2988.96</v>
          </cell>
          <cell r="F650">
            <v>2988.96</v>
          </cell>
        </row>
        <row r="651">
          <cell r="A651" t="str">
            <v>27010023</v>
          </cell>
          <cell r="B651" t="str">
            <v>Trejo Gomez Maria Eugenia</v>
          </cell>
          <cell r="C651">
            <v>408.72</v>
          </cell>
          <cell r="D651">
            <v>12261.6</v>
          </cell>
          <cell r="F651">
            <v>12261.6</v>
          </cell>
        </row>
        <row r="652">
          <cell r="A652" t="str">
            <v>27010029</v>
          </cell>
          <cell r="B652" t="str">
            <v>Aguilar Alvarez Rossy Paloma</v>
          </cell>
          <cell r="C652">
            <v>104.83199999999999</v>
          </cell>
          <cell r="D652">
            <v>3144.96</v>
          </cell>
          <cell r="F652">
            <v>3144.96</v>
          </cell>
        </row>
        <row r="653">
          <cell r="A653" t="str">
            <v>27010030</v>
          </cell>
          <cell r="B653" t="str">
            <v>Mena Martin Maria Jose</v>
          </cell>
          <cell r="C653">
            <v>107.4632</v>
          </cell>
          <cell r="D653">
            <v>3223.8960000000002</v>
          </cell>
          <cell r="F653">
            <v>3223.8960000000002</v>
          </cell>
        </row>
        <row r="654">
          <cell r="A654" t="str">
            <v>27010031</v>
          </cell>
          <cell r="B654" t="str">
            <v>Canul Tamay Humberto</v>
          </cell>
          <cell r="C654">
            <v>37.86</v>
          </cell>
          <cell r="D654">
            <v>1590.12</v>
          </cell>
          <cell r="F654">
            <v>1590.12</v>
          </cell>
        </row>
        <row r="655">
          <cell r="A655" t="str">
            <v>26010008</v>
          </cell>
          <cell r="B655" t="str">
            <v>Gongora Vela William Antonio</v>
          </cell>
          <cell r="C655">
            <v>102.67919999999999</v>
          </cell>
          <cell r="D655">
            <v>3080.3759999999997</v>
          </cell>
          <cell r="F655">
            <v>3080.3759999999997</v>
          </cell>
        </row>
        <row r="656">
          <cell r="A656" t="str">
            <v>26010013</v>
          </cell>
          <cell r="B656" t="str">
            <v>Puc Keb Julio Martin</v>
          </cell>
          <cell r="C656">
            <v>102.67919999999999</v>
          </cell>
          <cell r="D656">
            <v>3080.3759999999997</v>
          </cell>
          <cell r="F656">
            <v>3080.3759999999997</v>
          </cell>
        </row>
        <row r="657">
          <cell r="A657" t="str">
            <v>26010012</v>
          </cell>
          <cell r="B657" t="str">
            <v>Peralta Torres Sandra Adelaida</v>
          </cell>
          <cell r="C657">
            <v>108.16</v>
          </cell>
          <cell r="D657">
            <v>3244.8</v>
          </cell>
          <cell r="F657">
            <v>3244.8</v>
          </cell>
        </row>
        <row r="658">
          <cell r="A658" t="str">
            <v>26010019</v>
          </cell>
          <cell r="B658" t="str">
            <v>Tzeek Tzuc Esther Eunice</v>
          </cell>
          <cell r="C658">
            <v>126.1832</v>
          </cell>
          <cell r="D658">
            <v>3785.4960000000001</v>
          </cell>
          <cell r="F658">
            <v>3785.4960000000001</v>
          </cell>
        </row>
        <row r="659">
          <cell r="A659" t="str">
            <v>26100001</v>
          </cell>
          <cell r="B659" t="str">
            <v>Tun Tzakum Tatun O.neal</v>
          </cell>
          <cell r="C659">
            <v>106.91</v>
          </cell>
          <cell r="D659">
            <v>3207.3</v>
          </cell>
          <cell r="F659">
            <v>3207.36</v>
          </cell>
        </row>
        <row r="660">
          <cell r="A660" t="str">
            <v>26100002</v>
          </cell>
          <cell r="B660" t="str">
            <v>Sosa Cervantes Claudia Azucena</v>
          </cell>
          <cell r="C660">
            <v>89.65</v>
          </cell>
          <cell r="D660">
            <v>2689.5</v>
          </cell>
          <cell r="F660">
            <v>2689.5</v>
          </cell>
        </row>
        <row r="661">
          <cell r="A661" t="str">
            <v>26010016</v>
          </cell>
          <cell r="B661" t="str">
            <v>Uc Cervera Nelsi Guadalupe</v>
          </cell>
          <cell r="C661">
            <v>126.1832</v>
          </cell>
          <cell r="D661">
            <v>3785.4960000000001</v>
          </cell>
          <cell r="F661">
            <v>3785.4960000000001</v>
          </cell>
        </row>
        <row r="662">
          <cell r="A662" t="str">
            <v>26090001</v>
          </cell>
          <cell r="B662" t="str">
            <v>Magaña Peralta Lidia Soledad</v>
          </cell>
          <cell r="C662">
            <v>106.91200000000001</v>
          </cell>
          <cell r="D662">
            <v>3207.36</v>
          </cell>
          <cell r="F662">
            <v>3207.36</v>
          </cell>
        </row>
        <row r="663">
          <cell r="A663" t="str">
            <v>26090003</v>
          </cell>
          <cell r="B663" t="str">
            <v>Rodriguez Ramirez Mirley Arely</v>
          </cell>
          <cell r="C663">
            <v>106.91</v>
          </cell>
          <cell r="D663">
            <v>3207.3</v>
          </cell>
          <cell r="F663">
            <v>3207.36</v>
          </cell>
        </row>
        <row r="664">
          <cell r="A664" t="str">
            <v>26010014</v>
          </cell>
          <cell r="B664" t="str">
            <v>Rosado Pacheco Celina Del Socorro</v>
          </cell>
          <cell r="C664">
            <v>126.1832</v>
          </cell>
          <cell r="D664">
            <v>3785.4960000000001</v>
          </cell>
          <cell r="F664">
            <v>3785.4960000000001</v>
          </cell>
        </row>
        <row r="665">
          <cell r="A665" t="str">
            <v>26050001</v>
          </cell>
          <cell r="B665" t="str">
            <v>Almeida Peralta Rita Irene</v>
          </cell>
          <cell r="C665">
            <v>126.18</v>
          </cell>
          <cell r="D665">
            <v>3785.4</v>
          </cell>
          <cell r="F665">
            <v>3785.4</v>
          </cell>
        </row>
        <row r="666">
          <cell r="A666" t="str">
            <v>26070003</v>
          </cell>
          <cell r="B666" t="str">
            <v>Carrillo Landa Yessica Vanessa</v>
          </cell>
          <cell r="C666">
            <v>106.91</v>
          </cell>
          <cell r="D666">
            <v>3207.3</v>
          </cell>
          <cell r="F666">
            <v>3207.36</v>
          </cell>
        </row>
        <row r="667">
          <cell r="A667" t="str">
            <v>26080001</v>
          </cell>
          <cell r="B667" t="str">
            <v>Alejos Guerrero Perla America</v>
          </cell>
          <cell r="C667">
            <v>106.91</v>
          </cell>
          <cell r="D667">
            <v>3207.3</v>
          </cell>
          <cell r="F667">
            <v>3207.36</v>
          </cell>
        </row>
        <row r="668">
          <cell r="A668" t="str">
            <v>26010006</v>
          </cell>
          <cell r="B668" t="str">
            <v>Chan Cob Rocio Evelin</v>
          </cell>
          <cell r="C668">
            <v>126.1832</v>
          </cell>
          <cell r="D668">
            <v>3785.4960000000001</v>
          </cell>
          <cell r="F668">
            <v>3785.4960000000001</v>
          </cell>
        </row>
        <row r="669">
          <cell r="A669" t="str">
            <v>26010018</v>
          </cell>
          <cell r="B669" t="str">
            <v>Cardeña Gonzalez Daneira Rocio</v>
          </cell>
          <cell r="C669">
            <v>106.91200000000001</v>
          </cell>
          <cell r="D669">
            <v>3207.36</v>
          </cell>
          <cell r="F669">
            <v>3207.36</v>
          </cell>
        </row>
        <row r="670">
          <cell r="A670" t="str">
            <v>26010002</v>
          </cell>
          <cell r="B670" t="str">
            <v>Carrillo Avila Ileana Asuncion</v>
          </cell>
          <cell r="C670">
            <v>106.91200000000001</v>
          </cell>
          <cell r="D670">
            <v>3207.36</v>
          </cell>
          <cell r="F670">
            <v>3207.36</v>
          </cell>
        </row>
        <row r="671">
          <cell r="A671" t="str">
            <v>26010004</v>
          </cell>
          <cell r="B671" t="str">
            <v>Castillo Samos Raquel Elizabeth</v>
          </cell>
          <cell r="C671">
            <v>106.91200000000001</v>
          </cell>
          <cell r="D671">
            <v>3207.36</v>
          </cell>
          <cell r="F671">
            <v>3207.36</v>
          </cell>
        </row>
        <row r="672">
          <cell r="A672" t="str">
            <v>26010010</v>
          </cell>
          <cell r="B672" t="str">
            <v>Lopez Mejia Erika Roxana</v>
          </cell>
          <cell r="C672">
            <v>126.1832</v>
          </cell>
          <cell r="D672">
            <v>3785.4960000000001</v>
          </cell>
          <cell r="F672">
            <v>3785.4960000000001</v>
          </cell>
        </row>
        <row r="673">
          <cell r="A673" t="str">
            <v>26010005</v>
          </cell>
          <cell r="B673" t="str">
            <v>Chan Balam Selmi</v>
          </cell>
          <cell r="C673">
            <v>95.471999999999994</v>
          </cell>
          <cell r="D673">
            <v>2864.16</v>
          </cell>
          <cell r="F673">
            <v>2864.16</v>
          </cell>
        </row>
        <row r="674">
          <cell r="A674" t="str">
            <v>26020001</v>
          </cell>
          <cell r="B674" t="str">
            <v>Chan Peralta Mary Isabel</v>
          </cell>
          <cell r="C674">
            <v>95.47</v>
          </cell>
          <cell r="D674">
            <v>2864.1</v>
          </cell>
          <cell r="F674">
            <v>2864.16</v>
          </cell>
        </row>
        <row r="675">
          <cell r="A675" t="str">
            <v>26010009</v>
          </cell>
          <cell r="B675" t="str">
            <v>Guillen Uc Argelia Guadalupe</v>
          </cell>
          <cell r="C675">
            <v>95.471999999999994</v>
          </cell>
          <cell r="D675">
            <v>2864.16</v>
          </cell>
          <cell r="F675">
            <v>2864.16</v>
          </cell>
        </row>
        <row r="676">
          <cell r="A676" t="str">
            <v>26010017</v>
          </cell>
          <cell r="B676" t="str">
            <v>Zapata Sosa Rosa Marleny</v>
          </cell>
          <cell r="C676">
            <v>95.471999999999994</v>
          </cell>
          <cell r="D676">
            <v>2864.16</v>
          </cell>
          <cell r="F676">
            <v>2864.16</v>
          </cell>
        </row>
        <row r="677">
          <cell r="A677" t="str">
            <v>26120001</v>
          </cell>
          <cell r="B677" t="str">
            <v>Ake May Mayra Alejandra</v>
          </cell>
          <cell r="C677">
            <v>95.47</v>
          </cell>
          <cell r="D677">
            <v>2864.1</v>
          </cell>
          <cell r="F677">
            <v>2864.16</v>
          </cell>
        </row>
        <row r="678">
          <cell r="A678" t="str">
            <v>26120002</v>
          </cell>
          <cell r="B678" t="str">
            <v>May Rejon Adela Adriana</v>
          </cell>
          <cell r="C678">
            <v>78.760000000000005</v>
          </cell>
          <cell r="D678">
            <v>2362.8000000000002</v>
          </cell>
          <cell r="F678">
            <v>2362.8000000000002</v>
          </cell>
        </row>
        <row r="679">
          <cell r="A679" t="str">
            <v>26010001</v>
          </cell>
          <cell r="B679" t="str">
            <v>Alejos Burgos Marco Antonio</v>
          </cell>
          <cell r="C679">
            <v>104.4888</v>
          </cell>
          <cell r="D679">
            <v>3134.6639999999998</v>
          </cell>
          <cell r="F679">
            <v>3134.6639999999998</v>
          </cell>
        </row>
        <row r="680">
          <cell r="A680" t="str">
            <v>26010003</v>
          </cell>
          <cell r="B680" t="str">
            <v>Castillo Alejos Monica Aurora</v>
          </cell>
          <cell r="C680">
            <v>408.72</v>
          </cell>
          <cell r="D680">
            <v>12261.6</v>
          </cell>
          <cell r="F680">
            <v>12261.6</v>
          </cell>
        </row>
        <row r="681">
          <cell r="A681" t="str">
            <v>26010011</v>
          </cell>
          <cell r="B681" t="str">
            <v>Pacheco Naal Wendy Alejandra</v>
          </cell>
          <cell r="C681">
            <v>122.02</v>
          </cell>
          <cell r="D681">
            <v>3660.6</v>
          </cell>
          <cell r="F681">
            <v>3660.7</v>
          </cell>
        </row>
        <row r="682">
          <cell r="A682" t="str">
            <v>26010021</v>
          </cell>
          <cell r="B682" t="str">
            <v>Guerrero Santos Marco Antonio</v>
          </cell>
          <cell r="C682">
            <v>43.26</v>
          </cell>
          <cell r="D682">
            <v>692.16</v>
          </cell>
          <cell r="F682">
            <v>692.16</v>
          </cell>
        </row>
        <row r="683">
          <cell r="A683" t="str">
            <v>46090001</v>
          </cell>
          <cell r="B683" t="str">
            <v>Mendez Sierra Maricarmen</v>
          </cell>
          <cell r="C683">
            <v>89.647999999999996</v>
          </cell>
          <cell r="D683">
            <v>2689.44</v>
          </cell>
          <cell r="F683">
            <v>2689.5</v>
          </cell>
        </row>
        <row r="684">
          <cell r="A684" t="str">
            <v>23010056</v>
          </cell>
          <cell r="B684" t="str">
            <v>Zapata Narvaez Veronica</v>
          </cell>
          <cell r="C684">
            <v>126.1832</v>
          </cell>
          <cell r="D684">
            <v>3785.4960000000001</v>
          </cell>
          <cell r="F684">
            <v>3785.4960000000001</v>
          </cell>
        </row>
        <row r="685">
          <cell r="A685" t="str">
            <v>46010027</v>
          </cell>
          <cell r="B685" t="str">
            <v>Carrillo Ortiz Maria Luisa</v>
          </cell>
          <cell r="C685">
            <v>126.1832</v>
          </cell>
          <cell r="D685">
            <v>3785.4960000000001</v>
          </cell>
          <cell r="F685">
            <v>3785.4960000000001</v>
          </cell>
        </row>
        <row r="686">
          <cell r="A686" t="str">
            <v>46080001</v>
          </cell>
          <cell r="B686" t="str">
            <v>Maldonado Aranda Silvia Leonor</v>
          </cell>
          <cell r="C686">
            <v>89.647999999999996</v>
          </cell>
          <cell r="D686">
            <v>2689.44</v>
          </cell>
          <cell r="F686">
            <v>2689.5</v>
          </cell>
        </row>
        <row r="687">
          <cell r="A687" t="str">
            <v>22070002</v>
          </cell>
          <cell r="B687" t="str">
            <v>Poot Polanco Sonia Marisol</v>
          </cell>
          <cell r="C687">
            <v>89.65</v>
          </cell>
          <cell r="D687">
            <v>2689.5</v>
          </cell>
          <cell r="F687">
            <v>2689.5</v>
          </cell>
        </row>
        <row r="688">
          <cell r="A688" t="str">
            <v>46070001</v>
          </cell>
          <cell r="B688" t="str">
            <v>Zuñiga Chuc Viviana Verenice</v>
          </cell>
          <cell r="C688">
            <v>126.1832</v>
          </cell>
          <cell r="D688">
            <v>3785.4960000000001</v>
          </cell>
          <cell r="F688">
            <v>3785.4960000000001</v>
          </cell>
        </row>
        <row r="689">
          <cell r="A689" t="str">
            <v>46040007</v>
          </cell>
          <cell r="B689" t="str">
            <v>Negron Gil Amelia De Los Angeles</v>
          </cell>
          <cell r="C689">
            <v>106.91200000000001</v>
          </cell>
          <cell r="D689">
            <v>3207.36</v>
          </cell>
          <cell r="F689">
            <v>3207.36</v>
          </cell>
        </row>
        <row r="690">
          <cell r="A690" t="str">
            <v>26050003</v>
          </cell>
          <cell r="B690" t="str">
            <v>Escalante Cortes Grissel Del Socorro</v>
          </cell>
          <cell r="C690">
            <v>89.65</v>
          </cell>
          <cell r="D690">
            <v>2689.5</v>
          </cell>
          <cell r="F690">
            <v>2689.5</v>
          </cell>
        </row>
        <row r="691">
          <cell r="A691" t="str">
            <v>46030005</v>
          </cell>
          <cell r="B691" t="str">
            <v>Huertas May Yazmin Georgina</v>
          </cell>
          <cell r="C691">
            <v>126.1832</v>
          </cell>
          <cell r="D691">
            <v>3785.4960000000001</v>
          </cell>
          <cell r="F691">
            <v>3785.4960000000001</v>
          </cell>
        </row>
        <row r="692">
          <cell r="A692" t="str">
            <v>46100001</v>
          </cell>
          <cell r="B692" t="str">
            <v>Martin Cano Kareli De Jesus</v>
          </cell>
          <cell r="C692">
            <v>89.647999999999996</v>
          </cell>
          <cell r="D692">
            <v>2689.44</v>
          </cell>
          <cell r="F692">
            <v>2689.5</v>
          </cell>
        </row>
        <row r="693">
          <cell r="A693" t="str">
            <v>22010027</v>
          </cell>
          <cell r="B693" t="str">
            <v>Tzec Gamboa Rubi Guadalupe</v>
          </cell>
          <cell r="C693">
            <v>126.1832</v>
          </cell>
          <cell r="D693">
            <v>3785.4960000000001</v>
          </cell>
          <cell r="F693">
            <v>3785.4960000000001</v>
          </cell>
        </row>
        <row r="694">
          <cell r="A694" t="str">
            <v>46020001</v>
          </cell>
          <cell r="B694" t="str">
            <v>Manzano Argaez Carolina Beatriz</v>
          </cell>
          <cell r="C694">
            <v>89.65</v>
          </cell>
          <cell r="D694">
            <v>2689.5</v>
          </cell>
          <cell r="F694">
            <v>2689.5</v>
          </cell>
        </row>
        <row r="695">
          <cell r="A695" t="str">
            <v>46020004</v>
          </cell>
          <cell r="B695" t="str">
            <v>Martin Dorantes Karla Maria</v>
          </cell>
          <cell r="C695">
            <v>126.1832</v>
          </cell>
          <cell r="D695">
            <v>3785.4960000000001</v>
          </cell>
          <cell r="F695">
            <v>3785.4960000000001</v>
          </cell>
        </row>
        <row r="696">
          <cell r="A696" t="str">
            <v>46040009</v>
          </cell>
          <cell r="B696" t="str">
            <v>Villanueva Gutierrez Josefina</v>
          </cell>
          <cell r="C696">
            <v>106.91200000000001</v>
          </cell>
          <cell r="D696">
            <v>3207.36</v>
          </cell>
          <cell r="F696">
            <v>3207.36</v>
          </cell>
        </row>
        <row r="697">
          <cell r="A697" t="str">
            <v>46060012</v>
          </cell>
          <cell r="B697" t="str">
            <v>Sanchez Piña Felmir</v>
          </cell>
          <cell r="C697">
            <v>102.67919999999999</v>
          </cell>
          <cell r="D697">
            <v>3080.3759999999997</v>
          </cell>
          <cell r="F697">
            <v>3080.3759999999997</v>
          </cell>
        </row>
        <row r="698">
          <cell r="A698" t="str">
            <v>46050010</v>
          </cell>
          <cell r="B698" t="str">
            <v>Espinosa Lope Rosa Virginia</v>
          </cell>
          <cell r="C698">
            <v>108.16</v>
          </cell>
          <cell r="D698">
            <v>3244.8</v>
          </cell>
          <cell r="F698">
            <v>3244.8</v>
          </cell>
        </row>
        <row r="699">
          <cell r="A699" t="str">
            <v>46060011</v>
          </cell>
          <cell r="B699" t="str">
            <v>Aguilar Rejon Flor Isela</v>
          </cell>
          <cell r="C699">
            <v>95.471999999999994</v>
          </cell>
          <cell r="D699">
            <v>2864.16</v>
          </cell>
          <cell r="F699">
            <v>2864.16</v>
          </cell>
        </row>
        <row r="700">
          <cell r="A700" t="str">
            <v>46010002</v>
          </cell>
          <cell r="B700" t="str">
            <v>Orozco Jacobo Maria Teresa</v>
          </cell>
          <cell r="C700">
            <v>122.0232</v>
          </cell>
          <cell r="D700">
            <v>3660.6959999999999</v>
          </cell>
          <cell r="F700">
            <v>3660.6959999999999</v>
          </cell>
        </row>
        <row r="701">
          <cell r="A701" t="str">
            <v>46010014</v>
          </cell>
          <cell r="B701" t="str">
            <v>Carrillo Diaz Jose Alberto</v>
          </cell>
          <cell r="C701">
            <v>43.264000000000003</v>
          </cell>
          <cell r="D701">
            <v>519.16800000000001</v>
          </cell>
          <cell r="F701">
            <v>519.16800000000001</v>
          </cell>
        </row>
        <row r="702">
          <cell r="A702" t="str">
            <v>46010016</v>
          </cell>
          <cell r="B702" t="str">
            <v>Herrera Hernandez Isabel Cristina</v>
          </cell>
          <cell r="C702">
            <v>95.471999999999994</v>
          </cell>
          <cell r="D702">
            <v>2864.16</v>
          </cell>
          <cell r="F702">
            <v>2864.16</v>
          </cell>
        </row>
        <row r="703">
          <cell r="A703" t="str">
            <v>46010019</v>
          </cell>
          <cell r="B703" t="str">
            <v>Morin Pinzon Guelmi Marisol</v>
          </cell>
          <cell r="C703">
            <v>100.88</v>
          </cell>
          <cell r="D703">
            <v>3026.4</v>
          </cell>
          <cell r="F703">
            <v>3026.4</v>
          </cell>
        </row>
        <row r="704">
          <cell r="A704" t="str">
            <v>46010021</v>
          </cell>
          <cell r="B704" t="str">
            <v>Tec Alfaro Maria Del Carmen</v>
          </cell>
          <cell r="C704">
            <v>106.91200000000001</v>
          </cell>
          <cell r="D704">
            <v>3207.36</v>
          </cell>
          <cell r="F704">
            <v>3207.36</v>
          </cell>
        </row>
        <row r="705">
          <cell r="A705" t="str">
            <v>46010022</v>
          </cell>
          <cell r="B705" t="str">
            <v>Torres Grajales Lidia Evangelina</v>
          </cell>
          <cell r="C705">
            <v>95.471999999999994</v>
          </cell>
          <cell r="D705">
            <v>2864.16</v>
          </cell>
          <cell r="F705">
            <v>2864.16</v>
          </cell>
        </row>
        <row r="706">
          <cell r="A706" t="str">
            <v>46010026</v>
          </cell>
          <cell r="B706" t="str">
            <v>Cab Buenfil Gretty Berenice</v>
          </cell>
          <cell r="C706">
            <v>190.66319999999999</v>
          </cell>
          <cell r="D706">
            <v>5719.8959999999997</v>
          </cell>
          <cell r="F706">
            <v>5719.8959999999997</v>
          </cell>
        </row>
        <row r="707">
          <cell r="A707" t="str">
            <v>46010029</v>
          </cell>
          <cell r="B707" t="str">
            <v>Peniche Cabal Victoria Beatriz</v>
          </cell>
          <cell r="C707">
            <v>408.72</v>
          </cell>
          <cell r="D707">
            <v>12261.6</v>
          </cell>
          <cell r="F707">
            <v>12261.6</v>
          </cell>
        </row>
        <row r="708">
          <cell r="A708" t="str">
            <v>22190072</v>
          </cell>
          <cell r="B708" t="str">
            <v>Pech Tzab Primo Samuel</v>
          </cell>
          <cell r="C708">
            <v>102.67919999999999</v>
          </cell>
          <cell r="D708">
            <v>3080.3759999999997</v>
          </cell>
          <cell r="F708">
            <v>3080.3759999999997</v>
          </cell>
        </row>
        <row r="709">
          <cell r="A709" t="str">
            <v>23010006</v>
          </cell>
          <cell r="B709" t="str">
            <v>Leo Martin Jose Manuel</v>
          </cell>
          <cell r="C709">
            <v>102.67919999999999</v>
          </cell>
          <cell r="D709">
            <v>3080.3759999999997</v>
          </cell>
          <cell r="F709">
            <v>3080.3759999999997</v>
          </cell>
        </row>
        <row r="710">
          <cell r="A710" t="str">
            <v>22020032</v>
          </cell>
          <cell r="B710" t="str">
            <v>Lara Acevedo Genny Manon</v>
          </cell>
          <cell r="C710">
            <v>108.16</v>
          </cell>
          <cell r="D710">
            <v>3244.8</v>
          </cell>
          <cell r="F710">
            <v>3244.8</v>
          </cell>
        </row>
        <row r="711">
          <cell r="A711" t="str">
            <v>22010075</v>
          </cell>
          <cell r="B711" t="str">
            <v>Canul Bojorquez Misly Del Carmen</v>
          </cell>
          <cell r="C711">
            <v>106.91200000000001</v>
          </cell>
          <cell r="D711">
            <v>3207.36</v>
          </cell>
          <cell r="F711">
            <v>3207.36</v>
          </cell>
        </row>
        <row r="712">
          <cell r="A712" t="str">
            <v>22140058</v>
          </cell>
          <cell r="B712" t="str">
            <v>Ortiz Acosta Silvia</v>
          </cell>
          <cell r="C712">
            <v>106.91200000000001</v>
          </cell>
          <cell r="D712">
            <v>3207.36</v>
          </cell>
          <cell r="F712">
            <v>3207.36</v>
          </cell>
        </row>
        <row r="713">
          <cell r="A713" t="str">
            <v>22010077</v>
          </cell>
          <cell r="B713" t="str">
            <v>Polanco Burgos Silvia Guadalupe</v>
          </cell>
          <cell r="C713">
            <v>106.91200000000001</v>
          </cell>
          <cell r="D713">
            <v>3207.36</v>
          </cell>
          <cell r="F713">
            <v>3207.36</v>
          </cell>
        </row>
        <row r="714">
          <cell r="A714" t="str">
            <v>22080001</v>
          </cell>
          <cell r="B714" t="str">
            <v>Camara Garcia Karen Saray</v>
          </cell>
          <cell r="C714">
            <v>89.65</v>
          </cell>
          <cell r="D714">
            <v>2689.5</v>
          </cell>
          <cell r="F714">
            <v>2689.5</v>
          </cell>
        </row>
        <row r="715">
          <cell r="A715" t="str">
            <v>22130058</v>
          </cell>
          <cell r="B715" t="str">
            <v>Rosales Guzman Maria De Los Angeles</v>
          </cell>
          <cell r="C715">
            <v>126.1832</v>
          </cell>
          <cell r="D715">
            <v>3785.4960000000001</v>
          </cell>
          <cell r="F715">
            <v>3785.4960000000001</v>
          </cell>
        </row>
        <row r="716">
          <cell r="A716" t="str">
            <v>22130059</v>
          </cell>
          <cell r="B716" t="str">
            <v>Ruiz Carrillo Erika Alejandra</v>
          </cell>
          <cell r="C716">
            <v>106.91200000000001</v>
          </cell>
          <cell r="D716">
            <v>3207.36</v>
          </cell>
          <cell r="F716">
            <v>3207.36</v>
          </cell>
        </row>
        <row r="717">
          <cell r="A717" t="str">
            <v>22120056</v>
          </cell>
          <cell r="B717" t="str">
            <v>Colli Maldonado Liliana Naomi</v>
          </cell>
          <cell r="C717">
            <v>126.1832</v>
          </cell>
          <cell r="D717">
            <v>3785.4960000000001</v>
          </cell>
          <cell r="F717">
            <v>3785.4960000000001</v>
          </cell>
        </row>
        <row r="718">
          <cell r="A718" t="str">
            <v>22110052</v>
          </cell>
          <cell r="B718" t="str">
            <v>Lopez Aguilar Alma Estela</v>
          </cell>
          <cell r="C718">
            <v>106.91200000000001</v>
          </cell>
          <cell r="D718">
            <v>3207.36</v>
          </cell>
          <cell r="F718">
            <v>3207.36</v>
          </cell>
        </row>
        <row r="719">
          <cell r="A719" t="str">
            <v>22110054</v>
          </cell>
          <cell r="B719" t="str">
            <v>Ojeda Patron Maria Eugenia</v>
          </cell>
          <cell r="C719">
            <v>126.1832</v>
          </cell>
          <cell r="D719">
            <v>3785.4960000000001</v>
          </cell>
          <cell r="F719">
            <v>3785.4960000000001</v>
          </cell>
        </row>
        <row r="720">
          <cell r="A720" t="str">
            <v>22100050</v>
          </cell>
          <cell r="B720" t="str">
            <v>Montoya Zaldivar Gloria Margarita</v>
          </cell>
          <cell r="C720">
            <v>106.91200000000001</v>
          </cell>
          <cell r="D720">
            <v>3207.36</v>
          </cell>
          <cell r="F720">
            <v>3207.36</v>
          </cell>
        </row>
        <row r="721">
          <cell r="A721" t="str">
            <v>22100051</v>
          </cell>
          <cell r="B721" t="str">
            <v>Vera Coba Wendy Beatriz</v>
          </cell>
          <cell r="C721">
            <v>106.91200000000001</v>
          </cell>
          <cell r="D721">
            <v>3207.36</v>
          </cell>
          <cell r="F721">
            <v>3207.36</v>
          </cell>
        </row>
        <row r="722">
          <cell r="A722" t="str">
            <v>23080001</v>
          </cell>
          <cell r="B722" t="str">
            <v>Juarez Perez Sara Del Carmen</v>
          </cell>
          <cell r="C722">
            <v>126.1832</v>
          </cell>
          <cell r="D722">
            <v>3785.4960000000001</v>
          </cell>
          <cell r="F722">
            <v>3785.4960000000001</v>
          </cell>
        </row>
        <row r="723">
          <cell r="A723" t="str">
            <v>25010040</v>
          </cell>
          <cell r="B723" t="str">
            <v>Lopez Sabido Sandra Yvon</v>
          </cell>
          <cell r="C723">
            <v>106.91200000000001</v>
          </cell>
          <cell r="D723">
            <v>3207.36</v>
          </cell>
          <cell r="F723">
            <v>3207.36</v>
          </cell>
        </row>
        <row r="724">
          <cell r="A724" t="str">
            <v>22010009</v>
          </cell>
          <cell r="B724" t="str">
            <v>Contreras O`cheita Maria Goretty</v>
          </cell>
          <cell r="C724">
            <v>106.91200000000001</v>
          </cell>
          <cell r="D724">
            <v>3207.36</v>
          </cell>
          <cell r="F724">
            <v>3207.36</v>
          </cell>
        </row>
        <row r="725">
          <cell r="A725" t="str">
            <v>22080046</v>
          </cell>
          <cell r="B725" t="str">
            <v>Navarrete Palma Isabel De La Concepcion</v>
          </cell>
          <cell r="C725">
            <v>106.91200000000001</v>
          </cell>
          <cell r="D725">
            <v>3207.36</v>
          </cell>
          <cell r="F725">
            <v>3207.36</v>
          </cell>
        </row>
        <row r="726">
          <cell r="A726" t="str">
            <v>22080047</v>
          </cell>
          <cell r="B726" t="str">
            <v>Torres Estrada Blanca Elva</v>
          </cell>
          <cell r="C726">
            <v>126.1832</v>
          </cell>
          <cell r="D726">
            <v>3785.4960000000001</v>
          </cell>
          <cell r="F726">
            <v>3785.4960000000001</v>
          </cell>
        </row>
        <row r="727">
          <cell r="A727" t="str">
            <v>25100031</v>
          </cell>
          <cell r="B727" t="str">
            <v>Pacheco Ciau Maria Isabel</v>
          </cell>
          <cell r="C727">
            <v>126.1832</v>
          </cell>
          <cell r="D727">
            <v>3785.4960000000001</v>
          </cell>
          <cell r="F727">
            <v>3785.4960000000001</v>
          </cell>
        </row>
        <row r="728">
          <cell r="A728" t="str">
            <v>22010022</v>
          </cell>
          <cell r="B728" t="str">
            <v>Rosado Rodriguez Erika Maria</v>
          </cell>
          <cell r="C728">
            <v>95.471999999999994</v>
          </cell>
          <cell r="D728">
            <v>2864.16</v>
          </cell>
          <cell r="F728">
            <v>2864.16</v>
          </cell>
        </row>
        <row r="729">
          <cell r="A729" t="str">
            <v>22060041</v>
          </cell>
          <cell r="B729" t="str">
            <v>Estrella Diaz Guadalupe</v>
          </cell>
          <cell r="C729">
            <v>126.1832</v>
          </cell>
          <cell r="D729">
            <v>3785.4960000000001</v>
          </cell>
          <cell r="F729">
            <v>3785.4960000000001</v>
          </cell>
        </row>
        <row r="730">
          <cell r="A730" t="str">
            <v>22060043</v>
          </cell>
          <cell r="B730" t="str">
            <v>Nic Medina Guadalupe De Jesus</v>
          </cell>
          <cell r="C730">
            <v>106.91200000000001</v>
          </cell>
          <cell r="D730">
            <v>3207.36</v>
          </cell>
          <cell r="F730">
            <v>3207.36</v>
          </cell>
        </row>
        <row r="731">
          <cell r="A731" t="str">
            <v>22060044</v>
          </cell>
          <cell r="B731" t="str">
            <v>Ojeda Herrera Linda Marion</v>
          </cell>
          <cell r="C731">
            <v>106.91200000000001</v>
          </cell>
          <cell r="D731">
            <v>3207.36</v>
          </cell>
          <cell r="F731">
            <v>3207.36</v>
          </cell>
        </row>
        <row r="732">
          <cell r="A732" t="str">
            <v>46010003</v>
          </cell>
          <cell r="B732" t="str">
            <v>Reyes Perez Vanessa Abril</v>
          </cell>
          <cell r="C732">
            <v>126.1832</v>
          </cell>
          <cell r="D732">
            <v>3785.4960000000001</v>
          </cell>
          <cell r="F732">
            <v>3785.4960000000001</v>
          </cell>
        </row>
        <row r="733">
          <cell r="A733" t="str">
            <v>22050037</v>
          </cell>
          <cell r="B733" t="str">
            <v>Chan Gutierrez Ana Maria</v>
          </cell>
          <cell r="C733">
            <v>106.91200000000001</v>
          </cell>
          <cell r="D733">
            <v>3207.36</v>
          </cell>
          <cell r="F733">
            <v>3207.36</v>
          </cell>
        </row>
        <row r="734">
          <cell r="A734" t="str">
            <v>22050038</v>
          </cell>
          <cell r="B734" t="str">
            <v>Choch Cauich Landy Del Socorro</v>
          </cell>
          <cell r="C734">
            <v>126.1832</v>
          </cell>
          <cell r="D734">
            <v>3785.4960000000001</v>
          </cell>
          <cell r="F734">
            <v>3785.4960000000001</v>
          </cell>
        </row>
        <row r="735">
          <cell r="A735" t="str">
            <v>22050039</v>
          </cell>
          <cell r="B735" t="str">
            <v>Euan Paredes Yudith Veronica</v>
          </cell>
          <cell r="C735">
            <v>106.91200000000001</v>
          </cell>
          <cell r="D735">
            <v>3207.36</v>
          </cell>
          <cell r="F735">
            <v>3207.36</v>
          </cell>
        </row>
        <row r="736">
          <cell r="A736" t="str">
            <v>23090001</v>
          </cell>
          <cell r="B736" t="str">
            <v>Manrique Gongora Karol Alejandrina</v>
          </cell>
          <cell r="C736">
            <v>89.65</v>
          </cell>
          <cell r="D736">
            <v>2689.5</v>
          </cell>
          <cell r="F736">
            <v>2689.5</v>
          </cell>
        </row>
        <row r="737">
          <cell r="A737" t="str">
            <v>22010007</v>
          </cell>
          <cell r="B737" t="str">
            <v>Ceballos Ortega Margely De Jesus</v>
          </cell>
          <cell r="C737">
            <v>106.91200000000001</v>
          </cell>
          <cell r="D737">
            <v>3207.36</v>
          </cell>
          <cell r="F737">
            <v>3207.36</v>
          </cell>
        </row>
        <row r="738">
          <cell r="A738" t="str">
            <v>25010044</v>
          </cell>
          <cell r="B738" t="str">
            <v>Vazquez Villanueva Linda Marbella</v>
          </cell>
          <cell r="C738">
            <v>89.65</v>
          </cell>
          <cell r="D738">
            <v>2689.5</v>
          </cell>
          <cell r="F738">
            <v>2689.5</v>
          </cell>
        </row>
        <row r="739">
          <cell r="A739" t="str">
            <v>22070001</v>
          </cell>
          <cell r="B739" t="str">
            <v>Cool Canul Mirle Guadalupe</v>
          </cell>
          <cell r="C739">
            <v>106.91200000000001</v>
          </cell>
          <cell r="D739">
            <v>3207.36</v>
          </cell>
          <cell r="F739">
            <v>3207.36</v>
          </cell>
        </row>
        <row r="740">
          <cell r="A740" t="str">
            <v>22010073</v>
          </cell>
          <cell r="B740" t="str">
            <v>Novelo Quintal Guadalupe Mercedes</v>
          </cell>
          <cell r="C740">
            <v>106.91200000000001</v>
          </cell>
          <cell r="D740">
            <v>3207.36</v>
          </cell>
          <cell r="F740">
            <v>3207.36</v>
          </cell>
        </row>
        <row r="741">
          <cell r="A741" t="str">
            <v>22030034</v>
          </cell>
          <cell r="B741" t="str">
            <v>Chin Zupo Eugenia De Jesus</v>
          </cell>
          <cell r="C741">
            <v>106.91200000000001</v>
          </cell>
          <cell r="D741">
            <v>3207.36</v>
          </cell>
          <cell r="F741">
            <v>3207.36</v>
          </cell>
        </row>
        <row r="742">
          <cell r="A742" t="str">
            <v>22030035</v>
          </cell>
          <cell r="B742" t="str">
            <v>Garcia Arzapalo Maria Jose</v>
          </cell>
          <cell r="C742">
            <v>106.91200000000001</v>
          </cell>
          <cell r="D742">
            <v>3207.36</v>
          </cell>
          <cell r="F742">
            <v>3207.36</v>
          </cell>
        </row>
        <row r="743">
          <cell r="A743" t="str">
            <v>22030036</v>
          </cell>
          <cell r="B743" t="str">
            <v>Ojeda Martinez Maria Mercedes</v>
          </cell>
          <cell r="C743">
            <v>106.91200000000001</v>
          </cell>
          <cell r="D743">
            <v>3207.36</v>
          </cell>
          <cell r="F743">
            <v>3207.36</v>
          </cell>
        </row>
        <row r="744">
          <cell r="A744" t="str">
            <v>24080033</v>
          </cell>
          <cell r="B744" t="str">
            <v>Mijangos Maganda Evans</v>
          </cell>
          <cell r="C744">
            <v>106.91200000000001</v>
          </cell>
          <cell r="D744">
            <v>3207.36</v>
          </cell>
          <cell r="F744">
            <v>3207.36</v>
          </cell>
        </row>
        <row r="745">
          <cell r="A745" t="str">
            <v>25010041</v>
          </cell>
          <cell r="B745" t="str">
            <v>Duran Pacheco Angelica Del Carmen</v>
          </cell>
          <cell r="C745">
            <v>126.1832</v>
          </cell>
          <cell r="D745">
            <v>3785.4960000000001</v>
          </cell>
          <cell r="F745">
            <v>3785.4960000000001</v>
          </cell>
        </row>
        <row r="746">
          <cell r="A746" t="str">
            <v>22010010</v>
          </cell>
          <cell r="B746" t="str">
            <v>Dzul Baas Felipe Santiago</v>
          </cell>
          <cell r="C746">
            <v>95.471999999999994</v>
          </cell>
          <cell r="D746">
            <v>2864.16</v>
          </cell>
          <cell r="F746">
            <v>2864.16</v>
          </cell>
        </row>
        <row r="747">
          <cell r="A747" t="str">
            <v>22010030</v>
          </cell>
          <cell r="B747" t="str">
            <v>Varguez Martinez Maria Elena</v>
          </cell>
          <cell r="C747">
            <v>95.471999999999994</v>
          </cell>
          <cell r="D747">
            <v>2864.16</v>
          </cell>
          <cell r="F747">
            <v>2864.16</v>
          </cell>
        </row>
        <row r="748">
          <cell r="A748" t="str">
            <v>22180069</v>
          </cell>
          <cell r="B748" t="str">
            <v>Arce Carrillo Luis German</v>
          </cell>
          <cell r="C748">
            <v>111.2072</v>
          </cell>
          <cell r="D748">
            <v>3336.2159999999999</v>
          </cell>
          <cell r="F748">
            <v>3336.2159999999999</v>
          </cell>
        </row>
        <row r="749">
          <cell r="A749" t="str">
            <v>22180070</v>
          </cell>
          <cell r="B749" t="str">
            <v>Medina Pelayo Hermanda</v>
          </cell>
          <cell r="C749">
            <v>95.471999999999994</v>
          </cell>
          <cell r="D749">
            <v>2864.16</v>
          </cell>
          <cell r="F749">
            <v>2864.16</v>
          </cell>
        </row>
        <row r="750">
          <cell r="A750" t="str">
            <v>24010006</v>
          </cell>
          <cell r="B750" t="str">
            <v>Concha Catzin Maria Isabel</v>
          </cell>
          <cell r="C750">
            <v>95.471999999999994</v>
          </cell>
          <cell r="D750">
            <v>2864.16</v>
          </cell>
          <cell r="F750">
            <v>2864.16</v>
          </cell>
        </row>
        <row r="751">
          <cell r="A751" t="str">
            <v>22010001</v>
          </cell>
          <cell r="B751" t="str">
            <v>Aldana Kantun Maria Jose</v>
          </cell>
          <cell r="C751">
            <v>95.471999999999994</v>
          </cell>
          <cell r="D751">
            <v>2864.16</v>
          </cell>
          <cell r="F751">
            <v>2864.16</v>
          </cell>
        </row>
        <row r="752">
          <cell r="A752" t="str">
            <v>22010003</v>
          </cell>
          <cell r="B752" t="str">
            <v>Bastarrachea Ayala Guadalupe Angelica</v>
          </cell>
          <cell r="C752">
            <v>95.471999999999994</v>
          </cell>
          <cell r="D752">
            <v>2864.16</v>
          </cell>
          <cell r="F752">
            <v>2864.16</v>
          </cell>
        </row>
        <row r="753">
          <cell r="A753" t="str">
            <v>22160065</v>
          </cell>
          <cell r="B753" t="str">
            <v>Medina Gongora Nelly Del Socorro</v>
          </cell>
          <cell r="C753">
            <v>99.632000000000005</v>
          </cell>
          <cell r="D753">
            <v>2988.96</v>
          </cell>
          <cell r="F753">
            <v>2988.96</v>
          </cell>
        </row>
        <row r="754">
          <cell r="A754" t="str">
            <v>22160066</v>
          </cell>
          <cell r="B754" t="str">
            <v>Vazquez Moo Maria De Los Angeles</v>
          </cell>
          <cell r="C754">
            <v>95.471999999999994</v>
          </cell>
          <cell r="D754">
            <v>2864.16</v>
          </cell>
          <cell r="F754">
            <v>2864.16</v>
          </cell>
        </row>
        <row r="755">
          <cell r="A755" t="str">
            <v>22160067</v>
          </cell>
          <cell r="B755" t="str">
            <v>Pat May Guadalupe Beatriz</v>
          </cell>
          <cell r="C755">
            <v>95.471999999999994</v>
          </cell>
          <cell r="D755">
            <v>2864.16</v>
          </cell>
          <cell r="F755">
            <v>2864.16</v>
          </cell>
        </row>
        <row r="756">
          <cell r="A756" t="str">
            <v>21010018</v>
          </cell>
          <cell r="B756" t="str">
            <v>Peraza Zapata Evangelina</v>
          </cell>
          <cell r="C756">
            <v>104.4888</v>
          </cell>
          <cell r="D756">
            <v>3134.6639999999998</v>
          </cell>
          <cell r="F756">
            <v>3134.6639999999998</v>
          </cell>
        </row>
        <row r="757">
          <cell r="A757" t="str">
            <v>21120044</v>
          </cell>
          <cell r="B757" t="str">
            <v>Balam Monsreal Mayte Guadalupe</v>
          </cell>
          <cell r="C757">
            <v>190.66319999999999</v>
          </cell>
          <cell r="D757">
            <v>5719.8959999999997</v>
          </cell>
          <cell r="F757">
            <v>5719.8959999999997</v>
          </cell>
        </row>
        <row r="758">
          <cell r="A758" t="str">
            <v>22010028</v>
          </cell>
          <cell r="B758" t="str">
            <v>Valladares Sanchez Rosa Maria</v>
          </cell>
          <cell r="C758">
            <v>41.6</v>
          </cell>
          <cell r="D758">
            <v>2496</v>
          </cell>
          <cell r="F758">
            <v>2496</v>
          </cell>
        </row>
        <row r="759">
          <cell r="A759" t="str">
            <v>22010081</v>
          </cell>
          <cell r="B759" t="str">
            <v>Pech Uitz Alicia Beatriz</v>
          </cell>
          <cell r="C759">
            <v>122.02</v>
          </cell>
          <cell r="D759">
            <v>3660.6</v>
          </cell>
          <cell r="F759">
            <v>3660.7</v>
          </cell>
        </row>
        <row r="760">
          <cell r="A760" t="str">
            <v>25010021</v>
          </cell>
          <cell r="B760" t="str">
            <v>Rebollo Ortiz Sandra Athali</v>
          </cell>
          <cell r="C760">
            <v>408.72</v>
          </cell>
          <cell r="D760">
            <v>12261.6</v>
          </cell>
          <cell r="F760">
            <v>12261.6</v>
          </cell>
        </row>
        <row r="761">
          <cell r="A761" t="str">
            <v>25010047</v>
          </cell>
          <cell r="B761" t="str">
            <v>Rodriguez Mezquita Lenny Gabriela</v>
          </cell>
          <cell r="C761">
            <v>107.4632</v>
          </cell>
          <cell r="D761">
            <v>3223.8960000000002</v>
          </cell>
          <cell r="F761">
            <v>3223.8960000000002</v>
          </cell>
        </row>
        <row r="762">
          <cell r="A762" t="str">
            <v>40010002</v>
          </cell>
          <cell r="B762" t="str">
            <v>Diaz Moguel Ana Maria</v>
          </cell>
          <cell r="C762">
            <v>95.471999999999994</v>
          </cell>
          <cell r="D762">
            <v>2864.16</v>
          </cell>
          <cell r="F762">
            <v>2864.16</v>
          </cell>
        </row>
        <row r="763">
          <cell r="A763" t="str">
            <v>40010004</v>
          </cell>
          <cell r="B763" t="str">
            <v>Tello Martinez Melba Elena</v>
          </cell>
          <cell r="C763">
            <v>95.471999999999994</v>
          </cell>
          <cell r="D763">
            <v>2864.16</v>
          </cell>
          <cell r="F763">
            <v>2864.16</v>
          </cell>
        </row>
        <row r="764">
          <cell r="A764" t="str">
            <v>00000001</v>
          </cell>
          <cell r="B764" t="str">
            <v>Nuñez Pech Jesus Ariel</v>
          </cell>
          <cell r="F764">
            <v>2964</v>
          </cell>
        </row>
        <row r="765">
          <cell r="A765" t="str">
            <v>00000002</v>
          </cell>
          <cell r="B765" t="str">
            <v>Pool Sanchez Betty Virginia</v>
          </cell>
          <cell r="F765">
            <v>3749.4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entrado"/>
      <sheetName val="pruebas"/>
      <sheetName val="prueba"/>
      <sheetName val="Presupuesto"/>
      <sheetName val="suplencia"/>
      <sheetName val="vacantes"/>
    </sheetNames>
    <sheetDataSet>
      <sheetData sheetId="0" refreshError="1"/>
      <sheetData sheetId="1">
        <row r="2">
          <cell r="A2" t="str">
            <v>01010005</v>
          </cell>
          <cell r="B2" t="str">
            <v>Mac Haas Crescencio Bernardi</v>
          </cell>
        </row>
        <row r="3">
          <cell r="A3" t="str">
            <v>01010007</v>
          </cell>
          <cell r="B3" t="str">
            <v>Iñiguez Noh Erik Ivan</v>
          </cell>
          <cell r="C3">
            <v>1902.2644169519999</v>
          </cell>
        </row>
        <row r="4">
          <cell r="A4" t="str">
            <v>01010009</v>
          </cell>
          <cell r="B4" t="str">
            <v>Vela Mendez Libertad Del Car</v>
          </cell>
        </row>
        <row r="5">
          <cell r="A5" t="str">
            <v>02010003</v>
          </cell>
          <cell r="B5" t="str">
            <v>Cardenas Flores Gener Jose</v>
          </cell>
        </row>
        <row r="6">
          <cell r="A6" t="str">
            <v>02010004</v>
          </cell>
          <cell r="B6" t="str">
            <v>Cuevas Rodriguez Jorge Carlo</v>
          </cell>
        </row>
        <row r="7">
          <cell r="A7" t="str">
            <v>02010005</v>
          </cell>
          <cell r="B7" t="str">
            <v>May May Marcia</v>
          </cell>
          <cell r="C7">
            <v>2997.3840203999998</v>
          </cell>
        </row>
        <row r="8">
          <cell r="A8" t="str">
            <v>02010006</v>
          </cell>
          <cell r="B8" t="str">
            <v>Medina Alcocer Maribeth</v>
          </cell>
          <cell r="C8">
            <v>1170.2916459600001</v>
          </cell>
        </row>
        <row r="9">
          <cell r="A9" t="str">
            <v>02010007</v>
          </cell>
          <cell r="B9" t="str">
            <v>Montero Pacheco Jose Manuel</v>
          </cell>
          <cell r="C9">
            <v>1170.2916459600001</v>
          </cell>
        </row>
        <row r="10">
          <cell r="A10" t="str">
            <v>02010009</v>
          </cell>
          <cell r="B10" t="str">
            <v>Rivero Vazquez Jose Jesus</v>
          </cell>
          <cell r="C10">
            <v>1170.2916459600001</v>
          </cell>
        </row>
        <row r="11">
          <cell r="A11" t="str">
            <v>02010010</v>
          </cell>
          <cell r="B11" t="str">
            <v>Solis Pasos Victoria Ofelia</v>
          </cell>
          <cell r="C11">
            <v>2728.8344445600001</v>
          </cell>
        </row>
        <row r="12">
          <cell r="A12" t="str">
            <v>02010012</v>
          </cell>
          <cell r="B12" t="str">
            <v>Manzanero Urvizo Cristhian R</v>
          </cell>
          <cell r="C12" t="e">
            <v>#N/A</v>
          </cell>
        </row>
        <row r="13">
          <cell r="A13" t="str">
            <v>02010013</v>
          </cell>
          <cell r="B13" t="str">
            <v>Salazar Gonzalez Karla Vanes</v>
          </cell>
          <cell r="C13">
            <v>1881.7065009600001</v>
          </cell>
        </row>
        <row r="14">
          <cell r="A14" t="str">
            <v>03010001</v>
          </cell>
          <cell r="B14" t="str">
            <v>Ek Chan Feliciano</v>
          </cell>
          <cell r="C14">
            <v>2934.58671336</v>
          </cell>
        </row>
        <row r="15">
          <cell r="A15" t="str">
            <v>03010002</v>
          </cell>
          <cell r="B15" t="str">
            <v>Gasque Lopez Alonso</v>
          </cell>
          <cell r="C15" t="e">
            <v>#N/A</v>
          </cell>
        </row>
        <row r="16">
          <cell r="A16" t="str">
            <v>03010003</v>
          </cell>
          <cell r="B16" t="str">
            <v>Kuk Zapata Ofelia Candelaria</v>
          </cell>
          <cell r="C16">
            <v>2728.8344445600001</v>
          </cell>
        </row>
        <row r="17">
          <cell r="A17" t="str">
            <v>04010005</v>
          </cell>
          <cell r="B17" t="str">
            <v>Martinez Alvarado Martin Alb</v>
          </cell>
        </row>
        <row r="18">
          <cell r="A18" t="str">
            <v>22010080</v>
          </cell>
          <cell r="B18" t="str">
            <v>Polanco Ortega Hilda Lucila</v>
          </cell>
          <cell r="C18">
            <v>2014.9288968000001</v>
          </cell>
        </row>
        <row r="19">
          <cell r="A19" t="str">
            <v>45010009</v>
          </cell>
          <cell r="B19" t="str">
            <v>Perez Sanchez Jose Manuel</v>
          </cell>
        </row>
        <row r="20">
          <cell r="A20" t="str">
            <v>05010001</v>
          </cell>
          <cell r="B20" t="str">
            <v>Aguilar Uc Francisco Javier</v>
          </cell>
        </row>
        <row r="21">
          <cell r="A21" t="str">
            <v>05010002</v>
          </cell>
          <cell r="B21" t="str">
            <v>Benitez Anguiano Martha Patr</v>
          </cell>
        </row>
        <row r="22">
          <cell r="A22" t="str">
            <v>05010003</v>
          </cell>
          <cell r="B22" t="str">
            <v>Caballero Herrera Olga Elena</v>
          </cell>
          <cell r="C22">
            <v>2728.8344445600001</v>
          </cell>
        </row>
        <row r="23">
          <cell r="A23" t="str">
            <v>05010004</v>
          </cell>
          <cell r="B23" t="str">
            <v>Leon Caballero Francisca Gua</v>
          </cell>
          <cell r="C23">
            <v>2728.9003908</v>
          </cell>
        </row>
        <row r="24">
          <cell r="A24" t="str">
            <v>05010006</v>
          </cell>
          <cell r="B24" t="str">
            <v>Sainz Medina Laura Elena</v>
          </cell>
        </row>
        <row r="25">
          <cell r="A25" t="str">
            <v>05010008</v>
          </cell>
          <cell r="B25" t="str">
            <v>Basto Baños Anna Carolina</v>
          </cell>
          <cell r="C25">
            <v>7.2330459599991199</v>
          </cell>
        </row>
        <row r="26">
          <cell r="A26" t="str">
            <v>05010009</v>
          </cell>
          <cell r="B26" t="str">
            <v>Perera Romero Blanca Esther</v>
          </cell>
          <cell r="C26">
            <v>1007.28</v>
          </cell>
        </row>
        <row r="27">
          <cell r="A27" t="str">
            <v>05010010</v>
          </cell>
          <cell r="B27" t="str">
            <v>Cervantes Aguirre Saul De Je</v>
          </cell>
          <cell r="C27">
            <v>1007.28</v>
          </cell>
        </row>
        <row r="28">
          <cell r="A28" t="str">
            <v>29010010</v>
          </cell>
          <cell r="B28" t="str">
            <v>Perez Ceballos Ivan Jesus</v>
          </cell>
          <cell r="C28">
            <v>3083.1141324</v>
          </cell>
        </row>
        <row r="29">
          <cell r="A29" t="str">
            <v>06010001</v>
          </cell>
          <cell r="B29" t="str">
            <v>Aguilar Gurubel Filiberto</v>
          </cell>
          <cell r="C29" t="e">
            <v>#N/A</v>
          </cell>
        </row>
        <row r="30">
          <cell r="A30" t="str">
            <v>06010002</v>
          </cell>
          <cell r="B30" t="str">
            <v>Alonzo Castillo Gumercindo</v>
          </cell>
          <cell r="C30">
            <v>3083.1141324</v>
          </cell>
        </row>
        <row r="31">
          <cell r="A31" t="str">
            <v>06010004</v>
          </cell>
          <cell r="B31" t="str">
            <v>Avila Valencia Carlos Manuel</v>
          </cell>
          <cell r="C31">
            <v>2934.58671336</v>
          </cell>
        </row>
        <row r="32">
          <cell r="A32" t="str">
            <v>06010006</v>
          </cell>
          <cell r="B32" t="str">
            <v>Buenfil Santos Marcia De La</v>
          </cell>
          <cell r="C32">
            <v>2728.8344445600001</v>
          </cell>
        </row>
        <row r="33">
          <cell r="A33" t="str">
            <v>06010007</v>
          </cell>
          <cell r="B33" t="str">
            <v>Caamal Contreras Jose Brigid</v>
          </cell>
          <cell r="C33">
            <v>2821.6372907999998</v>
          </cell>
        </row>
        <row r="34">
          <cell r="A34" t="str">
            <v>06010008</v>
          </cell>
          <cell r="B34" t="str">
            <v>Camargo Gongora Ricardo</v>
          </cell>
          <cell r="C34">
            <v>3083.1141324</v>
          </cell>
        </row>
        <row r="35">
          <cell r="A35" t="str">
            <v>06010010</v>
          </cell>
          <cell r="B35" t="str">
            <v>Castillo Manzanilla Lourdes</v>
          </cell>
          <cell r="C35">
            <v>2911.3791323999999</v>
          </cell>
        </row>
        <row r="36">
          <cell r="A36" t="str">
            <v>06010011</v>
          </cell>
          <cell r="B36" t="str">
            <v>Chi Mena Aida Concepcion</v>
          </cell>
          <cell r="C36">
            <v>3083.1141324</v>
          </cell>
        </row>
        <row r="37">
          <cell r="A37" t="str">
            <v>06010014</v>
          </cell>
          <cell r="B37" t="str">
            <v>Dominguez Gamboa Joaquin Ale</v>
          </cell>
          <cell r="C37">
            <v>2262.2272968000002</v>
          </cell>
        </row>
        <row r="38">
          <cell r="A38" t="str">
            <v>06010016</v>
          </cell>
          <cell r="B38" t="str">
            <v>Dorta Escoffie Laura Margari</v>
          </cell>
          <cell r="C38">
            <v>1120.4033154000001</v>
          </cell>
        </row>
        <row r="39">
          <cell r="A39" t="str">
            <v>06010018</v>
          </cell>
          <cell r="B39" t="str">
            <v>Farfan Amaro Sandro Ruben</v>
          </cell>
          <cell r="C39">
            <v>2762.8517133599998</v>
          </cell>
        </row>
        <row r="40">
          <cell r="A40" t="str">
            <v>06010020</v>
          </cell>
          <cell r="B40" t="str">
            <v>Garcia Rejon Jose Arturo</v>
          </cell>
          <cell r="C40">
            <v>2758.83998376</v>
          </cell>
        </row>
        <row r="41">
          <cell r="A41" t="str">
            <v>06010021</v>
          </cell>
          <cell r="B41" t="str">
            <v>Gomez Jimenez Miguel Angel</v>
          </cell>
          <cell r="C41">
            <v>2758.83998376</v>
          </cell>
        </row>
        <row r="42">
          <cell r="A42" t="str">
            <v>06010022</v>
          </cell>
          <cell r="B42" t="str">
            <v>Gonzalez Quintal Jose Manuel</v>
          </cell>
          <cell r="C42">
            <v>241.026205559999</v>
          </cell>
        </row>
        <row r="43">
          <cell r="A43" t="str">
            <v>06010023</v>
          </cell>
          <cell r="B43" t="str">
            <v>Interian Gonzalez Wilberth</v>
          </cell>
          <cell r="C43" t="e">
            <v>#N/A</v>
          </cell>
        </row>
        <row r="44">
          <cell r="A44" t="str">
            <v>06010024</v>
          </cell>
          <cell r="B44" t="str">
            <v>Ley Osorio Juan Pablo</v>
          </cell>
        </row>
        <row r="45">
          <cell r="A45" t="str">
            <v>06010026</v>
          </cell>
          <cell r="B45" t="str">
            <v>Pantoja Rosado Teresita De J</v>
          </cell>
          <cell r="C45">
            <v>2934.5702268</v>
          </cell>
        </row>
        <row r="46">
          <cell r="A46" t="str">
            <v>06010029</v>
          </cell>
          <cell r="B46" t="str">
            <v>Perez Patron Gabriela Irene</v>
          </cell>
          <cell r="C46">
            <v>3083.1141324</v>
          </cell>
        </row>
        <row r="47">
          <cell r="A47" t="str">
            <v>06010032</v>
          </cell>
          <cell r="B47" t="str">
            <v>Polanco Canul Maria Del Soco</v>
          </cell>
          <cell r="C47">
            <v>3083.1141324</v>
          </cell>
        </row>
        <row r="48">
          <cell r="A48" t="str">
            <v>06010034</v>
          </cell>
          <cell r="B48" t="str">
            <v>Quintal Lopez Mario Alberto</v>
          </cell>
          <cell r="C48">
            <v>2758.83998376</v>
          </cell>
        </row>
        <row r="49">
          <cell r="A49" t="str">
            <v>06010035</v>
          </cell>
          <cell r="B49" t="str">
            <v>Sanchez Contreras Gladys Jud</v>
          </cell>
          <cell r="C49">
            <v>2762.8517133599998</v>
          </cell>
        </row>
        <row r="50">
          <cell r="A50" t="str">
            <v>06010036</v>
          </cell>
          <cell r="B50" t="str">
            <v>Santamaria Suarez Manuel Jes</v>
          </cell>
        </row>
        <row r="51">
          <cell r="A51" t="str">
            <v>06010042</v>
          </cell>
          <cell r="B51" t="str">
            <v>Perera Uicab Jose Ignacio</v>
          </cell>
          <cell r="C51">
            <v>2821.6372907999998</v>
          </cell>
        </row>
        <row r="52">
          <cell r="A52" t="str">
            <v>06010044</v>
          </cell>
          <cell r="B52" t="str">
            <v>Rodriguez Aban Pedro Armando</v>
          </cell>
          <cell r="C52">
            <v>2758.83998376</v>
          </cell>
        </row>
        <row r="53">
          <cell r="A53" t="str">
            <v>06010045</v>
          </cell>
          <cell r="B53" t="str">
            <v>Finney Miranda Pedro De Jesu</v>
          </cell>
          <cell r="C53" t="e">
            <v>#N/A</v>
          </cell>
        </row>
        <row r="54">
          <cell r="A54" t="str">
            <v>06010046</v>
          </cell>
          <cell r="B54" t="str">
            <v>Solis Chan Jorge Manuel</v>
          </cell>
          <cell r="C54">
            <v>3233.1418284000001</v>
          </cell>
        </row>
        <row r="55">
          <cell r="A55" t="str">
            <v>06010047</v>
          </cell>
          <cell r="B55" t="str">
            <v>Chavarrea Chim Eizer Enrique</v>
          </cell>
          <cell r="C55">
            <v>2934.58671336</v>
          </cell>
        </row>
        <row r="56">
          <cell r="A56" t="str">
            <v>06010048</v>
          </cell>
          <cell r="B56" t="str">
            <v>Velazquez Poot Cesar Augusto</v>
          </cell>
          <cell r="C56">
            <v>3083.1553488</v>
          </cell>
        </row>
        <row r="57">
          <cell r="A57" t="str">
            <v>06010049</v>
          </cell>
          <cell r="B57" t="str">
            <v>Cervera Molina Ana Bertha</v>
          </cell>
          <cell r="C57">
            <v>2997.3840203999998</v>
          </cell>
        </row>
        <row r="58">
          <cell r="A58" t="str">
            <v>06010050</v>
          </cell>
          <cell r="B58" t="str">
            <v>Quijano Martin Victor Ernest</v>
          </cell>
        </row>
        <row r="59">
          <cell r="A59" t="str">
            <v>19010003</v>
          </cell>
          <cell r="B59" t="str">
            <v>Garcia - Claudia Marisol</v>
          </cell>
          <cell r="C59">
            <v>2997.3840203999998</v>
          </cell>
        </row>
        <row r="60">
          <cell r="A60" t="str">
            <v>23010008</v>
          </cell>
          <cell r="B60" t="str">
            <v>Ortegon - Maria Del Carmen</v>
          </cell>
          <cell r="C60">
            <v>2728.8344445600001</v>
          </cell>
        </row>
        <row r="61">
          <cell r="A61" t="str">
            <v>23140049</v>
          </cell>
          <cell r="B61" t="str">
            <v>Nah Ake Alberta</v>
          </cell>
          <cell r="C61">
            <v>3083.1141324</v>
          </cell>
        </row>
        <row r="62">
          <cell r="A62" t="str">
            <v>29020001</v>
          </cell>
          <cell r="B62" t="str">
            <v>Aguilar Sanchez Patricia De</v>
          </cell>
          <cell r="C62" t="e">
            <v>#N/A</v>
          </cell>
        </row>
        <row r="63">
          <cell r="A63" t="str">
            <v>29030016</v>
          </cell>
          <cell r="B63" t="str">
            <v>Enriquez Zapata Ma. De Los A</v>
          </cell>
          <cell r="C63">
            <v>1120.4033154000001</v>
          </cell>
        </row>
        <row r="64">
          <cell r="A64" t="str">
            <v>29060033</v>
          </cell>
          <cell r="B64" t="str">
            <v>Perez Cetina Genny Magdalena</v>
          </cell>
          <cell r="C64">
            <v>1939.31328936</v>
          </cell>
        </row>
        <row r="65">
          <cell r="A65" t="str">
            <v>30040031</v>
          </cell>
          <cell r="B65" t="str">
            <v>Sanchez Sanchez Gelsy Yazmin</v>
          </cell>
          <cell r="C65">
            <v>1939.2968028</v>
          </cell>
        </row>
        <row r="66">
          <cell r="A66" t="str">
            <v>42010013</v>
          </cell>
          <cell r="B66" t="str">
            <v>Pech Cituk Luis Maximiliano</v>
          </cell>
          <cell r="C66">
            <v>2934.58671336</v>
          </cell>
        </row>
        <row r="67">
          <cell r="A67" t="str">
            <v>42010027</v>
          </cell>
          <cell r="B67" t="str">
            <v>Alcocer Balam Martin Ariel</v>
          </cell>
          <cell r="C67">
            <v>3311.7992061599998</v>
          </cell>
        </row>
        <row r="68">
          <cell r="A68" t="str">
            <v>07010002</v>
          </cell>
          <cell r="B68" t="str">
            <v>Santana Arcila Karina Ivette</v>
          </cell>
        </row>
        <row r="69">
          <cell r="A69" t="str">
            <v>07010003</v>
          </cell>
          <cell r="B69" t="str">
            <v>Tello Carrillo Jose</v>
          </cell>
          <cell r="C69">
            <v>1001.624245224</v>
          </cell>
        </row>
        <row r="70">
          <cell r="A70" t="str">
            <v>07010005</v>
          </cell>
          <cell r="B70" t="str">
            <v>Cardeña Rubio Raul Efrher</v>
          </cell>
          <cell r="C70" t="e">
            <v>#N/A</v>
          </cell>
        </row>
        <row r="71">
          <cell r="A71" t="str">
            <v>07010006</v>
          </cell>
          <cell r="B71" t="str">
            <v>Peña Medina Maria Teresa De</v>
          </cell>
          <cell r="C71">
            <v>241.026205559999</v>
          </cell>
        </row>
        <row r="72">
          <cell r="A72" t="str">
            <v>04010001</v>
          </cell>
          <cell r="B72" t="str">
            <v>Caamal Valadez Diana Rosa</v>
          </cell>
          <cell r="C72">
            <v>2728.8344445600001</v>
          </cell>
        </row>
        <row r="73">
          <cell r="A73" t="str">
            <v>08010002</v>
          </cell>
          <cell r="B73" t="str">
            <v>Aguilar Cervantes Jose Luis</v>
          </cell>
        </row>
        <row r="74">
          <cell r="A74" t="str">
            <v>08010004</v>
          </cell>
          <cell r="B74" t="str">
            <v>Chan Rodriguez Lorenzo</v>
          </cell>
          <cell r="C74">
            <v>1159.8094911119999</v>
          </cell>
        </row>
        <row r="75">
          <cell r="A75" t="str">
            <v>08010005</v>
          </cell>
          <cell r="B75" t="str">
            <v>Gomez Ramirez Juan Armando</v>
          </cell>
        </row>
        <row r="76">
          <cell r="A76" t="str">
            <v>08010006</v>
          </cell>
          <cell r="B76" t="str">
            <v>Gonzalez Uribe Juan Carlos</v>
          </cell>
          <cell r="C76" t="e">
            <v>#N/A</v>
          </cell>
        </row>
        <row r="77">
          <cell r="A77" t="str">
            <v>08010007</v>
          </cell>
          <cell r="B77" t="str">
            <v>Kantun Uc Israel</v>
          </cell>
        </row>
        <row r="78">
          <cell r="A78" t="str">
            <v>08010009</v>
          </cell>
          <cell r="B78" t="str">
            <v>Vazquez Carrillo Ileana Del</v>
          </cell>
          <cell r="C78" t="e">
            <v>#N/A</v>
          </cell>
        </row>
        <row r="79">
          <cell r="A79" t="str">
            <v>08010014</v>
          </cell>
          <cell r="B79" t="str">
            <v>Alfaro Rosales Arturo</v>
          </cell>
          <cell r="C79" t="e">
            <v>#N/A</v>
          </cell>
        </row>
        <row r="80">
          <cell r="A80" t="str">
            <v>08010015</v>
          </cell>
          <cell r="B80" t="str">
            <v>Lopez Pat Carlos Manuel</v>
          </cell>
          <cell r="C80">
            <v>1946.3035907999999</v>
          </cell>
        </row>
        <row r="81">
          <cell r="A81" t="str">
            <v>08010017</v>
          </cell>
          <cell r="B81" t="str">
            <v>Herrera Ocampo Raul</v>
          </cell>
        </row>
        <row r="82">
          <cell r="A82" t="str">
            <v>08010018</v>
          </cell>
          <cell r="B82" t="str">
            <v>Cocom Celis Santos Ismael</v>
          </cell>
        </row>
        <row r="83">
          <cell r="A83" t="str">
            <v>08010019</v>
          </cell>
          <cell r="B83" t="str">
            <v>Cano Cruz Luis Fernando</v>
          </cell>
        </row>
        <row r="84">
          <cell r="A84" t="str">
            <v>08010020</v>
          </cell>
          <cell r="B84" t="str">
            <v>Campos Pinto Roman Alberto</v>
          </cell>
        </row>
        <row r="85">
          <cell r="A85" t="str">
            <v>09010001</v>
          </cell>
          <cell r="B85" t="str">
            <v>Concha Vazquez Claudia Karin</v>
          </cell>
          <cell r="C85">
            <v>2014.9288968000001</v>
          </cell>
        </row>
        <row r="86">
          <cell r="A86" t="str">
            <v>09010004</v>
          </cell>
          <cell r="B86" t="str">
            <v>Basulto Triay Eric Herve</v>
          </cell>
        </row>
        <row r="87">
          <cell r="A87" t="str">
            <v>13010020</v>
          </cell>
          <cell r="B87" t="str">
            <v>Paredes Varguez Gladys Beatr</v>
          </cell>
          <cell r="C87">
            <v>2014.9288968000001</v>
          </cell>
        </row>
        <row r="88">
          <cell r="A88" t="str">
            <v>06010013</v>
          </cell>
          <cell r="B88" t="str">
            <v>Cocom Arcos Jhon Gary</v>
          </cell>
          <cell r="C88">
            <v>2835.9970845600001</v>
          </cell>
        </row>
        <row r="89">
          <cell r="A89" t="str">
            <v>10010001</v>
          </cell>
          <cell r="B89" t="str">
            <v>Canto Espadas Rosalinda Del</v>
          </cell>
          <cell r="C89">
            <v>2262.08716104</v>
          </cell>
        </row>
        <row r="90">
          <cell r="A90" t="str">
            <v>10010002</v>
          </cell>
          <cell r="B90" t="str">
            <v>Cañas Luna Maria Luisa</v>
          </cell>
          <cell r="C90">
            <v>2262.08716104</v>
          </cell>
        </row>
        <row r="91">
          <cell r="A91" t="str">
            <v>10010003</v>
          </cell>
          <cell r="B91" t="str">
            <v>Ceballos Arana Suemy Del Roc</v>
          </cell>
        </row>
        <row r="92">
          <cell r="A92" t="str">
            <v>10010004</v>
          </cell>
          <cell r="B92" t="str">
            <v>Chan Canul Carlos Humberto</v>
          </cell>
          <cell r="C92">
            <v>2835.9970845600001</v>
          </cell>
        </row>
        <row r="93">
          <cell r="A93" t="str">
            <v>10010005</v>
          </cell>
          <cell r="B93" t="str">
            <v>Concha Y Escobedo Enmy Beatr</v>
          </cell>
          <cell r="C93">
            <v>2835.9970845600001</v>
          </cell>
        </row>
        <row r="94">
          <cell r="A94" t="str">
            <v>10010007</v>
          </cell>
          <cell r="B94" t="str">
            <v>Fernandez Manrique Jorge  Eu</v>
          </cell>
          <cell r="C94">
            <v>2835.9970845600001</v>
          </cell>
        </row>
        <row r="95">
          <cell r="A95" t="str">
            <v>10010008</v>
          </cell>
          <cell r="B95" t="str">
            <v>Gil Sahui Silvia Maria</v>
          </cell>
        </row>
        <row r="96">
          <cell r="A96" t="str">
            <v>10010009</v>
          </cell>
          <cell r="B96" t="str">
            <v>Ortiz Herrera Landy</v>
          </cell>
          <cell r="C96">
            <v>2835.9970845600001</v>
          </cell>
        </row>
        <row r="97">
          <cell r="A97" t="str">
            <v>10010010</v>
          </cell>
          <cell r="B97" t="str">
            <v>Rodriguez Mena Benita Veroni</v>
          </cell>
          <cell r="C97">
            <v>2835.9970845600001</v>
          </cell>
        </row>
        <row r="98">
          <cell r="A98" t="str">
            <v>10010012</v>
          </cell>
          <cell r="B98" t="str">
            <v>Uicab Vazquez Norma Aracelly</v>
          </cell>
          <cell r="C98">
            <v>2835.9970845600001</v>
          </cell>
        </row>
        <row r="99">
          <cell r="A99" t="str">
            <v>10010014</v>
          </cell>
          <cell r="B99" t="str">
            <v>Martinez Carrillo Febronia</v>
          </cell>
          <cell r="C99">
            <v>7.3498257599996997</v>
          </cell>
        </row>
        <row r="100">
          <cell r="A100" t="str">
            <v>10010015</v>
          </cell>
          <cell r="B100" t="str">
            <v>Piña Pamplona Gerardo Leonel</v>
          </cell>
        </row>
        <row r="101">
          <cell r="A101" t="str">
            <v>10010016</v>
          </cell>
          <cell r="B101" t="str">
            <v>Perez Marfil Jesus Jordan</v>
          </cell>
        </row>
        <row r="102">
          <cell r="A102" t="str">
            <v>06010012</v>
          </cell>
          <cell r="B102" t="str">
            <v>Chulim Salazar Miriam Josefa</v>
          </cell>
          <cell r="C102">
            <v>2997.3840203999998</v>
          </cell>
        </row>
        <row r="103">
          <cell r="A103" t="str">
            <v>10010013</v>
          </cell>
          <cell r="B103" t="str">
            <v>Valencia Palomeque Romeo</v>
          </cell>
          <cell r="C103">
            <v>1707.699927768</v>
          </cell>
        </row>
        <row r="104">
          <cell r="A104" t="str">
            <v>11010001</v>
          </cell>
          <cell r="B104" t="str">
            <v>Alpuche Aviles Rita Ivonne</v>
          </cell>
          <cell r="C104">
            <v>1707.699927768</v>
          </cell>
        </row>
        <row r="105">
          <cell r="A105" t="str">
            <v>11010002</v>
          </cell>
          <cell r="B105" t="str">
            <v>Arce Pantoja Enna Maria Del</v>
          </cell>
          <cell r="C105">
            <v>2835.9970845600001</v>
          </cell>
        </row>
        <row r="106">
          <cell r="A106" t="str">
            <v>11010003</v>
          </cell>
          <cell r="B106" t="str">
            <v>Azcorra Perez Wilma Elina</v>
          </cell>
          <cell r="C106">
            <v>2835.9970845600001</v>
          </cell>
        </row>
        <row r="107">
          <cell r="A107" t="str">
            <v>11010004</v>
          </cell>
          <cell r="B107" t="str">
            <v>Castro Espinosa Lourdes Maya</v>
          </cell>
          <cell r="C107">
            <v>2835.9970845600001</v>
          </cell>
        </row>
        <row r="108">
          <cell r="A108" t="str">
            <v>11010005</v>
          </cell>
          <cell r="B108" t="str">
            <v>Cañetas Medina Leydi Concepc</v>
          </cell>
          <cell r="C108">
            <v>2835.9970845600001</v>
          </cell>
        </row>
        <row r="109">
          <cell r="A109" t="str">
            <v>11010006</v>
          </cell>
          <cell r="B109" t="str">
            <v>Colli Paredes Freddy</v>
          </cell>
          <cell r="C109">
            <v>2835.9970845600001</v>
          </cell>
        </row>
        <row r="110">
          <cell r="A110" t="str">
            <v>11010007</v>
          </cell>
          <cell r="B110" t="str">
            <v>Cruz Alvarez Maria De Los An</v>
          </cell>
          <cell r="C110">
            <v>2835.9970845600001</v>
          </cell>
        </row>
        <row r="111">
          <cell r="A111" t="str">
            <v>11010008</v>
          </cell>
          <cell r="B111" t="str">
            <v>Dzul Noh Mercy</v>
          </cell>
          <cell r="C111">
            <v>2835.9970845600001</v>
          </cell>
        </row>
        <row r="112">
          <cell r="A112" t="str">
            <v>11010012</v>
          </cell>
          <cell r="B112" t="str">
            <v>Tec Canto Reyna Maria Guadal</v>
          </cell>
          <cell r="C112">
            <v>2835.9970845600001</v>
          </cell>
        </row>
        <row r="113">
          <cell r="A113" t="str">
            <v>11010013</v>
          </cell>
          <cell r="B113" t="str">
            <v>Uicab Cauich Ceidy Concepcio</v>
          </cell>
          <cell r="C113">
            <v>1707.699927768</v>
          </cell>
        </row>
        <row r="114">
          <cell r="A114" t="str">
            <v>11010014</v>
          </cell>
          <cell r="B114" t="str">
            <v>Vela Ortega Danisse Guadalup</v>
          </cell>
          <cell r="C114">
            <v>1707.699927768</v>
          </cell>
        </row>
        <row r="115">
          <cell r="A115" t="str">
            <v>12010002</v>
          </cell>
          <cell r="B115" t="str">
            <v>Burgos Dominguez Lizzie</v>
          </cell>
        </row>
        <row r="116">
          <cell r="A116" t="str">
            <v>12010001</v>
          </cell>
          <cell r="B116" t="str">
            <v>Ancona Garduño Silvia Beatri</v>
          </cell>
          <cell r="C116" t="e">
            <v>#N/A</v>
          </cell>
        </row>
        <row r="117">
          <cell r="A117" t="str">
            <v>12010004</v>
          </cell>
          <cell r="B117" t="str">
            <v>Chale Martinez Blanca Letici</v>
          </cell>
          <cell r="C117">
            <v>2764.41244104</v>
          </cell>
        </row>
        <row r="118">
          <cell r="A118" t="str">
            <v>12010005</v>
          </cell>
          <cell r="B118" t="str">
            <v>Gil Garcia Maria Antonia</v>
          </cell>
        </row>
        <row r="119">
          <cell r="A119" t="str">
            <v>12010006</v>
          </cell>
          <cell r="B119" t="str">
            <v>Gomez Lugo Monica Isabel</v>
          </cell>
          <cell r="C119">
            <v>2835.9970845600001</v>
          </cell>
        </row>
        <row r="120">
          <cell r="A120" t="str">
            <v>12010007</v>
          </cell>
          <cell r="B120" t="str">
            <v>Pech Burgos Gabriela</v>
          </cell>
          <cell r="C120">
            <v>2835.9970845600001</v>
          </cell>
        </row>
        <row r="121">
          <cell r="A121" t="str">
            <v>12010008</v>
          </cell>
          <cell r="B121" t="str">
            <v>Perera Montejo Guadalupe Mar</v>
          </cell>
          <cell r="C121">
            <v>2835.9970845600001</v>
          </cell>
        </row>
        <row r="122">
          <cell r="A122" t="str">
            <v>12010009</v>
          </cell>
          <cell r="B122" t="str">
            <v>Quiñones Pech Aurora Beatriz</v>
          </cell>
          <cell r="C122">
            <v>2764.41244104</v>
          </cell>
        </row>
        <row r="123">
          <cell r="A123" t="str">
            <v>12010010</v>
          </cell>
          <cell r="B123" t="str">
            <v>Uicab Vazquez Gladys</v>
          </cell>
          <cell r="C123">
            <v>2835.9970845600001</v>
          </cell>
        </row>
        <row r="124">
          <cell r="A124" t="str">
            <v>12010011</v>
          </cell>
          <cell r="B124" t="str">
            <v>Carrillo Cruz Reyna Amira</v>
          </cell>
        </row>
        <row r="125">
          <cell r="A125" t="str">
            <v>12010012</v>
          </cell>
          <cell r="B125" t="str">
            <v>Zaldivar Zaldivar Rosa Isela</v>
          </cell>
          <cell r="C125">
            <v>2835.9970845600001</v>
          </cell>
        </row>
        <row r="126">
          <cell r="A126" t="str">
            <v>12010013</v>
          </cell>
          <cell r="B126" t="str">
            <v>Herrera Uicab Leisa Patricia</v>
          </cell>
          <cell r="C126">
            <v>3203.1362892000002</v>
          </cell>
        </row>
        <row r="127">
          <cell r="A127" t="str">
            <v>02010001</v>
          </cell>
          <cell r="B127" t="str">
            <v>Ake Canul Maria Del Carmen</v>
          </cell>
          <cell r="C127">
            <v>2333.6718045600001</v>
          </cell>
        </row>
        <row r="128">
          <cell r="A128" t="str">
            <v>10010006</v>
          </cell>
          <cell r="B128" t="str">
            <v>Duran Perez Monica Esperanza</v>
          </cell>
          <cell r="C128">
            <v>2835.9970845600001</v>
          </cell>
        </row>
        <row r="129">
          <cell r="A129" t="str">
            <v>13010001</v>
          </cell>
          <cell r="B129" t="str">
            <v>Aguilar Ku Maria De Lourdes</v>
          </cell>
          <cell r="C129">
            <v>2835.9970845600001</v>
          </cell>
        </row>
        <row r="130">
          <cell r="A130" t="str">
            <v>13010002</v>
          </cell>
          <cell r="B130" t="str">
            <v>Alpuche Tuyub Juan Manuel</v>
          </cell>
          <cell r="C130">
            <v>2764.41244104</v>
          </cell>
        </row>
        <row r="131">
          <cell r="A131" t="str">
            <v>13010003</v>
          </cell>
          <cell r="B131" t="str">
            <v>Bacab Ku Maria Delfina</v>
          </cell>
          <cell r="C131">
            <v>2835.9970845600001</v>
          </cell>
        </row>
        <row r="132">
          <cell r="A132" t="str">
            <v>13010004</v>
          </cell>
          <cell r="B132" t="str">
            <v>Balam Chable Araceli</v>
          </cell>
          <cell r="C132">
            <v>2270.4705767999999</v>
          </cell>
        </row>
        <row r="133">
          <cell r="A133" t="str">
            <v>13010005</v>
          </cell>
          <cell r="B133" t="str">
            <v>Boldo Rodriguez Gaby Del Pil</v>
          </cell>
          <cell r="C133">
            <v>2270.4705767999999</v>
          </cell>
        </row>
        <row r="134">
          <cell r="A134" t="str">
            <v>13010006</v>
          </cell>
          <cell r="B134" t="str">
            <v>Borges Sosa Marbella Yolanda</v>
          </cell>
          <cell r="C134">
            <v>2835.9970845600001</v>
          </cell>
        </row>
        <row r="135">
          <cell r="A135" t="str">
            <v>13010007</v>
          </cell>
          <cell r="B135" t="str">
            <v>Briceño Tolosa Martha Noemi</v>
          </cell>
          <cell r="C135">
            <v>2835.9970845600001</v>
          </cell>
        </row>
        <row r="136">
          <cell r="A136" t="str">
            <v>13010008</v>
          </cell>
          <cell r="B136" t="str">
            <v>Carmona Garcia Efrain Franci</v>
          </cell>
        </row>
        <row r="137">
          <cell r="A137" t="str">
            <v>13010009</v>
          </cell>
          <cell r="B137" t="str">
            <v>Castillo Cox Ivone Isabel</v>
          </cell>
          <cell r="C137">
            <v>2764.6267663200001</v>
          </cell>
        </row>
        <row r="138">
          <cell r="A138" t="str">
            <v>13010010</v>
          </cell>
          <cell r="B138" t="str">
            <v>Ceballos Arana Maria Del Car</v>
          </cell>
          <cell r="C138">
            <v>2835.9970845600001</v>
          </cell>
        </row>
        <row r="139">
          <cell r="A139" t="str">
            <v>13010011</v>
          </cell>
          <cell r="B139" t="str">
            <v>Cervera Villalobos Sergio Ar</v>
          </cell>
          <cell r="C139">
            <v>7.3498257599996997</v>
          </cell>
        </row>
        <row r="140">
          <cell r="A140" t="str">
            <v>13010012</v>
          </cell>
          <cell r="B140" t="str">
            <v>Cocom Cutz Ligia Del Rosario</v>
          </cell>
          <cell r="C140">
            <v>2835.9970845600001</v>
          </cell>
        </row>
        <row r="141">
          <cell r="A141" t="str">
            <v>13010013</v>
          </cell>
          <cell r="B141" t="str">
            <v>Escobedo Gonzalez Irene Isab</v>
          </cell>
          <cell r="C141">
            <v>2764.41244104</v>
          </cell>
        </row>
        <row r="142">
          <cell r="A142" t="str">
            <v>13010014</v>
          </cell>
          <cell r="B142" t="str">
            <v>Espada Pantoja Maria Teresa</v>
          </cell>
          <cell r="C142">
            <v>7.3498257599996997</v>
          </cell>
        </row>
        <row r="143">
          <cell r="A143" t="str">
            <v>13010015</v>
          </cell>
          <cell r="B143" t="str">
            <v>Herrera Heredia Josefina</v>
          </cell>
          <cell r="C143">
            <v>2764.41244104</v>
          </cell>
        </row>
        <row r="144">
          <cell r="A144" t="str">
            <v>13010016</v>
          </cell>
          <cell r="B144" t="str">
            <v>Lopez Alonzo Martha Faustina</v>
          </cell>
          <cell r="C144">
            <v>2835.9970845600001</v>
          </cell>
        </row>
        <row r="145">
          <cell r="A145" t="str">
            <v>13010017</v>
          </cell>
          <cell r="B145" t="str">
            <v>Lugo Herrera Martha Beatriz</v>
          </cell>
          <cell r="C145">
            <v>2835.9970845600001</v>
          </cell>
        </row>
        <row r="146">
          <cell r="A146" t="str">
            <v>13010018</v>
          </cell>
          <cell r="B146" t="str">
            <v>Matu Chavez Maria Jesus</v>
          </cell>
          <cell r="C146">
            <v>2835.9970845600001</v>
          </cell>
        </row>
        <row r="147">
          <cell r="A147" t="str">
            <v>13010019</v>
          </cell>
          <cell r="B147" t="str">
            <v>Mezeta Gomez Maria Candelari</v>
          </cell>
          <cell r="C147">
            <v>2764.41244104</v>
          </cell>
        </row>
        <row r="148">
          <cell r="A148" t="str">
            <v>13010023</v>
          </cell>
          <cell r="B148" t="str">
            <v>Vazquez Ceballos Roberto Mig</v>
          </cell>
          <cell r="C148">
            <v>2835.9970845600001</v>
          </cell>
        </row>
        <row r="149">
          <cell r="A149" t="str">
            <v>14010001</v>
          </cell>
          <cell r="B149" t="str">
            <v>Avila Aranda Maria Amparo</v>
          </cell>
          <cell r="C149">
            <v>2835.9970845600001</v>
          </cell>
        </row>
        <row r="150">
          <cell r="A150" t="str">
            <v>14010002</v>
          </cell>
          <cell r="B150" t="str">
            <v>Perera Caamal Manuel Jesus'</v>
          </cell>
          <cell r="C150">
            <v>3083.1141324</v>
          </cell>
        </row>
        <row r="151">
          <cell r="A151" t="str">
            <v>14010003</v>
          </cell>
          <cell r="B151" t="str">
            <v>Perez Castillo Jose Enrique</v>
          </cell>
          <cell r="C151">
            <v>2836.0630308</v>
          </cell>
        </row>
        <row r="152">
          <cell r="A152" t="str">
            <v>15010001</v>
          </cell>
          <cell r="B152" t="str">
            <v>Rivero Centeno Neielfi M. De</v>
          </cell>
          <cell r="C152">
            <v>2835.9970845600001</v>
          </cell>
        </row>
        <row r="153">
          <cell r="A153" t="str">
            <v>16010001</v>
          </cell>
          <cell r="B153" t="str">
            <v>Samos Rosado Magaly Yazmin</v>
          </cell>
          <cell r="C153">
            <v>2835.9970845600001</v>
          </cell>
        </row>
        <row r="154">
          <cell r="A154" t="str">
            <v>18010001</v>
          </cell>
          <cell r="B154" t="str">
            <v>Marrufo Y Pino Lourdes Ilean</v>
          </cell>
          <cell r="C154">
            <v>2835.9970845600001</v>
          </cell>
        </row>
        <row r="155">
          <cell r="A155" t="str">
            <v>19010002</v>
          </cell>
          <cell r="B155" t="str">
            <v>Euan Pacheco Patricia Del Ca</v>
          </cell>
          <cell r="C155">
            <v>2014.9288968000001</v>
          </cell>
        </row>
        <row r="156">
          <cell r="A156" t="str">
            <v>19010004</v>
          </cell>
          <cell r="B156" t="str">
            <v>Novelo Perez Maribel De Jesu</v>
          </cell>
        </row>
        <row r="157">
          <cell r="A157" t="str">
            <v>21010003</v>
          </cell>
          <cell r="B157" t="str">
            <v>Ceballos Canul Miriam Evange</v>
          </cell>
          <cell r="C157">
            <v>4103.1874936800004</v>
          </cell>
        </row>
        <row r="158">
          <cell r="A158" t="str">
            <v>21010006</v>
          </cell>
          <cell r="B158" t="str">
            <v>Encalada Cardeña Jorge Alber</v>
          </cell>
          <cell r="C158">
            <v>2247.9416925599999</v>
          </cell>
        </row>
        <row r="159">
          <cell r="A159" t="str">
            <v>22010005</v>
          </cell>
          <cell r="B159" t="str">
            <v>Canto Leon Martha</v>
          </cell>
          <cell r="C159">
            <v>2247.9416925599999</v>
          </cell>
        </row>
        <row r="160">
          <cell r="A160" t="str">
            <v>22010014</v>
          </cell>
          <cell r="B160" t="str">
            <v>Lopez Aguilar Nidia Esther</v>
          </cell>
          <cell r="C160" t="e">
            <v>#N/A</v>
          </cell>
        </row>
        <row r="161">
          <cell r="A161" t="str">
            <v>22010024</v>
          </cell>
          <cell r="B161" t="str">
            <v>Solis Menendez Nury Darcet</v>
          </cell>
        </row>
        <row r="162">
          <cell r="A162" t="str">
            <v>24090035</v>
          </cell>
          <cell r="B162" t="str">
            <v>Pacheco Ucan Nancy Del Rosar</v>
          </cell>
        </row>
        <row r="163">
          <cell r="A163" t="str">
            <v>21020004</v>
          </cell>
          <cell r="B163" t="str">
            <v>Aguirre Berzunza Gloria</v>
          </cell>
          <cell r="C163">
            <v>1170.2916459600001</v>
          </cell>
        </row>
        <row r="164">
          <cell r="A164" t="str">
            <v>21020024</v>
          </cell>
          <cell r="B164" t="str">
            <v>Briceño Ancona Gladys Maria</v>
          </cell>
          <cell r="C164">
            <v>2821.6372907999998</v>
          </cell>
        </row>
        <row r="165">
          <cell r="A165" t="str">
            <v>21040030</v>
          </cell>
          <cell r="B165" t="str">
            <v>Sosa Capistran Julia Del Ros</v>
          </cell>
          <cell r="C165">
            <v>2847.3563244000002</v>
          </cell>
        </row>
        <row r="166">
          <cell r="A166" t="str">
            <v>25010039</v>
          </cell>
          <cell r="B166" t="str">
            <v>Garcia Canto Oyuki Vanessa</v>
          </cell>
          <cell r="C166">
            <v>2847.3563244000002</v>
          </cell>
        </row>
        <row r="167">
          <cell r="A167" t="str">
            <v>25020026</v>
          </cell>
          <cell r="B167" t="str">
            <v>Zavala Cachon Claudia De Jes</v>
          </cell>
          <cell r="C167">
            <v>2162.2115805600001</v>
          </cell>
        </row>
        <row r="168">
          <cell r="A168" t="str">
            <v>21010015</v>
          </cell>
          <cell r="B168" t="str">
            <v>Mezquita Argaez Martha Merce</v>
          </cell>
          <cell r="C168">
            <v>2847.3563244000002</v>
          </cell>
        </row>
        <row r="169">
          <cell r="A169" t="str">
            <v>21090039</v>
          </cell>
          <cell r="B169" t="str">
            <v>Troconis Alcocer Lilia A.</v>
          </cell>
          <cell r="C169">
            <v>2162.2115805600001</v>
          </cell>
        </row>
        <row r="170">
          <cell r="A170" t="str">
            <v>21100042</v>
          </cell>
          <cell r="B170" t="str">
            <v>Rodriguez Euan Maria Lucia</v>
          </cell>
          <cell r="C170">
            <v>2847.3563244000002</v>
          </cell>
        </row>
        <row r="171">
          <cell r="A171" t="str">
            <v>24060027</v>
          </cell>
          <cell r="B171" t="str">
            <v>Gomez Diaz Maria Jose</v>
          </cell>
          <cell r="C171">
            <v>2162.2775268</v>
          </cell>
        </row>
        <row r="172">
          <cell r="A172" t="str">
            <v>21010007</v>
          </cell>
          <cell r="B172" t="str">
            <v>Esquivel Avila Emma De Jesus</v>
          </cell>
          <cell r="C172">
            <v>2162.2115805600001</v>
          </cell>
        </row>
        <row r="173">
          <cell r="A173" t="str">
            <v>21090038</v>
          </cell>
          <cell r="B173" t="str">
            <v>Salazar Romero Gloria Del So</v>
          </cell>
          <cell r="C173">
            <v>2847.3563244000002</v>
          </cell>
        </row>
        <row r="174">
          <cell r="A174" t="str">
            <v>21010005</v>
          </cell>
          <cell r="B174" t="str">
            <v>Del Castillo Barrera Monica</v>
          </cell>
          <cell r="C174">
            <v>2847.3563244000002</v>
          </cell>
        </row>
        <row r="175">
          <cell r="A175" t="str">
            <v>21060001</v>
          </cell>
          <cell r="B175" t="str">
            <v>Uicab Novelo Catalina Del Ro</v>
          </cell>
          <cell r="C175">
            <v>2847.3975408000001</v>
          </cell>
        </row>
        <row r="176">
          <cell r="A176" t="str">
            <v>21090036</v>
          </cell>
          <cell r="B176" t="str">
            <v>Lara Arias Silvia Alicia</v>
          </cell>
          <cell r="C176">
            <v>2847.3563244000002</v>
          </cell>
        </row>
        <row r="177">
          <cell r="A177" t="str">
            <v>25030027</v>
          </cell>
          <cell r="B177" t="str">
            <v>Rebolledo Castillo Susana Ca</v>
          </cell>
          <cell r="C177">
            <v>2162.2115805600001</v>
          </cell>
        </row>
        <row r="178">
          <cell r="A178" t="str">
            <v>25160002</v>
          </cell>
          <cell r="B178" t="str">
            <v>Navarrete Chavez Maria Yalil</v>
          </cell>
          <cell r="C178">
            <v>2162.2775268</v>
          </cell>
        </row>
        <row r="179">
          <cell r="A179" t="str">
            <v>21080035</v>
          </cell>
          <cell r="B179" t="str">
            <v>Xool Cauich Maria Elena</v>
          </cell>
          <cell r="C179">
            <v>2847.3563244000002</v>
          </cell>
        </row>
        <row r="180">
          <cell r="A180" t="str">
            <v>21100040</v>
          </cell>
          <cell r="B180" t="str">
            <v>Esquivel Pantoja Maria Del C</v>
          </cell>
          <cell r="C180">
            <v>2847.3563244000002</v>
          </cell>
        </row>
        <row r="181">
          <cell r="A181" t="str">
            <v>21100043</v>
          </cell>
          <cell r="B181" t="str">
            <v>Sosa Perez Brendy Evelin De</v>
          </cell>
          <cell r="C181" t="e">
            <v>#N/A</v>
          </cell>
        </row>
        <row r="182">
          <cell r="A182" t="str">
            <v>21120047</v>
          </cell>
          <cell r="B182" t="str">
            <v>Ortegon Ortega Leticia Guada</v>
          </cell>
          <cell r="C182" t="e">
            <v>#N/A</v>
          </cell>
        </row>
        <row r="183">
          <cell r="A183" t="str">
            <v>24070030</v>
          </cell>
          <cell r="B183" t="str">
            <v>Quintal Vargas Maria Del Car</v>
          </cell>
          <cell r="C183">
            <v>2162.2115805600001</v>
          </cell>
        </row>
        <row r="184">
          <cell r="A184" t="str">
            <v>25100001</v>
          </cell>
          <cell r="B184" t="str">
            <v>Baeza Villanueva Mary Tere</v>
          </cell>
          <cell r="C184">
            <v>2847.3563244000002</v>
          </cell>
        </row>
        <row r="185">
          <cell r="A185" t="str">
            <v>21010002</v>
          </cell>
          <cell r="B185" t="str">
            <v>Ayora Avila Virginia Del Car</v>
          </cell>
          <cell r="C185" t="e">
            <v>#N/A</v>
          </cell>
        </row>
        <row r="186">
          <cell r="A186" t="str">
            <v>21010013</v>
          </cell>
          <cell r="B186" t="str">
            <v>Loeza Dominguez Gabriela Gua</v>
          </cell>
          <cell r="C186">
            <v>2162.2115805600001</v>
          </cell>
        </row>
        <row r="187">
          <cell r="A187" t="str">
            <v>21030025</v>
          </cell>
          <cell r="B187" t="str">
            <v>Cuellar Tello Grendy Beatriz</v>
          </cell>
          <cell r="C187">
            <v>2847.3563244000002</v>
          </cell>
        </row>
        <row r="188">
          <cell r="A188" t="str">
            <v>21120045</v>
          </cell>
          <cell r="B188" t="str">
            <v>Sosa Mendez Ruby Guadalupe</v>
          </cell>
          <cell r="C188">
            <v>2847.3563244000002</v>
          </cell>
        </row>
        <row r="189">
          <cell r="A189" t="str">
            <v>46010023</v>
          </cell>
          <cell r="B189" t="str">
            <v>Vargas Arana Mariana Del Ros</v>
          </cell>
          <cell r="C189">
            <v>2162.2775268</v>
          </cell>
        </row>
        <row r="190">
          <cell r="A190" t="str">
            <v>21010010</v>
          </cell>
          <cell r="B190" t="str">
            <v>Gomez Diaz Maria Antonia</v>
          </cell>
          <cell r="C190">
            <v>2847.3563244000002</v>
          </cell>
        </row>
        <row r="191">
          <cell r="A191" t="str">
            <v>21030027</v>
          </cell>
          <cell r="B191" t="str">
            <v>Salazar Dominguez Eloisa Gua</v>
          </cell>
          <cell r="C191">
            <v>2847.3563244000002</v>
          </cell>
        </row>
        <row r="192">
          <cell r="A192" t="str">
            <v>21130051</v>
          </cell>
          <cell r="B192" t="str">
            <v>Osorio Y Osorio Ana Alberta</v>
          </cell>
          <cell r="C192">
            <v>2847.3975408000001</v>
          </cell>
        </row>
        <row r="193">
          <cell r="A193" t="str">
            <v>23170001</v>
          </cell>
          <cell r="B193" t="str">
            <v>Caceres Medina Teresita De J</v>
          </cell>
          <cell r="C193">
            <v>2847.3975408000001</v>
          </cell>
        </row>
        <row r="194">
          <cell r="A194" t="str">
            <v>27010017</v>
          </cell>
          <cell r="B194" t="str">
            <v>Solis Briceño Martha Ruth</v>
          </cell>
          <cell r="C194">
            <v>2162.2115805600001</v>
          </cell>
        </row>
        <row r="195">
          <cell r="A195" t="str">
            <v>21010008</v>
          </cell>
          <cell r="B195" t="str">
            <v>Galeana Escalante Diana Soco</v>
          </cell>
          <cell r="C195">
            <v>2162.2115805600001</v>
          </cell>
        </row>
        <row r="196">
          <cell r="A196" t="str">
            <v>21040029</v>
          </cell>
          <cell r="B196" t="str">
            <v>Navarrete Palma Adremy Lucel</v>
          </cell>
          <cell r="C196">
            <v>2847.3563244000002</v>
          </cell>
        </row>
        <row r="197">
          <cell r="A197" t="str">
            <v>23010001</v>
          </cell>
          <cell r="B197" t="str">
            <v>Buenfil Berzunza Pilar</v>
          </cell>
          <cell r="C197">
            <v>2847.3563244000002</v>
          </cell>
        </row>
        <row r="198">
          <cell r="A198" t="str">
            <v>06010027</v>
          </cell>
          <cell r="B198" t="str">
            <v>Peña Paredes Rosa De Lima</v>
          </cell>
          <cell r="C198">
            <v>3427.5183708</v>
          </cell>
        </row>
        <row r="199">
          <cell r="A199" t="str">
            <v>21130047</v>
          </cell>
          <cell r="B199" t="str">
            <v>Alonzo Peniche Alma Del R.</v>
          </cell>
          <cell r="C199">
            <v>2821.6372907999998</v>
          </cell>
        </row>
        <row r="200">
          <cell r="A200" t="str">
            <v>21130048</v>
          </cell>
          <cell r="B200" t="str">
            <v>Castillo Gonzalez Melba Caro</v>
          </cell>
          <cell r="C200">
            <v>3083.1141324</v>
          </cell>
        </row>
        <row r="201">
          <cell r="A201" t="str">
            <v>21130049</v>
          </cell>
          <cell r="B201" t="str">
            <v>Molina Dzib Enna Rosa</v>
          </cell>
          <cell r="C201">
            <v>3083.1141324</v>
          </cell>
        </row>
        <row r="202">
          <cell r="A202" t="str">
            <v>21130050</v>
          </cell>
          <cell r="B202" t="str">
            <v>Ortega Flores Maria Teresa</v>
          </cell>
          <cell r="C202">
            <v>3083.1141324</v>
          </cell>
        </row>
        <row r="203">
          <cell r="A203" t="str">
            <v>21130052</v>
          </cell>
          <cell r="B203" t="str">
            <v>Valdez Concha Lizbeth Guadal</v>
          </cell>
          <cell r="C203">
            <v>2997.4252368000002</v>
          </cell>
        </row>
        <row r="204">
          <cell r="A204" t="str">
            <v>21140053</v>
          </cell>
          <cell r="B204" t="str">
            <v>Palma Ruiz Marta Elena</v>
          </cell>
          <cell r="C204">
            <v>3083.1141324</v>
          </cell>
        </row>
        <row r="205">
          <cell r="A205" t="str">
            <v>21010016</v>
          </cell>
          <cell r="B205" t="str">
            <v>Noh Loria Jorge Alberto</v>
          </cell>
          <cell r="C205">
            <v>3233.1418284000001</v>
          </cell>
        </row>
        <row r="206">
          <cell r="A206" t="str">
            <v>21150054</v>
          </cell>
          <cell r="B206" t="str">
            <v>Iuit Bacab Jose Ricardo</v>
          </cell>
          <cell r="C206">
            <v>2758.83998376</v>
          </cell>
        </row>
        <row r="207">
          <cell r="A207" t="str">
            <v>21150055</v>
          </cell>
          <cell r="B207" t="str">
            <v>Reyes Dominguez Irma</v>
          </cell>
          <cell r="C207">
            <v>3083.1141324</v>
          </cell>
        </row>
        <row r="208">
          <cell r="A208" t="str">
            <v>21150056</v>
          </cell>
          <cell r="B208" t="str">
            <v>Sanchez Cortes Amada Edith</v>
          </cell>
          <cell r="C208">
            <v>3083.1141324</v>
          </cell>
        </row>
        <row r="209">
          <cell r="A209" t="str">
            <v>21150057</v>
          </cell>
          <cell r="B209" t="str">
            <v>Ventura Peraza Rita Maria</v>
          </cell>
          <cell r="C209">
            <v>3083.1141324</v>
          </cell>
        </row>
        <row r="210">
          <cell r="A210" t="str">
            <v>34020004</v>
          </cell>
          <cell r="B210" t="str">
            <v>Moo Rodriguez Luis Antonio</v>
          </cell>
          <cell r="C210" t="e">
            <v>#N/A</v>
          </cell>
        </row>
        <row r="211">
          <cell r="A211" t="str">
            <v>21160058</v>
          </cell>
          <cell r="B211" t="str">
            <v>Chi Cime Juan</v>
          </cell>
          <cell r="C211">
            <v>2934.58671336</v>
          </cell>
        </row>
        <row r="212">
          <cell r="A212" t="str">
            <v>22010015</v>
          </cell>
          <cell r="B212" t="str">
            <v>Mendez Y Mendez Luis Jorge</v>
          </cell>
          <cell r="C212">
            <v>2934.58671336</v>
          </cell>
        </row>
        <row r="213">
          <cell r="A213" t="str">
            <v>21010020</v>
          </cell>
          <cell r="B213" t="str">
            <v>Santana Canto Lorena Asuncio</v>
          </cell>
          <cell r="C213">
            <v>2847.3563244000002</v>
          </cell>
        </row>
        <row r="214">
          <cell r="A214" t="str">
            <v>21070035</v>
          </cell>
          <cell r="B214" t="str">
            <v>Bianchi Rosado Giovanna Iraz</v>
          </cell>
          <cell r="C214" t="e">
            <v>#N/A</v>
          </cell>
        </row>
        <row r="215">
          <cell r="A215" t="str">
            <v>21100041</v>
          </cell>
          <cell r="B215" t="str">
            <v>Lopez Aguilar Gloria Marina</v>
          </cell>
          <cell r="C215">
            <v>2847.3563244000002</v>
          </cell>
        </row>
        <row r="216">
          <cell r="A216" t="str">
            <v>21010004</v>
          </cell>
          <cell r="B216" t="str">
            <v>Coronado Herrera Gabriela</v>
          </cell>
          <cell r="C216">
            <v>2847.3563244000002</v>
          </cell>
        </row>
        <row r="217">
          <cell r="A217" t="str">
            <v>21050031</v>
          </cell>
          <cell r="B217" t="str">
            <v>Manzanilla Lopez Yolanda Bea</v>
          </cell>
          <cell r="C217">
            <v>2847.3563244000002</v>
          </cell>
        </row>
        <row r="218">
          <cell r="A218" t="str">
            <v>24040022</v>
          </cell>
          <cell r="B218" t="str">
            <v>Estrella Leon Josefina</v>
          </cell>
          <cell r="C218">
            <v>2847.3563244000002</v>
          </cell>
        </row>
        <row r="219">
          <cell r="A219" t="str">
            <v>21010018</v>
          </cell>
          <cell r="B219" t="str">
            <v>Peraza Zapata Evangelina</v>
          </cell>
          <cell r="C219">
            <v>2897.2941146399999</v>
          </cell>
        </row>
        <row r="220">
          <cell r="A220" t="str">
            <v>21120044</v>
          </cell>
          <cell r="B220" t="str">
            <v>Balam Monsreal Mayte Guadalu</v>
          </cell>
        </row>
        <row r="221">
          <cell r="A221" t="str">
            <v>22010028</v>
          </cell>
          <cell r="B221" t="str">
            <v>Valladares Sanchez Rosa Mari</v>
          </cell>
          <cell r="C221">
            <v>3336.0179628000001</v>
          </cell>
        </row>
        <row r="222">
          <cell r="A222" t="str">
            <v>22010076</v>
          </cell>
          <cell r="B222" t="str">
            <v>Pompeyo Garcia Elbert Emory</v>
          </cell>
          <cell r="C222" t="e">
            <v>#N/A</v>
          </cell>
        </row>
        <row r="223">
          <cell r="A223" t="str">
            <v>22010081</v>
          </cell>
          <cell r="B223" t="str">
            <v>Pech Uitz Alicia Beatriz</v>
          </cell>
          <cell r="C223">
            <v>2248.0076388000002</v>
          </cell>
        </row>
        <row r="224">
          <cell r="A224" t="str">
            <v>25010021</v>
          </cell>
          <cell r="B224" t="str">
            <v>Rebollo Ortiz Sandra Athali</v>
          </cell>
        </row>
        <row r="225">
          <cell r="A225" t="str">
            <v>25010047</v>
          </cell>
          <cell r="B225" t="str">
            <v>Rodriguez Mezquita Lenny Gab</v>
          </cell>
          <cell r="C225">
            <v>2835.9970845600001</v>
          </cell>
        </row>
        <row r="226">
          <cell r="A226" t="str">
            <v>22020002</v>
          </cell>
          <cell r="B226" t="str">
            <v>Velazquez Garcia Minerva Del</v>
          </cell>
          <cell r="C226" t="e">
            <v>#N/A</v>
          </cell>
        </row>
        <row r="227">
          <cell r="A227" t="str">
            <v>22020032</v>
          </cell>
          <cell r="B227" t="str">
            <v>Lara Acevedo Genny Manon</v>
          </cell>
          <cell r="C227">
            <v>2821.6372907999998</v>
          </cell>
        </row>
        <row r="228">
          <cell r="A228" t="str">
            <v>22010073</v>
          </cell>
          <cell r="B228" t="str">
            <v>Novelo Quintal Guadalupe Mer</v>
          </cell>
          <cell r="C228">
            <v>2847.3563244000002</v>
          </cell>
        </row>
        <row r="229">
          <cell r="A229" t="str">
            <v>22030034</v>
          </cell>
          <cell r="B229" t="str">
            <v>Chin Zupo Eugenia De Jesus</v>
          </cell>
          <cell r="C229">
            <v>2847.3563244000002</v>
          </cell>
        </row>
        <row r="230">
          <cell r="A230" t="str">
            <v>22030035</v>
          </cell>
          <cell r="B230" t="str">
            <v>Garcia Arzapalo Maria Jose</v>
          </cell>
          <cell r="C230">
            <v>2847.3563244000002</v>
          </cell>
        </row>
        <row r="231">
          <cell r="A231" t="str">
            <v>22030036</v>
          </cell>
          <cell r="B231" t="str">
            <v>Ojeda Martinez Maria Mercede</v>
          </cell>
          <cell r="C231">
            <v>2847.3563244000002</v>
          </cell>
        </row>
        <row r="232">
          <cell r="A232" t="str">
            <v>24080033</v>
          </cell>
          <cell r="B232" t="str">
            <v>Mijangos Maganda Evans</v>
          </cell>
          <cell r="C232">
            <v>2847.3563244000002</v>
          </cell>
        </row>
        <row r="233">
          <cell r="A233" t="str">
            <v>25010041</v>
          </cell>
          <cell r="B233" t="str">
            <v>Duran Pacheco Angelica Del C</v>
          </cell>
          <cell r="C233">
            <v>2162.2115805600001</v>
          </cell>
        </row>
        <row r="234">
          <cell r="A234" t="str">
            <v>22010007</v>
          </cell>
          <cell r="B234" t="str">
            <v>Ceballos Ortega Margely De J</v>
          </cell>
          <cell r="C234">
            <v>2847.3563244000002</v>
          </cell>
        </row>
        <row r="235">
          <cell r="A235" t="str">
            <v>25010044</v>
          </cell>
          <cell r="B235" t="str">
            <v>Vazquez Villanueva Linda Mar</v>
          </cell>
          <cell r="C235">
            <v>3203.0950727999998</v>
          </cell>
        </row>
        <row r="236">
          <cell r="A236" t="str">
            <v>22050037</v>
          </cell>
          <cell r="B236" t="str">
            <v>Chan Gutierrez Ana Maria</v>
          </cell>
          <cell r="C236">
            <v>2847.3563244000002</v>
          </cell>
        </row>
        <row r="237">
          <cell r="A237" t="str">
            <v>22050038</v>
          </cell>
          <cell r="B237" t="str">
            <v>Choch Cauich Landy Del Socor</v>
          </cell>
          <cell r="C237">
            <v>2162.2115805600001</v>
          </cell>
        </row>
        <row r="238">
          <cell r="A238" t="str">
            <v>22050039</v>
          </cell>
          <cell r="B238" t="str">
            <v>Euan Paredes Yudith Veronica</v>
          </cell>
          <cell r="C238">
            <v>2847.3563244000002</v>
          </cell>
        </row>
        <row r="239">
          <cell r="A239" t="str">
            <v>22060041</v>
          </cell>
          <cell r="B239" t="str">
            <v>Estrella Diaz Guadalupe</v>
          </cell>
          <cell r="C239">
            <v>2162.2115805600001</v>
          </cell>
        </row>
        <row r="240">
          <cell r="A240" t="str">
            <v>22060042</v>
          </cell>
          <cell r="B240" t="str">
            <v>Marrufo Cetina Silvia Nerina</v>
          </cell>
          <cell r="C240">
            <v>2847.3563244000002</v>
          </cell>
        </row>
        <row r="241">
          <cell r="A241" t="str">
            <v>22060043</v>
          </cell>
          <cell r="B241" t="str">
            <v>Nic Medina Guadalupe De Jesu</v>
          </cell>
          <cell r="C241">
            <v>2847.3563244000002</v>
          </cell>
        </row>
        <row r="242">
          <cell r="A242" t="str">
            <v>22060044</v>
          </cell>
          <cell r="B242" t="str">
            <v>Ojeda Herrera Linda Marion</v>
          </cell>
          <cell r="C242">
            <v>2847.3563244000002</v>
          </cell>
        </row>
        <row r="243">
          <cell r="A243" t="str">
            <v>46010003</v>
          </cell>
          <cell r="B243" t="str">
            <v>Reyes Perez Vanessa Abril</v>
          </cell>
          <cell r="C243">
            <v>2162.2115805600001</v>
          </cell>
        </row>
        <row r="244">
          <cell r="A244" t="str">
            <v>22070001</v>
          </cell>
          <cell r="B244" t="str">
            <v>Cool Canul Mirle Guadalupe</v>
          </cell>
          <cell r="C244">
            <v>2847.3563244000002</v>
          </cell>
        </row>
        <row r="245">
          <cell r="A245" t="str">
            <v>22010009</v>
          </cell>
          <cell r="B245" t="str">
            <v>Contreras O`cheita Maria Gor</v>
          </cell>
          <cell r="C245">
            <v>2847.3563244000002</v>
          </cell>
        </row>
        <row r="246">
          <cell r="A246" t="str">
            <v>22080046</v>
          </cell>
          <cell r="B246" t="str">
            <v>Navarrete Palma Isabel De La</v>
          </cell>
          <cell r="C246">
            <v>2847.3563244000002</v>
          </cell>
        </row>
        <row r="247">
          <cell r="A247" t="str">
            <v>22080047</v>
          </cell>
          <cell r="B247" t="str">
            <v>Torres Estrada Blanca Elva</v>
          </cell>
          <cell r="C247">
            <v>2162.2115805600001</v>
          </cell>
        </row>
        <row r="248">
          <cell r="A248" t="str">
            <v>25100031</v>
          </cell>
          <cell r="B248" t="str">
            <v>Pacheco Ciau Maria Isabel</v>
          </cell>
          <cell r="C248">
            <v>2162.2115805600001</v>
          </cell>
        </row>
        <row r="249">
          <cell r="A249" t="str">
            <v>22100050</v>
          </cell>
          <cell r="B249" t="str">
            <v>Montoya Zaldivar Gloria Marg</v>
          </cell>
          <cell r="C249">
            <v>2847.3563244000002</v>
          </cell>
        </row>
        <row r="250">
          <cell r="A250" t="str">
            <v>22100051</v>
          </cell>
          <cell r="B250" t="str">
            <v>Vera Coba Wendy Beatriz</v>
          </cell>
          <cell r="C250">
            <v>2847.3563244000002</v>
          </cell>
        </row>
        <row r="251">
          <cell r="A251" t="str">
            <v>23080001</v>
          </cell>
          <cell r="B251" t="str">
            <v>Juarez Perez Sara Del Carmen</v>
          </cell>
          <cell r="C251">
            <v>2162.2115805600001</v>
          </cell>
        </row>
        <row r="252">
          <cell r="A252" t="str">
            <v>25010040</v>
          </cell>
          <cell r="B252" t="str">
            <v>Lopez Sabido Sandra Yvon</v>
          </cell>
          <cell r="C252">
            <v>2847.3563244000002</v>
          </cell>
        </row>
        <row r="253">
          <cell r="A253" t="str">
            <v>46010028</v>
          </cell>
          <cell r="B253" t="str">
            <v>Avila Balam Gabriela Concepc</v>
          </cell>
          <cell r="C253" t="e">
            <v>#N/A</v>
          </cell>
        </row>
        <row r="254">
          <cell r="A254" t="str">
            <v>22110052</v>
          </cell>
          <cell r="B254" t="str">
            <v>Lopez Aguilar Alma Estela</v>
          </cell>
          <cell r="C254">
            <v>2847.3563244000002</v>
          </cell>
        </row>
        <row r="255">
          <cell r="A255" t="str">
            <v>22110054</v>
          </cell>
          <cell r="B255" t="str">
            <v>Ojeda Patron Maria Eugenia</v>
          </cell>
          <cell r="C255">
            <v>2162.2115805600001</v>
          </cell>
        </row>
        <row r="256">
          <cell r="A256" t="str">
            <v>22110055</v>
          </cell>
          <cell r="B256" t="str">
            <v>Yrigoyen Ku Eugenia Del R.</v>
          </cell>
          <cell r="C256" t="e">
            <v>#N/A</v>
          </cell>
        </row>
        <row r="257">
          <cell r="A257" t="str">
            <v>22120056</v>
          </cell>
          <cell r="B257" t="str">
            <v>Colli Maldonado Liliana Naom</v>
          </cell>
          <cell r="C257">
            <v>2162.2115805600001</v>
          </cell>
        </row>
        <row r="258">
          <cell r="A258" t="str">
            <v>22010077</v>
          </cell>
          <cell r="B258" t="str">
            <v>Polanco Burgos Silvia Guadal</v>
          </cell>
          <cell r="C258">
            <v>2847.3563244000002</v>
          </cell>
        </row>
        <row r="259">
          <cell r="A259" t="str">
            <v>22080001</v>
          </cell>
          <cell r="B259" t="str">
            <v>Camara Garcia Karen Saray</v>
          </cell>
          <cell r="C259">
            <v>3203.0950727999998</v>
          </cell>
        </row>
        <row r="260">
          <cell r="A260" t="str">
            <v>22130058</v>
          </cell>
          <cell r="B260" t="str">
            <v>Rosales Guzman Maria De Los</v>
          </cell>
          <cell r="C260">
            <v>2162.2115805600001</v>
          </cell>
        </row>
        <row r="261">
          <cell r="A261" t="str">
            <v>22130059</v>
          </cell>
          <cell r="B261" t="str">
            <v>Ruiz Carrillo Erika Alejandr</v>
          </cell>
          <cell r="C261">
            <v>2847.3563244000002</v>
          </cell>
        </row>
        <row r="262">
          <cell r="A262" t="str">
            <v>22010075</v>
          </cell>
          <cell r="B262" t="str">
            <v>Canul Bojorquez Misly Del Ca</v>
          </cell>
          <cell r="C262">
            <v>2847.3563244000002</v>
          </cell>
        </row>
        <row r="263">
          <cell r="A263" t="str">
            <v>22140058</v>
          </cell>
          <cell r="B263" t="str">
            <v>Ortiz Acosta Silvia</v>
          </cell>
          <cell r="C263">
            <v>2847.3563244000002</v>
          </cell>
        </row>
        <row r="264">
          <cell r="A264" t="str">
            <v>22010001</v>
          </cell>
          <cell r="B264" t="str">
            <v>Aldana Kantun Maria Jose</v>
          </cell>
          <cell r="C264">
            <v>3083.1141324</v>
          </cell>
        </row>
        <row r="265">
          <cell r="A265" t="str">
            <v>22010003</v>
          </cell>
          <cell r="B265" t="str">
            <v>Bastarrachea Ayala Guadalupe</v>
          </cell>
          <cell r="C265">
            <v>3083.1141324</v>
          </cell>
        </row>
        <row r="266">
          <cell r="A266" t="str">
            <v>22160065</v>
          </cell>
          <cell r="B266" t="str">
            <v>Medina Gongora Nelly Del Soc</v>
          </cell>
          <cell r="C266">
            <v>2997.3840203999998</v>
          </cell>
        </row>
        <row r="267">
          <cell r="A267" t="str">
            <v>22160066</v>
          </cell>
          <cell r="B267" t="str">
            <v>Vazquez Moo Maria De Los Ang</v>
          </cell>
          <cell r="C267">
            <v>3083.1141324</v>
          </cell>
        </row>
        <row r="268">
          <cell r="A268" t="str">
            <v>22160067</v>
          </cell>
          <cell r="B268" t="str">
            <v>Pat May Guadalupe Beatriz</v>
          </cell>
          <cell r="C268">
            <v>3083.1141324</v>
          </cell>
        </row>
        <row r="269">
          <cell r="A269" t="str">
            <v>22010022</v>
          </cell>
          <cell r="B269" t="str">
            <v>Rosado Rodriguez Erika Maria</v>
          </cell>
          <cell r="C269">
            <v>3083.1141324</v>
          </cell>
        </row>
        <row r="270">
          <cell r="A270" t="str">
            <v>22010010</v>
          </cell>
          <cell r="B270" t="str">
            <v>Dzul Baas Felipe Santiago</v>
          </cell>
          <cell r="C270">
            <v>3083.1141324</v>
          </cell>
        </row>
        <row r="271">
          <cell r="A271" t="str">
            <v>22010030</v>
          </cell>
          <cell r="B271" t="str">
            <v>Varguez Martinez Maria Elena</v>
          </cell>
          <cell r="C271">
            <v>3083.1141324</v>
          </cell>
        </row>
        <row r="272">
          <cell r="A272" t="str">
            <v>22180069</v>
          </cell>
          <cell r="B272" t="str">
            <v>Arce Carrillo Luis German</v>
          </cell>
          <cell r="C272">
            <v>2758.83998376</v>
          </cell>
        </row>
        <row r="273">
          <cell r="A273" t="str">
            <v>22180070</v>
          </cell>
          <cell r="B273" t="str">
            <v>Medina Pelayo Hermanda</v>
          </cell>
          <cell r="C273">
            <v>3083.1141324</v>
          </cell>
        </row>
        <row r="274">
          <cell r="A274" t="str">
            <v>24010006</v>
          </cell>
          <cell r="B274" t="str">
            <v>Concha Catzin Maria Isabel</v>
          </cell>
          <cell r="C274">
            <v>3083.1141324</v>
          </cell>
        </row>
        <row r="275">
          <cell r="A275" t="str">
            <v>22190072</v>
          </cell>
          <cell r="B275" t="str">
            <v>Pech Tzab Primo Samuel</v>
          </cell>
          <cell r="C275">
            <v>2934.58671336</v>
          </cell>
        </row>
        <row r="276">
          <cell r="A276" t="str">
            <v>23010006</v>
          </cell>
          <cell r="B276" t="str">
            <v>Leo Martin Jose Manuel</v>
          </cell>
          <cell r="C276">
            <v>2934.58671336</v>
          </cell>
        </row>
        <row r="277">
          <cell r="A277" t="str">
            <v>23010003</v>
          </cell>
          <cell r="B277" t="str">
            <v>Chan Gutierrez Cristina</v>
          </cell>
          <cell r="C277">
            <v>2897.2941146399999</v>
          </cell>
        </row>
        <row r="278">
          <cell r="A278" t="str">
            <v>23010010</v>
          </cell>
          <cell r="B278" t="str">
            <v>Peniche Romero Lida Carlota</v>
          </cell>
        </row>
        <row r="279">
          <cell r="A279" t="str">
            <v>23010052</v>
          </cell>
          <cell r="B279" t="str">
            <v>Villajuana Correa Pamela</v>
          </cell>
          <cell r="C279" t="e">
            <v>#N/A</v>
          </cell>
        </row>
        <row r="280">
          <cell r="A280" t="str">
            <v>23010065</v>
          </cell>
          <cell r="B280" t="str">
            <v>Perez Mezquita Sergio Tadeo</v>
          </cell>
          <cell r="C280">
            <v>3698.2276860000002</v>
          </cell>
        </row>
        <row r="281">
          <cell r="A281" t="str">
            <v>25010013</v>
          </cell>
          <cell r="B281" t="str">
            <v>Magriña Lizama Magnolia Ruth</v>
          </cell>
          <cell r="C281">
            <v>2247.9416925599999</v>
          </cell>
        </row>
        <row r="282">
          <cell r="A282" t="str">
            <v>25010018</v>
          </cell>
          <cell r="B282" t="str">
            <v>Pat May Rosy Isela</v>
          </cell>
          <cell r="C282">
            <v>2247.9416925599999</v>
          </cell>
        </row>
        <row r="283">
          <cell r="A283" t="str">
            <v>25010019</v>
          </cell>
          <cell r="B283" t="str">
            <v>Puerto Castro Teresa De Jesu</v>
          </cell>
        </row>
        <row r="284">
          <cell r="A284" t="str">
            <v>23020018</v>
          </cell>
          <cell r="B284" t="str">
            <v>Chim Chi Maria Elisa</v>
          </cell>
          <cell r="C284">
            <v>2821.6372907999998</v>
          </cell>
        </row>
        <row r="285">
          <cell r="A285" t="str">
            <v>23020019</v>
          </cell>
          <cell r="B285" t="str">
            <v>Estrada Medina Francis Guada</v>
          </cell>
          <cell r="C285">
            <v>395.87622035999999</v>
          </cell>
        </row>
        <row r="286">
          <cell r="A286" t="str">
            <v>21010009</v>
          </cell>
          <cell r="B286" t="str">
            <v>Gamboa Trujeque Maria Jose</v>
          </cell>
          <cell r="C286">
            <v>2162.2115805600001</v>
          </cell>
        </row>
        <row r="287">
          <cell r="A287" t="str">
            <v>21060033</v>
          </cell>
          <cell r="B287" t="str">
            <v>Martinez Montero Guadalupe</v>
          </cell>
          <cell r="C287">
            <v>2847.3563244000002</v>
          </cell>
        </row>
        <row r="288">
          <cell r="A288" t="str">
            <v>23070033</v>
          </cell>
          <cell r="B288" t="str">
            <v>Sanchez Piña Celia Irene</v>
          </cell>
          <cell r="C288">
            <v>2847.3563244000002</v>
          </cell>
        </row>
        <row r="289">
          <cell r="A289" t="str">
            <v>23080036</v>
          </cell>
          <cell r="B289" t="str">
            <v>Rejon Gamboa Ileana Maria</v>
          </cell>
          <cell r="C289">
            <v>2847.3563244000002</v>
          </cell>
        </row>
        <row r="290">
          <cell r="A290" t="str">
            <v>23030022</v>
          </cell>
          <cell r="B290" t="str">
            <v>Valencia Sosa Martha Eugenia</v>
          </cell>
          <cell r="C290">
            <v>2847.3563244000002</v>
          </cell>
        </row>
        <row r="291">
          <cell r="A291" t="str">
            <v>23090038</v>
          </cell>
          <cell r="B291" t="str">
            <v>Albornoz Alvarez Maria Del C</v>
          </cell>
          <cell r="C291">
            <v>2162.2115805600001</v>
          </cell>
        </row>
        <row r="292">
          <cell r="A292" t="str">
            <v>23100040</v>
          </cell>
          <cell r="B292" t="str">
            <v>Arceo Ortiz Noemi Del Rosari</v>
          </cell>
          <cell r="C292">
            <v>2847.3563244000002</v>
          </cell>
        </row>
        <row r="293">
          <cell r="A293" t="str">
            <v>23010005</v>
          </cell>
          <cell r="B293" t="str">
            <v>Dortha Escoffie Perla Celest</v>
          </cell>
          <cell r="C293">
            <v>2847.3563244000002</v>
          </cell>
        </row>
        <row r="294">
          <cell r="A294" t="str">
            <v>23010060</v>
          </cell>
          <cell r="B294" t="str">
            <v>Zapata Azamar Claudia</v>
          </cell>
          <cell r="C294">
            <v>2847.3563244000002</v>
          </cell>
        </row>
        <row r="295">
          <cell r="A295" t="str">
            <v>23040023</v>
          </cell>
          <cell r="B295" t="str">
            <v>Garcia Arzapalo Xochitl G.</v>
          </cell>
          <cell r="C295">
            <v>2162.2115805600001</v>
          </cell>
        </row>
        <row r="296">
          <cell r="A296" t="str">
            <v>46110001</v>
          </cell>
          <cell r="B296" t="str">
            <v>Arceo Vazquez Africa Leonor</v>
          </cell>
          <cell r="C296">
            <v>3203.0950727999998</v>
          </cell>
        </row>
        <row r="297">
          <cell r="A297" t="str">
            <v>23030020</v>
          </cell>
          <cell r="B297" t="str">
            <v>Caballero Santiago Mayra Ale</v>
          </cell>
          <cell r="C297">
            <v>2847.3563244000002</v>
          </cell>
        </row>
        <row r="298">
          <cell r="A298" t="str">
            <v>23060029</v>
          </cell>
          <cell r="B298" t="str">
            <v>Cervera Pacheco Teresa De Je</v>
          </cell>
          <cell r="C298">
            <v>2847.3563244000002</v>
          </cell>
        </row>
        <row r="299">
          <cell r="A299" t="str">
            <v>24080002</v>
          </cell>
          <cell r="B299" t="str">
            <v>Suarez Gongora Arely Marisol</v>
          </cell>
          <cell r="C299">
            <v>3203.0950727999998</v>
          </cell>
        </row>
        <row r="300">
          <cell r="A300" t="str">
            <v>25080030</v>
          </cell>
          <cell r="B300" t="str">
            <v>Pech Magaña Luisa Rosana</v>
          </cell>
          <cell r="C300">
            <v>2162.2115805600001</v>
          </cell>
        </row>
        <row r="301">
          <cell r="A301" t="str">
            <v>23070032</v>
          </cell>
          <cell r="B301" t="str">
            <v>Ojeda Patron Elsy Noemi</v>
          </cell>
          <cell r="C301">
            <v>2847.3563244000002</v>
          </cell>
        </row>
        <row r="302">
          <cell r="A302" t="str">
            <v>23080034</v>
          </cell>
          <cell r="B302" t="str">
            <v>Arzapalo Alonzo Yanning Berz</v>
          </cell>
          <cell r="C302">
            <v>2847.3563244000002</v>
          </cell>
        </row>
        <row r="303">
          <cell r="A303" t="str">
            <v>25070029</v>
          </cell>
          <cell r="B303" t="str">
            <v>Marin Castillo Silvia Isaura</v>
          </cell>
          <cell r="C303">
            <v>2162.2115805600001</v>
          </cell>
        </row>
        <row r="304">
          <cell r="A304" t="str">
            <v>30030019</v>
          </cell>
          <cell r="B304" t="str">
            <v>Delgado Padilla Maria Eugeni</v>
          </cell>
          <cell r="C304">
            <v>2847.3563244000002</v>
          </cell>
        </row>
        <row r="305">
          <cell r="A305" t="str">
            <v>23050026</v>
          </cell>
          <cell r="B305" t="str">
            <v>Rosado Ceballos Silvia Gabri</v>
          </cell>
          <cell r="C305">
            <v>2847.3563244000002</v>
          </cell>
        </row>
        <row r="306">
          <cell r="A306" t="str">
            <v>23060028</v>
          </cell>
          <cell r="B306" t="str">
            <v>Castillo Solis Patricia Eliz</v>
          </cell>
          <cell r="C306">
            <v>2847.3563244000002</v>
          </cell>
        </row>
        <row r="307">
          <cell r="A307" t="str">
            <v>24150001</v>
          </cell>
          <cell r="B307" t="str">
            <v>Mendez Quijano Maria Elena D</v>
          </cell>
          <cell r="C307">
            <v>2162.2115805600001</v>
          </cell>
        </row>
        <row r="308">
          <cell r="A308" t="str">
            <v>23010016</v>
          </cell>
          <cell r="B308" t="str">
            <v>Vergara Perez Lilia Guadalup</v>
          </cell>
          <cell r="C308">
            <v>2847.3563244000002</v>
          </cell>
        </row>
        <row r="309">
          <cell r="A309" t="str">
            <v>23010017</v>
          </cell>
          <cell r="B309" t="str">
            <v>Villanueva Ortegon Antonia D</v>
          </cell>
          <cell r="C309">
            <v>2847.3975408000001</v>
          </cell>
        </row>
        <row r="310">
          <cell r="A310" t="str">
            <v>23010053</v>
          </cell>
          <cell r="B310" t="str">
            <v>Chan Torres Flor Maricela</v>
          </cell>
          <cell r="C310">
            <v>2162.2115805600001</v>
          </cell>
        </row>
        <row r="311">
          <cell r="A311" t="str">
            <v>23010061</v>
          </cell>
          <cell r="B311" t="str">
            <v>Lugo Rosado Maria De Atocha</v>
          </cell>
          <cell r="C311">
            <v>2847.3563244000002</v>
          </cell>
        </row>
        <row r="312">
          <cell r="A312" t="str">
            <v>23030021</v>
          </cell>
          <cell r="B312" t="str">
            <v>Castellanos Rodriguez Mery D</v>
          </cell>
          <cell r="C312">
            <v>2847.3563244000002</v>
          </cell>
        </row>
        <row r="313">
          <cell r="A313" t="str">
            <v>23060030</v>
          </cell>
          <cell r="B313" t="str">
            <v>Flores Zaldivar Zoila Espera</v>
          </cell>
          <cell r="C313">
            <v>2847.3563244000002</v>
          </cell>
        </row>
        <row r="314">
          <cell r="A314" t="str">
            <v>23090001</v>
          </cell>
          <cell r="B314" t="str">
            <v>Manrique Gongora Karol Aleja</v>
          </cell>
          <cell r="C314">
            <v>3203.0950727999998</v>
          </cell>
        </row>
        <row r="315">
          <cell r="A315" t="str">
            <v>23100038</v>
          </cell>
          <cell r="B315" t="str">
            <v>Dominguez Sosa Maricela</v>
          </cell>
          <cell r="C315">
            <v>2162.2115805600001</v>
          </cell>
        </row>
        <row r="316">
          <cell r="A316" t="str">
            <v>23100039</v>
          </cell>
          <cell r="B316" t="str">
            <v>Rio Perez Lizbeth Karina</v>
          </cell>
          <cell r="C316">
            <v>2162.2115805600001</v>
          </cell>
        </row>
        <row r="317">
          <cell r="A317" t="str">
            <v>23010014</v>
          </cell>
          <cell r="B317" t="str">
            <v>Santander Parra Matilde Esth</v>
          </cell>
          <cell r="C317">
            <v>2847.3563244000002</v>
          </cell>
        </row>
        <row r="318">
          <cell r="A318" t="str">
            <v>23040024</v>
          </cell>
          <cell r="B318" t="str">
            <v>Sosa Ley Wendy</v>
          </cell>
          <cell r="C318">
            <v>2162.2775268</v>
          </cell>
        </row>
        <row r="319">
          <cell r="A319" t="str">
            <v>27010024</v>
          </cell>
          <cell r="B319" t="str">
            <v>Monforte Campos Milaura Del</v>
          </cell>
          <cell r="C319">
            <v>2162.2115805600001</v>
          </cell>
        </row>
        <row r="320">
          <cell r="A320" t="str">
            <v>23010007</v>
          </cell>
          <cell r="B320" t="str">
            <v>Mex Canul Aremy Guadalupe</v>
          </cell>
          <cell r="C320">
            <v>2847.3563244000002</v>
          </cell>
        </row>
        <row r="321">
          <cell r="A321" t="str">
            <v>23040025</v>
          </cell>
          <cell r="B321" t="str">
            <v>Vazquez Castillo Miriam De F</v>
          </cell>
          <cell r="C321">
            <v>2847.3563244000002</v>
          </cell>
        </row>
        <row r="322">
          <cell r="A322" t="str">
            <v>23050027</v>
          </cell>
          <cell r="B322" t="str">
            <v>Zozaya Gonzalez Cira Mercede</v>
          </cell>
          <cell r="C322">
            <v>2847.3563244000002</v>
          </cell>
        </row>
        <row r="323">
          <cell r="A323" t="str">
            <v>25010042</v>
          </cell>
          <cell r="B323" t="str">
            <v>Duran Perez Reyna Del Carmen</v>
          </cell>
          <cell r="C323">
            <v>2162.2115805600001</v>
          </cell>
        </row>
        <row r="324">
          <cell r="A324" t="str">
            <v>23010002</v>
          </cell>
          <cell r="B324" t="str">
            <v>Caamal Piña Rosario Lucia</v>
          </cell>
          <cell r="C324">
            <v>3083.1141324</v>
          </cell>
        </row>
        <row r="325">
          <cell r="A325" t="str">
            <v>23010058</v>
          </cell>
          <cell r="B325" t="str">
            <v>Castillo Caamal Addy Elina</v>
          </cell>
          <cell r="C325">
            <v>3083.1141324</v>
          </cell>
        </row>
        <row r="326">
          <cell r="A326" t="str">
            <v>23010059</v>
          </cell>
          <cell r="B326" t="str">
            <v>Gutierrez Cuxim Maria Jose</v>
          </cell>
          <cell r="C326">
            <v>2847.3563244000002</v>
          </cell>
        </row>
        <row r="327">
          <cell r="A327" t="str">
            <v>23010062</v>
          </cell>
          <cell r="B327" t="str">
            <v>Rosas Polanco Maria Del Soco</v>
          </cell>
          <cell r="C327">
            <v>3083.1141324</v>
          </cell>
        </row>
        <row r="328">
          <cell r="A328" t="str">
            <v>23120001</v>
          </cell>
          <cell r="B328" t="str">
            <v>Beltran Medina Maria De Lour</v>
          </cell>
          <cell r="C328">
            <v>3083.1553488</v>
          </cell>
        </row>
        <row r="329">
          <cell r="A329" t="str">
            <v>23120041</v>
          </cell>
          <cell r="B329" t="str">
            <v>Anguas Gonzalez Maria Justin</v>
          </cell>
          <cell r="C329">
            <v>3083.1141324</v>
          </cell>
        </row>
        <row r="330">
          <cell r="A330" t="str">
            <v>23120043</v>
          </cell>
          <cell r="B330" t="str">
            <v>Lopez Gamboa Magally De La C</v>
          </cell>
          <cell r="C330">
            <v>3083.1141324</v>
          </cell>
        </row>
        <row r="331">
          <cell r="A331" t="str">
            <v>25010007</v>
          </cell>
          <cell r="B331" t="str">
            <v>Cisneros Briceño Lizbeth</v>
          </cell>
          <cell r="C331">
            <v>3083.1553488</v>
          </cell>
        </row>
        <row r="332">
          <cell r="A332" t="str">
            <v>23130045</v>
          </cell>
          <cell r="B332" t="str">
            <v>Gongora Gongora Lady Maria</v>
          </cell>
          <cell r="C332">
            <v>3083.1141324</v>
          </cell>
        </row>
        <row r="333">
          <cell r="A333" t="str">
            <v>23140001</v>
          </cell>
          <cell r="B333" t="str">
            <v>Leon Caballero Ena Rubi</v>
          </cell>
          <cell r="C333">
            <v>3083.1553488</v>
          </cell>
        </row>
        <row r="334">
          <cell r="A334" t="str">
            <v>23140002</v>
          </cell>
          <cell r="B334" t="str">
            <v>Lopez Cisneros Abigail De Lo</v>
          </cell>
          <cell r="C334">
            <v>3233.1830448000001</v>
          </cell>
        </row>
        <row r="335">
          <cell r="A335" t="str">
            <v>23140046</v>
          </cell>
          <cell r="B335" t="str">
            <v>Belman Rojas Margarita</v>
          </cell>
          <cell r="C335">
            <v>3083.1141324</v>
          </cell>
        </row>
        <row r="336">
          <cell r="A336" t="str">
            <v>23140047</v>
          </cell>
          <cell r="B336" t="str">
            <v>Hernandez Gutierrez Ruben Je</v>
          </cell>
          <cell r="C336">
            <v>3083.1141324</v>
          </cell>
        </row>
        <row r="337">
          <cell r="A337" t="str">
            <v>23140048</v>
          </cell>
          <cell r="B337" t="str">
            <v>Lara Mendez Wilberth</v>
          </cell>
          <cell r="C337">
            <v>2758.83998376</v>
          </cell>
        </row>
        <row r="338">
          <cell r="A338" t="str">
            <v>23140051</v>
          </cell>
          <cell r="B338" t="str">
            <v>Herrera Itza Wilberth Moises</v>
          </cell>
          <cell r="C338">
            <v>3083.1553488</v>
          </cell>
        </row>
        <row r="339">
          <cell r="A339" t="str">
            <v>34080003</v>
          </cell>
          <cell r="B339" t="str">
            <v>Cornelio Ocaña Baudel</v>
          </cell>
          <cell r="C339">
            <v>3083.1553488</v>
          </cell>
        </row>
        <row r="340">
          <cell r="A340" t="str">
            <v>23150050</v>
          </cell>
          <cell r="B340" t="str">
            <v>Pech Cordoba Pablo M.</v>
          </cell>
          <cell r="C340">
            <v>2934.58671336</v>
          </cell>
        </row>
        <row r="341">
          <cell r="A341" t="str">
            <v>25150001</v>
          </cell>
          <cell r="B341" t="str">
            <v>Rejon Rodriguez Jorge Carlos</v>
          </cell>
          <cell r="C341">
            <v>3077.54167512</v>
          </cell>
        </row>
        <row r="342">
          <cell r="A342" t="str">
            <v>23160001</v>
          </cell>
          <cell r="B342" t="str">
            <v>Contreras O`cheita Karla Gab</v>
          </cell>
          <cell r="C342">
            <v>2847.3975408000001</v>
          </cell>
        </row>
        <row r="343">
          <cell r="A343" t="str">
            <v>23160002</v>
          </cell>
          <cell r="B343" t="str">
            <v>Franco Palma Maria Celina</v>
          </cell>
          <cell r="C343" t="e">
            <v>#N/A</v>
          </cell>
        </row>
        <row r="344">
          <cell r="A344" t="str">
            <v>23160003</v>
          </cell>
          <cell r="B344" t="str">
            <v>Herrera Maldonado Nallely De</v>
          </cell>
          <cell r="C344" t="e">
            <v>#N/A</v>
          </cell>
        </row>
        <row r="345">
          <cell r="A345" t="str">
            <v>08010008</v>
          </cell>
          <cell r="B345" t="str">
            <v>Pat Argaez Silvia Beatriz</v>
          </cell>
          <cell r="C345" t="e">
            <v>#N/A</v>
          </cell>
        </row>
        <row r="346">
          <cell r="A346" t="str">
            <v>24010008</v>
          </cell>
          <cell r="B346" t="str">
            <v>Diaz Aguilar Leyla Del Rocio</v>
          </cell>
          <cell r="C346">
            <v>2934.58671336</v>
          </cell>
        </row>
        <row r="347">
          <cell r="A347" t="str">
            <v>24010048</v>
          </cell>
          <cell r="B347" t="str">
            <v>Gamboa Magaña Crhistyan Guad</v>
          </cell>
        </row>
        <row r="348">
          <cell r="A348" t="str">
            <v>24010053</v>
          </cell>
          <cell r="B348" t="str">
            <v>Aguilera Medina Sandra Eliza</v>
          </cell>
          <cell r="C348">
            <v>2247.9416925599999</v>
          </cell>
        </row>
        <row r="349">
          <cell r="A349" t="str">
            <v>24080032</v>
          </cell>
          <cell r="B349" t="str">
            <v>Macias Ortegon Wendy Margari</v>
          </cell>
        </row>
        <row r="350">
          <cell r="A350" t="str">
            <v>24090036</v>
          </cell>
          <cell r="B350" t="str">
            <v>Paredes Aguilar Hilda Fanny</v>
          </cell>
          <cell r="C350">
            <v>2247.9416925599999</v>
          </cell>
        </row>
        <row r="351">
          <cell r="A351" t="str">
            <v>24020016</v>
          </cell>
          <cell r="B351" t="str">
            <v>Castellanos Dorantes Lourdes</v>
          </cell>
          <cell r="C351">
            <v>2821.6372907999998</v>
          </cell>
        </row>
        <row r="352">
          <cell r="A352" t="str">
            <v>24020019</v>
          </cell>
          <cell r="B352" t="str">
            <v>Yañez G. Canton Alicia Marga</v>
          </cell>
          <cell r="C352">
            <v>395.87622035999999</v>
          </cell>
        </row>
        <row r="353">
          <cell r="A353" t="str">
            <v>22110053</v>
          </cell>
          <cell r="B353" t="str">
            <v>Lopez Pech Claudia Isabel</v>
          </cell>
          <cell r="C353">
            <v>2847.3563244000002</v>
          </cell>
        </row>
        <row r="354">
          <cell r="A354" t="str">
            <v>22140059</v>
          </cell>
          <cell r="B354" t="str">
            <v>Sosa Casanova Teresa De Jesu</v>
          </cell>
          <cell r="C354">
            <v>2162.2115805600001</v>
          </cell>
        </row>
        <row r="355">
          <cell r="A355" t="str">
            <v>24030001</v>
          </cell>
          <cell r="B355" t="str">
            <v>Caamal Palma Yleana Beatriz</v>
          </cell>
          <cell r="C355">
            <v>3203.1362892000002</v>
          </cell>
        </row>
        <row r="356">
          <cell r="A356" t="str">
            <v>24030002</v>
          </cell>
          <cell r="B356" t="str">
            <v>Chan Herrera Alejandra</v>
          </cell>
          <cell r="C356">
            <v>3203.1362892000002</v>
          </cell>
        </row>
        <row r="357">
          <cell r="A357" t="str">
            <v>24080031</v>
          </cell>
          <cell r="B357" t="str">
            <v>Azcorra Calderon Merly Annel</v>
          </cell>
          <cell r="C357">
            <v>2847.3563244000002</v>
          </cell>
        </row>
        <row r="358">
          <cell r="A358" t="str">
            <v>21090037</v>
          </cell>
          <cell r="B358" t="str">
            <v>Lara Rodriguez Susana Virgin</v>
          </cell>
          <cell r="C358">
            <v>2162.2115805600001</v>
          </cell>
        </row>
        <row r="359">
          <cell r="A359" t="str">
            <v>24010012</v>
          </cell>
          <cell r="B359" t="str">
            <v>Mendez Acosta Alexandra</v>
          </cell>
          <cell r="C359">
            <v>2847.3563244000002</v>
          </cell>
        </row>
        <row r="360">
          <cell r="A360" t="str">
            <v>24030019</v>
          </cell>
          <cell r="B360" t="str">
            <v>Villamil Barrientos Rosa De</v>
          </cell>
          <cell r="C360">
            <v>2162.2115805600001</v>
          </cell>
        </row>
        <row r="361">
          <cell r="A361" t="str">
            <v>24040001</v>
          </cell>
          <cell r="B361" t="str">
            <v>Piste Duran Carina Lucely</v>
          </cell>
          <cell r="C361">
            <v>3203.1362892000002</v>
          </cell>
        </row>
        <row r="362">
          <cell r="A362" t="str">
            <v>21090058</v>
          </cell>
          <cell r="B362" t="str">
            <v>Boeta Novelo Lualdy Gabriela</v>
          </cell>
          <cell r="C362">
            <v>2162.2115805600001</v>
          </cell>
        </row>
        <row r="363">
          <cell r="A363" t="str">
            <v>24010013</v>
          </cell>
          <cell r="B363" t="str">
            <v>Mex Pech Maria</v>
          </cell>
          <cell r="C363">
            <v>2847.3563244000002</v>
          </cell>
        </row>
        <row r="364">
          <cell r="A364" t="str">
            <v>24060028</v>
          </cell>
          <cell r="B364" t="str">
            <v>Varguez Gomez Merzi Aurelia</v>
          </cell>
          <cell r="C364" t="e">
            <v>#N/A</v>
          </cell>
        </row>
        <row r="365">
          <cell r="A365" t="str">
            <v>46010020</v>
          </cell>
          <cell r="B365" t="str">
            <v>Orosa Soberanis Silvia Esthe</v>
          </cell>
          <cell r="C365">
            <v>2847.3563244000002</v>
          </cell>
        </row>
        <row r="366">
          <cell r="A366" t="str">
            <v>24040020</v>
          </cell>
          <cell r="B366" t="str">
            <v>Barahona Mena Silvia Jesus</v>
          </cell>
          <cell r="C366">
            <v>2847.3563244000002</v>
          </cell>
        </row>
        <row r="367">
          <cell r="A367" t="str">
            <v>24040023</v>
          </cell>
          <cell r="B367" t="str">
            <v>Martinez Trejo Claudia Dolor</v>
          </cell>
          <cell r="C367">
            <v>2847.3563244000002</v>
          </cell>
        </row>
        <row r="368">
          <cell r="A368" t="str">
            <v>24030020</v>
          </cell>
          <cell r="B368" t="str">
            <v>Balam Ramirez Heydi</v>
          </cell>
          <cell r="C368">
            <v>2847.3563244000002</v>
          </cell>
        </row>
        <row r="369">
          <cell r="A369" t="str">
            <v>24050026</v>
          </cell>
          <cell r="B369" t="str">
            <v>Chan Rosado Julia Elizabeth</v>
          </cell>
          <cell r="C369">
            <v>2162.2115805600001</v>
          </cell>
        </row>
        <row r="370">
          <cell r="A370" t="str">
            <v>24070029</v>
          </cell>
          <cell r="B370" t="str">
            <v>Peniche Juarez Delia</v>
          </cell>
          <cell r="C370">
            <v>2847.3563244000002</v>
          </cell>
        </row>
        <row r="371">
          <cell r="A371" t="str">
            <v>24080001</v>
          </cell>
          <cell r="B371" t="str">
            <v>Catzin Borraz Gloria Alicia</v>
          </cell>
          <cell r="C371">
            <v>2162.2115805600001</v>
          </cell>
        </row>
        <row r="372">
          <cell r="A372" t="str">
            <v>24080003</v>
          </cell>
          <cell r="B372" t="str">
            <v>Varguez Perez Sheila Del Car</v>
          </cell>
          <cell r="C372">
            <v>3203.1362892000002</v>
          </cell>
        </row>
        <row r="373">
          <cell r="A373" t="str">
            <v>24080004</v>
          </cell>
          <cell r="B373" t="str">
            <v>Uc Tovar Mahua Emily</v>
          </cell>
          <cell r="C373">
            <v>3203.0950727999998</v>
          </cell>
        </row>
        <row r="374">
          <cell r="A374" t="str">
            <v>24030018</v>
          </cell>
          <cell r="B374" t="str">
            <v>Mendez Zeel Nedy Patricia</v>
          </cell>
          <cell r="C374">
            <v>2847.3563244000002</v>
          </cell>
        </row>
        <row r="375">
          <cell r="A375" t="str">
            <v>24040025</v>
          </cell>
          <cell r="B375" t="str">
            <v>Osalde Chan Karina Ivette</v>
          </cell>
          <cell r="C375">
            <v>2162.2115805600001</v>
          </cell>
        </row>
        <row r="376">
          <cell r="A376" t="str">
            <v>24010010</v>
          </cell>
          <cell r="B376" t="str">
            <v>Guillermo Torregrosa Miriam</v>
          </cell>
          <cell r="C376">
            <v>3083.1141324</v>
          </cell>
        </row>
        <row r="377">
          <cell r="A377" t="str">
            <v>24010052</v>
          </cell>
          <cell r="B377" t="str">
            <v>Vargas Cruz Elizabeth Soleda</v>
          </cell>
          <cell r="C377">
            <v>3083.1141324</v>
          </cell>
        </row>
        <row r="378">
          <cell r="A378" t="str">
            <v>24100038</v>
          </cell>
          <cell r="B378" t="str">
            <v>Mancilla Villanueva Miriam E</v>
          </cell>
          <cell r="C378">
            <v>3083.1141324</v>
          </cell>
        </row>
        <row r="379">
          <cell r="A379" t="str">
            <v>24100040</v>
          </cell>
          <cell r="B379" t="str">
            <v>Tzel Hoil Liliana Graciela</v>
          </cell>
          <cell r="C379">
            <v>2507.5098717599999</v>
          </cell>
        </row>
        <row r="380">
          <cell r="A380" t="str">
            <v>24100042</v>
          </cell>
          <cell r="B380" t="str">
            <v>Canto Nuñez Josefina Del Ros</v>
          </cell>
          <cell r="C380">
            <v>3083.1553488</v>
          </cell>
        </row>
        <row r="381">
          <cell r="A381" t="str">
            <v>25110032</v>
          </cell>
          <cell r="B381" t="str">
            <v>Manzanero Euan Reyna Maria</v>
          </cell>
          <cell r="C381">
            <v>2997.3840203999998</v>
          </cell>
        </row>
        <row r="382">
          <cell r="A382" t="str">
            <v>24110042</v>
          </cell>
          <cell r="B382" t="str">
            <v>Canche Burgos Magaly</v>
          </cell>
          <cell r="C382">
            <v>3083.1141324</v>
          </cell>
        </row>
        <row r="383">
          <cell r="A383" t="str">
            <v>24010014</v>
          </cell>
          <cell r="B383" t="str">
            <v>Moo Pech Aquileo</v>
          </cell>
          <cell r="C383">
            <v>3083.1141324</v>
          </cell>
        </row>
        <row r="384">
          <cell r="A384" t="str">
            <v>24010050</v>
          </cell>
          <cell r="B384" t="str">
            <v>Coronado Pech Antonio</v>
          </cell>
          <cell r="C384">
            <v>2957.3051930400002</v>
          </cell>
        </row>
        <row r="385">
          <cell r="A385" t="str">
            <v>24120001</v>
          </cell>
          <cell r="B385" t="str">
            <v>Arjona - Nelly Guadalupe</v>
          </cell>
          <cell r="C385">
            <v>3083.1553488</v>
          </cell>
        </row>
        <row r="386">
          <cell r="A386" t="str">
            <v>24120002</v>
          </cell>
          <cell r="B386" t="str">
            <v>Burgos Rodriguez Lucely Del</v>
          </cell>
          <cell r="C386">
            <v>3233.1418284000001</v>
          </cell>
        </row>
        <row r="387">
          <cell r="A387" t="str">
            <v>24130045</v>
          </cell>
          <cell r="B387" t="str">
            <v>Cuevas Magaña Carlos Humbert</v>
          </cell>
          <cell r="C387">
            <v>2934.58671336</v>
          </cell>
        </row>
        <row r="388">
          <cell r="A388" t="str">
            <v>42010004</v>
          </cell>
          <cell r="B388" t="str">
            <v>Chan Pool Gregorio Anacleto</v>
          </cell>
          <cell r="C388">
            <v>2934.58671336</v>
          </cell>
        </row>
        <row r="389">
          <cell r="A389" t="str">
            <v>24090037</v>
          </cell>
          <cell r="B389" t="str">
            <v>Verde Briceño Landy Esperanz</v>
          </cell>
          <cell r="C389">
            <v>2847.3563244000002</v>
          </cell>
        </row>
        <row r="390">
          <cell r="A390" t="str">
            <v>46040006</v>
          </cell>
          <cell r="B390" t="str">
            <v>Barbosa Polanco Nelly Caroli</v>
          </cell>
          <cell r="C390">
            <v>2162.2115805600001</v>
          </cell>
        </row>
        <row r="391">
          <cell r="A391" t="str">
            <v>23010015</v>
          </cell>
          <cell r="B391" t="str">
            <v>Uc Campos Landy Gabriela</v>
          </cell>
          <cell r="C391">
            <v>2162.2115805600001</v>
          </cell>
        </row>
        <row r="392">
          <cell r="A392" t="str">
            <v>24040026</v>
          </cell>
          <cell r="B392" t="str">
            <v>Dominguez Magaña Teresita Me</v>
          </cell>
          <cell r="C392">
            <v>2847.3563244000002</v>
          </cell>
        </row>
        <row r="393">
          <cell r="A393" t="str">
            <v>24150002</v>
          </cell>
          <cell r="B393" t="str">
            <v>Gomez Vivas Maria Soledad</v>
          </cell>
          <cell r="C393">
            <v>3203.1362892000002</v>
          </cell>
        </row>
        <row r="394">
          <cell r="A394" t="str">
            <v>24150003</v>
          </cell>
          <cell r="B394" t="str">
            <v>Chi Gorocica Karla Marine</v>
          </cell>
          <cell r="C394">
            <v>3203.0950727999998</v>
          </cell>
        </row>
        <row r="395">
          <cell r="A395" t="str">
            <v>24150004</v>
          </cell>
          <cell r="B395" t="str">
            <v>Mex Huchim Fatima Del Socorr</v>
          </cell>
          <cell r="C395">
            <v>3203.0950727999998</v>
          </cell>
        </row>
        <row r="396">
          <cell r="A396" t="str">
            <v>22010002</v>
          </cell>
          <cell r="B396" t="str">
            <v>Dzib Chable Yazmin Del Carme</v>
          </cell>
          <cell r="C396">
            <v>2835.9970845600001</v>
          </cell>
        </row>
        <row r="397">
          <cell r="A397" t="str">
            <v>23010013</v>
          </cell>
          <cell r="B397" t="str">
            <v>Rosado Puerto Lilian Raquel</v>
          </cell>
          <cell r="C397">
            <v>2247.9416925599999</v>
          </cell>
        </row>
        <row r="398">
          <cell r="A398" t="str">
            <v>24010004</v>
          </cell>
          <cell r="B398" t="str">
            <v>Chan Barbosa Fanny Edith</v>
          </cell>
        </row>
        <row r="399">
          <cell r="A399" t="str">
            <v>24010049</v>
          </cell>
          <cell r="B399" t="str">
            <v>Navarro Osorio Bertha Merced</v>
          </cell>
        </row>
        <row r="400">
          <cell r="A400" t="str">
            <v>25010008</v>
          </cell>
          <cell r="B400" t="str">
            <v>Cuevas Caballero Miguel De A</v>
          </cell>
          <cell r="C400">
            <v>3984.4073244000001</v>
          </cell>
        </row>
        <row r="401">
          <cell r="A401" t="str">
            <v>21020005</v>
          </cell>
          <cell r="B401" t="str">
            <v>Martinez Bautista Ana Maria</v>
          </cell>
          <cell r="C401">
            <v>1170.2916459600001</v>
          </cell>
        </row>
        <row r="402">
          <cell r="A402" t="str">
            <v>25010023</v>
          </cell>
          <cell r="B402" t="str">
            <v>Tec Muñoz Susana Del Carmen</v>
          </cell>
          <cell r="C402">
            <v>2821.6372907999998</v>
          </cell>
        </row>
        <row r="403">
          <cell r="A403" t="str">
            <v>25020002</v>
          </cell>
          <cell r="B403" t="str">
            <v>Erosa Guemez Monica</v>
          </cell>
          <cell r="C403" t="e">
            <v>#N/A</v>
          </cell>
        </row>
        <row r="404">
          <cell r="A404" t="str">
            <v>25020003</v>
          </cell>
          <cell r="B404" t="str">
            <v>Zuñiga Guerrero Luz Cecilia</v>
          </cell>
          <cell r="C404" t="e">
            <v>#N/A</v>
          </cell>
        </row>
        <row r="405">
          <cell r="A405" t="str">
            <v>22130057</v>
          </cell>
          <cell r="B405" t="str">
            <v>Villamil Rodriguez Ana Rosa</v>
          </cell>
          <cell r="C405">
            <v>2162.2115805600001</v>
          </cell>
        </row>
        <row r="406">
          <cell r="A406" t="str">
            <v>25010043</v>
          </cell>
          <cell r="B406" t="str">
            <v>Villamil Sanchez Claudia Gab</v>
          </cell>
          <cell r="C406">
            <v>2847.3563244000002</v>
          </cell>
        </row>
        <row r="407">
          <cell r="A407" t="str">
            <v>25050002</v>
          </cell>
          <cell r="B407" t="str">
            <v>Aviles Preciat Arati Beatriz</v>
          </cell>
          <cell r="C407">
            <v>3203.0950727999998</v>
          </cell>
        </row>
        <row r="408">
          <cell r="A408" t="str">
            <v>25080001</v>
          </cell>
          <cell r="B408" t="str">
            <v>Aguilar Salazar Carina Yanet</v>
          </cell>
          <cell r="C408">
            <v>2847.3563244000002</v>
          </cell>
        </row>
        <row r="409">
          <cell r="A409" t="str">
            <v>25010004</v>
          </cell>
          <cell r="B409" t="str">
            <v>Avila Perez Yenny Patricia</v>
          </cell>
          <cell r="C409">
            <v>2847.3975408000001</v>
          </cell>
        </row>
        <row r="410">
          <cell r="A410" t="str">
            <v>25010011</v>
          </cell>
          <cell r="B410" t="str">
            <v>Lara Arias Karina Nicte-ha</v>
          </cell>
          <cell r="C410">
            <v>2847.3563244000002</v>
          </cell>
        </row>
        <row r="411">
          <cell r="A411" t="str">
            <v>25010045</v>
          </cell>
          <cell r="B411" t="str">
            <v>Caballero Bonilla Susana Ile</v>
          </cell>
          <cell r="C411">
            <v>2847.3975408000001</v>
          </cell>
        </row>
        <row r="412">
          <cell r="A412" t="str">
            <v>22010029</v>
          </cell>
          <cell r="B412" t="str">
            <v>Vallado Gual Patricia</v>
          </cell>
          <cell r="C412">
            <v>2162.2115805600001</v>
          </cell>
        </row>
        <row r="413">
          <cell r="A413" t="str">
            <v>24010009</v>
          </cell>
          <cell r="B413" t="str">
            <v>Ganzo Mateo Consuelo Del Car</v>
          </cell>
          <cell r="C413">
            <v>2847.3563244000002</v>
          </cell>
        </row>
        <row r="414">
          <cell r="A414" t="str">
            <v>25010006</v>
          </cell>
          <cell r="B414" t="str">
            <v>Balam Muñoz Genny Noemi</v>
          </cell>
          <cell r="C414">
            <v>2847.3975408000001</v>
          </cell>
        </row>
        <row r="415">
          <cell r="A415" t="str">
            <v>25010017</v>
          </cell>
          <cell r="B415" t="str">
            <v>Moreno Lizama Rubi Maria De</v>
          </cell>
          <cell r="C415">
            <v>2847.3563244000002</v>
          </cell>
        </row>
        <row r="416">
          <cell r="A416" t="str">
            <v>21040028</v>
          </cell>
          <cell r="B416" t="str">
            <v>Escalante Sosa Bertha Roxana</v>
          </cell>
          <cell r="C416">
            <v>2162.2115805600001</v>
          </cell>
        </row>
        <row r="417">
          <cell r="A417" t="str">
            <v>24040021</v>
          </cell>
          <cell r="B417" t="str">
            <v>Cervera Montaño Rosa Maria</v>
          </cell>
          <cell r="C417">
            <v>2162.2115805600001</v>
          </cell>
        </row>
        <row r="418">
          <cell r="A418" t="str">
            <v>25140036</v>
          </cell>
          <cell r="B418" t="str">
            <v>Herrera Pacheco Wendy  Eugen</v>
          </cell>
          <cell r="C418">
            <v>2847.3563244000002</v>
          </cell>
        </row>
        <row r="419">
          <cell r="A419" t="str">
            <v>21010014</v>
          </cell>
          <cell r="B419" t="str">
            <v>Lugo Gamboa Marisol</v>
          </cell>
          <cell r="C419">
            <v>2847.3563244000002</v>
          </cell>
        </row>
        <row r="420">
          <cell r="A420" t="str">
            <v>21030026</v>
          </cell>
          <cell r="B420" t="str">
            <v>Reyes Rivera Ruby Del C.</v>
          </cell>
          <cell r="C420">
            <v>2162.2115805600001</v>
          </cell>
        </row>
        <row r="421">
          <cell r="A421" t="str">
            <v>23110001</v>
          </cell>
          <cell r="B421" t="str">
            <v>Gongora Villegas Elda Beatri</v>
          </cell>
          <cell r="C421">
            <v>2162.2115805600001</v>
          </cell>
        </row>
        <row r="422">
          <cell r="A422" t="str">
            <v>24140002</v>
          </cell>
          <cell r="B422" t="str">
            <v>Navarrete Campos Jeniffer Gu</v>
          </cell>
          <cell r="C422" t="e">
            <v>#N/A</v>
          </cell>
        </row>
        <row r="423">
          <cell r="A423" t="str">
            <v>25090001</v>
          </cell>
          <cell r="B423" t="str">
            <v>Rodriguez España Maria Teres</v>
          </cell>
          <cell r="C423">
            <v>3203.0950727999998</v>
          </cell>
        </row>
        <row r="424">
          <cell r="A424" t="str">
            <v>22010023</v>
          </cell>
          <cell r="B424" t="str">
            <v>Sanchez - Maria Isabel</v>
          </cell>
          <cell r="C424">
            <v>2847.3563244000002</v>
          </cell>
        </row>
        <row r="425">
          <cell r="A425" t="str">
            <v>25010020</v>
          </cell>
          <cell r="B425" t="str">
            <v>Quintal Suarez Mirley Rosali</v>
          </cell>
          <cell r="C425">
            <v>2847.3563244000002</v>
          </cell>
        </row>
        <row r="426">
          <cell r="A426" t="str">
            <v>23120002</v>
          </cell>
          <cell r="B426" t="str">
            <v>Piña Gongora Ligia Beatriz</v>
          </cell>
          <cell r="C426">
            <v>3427.5348573599999</v>
          </cell>
        </row>
        <row r="427">
          <cell r="A427" t="str">
            <v>24100039</v>
          </cell>
          <cell r="B427" t="str">
            <v>Pacheco Camara Genny G.</v>
          </cell>
          <cell r="C427">
            <v>2997.3840203999998</v>
          </cell>
        </row>
        <row r="428">
          <cell r="A428" t="str">
            <v>25010022</v>
          </cell>
          <cell r="B428" t="str">
            <v>Rosado - Sandra Ruby</v>
          </cell>
          <cell r="C428">
            <v>2821.6372907999998</v>
          </cell>
        </row>
        <row r="429">
          <cell r="A429" t="str">
            <v>25110001</v>
          </cell>
          <cell r="B429" t="str">
            <v>Diaz - Ana Virginia</v>
          </cell>
          <cell r="C429">
            <v>3083.1553488</v>
          </cell>
        </row>
        <row r="430">
          <cell r="A430" t="str">
            <v>25120001</v>
          </cell>
          <cell r="B430" t="str">
            <v>Gonzalez Sanchez Maria Jesus</v>
          </cell>
          <cell r="C430">
            <v>3427.5348573599999</v>
          </cell>
        </row>
        <row r="431">
          <cell r="A431" t="str">
            <v>25120047</v>
          </cell>
          <cell r="B431" t="str">
            <v>Mendez Zeel Marciala Eugenia</v>
          </cell>
          <cell r="C431">
            <v>3083.1141324</v>
          </cell>
        </row>
        <row r="432">
          <cell r="A432" t="str">
            <v>25120033</v>
          </cell>
          <cell r="B432" t="str">
            <v>Baz Ojeda Lilia Maria</v>
          </cell>
          <cell r="C432">
            <v>3083.1141324</v>
          </cell>
        </row>
        <row r="433">
          <cell r="A433" t="str">
            <v>25010003</v>
          </cell>
          <cell r="B433" t="str">
            <v>Arjona - Rosa Maria Del Pila</v>
          </cell>
          <cell r="C433">
            <v>3083.1553488</v>
          </cell>
        </row>
        <row r="434">
          <cell r="A434" t="str">
            <v>25010014</v>
          </cell>
          <cell r="B434" t="str">
            <v>Medina Muñoz Victor Manuel</v>
          </cell>
          <cell r="C434">
            <v>3083.1141324</v>
          </cell>
        </row>
        <row r="435">
          <cell r="A435" t="str">
            <v>25010025</v>
          </cell>
          <cell r="B435" t="str">
            <v>Ziga - Pedro</v>
          </cell>
          <cell r="C435">
            <v>3083.1141324</v>
          </cell>
        </row>
        <row r="436">
          <cell r="A436" t="str">
            <v>25130001</v>
          </cell>
          <cell r="B436" t="str">
            <v>Ayala Pacheco Joaquin Abelar</v>
          </cell>
          <cell r="C436">
            <v>2758.83998376</v>
          </cell>
        </row>
        <row r="437">
          <cell r="A437" t="str">
            <v>25130002</v>
          </cell>
          <cell r="B437" t="str">
            <v>Pech Uitz Angel Roberto</v>
          </cell>
          <cell r="C437">
            <v>3083.1141324</v>
          </cell>
        </row>
        <row r="438">
          <cell r="A438" t="str">
            <v>25010024</v>
          </cell>
          <cell r="B438" t="str">
            <v>Vivas Lizama Celia Jorgelina</v>
          </cell>
          <cell r="C438">
            <v>2162.2115805600001</v>
          </cell>
        </row>
        <row r="439">
          <cell r="A439" t="str">
            <v>21010011</v>
          </cell>
          <cell r="B439" t="str">
            <v>Hu Chi Pedro</v>
          </cell>
          <cell r="C439">
            <v>2934.58671336</v>
          </cell>
        </row>
        <row r="440">
          <cell r="A440" t="str">
            <v>25010002</v>
          </cell>
          <cell r="B440" t="str">
            <v>Alemañy Cordero Erika Alejan</v>
          </cell>
          <cell r="C440">
            <v>2847.3563244000002</v>
          </cell>
        </row>
        <row r="441">
          <cell r="A441" t="str">
            <v>25010046</v>
          </cell>
          <cell r="B441" t="str">
            <v>Balam Herrera Gisela Del Car</v>
          </cell>
          <cell r="C441">
            <v>2847.3563244000002</v>
          </cell>
        </row>
        <row r="442">
          <cell r="A442" t="str">
            <v>25010015</v>
          </cell>
          <cell r="B442" t="str">
            <v>Mezo Novelo Claudia Mercedes</v>
          </cell>
          <cell r="C442">
            <v>2847.3563244000002</v>
          </cell>
        </row>
        <row r="443">
          <cell r="A443" t="str">
            <v>25140035</v>
          </cell>
          <cell r="B443" t="str">
            <v>Cobos Solis Wendy Karina</v>
          </cell>
          <cell r="C443">
            <v>2162.2115805600001</v>
          </cell>
        </row>
        <row r="444">
          <cell r="A444" t="str">
            <v>25160004</v>
          </cell>
          <cell r="B444" t="str">
            <v>Chan Chel Lucely Magaly</v>
          </cell>
          <cell r="C444">
            <v>2162.2775268</v>
          </cell>
        </row>
        <row r="445">
          <cell r="A445" t="str">
            <v>25170001</v>
          </cell>
          <cell r="B445" t="str">
            <v>Maza Poot Maria Lucina</v>
          </cell>
          <cell r="C445">
            <v>2847.3563244000002</v>
          </cell>
        </row>
        <row r="446">
          <cell r="A446" t="str">
            <v>25170002</v>
          </cell>
          <cell r="B446" t="str">
            <v>Caballero Ortiz Elsy Del Jes</v>
          </cell>
          <cell r="C446">
            <v>3203.0950727999998</v>
          </cell>
        </row>
        <row r="447">
          <cell r="A447" t="str">
            <v>25170003</v>
          </cell>
          <cell r="B447" t="str">
            <v>Ley Alonzo Nallely Del Carme</v>
          </cell>
          <cell r="C447">
            <v>3203.0950727999998</v>
          </cell>
        </row>
        <row r="448">
          <cell r="A448" t="str">
            <v>26010001</v>
          </cell>
          <cell r="B448" t="str">
            <v>Alejos Burgos Marco Antonio</v>
          </cell>
          <cell r="C448">
            <v>2897.2941146399999</v>
          </cell>
        </row>
        <row r="449">
          <cell r="A449" t="str">
            <v>26010003</v>
          </cell>
          <cell r="B449" t="str">
            <v>Castillo Alejos Monica Auror</v>
          </cell>
        </row>
        <row r="450">
          <cell r="A450" t="str">
            <v>26010011</v>
          </cell>
          <cell r="B450" t="str">
            <v>Pacheco Naal Wendy Alejandra</v>
          </cell>
          <cell r="C450">
            <v>2248.0076388000002</v>
          </cell>
        </row>
        <row r="451">
          <cell r="A451" t="str">
            <v>26010021</v>
          </cell>
          <cell r="B451" t="str">
            <v>Guerrero Santos Marco Antoni</v>
          </cell>
          <cell r="C451">
            <v>4638.1433925600004</v>
          </cell>
        </row>
        <row r="452">
          <cell r="A452" t="str">
            <v>26010005</v>
          </cell>
          <cell r="B452" t="str">
            <v>Chan Balam Selmi</v>
          </cell>
          <cell r="C452">
            <v>3083.1141324</v>
          </cell>
        </row>
        <row r="453">
          <cell r="A453" t="str">
            <v>26020001</v>
          </cell>
          <cell r="B453" t="str">
            <v>Chan Peralta Mary Isabel</v>
          </cell>
          <cell r="C453">
            <v>3233.1418284000001</v>
          </cell>
        </row>
        <row r="454">
          <cell r="A454" t="str">
            <v>26020003</v>
          </cell>
          <cell r="B454" t="str">
            <v>Delgado - Nely Beatriz</v>
          </cell>
          <cell r="C454" t="e">
            <v>#N/A</v>
          </cell>
        </row>
        <row r="455">
          <cell r="A455" t="str">
            <v>26010002</v>
          </cell>
          <cell r="B455" t="str">
            <v>Carrillo Avila Ileana Asunci</v>
          </cell>
          <cell r="C455">
            <v>2847.3563244000002</v>
          </cell>
        </row>
        <row r="456">
          <cell r="A456" t="str">
            <v>26010004</v>
          </cell>
          <cell r="B456" t="str">
            <v>Castillo Samos Raquel Elizab</v>
          </cell>
          <cell r="C456">
            <v>2847.3563244000002</v>
          </cell>
        </row>
        <row r="457">
          <cell r="A457" t="str">
            <v>26010010</v>
          </cell>
          <cell r="B457" t="str">
            <v>Lopez Mejia Erika Roxana</v>
          </cell>
          <cell r="C457">
            <v>2162.2115805600001</v>
          </cell>
        </row>
        <row r="458">
          <cell r="A458" t="str">
            <v>26050003</v>
          </cell>
          <cell r="B458" t="str">
            <v>Escalante Cortes Grissel Del</v>
          </cell>
          <cell r="C458">
            <v>3203.0950727999998</v>
          </cell>
        </row>
        <row r="459">
          <cell r="A459" t="str">
            <v>26010006</v>
          </cell>
          <cell r="B459" t="str">
            <v>Chan Cob Rocio Evelin</v>
          </cell>
          <cell r="C459">
            <v>2162.2115805600001</v>
          </cell>
        </row>
        <row r="460">
          <cell r="A460" t="str">
            <v>26010018</v>
          </cell>
          <cell r="B460" t="str">
            <v>Cardeña Gonzalez Daneira Roc</v>
          </cell>
          <cell r="C460">
            <v>2847.3563244000002</v>
          </cell>
        </row>
        <row r="461">
          <cell r="A461" t="str">
            <v>26070004</v>
          </cell>
          <cell r="B461" t="str">
            <v>Pacheco Sansores Maria De La</v>
          </cell>
          <cell r="C461">
            <v>3203.0950727999998</v>
          </cell>
        </row>
        <row r="462">
          <cell r="A462" t="str">
            <v>26010014</v>
          </cell>
          <cell r="B462" t="str">
            <v>Rosado Pacheco Celina Del So</v>
          </cell>
          <cell r="C462">
            <v>2162.2115805600001</v>
          </cell>
        </row>
        <row r="463">
          <cell r="A463" t="str">
            <v>26050001</v>
          </cell>
          <cell r="B463" t="str">
            <v>Almeida Peralta Rita Irene</v>
          </cell>
          <cell r="C463">
            <v>2162.2775268</v>
          </cell>
        </row>
        <row r="464">
          <cell r="A464" t="str">
            <v>26070003</v>
          </cell>
          <cell r="B464" t="str">
            <v>Carrillo Landa Yessica Vanes</v>
          </cell>
          <cell r="C464">
            <v>3203.0950727999998</v>
          </cell>
        </row>
        <row r="465">
          <cell r="A465" t="str">
            <v>26080001</v>
          </cell>
          <cell r="B465" t="str">
            <v>Alejos Guerrero Perla Americ</v>
          </cell>
          <cell r="C465">
            <v>2847.3975408000001</v>
          </cell>
        </row>
        <row r="466">
          <cell r="A466" t="str">
            <v>26080002</v>
          </cell>
          <cell r="B466" t="str">
            <v>Be Canul Liliana Esther</v>
          </cell>
          <cell r="C466" t="e">
            <v>#N/A</v>
          </cell>
        </row>
        <row r="467">
          <cell r="A467" t="str">
            <v>26080003</v>
          </cell>
          <cell r="B467" t="str">
            <v>Ocampo Salazar Aida Beatriz</v>
          </cell>
          <cell r="C467" t="e">
            <v>#N/A</v>
          </cell>
        </row>
        <row r="468">
          <cell r="A468" t="str">
            <v>26010016</v>
          </cell>
          <cell r="B468" t="str">
            <v>Uc Cervera Nelsi Guadalupe</v>
          </cell>
          <cell r="C468">
            <v>2162.2115805600001</v>
          </cell>
        </row>
        <row r="469">
          <cell r="A469" t="str">
            <v>26090001</v>
          </cell>
          <cell r="B469" t="str">
            <v>Magaña Peralta Lidia Soledad</v>
          </cell>
          <cell r="C469">
            <v>2847.3563244000002</v>
          </cell>
        </row>
        <row r="470">
          <cell r="A470" t="str">
            <v>26090003</v>
          </cell>
          <cell r="B470" t="str">
            <v>Rodriguez Ramirez Mirley Are</v>
          </cell>
          <cell r="C470">
            <v>3203.1362892000002</v>
          </cell>
        </row>
        <row r="471">
          <cell r="A471" t="str">
            <v>26010019</v>
          </cell>
          <cell r="B471" t="str">
            <v>Tzeek Tzuc Esther Eunice</v>
          </cell>
          <cell r="C471">
            <v>2162.2115805600001</v>
          </cell>
        </row>
        <row r="472">
          <cell r="A472" t="str">
            <v>26100001</v>
          </cell>
          <cell r="B472" t="str">
            <v>Tun Tzakum Tatun O.neal</v>
          </cell>
          <cell r="C472">
            <v>3203.1362892000002</v>
          </cell>
        </row>
        <row r="473">
          <cell r="A473" t="str">
            <v>26100002</v>
          </cell>
          <cell r="B473" t="str">
            <v>Sosa Cervantes Claudia Azuce</v>
          </cell>
          <cell r="C473">
            <v>3203.0950727999998</v>
          </cell>
        </row>
        <row r="474">
          <cell r="A474" t="str">
            <v>26010008</v>
          </cell>
          <cell r="B474" t="str">
            <v>Gongora Vela William Antonio</v>
          </cell>
          <cell r="C474">
            <v>2934.58671336</v>
          </cell>
        </row>
        <row r="475">
          <cell r="A475" t="str">
            <v>26010013</v>
          </cell>
          <cell r="B475" t="str">
            <v>Puc Keb Julio Martin</v>
          </cell>
          <cell r="C475">
            <v>2934.58671336</v>
          </cell>
        </row>
        <row r="476">
          <cell r="A476" t="str">
            <v>26010009</v>
          </cell>
          <cell r="B476" t="str">
            <v>Guillen Uc Argelia Guadalupe</v>
          </cell>
          <cell r="C476">
            <v>3083.1141324</v>
          </cell>
        </row>
        <row r="477">
          <cell r="A477" t="str">
            <v>26010017</v>
          </cell>
          <cell r="B477" t="str">
            <v>Zapata Sosa Rosa Marleny</v>
          </cell>
          <cell r="C477">
            <v>3083.1141324</v>
          </cell>
        </row>
        <row r="478">
          <cell r="A478" t="str">
            <v>26120001</v>
          </cell>
          <cell r="B478" t="str">
            <v>Ake May Mayra Alejandra</v>
          </cell>
          <cell r="C478">
            <v>3427.5348573599999</v>
          </cell>
        </row>
        <row r="479">
          <cell r="A479" t="str">
            <v>26120002</v>
          </cell>
          <cell r="B479" t="str">
            <v>May Rejon Adela Adriana</v>
          </cell>
          <cell r="C479">
            <v>3427.5183708</v>
          </cell>
        </row>
        <row r="480">
          <cell r="A480" t="str">
            <v>26010012</v>
          </cell>
          <cell r="B480" t="str">
            <v>Peralta Torres Sandra Adelai</v>
          </cell>
          <cell r="C480">
            <v>2821.6372907999998</v>
          </cell>
        </row>
        <row r="481">
          <cell r="A481" t="str">
            <v>27010023</v>
          </cell>
          <cell r="B481" t="str">
            <v>Trejo Gomez Maria Eugenia</v>
          </cell>
        </row>
        <row r="482">
          <cell r="A482" t="str">
            <v>27010027</v>
          </cell>
          <cell r="B482" t="str">
            <v>Martinez Colli Jose Luis</v>
          </cell>
          <cell r="C482" t="e">
            <v>#N/A</v>
          </cell>
        </row>
        <row r="483">
          <cell r="A483" t="str">
            <v>27010029</v>
          </cell>
          <cell r="B483" t="str">
            <v>Aguilar Alvarez Rossy Paloma</v>
          </cell>
          <cell r="C483">
            <v>2890.2213803999998</v>
          </cell>
        </row>
        <row r="484">
          <cell r="A484" t="str">
            <v>27010030</v>
          </cell>
          <cell r="B484" t="str">
            <v>Mena Martin Maria Jose</v>
          </cell>
          <cell r="C484">
            <v>2835.9970845600001</v>
          </cell>
        </row>
        <row r="485">
          <cell r="A485" t="str">
            <v>27010031</v>
          </cell>
          <cell r="B485" t="str">
            <v>Canul Tamay Humberto</v>
          </cell>
          <cell r="C485">
            <v>3961.90317</v>
          </cell>
        </row>
        <row r="486">
          <cell r="A486" t="str">
            <v>27010007</v>
          </cell>
          <cell r="B486" t="str">
            <v>Correa Pacheco Silvia Esther</v>
          </cell>
          <cell r="C486">
            <v>2847.3563244000002</v>
          </cell>
        </row>
        <row r="487">
          <cell r="A487" t="str">
            <v>27010009</v>
          </cell>
          <cell r="B487" t="str">
            <v>Loria Heredia Seydi Guadalup</v>
          </cell>
          <cell r="C487" t="e">
            <v>#N/A</v>
          </cell>
        </row>
        <row r="488">
          <cell r="A488" t="str">
            <v>27030002</v>
          </cell>
          <cell r="B488" t="str">
            <v>Hidalgo Barrero Helena Aleja</v>
          </cell>
          <cell r="C488">
            <v>3203.1362892000002</v>
          </cell>
        </row>
        <row r="489">
          <cell r="A489" t="str">
            <v>27030003</v>
          </cell>
          <cell r="B489" t="str">
            <v>Uc Gamboa Mercy Alejandra</v>
          </cell>
          <cell r="C489">
            <v>3203.1362892000002</v>
          </cell>
        </row>
        <row r="490">
          <cell r="A490" t="str">
            <v>27010003</v>
          </cell>
          <cell r="B490" t="str">
            <v>Antonio Joaquin Marcela</v>
          </cell>
          <cell r="C490">
            <v>2162.2115805600001</v>
          </cell>
        </row>
        <row r="491">
          <cell r="A491" t="str">
            <v>27010008</v>
          </cell>
          <cell r="B491" t="str">
            <v>Jimenez Puga Teresa De Jesus</v>
          </cell>
          <cell r="C491">
            <v>2847.3563244000002</v>
          </cell>
        </row>
        <row r="492">
          <cell r="A492" t="str">
            <v>27010001</v>
          </cell>
          <cell r="B492" t="str">
            <v>Aguilar Caamal Maria Teresa</v>
          </cell>
          <cell r="C492">
            <v>2162.2775268</v>
          </cell>
        </row>
        <row r="493">
          <cell r="A493" t="str">
            <v>27010005</v>
          </cell>
          <cell r="B493" t="str">
            <v>Cen Diaz Juana Bautista</v>
          </cell>
          <cell r="C493">
            <v>3083.1141324</v>
          </cell>
        </row>
        <row r="494">
          <cell r="A494" t="str">
            <v>27010021</v>
          </cell>
          <cell r="B494" t="str">
            <v>Us Cob Gloria Noemi</v>
          </cell>
          <cell r="C494">
            <v>3083.1141324</v>
          </cell>
        </row>
        <row r="495">
          <cell r="A495" t="str">
            <v>27060021</v>
          </cell>
          <cell r="B495" t="str">
            <v>Amado Rincon Zoila</v>
          </cell>
          <cell r="C495">
            <v>2997.3840203999998</v>
          </cell>
        </row>
        <row r="496">
          <cell r="A496" t="str">
            <v>27010020</v>
          </cell>
          <cell r="B496" t="str">
            <v>Yupit - Jose Honorio</v>
          </cell>
          <cell r="C496">
            <v>3083.1141324</v>
          </cell>
        </row>
        <row r="497">
          <cell r="A497" t="str">
            <v>27070002</v>
          </cell>
          <cell r="B497" t="str">
            <v>Palomo Salazar Arminda Guill</v>
          </cell>
          <cell r="C497">
            <v>3083.1141324</v>
          </cell>
        </row>
        <row r="498">
          <cell r="A498" t="str">
            <v>27070003</v>
          </cell>
          <cell r="B498" t="str">
            <v>Cetina Loeza Jose Antonio</v>
          </cell>
          <cell r="C498">
            <v>3097.4739261599998</v>
          </cell>
        </row>
        <row r="499">
          <cell r="A499" t="str">
            <v>27010019</v>
          </cell>
          <cell r="B499" t="str">
            <v>Ventura Velasco Ivette Maric</v>
          </cell>
          <cell r="C499">
            <v>2162.2115805600001</v>
          </cell>
        </row>
        <row r="500">
          <cell r="A500" t="str">
            <v>27010002</v>
          </cell>
          <cell r="B500" t="str">
            <v>Alamilla Valdez Elvia Aurora</v>
          </cell>
          <cell r="C500">
            <v>2847.3563244000002</v>
          </cell>
        </row>
        <row r="501">
          <cell r="A501" t="str">
            <v>27090002</v>
          </cell>
          <cell r="B501" t="str">
            <v>Dzib Perez Aida Angelina</v>
          </cell>
          <cell r="C501">
            <v>2847.3563244000002</v>
          </cell>
        </row>
        <row r="502">
          <cell r="A502" t="str">
            <v>27090003</v>
          </cell>
          <cell r="B502" t="str">
            <v>Arceo Carvajal Yleana Candel</v>
          </cell>
          <cell r="C502">
            <v>3203.1362892000002</v>
          </cell>
        </row>
        <row r="503">
          <cell r="A503" t="str">
            <v>27090004</v>
          </cell>
          <cell r="B503" t="str">
            <v>Martinez Gonzalez Carolina</v>
          </cell>
          <cell r="C503">
            <v>2162.2775268</v>
          </cell>
        </row>
        <row r="504">
          <cell r="A504" t="str">
            <v>27090005</v>
          </cell>
          <cell r="B504" t="str">
            <v>Lizama Jimenez Esther Arivel</v>
          </cell>
          <cell r="C504" t="e">
            <v>#N/A</v>
          </cell>
        </row>
        <row r="505">
          <cell r="A505" t="str">
            <v>27010004</v>
          </cell>
          <cell r="B505" t="str">
            <v>Baeza Silva Teresita Anilu</v>
          </cell>
          <cell r="C505">
            <v>2847.3563244000002</v>
          </cell>
        </row>
        <row r="506">
          <cell r="A506" t="str">
            <v>27010012</v>
          </cell>
          <cell r="B506" t="str">
            <v>Miranda Monforte Lucia Josef</v>
          </cell>
          <cell r="C506">
            <v>2162.2115805600001</v>
          </cell>
        </row>
        <row r="507">
          <cell r="A507" t="str">
            <v>27110002</v>
          </cell>
          <cell r="B507" t="str">
            <v>Alvarez Aguilar Cindy Jazmin</v>
          </cell>
          <cell r="C507">
            <v>3035.9625707999999</v>
          </cell>
        </row>
        <row r="508">
          <cell r="A508" t="str">
            <v>27010006</v>
          </cell>
          <cell r="B508" t="str">
            <v>Chuc Pech Raymundo</v>
          </cell>
          <cell r="C508">
            <v>2934.58671336</v>
          </cell>
        </row>
        <row r="509">
          <cell r="A509" t="str">
            <v>27010011</v>
          </cell>
          <cell r="B509" t="str">
            <v>Mendoza Gomez Jose Santos</v>
          </cell>
          <cell r="C509">
            <v>2934.58671336</v>
          </cell>
        </row>
        <row r="510">
          <cell r="A510" t="str">
            <v>27130001</v>
          </cell>
          <cell r="B510" t="str">
            <v>Rodriguez Pech Shirley Arace</v>
          </cell>
          <cell r="C510" t="e">
            <v>#N/A</v>
          </cell>
        </row>
        <row r="511">
          <cell r="A511" t="str">
            <v>27130002</v>
          </cell>
          <cell r="B511" t="str">
            <v>Uch Tun Hermelinda</v>
          </cell>
          <cell r="C511">
            <v>3203.0950727999998</v>
          </cell>
        </row>
        <row r="512">
          <cell r="A512" t="str">
            <v>29010001</v>
          </cell>
          <cell r="B512" t="str">
            <v>Cabrera Montero Maria Antoni</v>
          </cell>
          <cell r="C512">
            <v>3083.1141324</v>
          </cell>
        </row>
        <row r="513">
          <cell r="A513" t="str">
            <v>29010005</v>
          </cell>
          <cell r="B513" t="str">
            <v>Garcia Arceo Wilberth</v>
          </cell>
          <cell r="C513" t="e">
            <v>#N/A</v>
          </cell>
        </row>
        <row r="514">
          <cell r="A514" t="str">
            <v>29010007</v>
          </cell>
          <cell r="B514" t="str">
            <v>Loria Ortiz Juan Pablo</v>
          </cell>
          <cell r="C514">
            <v>1001.259892248</v>
          </cell>
        </row>
        <row r="515">
          <cell r="A515" t="str">
            <v>29010008</v>
          </cell>
          <cell r="B515" t="str">
            <v>Palomo Couoh Reyna Maricela</v>
          </cell>
          <cell r="C515">
            <v>3083.1141324</v>
          </cell>
        </row>
        <row r="516">
          <cell r="A516" t="str">
            <v>29010009</v>
          </cell>
          <cell r="B516" t="str">
            <v>Pech Padilla Maria Reynalda</v>
          </cell>
          <cell r="C516">
            <v>3083.1141324</v>
          </cell>
        </row>
        <row r="517">
          <cell r="A517" t="str">
            <v>29010013</v>
          </cell>
          <cell r="B517" t="str">
            <v>Herrera Romero Felix</v>
          </cell>
        </row>
        <row r="518">
          <cell r="A518" t="str">
            <v>29020002</v>
          </cell>
          <cell r="B518" t="str">
            <v>Cruz Vargas Mariel</v>
          </cell>
          <cell r="C518" t="e">
            <v>#N/A</v>
          </cell>
        </row>
        <row r="519">
          <cell r="A519" t="str">
            <v>29020013</v>
          </cell>
          <cell r="B519" t="str">
            <v>Espadas Lara Blanca Elvira</v>
          </cell>
          <cell r="C519">
            <v>3083.1141324</v>
          </cell>
        </row>
        <row r="520">
          <cell r="A520" t="str">
            <v>29020014</v>
          </cell>
          <cell r="B520" t="str">
            <v>Estrada Lizama Patricia</v>
          </cell>
          <cell r="C520">
            <v>2728.8344445600001</v>
          </cell>
        </row>
        <row r="521">
          <cell r="A521" t="str">
            <v>29020015</v>
          </cell>
          <cell r="B521" t="str">
            <v>Martinez Sanchez Jose L.</v>
          </cell>
          <cell r="C521">
            <v>3083.1141324</v>
          </cell>
        </row>
        <row r="522">
          <cell r="A522" t="str">
            <v>29030018</v>
          </cell>
          <cell r="B522" t="str">
            <v>Castro Castellanos Maria Del</v>
          </cell>
          <cell r="C522">
            <v>3158.77095624</v>
          </cell>
        </row>
        <row r="523">
          <cell r="A523" t="str">
            <v>30020018</v>
          </cell>
          <cell r="B523" t="str">
            <v>Perez Arevalo Elizabeth</v>
          </cell>
          <cell r="C523">
            <v>3311.7992061599998</v>
          </cell>
        </row>
        <row r="524">
          <cell r="A524" t="str">
            <v>29040018</v>
          </cell>
          <cell r="B524" t="str">
            <v>Bacab Lopez Neyla Patricia</v>
          </cell>
          <cell r="C524">
            <v>2907.3674028</v>
          </cell>
        </row>
        <row r="525">
          <cell r="A525" t="str">
            <v>29040019</v>
          </cell>
          <cell r="B525" t="str">
            <v>Echeverria Mendez Dianela De</v>
          </cell>
          <cell r="C525">
            <v>2907.3674028</v>
          </cell>
        </row>
        <row r="526">
          <cell r="A526" t="str">
            <v>29040020</v>
          </cell>
          <cell r="B526" t="str">
            <v>Gonzalez Canto Noemi</v>
          </cell>
          <cell r="C526">
            <v>2795.9182572</v>
          </cell>
        </row>
        <row r="527">
          <cell r="A527" t="str">
            <v>29040021</v>
          </cell>
          <cell r="B527" t="str">
            <v>Negron Canche Maria Concepci</v>
          </cell>
          <cell r="C527">
            <v>2907.3674028</v>
          </cell>
        </row>
        <row r="528">
          <cell r="A528" t="str">
            <v>29040022</v>
          </cell>
          <cell r="B528" t="str">
            <v>Novelo Gongora Laura</v>
          </cell>
          <cell r="C528">
            <v>2795.9182572</v>
          </cell>
        </row>
        <row r="529">
          <cell r="A529" t="str">
            <v>29040023</v>
          </cell>
          <cell r="B529" t="str">
            <v>Pacheco Medina Lizbeth</v>
          </cell>
          <cell r="C529">
            <v>2907.3674028</v>
          </cell>
        </row>
        <row r="530">
          <cell r="A530" t="str">
            <v>29040024</v>
          </cell>
          <cell r="B530" t="str">
            <v>Pinelo Puga Nery G.</v>
          </cell>
          <cell r="C530">
            <v>1120.4033154000001</v>
          </cell>
        </row>
        <row r="531">
          <cell r="A531" t="str">
            <v>29040025</v>
          </cell>
          <cell r="B531" t="str">
            <v>Puerto Dominguez Gladys Beat</v>
          </cell>
          <cell r="C531">
            <v>2795.9182572</v>
          </cell>
        </row>
        <row r="532">
          <cell r="A532" t="str">
            <v>29040026</v>
          </cell>
          <cell r="B532" t="str">
            <v>Ramirez Solis Marisol</v>
          </cell>
          <cell r="C532">
            <v>2907.3674028</v>
          </cell>
        </row>
        <row r="533">
          <cell r="A533" t="str">
            <v>29040027</v>
          </cell>
          <cell r="B533" t="str">
            <v>Reyes Berzunza Fanny Beatriz</v>
          </cell>
          <cell r="C533">
            <v>2907.3674028</v>
          </cell>
        </row>
        <row r="534">
          <cell r="A534" t="str">
            <v>29040028</v>
          </cell>
          <cell r="B534" t="str">
            <v>Rosado Caamal Mary Tammy</v>
          </cell>
          <cell r="C534">
            <v>3158.9852815200002</v>
          </cell>
        </row>
        <row r="535">
          <cell r="A535" t="str">
            <v>29050028</v>
          </cell>
          <cell r="B535" t="str">
            <v>Baeza Uc Sandra G.</v>
          </cell>
          <cell r="C535">
            <v>2934.58671336</v>
          </cell>
        </row>
        <row r="536">
          <cell r="A536" t="str">
            <v>29050029</v>
          </cell>
          <cell r="B536" t="str">
            <v>Nieves Chable Lidia</v>
          </cell>
          <cell r="C536">
            <v>1939.31328936</v>
          </cell>
        </row>
        <row r="537">
          <cell r="A537" t="str">
            <v>29050031</v>
          </cell>
          <cell r="B537" t="str">
            <v>Yam Martinez Landy Del C.</v>
          </cell>
          <cell r="C537">
            <v>2934.58671336</v>
          </cell>
        </row>
        <row r="538">
          <cell r="A538" t="str">
            <v>30040029</v>
          </cell>
          <cell r="B538" t="str">
            <v>Cachon Puc Gabriel Jesus</v>
          </cell>
          <cell r="C538">
            <v>2907.3674028</v>
          </cell>
        </row>
        <row r="539">
          <cell r="A539" t="str">
            <v>29010003</v>
          </cell>
          <cell r="B539" t="str">
            <v>Dzul Chuil Adrian Eleazar</v>
          </cell>
          <cell r="C539">
            <v>3083.1141324</v>
          </cell>
        </row>
        <row r="540">
          <cell r="A540" t="str">
            <v>29070034</v>
          </cell>
          <cell r="B540" t="str">
            <v>Borges Ceballos David Atocha</v>
          </cell>
          <cell r="C540">
            <v>2934.58671336</v>
          </cell>
        </row>
        <row r="541">
          <cell r="A541" t="str">
            <v>29070035</v>
          </cell>
          <cell r="B541" t="str">
            <v>Magaña Pino Ernesto</v>
          </cell>
          <cell r="C541">
            <v>2934.58671336</v>
          </cell>
        </row>
        <row r="542">
          <cell r="A542" t="str">
            <v>29070036</v>
          </cell>
          <cell r="B542" t="str">
            <v>Mena Zapata Francisco Javier</v>
          </cell>
          <cell r="C542">
            <v>1683.6526313520001</v>
          </cell>
        </row>
        <row r="543">
          <cell r="A543" t="str">
            <v>29070037</v>
          </cell>
          <cell r="B543" t="str">
            <v>Rochel Lizarraga Erick</v>
          </cell>
          <cell r="C543">
            <v>3083.1141324</v>
          </cell>
        </row>
        <row r="544">
          <cell r="A544" t="str">
            <v>29070038</v>
          </cell>
          <cell r="B544" t="str">
            <v>Villanueva Pacheco Pablo</v>
          </cell>
          <cell r="C544">
            <v>3083.1141324</v>
          </cell>
        </row>
        <row r="545">
          <cell r="A545" t="str">
            <v>29080039</v>
          </cell>
          <cell r="B545" t="str">
            <v>Buenfil Santos Justina</v>
          </cell>
          <cell r="C545">
            <v>2762.8517133599998</v>
          </cell>
        </row>
        <row r="546">
          <cell r="A546" t="str">
            <v>29080040</v>
          </cell>
          <cell r="B546" t="str">
            <v>Ojeda Patron Ernesto Edmundo</v>
          </cell>
          <cell r="C546">
            <v>2795.9182572</v>
          </cell>
        </row>
        <row r="547">
          <cell r="A547" t="str">
            <v>29080041</v>
          </cell>
          <cell r="B547" t="str">
            <v>Perez Burgos Hugo Ovidio</v>
          </cell>
          <cell r="C547">
            <v>2934.58671336</v>
          </cell>
        </row>
        <row r="548">
          <cell r="A548" t="str">
            <v>29080042</v>
          </cell>
          <cell r="B548" t="str">
            <v>Soberanis Sosa Octavio Abela</v>
          </cell>
          <cell r="C548">
            <v>2934.58671336</v>
          </cell>
        </row>
        <row r="549">
          <cell r="A549" t="str">
            <v>29090001</v>
          </cell>
          <cell r="B549" t="str">
            <v>Medina Novelo Juan Manuel</v>
          </cell>
          <cell r="C549">
            <v>3277.5071613599998</v>
          </cell>
        </row>
        <row r="550">
          <cell r="A550" t="str">
            <v>29090043</v>
          </cell>
          <cell r="B550" t="str">
            <v>Cardenas Borges Graciana</v>
          </cell>
          <cell r="C550">
            <v>2795.9182572</v>
          </cell>
        </row>
        <row r="551">
          <cell r="A551" t="str">
            <v>29100044</v>
          </cell>
          <cell r="B551" t="str">
            <v>Canul Matu Maria Elide</v>
          </cell>
          <cell r="C551">
            <v>3083.1141324</v>
          </cell>
        </row>
        <row r="552">
          <cell r="A552" t="str">
            <v>29100045</v>
          </cell>
          <cell r="B552" t="str">
            <v>Gamboa Bojorquez Wilberth A.</v>
          </cell>
          <cell r="C552">
            <v>3083.1141324</v>
          </cell>
        </row>
        <row r="553">
          <cell r="A553" t="str">
            <v>29100046</v>
          </cell>
          <cell r="B553" t="str">
            <v>Hernandez Arjona Guadalupe</v>
          </cell>
          <cell r="C553">
            <v>2795.9182572</v>
          </cell>
        </row>
        <row r="554">
          <cell r="A554" t="str">
            <v>29100047</v>
          </cell>
          <cell r="B554" t="str">
            <v>Sanchez Alonzo Mirna Del Ros</v>
          </cell>
          <cell r="C554">
            <v>3083.1141324</v>
          </cell>
        </row>
        <row r="555">
          <cell r="A555" t="str">
            <v>29110048</v>
          </cell>
          <cell r="B555" t="str">
            <v>Chi Che Rosa C.</v>
          </cell>
          <cell r="C555">
            <v>2795.9182572</v>
          </cell>
        </row>
        <row r="556">
          <cell r="A556" t="str">
            <v>29110049</v>
          </cell>
          <cell r="B556" t="str">
            <v>Zuñiga Ayala Antonia Margari</v>
          </cell>
          <cell r="C556">
            <v>3083.1141324</v>
          </cell>
        </row>
        <row r="557">
          <cell r="A557" t="str">
            <v>29130050</v>
          </cell>
          <cell r="B557" t="str">
            <v>Barrera Canto Azael</v>
          </cell>
          <cell r="C557">
            <v>2907.3674028</v>
          </cell>
        </row>
        <row r="558">
          <cell r="A558" t="str">
            <v>29130051</v>
          </cell>
          <cell r="B558" t="str">
            <v>Rodriguez Magaña Jose Leonar</v>
          </cell>
          <cell r="C558">
            <v>2907.3674028</v>
          </cell>
        </row>
        <row r="559">
          <cell r="A559" t="str">
            <v>29130052</v>
          </cell>
          <cell r="B559" t="str">
            <v>Rosado Torres Azalia Del R.</v>
          </cell>
          <cell r="C559">
            <v>2907.3674028</v>
          </cell>
        </row>
        <row r="560">
          <cell r="A560" t="str">
            <v>29140053</v>
          </cell>
          <cell r="B560" t="str">
            <v>Castillo Benitez Jorge Ramon</v>
          </cell>
          <cell r="C560">
            <v>3083.1141324</v>
          </cell>
        </row>
        <row r="561">
          <cell r="A561" t="str">
            <v>29140054</v>
          </cell>
          <cell r="B561" t="str">
            <v>Rodriguez Martin Maria Teodo</v>
          </cell>
          <cell r="C561">
            <v>3083.1141324</v>
          </cell>
        </row>
        <row r="562">
          <cell r="A562" t="str">
            <v>29150001</v>
          </cell>
          <cell r="B562" t="str">
            <v>Gongora Perez Rudy Martin</v>
          </cell>
          <cell r="C562">
            <v>3233.1418284000001</v>
          </cell>
        </row>
        <row r="563">
          <cell r="A563" t="str">
            <v>29150002</v>
          </cell>
          <cell r="B563" t="str">
            <v>Pech Uitz Eddie Benjamin</v>
          </cell>
          <cell r="C563">
            <v>3233.1830448000001</v>
          </cell>
        </row>
        <row r="564">
          <cell r="A564" t="str">
            <v>29150056</v>
          </cell>
          <cell r="B564" t="str">
            <v>Flota Saenz Eduardo Alfonso</v>
          </cell>
          <cell r="C564">
            <v>2162.2115805600001</v>
          </cell>
        </row>
        <row r="565">
          <cell r="A565" t="str">
            <v>29150057</v>
          </cell>
          <cell r="B565" t="str">
            <v>Hernandez Castro Jose Franci</v>
          </cell>
          <cell r="C565">
            <v>3083.1141324</v>
          </cell>
        </row>
        <row r="566">
          <cell r="A566" t="str">
            <v>29150058</v>
          </cell>
          <cell r="B566" t="str">
            <v>Suarez Puerto Hugo Enrique</v>
          </cell>
          <cell r="C566">
            <v>3083.1141324</v>
          </cell>
        </row>
        <row r="567">
          <cell r="A567" t="str">
            <v>29010006</v>
          </cell>
          <cell r="B567" t="str">
            <v>Herrera Garcia Miguel</v>
          </cell>
          <cell r="C567">
            <v>2934.58671336</v>
          </cell>
        </row>
        <row r="568">
          <cell r="A568" t="str">
            <v>29160059</v>
          </cell>
          <cell r="B568" t="str">
            <v>Albornoz Perez Wilberth Sant</v>
          </cell>
          <cell r="C568">
            <v>2810.2780509600002</v>
          </cell>
        </row>
        <row r="569">
          <cell r="A569" t="str">
            <v>29160060</v>
          </cell>
          <cell r="B569" t="str">
            <v>Cetina Varguez Manuel J.</v>
          </cell>
          <cell r="C569">
            <v>2934.58671336</v>
          </cell>
        </row>
        <row r="570">
          <cell r="A570" t="str">
            <v>29160061</v>
          </cell>
          <cell r="B570" t="str">
            <v>Lopez Perez Jorge Carlos</v>
          </cell>
          <cell r="C570">
            <v>2934.58671336</v>
          </cell>
        </row>
        <row r="571">
          <cell r="A571" t="str">
            <v>29010004</v>
          </cell>
          <cell r="B571" t="str">
            <v>Espadas Colli Joaquin Miguel</v>
          </cell>
          <cell r="C571" t="e">
            <v>#N/A</v>
          </cell>
        </row>
        <row r="572">
          <cell r="A572" t="str">
            <v>29010011</v>
          </cell>
          <cell r="B572" t="str">
            <v>Traconis Velazquez Arminda D</v>
          </cell>
          <cell r="C572" t="e">
            <v>#N/A</v>
          </cell>
        </row>
        <row r="573">
          <cell r="A573" t="str">
            <v>29010012</v>
          </cell>
          <cell r="B573" t="str">
            <v>Xool Angulo Dino Mercedes</v>
          </cell>
          <cell r="C573">
            <v>2911.3791323999999</v>
          </cell>
        </row>
        <row r="574">
          <cell r="A574" t="str">
            <v>29170062</v>
          </cell>
          <cell r="B574" t="str">
            <v>Albornoz Sierra Fernando</v>
          </cell>
          <cell r="C574">
            <v>3083.1141324</v>
          </cell>
        </row>
        <row r="575">
          <cell r="A575" t="str">
            <v>29170063</v>
          </cell>
          <cell r="B575" t="str">
            <v>Canche Gonzalez Gaspar</v>
          </cell>
          <cell r="C575">
            <v>3083.1141324</v>
          </cell>
        </row>
        <row r="576">
          <cell r="A576" t="str">
            <v>29170064</v>
          </cell>
          <cell r="B576" t="str">
            <v>Garcia Viana Sarita</v>
          </cell>
          <cell r="C576">
            <v>3233.1418284000001</v>
          </cell>
        </row>
        <row r="577">
          <cell r="A577" t="str">
            <v>30010004</v>
          </cell>
          <cell r="B577" t="str">
            <v>Chi Cab Adolfo</v>
          </cell>
          <cell r="C577">
            <v>2934.58671336</v>
          </cell>
        </row>
        <row r="578">
          <cell r="A578" t="str">
            <v>36010010</v>
          </cell>
          <cell r="B578" t="str">
            <v>Pacheco Arguelles Antonio</v>
          </cell>
          <cell r="C578">
            <v>3083.1141324</v>
          </cell>
        </row>
        <row r="579">
          <cell r="A579" t="str">
            <v>30010003</v>
          </cell>
          <cell r="B579" t="str">
            <v>Ceballos Puerto Ermilo Anton</v>
          </cell>
          <cell r="C579" t="e">
            <v>#N/A</v>
          </cell>
        </row>
        <row r="580">
          <cell r="A580" t="str">
            <v>30010009</v>
          </cell>
          <cell r="B580" t="str">
            <v>Morelos Nemesio Ascencio Ran</v>
          </cell>
          <cell r="C580">
            <v>395.87622035999999</v>
          </cell>
        </row>
        <row r="581">
          <cell r="A581" t="str">
            <v>45010011</v>
          </cell>
          <cell r="B581" t="str">
            <v>Frias Gual Teodora Maribel</v>
          </cell>
        </row>
        <row r="582">
          <cell r="A582" t="str">
            <v>29050030</v>
          </cell>
          <cell r="B582" t="str">
            <v>Pool Lara Paulino</v>
          </cell>
          <cell r="C582" t="e">
            <v>#N/A</v>
          </cell>
        </row>
        <row r="583">
          <cell r="A583" t="str">
            <v>30020002</v>
          </cell>
          <cell r="B583" t="str">
            <v>Gonzalez Vela Georgina Eliza</v>
          </cell>
          <cell r="C583">
            <v>3277.4906747999999</v>
          </cell>
        </row>
        <row r="584">
          <cell r="A584" t="str">
            <v>30020014</v>
          </cell>
          <cell r="B584" t="str">
            <v>Diaz Almeida Leydi Janet</v>
          </cell>
          <cell r="C584">
            <v>1939.31328936</v>
          </cell>
        </row>
        <row r="585">
          <cell r="A585" t="str">
            <v>30020015</v>
          </cell>
          <cell r="B585" t="str">
            <v>Perez Sanchez Rosa Delfina</v>
          </cell>
          <cell r="C585">
            <v>2728.8344445600001</v>
          </cell>
        </row>
        <row r="586">
          <cell r="A586" t="str">
            <v>30010006</v>
          </cell>
          <cell r="B586" t="str">
            <v>Flores Lopez Maria Jose</v>
          </cell>
          <cell r="C586">
            <v>2907.3674028</v>
          </cell>
        </row>
        <row r="587">
          <cell r="A587" t="str">
            <v>30010008</v>
          </cell>
          <cell r="B587" t="str">
            <v>Moo Dominguez Patricia De La</v>
          </cell>
          <cell r="C587">
            <v>2907.3674028</v>
          </cell>
        </row>
        <row r="588">
          <cell r="A588" t="str">
            <v>30010062</v>
          </cell>
          <cell r="B588" t="str">
            <v>Alvarado Cabrera Anel Guadal</v>
          </cell>
          <cell r="C588">
            <v>2907.3674028</v>
          </cell>
        </row>
        <row r="589">
          <cell r="A589" t="str">
            <v>30020016</v>
          </cell>
          <cell r="B589" t="str">
            <v>Ruiz Meneses Saidy Osiris</v>
          </cell>
          <cell r="C589">
            <v>2795.9182572</v>
          </cell>
        </row>
        <row r="590">
          <cell r="A590" t="str">
            <v>30030018</v>
          </cell>
          <cell r="B590" t="str">
            <v>Burgos Rodriguez Ligia M.</v>
          </cell>
          <cell r="C590">
            <v>2907.3674028</v>
          </cell>
        </row>
        <row r="591">
          <cell r="A591" t="str">
            <v>30030020</v>
          </cell>
          <cell r="B591" t="str">
            <v>Diaz Tuz Lina Del Carmen</v>
          </cell>
          <cell r="C591">
            <v>2907.3674028</v>
          </cell>
        </row>
        <row r="592">
          <cell r="A592" t="str">
            <v>30030021</v>
          </cell>
          <cell r="B592" t="str">
            <v>Escalante Ayuso Concepcion</v>
          </cell>
          <cell r="C592">
            <v>2907.3674028</v>
          </cell>
        </row>
        <row r="593">
          <cell r="A593" t="str">
            <v>30030022</v>
          </cell>
          <cell r="B593" t="str">
            <v>Escalante Negron Martha H.</v>
          </cell>
          <cell r="C593">
            <v>1120.4033154000001</v>
          </cell>
        </row>
        <row r="594">
          <cell r="A594" t="str">
            <v>30030023</v>
          </cell>
          <cell r="B594" t="str">
            <v>Ortega Coronado Alfonso Rafa</v>
          </cell>
          <cell r="C594">
            <v>2322.0982394399998</v>
          </cell>
        </row>
        <row r="595">
          <cell r="A595" t="str">
            <v>30030024</v>
          </cell>
          <cell r="B595" t="str">
            <v>Rodriguez Estrella Landy</v>
          </cell>
          <cell r="C595">
            <v>2795.9182572</v>
          </cell>
        </row>
        <row r="596">
          <cell r="A596" t="str">
            <v>30030026</v>
          </cell>
          <cell r="B596" t="str">
            <v>Sanguino Chan Suemy Del Soco</v>
          </cell>
          <cell r="C596">
            <v>2795.9182572</v>
          </cell>
        </row>
        <row r="597">
          <cell r="A597" t="str">
            <v>30030061</v>
          </cell>
          <cell r="B597" t="str">
            <v>Lugo Couoh Rosa Maria</v>
          </cell>
          <cell r="C597">
            <v>2907.3674028</v>
          </cell>
        </row>
        <row r="598">
          <cell r="A598" t="str">
            <v>30030062</v>
          </cell>
          <cell r="B598" t="str">
            <v>Ocampo Garcia Wendy Yolanda</v>
          </cell>
          <cell r="C598">
            <v>2907.3674028</v>
          </cell>
        </row>
        <row r="599">
          <cell r="A599" t="str">
            <v>30140060</v>
          </cell>
          <cell r="B599" t="str">
            <v>Novelo Lopez Miriam</v>
          </cell>
          <cell r="C599">
            <v>2907.3674028</v>
          </cell>
        </row>
        <row r="600">
          <cell r="A600" t="str">
            <v>29030019</v>
          </cell>
          <cell r="B600" t="str">
            <v>Hoil Gonzalez Vivian Yasmin</v>
          </cell>
          <cell r="C600">
            <v>3083.1553488</v>
          </cell>
        </row>
        <row r="601">
          <cell r="A601" t="str">
            <v>30030027</v>
          </cell>
          <cell r="B601" t="str">
            <v>Sonda Martin Jesus Bernardo</v>
          </cell>
          <cell r="C601">
            <v>2795.9182572</v>
          </cell>
        </row>
        <row r="602">
          <cell r="A602" t="str">
            <v>30040028</v>
          </cell>
          <cell r="B602" t="str">
            <v>Ac Castillo Nicolasa Hilaria</v>
          </cell>
          <cell r="C602">
            <v>2758.7822808000001</v>
          </cell>
        </row>
        <row r="603">
          <cell r="A603" t="str">
            <v>30010012</v>
          </cell>
          <cell r="B603" t="str">
            <v>Rafael Ruiz Jesus</v>
          </cell>
          <cell r="C603">
            <v>3083.1141324</v>
          </cell>
        </row>
        <row r="604">
          <cell r="A604" t="str">
            <v>30050032</v>
          </cell>
          <cell r="B604" t="str">
            <v>Bastarrachea Uc Antonio</v>
          </cell>
          <cell r="C604">
            <v>2758.7822808000001</v>
          </cell>
        </row>
        <row r="605">
          <cell r="A605" t="str">
            <v>30050033</v>
          </cell>
          <cell r="B605" t="str">
            <v>Chan Ucan Carlos Humberto</v>
          </cell>
          <cell r="C605">
            <v>2911.3791323999999</v>
          </cell>
        </row>
        <row r="606">
          <cell r="A606" t="str">
            <v>30050034</v>
          </cell>
          <cell r="B606" t="str">
            <v>Gomez Lopez Paulino Alberto</v>
          </cell>
          <cell r="C606">
            <v>2911.3791323999999</v>
          </cell>
        </row>
        <row r="607">
          <cell r="A607" t="str">
            <v>30120055</v>
          </cell>
          <cell r="B607" t="str">
            <v>Bacab Chi Luis Enrique</v>
          </cell>
          <cell r="C607">
            <v>3083.1141324</v>
          </cell>
        </row>
        <row r="608">
          <cell r="A608" t="str">
            <v>30060036</v>
          </cell>
          <cell r="B608" t="str">
            <v>Gonzalez Rodriguez Magda</v>
          </cell>
          <cell r="C608">
            <v>2758.83998376</v>
          </cell>
        </row>
        <row r="609">
          <cell r="A609" t="str">
            <v>30060037</v>
          </cell>
          <cell r="B609" t="str">
            <v>Lopez Heredia Rosalia</v>
          </cell>
          <cell r="C609">
            <v>2934.58671336</v>
          </cell>
        </row>
        <row r="610">
          <cell r="A610" t="str">
            <v>30060038</v>
          </cell>
          <cell r="B610" t="str">
            <v>Zavala Miam Wendy</v>
          </cell>
          <cell r="C610">
            <v>2934.58671336</v>
          </cell>
        </row>
        <row r="611">
          <cell r="A611" t="str">
            <v>30010005</v>
          </cell>
          <cell r="B611" t="str">
            <v>Euan Keb Maria Angelica</v>
          </cell>
          <cell r="C611">
            <v>3083.1141324</v>
          </cell>
        </row>
        <row r="612">
          <cell r="A612" t="str">
            <v>30030017</v>
          </cell>
          <cell r="B612" t="str">
            <v>Barahona Mena Evangelina</v>
          </cell>
          <cell r="C612">
            <v>2795.9182572</v>
          </cell>
        </row>
        <row r="613">
          <cell r="A613" t="str">
            <v>30070040</v>
          </cell>
          <cell r="B613" t="str">
            <v>Lara Martin Rosa Guadalupe</v>
          </cell>
          <cell r="C613">
            <v>3083.1141324</v>
          </cell>
        </row>
        <row r="614">
          <cell r="A614" t="str">
            <v>30070041</v>
          </cell>
          <cell r="B614" t="str">
            <v>Suarez Loria Rosa Maria Del</v>
          </cell>
          <cell r="C614">
            <v>3083.1141324</v>
          </cell>
        </row>
        <row r="615">
          <cell r="A615" t="str">
            <v>30030025</v>
          </cell>
          <cell r="B615" t="str">
            <v>Ruiz Canche Maria</v>
          </cell>
          <cell r="C615">
            <v>3083.1141324</v>
          </cell>
        </row>
        <row r="616">
          <cell r="A616" t="str">
            <v>30080044</v>
          </cell>
          <cell r="B616" t="str">
            <v>Heredia Echeveria Lidia Marg</v>
          </cell>
          <cell r="C616">
            <v>2758.83998376</v>
          </cell>
        </row>
        <row r="617">
          <cell r="A617" t="str">
            <v>30080045</v>
          </cell>
          <cell r="B617" t="str">
            <v>Lopez Pacheco Maria Josefina</v>
          </cell>
          <cell r="C617">
            <v>2934.58671336</v>
          </cell>
        </row>
        <row r="618">
          <cell r="A618" t="str">
            <v>30080046</v>
          </cell>
          <cell r="B618" t="str">
            <v>Mendez Vera Maria Asuncion</v>
          </cell>
          <cell r="C618">
            <v>2911.3791323999999</v>
          </cell>
        </row>
        <row r="619">
          <cell r="A619" t="str">
            <v>30080047</v>
          </cell>
          <cell r="B619" t="str">
            <v>Viana Andueza Lilia Gioconda</v>
          </cell>
          <cell r="C619">
            <v>3083.1141324</v>
          </cell>
        </row>
        <row r="620">
          <cell r="A620" t="str">
            <v>30090049</v>
          </cell>
          <cell r="B620" t="str">
            <v>Martinez Sauri Adelita</v>
          </cell>
          <cell r="C620">
            <v>3083.1141324</v>
          </cell>
        </row>
        <row r="621">
          <cell r="A621" t="str">
            <v>30120057</v>
          </cell>
          <cell r="B621" t="str">
            <v>Tzab Mendez Alma Marisol</v>
          </cell>
          <cell r="C621">
            <v>3083.1141324</v>
          </cell>
        </row>
        <row r="622">
          <cell r="A622" t="str">
            <v>30100050</v>
          </cell>
          <cell r="B622" t="str">
            <v>Aguilar Mena Francisco</v>
          </cell>
          <cell r="C622">
            <v>2162.2115805600001</v>
          </cell>
        </row>
        <row r="623">
          <cell r="A623" t="str">
            <v>30100051</v>
          </cell>
          <cell r="B623" t="str">
            <v>Canche Cen Victoriano</v>
          </cell>
          <cell r="C623">
            <v>3083.1141324</v>
          </cell>
        </row>
        <row r="624">
          <cell r="A624" t="str">
            <v>30100052</v>
          </cell>
          <cell r="B624" t="str">
            <v>Ix Dzib Fernando</v>
          </cell>
          <cell r="C624">
            <v>2934.58671336</v>
          </cell>
        </row>
        <row r="625">
          <cell r="A625" t="str">
            <v>06010019</v>
          </cell>
          <cell r="B625" t="str">
            <v>Flores Canche Ivan Enrique</v>
          </cell>
          <cell r="C625" t="e">
            <v>#N/A</v>
          </cell>
        </row>
        <row r="626">
          <cell r="A626" t="str">
            <v>30010011</v>
          </cell>
          <cell r="B626" t="str">
            <v>Poot Martinez Jesus Daniel</v>
          </cell>
          <cell r="C626">
            <v>3083.1141324</v>
          </cell>
        </row>
        <row r="627">
          <cell r="A627" t="str">
            <v>30110053</v>
          </cell>
          <cell r="B627" t="str">
            <v>Canche Canche Santiago</v>
          </cell>
          <cell r="C627">
            <v>2934.58671336</v>
          </cell>
        </row>
        <row r="628">
          <cell r="A628" t="str">
            <v>30110054</v>
          </cell>
          <cell r="B628" t="str">
            <v>Martin Y Sanchez Matias</v>
          </cell>
          <cell r="C628">
            <v>2934.58671336</v>
          </cell>
        </row>
        <row r="629">
          <cell r="A629" t="str">
            <v>30120056</v>
          </cell>
          <cell r="B629" t="str">
            <v>Soberanis Gamboa Laura Elena</v>
          </cell>
          <cell r="C629">
            <v>3083.1141324</v>
          </cell>
        </row>
        <row r="630">
          <cell r="A630" t="str">
            <v>30010001</v>
          </cell>
          <cell r="B630" t="str">
            <v>Campos Basto Jose Fernando</v>
          </cell>
          <cell r="C630">
            <v>3083.1141324</v>
          </cell>
        </row>
        <row r="631">
          <cell r="A631" t="str">
            <v>30010007</v>
          </cell>
          <cell r="B631" t="str">
            <v>Moo Ac Jose Idelfonso</v>
          </cell>
          <cell r="C631">
            <v>3083.1141324</v>
          </cell>
        </row>
        <row r="632">
          <cell r="A632" t="str">
            <v>30010064</v>
          </cell>
          <cell r="B632" t="str">
            <v>Palomo Couoh Carlos Antonio</v>
          </cell>
          <cell r="C632">
            <v>3083.1141324</v>
          </cell>
        </row>
        <row r="633">
          <cell r="A633" t="str">
            <v>30120001</v>
          </cell>
          <cell r="B633" t="str">
            <v>Rosado Valencia Manuel Jesus</v>
          </cell>
          <cell r="C633">
            <v>3233.1418284000001</v>
          </cell>
        </row>
        <row r="634">
          <cell r="A634" t="str">
            <v>30130058</v>
          </cell>
          <cell r="B634" t="str">
            <v>Cuevas Lopez Jesus Alberto</v>
          </cell>
          <cell r="C634">
            <v>2934.58671336</v>
          </cell>
        </row>
        <row r="635">
          <cell r="A635" t="str">
            <v>30130059</v>
          </cell>
          <cell r="B635" t="str">
            <v>Gongora - Santiago Angel</v>
          </cell>
          <cell r="C635">
            <v>2934.58671336</v>
          </cell>
        </row>
        <row r="636">
          <cell r="A636" t="str">
            <v>34080004</v>
          </cell>
          <cell r="B636" t="str">
            <v>Sierra Trejo Miguel Angel</v>
          </cell>
          <cell r="C636">
            <v>3127.2568968</v>
          </cell>
        </row>
        <row r="637">
          <cell r="A637" t="str">
            <v>34010001</v>
          </cell>
          <cell r="B637" t="str">
            <v>Alvarado Robledo Alejandro</v>
          </cell>
          <cell r="C637">
            <v>1708.0642807439999</v>
          </cell>
        </row>
        <row r="638">
          <cell r="A638" t="str">
            <v>34010002</v>
          </cell>
          <cell r="B638" t="str">
            <v>Arias Colli Joel Francisco</v>
          </cell>
          <cell r="C638">
            <v>2978.9520463200001</v>
          </cell>
        </row>
        <row r="639">
          <cell r="A639" t="str">
            <v>34010003</v>
          </cell>
          <cell r="B639" t="str">
            <v>Avila Quetz Wilberh Dionicio</v>
          </cell>
          <cell r="C639" t="e">
            <v>#N/A</v>
          </cell>
        </row>
        <row r="640">
          <cell r="A640" t="str">
            <v>34010009</v>
          </cell>
          <cell r="B640" t="str">
            <v>Diaz Tolosa Miriam</v>
          </cell>
          <cell r="C640">
            <v>2978.9520463200001</v>
          </cell>
        </row>
        <row r="641">
          <cell r="A641" t="str">
            <v>34010010</v>
          </cell>
          <cell r="B641" t="str">
            <v>Dzul Chi Julio Cesar</v>
          </cell>
          <cell r="C641">
            <v>2978.9520463200001</v>
          </cell>
        </row>
        <row r="642">
          <cell r="A642" t="str">
            <v>34010011</v>
          </cell>
          <cell r="B642" t="str">
            <v>Euan Pastrana Virginia Del R</v>
          </cell>
          <cell r="C642">
            <v>3121.6926828000001</v>
          </cell>
        </row>
        <row r="643">
          <cell r="A643" t="str">
            <v>34010012</v>
          </cell>
          <cell r="B643" t="str">
            <v>Fuentes Graniel Braulio Alej</v>
          </cell>
          <cell r="C643">
            <v>2978.9520463200001</v>
          </cell>
        </row>
        <row r="644">
          <cell r="A644" t="str">
            <v>34010013</v>
          </cell>
          <cell r="B644" t="str">
            <v>Hernandez Salazar Nancy Gabr</v>
          </cell>
          <cell r="C644">
            <v>3121.6926828000001</v>
          </cell>
        </row>
        <row r="645">
          <cell r="A645" t="str">
            <v>34010016</v>
          </cell>
          <cell r="B645" t="str">
            <v>Matos Huchim Luis Manuel</v>
          </cell>
          <cell r="C645">
            <v>2978.9520463200001</v>
          </cell>
        </row>
        <row r="646">
          <cell r="A646" t="str">
            <v>34010017</v>
          </cell>
          <cell r="B646" t="str">
            <v>Noh Vargas Wilbert Heriberto</v>
          </cell>
          <cell r="C646">
            <v>2978.9520463200001</v>
          </cell>
        </row>
        <row r="647">
          <cell r="A647" t="str">
            <v>34010020</v>
          </cell>
          <cell r="B647" t="str">
            <v>Perez Herrera Adolfo Arturo</v>
          </cell>
          <cell r="C647">
            <v>2978.9520463200001</v>
          </cell>
        </row>
        <row r="648">
          <cell r="A648" t="str">
            <v>34010021</v>
          </cell>
          <cell r="B648" t="str">
            <v>Solis Flores Jose Leandro</v>
          </cell>
          <cell r="C648">
            <v>2978.9520463200001</v>
          </cell>
        </row>
        <row r="649">
          <cell r="A649" t="str">
            <v>34010051</v>
          </cell>
          <cell r="B649" t="str">
            <v>Manrique Diaz Ileana Maria</v>
          </cell>
          <cell r="C649" t="e">
            <v>#N/A</v>
          </cell>
        </row>
        <row r="650">
          <cell r="A650" t="str">
            <v>34010052</v>
          </cell>
          <cell r="B650" t="str">
            <v>Perez Castillo Ysabel</v>
          </cell>
          <cell r="C650">
            <v>3121.6926828000001</v>
          </cell>
        </row>
        <row r="651">
          <cell r="A651" t="str">
            <v>34010062</v>
          </cell>
          <cell r="B651" t="str">
            <v>Barrientos Cortes Laura Ange</v>
          </cell>
          <cell r="C651">
            <v>3336.0179628000001</v>
          </cell>
        </row>
        <row r="652">
          <cell r="A652" t="str">
            <v>34010063</v>
          </cell>
          <cell r="B652" t="str">
            <v>Rosado Toral Maria Raquel</v>
          </cell>
        </row>
        <row r="653">
          <cell r="A653" t="str">
            <v>11010009</v>
          </cell>
          <cell r="B653" t="str">
            <v>Leon Sierra Manuel Alejandro</v>
          </cell>
        </row>
        <row r="654">
          <cell r="A654" t="str">
            <v>34010054</v>
          </cell>
          <cell r="B654" t="str">
            <v>Pech Cauich Raniger De Jesus</v>
          </cell>
          <cell r="C654">
            <v>3264.6476445600001</v>
          </cell>
        </row>
        <row r="655">
          <cell r="A655" t="str">
            <v>34020005</v>
          </cell>
          <cell r="B655" t="str">
            <v>Sosa Sanchez Raul Fernando</v>
          </cell>
          <cell r="C655">
            <v>2527.4421228000001</v>
          </cell>
        </row>
        <row r="656">
          <cell r="A656" t="str">
            <v>34020006</v>
          </cell>
          <cell r="B656" t="str">
            <v>Rodriguez Cahum Maria Luisa</v>
          </cell>
          <cell r="C656">
            <v>2527.4421228000001</v>
          </cell>
        </row>
        <row r="657">
          <cell r="A657" t="str">
            <v>34020024</v>
          </cell>
          <cell r="B657" t="str">
            <v>Cab Jimenez Alicia Noemi</v>
          </cell>
          <cell r="C657">
            <v>2836.0630308</v>
          </cell>
        </row>
        <row r="658">
          <cell r="A658" t="str">
            <v>34020030</v>
          </cell>
          <cell r="B658" t="str">
            <v>Aguirre Bacelis Candelaria J</v>
          </cell>
          <cell r="C658">
            <v>3264.7135908</v>
          </cell>
        </row>
        <row r="659">
          <cell r="A659" t="str">
            <v>45010002</v>
          </cell>
          <cell r="B659" t="str">
            <v>Contreras Gonzalez Pedro Jos</v>
          </cell>
        </row>
        <row r="660">
          <cell r="A660" t="str">
            <v>34010055</v>
          </cell>
          <cell r="B660" t="str">
            <v>Caamal Chale Adda Patricia</v>
          </cell>
          <cell r="C660">
            <v>2978.9520463200001</v>
          </cell>
        </row>
        <row r="661">
          <cell r="A661" t="str">
            <v>34030027</v>
          </cell>
          <cell r="B661" t="str">
            <v>Manzano Dominguez Derly Dali</v>
          </cell>
          <cell r="C661">
            <v>2333.7377508</v>
          </cell>
        </row>
        <row r="662">
          <cell r="A662" t="str">
            <v>34030028</v>
          </cell>
          <cell r="B662" t="str">
            <v>Munguia Hernandez Paula</v>
          </cell>
          <cell r="C662">
            <v>2978.8778567999998</v>
          </cell>
        </row>
        <row r="663">
          <cell r="A663" t="str">
            <v>34030029</v>
          </cell>
          <cell r="B663" t="str">
            <v>Parra Briceño Juan Manuel</v>
          </cell>
          <cell r="C663">
            <v>2978.8778567999998</v>
          </cell>
        </row>
        <row r="664">
          <cell r="A664" t="str">
            <v>34030030</v>
          </cell>
          <cell r="B664" t="str">
            <v>Pool Chin Juan Francisco</v>
          </cell>
          <cell r="C664">
            <v>2978.9520463200001</v>
          </cell>
        </row>
        <row r="665">
          <cell r="A665" t="str">
            <v>34030031</v>
          </cell>
          <cell r="B665" t="str">
            <v>Silva Lopez Antonio</v>
          </cell>
          <cell r="C665">
            <v>2333.6718045600001</v>
          </cell>
        </row>
        <row r="666">
          <cell r="A666" t="str">
            <v>34030033</v>
          </cell>
          <cell r="B666" t="str">
            <v>Ake Basto Nadia</v>
          </cell>
          <cell r="C666">
            <v>3264.6476445600001</v>
          </cell>
        </row>
        <row r="667">
          <cell r="A667" t="str">
            <v>34010056</v>
          </cell>
          <cell r="B667" t="str">
            <v>Cumi Cab Maria Felix</v>
          </cell>
          <cell r="C667">
            <v>3121.6926828000001</v>
          </cell>
        </row>
        <row r="668">
          <cell r="A668" t="str">
            <v>34040001</v>
          </cell>
          <cell r="B668" t="str">
            <v>Rodriguez Basto Mariza Isabe</v>
          </cell>
          <cell r="C668">
            <v>3336.0179628000001</v>
          </cell>
        </row>
        <row r="669">
          <cell r="A669" t="str">
            <v>34040003</v>
          </cell>
          <cell r="B669" t="str">
            <v>May Couoh Francisca</v>
          </cell>
          <cell r="C669">
            <v>3336.0179628000001</v>
          </cell>
        </row>
        <row r="670">
          <cell r="A670" t="str">
            <v>34040033</v>
          </cell>
          <cell r="B670" t="str">
            <v>Echanove Chuc Luz Del Carmen</v>
          </cell>
          <cell r="C670">
            <v>3121.6926828000001</v>
          </cell>
        </row>
        <row r="671">
          <cell r="A671" t="str">
            <v>34040034</v>
          </cell>
          <cell r="B671" t="str">
            <v>Lopez - Maria Luisa</v>
          </cell>
          <cell r="C671">
            <v>3121.6926828000001</v>
          </cell>
        </row>
        <row r="672">
          <cell r="A672" t="str">
            <v>34040035</v>
          </cell>
          <cell r="B672" t="str">
            <v>Lugo Carcaño Elda</v>
          </cell>
          <cell r="C672">
            <v>2907.3674028</v>
          </cell>
        </row>
        <row r="673">
          <cell r="A673" t="str">
            <v>34040036</v>
          </cell>
          <cell r="B673" t="str">
            <v>Maldonado Pech Paula Aracell</v>
          </cell>
          <cell r="C673">
            <v>3121.6926828000001</v>
          </cell>
        </row>
        <row r="674">
          <cell r="A674" t="str">
            <v>34040037</v>
          </cell>
          <cell r="B674" t="str">
            <v>Martinez Lopez Marina Elizab</v>
          </cell>
          <cell r="C674">
            <v>3121.6926828000001</v>
          </cell>
        </row>
        <row r="675">
          <cell r="A675" t="str">
            <v>34040038</v>
          </cell>
          <cell r="B675" t="str">
            <v>May Manrique Fulvia Maria</v>
          </cell>
          <cell r="C675">
            <v>2978.9520463200001</v>
          </cell>
        </row>
        <row r="676">
          <cell r="A676" t="str">
            <v>34040056</v>
          </cell>
          <cell r="B676" t="str">
            <v>Matu Cauich Francisca Merced</v>
          </cell>
          <cell r="C676">
            <v>3121.6926828000001</v>
          </cell>
        </row>
        <row r="677">
          <cell r="A677" t="str">
            <v>34060001</v>
          </cell>
          <cell r="B677" t="str">
            <v>Balam Canche Jose Alberto</v>
          </cell>
          <cell r="C677">
            <v>3336.0179628000001</v>
          </cell>
        </row>
        <row r="678">
          <cell r="A678" t="str">
            <v>34060002</v>
          </cell>
          <cell r="B678" t="str">
            <v>Rosado Avila Jose Andres</v>
          </cell>
          <cell r="C678" t="e">
            <v>#N/A</v>
          </cell>
        </row>
        <row r="679">
          <cell r="A679" t="str">
            <v>34060003</v>
          </cell>
          <cell r="B679" t="str">
            <v>Pech Lopez Daniel Jesus</v>
          </cell>
          <cell r="C679" t="e">
            <v>#N/A</v>
          </cell>
        </row>
        <row r="680">
          <cell r="A680" t="str">
            <v>34060006</v>
          </cell>
          <cell r="B680" t="str">
            <v>Perez Sanchez Sergio Octavio</v>
          </cell>
          <cell r="C680">
            <v>3336.0179628000001</v>
          </cell>
        </row>
        <row r="681">
          <cell r="A681" t="str">
            <v>34060007</v>
          </cell>
          <cell r="B681" t="str">
            <v>Avila Cetz Emmanuel</v>
          </cell>
          <cell r="C681" t="e">
            <v>#N/A</v>
          </cell>
        </row>
        <row r="682">
          <cell r="A682" t="str">
            <v>34060008</v>
          </cell>
          <cell r="B682" t="str">
            <v>Pacheco Ruiz Hermilo</v>
          </cell>
          <cell r="C682">
            <v>3336.0179628000001</v>
          </cell>
        </row>
        <row r="683">
          <cell r="A683" t="str">
            <v>34060041</v>
          </cell>
          <cell r="B683" t="str">
            <v>Brito Navarro Juan Alberto</v>
          </cell>
          <cell r="C683">
            <v>7.3544969519991801</v>
          </cell>
        </row>
        <row r="684">
          <cell r="A684" t="str">
            <v>34060042</v>
          </cell>
          <cell r="B684" t="str">
            <v>Catzin Chable Julio Armando</v>
          </cell>
          <cell r="C684">
            <v>1708.0642807439999</v>
          </cell>
        </row>
        <row r="685">
          <cell r="A685" t="str">
            <v>34060043</v>
          </cell>
          <cell r="B685" t="str">
            <v>Escobedo Escamilla Celso Fel</v>
          </cell>
          <cell r="C685">
            <v>2978.9520463200001</v>
          </cell>
        </row>
        <row r="686">
          <cell r="A686" t="str">
            <v>34060055</v>
          </cell>
          <cell r="B686" t="str">
            <v>Zapata Pech Jose Emiliano</v>
          </cell>
          <cell r="C686">
            <v>2978.9520463200001</v>
          </cell>
        </row>
        <row r="687">
          <cell r="A687" t="str">
            <v>34060056</v>
          </cell>
          <cell r="B687" t="str">
            <v>Hernandez Garcia Luis Alfons</v>
          </cell>
          <cell r="C687">
            <v>2978.9520463200001</v>
          </cell>
        </row>
        <row r="688">
          <cell r="A688" t="str">
            <v>34060058</v>
          </cell>
          <cell r="B688" t="str">
            <v>Roses Arguelles Carlos Ranul</v>
          </cell>
          <cell r="C688" t="e">
            <v>#N/A</v>
          </cell>
        </row>
        <row r="689">
          <cell r="A689" t="str">
            <v>34060060</v>
          </cell>
          <cell r="B689" t="str">
            <v>Castro Uc Martin Clemente Ht</v>
          </cell>
          <cell r="C689">
            <v>3336.0179628000001</v>
          </cell>
        </row>
        <row r="690">
          <cell r="A690" t="str">
            <v>34060061</v>
          </cell>
          <cell r="B690" t="str">
            <v>Chim Quintal Mario Eiter</v>
          </cell>
          <cell r="C690">
            <v>3336.0179628000001</v>
          </cell>
        </row>
        <row r="691">
          <cell r="A691" t="str">
            <v>34060062</v>
          </cell>
          <cell r="B691" t="str">
            <v>Ruiz Baquedano Jorge Carlos</v>
          </cell>
          <cell r="C691">
            <v>3336.0179628000001</v>
          </cell>
        </row>
        <row r="692">
          <cell r="A692" t="str">
            <v>34080005</v>
          </cell>
          <cell r="B692" t="str">
            <v>Cetina Poot Manuela Angelina</v>
          </cell>
          <cell r="C692">
            <v>3401.9642027999998</v>
          </cell>
        </row>
        <row r="693">
          <cell r="A693" t="str">
            <v>01010006</v>
          </cell>
          <cell r="B693" t="str">
            <v>Gonzalez Valencia Norma Lizb</v>
          </cell>
        </row>
        <row r="694">
          <cell r="A694" t="str">
            <v>36010001</v>
          </cell>
          <cell r="B694" t="str">
            <v>Bacab Che Francisco Xavier</v>
          </cell>
          <cell r="C694">
            <v>2934.58671336</v>
          </cell>
        </row>
        <row r="695">
          <cell r="A695" t="str">
            <v>36010002</v>
          </cell>
          <cell r="B695" t="str">
            <v>Cuevas Moreno Leny Carmelina</v>
          </cell>
          <cell r="C695">
            <v>2247.9416925599999</v>
          </cell>
        </row>
        <row r="696">
          <cell r="A696" t="str">
            <v>36010004</v>
          </cell>
          <cell r="B696" t="str">
            <v>Duran Martinez Leticia Del S</v>
          </cell>
          <cell r="C696">
            <v>2728.8344445600001</v>
          </cell>
        </row>
        <row r="697">
          <cell r="A697" t="str">
            <v>36010005</v>
          </cell>
          <cell r="B697" t="str">
            <v>Lizarraga Larrache Elia Noem</v>
          </cell>
          <cell r="C697" t="e">
            <v>#N/A</v>
          </cell>
        </row>
        <row r="698">
          <cell r="A698" t="str">
            <v>36010007</v>
          </cell>
          <cell r="B698" t="str">
            <v>Rodriguez Chan Manuel Ivan</v>
          </cell>
          <cell r="C698">
            <v>3083.1141324</v>
          </cell>
        </row>
        <row r="699">
          <cell r="A699" t="str">
            <v>36010011</v>
          </cell>
          <cell r="B699" t="str">
            <v>Mendoza Sanchez Flora Del Ca</v>
          </cell>
        </row>
        <row r="700">
          <cell r="A700" t="str">
            <v>37010004</v>
          </cell>
          <cell r="B700" t="str">
            <v>Bejar Herrera Merli</v>
          </cell>
          <cell r="C700">
            <v>2176.3570490400002</v>
          </cell>
        </row>
        <row r="701">
          <cell r="A701" t="str">
            <v>37010007</v>
          </cell>
          <cell r="B701" t="str">
            <v>Cervera Gongora Yolanda</v>
          </cell>
          <cell r="C701">
            <v>2728.8344445600001</v>
          </cell>
        </row>
        <row r="702">
          <cell r="A702" t="str">
            <v>37010028</v>
          </cell>
          <cell r="B702" t="str">
            <v>Santos Cervera Martha Imelda</v>
          </cell>
          <cell r="C702">
            <v>3796.3886642399998</v>
          </cell>
        </row>
        <row r="703">
          <cell r="A703" t="str">
            <v>37010029</v>
          </cell>
          <cell r="B703" t="str">
            <v>Martinez Cocom Georgina De L</v>
          </cell>
          <cell r="C703">
            <v>2997.3840203999998</v>
          </cell>
        </row>
        <row r="704">
          <cell r="A704" t="str">
            <v>37010040</v>
          </cell>
          <cell r="B704" t="str">
            <v>Godoy Trejo Lizzie Antonia</v>
          </cell>
          <cell r="C704">
            <v>3979.2964907999999</v>
          </cell>
        </row>
        <row r="705">
          <cell r="A705" t="str">
            <v>37010042</v>
          </cell>
          <cell r="B705" t="str">
            <v>Leal Flores Israel</v>
          </cell>
          <cell r="C705">
            <v>4337.6043947999997</v>
          </cell>
        </row>
        <row r="706">
          <cell r="A706" t="str">
            <v>37020018</v>
          </cell>
          <cell r="B706" t="str">
            <v>Gomez Naranjo Elsa Miriam</v>
          </cell>
          <cell r="C706">
            <v>3706.8006971999998</v>
          </cell>
        </row>
        <row r="707">
          <cell r="A707" t="str">
            <v>37020019</v>
          </cell>
          <cell r="B707" t="str">
            <v>Rafful Quiñonez Maria Patric</v>
          </cell>
          <cell r="C707">
            <v>2074.9811915999999</v>
          </cell>
        </row>
        <row r="708">
          <cell r="A708" t="str">
            <v>37030020</v>
          </cell>
          <cell r="B708" t="str">
            <v>Diaz Diaz Neyvi Del Socorro</v>
          </cell>
          <cell r="C708">
            <v>3527.6247631199999</v>
          </cell>
        </row>
        <row r="709">
          <cell r="A709" t="str">
            <v>37070022</v>
          </cell>
          <cell r="B709" t="str">
            <v>De La Rosa Leon Angel Robert</v>
          </cell>
          <cell r="C709">
            <v>3083.1141324</v>
          </cell>
        </row>
        <row r="710">
          <cell r="A710" t="str">
            <v>37070023</v>
          </cell>
          <cell r="B710" t="str">
            <v>Lora Brito Gutberto Jesus</v>
          </cell>
          <cell r="C710">
            <v>3083.1141324</v>
          </cell>
        </row>
        <row r="711">
          <cell r="A711" t="str">
            <v>37070024</v>
          </cell>
          <cell r="B711" t="str">
            <v>Mezquita Argaez Pedro Franci</v>
          </cell>
          <cell r="C711">
            <v>3034.4622938399998</v>
          </cell>
        </row>
        <row r="712">
          <cell r="A712" t="str">
            <v>37070025</v>
          </cell>
          <cell r="B712" t="str">
            <v>Pech Rodriguez Gabriel</v>
          </cell>
          <cell r="C712">
            <v>3083.1141324</v>
          </cell>
        </row>
        <row r="713">
          <cell r="A713" t="str">
            <v>37070026</v>
          </cell>
          <cell r="B713" t="str">
            <v>Vadillo Rosado Renan</v>
          </cell>
          <cell r="C713">
            <v>2762.8517133599998</v>
          </cell>
        </row>
        <row r="714">
          <cell r="A714" t="str">
            <v>37010016</v>
          </cell>
          <cell r="B714" t="str">
            <v>Ucan Suaste Carlos</v>
          </cell>
          <cell r="C714">
            <v>4516.6924005600004</v>
          </cell>
        </row>
        <row r="715">
          <cell r="A715" t="str">
            <v>37030001</v>
          </cell>
          <cell r="B715" t="str">
            <v>Hernandez Pou Rosa Maria</v>
          </cell>
          <cell r="C715">
            <v>4248.0274188000003</v>
          </cell>
        </row>
        <row r="716">
          <cell r="A716" t="str">
            <v>38010002</v>
          </cell>
          <cell r="B716" t="str">
            <v>Castillo Diaz Adlemy De Jesu</v>
          </cell>
          <cell r="C716">
            <v>3706.8006971999998</v>
          </cell>
        </row>
        <row r="717">
          <cell r="A717" t="str">
            <v>38010004</v>
          </cell>
          <cell r="B717" t="str">
            <v>Castillo Hernandez Rodolfo D</v>
          </cell>
          <cell r="C717">
            <v>3083.1141324</v>
          </cell>
        </row>
        <row r="718">
          <cell r="A718" t="str">
            <v>38010005</v>
          </cell>
          <cell r="B718" t="str">
            <v>Castro Escobedo Ysabel Crist</v>
          </cell>
          <cell r="C718">
            <v>585.33976787999995</v>
          </cell>
        </row>
        <row r="719">
          <cell r="A719" t="str">
            <v>38010007</v>
          </cell>
          <cell r="B719" t="str">
            <v>Patron May Berta Maria Del R</v>
          </cell>
          <cell r="C719">
            <v>2997.3840203999998</v>
          </cell>
        </row>
        <row r="720">
          <cell r="A720" t="str">
            <v>38010008</v>
          </cell>
          <cell r="B720" t="str">
            <v>Perez Nuñez Lucero De Fatima</v>
          </cell>
          <cell r="C720">
            <v>3706.9655628</v>
          </cell>
        </row>
        <row r="721">
          <cell r="A721" t="str">
            <v>38010011</v>
          </cell>
          <cell r="B721" t="str">
            <v>Alegria Jacter Patricia</v>
          </cell>
          <cell r="C721">
            <v>2997.3840203999998</v>
          </cell>
        </row>
        <row r="722">
          <cell r="A722" t="str">
            <v>38020008</v>
          </cell>
          <cell r="B722" t="str">
            <v>Pinto Villanueva Alberto Isa</v>
          </cell>
          <cell r="C722">
            <v>3083.1141324</v>
          </cell>
        </row>
        <row r="723">
          <cell r="A723" t="str">
            <v>39010001</v>
          </cell>
          <cell r="B723" t="str">
            <v>Aguilar Aguilar Yolanda</v>
          </cell>
          <cell r="C723" t="e">
            <v>#N/A</v>
          </cell>
        </row>
        <row r="724">
          <cell r="A724" t="str">
            <v>39010003</v>
          </cell>
          <cell r="B724" t="str">
            <v>Cardeña Burgos Renan Omar</v>
          </cell>
          <cell r="C724">
            <v>3984.3084050399998</v>
          </cell>
        </row>
        <row r="725">
          <cell r="A725" t="str">
            <v>39010004</v>
          </cell>
          <cell r="B725" t="str">
            <v>Cauich Pech Margarito</v>
          </cell>
          <cell r="C725">
            <v>3203.1362892000002</v>
          </cell>
        </row>
        <row r="726">
          <cell r="A726" t="str">
            <v>39010005</v>
          </cell>
          <cell r="B726" t="str">
            <v>Couoh Fernandez Bernardo</v>
          </cell>
          <cell r="C726">
            <v>3552.743685936</v>
          </cell>
        </row>
        <row r="727">
          <cell r="A727" t="str">
            <v>39010006</v>
          </cell>
          <cell r="B727" t="str">
            <v>Estrella Alcocer Ernesto Jav</v>
          </cell>
          <cell r="C727">
            <v>395.87622035999999</v>
          </cell>
        </row>
        <row r="728">
          <cell r="A728" t="str">
            <v>39010007</v>
          </cell>
          <cell r="B728" t="str">
            <v>Hernandez Iturralde Leidy Ma</v>
          </cell>
          <cell r="C728">
            <v>3984.3084050399998</v>
          </cell>
        </row>
        <row r="729">
          <cell r="A729" t="str">
            <v>39010008</v>
          </cell>
          <cell r="B729" t="str">
            <v>Itza Martinez Abraham Absalo</v>
          </cell>
          <cell r="C729">
            <v>2162.2115805600001</v>
          </cell>
        </row>
        <row r="730">
          <cell r="A730" t="str">
            <v>39010009</v>
          </cell>
          <cell r="B730" t="str">
            <v>Marin Rufino Luis</v>
          </cell>
          <cell r="C730">
            <v>3984.3084050399998</v>
          </cell>
        </row>
        <row r="731">
          <cell r="A731" t="str">
            <v>39010010</v>
          </cell>
          <cell r="B731" t="str">
            <v>Ojeda Mena Evelyn Sugey</v>
          </cell>
          <cell r="C731">
            <v>2997.3840203999998</v>
          </cell>
        </row>
        <row r="732">
          <cell r="A732" t="str">
            <v>40010002</v>
          </cell>
          <cell r="B732" t="str">
            <v>Diaz Moguel Ana Maria</v>
          </cell>
          <cell r="C732">
            <v>3083.1141324</v>
          </cell>
        </row>
        <row r="733">
          <cell r="A733" t="str">
            <v>40010003</v>
          </cell>
          <cell r="B733" t="str">
            <v>Rosado Bacelis Nidia Esther</v>
          </cell>
          <cell r="C733" t="e">
            <v>#N/A</v>
          </cell>
        </row>
        <row r="734">
          <cell r="A734" t="str">
            <v>40010004</v>
          </cell>
          <cell r="B734" t="str">
            <v>Tello Martinez Melba Elena</v>
          </cell>
          <cell r="C734">
            <v>3083.1141324</v>
          </cell>
        </row>
        <row r="735">
          <cell r="A735" t="str">
            <v>41010001</v>
          </cell>
          <cell r="B735" t="str">
            <v>Aguilar Yam Nidia Isabel</v>
          </cell>
          <cell r="C735">
            <v>2907.3674028</v>
          </cell>
        </row>
        <row r="736">
          <cell r="A736" t="str">
            <v>41010002</v>
          </cell>
          <cell r="B736" t="str">
            <v>Castañeda Medina Concepcion</v>
          </cell>
        </row>
        <row r="737">
          <cell r="A737" t="str">
            <v>41010004</v>
          </cell>
          <cell r="B737" t="str">
            <v>Chan Montalvo Jose Martin Ga</v>
          </cell>
          <cell r="C737">
            <v>2907.3674028</v>
          </cell>
        </row>
        <row r="738">
          <cell r="A738" t="str">
            <v>41010005</v>
          </cell>
          <cell r="B738" t="str">
            <v>Couoh Montalvo Manuel Doming</v>
          </cell>
          <cell r="C738">
            <v>3083.1141324</v>
          </cell>
        </row>
        <row r="739">
          <cell r="A739" t="str">
            <v>41010006</v>
          </cell>
          <cell r="B739" t="str">
            <v>Franco Maldonado Rosalia Gua</v>
          </cell>
          <cell r="C739">
            <v>2907.3674028</v>
          </cell>
        </row>
        <row r="740">
          <cell r="A740" t="str">
            <v>41010007</v>
          </cell>
          <cell r="B740" t="str">
            <v>Malta Nuñez Zulemy Yazmin</v>
          </cell>
          <cell r="C740">
            <v>2907.3674028</v>
          </cell>
        </row>
        <row r="741">
          <cell r="A741" t="str">
            <v>41010008</v>
          </cell>
          <cell r="B741" t="str">
            <v>Ommundsen Perez Laura Olena</v>
          </cell>
          <cell r="C741">
            <v>2247.9416925599999</v>
          </cell>
        </row>
        <row r="742">
          <cell r="A742" t="str">
            <v>41010009</v>
          </cell>
          <cell r="B742" t="str">
            <v>Solis Chan Marisa Guillermin</v>
          </cell>
          <cell r="C742">
            <v>2907.3674028</v>
          </cell>
        </row>
        <row r="743">
          <cell r="A743" t="str">
            <v>41010010</v>
          </cell>
          <cell r="B743" t="str">
            <v>Argaez Koh Jose Luis</v>
          </cell>
          <cell r="C743">
            <v>2907.3674028</v>
          </cell>
        </row>
        <row r="744">
          <cell r="A744" t="str">
            <v>41010011</v>
          </cell>
          <cell r="B744" t="str">
            <v>Trava Pedrera Zoila Vanessa</v>
          </cell>
          <cell r="C744">
            <v>2907.3674028</v>
          </cell>
        </row>
        <row r="745">
          <cell r="A745" t="str">
            <v>41010012</v>
          </cell>
          <cell r="B745" t="str">
            <v>Castro Tuyub Geny Del Socorr</v>
          </cell>
          <cell r="C745">
            <v>3044.6180147999999</v>
          </cell>
        </row>
        <row r="746">
          <cell r="A746" t="str">
            <v>06010017</v>
          </cell>
          <cell r="B746" t="str">
            <v>Escalante Pacheco Francisco</v>
          </cell>
          <cell r="C746">
            <v>2911.3791323999999</v>
          </cell>
        </row>
        <row r="747">
          <cell r="A747" t="str">
            <v>06010041</v>
          </cell>
          <cell r="B747" t="str">
            <v>Guzman Lopez Tomas Francisco</v>
          </cell>
          <cell r="C747">
            <v>2083.5542028</v>
          </cell>
        </row>
        <row r="748">
          <cell r="A748" t="str">
            <v>42010001</v>
          </cell>
          <cell r="B748" t="str">
            <v>Albor Oropeza Ernesto Antoni</v>
          </cell>
          <cell r="C748">
            <v>4427.1044335200004</v>
          </cell>
        </row>
        <row r="749">
          <cell r="A749" t="str">
            <v>42010002</v>
          </cell>
          <cell r="B749" t="str">
            <v>Bates Medina Adan Donato</v>
          </cell>
          <cell r="C749">
            <v>4158.3405323999996</v>
          </cell>
        </row>
        <row r="750">
          <cell r="A750" t="str">
            <v>42010005</v>
          </cell>
          <cell r="B750" t="str">
            <v>Chavez Nieves Leonor</v>
          </cell>
          <cell r="C750">
            <v>4247.9284994400005</v>
          </cell>
        </row>
        <row r="751">
          <cell r="A751" t="str">
            <v>42010006</v>
          </cell>
          <cell r="B751" t="str">
            <v>Cima Balam Ermilo Rafael</v>
          </cell>
          <cell r="C751">
            <v>2785.57019304</v>
          </cell>
        </row>
        <row r="752">
          <cell r="A752" t="str">
            <v>42010007</v>
          </cell>
          <cell r="B752" t="str">
            <v>De La Rosa Rodriguez Gladis</v>
          </cell>
          <cell r="C752">
            <v>3083.1141324</v>
          </cell>
        </row>
        <row r="753">
          <cell r="A753" t="str">
            <v>42010009</v>
          </cell>
          <cell r="B753" t="str">
            <v>Estrella Vazquez Manuel Jesu</v>
          </cell>
          <cell r="C753">
            <v>3083.1141324</v>
          </cell>
        </row>
        <row r="754">
          <cell r="A754" t="str">
            <v>42010011</v>
          </cell>
          <cell r="B754" t="str">
            <v>Herrera Y Peña Maria Jesus</v>
          </cell>
          <cell r="C754">
            <v>4158.3405323999996</v>
          </cell>
        </row>
        <row r="755">
          <cell r="A755" t="str">
            <v>42010014</v>
          </cell>
          <cell r="B755" t="str">
            <v>Sosa Duran Lazaro Javier</v>
          </cell>
          <cell r="C755">
            <v>2934.58671336</v>
          </cell>
        </row>
        <row r="756">
          <cell r="A756" t="str">
            <v>42010015</v>
          </cell>
          <cell r="B756" t="str">
            <v>Trejo Galera Luis Augusto</v>
          </cell>
        </row>
        <row r="757">
          <cell r="A757" t="str">
            <v>42010016</v>
          </cell>
          <cell r="B757" t="str">
            <v>Vera Fajardo Eduardo Manuel</v>
          </cell>
          <cell r="C757">
            <v>4158.3405323999996</v>
          </cell>
        </row>
        <row r="758">
          <cell r="A758" t="str">
            <v>42010017</v>
          </cell>
          <cell r="B758" t="str">
            <v>Zi Tec Paula Lucila</v>
          </cell>
          <cell r="C758">
            <v>4158.3405323999996</v>
          </cell>
        </row>
        <row r="759">
          <cell r="A759" t="str">
            <v>42010019</v>
          </cell>
          <cell r="B759" t="str">
            <v>Campos Encalada Cristina Gab</v>
          </cell>
          <cell r="C759">
            <v>4158.3405323999996</v>
          </cell>
        </row>
        <row r="760">
          <cell r="A760" t="str">
            <v>42010020</v>
          </cell>
          <cell r="B760" t="str">
            <v>Osorio Caballero Beatriz</v>
          </cell>
          <cell r="C760">
            <v>4516.6924005600004</v>
          </cell>
        </row>
        <row r="761">
          <cell r="A761" t="str">
            <v>42010022</v>
          </cell>
          <cell r="B761" t="str">
            <v>Cupul Manzano Julio Cesar</v>
          </cell>
          <cell r="C761">
            <v>2934.58671336</v>
          </cell>
        </row>
        <row r="762">
          <cell r="A762" t="str">
            <v>42010023</v>
          </cell>
          <cell r="B762" t="str">
            <v>Adam Salias Rocio Guadalupe</v>
          </cell>
          <cell r="C762">
            <v>1707.699927768</v>
          </cell>
        </row>
        <row r="763">
          <cell r="A763" t="str">
            <v>42010025</v>
          </cell>
          <cell r="B763" t="str">
            <v>Vazquez Solis Alfredo</v>
          </cell>
          <cell r="C763">
            <v>2934.58671336</v>
          </cell>
        </row>
        <row r="764">
          <cell r="A764" t="str">
            <v>42010026</v>
          </cell>
          <cell r="B764" t="str">
            <v>Rivera Flores Yadira Del Car</v>
          </cell>
          <cell r="C764">
            <v>2728.8344445600001</v>
          </cell>
        </row>
        <row r="765">
          <cell r="A765" t="str">
            <v>42010028</v>
          </cell>
          <cell r="B765" t="str">
            <v>Roche Reyes Nancy Maria</v>
          </cell>
          <cell r="C765">
            <v>3621.9278863200002</v>
          </cell>
        </row>
        <row r="766">
          <cell r="A766" t="str">
            <v>42010029</v>
          </cell>
          <cell r="B766" t="str">
            <v>Rivera Romero Noe</v>
          </cell>
          <cell r="C766">
            <v>4721.48270082</v>
          </cell>
        </row>
        <row r="767">
          <cell r="A767" t="str">
            <v>45010012</v>
          </cell>
          <cell r="B767" t="str">
            <v>Alcocer Denis Mirna Beatriz</v>
          </cell>
        </row>
        <row r="768">
          <cell r="A768" t="str">
            <v>46010002</v>
          </cell>
          <cell r="B768" t="str">
            <v>Orozco Jacobo Maria Teresa</v>
          </cell>
          <cell r="C768">
            <v>2247.9416925599999</v>
          </cell>
        </row>
        <row r="769">
          <cell r="A769" t="str">
            <v>46010014</v>
          </cell>
          <cell r="B769" t="str">
            <v>Carrillo Diaz Jose Alberto</v>
          </cell>
          <cell r="C769">
            <v>4697.5829368799996</v>
          </cell>
        </row>
        <row r="770">
          <cell r="A770" t="str">
            <v>46010016</v>
          </cell>
          <cell r="B770" t="str">
            <v>Herrera Hernandez Isabel Cri</v>
          </cell>
          <cell r="C770">
            <v>3083.1141324</v>
          </cell>
        </row>
        <row r="771">
          <cell r="A771" t="str">
            <v>46010019</v>
          </cell>
          <cell r="B771" t="str">
            <v>Morin Pinzon Guelmi Marisol</v>
          </cell>
          <cell r="C771">
            <v>2971.6649868</v>
          </cell>
        </row>
        <row r="772">
          <cell r="A772" t="str">
            <v>46010021</v>
          </cell>
          <cell r="B772" t="str">
            <v>Tec Alfaro Maria Del Carmen</v>
          </cell>
          <cell r="C772">
            <v>2847.3563244000002</v>
          </cell>
        </row>
        <row r="773">
          <cell r="A773" t="str">
            <v>46010022</v>
          </cell>
          <cell r="B773" t="str">
            <v>Torres Grajales Lidia Evange</v>
          </cell>
          <cell r="C773">
            <v>3083.1141324</v>
          </cell>
        </row>
        <row r="774">
          <cell r="A774" t="str">
            <v>46010026</v>
          </cell>
          <cell r="B774" t="str">
            <v>Cab Buenfil Gretty Berenice</v>
          </cell>
        </row>
        <row r="775">
          <cell r="A775" t="str">
            <v>46010029</v>
          </cell>
          <cell r="B775" t="str">
            <v>Peniche Cabal Victoria Beatr</v>
          </cell>
        </row>
        <row r="776">
          <cell r="A776" t="str">
            <v>22010027</v>
          </cell>
          <cell r="B776" t="str">
            <v>Tzec Gamboa Rubi Guadalupe</v>
          </cell>
          <cell r="C776">
            <v>2162.2115805600001</v>
          </cell>
        </row>
        <row r="777">
          <cell r="A777" t="str">
            <v>46020001</v>
          </cell>
          <cell r="B777" t="str">
            <v>Manzano Argaez Carolina Beat</v>
          </cell>
          <cell r="C777">
            <v>3203.0950727999998</v>
          </cell>
        </row>
        <row r="778">
          <cell r="A778" t="str">
            <v>46020004</v>
          </cell>
          <cell r="B778" t="str">
            <v>Martin Dorantes Karla Maria</v>
          </cell>
          <cell r="C778">
            <v>2162.2115805600001</v>
          </cell>
        </row>
        <row r="779">
          <cell r="A779" t="str">
            <v>46030005</v>
          </cell>
          <cell r="B779" t="str">
            <v>Huertas May Yazmin Georgina</v>
          </cell>
          <cell r="C779">
            <v>2162.2115805600001</v>
          </cell>
        </row>
        <row r="780">
          <cell r="A780" t="str">
            <v>46040007</v>
          </cell>
          <cell r="B780" t="str">
            <v>Negron Gil Amelia De Los Ang</v>
          </cell>
          <cell r="C780">
            <v>2847.3563244000002</v>
          </cell>
        </row>
        <row r="781">
          <cell r="A781" t="str">
            <v>46050010</v>
          </cell>
          <cell r="B781" t="str">
            <v>Espinosa Lope Rosa Virginia</v>
          </cell>
          <cell r="C781">
            <v>2821.6372907999998</v>
          </cell>
        </row>
        <row r="782">
          <cell r="A782" t="str">
            <v>46060011</v>
          </cell>
          <cell r="B782" t="str">
            <v>Aguilar Rejon Flor Isela</v>
          </cell>
          <cell r="C782">
            <v>3083.1141324</v>
          </cell>
        </row>
        <row r="783">
          <cell r="A783" t="str">
            <v>46060012</v>
          </cell>
          <cell r="B783" t="str">
            <v>Sanchez Piña Felmir</v>
          </cell>
          <cell r="C783">
            <v>2934.58671336</v>
          </cell>
        </row>
        <row r="784">
          <cell r="A784" t="str">
            <v>22070002</v>
          </cell>
          <cell r="B784" t="str">
            <v>Poot Polanco Sonia Marisol</v>
          </cell>
          <cell r="C784">
            <v>3203.0950727999998</v>
          </cell>
        </row>
        <row r="785">
          <cell r="A785" t="str">
            <v>46070001</v>
          </cell>
          <cell r="B785" t="str">
            <v>Zuñiga Chuc Viviana Verenice</v>
          </cell>
          <cell r="C785">
            <v>2162.2115805600001</v>
          </cell>
        </row>
        <row r="786">
          <cell r="A786" t="str">
            <v>23010056</v>
          </cell>
          <cell r="B786" t="str">
            <v>Zapata Narvaez Veronica</v>
          </cell>
          <cell r="C786">
            <v>2162.2115805600001</v>
          </cell>
        </row>
        <row r="787">
          <cell r="A787" t="str">
            <v>46010027</v>
          </cell>
          <cell r="B787" t="str">
            <v>Carrillo Ortiz Maria Luisa</v>
          </cell>
          <cell r="C787">
            <v>2162.2115805600001</v>
          </cell>
        </row>
        <row r="788">
          <cell r="A788" t="str">
            <v>46080001</v>
          </cell>
          <cell r="B788" t="str">
            <v>Maldonado Aranda Silvia Leon</v>
          </cell>
          <cell r="C788">
            <v>3203.1362892000002</v>
          </cell>
        </row>
        <row r="789">
          <cell r="A789" t="str">
            <v>46090001</v>
          </cell>
          <cell r="B789" t="str">
            <v>Mendez Sierra Maricarmen</v>
          </cell>
          <cell r="C789">
            <v>3203.1362892000002</v>
          </cell>
        </row>
        <row r="790">
          <cell r="A790" t="str">
            <v>46090002</v>
          </cell>
          <cell r="B790" t="str">
            <v>Soto Herrera Nadia Olivia</v>
          </cell>
          <cell r="C790" t="e">
            <v>#N/A</v>
          </cell>
        </row>
        <row r="791">
          <cell r="A791" t="str">
            <v>46100001</v>
          </cell>
          <cell r="B791" t="str">
            <v>Martin Cano Kareli De Jesus</v>
          </cell>
          <cell r="C791">
            <v>3203.1362892000002</v>
          </cell>
        </row>
        <row r="792">
          <cell r="A792" t="str">
            <v>46040009</v>
          </cell>
          <cell r="B792" t="str">
            <v>Villanueva Gutierrez Josefin</v>
          </cell>
          <cell r="C792">
            <v>2847.3563244000002</v>
          </cell>
        </row>
        <row r="793">
          <cell r="A793" t="str">
            <v>06010037</v>
          </cell>
          <cell r="B793" t="str">
            <v>Ruiz Chan Martha Isabel</v>
          </cell>
          <cell r="C793" t="e">
            <v>#N/A</v>
          </cell>
        </row>
        <row r="794">
          <cell r="A794" t="str">
            <v>47010001</v>
          </cell>
          <cell r="B794" t="str">
            <v>Payan Arjona Maria Del Carme</v>
          </cell>
        </row>
        <row r="795">
          <cell r="A795" t="str">
            <v>47010002</v>
          </cell>
          <cell r="B795" t="str">
            <v>Montalvo De Lille Maria Alej</v>
          </cell>
        </row>
        <row r="796">
          <cell r="A796" t="str">
            <v>47010003</v>
          </cell>
          <cell r="B796" t="str">
            <v>Urzaiz Cetina Cristina</v>
          </cell>
          <cell r="C796">
            <v>2014.9288968000001</v>
          </cell>
        </row>
        <row r="797">
          <cell r="A797" t="str">
            <v>37010002</v>
          </cell>
          <cell r="B797" t="str">
            <v>Avendaño Gomez Maria Malena</v>
          </cell>
          <cell r="C797">
            <v>585.33976787999995</v>
          </cell>
        </row>
        <row r="798">
          <cell r="A798" t="str">
            <v>37010003</v>
          </cell>
          <cell r="B798" t="str">
            <v>Avendaño Gomez Maria Malena</v>
          </cell>
          <cell r="C798">
            <v>3338.7613263839999</v>
          </cell>
        </row>
        <row r="799">
          <cell r="A799" t="str">
            <v>37010005</v>
          </cell>
          <cell r="B799" t="str">
            <v>Canche Cel Fernanda De Jesus</v>
          </cell>
          <cell r="C799" t="e">
            <v>#N/A</v>
          </cell>
        </row>
        <row r="800">
          <cell r="A800" t="str">
            <v>37010006</v>
          </cell>
          <cell r="B800" t="str">
            <v>Canto Uribe Silvia Angelica</v>
          </cell>
          <cell r="C800">
            <v>2910.6647148000002</v>
          </cell>
        </row>
        <row r="801">
          <cell r="A801" t="str">
            <v>37010008</v>
          </cell>
          <cell r="B801" t="str">
            <v>Chan Hernandez Gladys Noemi</v>
          </cell>
          <cell r="C801">
            <v>3083.1141324</v>
          </cell>
        </row>
        <row r="802">
          <cell r="A802" t="str">
            <v>37010009</v>
          </cell>
          <cell r="B802" t="str">
            <v>Estrada Sanchez Gaspar</v>
          </cell>
          <cell r="C802">
            <v>3258.860862</v>
          </cell>
        </row>
        <row r="803">
          <cell r="A803" t="str">
            <v>37010012</v>
          </cell>
          <cell r="B803" t="str">
            <v>Raffull Quiñones Margarita D</v>
          </cell>
          <cell r="C803">
            <v>2997.3840203999998</v>
          </cell>
        </row>
        <row r="804">
          <cell r="A804" t="str">
            <v>37010014</v>
          </cell>
          <cell r="B804" t="str">
            <v>Salazar Tzec Maria Elena</v>
          </cell>
          <cell r="C804">
            <v>1980.849528624</v>
          </cell>
        </row>
        <row r="805">
          <cell r="A805" t="str">
            <v>37010017</v>
          </cell>
          <cell r="B805" t="str">
            <v>Valle Pech Maria Cresencia</v>
          </cell>
          <cell r="C805" t="e">
            <v>#N/A</v>
          </cell>
        </row>
        <row r="806">
          <cell r="A806" t="str">
            <v>37010027</v>
          </cell>
          <cell r="B806" t="str">
            <v>Garcia Romero Ana Maria</v>
          </cell>
          <cell r="C806">
            <v>3124.7789668320002</v>
          </cell>
        </row>
        <row r="807">
          <cell r="A807" t="str">
            <v>37010031</v>
          </cell>
          <cell r="B807" t="str">
            <v>May Pascual Genny Rosario De</v>
          </cell>
          <cell r="C807">
            <v>2194.8318881760001</v>
          </cell>
        </row>
        <row r="808">
          <cell r="A808" t="str">
            <v>37010032</v>
          </cell>
          <cell r="B808" t="str">
            <v>Carrillo Hernandez Flor Guad</v>
          </cell>
          <cell r="C808">
            <v>259.10371859999998</v>
          </cell>
        </row>
        <row r="809">
          <cell r="A809" t="str">
            <v>37010033</v>
          </cell>
          <cell r="B809" t="str">
            <v>Aguilar Fernandez Mayra Del</v>
          </cell>
          <cell r="C809">
            <v>2262.3014863200001</v>
          </cell>
        </row>
        <row r="810">
          <cell r="A810" t="str">
            <v>37010035</v>
          </cell>
          <cell r="B810" t="str">
            <v>Mendez Najera Rosa Soledad</v>
          </cell>
          <cell r="C810" t="e">
            <v>#N/A</v>
          </cell>
        </row>
        <row r="811">
          <cell r="A811" t="str">
            <v>37010037</v>
          </cell>
          <cell r="B811" t="str">
            <v>Osorio - Maria Jose</v>
          </cell>
          <cell r="C811">
            <v>1980.849528624</v>
          </cell>
        </row>
        <row r="812">
          <cell r="A812" t="str">
            <v>37010038</v>
          </cell>
          <cell r="B812" t="str">
            <v>Castillo Bacab Maria Mercede</v>
          </cell>
          <cell r="C812">
            <v>2907.3674028</v>
          </cell>
        </row>
        <row r="813">
          <cell r="A813" t="str">
            <v>37010039</v>
          </cell>
          <cell r="B813" t="str">
            <v>Canto Duarte Sara Patricia</v>
          </cell>
          <cell r="C813">
            <v>3979.2964907999999</v>
          </cell>
        </row>
        <row r="814">
          <cell r="A814" t="str">
            <v>48010001</v>
          </cell>
          <cell r="B814" t="str">
            <v>Rosado - Jose Enrique</v>
          </cell>
          <cell r="C814" t="e">
            <v>#N/A</v>
          </cell>
        </row>
        <row r="815">
          <cell r="A815" t="str">
            <v>48010002</v>
          </cell>
          <cell r="B815" t="str">
            <v>Medina Tzec Yalmi Eunice</v>
          </cell>
          <cell r="C815" t="e">
            <v>#N/A</v>
          </cell>
        </row>
        <row r="816">
          <cell r="A816" t="str">
            <v>48010003</v>
          </cell>
          <cell r="B816" t="str">
            <v>Aguilar Flota Sheila Maria</v>
          </cell>
          <cell r="C816">
            <v>3900.1610028</v>
          </cell>
        </row>
        <row r="817">
          <cell r="A817" t="str">
            <v>48010004</v>
          </cell>
          <cell r="B817" t="str">
            <v>Soto Sanchez Martha Araceli</v>
          </cell>
          <cell r="C817">
            <v>3900.1610028</v>
          </cell>
        </row>
        <row r="818">
          <cell r="A818" t="str">
            <v>48010005</v>
          </cell>
          <cell r="B818" t="str">
            <v>Escalante Ortiz Hector Vicen</v>
          </cell>
          <cell r="C818">
            <v>3900.1610028</v>
          </cell>
        </row>
        <row r="819">
          <cell r="A819" t="str">
            <v>48010006</v>
          </cell>
          <cell r="B819" t="str">
            <v>Acereto Tapia Leydi Magdalen</v>
          </cell>
          <cell r="C819" t="e">
            <v>#N/A</v>
          </cell>
        </row>
        <row r="820">
          <cell r="A820" t="str">
            <v>45010013</v>
          </cell>
          <cell r="B820" t="str">
            <v>Farfan Flores Mario Jose</v>
          </cell>
          <cell r="C820" t="e">
            <v>#N/A</v>
          </cell>
        </row>
        <row r="821">
          <cell r="A821" t="str">
            <v>01010008</v>
          </cell>
          <cell r="B821" t="str">
            <v>Civeira Garcia Jose Manuel</v>
          </cell>
        </row>
        <row r="822">
          <cell r="A822" t="str">
            <v>50010001</v>
          </cell>
          <cell r="B822" t="str">
            <v>Bustillos Lope Luis Antonio</v>
          </cell>
        </row>
        <row r="823">
          <cell r="A823" t="str">
            <v>02010008</v>
          </cell>
          <cell r="B823" t="str">
            <v>Parra Sanchez Juan Jorge</v>
          </cell>
          <cell r="C823">
            <v>1290.556155192</v>
          </cell>
        </row>
        <row r="824">
          <cell r="A824" t="str">
            <v>04010003</v>
          </cell>
          <cell r="B824" t="str">
            <v>Jimenez Campos Gilmer Gabrie</v>
          </cell>
        </row>
        <row r="825">
          <cell r="A825" t="str">
            <v>04010004</v>
          </cell>
          <cell r="B825" t="str">
            <v>Pinzon Sanchez Jorge Manuel</v>
          </cell>
          <cell r="C825">
            <v>1290.4580601600001</v>
          </cell>
        </row>
        <row r="826">
          <cell r="A826" t="str">
            <v>51010001</v>
          </cell>
          <cell r="B826" t="str">
            <v>Guzman Garcia Addy Esperanza</v>
          </cell>
        </row>
      </sheetData>
      <sheetData sheetId="2">
        <row r="1">
          <cell r="A1" t="str">
            <v>Clave</v>
          </cell>
          <cell r="B1" t="str">
            <v>Nombre</v>
          </cell>
          <cell r="C1" t="str">
            <v>Salario Diario</v>
          </cell>
          <cell r="D1" t="str">
            <v>Sueldo mensual</v>
          </cell>
          <cell r="E1" t="str">
            <v>Gratif.</v>
          </cell>
          <cell r="F1" t="str">
            <v>Sueldo+Gratif.</v>
          </cell>
        </row>
        <row r="2">
          <cell r="A2" t="str">
            <v>01010005</v>
          </cell>
          <cell r="B2" t="str">
            <v>Mac Haas Crescencio Bernardino</v>
          </cell>
          <cell r="C2">
            <v>2547.4699999999998</v>
          </cell>
          <cell r="D2">
            <v>76424.100000000006</v>
          </cell>
          <cell r="F2">
            <v>76424.100000000006</v>
          </cell>
        </row>
        <row r="3">
          <cell r="A3" t="str">
            <v>01010007</v>
          </cell>
          <cell r="B3" t="str">
            <v>Iñiguez Noh Erik Ivan</v>
          </cell>
          <cell r="C3">
            <v>138.66319999999999</v>
          </cell>
          <cell r="D3">
            <v>4159.8959999999997</v>
          </cell>
          <cell r="F3">
            <v>4159.8959999999997</v>
          </cell>
        </row>
        <row r="4">
          <cell r="A4" t="str">
            <v>01010009</v>
          </cell>
          <cell r="B4" t="str">
            <v>Vela Mendez Libertad Del Carmen</v>
          </cell>
          <cell r="C4">
            <v>156</v>
          </cell>
          <cell r="D4">
            <v>4680</v>
          </cell>
          <cell r="E4">
            <v>3583.84</v>
          </cell>
          <cell r="F4">
            <v>8263.84</v>
          </cell>
        </row>
        <row r="5">
          <cell r="A5" t="str">
            <v>01010006</v>
          </cell>
          <cell r="B5" t="str">
            <v>Gonzalez Valencia Norma Lizbeth</v>
          </cell>
          <cell r="C5">
            <v>360</v>
          </cell>
          <cell r="D5">
            <v>10800</v>
          </cell>
          <cell r="F5">
            <v>10800</v>
          </cell>
        </row>
        <row r="6">
          <cell r="A6" t="str">
            <v>36010001</v>
          </cell>
          <cell r="B6" t="str">
            <v>Bacab Che Francisco Xavier</v>
          </cell>
          <cell r="C6">
            <v>102.67919999999999</v>
          </cell>
          <cell r="D6">
            <v>3080.3759999999997</v>
          </cell>
          <cell r="F6">
            <v>3080.3759999999997</v>
          </cell>
        </row>
        <row r="7">
          <cell r="A7" t="str">
            <v>36010002</v>
          </cell>
          <cell r="B7" t="str">
            <v>Cuevas Moreno Leny Carmelina</v>
          </cell>
          <cell r="C7">
            <v>122.0232</v>
          </cell>
          <cell r="D7">
            <v>3660.6959999999999</v>
          </cell>
          <cell r="F7">
            <v>3660.6959999999999</v>
          </cell>
        </row>
        <row r="8">
          <cell r="A8" t="str">
            <v>36010004</v>
          </cell>
          <cell r="B8" t="str">
            <v>Duran Martinez Leticia Del Socorro</v>
          </cell>
          <cell r="C8">
            <v>112.6632</v>
          </cell>
          <cell r="D8">
            <v>3379.8960000000002</v>
          </cell>
          <cell r="F8">
            <v>3379.8960000000002</v>
          </cell>
        </row>
        <row r="9">
          <cell r="A9" t="str">
            <v>36010007</v>
          </cell>
          <cell r="B9" t="str">
            <v>Rodriguez Chan Manuel Ivan</v>
          </cell>
          <cell r="C9">
            <v>95.471999999999994</v>
          </cell>
          <cell r="D9">
            <v>2864.16</v>
          </cell>
          <cell r="F9">
            <v>2864.16</v>
          </cell>
        </row>
        <row r="10">
          <cell r="A10" t="str">
            <v>36010011</v>
          </cell>
          <cell r="B10" t="str">
            <v>Mendoza Sanchez Flora Del Carmen</v>
          </cell>
          <cell r="C10">
            <v>491</v>
          </cell>
          <cell r="D10">
            <v>14730</v>
          </cell>
          <cell r="F10">
            <v>14730</v>
          </cell>
        </row>
        <row r="11">
          <cell r="A11" t="str">
            <v>03010001</v>
          </cell>
          <cell r="B11" t="str">
            <v>Ek Chan Feliciano</v>
          </cell>
          <cell r="C11">
            <v>102.67919999999999</v>
          </cell>
          <cell r="D11">
            <v>3080.3759999999997</v>
          </cell>
          <cell r="F11">
            <v>3080.3759999999997</v>
          </cell>
        </row>
        <row r="12">
          <cell r="A12" t="str">
            <v>03010003</v>
          </cell>
          <cell r="B12" t="str">
            <v>Kuk Zapata Ofelia Candelaria</v>
          </cell>
          <cell r="C12">
            <v>112.6632</v>
          </cell>
          <cell r="D12">
            <v>3379.8960000000002</v>
          </cell>
          <cell r="F12">
            <v>3379.8960000000002</v>
          </cell>
        </row>
        <row r="13">
          <cell r="A13" t="str">
            <v>02010003</v>
          </cell>
          <cell r="B13" t="str">
            <v>Cardenas Flores Gener Jose</v>
          </cell>
          <cell r="C13">
            <v>491.33</v>
          </cell>
          <cell r="D13">
            <v>14739.9</v>
          </cell>
          <cell r="F13">
            <v>14739.9</v>
          </cell>
        </row>
        <row r="14">
          <cell r="A14" t="str">
            <v>02010004</v>
          </cell>
          <cell r="B14" t="str">
            <v>Cuevas Rodriguez Jorge Carlos</v>
          </cell>
          <cell r="C14">
            <v>870.81</v>
          </cell>
          <cell r="D14">
            <v>26124.3</v>
          </cell>
          <cell r="F14">
            <v>26124.3</v>
          </cell>
        </row>
        <row r="15">
          <cell r="A15" t="str">
            <v>02010005</v>
          </cell>
          <cell r="B15" t="str">
            <v>May May Marcia</v>
          </cell>
          <cell r="C15">
            <v>99.632000000000005</v>
          </cell>
          <cell r="D15">
            <v>2988.96</v>
          </cell>
          <cell r="F15">
            <v>2988.96</v>
          </cell>
        </row>
        <row r="16">
          <cell r="A16" t="str">
            <v>02010006</v>
          </cell>
          <cell r="B16" t="str">
            <v>Medina Alcocer Maribeth</v>
          </cell>
          <cell r="C16">
            <v>150</v>
          </cell>
          <cell r="D16">
            <v>4500</v>
          </cell>
          <cell r="F16">
            <v>4500</v>
          </cell>
        </row>
        <row r="17">
          <cell r="A17" t="str">
            <v>02010007</v>
          </cell>
          <cell r="B17" t="str">
            <v>Montero Pacheco Jose Manuel</v>
          </cell>
          <cell r="C17">
            <v>150</v>
          </cell>
          <cell r="D17">
            <v>4500</v>
          </cell>
          <cell r="F17">
            <v>4500</v>
          </cell>
        </row>
        <row r="18">
          <cell r="A18" t="str">
            <v>02010009</v>
          </cell>
          <cell r="B18" t="str">
            <v>Rivero Vazquez Jose Jesus</v>
          </cell>
          <cell r="C18">
            <v>150</v>
          </cell>
          <cell r="D18">
            <v>4500</v>
          </cell>
          <cell r="F18">
            <v>4500</v>
          </cell>
        </row>
        <row r="19">
          <cell r="A19" t="str">
            <v>02010010</v>
          </cell>
          <cell r="B19" t="str">
            <v>Solis Pasos Victoria Ofelia</v>
          </cell>
          <cell r="C19">
            <v>112.6632</v>
          </cell>
          <cell r="D19">
            <v>3379.8960000000002</v>
          </cell>
          <cell r="F19">
            <v>3379.8960000000002</v>
          </cell>
        </row>
        <row r="20">
          <cell r="A20" t="str">
            <v>02010013</v>
          </cell>
          <cell r="B20" t="str">
            <v>Salazar Gonzalez Karla Vanessa</v>
          </cell>
          <cell r="C20">
            <v>139.25</v>
          </cell>
          <cell r="D20">
            <v>4177.5</v>
          </cell>
          <cell r="F20">
            <v>4177.5</v>
          </cell>
        </row>
        <row r="21">
          <cell r="A21" t="str">
            <v>45010012</v>
          </cell>
          <cell r="B21" t="str">
            <v>Alcocer Denis Mirna Beatriz</v>
          </cell>
          <cell r="C21">
            <v>156</v>
          </cell>
          <cell r="D21">
            <v>4680</v>
          </cell>
          <cell r="E21">
            <v>2038.4</v>
          </cell>
          <cell r="F21">
            <v>6718.4</v>
          </cell>
        </row>
        <row r="22">
          <cell r="A22" t="str">
            <v>09010001</v>
          </cell>
          <cell r="B22" t="str">
            <v>Concha Vazquez Claudia Karina</v>
          </cell>
          <cell r="C22">
            <v>141.66999999999999</v>
          </cell>
          <cell r="D22">
            <v>4250.1000000000004</v>
          </cell>
          <cell r="F22">
            <v>4250.1000000000004</v>
          </cell>
        </row>
        <row r="23">
          <cell r="A23" t="str">
            <v>09010004</v>
          </cell>
          <cell r="B23" t="str">
            <v>Basulto Triay Eric Herve</v>
          </cell>
          <cell r="C23">
            <v>1460.31</v>
          </cell>
          <cell r="D23">
            <v>43809.3</v>
          </cell>
          <cell r="F23">
            <v>43809.3</v>
          </cell>
        </row>
        <row r="24">
          <cell r="A24" t="str">
            <v>13010020</v>
          </cell>
          <cell r="B24" t="str">
            <v>Paredes Varguez Gladys Beatriz</v>
          </cell>
          <cell r="C24">
            <v>141.66999999999999</v>
          </cell>
          <cell r="D24">
            <v>4250.1000000000004</v>
          </cell>
          <cell r="F24">
            <v>4250.1000000000004</v>
          </cell>
        </row>
        <row r="25">
          <cell r="A25" t="str">
            <v>19010002</v>
          </cell>
          <cell r="B25" t="str">
            <v>Euan Pacheco Patricia Del Carmen</v>
          </cell>
          <cell r="C25">
            <v>141.66999999999999</v>
          </cell>
          <cell r="D25">
            <v>4250.1000000000004</v>
          </cell>
          <cell r="F25">
            <v>4250.1000000000004</v>
          </cell>
        </row>
        <row r="26">
          <cell r="A26" t="str">
            <v>19010004</v>
          </cell>
          <cell r="B26" t="str">
            <v>Novelo Perez Maribel De Jesus</v>
          </cell>
          <cell r="C26">
            <v>1460.31</v>
          </cell>
          <cell r="D26">
            <v>43809.3</v>
          </cell>
          <cell r="F26">
            <v>43809.3</v>
          </cell>
        </row>
        <row r="27">
          <cell r="A27" t="str">
            <v>04010005</v>
          </cell>
          <cell r="B27" t="str">
            <v>Martinez Alvarado Martin Alberto</v>
          </cell>
          <cell r="C27">
            <v>1460.31</v>
          </cell>
          <cell r="D27">
            <v>43809.3</v>
          </cell>
          <cell r="F27">
            <v>43809.3</v>
          </cell>
        </row>
        <row r="28">
          <cell r="A28" t="str">
            <v>22010080</v>
          </cell>
          <cell r="B28" t="str">
            <v>Polanco Ortega Hilda Lucila</v>
          </cell>
          <cell r="C28">
            <v>141.66999999999999</v>
          </cell>
          <cell r="D28">
            <v>4250.1000000000004</v>
          </cell>
          <cell r="F28">
            <v>4250.1000000000004</v>
          </cell>
        </row>
        <row r="29">
          <cell r="A29" t="str">
            <v>45010009</v>
          </cell>
          <cell r="B29" t="str">
            <v>Perez Sanchez Jose Manuel</v>
          </cell>
          <cell r="C29">
            <v>489.9</v>
          </cell>
          <cell r="D29">
            <v>14697</v>
          </cell>
          <cell r="F29">
            <v>14697</v>
          </cell>
        </row>
        <row r="30">
          <cell r="A30" t="str">
            <v>39010003</v>
          </cell>
          <cell r="B30" t="str">
            <v>Cardeña Burgos Renan Omar</v>
          </cell>
          <cell r="C30">
            <v>38.937600000000003</v>
          </cell>
          <cell r="D30">
            <v>1557.5040000000001</v>
          </cell>
          <cell r="F30">
            <v>1557.5040000000001</v>
          </cell>
        </row>
        <row r="31">
          <cell r="A31" t="str">
            <v>39010004</v>
          </cell>
          <cell r="B31" t="str">
            <v>Cauich Pech Margarito</v>
          </cell>
          <cell r="C31">
            <v>89.647999999999996</v>
          </cell>
          <cell r="D31">
            <v>2689.44</v>
          </cell>
          <cell r="F31">
            <v>2689.5</v>
          </cell>
        </row>
        <row r="32">
          <cell r="A32" t="str">
            <v>39010005</v>
          </cell>
          <cell r="B32" t="str">
            <v>Couoh Fernandez Bernardo</v>
          </cell>
          <cell r="C32">
            <v>38.937600000000003</v>
          </cell>
          <cell r="D32">
            <v>2180.5056000000004</v>
          </cell>
          <cell r="F32">
            <v>2180.5056000000004</v>
          </cell>
        </row>
        <row r="33">
          <cell r="A33" t="str">
            <v>39010006</v>
          </cell>
          <cell r="B33" t="str">
            <v>Estrella Alcocer Ernesto Javier</v>
          </cell>
          <cell r="C33">
            <v>162.24</v>
          </cell>
          <cell r="D33">
            <v>4867.2</v>
          </cell>
          <cell r="F33">
            <v>4867.2</v>
          </cell>
        </row>
        <row r="34">
          <cell r="A34" t="str">
            <v>39010007</v>
          </cell>
          <cell r="B34" t="str">
            <v>Hernandez Iturralde Leidy Margarita</v>
          </cell>
          <cell r="C34">
            <v>38.937600000000003</v>
          </cell>
          <cell r="D34">
            <v>1557.5040000000001</v>
          </cell>
          <cell r="F34">
            <v>1557.5040000000001</v>
          </cell>
        </row>
        <row r="35">
          <cell r="A35" t="str">
            <v>39010008</v>
          </cell>
          <cell r="B35" t="str">
            <v>Itza Martinez Abraham Absalon</v>
          </cell>
          <cell r="C35">
            <v>126.1832</v>
          </cell>
          <cell r="D35">
            <v>3785.4960000000001</v>
          </cell>
          <cell r="F35">
            <v>3785.4960000000001</v>
          </cell>
        </row>
        <row r="36">
          <cell r="A36" t="str">
            <v>39010009</v>
          </cell>
          <cell r="B36" t="str">
            <v>Marin Rufino Luis</v>
          </cell>
          <cell r="C36">
            <v>38.937600000000003</v>
          </cell>
          <cell r="D36">
            <v>1557.5040000000001</v>
          </cell>
          <cell r="F36">
            <v>1557.5040000000001</v>
          </cell>
        </row>
        <row r="37">
          <cell r="A37" t="str">
            <v>39010010</v>
          </cell>
          <cell r="B37" t="str">
            <v>Ojeda Mena Evelyn Sugey</v>
          </cell>
          <cell r="C37">
            <v>99.632000000000005</v>
          </cell>
          <cell r="D37">
            <v>2988.96</v>
          </cell>
          <cell r="F37">
            <v>2988.96</v>
          </cell>
        </row>
        <row r="38">
          <cell r="A38" t="str">
            <v>15010001</v>
          </cell>
          <cell r="B38" t="str">
            <v>Rivero Centeno Neielfi M. Del Socorro</v>
          </cell>
          <cell r="C38">
            <v>107.4632</v>
          </cell>
          <cell r="D38">
            <v>3223.8960000000002</v>
          </cell>
          <cell r="F38">
            <v>3223.8960000000002</v>
          </cell>
        </row>
        <row r="39">
          <cell r="A39" t="str">
            <v>14010001</v>
          </cell>
          <cell r="B39" t="str">
            <v>Avila Aranda Maria Amparo</v>
          </cell>
          <cell r="C39">
            <v>107.4632</v>
          </cell>
          <cell r="D39">
            <v>3223.8960000000002</v>
          </cell>
          <cell r="F39">
            <v>3223.8960000000002</v>
          </cell>
        </row>
        <row r="40">
          <cell r="A40" t="str">
            <v>14010002</v>
          </cell>
          <cell r="B40" t="str">
            <v>Perera Caamal Manuel Jesus'</v>
          </cell>
          <cell r="C40">
            <v>95.471999999999994</v>
          </cell>
          <cell r="D40">
            <v>2864.16</v>
          </cell>
          <cell r="F40">
            <v>2864.16</v>
          </cell>
        </row>
        <row r="41">
          <cell r="A41" t="str">
            <v>14010003</v>
          </cell>
          <cell r="B41" t="str">
            <v>Perez Castillo Jose Enrique</v>
          </cell>
          <cell r="C41">
            <v>107.46</v>
          </cell>
          <cell r="D41">
            <v>3223.8</v>
          </cell>
          <cell r="F41">
            <v>3223.9</v>
          </cell>
        </row>
        <row r="42">
          <cell r="A42" t="str">
            <v>16010001</v>
          </cell>
          <cell r="B42" t="str">
            <v>Samos Rosado Magaly Yazmin</v>
          </cell>
          <cell r="C42">
            <v>107.4632</v>
          </cell>
          <cell r="D42">
            <v>3223.8960000000002</v>
          </cell>
          <cell r="F42">
            <v>3223.8960000000002</v>
          </cell>
        </row>
        <row r="43">
          <cell r="A43" t="str">
            <v>18010001</v>
          </cell>
          <cell r="B43" t="str">
            <v>Marrufo Y Pino Lourdes Ileana</v>
          </cell>
          <cell r="C43">
            <v>107.4632</v>
          </cell>
          <cell r="D43">
            <v>3223.8960000000002</v>
          </cell>
          <cell r="F43">
            <v>3223.8960000000002</v>
          </cell>
        </row>
        <row r="44">
          <cell r="A44" t="str">
            <v>38020008</v>
          </cell>
          <cell r="B44" t="str">
            <v>Pinto Villanueva Alberto Isabel</v>
          </cell>
          <cell r="C44">
            <v>95.471999999999994</v>
          </cell>
          <cell r="D44">
            <v>2864.16</v>
          </cell>
          <cell r="F44">
            <v>2864.16</v>
          </cell>
        </row>
        <row r="45">
          <cell r="A45" t="str">
            <v>37010016</v>
          </cell>
          <cell r="B45" t="str">
            <v>Ucan Suaste Carlos</v>
          </cell>
          <cell r="C45">
            <v>32.603999999999999</v>
          </cell>
          <cell r="D45">
            <v>782.49599999999998</v>
          </cell>
          <cell r="F45">
            <v>782.49599999999998</v>
          </cell>
        </row>
        <row r="46">
          <cell r="A46" t="str">
            <v>37030001</v>
          </cell>
          <cell r="B46" t="str">
            <v>Hernandez Pou Rosa Maria</v>
          </cell>
          <cell r="C46">
            <v>32.6</v>
          </cell>
          <cell r="D46">
            <v>1173.5999999999999</v>
          </cell>
          <cell r="F46">
            <v>1173.5999999999999</v>
          </cell>
        </row>
        <row r="47">
          <cell r="A47" t="str">
            <v>38010002</v>
          </cell>
          <cell r="B47" t="str">
            <v>Castillo Diaz Adlemy De Jesus</v>
          </cell>
          <cell r="C47">
            <v>32.603999999999999</v>
          </cell>
          <cell r="D47">
            <v>1564.992</v>
          </cell>
          <cell r="F47">
            <v>1564.992</v>
          </cell>
        </row>
        <row r="48">
          <cell r="A48" t="str">
            <v>38010004</v>
          </cell>
          <cell r="B48" t="str">
            <v>Castillo Hernandez Rodolfo De La C.</v>
          </cell>
          <cell r="C48">
            <v>95.471999999999994</v>
          </cell>
          <cell r="D48">
            <v>2864.16</v>
          </cell>
          <cell r="F48">
            <v>2864.16</v>
          </cell>
        </row>
        <row r="49">
          <cell r="A49" t="str">
            <v>38010005</v>
          </cell>
          <cell r="B49" t="str">
            <v>Castro Escobedo Ysabel Cristina</v>
          </cell>
          <cell r="C49">
            <v>156.83199999999999</v>
          </cell>
          <cell r="D49">
            <v>4704.96</v>
          </cell>
          <cell r="F49">
            <v>4704.96</v>
          </cell>
        </row>
        <row r="50">
          <cell r="A50" t="str">
            <v>38010007</v>
          </cell>
          <cell r="B50" t="str">
            <v>Patron May Berta Maria Del R.</v>
          </cell>
          <cell r="C50">
            <v>99.632000000000005</v>
          </cell>
          <cell r="D50">
            <v>2988.96</v>
          </cell>
          <cell r="F50">
            <v>2988.96</v>
          </cell>
        </row>
        <row r="51">
          <cell r="A51" t="str">
            <v>38010008</v>
          </cell>
          <cell r="B51" t="str">
            <v>Perez Nuñez Lucero De Fatima</v>
          </cell>
          <cell r="C51">
            <v>32.6</v>
          </cell>
          <cell r="D51">
            <v>1956</v>
          </cell>
          <cell r="F51">
            <v>1956</v>
          </cell>
        </row>
        <row r="52">
          <cell r="A52" t="str">
            <v>38010011</v>
          </cell>
          <cell r="B52" t="str">
            <v>Alegria Jacter Patricia</v>
          </cell>
          <cell r="C52">
            <v>99.632000000000005</v>
          </cell>
          <cell r="D52">
            <v>2988.96</v>
          </cell>
          <cell r="F52">
            <v>2988.96</v>
          </cell>
        </row>
        <row r="53">
          <cell r="A53" t="str">
            <v>37010002</v>
          </cell>
          <cell r="B53" t="str">
            <v>Avendaño Gomez Maria Malena</v>
          </cell>
          <cell r="C53">
            <v>156.83199999999999</v>
          </cell>
          <cell r="D53">
            <v>4704.96</v>
          </cell>
          <cell r="F53">
            <v>4704.96</v>
          </cell>
        </row>
        <row r="54">
          <cell r="A54" t="str">
            <v>37010003</v>
          </cell>
          <cell r="B54" t="str">
            <v>Avendaño Gomez Maria Malena</v>
          </cell>
          <cell r="C54">
            <v>38.937600000000003</v>
          </cell>
          <cell r="D54">
            <v>2492.0064000000002</v>
          </cell>
          <cell r="F54">
            <v>2492.0064000000002</v>
          </cell>
        </row>
        <row r="55">
          <cell r="A55" t="str">
            <v>37010006</v>
          </cell>
          <cell r="B55" t="str">
            <v>Canto Uribe Silvia Angelica</v>
          </cell>
          <cell r="C55">
            <v>38.94</v>
          </cell>
          <cell r="D55">
            <v>3115.2</v>
          </cell>
          <cell r="F55">
            <v>3115.2</v>
          </cell>
        </row>
        <row r="56">
          <cell r="A56" t="str">
            <v>37010008</v>
          </cell>
          <cell r="B56" t="str">
            <v>Chan Hernandez Gladys Noemi</v>
          </cell>
          <cell r="C56">
            <v>95.471999999999994</v>
          </cell>
          <cell r="D56">
            <v>2864.16</v>
          </cell>
          <cell r="F56">
            <v>2864.16</v>
          </cell>
        </row>
        <row r="57">
          <cell r="A57" t="str">
            <v>37010009</v>
          </cell>
          <cell r="B57" t="str">
            <v>Estrada Sanchez Gaspar</v>
          </cell>
          <cell r="C57">
            <v>32.603999999999999</v>
          </cell>
          <cell r="D57">
            <v>2608.3200000000002</v>
          </cell>
          <cell r="F57">
            <v>2608.3200000000002</v>
          </cell>
        </row>
        <row r="58">
          <cell r="A58" t="str">
            <v>37010012</v>
          </cell>
          <cell r="B58" t="str">
            <v>Raffull Quiñones Margarita De Jesus</v>
          </cell>
          <cell r="C58">
            <v>99.632000000000005</v>
          </cell>
          <cell r="D58">
            <v>2988.96</v>
          </cell>
          <cell r="F58">
            <v>2988.96</v>
          </cell>
        </row>
        <row r="59">
          <cell r="A59" t="str">
            <v>37010014</v>
          </cell>
          <cell r="B59" t="str">
            <v>Salazar Tzec Maria Elena</v>
          </cell>
          <cell r="C59">
            <v>38.937600000000003</v>
          </cell>
          <cell r="D59">
            <v>4049.5104000000001</v>
          </cell>
          <cell r="F59">
            <v>4049.5104000000001</v>
          </cell>
        </row>
        <row r="60">
          <cell r="A60" t="str">
            <v>37010027</v>
          </cell>
          <cell r="B60" t="str">
            <v>Garcia Romero Ana Maria</v>
          </cell>
          <cell r="C60">
            <v>38.937600000000003</v>
          </cell>
          <cell r="D60">
            <v>2803.5072</v>
          </cell>
          <cell r="F60">
            <v>2803.5072</v>
          </cell>
        </row>
        <row r="61">
          <cell r="A61" t="str">
            <v>37010031</v>
          </cell>
          <cell r="B61" t="str">
            <v>May Pascual Genny Rosario De La Cruz</v>
          </cell>
          <cell r="C61">
            <v>38.937600000000003</v>
          </cell>
          <cell r="D61">
            <v>3738.0096000000003</v>
          </cell>
          <cell r="F61">
            <v>3738.0096000000003</v>
          </cell>
        </row>
        <row r="62">
          <cell r="A62" t="str">
            <v>37010032</v>
          </cell>
          <cell r="B62" t="str">
            <v>Carrillo Hernandez Flor Guadalupe</v>
          </cell>
          <cell r="C62">
            <v>38.94</v>
          </cell>
          <cell r="D62">
            <v>4984.32</v>
          </cell>
          <cell r="F62">
            <v>4984.32</v>
          </cell>
        </row>
        <row r="63">
          <cell r="A63" t="str">
            <v>37010033</v>
          </cell>
          <cell r="B63" t="str">
            <v>Aguilar Fernandez Mayra Del Socorro</v>
          </cell>
          <cell r="C63">
            <v>121.32640000000001</v>
          </cell>
          <cell r="D63">
            <v>3639.7920000000004</v>
          </cell>
          <cell r="F63">
            <v>3639.7920000000004</v>
          </cell>
        </row>
        <row r="64">
          <cell r="A64" t="str">
            <v>37010037</v>
          </cell>
          <cell r="B64" t="str">
            <v>Osorio - Maria Jose</v>
          </cell>
          <cell r="C64">
            <v>38.937600000000003</v>
          </cell>
          <cell r="D64">
            <v>4049.5104000000001</v>
          </cell>
          <cell r="F64">
            <v>4049.5104000000001</v>
          </cell>
        </row>
        <row r="65">
          <cell r="A65" t="str">
            <v>37010038</v>
          </cell>
          <cell r="B65" t="str">
            <v>Castillo Bacab Maria Mercedes</v>
          </cell>
          <cell r="C65">
            <v>104</v>
          </cell>
          <cell r="D65">
            <v>3120</v>
          </cell>
          <cell r="F65">
            <v>3120</v>
          </cell>
        </row>
        <row r="66">
          <cell r="A66" t="str">
            <v>37010039</v>
          </cell>
          <cell r="B66" t="str">
            <v>Canto Duarte Sara Patricia</v>
          </cell>
          <cell r="C66">
            <v>32.6</v>
          </cell>
          <cell r="D66">
            <v>1564.8</v>
          </cell>
          <cell r="F66">
            <v>1564.8</v>
          </cell>
        </row>
        <row r="67">
          <cell r="A67" t="str">
            <v>48010003</v>
          </cell>
          <cell r="B67" t="str">
            <v>Aguilar Flota Sheila Maria</v>
          </cell>
          <cell r="C67">
            <v>30</v>
          </cell>
          <cell r="D67">
            <v>1680</v>
          </cell>
          <cell r="F67">
            <v>1680</v>
          </cell>
        </row>
        <row r="68">
          <cell r="A68" t="str">
            <v>48010004</v>
          </cell>
          <cell r="B68" t="str">
            <v>Soto Sanchez Martha Araceli</v>
          </cell>
          <cell r="C68">
            <v>30</v>
          </cell>
          <cell r="D68">
            <v>1680</v>
          </cell>
          <cell r="F68">
            <v>1680</v>
          </cell>
        </row>
        <row r="69">
          <cell r="A69" t="str">
            <v>48010005</v>
          </cell>
          <cell r="B69" t="str">
            <v>Escalante Ortiz Hector Vicente</v>
          </cell>
          <cell r="C69">
            <v>30</v>
          </cell>
          <cell r="D69">
            <v>1680</v>
          </cell>
          <cell r="F69">
            <v>1680</v>
          </cell>
        </row>
        <row r="70">
          <cell r="A70" t="str">
            <v>24130045</v>
          </cell>
          <cell r="B70" t="str">
            <v>Cuevas Magaña Carlos Humberto</v>
          </cell>
          <cell r="C70">
            <v>102.67919999999999</v>
          </cell>
          <cell r="D70">
            <v>3080.3759999999997</v>
          </cell>
          <cell r="F70">
            <v>3080.3759999999997</v>
          </cell>
        </row>
        <row r="71">
          <cell r="A71" t="str">
            <v>42010004</v>
          </cell>
          <cell r="B71" t="str">
            <v>Chan Pool Gregorio Anacleto</v>
          </cell>
          <cell r="C71">
            <v>102.67919999999999</v>
          </cell>
          <cell r="D71">
            <v>3080.3759999999997</v>
          </cell>
          <cell r="F71">
            <v>3080.3759999999997</v>
          </cell>
        </row>
        <row r="72">
          <cell r="A72" t="str">
            <v>24020016</v>
          </cell>
          <cell r="B72" t="str">
            <v>Castellanos Dorantes Lourdes Del C.</v>
          </cell>
          <cell r="C72">
            <v>108.16</v>
          </cell>
          <cell r="D72">
            <v>3244.8</v>
          </cell>
          <cell r="F72">
            <v>3244.8</v>
          </cell>
        </row>
        <row r="73">
          <cell r="A73" t="str">
            <v>24020019</v>
          </cell>
          <cell r="B73" t="str">
            <v>Yañez G. Canton Alicia Margarita</v>
          </cell>
          <cell r="C73">
            <v>162.24</v>
          </cell>
          <cell r="D73">
            <v>4867.2</v>
          </cell>
          <cell r="F73">
            <v>4867.2</v>
          </cell>
        </row>
        <row r="74">
          <cell r="A74" t="str">
            <v>24030018</v>
          </cell>
          <cell r="B74" t="str">
            <v>Mendez Zeel Nedy Patricia</v>
          </cell>
          <cell r="C74">
            <v>106.91200000000001</v>
          </cell>
          <cell r="D74">
            <v>3207.36</v>
          </cell>
          <cell r="F74">
            <v>3207.36</v>
          </cell>
        </row>
        <row r="75">
          <cell r="A75" t="str">
            <v>24040025</v>
          </cell>
          <cell r="B75" t="str">
            <v>Osalde Chan Karina Ivette</v>
          </cell>
          <cell r="C75">
            <v>126.1832</v>
          </cell>
          <cell r="D75">
            <v>3785.4960000000001</v>
          </cell>
          <cell r="F75">
            <v>3785.4960000000001</v>
          </cell>
        </row>
        <row r="76">
          <cell r="A76" t="str">
            <v>24080001</v>
          </cell>
          <cell r="B76" t="str">
            <v>Catzin Borraz Gloria Alicia</v>
          </cell>
          <cell r="C76">
            <v>126.1832</v>
          </cell>
          <cell r="D76">
            <v>3785.4960000000001</v>
          </cell>
          <cell r="F76">
            <v>3785.4960000000001</v>
          </cell>
        </row>
        <row r="77">
          <cell r="A77" t="str">
            <v>24080003</v>
          </cell>
          <cell r="B77" t="str">
            <v>Varguez Perez Sheila Del Carmen</v>
          </cell>
          <cell r="C77">
            <v>89.647999999999996</v>
          </cell>
          <cell r="D77">
            <v>2689.44</v>
          </cell>
          <cell r="F77">
            <v>2689.5</v>
          </cell>
        </row>
        <row r="78">
          <cell r="A78" t="str">
            <v>24080004</v>
          </cell>
          <cell r="B78" t="str">
            <v>Uc Tovar Mahua Emily</v>
          </cell>
          <cell r="C78">
            <v>89.65</v>
          </cell>
          <cell r="D78">
            <v>2689.5</v>
          </cell>
          <cell r="F78">
            <v>2689.5</v>
          </cell>
        </row>
        <row r="79">
          <cell r="A79" t="str">
            <v>24030020</v>
          </cell>
          <cell r="B79" t="str">
            <v>Balam Ramirez Heydi</v>
          </cell>
          <cell r="C79">
            <v>106.91200000000001</v>
          </cell>
          <cell r="D79">
            <v>3207.36</v>
          </cell>
          <cell r="F79">
            <v>3207.36</v>
          </cell>
        </row>
        <row r="80">
          <cell r="A80" t="str">
            <v>24050026</v>
          </cell>
          <cell r="B80" t="str">
            <v>Chan Rosado Julia Elizabeth</v>
          </cell>
          <cell r="C80">
            <v>126.1832</v>
          </cell>
          <cell r="D80">
            <v>3785.4960000000001</v>
          </cell>
          <cell r="F80">
            <v>3785.4960000000001</v>
          </cell>
        </row>
        <row r="81">
          <cell r="A81" t="str">
            <v>24070029</v>
          </cell>
          <cell r="B81" t="str">
            <v>Peniche Juarez Delia</v>
          </cell>
          <cell r="C81">
            <v>106.91200000000001</v>
          </cell>
          <cell r="D81">
            <v>3207.36</v>
          </cell>
          <cell r="F81">
            <v>3207.36</v>
          </cell>
        </row>
        <row r="82">
          <cell r="A82" t="str">
            <v>24090037</v>
          </cell>
          <cell r="B82" t="str">
            <v>Verde Briceño Landy Esperanza</v>
          </cell>
          <cell r="C82">
            <v>106.91200000000001</v>
          </cell>
          <cell r="D82">
            <v>3207.36</v>
          </cell>
          <cell r="F82">
            <v>3207.36</v>
          </cell>
        </row>
        <row r="83">
          <cell r="A83" t="str">
            <v>46040006</v>
          </cell>
          <cell r="B83" t="str">
            <v>Barbosa Polanco Nelly Carolina</v>
          </cell>
          <cell r="C83">
            <v>126.1832</v>
          </cell>
          <cell r="D83">
            <v>3785.4960000000001</v>
          </cell>
          <cell r="F83">
            <v>3785.4960000000001</v>
          </cell>
        </row>
        <row r="84">
          <cell r="A84" t="str">
            <v>24040020</v>
          </cell>
          <cell r="B84" t="str">
            <v>Barahona Mena Silvia Jesus</v>
          </cell>
          <cell r="C84">
            <v>106.91200000000001</v>
          </cell>
          <cell r="D84">
            <v>3207.36</v>
          </cell>
          <cell r="F84">
            <v>3207.36</v>
          </cell>
        </row>
        <row r="85">
          <cell r="A85" t="str">
            <v>24040023</v>
          </cell>
          <cell r="B85" t="str">
            <v>Martinez Trejo Claudia Dolores</v>
          </cell>
          <cell r="C85">
            <v>106.91200000000001</v>
          </cell>
          <cell r="D85">
            <v>3207.36</v>
          </cell>
          <cell r="F85">
            <v>3207.36</v>
          </cell>
        </row>
        <row r="86">
          <cell r="A86" t="str">
            <v>21090058</v>
          </cell>
          <cell r="B86" t="str">
            <v>Boeta Novelo Lualdy Gabriela</v>
          </cell>
          <cell r="C86">
            <v>126.1832</v>
          </cell>
          <cell r="D86">
            <v>3785.4960000000001</v>
          </cell>
          <cell r="F86">
            <v>3785.4960000000001</v>
          </cell>
        </row>
        <row r="87">
          <cell r="A87" t="str">
            <v>24010013</v>
          </cell>
          <cell r="B87" t="str">
            <v>Mex Pech Maria</v>
          </cell>
          <cell r="C87">
            <v>106.91200000000001</v>
          </cell>
          <cell r="D87">
            <v>3207.36</v>
          </cell>
          <cell r="F87">
            <v>3207.36</v>
          </cell>
        </row>
        <row r="88">
          <cell r="A88" t="str">
            <v>46010020</v>
          </cell>
          <cell r="B88" t="str">
            <v>Orosa Soberanis Silvia Esther</v>
          </cell>
          <cell r="C88">
            <v>106.91200000000001</v>
          </cell>
          <cell r="D88">
            <v>3207.36</v>
          </cell>
          <cell r="F88">
            <v>3207.36</v>
          </cell>
        </row>
        <row r="89">
          <cell r="A89" t="str">
            <v>23010015</v>
          </cell>
          <cell r="B89" t="str">
            <v>Uc Campos Landy Gabriela</v>
          </cell>
          <cell r="C89">
            <v>126.1832</v>
          </cell>
          <cell r="D89">
            <v>3785.4960000000001</v>
          </cell>
          <cell r="F89">
            <v>3785.4960000000001</v>
          </cell>
        </row>
        <row r="90">
          <cell r="A90" t="str">
            <v>24040026</v>
          </cell>
          <cell r="B90" t="str">
            <v>Dominguez Magaña Teresita Medeline</v>
          </cell>
          <cell r="C90">
            <v>106.91200000000001</v>
          </cell>
          <cell r="D90">
            <v>3207.36</v>
          </cell>
          <cell r="F90">
            <v>3207.36</v>
          </cell>
        </row>
        <row r="91">
          <cell r="A91" t="str">
            <v>24150002</v>
          </cell>
          <cell r="B91" t="str">
            <v>Gomez Vivas Maria Soledad</v>
          </cell>
          <cell r="C91">
            <v>89.647999999999996</v>
          </cell>
          <cell r="D91">
            <v>2689.44</v>
          </cell>
          <cell r="F91">
            <v>2689.5</v>
          </cell>
        </row>
        <row r="92">
          <cell r="A92" t="str">
            <v>24150003</v>
          </cell>
          <cell r="B92" t="str">
            <v>Chi Gorocica Karla Marine</v>
          </cell>
          <cell r="C92">
            <v>89.65</v>
          </cell>
          <cell r="D92">
            <v>2689.5</v>
          </cell>
          <cell r="F92">
            <v>2689.5</v>
          </cell>
        </row>
        <row r="93">
          <cell r="A93" t="str">
            <v>24150004</v>
          </cell>
          <cell r="B93" t="str">
            <v>Mex Huchim Fatima Del Socorro</v>
          </cell>
          <cell r="C93">
            <v>89.65</v>
          </cell>
          <cell r="D93">
            <v>2689.5</v>
          </cell>
          <cell r="F93">
            <v>2689.5</v>
          </cell>
        </row>
        <row r="94">
          <cell r="A94" t="str">
            <v>21090037</v>
          </cell>
          <cell r="B94" t="str">
            <v>Lara Rodriguez Susana Virginia</v>
          </cell>
          <cell r="C94">
            <v>126.1832</v>
          </cell>
          <cell r="D94">
            <v>3785.4960000000001</v>
          </cell>
          <cell r="F94">
            <v>3785.4960000000001</v>
          </cell>
        </row>
        <row r="95">
          <cell r="A95" t="str">
            <v>24010012</v>
          </cell>
          <cell r="B95" t="str">
            <v>Mendez Acosta Alexandra</v>
          </cell>
          <cell r="C95">
            <v>106.91200000000001</v>
          </cell>
          <cell r="D95">
            <v>3207.36</v>
          </cell>
          <cell r="F95">
            <v>3207.36</v>
          </cell>
        </row>
        <row r="96">
          <cell r="A96" t="str">
            <v>24030019</v>
          </cell>
          <cell r="B96" t="str">
            <v>Villamil Barrientos Rosa De Atocha</v>
          </cell>
          <cell r="C96">
            <v>126.1832</v>
          </cell>
          <cell r="D96">
            <v>3785.4960000000001</v>
          </cell>
          <cell r="F96">
            <v>3785.4960000000001</v>
          </cell>
        </row>
        <row r="97">
          <cell r="A97" t="str">
            <v>24040001</v>
          </cell>
          <cell r="B97" t="str">
            <v>Piste Duran Carina Lucely</v>
          </cell>
          <cell r="C97">
            <v>89.647999999999996</v>
          </cell>
          <cell r="D97">
            <v>2689.44</v>
          </cell>
          <cell r="F97">
            <v>2689.5</v>
          </cell>
        </row>
        <row r="98">
          <cell r="A98" t="str">
            <v>22110053</v>
          </cell>
          <cell r="B98" t="str">
            <v>Lopez Pech Claudia Isabel</v>
          </cell>
          <cell r="C98">
            <v>106.91200000000001</v>
          </cell>
          <cell r="D98">
            <v>3207.36</v>
          </cell>
          <cell r="F98">
            <v>3207.36</v>
          </cell>
        </row>
        <row r="99">
          <cell r="A99" t="str">
            <v>22140059</v>
          </cell>
          <cell r="B99" t="str">
            <v>Sosa Casanova Teresa De Jesus</v>
          </cell>
          <cell r="C99">
            <v>126.1832</v>
          </cell>
          <cell r="D99">
            <v>3785.4960000000001</v>
          </cell>
          <cell r="F99">
            <v>3785.4960000000001</v>
          </cell>
        </row>
        <row r="100">
          <cell r="A100" t="str">
            <v>24030001</v>
          </cell>
          <cell r="B100" t="str">
            <v>Caamal Palma Yleana Beatriz</v>
          </cell>
          <cell r="C100">
            <v>89.647999999999996</v>
          </cell>
          <cell r="D100">
            <v>2689.44</v>
          </cell>
          <cell r="F100">
            <v>2689.5</v>
          </cell>
        </row>
        <row r="101">
          <cell r="A101" t="str">
            <v>24030002</v>
          </cell>
          <cell r="B101" t="str">
            <v>Chan Herrera Alejandra</v>
          </cell>
          <cell r="C101">
            <v>89.647999999999996</v>
          </cell>
          <cell r="D101">
            <v>2689.44</v>
          </cell>
          <cell r="F101">
            <v>2689.5</v>
          </cell>
        </row>
        <row r="102">
          <cell r="A102" t="str">
            <v>24080031</v>
          </cell>
          <cell r="B102" t="str">
            <v>Azcorra Calderon Merly Annel</v>
          </cell>
          <cell r="C102">
            <v>106.91200000000001</v>
          </cell>
          <cell r="D102">
            <v>3207.36</v>
          </cell>
          <cell r="F102">
            <v>3207.36</v>
          </cell>
        </row>
        <row r="103">
          <cell r="A103" t="str">
            <v>24110042</v>
          </cell>
          <cell r="B103" t="str">
            <v>Canche Burgos Magaly</v>
          </cell>
          <cell r="C103">
            <v>95.471999999999994</v>
          </cell>
          <cell r="D103">
            <v>2864.16</v>
          </cell>
          <cell r="F103">
            <v>2864.16</v>
          </cell>
        </row>
        <row r="104">
          <cell r="A104" t="str">
            <v>24010014</v>
          </cell>
          <cell r="B104" t="str">
            <v>Moo Pech Aquileo</v>
          </cell>
          <cell r="C104">
            <v>95.471999999999994</v>
          </cell>
          <cell r="D104">
            <v>2864.16</v>
          </cell>
          <cell r="F104">
            <v>2864.16</v>
          </cell>
        </row>
        <row r="105">
          <cell r="A105" t="str">
            <v>24010050</v>
          </cell>
          <cell r="B105" t="str">
            <v>Coronado Pech Antonio</v>
          </cell>
          <cell r="C105">
            <v>101.57680000000001</v>
          </cell>
          <cell r="D105">
            <v>3047.3040000000001</v>
          </cell>
          <cell r="F105">
            <v>3047.3040000000001</v>
          </cell>
        </row>
        <row r="106">
          <cell r="A106" t="str">
            <v>24120001</v>
          </cell>
          <cell r="B106" t="str">
            <v>Arjona - Nelly Guadalupe</v>
          </cell>
          <cell r="C106">
            <v>95.47</v>
          </cell>
          <cell r="D106">
            <v>2864.1</v>
          </cell>
          <cell r="F106">
            <v>2864.16</v>
          </cell>
        </row>
        <row r="107">
          <cell r="A107" t="str">
            <v>24120002</v>
          </cell>
          <cell r="B107" t="str">
            <v>Burgos Rodriguez Lucely Del Socorro</v>
          </cell>
          <cell r="C107">
            <v>88.191999999999993</v>
          </cell>
          <cell r="D107">
            <v>2645.76</v>
          </cell>
          <cell r="F107">
            <v>2645.76</v>
          </cell>
        </row>
        <row r="108">
          <cell r="A108" t="str">
            <v>24010010</v>
          </cell>
          <cell r="B108" t="str">
            <v>Guillermo Torregrosa Miriam Del Socorro</v>
          </cell>
          <cell r="C108">
            <v>95.471999999999994</v>
          </cell>
          <cell r="D108">
            <v>2864.16</v>
          </cell>
          <cell r="F108">
            <v>2864.16</v>
          </cell>
        </row>
        <row r="109">
          <cell r="A109" t="str">
            <v>24010052</v>
          </cell>
          <cell r="B109" t="str">
            <v>Vargas Cruz Elizabeth Soledad</v>
          </cell>
          <cell r="C109">
            <v>95.471999999999994</v>
          </cell>
          <cell r="D109">
            <v>2864.16</v>
          </cell>
          <cell r="F109">
            <v>2864.16</v>
          </cell>
        </row>
        <row r="110">
          <cell r="A110" t="str">
            <v>24100038</v>
          </cell>
          <cell r="B110" t="str">
            <v>Mancilla Villanueva Miriam Eugenia</v>
          </cell>
          <cell r="C110">
            <v>95.471999999999994</v>
          </cell>
          <cell r="D110">
            <v>2864.16</v>
          </cell>
          <cell r="F110">
            <v>2864.16</v>
          </cell>
        </row>
        <row r="111">
          <cell r="A111" t="str">
            <v>24100040</v>
          </cell>
          <cell r="B111" t="str">
            <v>Tzel Hoil Liliana Graciela</v>
          </cell>
          <cell r="C111">
            <v>115.3672</v>
          </cell>
          <cell r="D111">
            <v>3461.0160000000001</v>
          </cell>
          <cell r="F111">
            <v>3461.0160000000001</v>
          </cell>
        </row>
        <row r="112">
          <cell r="A112" t="str">
            <v>24100042</v>
          </cell>
          <cell r="B112" t="str">
            <v>Canto Nuñez Josefina Del Rosario</v>
          </cell>
          <cell r="C112">
            <v>95.47</v>
          </cell>
          <cell r="D112">
            <v>2864.1</v>
          </cell>
          <cell r="F112">
            <v>2864.16</v>
          </cell>
        </row>
        <row r="113">
          <cell r="A113" t="str">
            <v>25110032</v>
          </cell>
          <cell r="B113" t="str">
            <v>Manzanero Euan Reyna Maria</v>
          </cell>
          <cell r="C113">
            <v>99.632000000000005</v>
          </cell>
          <cell r="D113">
            <v>2988.96</v>
          </cell>
          <cell r="F113">
            <v>2988.96</v>
          </cell>
        </row>
        <row r="114">
          <cell r="A114" t="str">
            <v>24010008</v>
          </cell>
          <cell r="B114" t="str">
            <v>Diaz Aguilar Leyla Del Rocio</v>
          </cell>
          <cell r="C114">
            <v>102.67919999999999</v>
          </cell>
          <cell r="D114">
            <v>3080.3759999999997</v>
          </cell>
          <cell r="F114">
            <v>3080.3759999999997</v>
          </cell>
        </row>
        <row r="115">
          <cell r="A115" t="str">
            <v>24010048</v>
          </cell>
          <cell r="B115" t="str">
            <v>Gamboa Magaña Crhistyan Guadalupe</v>
          </cell>
          <cell r="C115">
            <v>190.66319999999999</v>
          </cell>
          <cell r="D115">
            <v>5719.8959999999997</v>
          </cell>
          <cell r="F115">
            <v>5719.8959999999997</v>
          </cell>
        </row>
        <row r="116">
          <cell r="A116" t="str">
            <v>24010053</v>
          </cell>
          <cell r="B116" t="str">
            <v>Aguilera Medina Sandra Elizabeth</v>
          </cell>
          <cell r="C116">
            <v>122.0232</v>
          </cell>
          <cell r="D116">
            <v>3660.6959999999999</v>
          </cell>
          <cell r="F116">
            <v>3660.6959999999999</v>
          </cell>
        </row>
        <row r="117">
          <cell r="A117" t="str">
            <v>24080032</v>
          </cell>
          <cell r="B117" t="str">
            <v>Macias Ortegon Wendy Margarita</v>
          </cell>
          <cell r="C117">
            <v>408.72</v>
          </cell>
          <cell r="D117">
            <v>12261.6</v>
          </cell>
          <cell r="F117">
            <v>12261.6</v>
          </cell>
        </row>
        <row r="118">
          <cell r="A118" t="str">
            <v>24090036</v>
          </cell>
          <cell r="B118" t="str">
            <v>Paredes Aguilar Hilda Fanny</v>
          </cell>
          <cell r="C118">
            <v>122.0232</v>
          </cell>
          <cell r="D118">
            <v>3660.6959999999999</v>
          </cell>
          <cell r="F118">
            <v>3660.6959999999999</v>
          </cell>
        </row>
        <row r="119">
          <cell r="A119" t="str">
            <v>41010001</v>
          </cell>
          <cell r="B119" t="str">
            <v>Aguilar Yam Nidia Isabel</v>
          </cell>
          <cell r="C119">
            <v>104</v>
          </cell>
          <cell r="D119">
            <v>3120</v>
          </cell>
          <cell r="F119">
            <v>3120</v>
          </cell>
        </row>
        <row r="120">
          <cell r="A120" t="str">
            <v>41010002</v>
          </cell>
          <cell r="B120" t="str">
            <v>Castañeda Medina Concepcion</v>
          </cell>
          <cell r="C120">
            <v>406.76</v>
          </cell>
          <cell r="D120">
            <v>12202.8</v>
          </cell>
          <cell r="F120">
            <v>12202.8</v>
          </cell>
        </row>
        <row r="121">
          <cell r="A121" t="str">
            <v>41010004</v>
          </cell>
          <cell r="B121" t="str">
            <v>Chan Montalvo Jose Martin Gaspar</v>
          </cell>
          <cell r="C121">
            <v>104</v>
          </cell>
          <cell r="D121">
            <v>3120</v>
          </cell>
          <cell r="F121">
            <v>3120</v>
          </cell>
        </row>
        <row r="122">
          <cell r="A122" t="str">
            <v>41010005</v>
          </cell>
          <cell r="B122" t="str">
            <v>Couoh Montalvo Manuel Domingo</v>
          </cell>
          <cell r="C122">
            <v>95.471999999999994</v>
          </cell>
          <cell r="D122">
            <v>2864.16</v>
          </cell>
          <cell r="F122">
            <v>2864.16</v>
          </cell>
        </row>
        <row r="123">
          <cell r="A123" t="str">
            <v>41010006</v>
          </cell>
          <cell r="B123" t="str">
            <v>Franco Maldonado Rosalia Guadalupe</v>
          </cell>
          <cell r="C123">
            <v>104</v>
          </cell>
          <cell r="D123">
            <v>3120</v>
          </cell>
          <cell r="F123">
            <v>3120</v>
          </cell>
        </row>
        <row r="124">
          <cell r="A124" t="str">
            <v>41010007</v>
          </cell>
          <cell r="B124" t="str">
            <v>Malta Nuñez Zulemy Yazmin</v>
          </cell>
          <cell r="C124">
            <v>104</v>
          </cell>
          <cell r="D124">
            <v>3120</v>
          </cell>
          <cell r="F124">
            <v>3120</v>
          </cell>
        </row>
        <row r="125">
          <cell r="A125" t="str">
            <v>41010008</v>
          </cell>
          <cell r="B125" t="str">
            <v>Ommundsen Perez Laura Olena</v>
          </cell>
          <cell r="C125">
            <v>122.0232</v>
          </cell>
          <cell r="D125">
            <v>3660.6959999999999</v>
          </cell>
          <cell r="F125">
            <v>3660.6959999999999</v>
          </cell>
        </row>
        <row r="126">
          <cell r="A126" t="str">
            <v>41010009</v>
          </cell>
          <cell r="B126" t="str">
            <v>Solis Chan Marisa Guillermina</v>
          </cell>
          <cell r="C126">
            <v>104</v>
          </cell>
          <cell r="D126">
            <v>3120</v>
          </cell>
          <cell r="F126">
            <v>3120</v>
          </cell>
        </row>
        <row r="127">
          <cell r="A127" t="str">
            <v>41010010</v>
          </cell>
          <cell r="B127" t="str">
            <v>Argaez Koh Jose Luis</v>
          </cell>
          <cell r="C127">
            <v>104</v>
          </cell>
          <cell r="D127">
            <v>3120</v>
          </cell>
          <cell r="F127">
            <v>3120</v>
          </cell>
        </row>
        <row r="128">
          <cell r="A128" t="str">
            <v>41010011</v>
          </cell>
          <cell r="B128" t="str">
            <v>Trava Pedrera Zoila Vanessa</v>
          </cell>
          <cell r="C128">
            <v>104</v>
          </cell>
          <cell r="D128">
            <v>3120</v>
          </cell>
          <cell r="F128">
            <v>3120</v>
          </cell>
        </row>
        <row r="129">
          <cell r="A129" t="str">
            <v>41010012</v>
          </cell>
          <cell r="B129" t="str">
            <v>Castro Tuyub Geny Del Socorro</v>
          </cell>
          <cell r="C129">
            <v>97.34</v>
          </cell>
          <cell r="D129">
            <v>2920.2</v>
          </cell>
          <cell r="F129">
            <v>2920.2</v>
          </cell>
        </row>
        <row r="130">
          <cell r="A130" t="str">
            <v>06010013</v>
          </cell>
          <cell r="B130" t="str">
            <v>Cocom Arcos Jhon Gary</v>
          </cell>
          <cell r="C130">
            <v>107.4632</v>
          </cell>
          <cell r="D130">
            <v>3223.8960000000002</v>
          </cell>
          <cell r="F130">
            <v>3223.8960000000002</v>
          </cell>
        </row>
        <row r="131">
          <cell r="A131" t="str">
            <v>10010001</v>
          </cell>
          <cell r="B131" t="str">
            <v>Canto Espadas Rosalinda Del Socorro</v>
          </cell>
          <cell r="C131">
            <v>121.3368</v>
          </cell>
          <cell r="D131">
            <v>3640.1039999999998</v>
          </cell>
          <cell r="F131">
            <v>3640.1039999999998</v>
          </cell>
        </row>
        <row r="132">
          <cell r="A132" t="str">
            <v>10010002</v>
          </cell>
          <cell r="B132" t="str">
            <v>Cañas Luna Maria Luisa</v>
          </cell>
          <cell r="C132">
            <v>121.3368</v>
          </cell>
          <cell r="D132">
            <v>3640.1039999999998</v>
          </cell>
          <cell r="F132">
            <v>3640.1039999999998</v>
          </cell>
        </row>
        <row r="133">
          <cell r="A133" t="str">
            <v>10010003</v>
          </cell>
          <cell r="B133" t="str">
            <v>Ceballos Arana Suemy Del Rocio</v>
          </cell>
          <cell r="C133">
            <v>263.33</v>
          </cell>
          <cell r="D133">
            <v>7899.9</v>
          </cell>
          <cell r="F133">
            <v>7899.9</v>
          </cell>
        </row>
        <row r="134">
          <cell r="A134" t="str">
            <v>10010004</v>
          </cell>
          <cell r="B134" t="str">
            <v>Chan Canul Carlos Humberto</v>
          </cell>
          <cell r="C134">
            <v>107.4632</v>
          </cell>
          <cell r="D134">
            <v>3223.8960000000002</v>
          </cell>
          <cell r="F134">
            <v>3223.8960000000002</v>
          </cell>
        </row>
        <row r="135">
          <cell r="A135" t="str">
            <v>10010005</v>
          </cell>
          <cell r="B135" t="str">
            <v>Concha Y Escobedo Enmy Beatriz Del Refugio</v>
          </cell>
          <cell r="C135">
            <v>107.4632</v>
          </cell>
          <cell r="D135">
            <v>3223.8960000000002</v>
          </cell>
          <cell r="F135">
            <v>3223.8960000000002</v>
          </cell>
        </row>
        <row r="136">
          <cell r="A136" t="str">
            <v>10010007</v>
          </cell>
          <cell r="B136" t="str">
            <v>Fernandez Manrique Jorge  Eugenio</v>
          </cell>
          <cell r="C136">
            <v>107.4632</v>
          </cell>
          <cell r="D136">
            <v>3223.8960000000002</v>
          </cell>
          <cell r="F136">
            <v>3223.8960000000002</v>
          </cell>
        </row>
        <row r="137">
          <cell r="A137" t="str">
            <v>10010008</v>
          </cell>
          <cell r="B137" t="str">
            <v>Gil Sahui Silvia Maria</v>
          </cell>
          <cell r="C137">
            <v>156</v>
          </cell>
          <cell r="D137">
            <v>4680</v>
          </cell>
          <cell r="E137">
            <v>2120</v>
          </cell>
          <cell r="F137">
            <v>6800</v>
          </cell>
        </row>
        <row r="138">
          <cell r="A138" t="str">
            <v>10010009</v>
          </cell>
          <cell r="B138" t="str">
            <v>Ortiz Herrera Landy</v>
          </cell>
          <cell r="C138">
            <v>107.4632</v>
          </cell>
          <cell r="D138">
            <v>3223.8960000000002</v>
          </cell>
          <cell r="F138">
            <v>3223.8960000000002</v>
          </cell>
        </row>
        <row r="139">
          <cell r="A139" t="str">
            <v>10010010</v>
          </cell>
          <cell r="B139" t="str">
            <v>Rodriguez Mena Benita Veronica</v>
          </cell>
          <cell r="C139">
            <v>107.4632</v>
          </cell>
          <cell r="D139">
            <v>3223.8960000000002</v>
          </cell>
          <cell r="F139">
            <v>3223.8960000000002</v>
          </cell>
        </row>
        <row r="140">
          <cell r="A140" t="str">
            <v>10010012</v>
          </cell>
          <cell r="B140" t="str">
            <v>Uicab Vazquez Norma Aracelly</v>
          </cell>
          <cell r="C140">
            <v>107.4632</v>
          </cell>
          <cell r="D140">
            <v>3223.8960000000002</v>
          </cell>
          <cell r="F140">
            <v>3223.8960000000002</v>
          </cell>
        </row>
        <row r="141">
          <cell r="A141" t="str">
            <v>10010014</v>
          </cell>
          <cell r="B141" t="str">
            <v>Martinez Carrillo Febronia</v>
          </cell>
          <cell r="C141">
            <v>173.33</v>
          </cell>
          <cell r="D141">
            <v>5199.8999999999996</v>
          </cell>
          <cell r="F141">
            <v>5199.8999999999996</v>
          </cell>
        </row>
        <row r="142">
          <cell r="A142" t="str">
            <v>10010015</v>
          </cell>
          <cell r="B142" t="str">
            <v>Piña Pamplona Gerardo Leonel</v>
          </cell>
          <cell r="C142">
            <v>491.33</v>
          </cell>
          <cell r="D142">
            <v>14739.9</v>
          </cell>
          <cell r="F142">
            <v>14739.9</v>
          </cell>
        </row>
        <row r="143">
          <cell r="A143" t="str">
            <v>10010016</v>
          </cell>
          <cell r="B143" t="str">
            <v>Perez Marfil Jesus Jordan</v>
          </cell>
          <cell r="C143">
            <v>695.97</v>
          </cell>
          <cell r="D143">
            <v>20879.099999999999</v>
          </cell>
          <cell r="F143">
            <v>20879.099999999999</v>
          </cell>
        </row>
        <row r="144">
          <cell r="A144" t="str">
            <v>06010002</v>
          </cell>
          <cell r="B144" t="str">
            <v>Alonzo Castillo Gumercindo</v>
          </cell>
          <cell r="C144">
            <v>95.471999999999994</v>
          </cell>
          <cell r="D144">
            <v>2864.16</v>
          </cell>
          <cell r="F144">
            <v>2864.16</v>
          </cell>
        </row>
        <row r="145">
          <cell r="A145" t="str">
            <v>06010004</v>
          </cell>
          <cell r="B145" t="str">
            <v>Avila Valencia Carlos Manuel</v>
          </cell>
          <cell r="C145">
            <v>102.67919999999999</v>
          </cell>
          <cell r="D145">
            <v>3080.3759999999997</v>
          </cell>
          <cell r="F145">
            <v>3080.3759999999997</v>
          </cell>
        </row>
        <row r="146">
          <cell r="A146" t="str">
            <v>06010006</v>
          </cell>
          <cell r="B146" t="str">
            <v>Buenfil Santos Marcia De La Cruz</v>
          </cell>
          <cell r="C146">
            <v>112.6632</v>
          </cell>
          <cell r="D146">
            <v>3379.8960000000002</v>
          </cell>
          <cell r="F146">
            <v>3379.8960000000002</v>
          </cell>
        </row>
        <row r="147">
          <cell r="A147" t="str">
            <v>06010007</v>
          </cell>
          <cell r="B147" t="str">
            <v>Caamal Contreras Jose Brigido</v>
          </cell>
          <cell r="C147">
            <v>108.16</v>
          </cell>
          <cell r="D147">
            <v>3244.8</v>
          </cell>
          <cell r="F147">
            <v>3244.8</v>
          </cell>
        </row>
        <row r="148">
          <cell r="A148" t="str">
            <v>06010008</v>
          </cell>
          <cell r="B148" t="str">
            <v>Camargo Gongora Ricardo</v>
          </cell>
          <cell r="C148">
            <v>95.471999999999994</v>
          </cell>
          <cell r="D148">
            <v>2864.16</v>
          </cell>
          <cell r="F148">
            <v>2864.16</v>
          </cell>
        </row>
        <row r="149">
          <cell r="A149" t="str">
            <v>06010010</v>
          </cell>
          <cell r="B149" t="str">
            <v>Castillo Manzanilla Lourdes</v>
          </cell>
          <cell r="C149">
            <v>95.471999999999994</v>
          </cell>
          <cell r="D149">
            <v>2864.16</v>
          </cell>
          <cell r="E149">
            <v>250</v>
          </cell>
          <cell r="F149">
            <v>3114.16</v>
          </cell>
        </row>
        <row r="150">
          <cell r="A150" t="str">
            <v>06010011</v>
          </cell>
          <cell r="B150" t="str">
            <v>Chi Mena Aida Concepcion</v>
          </cell>
          <cell r="C150">
            <v>95.471999999999994</v>
          </cell>
          <cell r="D150">
            <v>2864.16</v>
          </cell>
          <cell r="F150">
            <v>2864.16</v>
          </cell>
        </row>
        <row r="151">
          <cell r="A151" t="str">
            <v>06010014</v>
          </cell>
          <cell r="B151" t="str">
            <v>Dominguez Gamboa Joaquin Alexis</v>
          </cell>
          <cell r="C151">
            <v>121.33</v>
          </cell>
          <cell r="D151">
            <v>3639.9</v>
          </cell>
          <cell r="F151">
            <v>3639.9</v>
          </cell>
        </row>
        <row r="152">
          <cell r="A152" t="str">
            <v>06010016</v>
          </cell>
          <cell r="B152" t="str">
            <v>Dorta Escoffie Laura Margarita</v>
          </cell>
          <cell r="C152">
            <v>151.42400000000001</v>
          </cell>
          <cell r="D152">
            <v>4542.72</v>
          </cell>
          <cell r="F152">
            <v>4542.72</v>
          </cell>
        </row>
        <row r="153">
          <cell r="A153" t="str">
            <v>06010017</v>
          </cell>
          <cell r="B153" t="str">
            <v>Escalante Pacheco Francisco</v>
          </cell>
          <cell r="C153">
            <v>95.471999999999994</v>
          </cell>
          <cell r="D153">
            <v>2864.16</v>
          </cell>
          <cell r="E153">
            <v>250</v>
          </cell>
          <cell r="F153">
            <v>3114.16</v>
          </cell>
        </row>
        <row r="154">
          <cell r="A154" t="str">
            <v>06010018</v>
          </cell>
          <cell r="B154" t="str">
            <v>Farfan Amaro Sandro Ruben</v>
          </cell>
          <cell r="C154">
            <v>102.67919999999999</v>
          </cell>
          <cell r="D154">
            <v>3080.3759999999997</v>
          </cell>
          <cell r="E154">
            <v>250</v>
          </cell>
          <cell r="F154">
            <v>3330.3759999999997</v>
          </cell>
        </row>
        <row r="155">
          <cell r="A155" t="str">
            <v>06010020</v>
          </cell>
          <cell r="B155" t="str">
            <v>Garcia Rejon Jose Arturo</v>
          </cell>
          <cell r="C155">
            <v>111.2072</v>
          </cell>
          <cell r="D155">
            <v>3336.2159999999999</v>
          </cell>
          <cell r="F155">
            <v>3336.2159999999999</v>
          </cell>
        </row>
        <row r="156">
          <cell r="A156" t="str">
            <v>06010021</v>
          </cell>
          <cell r="B156" t="str">
            <v>Gomez Jimenez Miguel Angel</v>
          </cell>
          <cell r="C156">
            <v>111.2072</v>
          </cell>
          <cell r="D156">
            <v>3336.2159999999999</v>
          </cell>
          <cell r="F156">
            <v>3336.2159999999999</v>
          </cell>
        </row>
        <row r="157">
          <cell r="A157" t="str">
            <v>06010022</v>
          </cell>
          <cell r="B157" t="str">
            <v>Gonzalez Quintal Jose Manuel</v>
          </cell>
          <cell r="C157">
            <v>166.66</v>
          </cell>
          <cell r="D157">
            <v>4999.8</v>
          </cell>
          <cell r="F157">
            <v>4999.8</v>
          </cell>
        </row>
        <row r="158">
          <cell r="A158" t="str">
            <v>06010024</v>
          </cell>
          <cell r="B158" t="str">
            <v>Ley Osorio Juan Pablo</v>
          </cell>
          <cell r="C158">
            <v>144.21680000000001</v>
          </cell>
          <cell r="D158">
            <v>4326.5039999999999</v>
          </cell>
          <cell r="E158">
            <v>2942.4</v>
          </cell>
          <cell r="F158">
            <v>7268.9040000000005</v>
          </cell>
        </row>
        <row r="159">
          <cell r="A159" t="str">
            <v>06010026</v>
          </cell>
          <cell r="B159" t="str">
            <v>Pantoja Rosado Teresita De Jesus</v>
          </cell>
          <cell r="C159">
            <v>102.68</v>
          </cell>
          <cell r="D159">
            <v>3080.4</v>
          </cell>
          <cell r="F159">
            <v>3080.4</v>
          </cell>
        </row>
        <row r="160">
          <cell r="A160" t="str">
            <v>06010029</v>
          </cell>
          <cell r="B160" t="str">
            <v>Perez Patron Gabriela Irene</v>
          </cell>
          <cell r="C160">
            <v>95.471999999999994</v>
          </cell>
          <cell r="D160">
            <v>2864.16</v>
          </cell>
          <cell r="F160">
            <v>2864.16</v>
          </cell>
        </row>
        <row r="161">
          <cell r="A161" t="str">
            <v>06010032</v>
          </cell>
          <cell r="B161" t="str">
            <v>Polanco Canul Maria Del Socorro</v>
          </cell>
          <cell r="C161">
            <v>95.471999999999994</v>
          </cell>
          <cell r="D161">
            <v>2864.16</v>
          </cell>
          <cell r="F161">
            <v>2864.16</v>
          </cell>
        </row>
        <row r="162">
          <cell r="A162" t="str">
            <v>06010034</v>
          </cell>
          <cell r="B162" t="str">
            <v>Quintal Lopez Mario Alberto</v>
          </cell>
          <cell r="C162">
            <v>111.2072</v>
          </cell>
          <cell r="D162">
            <v>3336.2159999999999</v>
          </cell>
          <cell r="F162">
            <v>3336.2159999999999</v>
          </cell>
        </row>
        <row r="163">
          <cell r="A163" t="str">
            <v>06010035</v>
          </cell>
          <cell r="B163" t="str">
            <v>Sanchez Contreras Gladys Judith</v>
          </cell>
          <cell r="C163">
            <v>102.67919999999999</v>
          </cell>
          <cell r="D163">
            <v>3080.3759999999997</v>
          </cell>
          <cell r="E163">
            <v>250</v>
          </cell>
          <cell r="F163">
            <v>3330.3759999999997</v>
          </cell>
        </row>
        <row r="164">
          <cell r="A164" t="str">
            <v>06010036</v>
          </cell>
          <cell r="B164" t="str">
            <v>Santamaria Suarez Manuel Jesus</v>
          </cell>
          <cell r="C164">
            <v>183.33</v>
          </cell>
          <cell r="D164">
            <v>5499.9</v>
          </cell>
          <cell r="F164">
            <v>5499.9</v>
          </cell>
        </row>
        <row r="165">
          <cell r="A165" t="str">
            <v>06010042</v>
          </cell>
          <cell r="B165" t="str">
            <v>Perera Uicab Jose Ignacio</v>
          </cell>
          <cell r="C165">
            <v>108.16</v>
          </cell>
          <cell r="D165">
            <v>3244.8</v>
          </cell>
          <cell r="F165">
            <v>3244.8</v>
          </cell>
        </row>
        <row r="166">
          <cell r="A166" t="str">
            <v>06010044</v>
          </cell>
          <cell r="B166" t="str">
            <v>Rodriguez Aban Pedro Armando</v>
          </cell>
          <cell r="C166">
            <v>111.2072</v>
          </cell>
          <cell r="D166">
            <v>3336.2159999999999</v>
          </cell>
          <cell r="F166">
            <v>3336.2159999999999</v>
          </cell>
        </row>
        <row r="167">
          <cell r="A167" t="str">
            <v>06010046</v>
          </cell>
          <cell r="B167" t="str">
            <v>Solis Chan Jorge Manuel</v>
          </cell>
          <cell r="C167">
            <v>88.191999999999993</v>
          </cell>
          <cell r="D167">
            <v>2645.76</v>
          </cell>
          <cell r="F167">
            <v>2645.76</v>
          </cell>
        </row>
        <row r="168">
          <cell r="A168" t="str">
            <v>06010047</v>
          </cell>
          <cell r="B168" t="str">
            <v>Chavarrea Chim Eizer Enrique</v>
          </cell>
          <cell r="C168">
            <v>102.67919999999999</v>
          </cell>
          <cell r="D168">
            <v>3080.3759999999997</v>
          </cell>
          <cell r="F168">
            <v>3080.3759999999997</v>
          </cell>
        </row>
        <row r="169">
          <cell r="A169" t="str">
            <v>06010048</v>
          </cell>
          <cell r="B169" t="str">
            <v>Velazquez Poot Cesar Augusto</v>
          </cell>
          <cell r="C169">
            <v>95.47</v>
          </cell>
          <cell r="D169">
            <v>2864.1</v>
          </cell>
          <cell r="F169">
            <v>2864.16</v>
          </cell>
        </row>
        <row r="170">
          <cell r="A170" t="str">
            <v>06010049</v>
          </cell>
          <cell r="B170" t="str">
            <v>Cervera Molina Ana Bertha</v>
          </cell>
          <cell r="C170">
            <v>117.86</v>
          </cell>
          <cell r="D170">
            <v>3535.8</v>
          </cell>
          <cell r="F170">
            <v>3535.9</v>
          </cell>
        </row>
        <row r="171">
          <cell r="A171" t="str">
            <v>06010050</v>
          </cell>
          <cell r="B171" t="str">
            <v>Quijano Martin Victor Ernesto</v>
          </cell>
          <cell r="C171">
            <v>695.97</v>
          </cell>
          <cell r="D171">
            <v>20879.099999999999</v>
          </cell>
          <cell r="F171">
            <v>20879.099999999999</v>
          </cell>
        </row>
        <row r="172">
          <cell r="A172" t="str">
            <v>23010008</v>
          </cell>
          <cell r="B172" t="str">
            <v>Ortegon - Maria Del Carmen</v>
          </cell>
          <cell r="C172">
            <v>112.6632</v>
          </cell>
          <cell r="D172">
            <v>3379.8960000000002</v>
          </cell>
          <cell r="F172">
            <v>3379.8960000000002</v>
          </cell>
        </row>
        <row r="173">
          <cell r="A173" t="str">
            <v>23140049</v>
          </cell>
          <cell r="B173" t="str">
            <v>Nah Ake Alberta</v>
          </cell>
          <cell r="C173">
            <v>95.471999999999994</v>
          </cell>
          <cell r="D173">
            <v>2864.16</v>
          </cell>
          <cell r="F173">
            <v>2864.16</v>
          </cell>
        </row>
        <row r="174">
          <cell r="A174" t="str">
            <v>29010010</v>
          </cell>
          <cell r="B174" t="str">
            <v>Perez Ceballos Ivan Jesus</v>
          </cell>
          <cell r="C174">
            <v>95.471999999999994</v>
          </cell>
          <cell r="D174">
            <v>2864.16</v>
          </cell>
          <cell r="F174">
            <v>2864.16</v>
          </cell>
        </row>
        <row r="175">
          <cell r="A175" t="str">
            <v>29030016</v>
          </cell>
          <cell r="B175" t="str">
            <v>Enriquez Zapata Ma. De Los Angeles</v>
          </cell>
          <cell r="C175">
            <v>151.42400000000001</v>
          </cell>
          <cell r="D175">
            <v>4542.72</v>
          </cell>
          <cell r="F175">
            <v>4542.72</v>
          </cell>
        </row>
        <row r="176">
          <cell r="A176" t="str">
            <v>29060033</v>
          </cell>
          <cell r="B176" t="str">
            <v>Perez Cetina Genny Magdalena</v>
          </cell>
          <cell r="C176">
            <v>136.9992</v>
          </cell>
          <cell r="D176">
            <v>4109.9759999999997</v>
          </cell>
          <cell r="F176">
            <v>4110</v>
          </cell>
        </row>
        <row r="177">
          <cell r="A177" t="str">
            <v>30040031</v>
          </cell>
          <cell r="B177" t="str">
            <v>Sanchez Sanchez Gelsy Yazmin</v>
          </cell>
          <cell r="C177">
            <v>137</v>
          </cell>
          <cell r="D177">
            <v>4110</v>
          </cell>
          <cell r="F177">
            <v>4110</v>
          </cell>
        </row>
        <row r="178">
          <cell r="A178" t="str">
            <v>42010013</v>
          </cell>
          <cell r="B178" t="str">
            <v>Pech Cituk Luis Maximiliano</v>
          </cell>
          <cell r="C178">
            <v>102.67919999999999</v>
          </cell>
          <cell r="D178">
            <v>3080.3759999999997</v>
          </cell>
          <cell r="F178">
            <v>3080.3759999999997</v>
          </cell>
        </row>
        <row r="179">
          <cell r="A179" t="str">
            <v>05010001</v>
          </cell>
          <cell r="B179" t="str">
            <v>Aguilar Uc Francisco Javier</v>
          </cell>
          <cell r="C179">
            <v>884.35</v>
          </cell>
          <cell r="D179">
            <v>26530.5</v>
          </cell>
          <cell r="F179">
            <v>26530.400000000001</v>
          </cell>
        </row>
        <row r="180">
          <cell r="A180" t="str">
            <v>05010002</v>
          </cell>
          <cell r="B180" t="str">
            <v>Benitez Anguiano Martha Patricia</v>
          </cell>
          <cell r="C180">
            <v>263.33</v>
          </cell>
          <cell r="D180">
            <v>7899.9</v>
          </cell>
          <cell r="F180">
            <v>7899.9</v>
          </cell>
        </row>
        <row r="181">
          <cell r="A181" t="str">
            <v>05010003</v>
          </cell>
          <cell r="B181" t="str">
            <v>Caballero Herrera Olga Elena</v>
          </cell>
          <cell r="C181">
            <v>112.6632</v>
          </cell>
          <cell r="D181">
            <v>3379.8960000000002</v>
          </cell>
          <cell r="F181">
            <v>3379.8960000000002</v>
          </cell>
        </row>
        <row r="182">
          <cell r="A182" t="str">
            <v>05010004</v>
          </cell>
          <cell r="B182" t="str">
            <v>Leon Caballero Francisca Guadalupe</v>
          </cell>
          <cell r="C182">
            <v>112.66</v>
          </cell>
          <cell r="D182">
            <v>3379.8</v>
          </cell>
          <cell r="F182">
            <v>3379.8</v>
          </cell>
        </row>
        <row r="183">
          <cell r="A183" t="str">
            <v>05010006</v>
          </cell>
          <cell r="B183" t="str">
            <v>Sainz Medina Laura Elena</v>
          </cell>
          <cell r="C183">
            <v>243.22</v>
          </cell>
          <cell r="D183">
            <v>7296.6</v>
          </cell>
          <cell r="F183">
            <v>7296.6</v>
          </cell>
        </row>
        <row r="184">
          <cell r="A184" t="str">
            <v>05010008</v>
          </cell>
          <cell r="B184" t="str">
            <v>Basto Baños Anna Carolina</v>
          </cell>
          <cell r="C184">
            <v>156</v>
          </cell>
          <cell r="D184">
            <v>4680</v>
          </cell>
          <cell r="E184">
            <v>520</v>
          </cell>
          <cell r="F184">
            <v>5200</v>
          </cell>
        </row>
        <row r="185">
          <cell r="A185" t="str">
            <v>05010009</v>
          </cell>
          <cell r="B185" t="str">
            <v>Perera Romero Blanca Esther</v>
          </cell>
          <cell r="C185">
            <v>150</v>
          </cell>
          <cell r="D185">
            <v>4500</v>
          </cell>
          <cell r="F185">
            <v>4500</v>
          </cell>
        </row>
        <row r="186">
          <cell r="A186" t="str">
            <v>05010010</v>
          </cell>
          <cell r="B186" t="str">
            <v>Cervantes Aguirre Saul De Jesus</v>
          </cell>
          <cell r="C186">
            <v>150</v>
          </cell>
          <cell r="D186">
            <v>4500</v>
          </cell>
          <cell r="F186">
            <v>4500</v>
          </cell>
        </row>
        <row r="187">
          <cell r="A187" t="str">
            <v>07010002</v>
          </cell>
          <cell r="B187" t="str">
            <v>Santana Arcila Karina Ivette</v>
          </cell>
          <cell r="C187">
            <v>600</v>
          </cell>
          <cell r="D187">
            <v>18000</v>
          </cell>
          <cell r="F187">
            <v>18000</v>
          </cell>
        </row>
        <row r="188">
          <cell r="A188" t="str">
            <v>07010003</v>
          </cell>
          <cell r="B188" t="str">
            <v>Tello Carrillo Jose</v>
          </cell>
          <cell r="C188">
            <v>154.81440000000001</v>
          </cell>
          <cell r="D188">
            <v>4644.4319999999998</v>
          </cell>
          <cell r="F188">
            <v>4644.4319999999998</v>
          </cell>
        </row>
        <row r="189">
          <cell r="A189" t="str">
            <v>07010006</v>
          </cell>
          <cell r="B189" t="str">
            <v>Peña Medina Maria Teresa De Jesus</v>
          </cell>
          <cell r="C189">
            <v>166.66</v>
          </cell>
          <cell r="D189">
            <v>4999.8</v>
          </cell>
          <cell r="F189">
            <v>4999.8</v>
          </cell>
        </row>
        <row r="190">
          <cell r="A190" t="str">
            <v>04010001</v>
          </cell>
          <cell r="B190" t="str">
            <v>Caamal Valadez Diana Rosa</v>
          </cell>
          <cell r="C190">
            <v>112.6632</v>
          </cell>
          <cell r="D190">
            <v>3379.8960000000002</v>
          </cell>
          <cell r="F190">
            <v>3379.8960000000002</v>
          </cell>
        </row>
        <row r="191">
          <cell r="A191" t="str">
            <v>08010002</v>
          </cell>
          <cell r="B191" t="str">
            <v>Aguilar Cervantes Jose Luis</v>
          </cell>
          <cell r="C191">
            <v>156</v>
          </cell>
          <cell r="D191">
            <v>4680</v>
          </cell>
          <cell r="E191">
            <v>3640</v>
          </cell>
          <cell r="F191">
            <v>8320</v>
          </cell>
        </row>
        <row r="192">
          <cell r="A192" t="str">
            <v>08010004</v>
          </cell>
          <cell r="B192" t="str">
            <v>Chan Rodriguez Lorenzo</v>
          </cell>
          <cell r="C192">
            <v>136.9992</v>
          </cell>
          <cell r="D192">
            <v>4109.9759999999997</v>
          </cell>
          <cell r="E192">
            <v>399</v>
          </cell>
          <cell r="F192">
            <v>4508.9759999999997</v>
          </cell>
        </row>
        <row r="193">
          <cell r="A193" t="str">
            <v>08010005</v>
          </cell>
          <cell r="B193" t="str">
            <v>Gomez Ramirez Juan Armando</v>
          </cell>
          <cell r="C193">
            <v>156</v>
          </cell>
          <cell r="D193">
            <v>4680</v>
          </cell>
          <cell r="E193">
            <v>3640</v>
          </cell>
          <cell r="F193">
            <v>8320</v>
          </cell>
        </row>
        <row r="194">
          <cell r="A194" t="str">
            <v>08010007</v>
          </cell>
          <cell r="B194" t="str">
            <v>Kantun Uc Israel</v>
          </cell>
          <cell r="C194">
            <v>156</v>
          </cell>
          <cell r="D194">
            <v>4680</v>
          </cell>
          <cell r="E194">
            <v>2589.6</v>
          </cell>
          <cell r="F194">
            <v>7269.6</v>
          </cell>
        </row>
        <row r="195">
          <cell r="A195" t="str">
            <v>08010015</v>
          </cell>
          <cell r="B195" t="str">
            <v>Lopez Pat Carlos Manuel</v>
          </cell>
          <cell r="C195">
            <v>136.66</v>
          </cell>
          <cell r="D195">
            <v>4099.8</v>
          </cell>
          <cell r="F195">
            <v>4099.8</v>
          </cell>
        </row>
        <row r="196">
          <cell r="A196" t="str">
            <v>08010017</v>
          </cell>
          <cell r="B196" t="str">
            <v>Herrera Ocampo Raul</v>
          </cell>
          <cell r="C196">
            <v>138.66319999999999</v>
          </cell>
          <cell r="D196">
            <v>4159.8959999999997</v>
          </cell>
          <cell r="E196">
            <v>2109</v>
          </cell>
          <cell r="F196">
            <v>6268.8959999999997</v>
          </cell>
        </row>
        <row r="197">
          <cell r="A197" t="str">
            <v>08010018</v>
          </cell>
          <cell r="B197" t="str">
            <v>Cocom Celis Santos Ismael</v>
          </cell>
          <cell r="C197">
            <v>491.33</v>
          </cell>
          <cell r="D197">
            <v>14739.9</v>
          </cell>
          <cell r="F197">
            <v>14739.9</v>
          </cell>
        </row>
        <row r="198">
          <cell r="A198" t="str">
            <v>08010019</v>
          </cell>
          <cell r="B198" t="str">
            <v>Cano Cruz Luis Fernando</v>
          </cell>
          <cell r="C198">
            <v>827.87</v>
          </cell>
          <cell r="D198">
            <v>24836.1</v>
          </cell>
          <cell r="F198">
            <v>24836.1</v>
          </cell>
        </row>
        <row r="199">
          <cell r="A199" t="str">
            <v>08010020</v>
          </cell>
          <cell r="B199" t="str">
            <v>Campos Pinto Roman Alberto</v>
          </cell>
          <cell r="C199">
            <v>138.66</v>
          </cell>
          <cell r="D199">
            <v>4159.8</v>
          </cell>
          <cell r="E199">
            <v>2109</v>
          </cell>
          <cell r="F199">
            <v>6268.8</v>
          </cell>
        </row>
        <row r="200">
          <cell r="A200" t="str">
            <v>02010001</v>
          </cell>
          <cell r="B200" t="str">
            <v>Ake Canul Maria Del Carmen</v>
          </cell>
          <cell r="C200">
            <v>117.86320000000001</v>
          </cell>
          <cell r="D200">
            <v>3535.8960000000002</v>
          </cell>
          <cell r="F200">
            <v>3535.8960000000002</v>
          </cell>
        </row>
        <row r="201">
          <cell r="A201" t="str">
            <v>10010006</v>
          </cell>
          <cell r="B201" t="str">
            <v>Duran Perez Monica Esperanza</v>
          </cell>
          <cell r="C201">
            <v>107.4632</v>
          </cell>
          <cell r="D201">
            <v>3223.8960000000002</v>
          </cell>
          <cell r="F201">
            <v>3223.8960000000002</v>
          </cell>
        </row>
        <row r="202">
          <cell r="A202" t="str">
            <v>13010001</v>
          </cell>
          <cell r="B202" t="str">
            <v>Aguilar Ku Maria De Lourdes</v>
          </cell>
          <cell r="C202">
            <v>107.4632</v>
          </cell>
          <cell r="D202">
            <v>3223.8960000000002</v>
          </cell>
          <cell r="F202">
            <v>3223.8960000000002</v>
          </cell>
        </row>
        <row r="203">
          <cell r="A203" t="str">
            <v>13010002</v>
          </cell>
          <cell r="B203" t="str">
            <v>Alpuche Tuyub Juan Manuel</v>
          </cell>
          <cell r="C203">
            <v>110.93680000000001</v>
          </cell>
          <cell r="D203">
            <v>3328.1040000000003</v>
          </cell>
          <cell r="F203">
            <v>3328.1040000000003</v>
          </cell>
        </row>
        <row r="204">
          <cell r="A204" t="str">
            <v>13010003</v>
          </cell>
          <cell r="B204" t="str">
            <v>Bacab Ku Maria Delfina</v>
          </cell>
          <cell r="C204">
            <v>107.4632</v>
          </cell>
          <cell r="D204">
            <v>3223.8960000000002</v>
          </cell>
          <cell r="F204">
            <v>3223.8960000000002</v>
          </cell>
        </row>
        <row r="205">
          <cell r="A205" t="str">
            <v>13010004</v>
          </cell>
          <cell r="B205" t="str">
            <v>Balam Chable Araceli</v>
          </cell>
          <cell r="C205">
            <v>120.93</v>
          </cell>
          <cell r="D205">
            <v>3627.9</v>
          </cell>
          <cell r="F205">
            <v>3627.9</v>
          </cell>
        </row>
        <row r="206">
          <cell r="A206" t="str">
            <v>13010005</v>
          </cell>
          <cell r="B206" t="str">
            <v>Boldo Rodriguez Gaby Del Pilar</v>
          </cell>
          <cell r="C206">
            <v>120.93</v>
          </cell>
          <cell r="D206">
            <v>3627.9</v>
          </cell>
          <cell r="F206">
            <v>3627.9</v>
          </cell>
        </row>
        <row r="207">
          <cell r="A207" t="str">
            <v>13010006</v>
          </cell>
          <cell r="B207" t="str">
            <v>Borges Sosa Marbella Yolanda</v>
          </cell>
          <cell r="C207">
            <v>107.4632</v>
          </cell>
          <cell r="D207">
            <v>3223.8960000000002</v>
          </cell>
          <cell r="F207">
            <v>3223.8960000000002</v>
          </cell>
        </row>
        <row r="208">
          <cell r="A208" t="str">
            <v>13010007</v>
          </cell>
          <cell r="B208" t="str">
            <v>Briceño Tolosa Martha Noemi</v>
          </cell>
          <cell r="C208">
            <v>107.4632</v>
          </cell>
          <cell r="D208">
            <v>3223.8960000000002</v>
          </cell>
          <cell r="F208">
            <v>3223.8960000000002</v>
          </cell>
        </row>
        <row r="209">
          <cell r="A209" t="str">
            <v>13010008</v>
          </cell>
          <cell r="B209" t="str">
            <v>Carmona Garcia Efrain Francisco</v>
          </cell>
          <cell r="C209">
            <v>695.97</v>
          </cell>
          <cell r="D209">
            <v>20879.099999999999</v>
          </cell>
          <cell r="F209">
            <v>20879.099999999999</v>
          </cell>
        </row>
        <row r="210">
          <cell r="A210" t="str">
            <v>13010009</v>
          </cell>
          <cell r="B210" t="str">
            <v>Castillo Cox Ivone Isabel</v>
          </cell>
          <cell r="C210">
            <v>110.9264</v>
          </cell>
          <cell r="D210">
            <v>3327.7919999999999</v>
          </cell>
          <cell r="F210">
            <v>3327.7919999999999</v>
          </cell>
        </row>
        <row r="211">
          <cell r="A211" t="str">
            <v>13010010</v>
          </cell>
          <cell r="B211" t="str">
            <v>Ceballos Arana Maria Del Carmen</v>
          </cell>
          <cell r="C211">
            <v>107.4632</v>
          </cell>
          <cell r="D211">
            <v>3223.8960000000002</v>
          </cell>
          <cell r="F211">
            <v>3223.8960000000002</v>
          </cell>
        </row>
        <row r="212">
          <cell r="A212" t="str">
            <v>13010011</v>
          </cell>
          <cell r="B212" t="str">
            <v>Cervera Villalobos Sergio Arturo</v>
          </cell>
          <cell r="C212">
            <v>173.33</v>
          </cell>
          <cell r="D212">
            <v>5199.8999999999996</v>
          </cell>
          <cell r="F212">
            <v>5199.8999999999996</v>
          </cell>
        </row>
        <row r="213">
          <cell r="A213" t="str">
            <v>13010012</v>
          </cell>
          <cell r="B213" t="str">
            <v>Cocom Cutz Ligia Del Rosario</v>
          </cell>
          <cell r="C213">
            <v>107.4632</v>
          </cell>
          <cell r="D213">
            <v>3223.8960000000002</v>
          </cell>
          <cell r="F213">
            <v>3223.8960000000002</v>
          </cell>
        </row>
        <row r="214">
          <cell r="A214" t="str">
            <v>13010013</v>
          </cell>
          <cell r="B214" t="str">
            <v>Escobedo Gonzalez Irene Isabel</v>
          </cell>
          <cell r="C214">
            <v>110.93680000000001</v>
          </cell>
          <cell r="D214">
            <v>3328.1040000000003</v>
          </cell>
          <cell r="F214">
            <v>3328.1040000000003</v>
          </cell>
        </row>
        <row r="215">
          <cell r="A215" t="str">
            <v>13010014</v>
          </cell>
          <cell r="B215" t="str">
            <v>Espada Pantoja Maria Teresa</v>
          </cell>
          <cell r="C215">
            <v>173.33</v>
          </cell>
          <cell r="D215">
            <v>5199.8999999999996</v>
          </cell>
          <cell r="F215">
            <v>5199.8999999999996</v>
          </cell>
        </row>
        <row r="216">
          <cell r="A216" t="str">
            <v>13010015</v>
          </cell>
          <cell r="B216" t="str">
            <v>Herrera Heredia Josefina</v>
          </cell>
          <cell r="C216">
            <v>110.93680000000001</v>
          </cell>
          <cell r="D216">
            <v>3328.1040000000003</v>
          </cell>
          <cell r="F216">
            <v>3328.1040000000003</v>
          </cell>
        </row>
        <row r="217">
          <cell r="A217" t="str">
            <v>13010016</v>
          </cell>
          <cell r="B217" t="str">
            <v>Lopez Alonzo Martha Faustina</v>
          </cell>
          <cell r="C217">
            <v>107.4632</v>
          </cell>
          <cell r="D217">
            <v>3223.8960000000002</v>
          </cell>
          <cell r="F217">
            <v>3223.8960000000002</v>
          </cell>
        </row>
        <row r="218">
          <cell r="A218" t="str">
            <v>13010017</v>
          </cell>
          <cell r="B218" t="str">
            <v>Lugo Herrera Martha Beatriz</v>
          </cell>
          <cell r="C218">
            <v>107.4632</v>
          </cell>
          <cell r="D218">
            <v>3223.8960000000002</v>
          </cell>
          <cell r="F218">
            <v>3223.8960000000002</v>
          </cell>
        </row>
        <row r="219">
          <cell r="A219" t="str">
            <v>13010018</v>
          </cell>
          <cell r="B219" t="str">
            <v>Matu Chavez Maria Jesus</v>
          </cell>
          <cell r="C219">
            <v>107.4632</v>
          </cell>
          <cell r="D219">
            <v>3223.8960000000002</v>
          </cell>
          <cell r="F219">
            <v>3223.8960000000002</v>
          </cell>
        </row>
        <row r="220">
          <cell r="A220" t="str">
            <v>13010019</v>
          </cell>
          <cell r="B220" t="str">
            <v>Mezeta Gomez Maria Candelaria</v>
          </cell>
          <cell r="C220">
            <v>110.93680000000001</v>
          </cell>
          <cell r="D220">
            <v>3328.1040000000003</v>
          </cell>
          <cell r="F220">
            <v>3328.1040000000003</v>
          </cell>
        </row>
        <row r="221">
          <cell r="A221" t="str">
            <v>13010023</v>
          </cell>
          <cell r="B221" t="str">
            <v>Vazquez Ceballos Roberto Miguel</v>
          </cell>
          <cell r="C221">
            <v>107.4632</v>
          </cell>
          <cell r="D221">
            <v>3223.8960000000002</v>
          </cell>
          <cell r="F221">
            <v>3223.8960000000002</v>
          </cell>
        </row>
        <row r="222">
          <cell r="A222" t="str">
            <v>02010008</v>
          </cell>
          <cell r="B222" t="str">
            <v>Parra Sanchez Juan Jorge</v>
          </cell>
          <cell r="C222">
            <v>146.56720000000001</v>
          </cell>
          <cell r="D222">
            <v>4397.0160000000005</v>
          </cell>
          <cell r="F222">
            <v>4397.0160000000005</v>
          </cell>
        </row>
        <row r="223">
          <cell r="A223" t="str">
            <v>04010003</v>
          </cell>
          <cell r="B223" t="str">
            <v>Jimenez Campos Gilmer Gabriel</v>
          </cell>
          <cell r="C223">
            <v>173.32640000000001</v>
          </cell>
          <cell r="D223">
            <v>5199.7920000000004</v>
          </cell>
          <cell r="E223">
            <v>2371.1999999999998</v>
          </cell>
          <cell r="F223">
            <v>7570.9920000000002</v>
          </cell>
        </row>
        <row r="224">
          <cell r="A224" t="str">
            <v>04010004</v>
          </cell>
          <cell r="B224" t="str">
            <v>Pinzon Sanchez Jorge Manuel</v>
          </cell>
          <cell r="C224">
            <v>146.57</v>
          </cell>
          <cell r="D224">
            <v>4397.1000000000004</v>
          </cell>
          <cell r="F224">
            <v>4397.1000000000004</v>
          </cell>
        </row>
        <row r="225">
          <cell r="A225" t="str">
            <v>51010001</v>
          </cell>
          <cell r="B225" t="str">
            <v>Guzman Garcia Addy Esperanza</v>
          </cell>
          <cell r="C225">
            <v>277.77</v>
          </cell>
          <cell r="D225">
            <v>8333.1</v>
          </cell>
          <cell r="F225">
            <v>8333.1</v>
          </cell>
        </row>
        <row r="226">
          <cell r="A226" t="str">
            <v>47010001</v>
          </cell>
          <cell r="B226" t="str">
            <v>Payan Arjona Maria Del Carmen</v>
          </cell>
          <cell r="C226">
            <v>695.97</v>
          </cell>
          <cell r="D226">
            <v>20879.099999999999</v>
          </cell>
          <cell r="F226">
            <v>20879.099999999999</v>
          </cell>
        </row>
        <row r="227">
          <cell r="A227" t="str">
            <v>47010002</v>
          </cell>
          <cell r="B227" t="str">
            <v>Montalvo De Lille Maria Alejandra</v>
          </cell>
          <cell r="C227">
            <v>156</v>
          </cell>
          <cell r="D227">
            <v>4680</v>
          </cell>
          <cell r="E227">
            <v>2600</v>
          </cell>
          <cell r="F227">
            <v>7280</v>
          </cell>
        </row>
        <row r="228">
          <cell r="A228" t="str">
            <v>47010004</v>
          </cell>
          <cell r="B228" t="str">
            <v>Aguilar Gamboa Georgina</v>
          </cell>
          <cell r="C228">
            <v>166.66</v>
          </cell>
          <cell r="D228">
            <v>4999.8</v>
          </cell>
          <cell r="F228">
            <v>4999.8</v>
          </cell>
        </row>
        <row r="229">
          <cell r="A229" t="str">
            <v>06010012</v>
          </cell>
          <cell r="B229" t="str">
            <v>Chulim Salazar Miriam Josefa</v>
          </cell>
          <cell r="C229">
            <v>99.632000000000005</v>
          </cell>
          <cell r="D229">
            <v>2988.96</v>
          </cell>
          <cell r="F229">
            <v>2988.96</v>
          </cell>
        </row>
        <row r="230">
          <cell r="A230" t="str">
            <v>10010013</v>
          </cell>
          <cell r="B230" t="str">
            <v>Valencia Palomeque Romeo</v>
          </cell>
          <cell r="C230">
            <v>144.21680000000001</v>
          </cell>
          <cell r="D230">
            <v>4326.5039999999999</v>
          </cell>
          <cell r="F230">
            <v>4326.5039999999999</v>
          </cell>
        </row>
        <row r="231">
          <cell r="A231" t="str">
            <v>11010001</v>
          </cell>
          <cell r="B231" t="str">
            <v>Alpuche Aviles Rita Ivonne</v>
          </cell>
          <cell r="C231">
            <v>144.21680000000001</v>
          </cell>
          <cell r="D231">
            <v>4326.5039999999999</v>
          </cell>
          <cell r="F231">
            <v>4326.5039999999999</v>
          </cell>
        </row>
        <row r="232">
          <cell r="A232" t="str">
            <v>11010002</v>
          </cell>
          <cell r="B232" t="str">
            <v>Arce Pantoja Enna Maria Del Carmen</v>
          </cell>
          <cell r="C232">
            <v>107.4632</v>
          </cell>
          <cell r="D232">
            <v>3223.8960000000002</v>
          </cell>
          <cell r="F232">
            <v>3223.8960000000002</v>
          </cell>
        </row>
        <row r="233">
          <cell r="A233" t="str">
            <v>11010003</v>
          </cell>
          <cell r="B233" t="str">
            <v>Azcorra Perez Wilma Elina</v>
          </cell>
          <cell r="C233">
            <v>107.4632</v>
          </cell>
          <cell r="D233">
            <v>3223.8960000000002</v>
          </cell>
          <cell r="F233">
            <v>3223.8960000000002</v>
          </cell>
        </row>
        <row r="234">
          <cell r="A234" t="str">
            <v>11010004</v>
          </cell>
          <cell r="B234" t="str">
            <v>Castro Espinosa Lourdes Mayanin</v>
          </cell>
          <cell r="C234">
            <v>107.4632</v>
          </cell>
          <cell r="D234">
            <v>3223.8960000000002</v>
          </cell>
          <cell r="F234">
            <v>3223.8960000000002</v>
          </cell>
        </row>
        <row r="235">
          <cell r="A235" t="str">
            <v>11010005</v>
          </cell>
          <cell r="B235" t="str">
            <v>Cañetas Medina Leydi Concepcion</v>
          </cell>
          <cell r="C235">
            <v>107.4632</v>
          </cell>
          <cell r="D235">
            <v>3223.8960000000002</v>
          </cell>
          <cell r="F235">
            <v>3223.8960000000002</v>
          </cell>
        </row>
        <row r="236">
          <cell r="A236" t="str">
            <v>11010006</v>
          </cell>
          <cell r="B236" t="str">
            <v>Colli Paredes Freddy</v>
          </cell>
          <cell r="C236">
            <v>107.4632</v>
          </cell>
          <cell r="D236">
            <v>3223.8960000000002</v>
          </cell>
          <cell r="F236">
            <v>3223.8960000000002</v>
          </cell>
        </row>
        <row r="237">
          <cell r="A237" t="str">
            <v>11010007</v>
          </cell>
          <cell r="B237" t="str">
            <v>Cruz Alvarez Maria De Los Angeles</v>
          </cell>
          <cell r="C237">
            <v>107.4632</v>
          </cell>
          <cell r="D237">
            <v>3223.8960000000002</v>
          </cell>
          <cell r="F237">
            <v>3223.8960000000002</v>
          </cell>
        </row>
        <row r="238">
          <cell r="A238" t="str">
            <v>11010008</v>
          </cell>
          <cell r="B238" t="str">
            <v>Dzul Noh Mercy</v>
          </cell>
          <cell r="C238">
            <v>107.4632</v>
          </cell>
          <cell r="D238">
            <v>3223.8960000000002</v>
          </cell>
          <cell r="F238">
            <v>3223.8960000000002</v>
          </cell>
        </row>
        <row r="239">
          <cell r="A239" t="str">
            <v>11010012</v>
          </cell>
          <cell r="B239" t="str">
            <v>Tec Canto Reyna Maria Guadalupe</v>
          </cell>
          <cell r="C239">
            <v>107.4632</v>
          </cell>
          <cell r="D239">
            <v>3223.8960000000002</v>
          </cell>
          <cell r="F239">
            <v>3223.8960000000002</v>
          </cell>
        </row>
        <row r="240">
          <cell r="A240" t="str">
            <v>11010013</v>
          </cell>
          <cell r="B240" t="str">
            <v>Uicab Cauich Ceidy Concepcion</v>
          </cell>
          <cell r="C240">
            <v>173.33</v>
          </cell>
          <cell r="D240">
            <v>5199.8999999999996</v>
          </cell>
          <cell r="F240">
            <v>5199.8999999999996</v>
          </cell>
        </row>
        <row r="241">
          <cell r="A241" t="str">
            <v>11010014</v>
          </cell>
          <cell r="B241" t="str">
            <v>Vela Ortega Danisse Guadalupe</v>
          </cell>
          <cell r="C241">
            <v>144.21680000000001</v>
          </cell>
          <cell r="D241">
            <v>4326.5039999999999</v>
          </cell>
          <cell r="F241">
            <v>4326.5039999999999</v>
          </cell>
        </row>
        <row r="242">
          <cell r="A242" t="str">
            <v>12010002</v>
          </cell>
          <cell r="B242" t="str">
            <v>Burgos Dominguez Lizzie</v>
          </cell>
          <cell r="C242">
            <v>695.97</v>
          </cell>
          <cell r="D242">
            <v>20879.099999999999</v>
          </cell>
          <cell r="F242">
            <v>20879.099999999999</v>
          </cell>
        </row>
        <row r="243">
          <cell r="A243" t="str">
            <v>12010004</v>
          </cell>
          <cell r="B243" t="str">
            <v>Chale Martinez Blanca Leticia</v>
          </cell>
          <cell r="C243">
            <v>110.93680000000001</v>
          </cell>
          <cell r="D243">
            <v>3328.1040000000003</v>
          </cell>
          <cell r="F243">
            <v>3328.1040000000003</v>
          </cell>
        </row>
        <row r="244">
          <cell r="A244" t="str">
            <v>12010005</v>
          </cell>
          <cell r="B244" t="str">
            <v>Gil Garcia Maria Antonia</v>
          </cell>
          <cell r="C244">
            <v>263.33</v>
          </cell>
          <cell r="D244">
            <v>7899.9</v>
          </cell>
          <cell r="F244">
            <v>7899.9</v>
          </cell>
        </row>
        <row r="245">
          <cell r="A245" t="str">
            <v>12010006</v>
          </cell>
          <cell r="B245" t="str">
            <v>Gomez Lugo Monica Isabel</v>
          </cell>
          <cell r="C245">
            <v>107.4632</v>
          </cell>
          <cell r="D245">
            <v>3223.8960000000002</v>
          </cell>
          <cell r="F245">
            <v>3223.8960000000002</v>
          </cell>
        </row>
        <row r="246">
          <cell r="A246" t="str">
            <v>12010007</v>
          </cell>
          <cell r="B246" t="str">
            <v>Pech Burgos Gabriela</v>
          </cell>
          <cell r="C246">
            <v>107.4632</v>
          </cell>
          <cell r="D246">
            <v>3223.8960000000002</v>
          </cell>
          <cell r="F246">
            <v>3223.8960000000002</v>
          </cell>
        </row>
        <row r="247">
          <cell r="A247" t="str">
            <v>12010008</v>
          </cell>
          <cell r="B247" t="str">
            <v>Perera Montejo Guadalupe Maricruz</v>
          </cell>
          <cell r="C247">
            <v>107.4632</v>
          </cell>
          <cell r="D247">
            <v>3223.8960000000002</v>
          </cell>
          <cell r="F247">
            <v>3223.8960000000002</v>
          </cell>
        </row>
        <row r="248">
          <cell r="A248" t="str">
            <v>12010009</v>
          </cell>
          <cell r="B248" t="str">
            <v>Quiñones Pech Aurora Beatriz</v>
          </cell>
          <cell r="C248">
            <v>127.6</v>
          </cell>
          <cell r="D248">
            <v>3828</v>
          </cell>
          <cell r="F248">
            <v>3828</v>
          </cell>
        </row>
        <row r="249">
          <cell r="A249" t="str">
            <v>12010010</v>
          </cell>
          <cell r="B249" t="str">
            <v>Uicab Vazquez Gladys</v>
          </cell>
          <cell r="C249">
            <v>107.4632</v>
          </cell>
          <cell r="D249">
            <v>3223.8960000000002</v>
          </cell>
          <cell r="F249">
            <v>3223.8960000000002</v>
          </cell>
        </row>
        <row r="250">
          <cell r="A250" t="str">
            <v>12010011</v>
          </cell>
          <cell r="B250" t="str">
            <v>Carrillo Cruz Reyna Amira</v>
          </cell>
          <cell r="C250">
            <v>695.97</v>
          </cell>
          <cell r="D250">
            <v>20879.099999999999</v>
          </cell>
          <cell r="F250">
            <v>20879.099999999999</v>
          </cell>
        </row>
        <row r="251">
          <cell r="A251" t="str">
            <v>12010012</v>
          </cell>
          <cell r="B251" t="str">
            <v>Zaldivar Zaldivar Rosa Isela</v>
          </cell>
          <cell r="C251">
            <v>107.4632</v>
          </cell>
          <cell r="D251">
            <v>3223.8960000000002</v>
          </cell>
          <cell r="F251">
            <v>3223.8960000000002</v>
          </cell>
        </row>
        <row r="252">
          <cell r="A252" t="str">
            <v>12010013</v>
          </cell>
          <cell r="B252" t="str">
            <v>Herrera Uicab Leisa Patricia</v>
          </cell>
          <cell r="C252">
            <v>107.46</v>
          </cell>
          <cell r="D252">
            <v>3223.8</v>
          </cell>
          <cell r="F252">
            <v>3223.9</v>
          </cell>
        </row>
        <row r="253">
          <cell r="A253" t="str">
            <v>12010014</v>
          </cell>
          <cell r="B253" t="str">
            <v>Canche Huchin Rosana</v>
          </cell>
          <cell r="C253">
            <v>89.65</v>
          </cell>
          <cell r="D253">
            <v>2689.5</v>
          </cell>
          <cell r="F253">
            <v>2689.5</v>
          </cell>
        </row>
        <row r="254">
          <cell r="A254" t="str">
            <v>01010008</v>
          </cell>
          <cell r="B254" t="str">
            <v>Civeira Garcia Jose Manuel</v>
          </cell>
          <cell r="C254">
            <v>745.33</v>
          </cell>
          <cell r="D254">
            <v>22359.9</v>
          </cell>
          <cell r="F254">
            <v>22359.9</v>
          </cell>
        </row>
        <row r="255">
          <cell r="A255" t="str">
            <v>50010001</v>
          </cell>
          <cell r="B255" t="str">
            <v>Bustillos Lope Luis Antonio</v>
          </cell>
          <cell r="C255">
            <v>220</v>
          </cell>
          <cell r="D255">
            <v>6600</v>
          </cell>
          <cell r="F255">
            <v>6600</v>
          </cell>
        </row>
        <row r="256">
          <cell r="A256" t="str">
            <v>34010056</v>
          </cell>
          <cell r="B256" t="str">
            <v>Cumi Cab Maria Felix</v>
          </cell>
          <cell r="C256">
            <v>93.6</v>
          </cell>
          <cell r="D256">
            <v>2808</v>
          </cell>
          <cell r="F256">
            <v>2808</v>
          </cell>
        </row>
        <row r="257">
          <cell r="A257" t="str">
            <v>34040001</v>
          </cell>
          <cell r="B257" t="str">
            <v>Rodriguez Basto Mariza Isabel</v>
          </cell>
          <cell r="C257">
            <v>83.2</v>
          </cell>
          <cell r="D257">
            <v>2496</v>
          </cell>
          <cell r="F257">
            <v>2496</v>
          </cell>
        </row>
        <row r="258">
          <cell r="A258" t="str">
            <v>34040003</v>
          </cell>
          <cell r="B258" t="str">
            <v>May Couoh Francisca</v>
          </cell>
          <cell r="C258">
            <v>83.2</v>
          </cell>
          <cell r="D258">
            <v>2496</v>
          </cell>
          <cell r="F258">
            <v>2496</v>
          </cell>
        </row>
        <row r="259">
          <cell r="A259" t="str">
            <v>34040033</v>
          </cell>
          <cell r="B259" t="str">
            <v>Echanove Chuc Luz Del Carmen</v>
          </cell>
          <cell r="C259">
            <v>93.6</v>
          </cell>
          <cell r="D259">
            <v>2808</v>
          </cell>
          <cell r="F259">
            <v>2808</v>
          </cell>
        </row>
        <row r="260">
          <cell r="A260" t="str">
            <v>34040034</v>
          </cell>
          <cell r="B260" t="str">
            <v>Lopez - Maria Luisa</v>
          </cell>
          <cell r="C260">
            <v>93.6</v>
          </cell>
          <cell r="D260">
            <v>2808</v>
          </cell>
          <cell r="F260">
            <v>2808</v>
          </cell>
        </row>
        <row r="261">
          <cell r="A261" t="str">
            <v>34040035</v>
          </cell>
          <cell r="B261" t="str">
            <v>Lugo Carcaño Elda</v>
          </cell>
          <cell r="C261">
            <v>104</v>
          </cell>
          <cell r="D261">
            <v>3120</v>
          </cell>
          <cell r="F261">
            <v>3120</v>
          </cell>
        </row>
        <row r="262">
          <cell r="A262" t="str">
            <v>34040036</v>
          </cell>
          <cell r="B262" t="str">
            <v>Maldonado Pech Paula Aracelly</v>
          </cell>
          <cell r="C262">
            <v>93.6</v>
          </cell>
          <cell r="D262">
            <v>2808</v>
          </cell>
          <cell r="F262">
            <v>2808</v>
          </cell>
        </row>
        <row r="263">
          <cell r="A263" t="str">
            <v>34040037</v>
          </cell>
          <cell r="B263" t="str">
            <v>Martinez Lopez Marina Elizabeth</v>
          </cell>
          <cell r="C263">
            <v>93.6</v>
          </cell>
          <cell r="D263">
            <v>2808</v>
          </cell>
          <cell r="F263">
            <v>2808</v>
          </cell>
        </row>
        <row r="264">
          <cell r="A264" t="str">
            <v>34040038</v>
          </cell>
          <cell r="B264" t="str">
            <v>May Manrique Fulvia Maria</v>
          </cell>
          <cell r="C264">
            <v>100.5264</v>
          </cell>
          <cell r="D264">
            <v>3015.7919999999999</v>
          </cell>
          <cell r="F264">
            <v>3015.7919999999999</v>
          </cell>
        </row>
        <row r="265">
          <cell r="A265" t="str">
            <v>34040056</v>
          </cell>
          <cell r="B265" t="str">
            <v>Matu Cauich Francisca Mercedes</v>
          </cell>
          <cell r="C265">
            <v>93.6</v>
          </cell>
          <cell r="D265">
            <v>2808</v>
          </cell>
          <cell r="F265">
            <v>2808</v>
          </cell>
        </row>
        <row r="266">
          <cell r="A266" t="str">
            <v>34080005</v>
          </cell>
          <cell r="B266" t="str">
            <v>Cetina Poot Manuela Angelina</v>
          </cell>
          <cell r="C266">
            <v>80</v>
          </cell>
          <cell r="D266">
            <v>2400</v>
          </cell>
          <cell r="F266">
            <v>2400</v>
          </cell>
        </row>
        <row r="267">
          <cell r="A267" t="str">
            <v>34010055</v>
          </cell>
          <cell r="B267" t="str">
            <v>Caamal Chale Adda Patricia</v>
          </cell>
          <cell r="C267">
            <v>100.5264</v>
          </cell>
          <cell r="D267">
            <v>3015.7919999999999</v>
          </cell>
          <cell r="F267">
            <v>3015.7919999999999</v>
          </cell>
        </row>
        <row r="268">
          <cell r="A268" t="str">
            <v>34030027</v>
          </cell>
          <cell r="B268" t="str">
            <v>Manzano Dominguez Derly Dalia</v>
          </cell>
          <cell r="C268">
            <v>117.86</v>
          </cell>
          <cell r="D268">
            <v>3535.8</v>
          </cell>
          <cell r="F268">
            <v>3535.9</v>
          </cell>
        </row>
        <row r="269">
          <cell r="A269" t="str">
            <v>34030028</v>
          </cell>
          <cell r="B269" t="str">
            <v>Munguia Hernandez Paula</v>
          </cell>
          <cell r="C269">
            <v>100.53</v>
          </cell>
          <cell r="D269">
            <v>3015.9</v>
          </cell>
          <cell r="F269">
            <v>3015.79</v>
          </cell>
        </row>
        <row r="270">
          <cell r="A270" t="str">
            <v>34030029</v>
          </cell>
          <cell r="B270" t="str">
            <v>Parra Briceño Juan Manuel</v>
          </cell>
          <cell r="C270">
            <v>100.53</v>
          </cell>
          <cell r="D270">
            <v>3015.9</v>
          </cell>
          <cell r="F270">
            <v>3015.79</v>
          </cell>
        </row>
        <row r="271">
          <cell r="A271" t="str">
            <v>34030030</v>
          </cell>
          <cell r="B271" t="str">
            <v>Pool Chin Juan Francisco</v>
          </cell>
          <cell r="C271">
            <v>100.5264</v>
          </cell>
          <cell r="D271">
            <v>3015.7919999999999</v>
          </cell>
          <cell r="F271">
            <v>3015.7919999999999</v>
          </cell>
        </row>
        <row r="272">
          <cell r="A272" t="str">
            <v>34030031</v>
          </cell>
          <cell r="B272" t="str">
            <v>Silva Lopez Antonio</v>
          </cell>
          <cell r="C272">
            <v>117.86320000000001</v>
          </cell>
          <cell r="D272">
            <v>3535.8960000000002</v>
          </cell>
          <cell r="F272">
            <v>3535.8960000000002</v>
          </cell>
        </row>
        <row r="273">
          <cell r="A273" t="str">
            <v>34030033</v>
          </cell>
          <cell r="B273" t="str">
            <v>Ake Basto Nadia</v>
          </cell>
          <cell r="C273">
            <v>86.663200000000003</v>
          </cell>
          <cell r="D273">
            <v>2599.8960000000002</v>
          </cell>
          <cell r="F273">
            <v>2599.8960000000002</v>
          </cell>
        </row>
        <row r="274">
          <cell r="A274" t="str">
            <v>34060001</v>
          </cell>
          <cell r="B274" t="str">
            <v>Balam Canche Jose Alberto</v>
          </cell>
          <cell r="C274">
            <v>83.2</v>
          </cell>
          <cell r="D274">
            <v>2496</v>
          </cell>
          <cell r="F274">
            <v>2496</v>
          </cell>
        </row>
        <row r="275">
          <cell r="A275" t="str">
            <v>34060006</v>
          </cell>
          <cell r="B275" t="str">
            <v>Perez Sanchez Sergio Octavio</v>
          </cell>
          <cell r="C275">
            <v>83.2</v>
          </cell>
          <cell r="D275">
            <v>2496</v>
          </cell>
          <cell r="F275">
            <v>2496</v>
          </cell>
        </row>
        <row r="276">
          <cell r="A276" t="str">
            <v>34060008</v>
          </cell>
          <cell r="B276" t="str">
            <v>Pacheco Ruiz Hermilo</v>
          </cell>
          <cell r="C276">
            <v>83.2</v>
          </cell>
          <cell r="D276">
            <v>2496</v>
          </cell>
          <cell r="F276">
            <v>2496</v>
          </cell>
        </row>
        <row r="277">
          <cell r="A277" t="str">
            <v>34060041</v>
          </cell>
          <cell r="B277" t="str">
            <v>Brito Navarro Juan Alberto</v>
          </cell>
          <cell r="C277">
            <v>117.86320000000001</v>
          </cell>
          <cell r="D277">
            <v>3535.8960000000002</v>
          </cell>
          <cell r="E277">
            <v>1664</v>
          </cell>
          <cell r="F277">
            <v>5199.8960000000006</v>
          </cell>
        </row>
        <row r="278">
          <cell r="A278" t="str">
            <v>34060043</v>
          </cell>
          <cell r="B278" t="str">
            <v>Escobedo Escamilla Celso Felipe</v>
          </cell>
          <cell r="C278">
            <v>100.5264</v>
          </cell>
          <cell r="D278">
            <v>3015.7919999999999</v>
          </cell>
          <cell r="F278">
            <v>3015.7919999999999</v>
          </cell>
        </row>
        <row r="279">
          <cell r="A279" t="str">
            <v>34060056</v>
          </cell>
          <cell r="B279" t="str">
            <v>Hernandez Garcia Luis Alfonso</v>
          </cell>
          <cell r="C279">
            <v>100.5264</v>
          </cell>
          <cell r="D279">
            <v>3015.7919999999999</v>
          </cell>
          <cell r="F279">
            <v>3015.7919999999999</v>
          </cell>
        </row>
        <row r="280">
          <cell r="A280" t="str">
            <v>34060060</v>
          </cell>
          <cell r="B280" t="str">
            <v>Castro Uc Martin Clemente Hto.</v>
          </cell>
          <cell r="C280">
            <v>83.2</v>
          </cell>
          <cell r="D280">
            <v>2496</v>
          </cell>
          <cell r="F280">
            <v>2496</v>
          </cell>
        </row>
        <row r="281">
          <cell r="A281" t="str">
            <v>34060061</v>
          </cell>
          <cell r="B281" t="str">
            <v>Chim Quintal Mario Eiter</v>
          </cell>
          <cell r="C281">
            <v>83.2</v>
          </cell>
          <cell r="D281">
            <v>2496</v>
          </cell>
          <cell r="F281">
            <v>2496</v>
          </cell>
        </row>
        <row r="282">
          <cell r="A282" t="str">
            <v>34060062</v>
          </cell>
          <cell r="B282" t="str">
            <v>Ruiz Baquedano Jorge Carlos</v>
          </cell>
          <cell r="C282">
            <v>83.2</v>
          </cell>
          <cell r="D282">
            <v>2496</v>
          </cell>
          <cell r="F282">
            <v>2496</v>
          </cell>
        </row>
        <row r="283">
          <cell r="A283" t="str">
            <v>34010002</v>
          </cell>
          <cell r="B283" t="str">
            <v>Arias Colli Joel Francisco</v>
          </cell>
          <cell r="C283">
            <v>100.5264</v>
          </cell>
          <cell r="D283">
            <v>3015.7919999999999</v>
          </cell>
          <cell r="F283">
            <v>3015.7919999999999</v>
          </cell>
        </row>
        <row r="284">
          <cell r="A284" t="str">
            <v>34010009</v>
          </cell>
          <cell r="B284" t="str">
            <v>Diaz Tolosa Miriam</v>
          </cell>
          <cell r="C284">
            <v>100.5264</v>
          </cell>
          <cell r="D284">
            <v>3015.7919999999999</v>
          </cell>
          <cell r="F284">
            <v>3015.7919999999999</v>
          </cell>
        </row>
        <row r="285">
          <cell r="A285" t="str">
            <v>34010010</v>
          </cell>
          <cell r="B285" t="str">
            <v>Dzul Chi Julio Cesar</v>
          </cell>
          <cell r="C285">
            <v>100.5264</v>
          </cell>
          <cell r="D285">
            <v>3015.7919999999999</v>
          </cell>
          <cell r="F285">
            <v>3015.7919999999999</v>
          </cell>
        </row>
        <row r="286">
          <cell r="A286" t="str">
            <v>34010011</v>
          </cell>
          <cell r="B286" t="str">
            <v>Euan Pastrana Virginia Del Rosario</v>
          </cell>
          <cell r="C286">
            <v>93.6</v>
          </cell>
          <cell r="D286">
            <v>2808</v>
          </cell>
          <cell r="F286">
            <v>2808</v>
          </cell>
        </row>
        <row r="287">
          <cell r="A287" t="str">
            <v>34010012</v>
          </cell>
          <cell r="B287" t="str">
            <v>Fuentes Graniel Braulio Alejandro</v>
          </cell>
          <cell r="C287">
            <v>100.5264</v>
          </cell>
          <cell r="D287">
            <v>3015.7919999999999</v>
          </cell>
          <cell r="F287">
            <v>3015.7919999999999</v>
          </cell>
        </row>
        <row r="288">
          <cell r="A288" t="str">
            <v>34010013</v>
          </cell>
          <cell r="B288" t="str">
            <v>Hernandez Salazar Nancy Gabriela</v>
          </cell>
          <cell r="C288">
            <v>93.6</v>
          </cell>
          <cell r="D288">
            <v>2808</v>
          </cell>
          <cell r="F288">
            <v>2808</v>
          </cell>
        </row>
        <row r="289">
          <cell r="A289" t="str">
            <v>34010016</v>
          </cell>
          <cell r="B289" t="str">
            <v>Matos Huchim Luis Manuel</v>
          </cell>
          <cell r="C289">
            <v>100.5264</v>
          </cell>
          <cell r="D289">
            <v>3015.7919999999999</v>
          </cell>
          <cell r="F289">
            <v>3015.7919999999999</v>
          </cell>
        </row>
        <row r="290">
          <cell r="A290" t="str">
            <v>34010017</v>
          </cell>
          <cell r="B290" t="str">
            <v>Noh Vargas Wilbert Heriberto</v>
          </cell>
          <cell r="C290">
            <v>100.5264</v>
          </cell>
          <cell r="D290">
            <v>3015.7919999999999</v>
          </cell>
          <cell r="F290">
            <v>3015.7919999999999</v>
          </cell>
        </row>
        <row r="291">
          <cell r="A291" t="str">
            <v>34010020</v>
          </cell>
          <cell r="B291" t="str">
            <v>Perez Herrera Adolfo Arturo</v>
          </cell>
          <cell r="C291">
            <v>100.5264</v>
          </cell>
          <cell r="D291">
            <v>3015.7919999999999</v>
          </cell>
          <cell r="F291">
            <v>3015.7919999999999</v>
          </cell>
        </row>
        <row r="292">
          <cell r="A292" t="str">
            <v>34010021</v>
          </cell>
          <cell r="B292" t="str">
            <v>Solis Flores Jose Leandro</v>
          </cell>
          <cell r="C292">
            <v>100.5264</v>
          </cell>
          <cell r="D292">
            <v>3015.7919999999999</v>
          </cell>
          <cell r="F292">
            <v>3015.7919999999999</v>
          </cell>
        </row>
        <row r="293">
          <cell r="A293" t="str">
            <v>34010052</v>
          </cell>
          <cell r="B293" t="str">
            <v>Perez Castillo Ysabel</v>
          </cell>
          <cell r="C293">
            <v>93.6</v>
          </cell>
          <cell r="D293">
            <v>2808</v>
          </cell>
          <cell r="F293">
            <v>2808</v>
          </cell>
        </row>
        <row r="294">
          <cell r="A294" t="str">
            <v>34010062</v>
          </cell>
          <cell r="B294" t="str">
            <v>Barrientos Cortes Laura Angelica</v>
          </cell>
          <cell r="C294">
            <v>83.2</v>
          </cell>
          <cell r="D294">
            <v>2496</v>
          </cell>
          <cell r="F294">
            <v>2496</v>
          </cell>
        </row>
        <row r="295">
          <cell r="A295" t="str">
            <v>34010063</v>
          </cell>
          <cell r="B295" t="str">
            <v>Rosado Toral Maria Raquel</v>
          </cell>
          <cell r="C295">
            <v>695.97</v>
          </cell>
          <cell r="D295">
            <v>20879.099999999999</v>
          </cell>
          <cell r="F295">
            <v>20879.099999999999</v>
          </cell>
        </row>
        <row r="296">
          <cell r="A296" t="str">
            <v>11010009</v>
          </cell>
          <cell r="B296" t="str">
            <v>Leon Sierra Manuel Alejandro</v>
          </cell>
          <cell r="C296">
            <v>234.34</v>
          </cell>
          <cell r="D296">
            <v>7030.2</v>
          </cell>
          <cell r="F296">
            <v>7030.2</v>
          </cell>
        </row>
        <row r="297">
          <cell r="A297" t="str">
            <v>34010054</v>
          </cell>
          <cell r="B297" t="str">
            <v>Pech Cauich Raniger De Jesus</v>
          </cell>
          <cell r="C297">
            <v>86.663200000000003</v>
          </cell>
          <cell r="D297">
            <v>2599.8960000000002</v>
          </cell>
          <cell r="F297">
            <v>2599.8960000000002</v>
          </cell>
        </row>
        <row r="298">
          <cell r="A298" t="str">
            <v>34020005</v>
          </cell>
          <cell r="B298" t="str">
            <v>Sosa Sanchez Raul Fernando</v>
          </cell>
          <cell r="C298">
            <v>114.4</v>
          </cell>
          <cell r="D298">
            <v>3432</v>
          </cell>
          <cell r="F298">
            <v>3432</v>
          </cell>
        </row>
        <row r="299">
          <cell r="A299" t="str">
            <v>34020006</v>
          </cell>
          <cell r="B299" t="str">
            <v>Rodriguez Cahum Maria Luisa</v>
          </cell>
          <cell r="C299">
            <v>114.4</v>
          </cell>
          <cell r="D299">
            <v>3432</v>
          </cell>
          <cell r="F299">
            <v>3432</v>
          </cell>
        </row>
        <row r="300">
          <cell r="A300" t="str">
            <v>34020024</v>
          </cell>
          <cell r="B300" t="str">
            <v>Cab Jimenez Alicia Noemi</v>
          </cell>
          <cell r="C300">
            <v>107.46</v>
          </cell>
          <cell r="D300">
            <v>3223.8</v>
          </cell>
          <cell r="F300">
            <v>3223.9</v>
          </cell>
        </row>
        <row r="301">
          <cell r="A301" t="str">
            <v>34020030</v>
          </cell>
          <cell r="B301" t="str">
            <v>Aguirre Bacelis Candelaria Josefina</v>
          </cell>
          <cell r="C301">
            <v>86.66</v>
          </cell>
          <cell r="D301">
            <v>2599.8000000000002</v>
          </cell>
          <cell r="F301">
            <v>2599.9</v>
          </cell>
        </row>
        <row r="302">
          <cell r="A302" t="str">
            <v>45010002</v>
          </cell>
          <cell r="B302" t="str">
            <v>Contreras Gonzalez Pedro Jose</v>
          </cell>
          <cell r="C302">
            <v>234.34</v>
          </cell>
          <cell r="D302">
            <v>7030.2</v>
          </cell>
          <cell r="F302">
            <v>7030.2</v>
          </cell>
        </row>
        <row r="303">
          <cell r="A303" t="str">
            <v>06010041</v>
          </cell>
          <cell r="B303" t="str">
            <v>Guzman Lopez Tomas Francisco</v>
          </cell>
          <cell r="C303">
            <v>130</v>
          </cell>
          <cell r="D303">
            <v>3900</v>
          </cell>
          <cell r="F303">
            <v>3900</v>
          </cell>
        </row>
        <row r="304">
          <cell r="A304" t="str">
            <v>42010001</v>
          </cell>
          <cell r="B304" t="str">
            <v>Albor Oropeza Ernesto Antonio</v>
          </cell>
          <cell r="C304">
            <v>32.603999999999999</v>
          </cell>
          <cell r="D304">
            <v>912.91200000000003</v>
          </cell>
          <cell r="F304">
            <v>912.91200000000003</v>
          </cell>
        </row>
        <row r="305">
          <cell r="A305" t="str">
            <v>42010002</v>
          </cell>
          <cell r="B305" t="str">
            <v>Bates Medina Adan Donato</v>
          </cell>
          <cell r="C305">
            <v>43.472000000000001</v>
          </cell>
          <cell r="D305">
            <v>1304.1600000000001</v>
          </cell>
          <cell r="F305">
            <v>1304.1600000000001</v>
          </cell>
        </row>
        <row r="306">
          <cell r="A306" t="str">
            <v>42010005</v>
          </cell>
          <cell r="B306" t="str">
            <v>Chavez Nieves Leonor</v>
          </cell>
          <cell r="C306">
            <v>32.603999999999999</v>
          </cell>
          <cell r="D306">
            <v>1173.7439999999999</v>
          </cell>
          <cell r="F306">
            <v>1173.7439999999999</v>
          </cell>
        </row>
        <row r="307">
          <cell r="A307" t="str">
            <v>42010006</v>
          </cell>
          <cell r="B307" t="str">
            <v>Cima Balam Ermilo Rafael</v>
          </cell>
          <cell r="C307">
            <v>101.57680000000001</v>
          </cell>
          <cell r="D307">
            <v>3047.3040000000001</v>
          </cell>
          <cell r="E307">
            <v>250</v>
          </cell>
          <cell r="F307">
            <v>3297.3040000000001</v>
          </cell>
        </row>
        <row r="308">
          <cell r="A308" t="str">
            <v>42010007</v>
          </cell>
          <cell r="B308" t="str">
            <v>De La Rosa Rodriguez Gladis</v>
          </cell>
          <cell r="C308">
            <v>95.471999999999994</v>
          </cell>
          <cell r="D308">
            <v>2864.16</v>
          </cell>
          <cell r="F308">
            <v>2864.16</v>
          </cell>
        </row>
        <row r="309">
          <cell r="A309" t="str">
            <v>42010009</v>
          </cell>
          <cell r="B309" t="str">
            <v>Estrella Vazquez Manuel Jesus</v>
          </cell>
          <cell r="C309">
            <v>95.471999999999994</v>
          </cell>
          <cell r="D309">
            <v>2864.16</v>
          </cell>
          <cell r="F309">
            <v>2864.16</v>
          </cell>
        </row>
        <row r="310">
          <cell r="A310" t="str">
            <v>42010011</v>
          </cell>
          <cell r="B310" t="str">
            <v>Herrera Y Peña Maria Jesus</v>
          </cell>
          <cell r="C310">
            <v>32.603999999999999</v>
          </cell>
          <cell r="D310">
            <v>1304.1600000000001</v>
          </cell>
          <cell r="F310">
            <v>1304.1600000000001</v>
          </cell>
        </row>
        <row r="311">
          <cell r="A311" t="str">
            <v>42010014</v>
          </cell>
          <cell r="B311" t="str">
            <v>Sosa Duran Lazaro Javier</v>
          </cell>
          <cell r="C311">
            <v>102.67919999999999</v>
          </cell>
          <cell r="D311">
            <v>3080.3759999999997</v>
          </cell>
          <cell r="F311">
            <v>3080.3759999999997</v>
          </cell>
        </row>
        <row r="312">
          <cell r="A312" t="str">
            <v>42010015</v>
          </cell>
          <cell r="B312" t="str">
            <v>Trejo Galera Luis Augusto</v>
          </cell>
          <cell r="C312">
            <v>555.07000000000005</v>
          </cell>
          <cell r="D312">
            <v>16652.099999999999</v>
          </cell>
          <cell r="F312">
            <v>16652.099999999999</v>
          </cell>
        </row>
        <row r="313">
          <cell r="A313" t="str">
            <v>42010016</v>
          </cell>
          <cell r="B313" t="str">
            <v>Vera Fajardo Eduardo Manuel</v>
          </cell>
          <cell r="C313">
            <v>32.603999999999999</v>
          </cell>
          <cell r="D313">
            <v>1304.1600000000001</v>
          </cell>
          <cell r="F313">
            <v>1304.1600000000001</v>
          </cell>
        </row>
        <row r="314">
          <cell r="A314" t="str">
            <v>42010017</v>
          </cell>
          <cell r="B314" t="str">
            <v>Zi Tec Paula Lucila</v>
          </cell>
          <cell r="C314">
            <v>43.472000000000001</v>
          </cell>
          <cell r="D314">
            <v>1304.1600000000001</v>
          </cell>
          <cell r="F314">
            <v>1304.1600000000001</v>
          </cell>
        </row>
        <row r="315">
          <cell r="A315" t="str">
            <v>42010019</v>
          </cell>
          <cell r="B315" t="str">
            <v>Campos Encalada Cristina Gabriela Del Pil</v>
          </cell>
          <cell r="C315">
            <v>32.603999999999999</v>
          </cell>
          <cell r="D315">
            <v>1304.1600000000001</v>
          </cell>
          <cell r="F315">
            <v>1304.1600000000001</v>
          </cell>
        </row>
        <row r="316">
          <cell r="A316" t="str">
            <v>42010020</v>
          </cell>
          <cell r="B316" t="str">
            <v>Osorio Caballero Beatriz</v>
          </cell>
          <cell r="C316">
            <v>32.603999999999999</v>
          </cell>
          <cell r="D316">
            <v>782.49599999999998</v>
          </cell>
          <cell r="F316">
            <v>782.49599999999998</v>
          </cell>
        </row>
        <row r="317">
          <cell r="A317" t="str">
            <v>42010022</v>
          </cell>
          <cell r="B317" t="str">
            <v>Cupul Manzano Julio Cesar</v>
          </cell>
          <cell r="C317">
            <v>102.67919999999999</v>
          </cell>
          <cell r="D317">
            <v>3080.3759999999997</v>
          </cell>
          <cell r="F317">
            <v>3080.3759999999997</v>
          </cell>
        </row>
        <row r="318">
          <cell r="A318" t="str">
            <v>42010023</v>
          </cell>
          <cell r="B318" t="str">
            <v>Adam Salias Rocio Guadalupe</v>
          </cell>
          <cell r="C318">
            <v>144.21680000000001</v>
          </cell>
          <cell r="D318">
            <v>4326.5039999999999</v>
          </cell>
          <cell r="F318">
            <v>4326.5039999999999</v>
          </cell>
        </row>
        <row r="319">
          <cell r="A319" t="str">
            <v>42010025</v>
          </cell>
          <cell r="B319" t="str">
            <v>Vazquez Solis Alfredo</v>
          </cell>
          <cell r="C319">
            <v>102.67919999999999</v>
          </cell>
          <cell r="D319">
            <v>3080.3759999999997</v>
          </cell>
          <cell r="F319">
            <v>3080.3759999999997</v>
          </cell>
        </row>
        <row r="320">
          <cell r="A320" t="str">
            <v>42010026</v>
          </cell>
          <cell r="B320" t="str">
            <v>Rivera Flores Yadira Del Carmen</v>
          </cell>
          <cell r="C320">
            <v>112.6632</v>
          </cell>
          <cell r="D320">
            <v>3379.8960000000002</v>
          </cell>
          <cell r="F320">
            <v>3379.8960000000002</v>
          </cell>
        </row>
        <row r="321">
          <cell r="A321" t="str">
            <v>42010027</v>
          </cell>
          <cell r="B321" t="str">
            <v>Alcocer Balam Martin Ariel</v>
          </cell>
          <cell r="C321">
            <v>84.375200000000007</v>
          </cell>
          <cell r="D321">
            <v>2531.2560000000003</v>
          </cell>
          <cell r="F321">
            <v>2531.2560000000003</v>
          </cell>
        </row>
        <row r="322">
          <cell r="A322" t="str">
            <v>42010028</v>
          </cell>
          <cell r="B322" t="str">
            <v>Roche Reyes Nancy Maria</v>
          </cell>
          <cell r="C322">
            <v>69.326400000000007</v>
          </cell>
          <cell r="D322">
            <v>2079.7920000000004</v>
          </cell>
          <cell r="F322">
            <v>2079.7920000000004</v>
          </cell>
        </row>
        <row r="323">
          <cell r="A323" t="str">
            <v>42010029</v>
          </cell>
          <cell r="B323" t="str">
            <v>Rivera Romero Noe</v>
          </cell>
          <cell r="C323">
            <v>30</v>
          </cell>
          <cell r="D323">
            <v>480</v>
          </cell>
          <cell r="F323">
            <v>480</v>
          </cell>
        </row>
        <row r="324">
          <cell r="A324" t="str">
            <v>37070022</v>
          </cell>
          <cell r="B324" t="str">
            <v>De La Rosa Leon Angel Roberto</v>
          </cell>
          <cell r="C324">
            <v>95.471999999999994</v>
          </cell>
          <cell r="D324">
            <v>2864.16</v>
          </cell>
          <cell r="F324">
            <v>2864.16</v>
          </cell>
        </row>
        <row r="325">
          <cell r="A325" t="str">
            <v>37070023</v>
          </cell>
          <cell r="B325" t="str">
            <v>Lora Brito Gutberto Jesus</v>
          </cell>
          <cell r="C325">
            <v>95.471999999999994</v>
          </cell>
          <cell r="D325">
            <v>2864.16</v>
          </cell>
          <cell r="F325">
            <v>2864.16</v>
          </cell>
        </row>
        <row r="326">
          <cell r="A326" t="str">
            <v>37070024</v>
          </cell>
          <cell r="B326" t="str">
            <v>Mezquita Argaez Pedro Francisco</v>
          </cell>
          <cell r="C326">
            <v>97.832800000000006</v>
          </cell>
          <cell r="D326">
            <v>2934.9840000000004</v>
          </cell>
          <cell r="F326">
            <v>2934.9840000000004</v>
          </cell>
        </row>
        <row r="327">
          <cell r="A327" t="str">
            <v>37070025</v>
          </cell>
          <cell r="B327" t="str">
            <v>Pech Rodriguez Gabriel</v>
          </cell>
          <cell r="C327">
            <v>95.471999999999994</v>
          </cell>
          <cell r="D327">
            <v>2864.16</v>
          </cell>
          <cell r="F327">
            <v>2864.16</v>
          </cell>
        </row>
        <row r="328">
          <cell r="A328" t="str">
            <v>37070026</v>
          </cell>
          <cell r="B328" t="str">
            <v>Vadillo Rosado Renan</v>
          </cell>
          <cell r="C328">
            <v>102.67919999999999</v>
          </cell>
          <cell r="D328">
            <v>3080.3759999999997</v>
          </cell>
          <cell r="E328">
            <v>250</v>
          </cell>
          <cell r="F328">
            <v>3330.3759999999997</v>
          </cell>
        </row>
        <row r="329">
          <cell r="A329" t="str">
            <v>37010004</v>
          </cell>
          <cell r="B329" t="str">
            <v>Bejar Herrera Merli</v>
          </cell>
          <cell r="C329">
            <v>156.83000000000001</v>
          </cell>
          <cell r="D329">
            <v>4704.8999999999996</v>
          </cell>
          <cell r="F329">
            <v>4704.96</v>
          </cell>
        </row>
        <row r="330">
          <cell r="A330" t="str">
            <v>37010007</v>
          </cell>
          <cell r="B330" t="str">
            <v>Cervera Gongora Yolanda</v>
          </cell>
          <cell r="C330">
            <v>112.6632</v>
          </cell>
          <cell r="D330">
            <v>3379.8960000000002</v>
          </cell>
          <cell r="F330">
            <v>3379.8960000000002</v>
          </cell>
        </row>
        <row r="331">
          <cell r="A331" t="str">
            <v>37010028</v>
          </cell>
          <cell r="B331" t="str">
            <v>Santos Cervera Martha Imelda</v>
          </cell>
          <cell r="C331">
            <v>32.603999999999999</v>
          </cell>
          <cell r="D331">
            <v>1825.8240000000001</v>
          </cell>
          <cell r="F331">
            <v>1825.8240000000001</v>
          </cell>
        </row>
        <row r="332">
          <cell r="A332" t="str">
            <v>37010029</v>
          </cell>
          <cell r="B332" t="str">
            <v>Martinez Cocom Georgina De Lourdes</v>
          </cell>
          <cell r="C332">
            <v>99.632000000000005</v>
          </cell>
          <cell r="D332">
            <v>2988.96</v>
          </cell>
          <cell r="F332">
            <v>2988.96</v>
          </cell>
        </row>
        <row r="333">
          <cell r="A333" t="str">
            <v>37010040</v>
          </cell>
          <cell r="B333" t="str">
            <v>Godoy Trejo Lizzie Antonia</v>
          </cell>
          <cell r="C333">
            <v>32.6</v>
          </cell>
          <cell r="D333">
            <v>1564.8</v>
          </cell>
          <cell r="F333">
            <v>1564.8</v>
          </cell>
        </row>
        <row r="334">
          <cell r="A334" t="str">
            <v>37010042</v>
          </cell>
          <cell r="B334" t="str">
            <v>Leal Flores Israel</v>
          </cell>
          <cell r="C334">
            <v>32.6</v>
          </cell>
          <cell r="D334">
            <v>1043.2</v>
          </cell>
          <cell r="F334">
            <v>1043.2</v>
          </cell>
        </row>
        <row r="335">
          <cell r="A335" t="str">
            <v>37020018</v>
          </cell>
          <cell r="B335" t="str">
            <v>Gomez Naranjo Elsa Miriam</v>
          </cell>
          <cell r="C335">
            <v>32.603999999999999</v>
          </cell>
          <cell r="D335">
            <v>1956.24</v>
          </cell>
          <cell r="F335">
            <v>1956.24</v>
          </cell>
        </row>
        <row r="336">
          <cell r="A336" t="str">
            <v>37020019</v>
          </cell>
          <cell r="B336" t="str">
            <v>Rafful Quiñonez Maria Patricia</v>
          </cell>
          <cell r="C336">
            <v>32.603999999999999</v>
          </cell>
          <cell r="D336">
            <v>3912.48</v>
          </cell>
          <cell r="F336">
            <v>3912.48</v>
          </cell>
        </row>
        <row r="337">
          <cell r="A337" t="str">
            <v>37030020</v>
          </cell>
          <cell r="B337" t="str">
            <v>Diaz Diaz Neyvi Del Socorro</v>
          </cell>
          <cell r="C337">
            <v>32.603999999999999</v>
          </cell>
          <cell r="D337">
            <v>2217.0720000000001</v>
          </cell>
          <cell r="F337">
            <v>2217.0720000000001</v>
          </cell>
        </row>
        <row r="338">
          <cell r="A338" t="str">
            <v>30010011</v>
          </cell>
          <cell r="B338" t="str">
            <v>Poot Martinez Jesus Daniel</v>
          </cell>
          <cell r="C338">
            <v>95.471999999999994</v>
          </cell>
          <cell r="D338">
            <v>2864.16</v>
          </cell>
          <cell r="F338">
            <v>2864.16</v>
          </cell>
        </row>
        <row r="339">
          <cell r="A339" t="str">
            <v>30110053</v>
          </cell>
          <cell r="B339" t="str">
            <v>Canche Canche Santiago</v>
          </cell>
          <cell r="C339">
            <v>102.67919999999999</v>
          </cell>
          <cell r="D339">
            <v>3080.3759999999997</v>
          </cell>
          <cell r="F339">
            <v>3080.3759999999997</v>
          </cell>
        </row>
        <row r="340">
          <cell r="A340" t="str">
            <v>30110054</v>
          </cell>
          <cell r="B340" t="str">
            <v>Martin Y Sanchez Matias</v>
          </cell>
          <cell r="C340">
            <v>102.67919999999999</v>
          </cell>
          <cell r="D340">
            <v>3080.3759999999997</v>
          </cell>
          <cell r="F340">
            <v>3080.3759999999997</v>
          </cell>
        </row>
        <row r="341">
          <cell r="A341" t="str">
            <v>30120056</v>
          </cell>
          <cell r="B341" t="str">
            <v>Soberanis Gamboa Laura Elena</v>
          </cell>
          <cell r="C341">
            <v>95.471999999999994</v>
          </cell>
          <cell r="D341">
            <v>2864.16</v>
          </cell>
          <cell r="F341">
            <v>2864.16</v>
          </cell>
        </row>
        <row r="342">
          <cell r="A342" t="str">
            <v>30130058</v>
          </cell>
          <cell r="B342" t="str">
            <v>Cuevas Lopez Jesus Alberto</v>
          </cell>
          <cell r="C342">
            <v>102.67919999999999</v>
          </cell>
          <cell r="D342">
            <v>3080.3759999999997</v>
          </cell>
          <cell r="F342">
            <v>3080.3759999999997</v>
          </cell>
        </row>
        <row r="343">
          <cell r="A343" t="str">
            <v>30130059</v>
          </cell>
          <cell r="B343" t="str">
            <v>Gongora - Santiago Angel</v>
          </cell>
          <cell r="C343">
            <v>102.67919999999999</v>
          </cell>
          <cell r="D343">
            <v>3080.3759999999997</v>
          </cell>
          <cell r="F343">
            <v>3080.3759999999997</v>
          </cell>
        </row>
        <row r="344">
          <cell r="A344" t="str">
            <v>34080004</v>
          </cell>
          <cell r="B344" t="str">
            <v>Sierra Trejo Miguel Angel</v>
          </cell>
          <cell r="C344">
            <v>93.33</v>
          </cell>
          <cell r="D344">
            <v>2799.9</v>
          </cell>
          <cell r="F344">
            <v>2799.9</v>
          </cell>
        </row>
        <row r="345">
          <cell r="A345" t="str">
            <v>30030025</v>
          </cell>
          <cell r="B345" t="str">
            <v>Ruiz Canche Maria</v>
          </cell>
          <cell r="C345">
            <v>95.471999999999994</v>
          </cell>
          <cell r="D345">
            <v>2864.16</v>
          </cell>
          <cell r="F345">
            <v>2864.16</v>
          </cell>
        </row>
        <row r="346">
          <cell r="A346" t="str">
            <v>30080044</v>
          </cell>
          <cell r="B346" t="str">
            <v>Heredia Echeveria Lidia Margeli</v>
          </cell>
          <cell r="C346">
            <v>111.2072</v>
          </cell>
          <cell r="D346">
            <v>3336.2159999999999</v>
          </cell>
          <cell r="F346">
            <v>3336.2159999999999</v>
          </cell>
        </row>
        <row r="347">
          <cell r="A347" t="str">
            <v>30080045</v>
          </cell>
          <cell r="B347" t="str">
            <v>Lopez Pacheco Maria Josefina</v>
          </cell>
          <cell r="C347">
            <v>102.67919999999999</v>
          </cell>
          <cell r="D347">
            <v>3080.3759999999997</v>
          </cell>
          <cell r="F347">
            <v>3080.3759999999997</v>
          </cell>
        </row>
        <row r="348">
          <cell r="A348" t="str">
            <v>30080046</v>
          </cell>
          <cell r="B348" t="str">
            <v>Mendez Vera Maria Asuncion</v>
          </cell>
          <cell r="C348">
            <v>95.471999999999994</v>
          </cell>
          <cell r="D348">
            <v>2864.16</v>
          </cell>
          <cell r="E348">
            <v>250</v>
          </cell>
          <cell r="F348">
            <v>3114.16</v>
          </cell>
        </row>
        <row r="349">
          <cell r="A349" t="str">
            <v>30080047</v>
          </cell>
          <cell r="B349" t="str">
            <v>Viana Andueza Lilia Gioconda</v>
          </cell>
          <cell r="C349">
            <v>95.471999999999994</v>
          </cell>
          <cell r="D349">
            <v>2864.16</v>
          </cell>
          <cell r="F349">
            <v>2864.16</v>
          </cell>
        </row>
        <row r="350">
          <cell r="A350" t="str">
            <v>30090049</v>
          </cell>
          <cell r="B350" t="str">
            <v>Martinez Sauri Adelita</v>
          </cell>
          <cell r="C350">
            <v>95.471999999999994</v>
          </cell>
          <cell r="D350">
            <v>2864.16</v>
          </cell>
          <cell r="F350">
            <v>2864.16</v>
          </cell>
        </row>
        <row r="351">
          <cell r="A351" t="str">
            <v>30120057</v>
          </cell>
          <cell r="B351" t="str">
            <v>Tzab Mendez Alma Marisol</v>
          </cell>
          <cell r="C351">
            <v>95.471999999999994</v>
          </cell>
          <cell r="D351">
            <v>2864.16</v>
          </cell>
          <cell r="F351">
            <v>2864.16</v>
          </cell>
        </row>
        <row r="352">
          <cell r="A352" t="str">
            <v>30060036</v>
          </cell>
          <cell r="B352" t="str">
            <v>Gonzalez Rodriguez Magda</v>
          </cell>
          <cell r="C352">
            <v>111.2072</v>
          </cell>
          <cell r="D352">
            <v>3336.2159999999999</v>
          </cell>
          <cell r="F352">
            <v>3336.2159999999999</v>
          </cell>
        </row>
        <row r="353">
          <cell r="A353" t="str">
            <v>30060037</v>
          </cell>
          <cell r="B353" t="str">
            <v>Lopez Heredia Rosalia</v>
          </cell>
          <cell r="C353">
            <v>102.67919999999999</v>
          </cell>
          <cell r="D353">
            <v>3080.3759999999997</v>
          </cell>
          <cell r="F353">
            <v>3080.3759999999997</v>
          </cell>
        </row>
        <row r="354">
          <cell r="A354" t="str">
            <v>30060038</v>
          </cell>
          <cell r="B354" t="str">
            <v>Zavala Miam Wendy</v>
          </cell>
          <cell r="C354">
            <v>102.67919999999999</v>
          </cell>
          <cell r="D354">
            <v>3080.3759999999997</v>
          </cell>
          <cell r="F354">
            <v>3080.3759999999997</v>
          </cell>
        </row>
        <row r="355">
          <cell r="A355" t="str">
            <v>29030019</v>
          </cell>
          <cell r="B355" t="str">
            <v>Hoil Gonzalez Vivian Yasmin</v>
          </cell>
          <cell r="C355">
            <v>95.47</v>
          </cell>
          <cell r="D355">
            <v>2864.1</v>
          </cell>
          <cell r="F355">
            <v>2864.16</v>
          </cell>
        </row>
        <row r="356">
          <cell r="A356" t="str">
            <v>30030027</v>
          </cell>
          <cell r="B356" t="str">
            <v>Sonda Martin Jesus Bernardo</v>
          </cell>
          <cell r="C356">
            <v>109.408</v>
          </cell>
          <cell r="D356">
            <v>3282.24</v>
          </cell>
          <cell r="F356">
            <v>3282.24</v>
          </cell>
        </row>
        <row r="357">
          <cell r="A357" t="str">
            <v>30040028</v>
          </cell>
          <cell r="B357" t="str">
            <v>Ac Castillo Nicolasa Hilaria</v>
          </cell>
          <cell r="C357">
            <v>111.21</v>
          </cell>
          <cell r="D357">
            <v>3336.3</v>
          </cell>
          <cell r="F357">
            <v>3336.3</v>
          </cell>
        </row>
        <row r="358">
          <cell r="A358" t="str">
            <v>30010001</v>
          </cell>
          <cell r="B358" t="str">
            <v>Campos Basto Jose Fernando</v>
          </cell>
          <cell r="C358">
            <v>95.471999999999994</v>
          </cell>
          <cell r="D358">
            <v>2864.16</v>
          </cell>
          <cell r="F358">
            <v>2864.16</v>
          </cell>
        </row>
        <row r="359">
          <cell r="A359" t="str">
            <v>30010007</v>
          </cell>
          <cell r="B359" t="str">
            <v>Moo Ac Jose Idelfonso</v>
          </cell>
          <cell r="C359">
            <v>95.471999999999994</v>
          </cell>
          <cell r="D359">
            <v>2864.16</v>
          </cell>
          <cell r="F359">
            <v>2864.16</v>
          </cell>
        </row>
        <row r="360">
          <cell r="A360" t="str">
            <v>30010064</v>
          </cell>
          <cell r="B360" t="str">
            <v>Palomo Couoh Carlos Antonio</v>
          </cell>
          <cell r="C360">
            <v>95.471999999999994</v>
          </cell>
          <cell r="D360">
            <v>2864.16</v>
          </cell>
          <cell r="F360">
            <v>2864.16</v>
          </cell>
        </row>
        <row r="361">
          <cell r="A361" t="str">
            <v>30120001</v>
          </cell>
          <cell r="B361" t="str">
            <v>Rosado Valencia Manuel Jesus</v>
          </cell>
          <cell r="C361">
            <v>88.191999999999993</v>
          </cell>
          <cell r="D361">
            <v>2645.76</v>
          </cell>
          <cell r="F361">
            <v>2645.76</v>
          </cell>
        </row>
        <row r="362">
          <cell r="A362" t="str">
            <v>30010009</v>
          </cell>
          <cell r="B362" t="str">
            <v>Morelos Nemesio Ascencio Ranulfo</v>
          </cell>
          <cell r="C362">
            <v>162.24</v>
          </cell>
          <cell r="D362">
            <v>4867.2</v>
          </cell>
          <cell r="F362">
            <v>4867.2</v>
          </cell>
        </row>
        <row r="363">
          <cell r="A363" t="str">
            <v>45010011</v>
          </cell>
          <cell r="B363" t="str">
            <v>Frias Gual Teodora Maribel</v>
          </cell>
          <cell r="C363">
            <v>642.65</v>
          </cell>
          <cell r="D363">
            <v>19279.5</v>
          </cell>
          <cell r="F363">
            <v>19279.5</v>
          </cell>
        </row>
        <row r="364">
          <cell r="A364" t="str">
            <v>30010005</v>
          </cell>
          <cell r="B364" t="str">
            <v>Euan Keb Maria Angelica</v>
          </cell>
          <cell r="C364">
            <v>95.471999999999994</v>
          </cell>
          <cell r="D364">
            <v>2864.16</v>
          </cell>
          <cell r="F364">
            <v>2864.16</v>
          </cell>
        </row>
        <row r="365">
          <cell r="A365" t="str">
            <v>30030017</v>
          </cell>
          <cell r="B365" t="str">
            <v>Barahona Mena Evangelina</v>
          </cell>
          <cell r="C365">
            <v>109.408</v>
          </cell>
          <cell r="D365">
            <v>3282.24</v>
          </cell>
          <cell r="F365">
            <v>3282.24</v>
          </cell>
        </row>
        <row r="366">
          <cell r="A366" t="str">
            <v>30070040</v>
          </cell>
          <cell r="B366" t="str">
            <v>Lara Martin Rosa Guadalupe</v>
          </cell>
          <cell r="C366">
            <v>95.471999999999994</v>
          </cell>
          <cell r="D366">
            <v>2864.16</v>
          </cell>
          <cell r="F366">
            <v>2864.16</v>
          </cell>
        </row>
        <row r="367">
          <cell r="A367" t="str">
            <v>30070041</v>
          </cell>
          <cell r="B367" t="str">
            <v>Suarez Loria Rosa Maria Del Socorro</v>
          </cell>
          <cell r="C367">
            <v>95.471999999999994</v>
          </cell>
          <cell r="D367">
            <v>2864.16</v>
          </cell>
          <cell r="F367">
            <v>2864.16</v>
          </cell>
        </row>
        <row r="368">
          <cell r="A368" t="str">
            <v>30010006</v>
          </cell>
          <cell r="B368" t="str">
            <v>Flores Lopez Maria Jose</v>
          </cell>
          <cell r="C368">
            <v>104</v>
          </cell>
          <cell r="D368">
            <v>3120</v>
          </cell>
          <cell r="F368">
            <v>3120</v>
          </cell>
        </row>
        <row r="369">
          <cell r="A369" t="str">
            <v>30010008</v>
          </cell>
          <cell r="B369" t="str">
            <v>Moo Dominguez Patricia De Las Mercedes</v>
          </cell>
          <cell r="C369">
            <v>104</v>
          </cell>
          <cell r="D369">
            <v>3120</v>
          </cell>
          <cell r="F369">
            <v>3120</v>
          </cell>
        </row>
        <row r="370">
          <cell r="A370" t="str">
            <v>30010062</v>
          </cell>
          <cell r="B370" t="str">
            <v>Alvarado Cabrera Anel Guadalupe</v>
          </cell>
          <cell r="C370">
            <v>104</v>
          </cell>
          <cell r="D370">
            <v>3120</v>
          </cell>
          <cell r="F370">
            <v>3120</v>
          </cell>
        </row>
        <row r="371">
          <cell r="A371" t="str">
            <v>30020016</v>
          </cell>
          <cell r="B371" t="str">
            <v>Ruiz Meneses Saidy Osiris</v>
          </cell>
          <cell r="C371">
            <v>109.408</v>
          </cell>
          <cell r="D371">
            <v>3282.24</v>
          </cell>
          <cell r="F371">
            <v>3282.24</v>
          </cell>
        </row>
        <row r="372">
          <cell r="A372" t="str">
            <v>30030018</v>
          </cell>
          <cell r="B372" t="str">
            <v>Burgos Rodriguez Ligia M.</v>
          </cell>
          <cell r="C372">
            <v>104</v>
          </cell>
          <cell r="D372">
            <v>3120</v>
          </cell>
          <cell r="F372">
            <v>3120</v>
          </cell>
        </row>
        <row r="373">
          <cell r="A373" t="str">
            <v>30030020</v>
          </cell>
          <cell r="B373" t="str">
            <v>Diaz Tuz Lina Del Carmen</v>
          </cell>
          <cell r="C373">
            <v>104</v>
          </cell>
          <cell r="D373">
            <v>3120</v>
          </cell>
          <cell r="F373">
            <v>3120</v>
          </cell>
        </row>
        <row r="374">
          <cell r="A374" t="str">
            <v>30030021</v>
          </cell>
          <cell r="B374" t="str">
            <v>Escalante Ayuso Concepcion</v>
          </cell>
          <cell r="C374">
            <v>104</v>
          </cell>
          <cell r="D374">
            <v>3120</v>
          </cell>
          <cell r="F374">
            <v>3120</v>
          </cell>
        </row>
        <row r="375">
          <cell r="A375" t="str">
            <v>30030022</v>
          </cell>
          <cell r="B375" t="str">
            <v>Escalante Negron Martha H.</v>
          </cell>
          <cell r="C375">
            <v>151.42400000000001</v>
          </cell>
          <cell r="D375">
            <v>4542.72</v>
          </cell>
          <cell r="F375">
            <v>4542.72</v>
          </cell>
        </row>
        <row r="376">
          <cell r="A376" t="str">
            <v>30030023</v>
          </cell>
          <cell r="B376" t="str">
            <v>Ortega Coronado Alfonso Rafael</v>
          </cell>
          <cell r="C376">
            <v>118.4248</v>
          </cell>
          <cell r="D376">
            <v>3552.7440000000001</v>
          </cell>
          <cell r="F376">
            <v>3552.7440000000001</v>
          </cell>
        </row>
        <row r="377">
          <cell r="A377" t="str">
            <v>30030024</v>
          </cell>
          <cell r="B377" t="str">
            <v>Rodriguez Estrella Landy</v>
          </cell>
          <cell r="C377">
            <v>109.408</v>
          </cell>
          <cell r="D377">
            <v>3282.24</v>
          </cell>
          <cell r="F377">
            <v>3282.24</v>
          </cell>
        </row>
        <row r="378">
          <cell r="A378" t="str">
            <v>30030026</v>
          </cell>
          <cell r="B378" t="str">
            <v>Sanguino Chan Suemy Del Socorro</v>
          </cell>
          <cell r="C378">
            <v>109.408</v>
          </cell>
          <cell r="D378">
            <v>3282.24</v>
          </cell>
          <cell r="F378">
            <v>3282.24</v>
          </cell>
        </row>
        <row r="379">
          <cell r="A379" t="str">
            <v>30030061</v>
          </cell>
          <cell r="B379" t="str">
            <v>Lugo Couoh Rosa Maria</v>
          </cell>
          <cell r="C379">
            <v>104</v>
          </cell>
          <cell r="D379">
            <v>3120</v>
          </cell>
          <cell r="F379">
            <v>3120</v>
          </cell>
        </row>
        <row r="380">
          <cell r="A380" t="str">
            <v>30030062</v>
          </cell>
          <cell r="B380" t="str">
            <v>Ocampo Garcia Wendy Yolanda</v>
          </cell>
          <cell r="C380">
            <v>104</v>
          </cell>
          <cell r="D380">
            <v>3120</v>
          </cell>
          <cell r="F380">
            <v>3120</v>
          </cell>
        </row>
        <row r="381">
          <cell r="A381" t="str">
            <v>30140060</v>
          </cell>
          <cell r="B381" t="str">
            <v>Novelo Lopez Miriam</v>
          </cell>
          <cell r="C381">
            <v>104</v>
          </cell>
          <cell r="D381">
            <v>3120</v>
          </cell>
          <cell r="F381">
            <v>3120</v>
          </cell>
        </row>
        <row r="382">
          <cell r="A382" t="str">
            <v>30100050</v>
          </cell>
          <cell r="B382" t="str">
            <v>Aguilar Mena Francisco</v>
          </cell>
          <cell r="C382">
            <v>126.1832</v>
          </cell>
          <cell r="D382">
            <v>3785.4960000000001</v>
          </cell>
          <cell r="F382">
            <v>3785.4960000000001</v>
          </cell>
        </row>
        <row r="383">
          <cell r="A383" t="str">
            <v>30100051</v>
          </cell>
          <cell r="B383" t="str">
            <v>Canche Cen Victoriano</v>
          </cell>
          <cell r="C383">
            <v>95.471999999999994</v>
          </cell>
          <cell r="D383">
            <v>2864.16</v>
          </cell>
          <cell r="F383">
            <v>2864.16</v>
          </cell>
        </row>
        <row r="384">
          <cell r="A384" t="str">
            <v>30100052</v>
          </cell>
          <cell r="B384" t="str">
            <v>Ix Dzib Fernando</v>
          </cell>
          <cell r="C384">
            <v>102.67919999999999</v>
          </cell>
          <cell r="D384">
            <v>3080.3759999999997</v>
          </cell>
          <cell r="F384">
            <v>3080.3759999999997</v>
          </cell>
        </row>
        <row r="385">
          <cell r="A385" t="str">
            <v>30020002</v>
          </cell>
          <cell r="B385" t="str">
            <v>Gonzalez Vela Georgina Elizabeth</v>
          </cell>
          <cell r="C385">
            <v>86.04</v>
          </cell>
          <cell r="D385">
            <v>2581.1999999999998</v>
          </cell>
          <cell r="F385">
            <v>2581.1799999999998</v>
          </cell>
        </row>
        <row r="386">
          <cell r="A386" t="str">
            <v>30020014</v>
          </cell>
          <cell r="B386" t="str">
            <v>Diaz Almeida Leydi Janet</v>
          </cell>
          <cell r="C386">
            <v>136.9992</v>
          </cell>
          <cell r="D386">
            <v>4109.9759999999997</v>
          </cell>
          <cell r="F386">
            <v>4109.9759999999997</v>
          </cell>
        </row>
        <row r="387">
          <cell r="A387" t="str">
            <v>30020015</v>
          </cell>
          <cell r="B387" t="str">
            <v>Perez Sanchez Rosa Delfina</v>
          </cell>
          <cell r="C387">
            <v>112.6632</v>
          </cell>
          <cell r="D387">
            <v>3379.8960000000002</v>
          </cell>
          <cell r="F387">
            <v>3379.8960000000002</v>
          </cell>
        </row>
        <row r="388">
          <cell r="A388" t="str">
            <v>30010012</v>
          </cell>
          <cell r="B388" t="str">
            <v>Rafael Ruiz Jesus</v>
          </cell>
          <cell r="C388">
            <v>95.471999999999994</v>
          </cell>
          <cell r="D388">
            <v>2864.16</v>
          </cell>
          <cell r="F388">
            <v>2864.16</v>
          </cell>
        </row>
        <row r="389">
          <cell r="A389" t="str">
            <v>30050032</v>
          </cell>
          <cell r="B389" t="str">
            <v>Bastarrachea Uc Antonio</v>
          </cell>
          <cell r="C389">
            <v>111.21</v>
          </cell>
          <cell r="D389">
            <v>3336.3</v>
          </cell>
          <cell r="F389">
            <v>3336.3</v>
          </cell>
        </row>
        <row r="390">
          <cell r="A390" t="str">
            <v>30050033</v>
          </cell>
          <cell r="B390" t="str">
            <v>Chan Ucan Carlos Humberto</v>
          </cell>
          <cell r="C390">
            <v>95.471999999999994</v>
          </cell>
          <cell r="D390">
            <v>2864.16</v>
          </cell>
          <cell r="E390">
            <v>250</v>
          </cell>
          <cell r="F390">
            <v>3114.16</v>
          </cell>
        </row>
        <row r="391">
          <cell r="A391" t="str">
            <v>30050034</v>
          </cell>
          <cell r="B391" t="str">
            <v>Gomez Lopez Paulino Alberto</v>
          </cell>
          <cell r="C391">
            <v>95.471999999999994</v>
          </cell>
          <cell r="D391">
            <v>2864.16</v>
          </cell>
          <cell r="E391">
            <v>250</v>
          </cell>
          <cell r="F391">
            <v>3114.16</v>
          </cell>
        </row>
        <row r="392">
          <cell r="A392" t="str">
            <v>30120055</v>
          </cell>
          <cell r="B392" t="str">
            <v>Bacab Chi Luis Enrique</v>
          </cell>
          <cell r="C392">
            <v>95.471999999999994</v>
          </cell>
          <cell r="D392">
            <v>2864.16</v>
          </cell>
          <cell r="F392">
            <v>2864.16</v>
          </cell>
        </row>
        <row r="393">
          <cell r="A393" t="str">
            <v>29010006</v>
          </cell>
          <cell r="B393" t="str">
            <v>Herrera Garcia Miguel</v>
          </cell>
          <cell r="C393">
            <v>102.67919999999999</v>
          </cell>
          <cell r="D393">
            <v>3080.3759999999997</v>
          </cell>
          <cell r="F393">
            <v>3080.3759999999997</v>
          </cell>
        </row>
        <row r="394">
          <cell r="A394" t="str">
            <v>29160059</v>
          </cell>
          <cell r="B394" t="str">
            <v>Albornoz Perez Wilberth Santiago</v>
          </cell>
          <cell r="C394">
            <v>108.71120000000001</v>
          </cell>
          <cell r="D394">
            <v>3261.3360000000002</v>
          </cell>
          <cell r="F394">
            <v>3261.3360000000002</v>
          </cell>
        </row>
        <row r="395">
          <cell r="A395" t="str">
            <v>29160060</v>
          </cell>
          <cell r="B395" t="str">
            <v>Cetina Varguez Manuel J.</v>
          </cell>
          <cell r="C395">
            <v>102.67919999999999</v>
          </cell>
          <cell r="D395">
            <v>3080.3759999999997</v>
          </cell>
          <cell r="F395">
            <v>3080.3759999999997</v>
          </cell>
        </row>
        <row r="396">
          <cell r="A396" t="str">
            <v>29160061</v>
          </cell>
          <cell r="B396" t="str">
            <v>Lopez Perez Jorge Carlos</v>
          </cell>
          <cell r="C396">
            <v>102.67919999999999</v>
          </cell>
          <cell r="D396">
            <v>3080.3759999999997</v>
          </cell>
          <cell r="F396">
            <v>3080.3759999999997</v>
          </cell>
        </row>
        <row r="397">
          <cell r="A397" t="str">
            <v>29110048</v>
          </cell>
          <cell r="B397" t="str">
            <v>Chi Che Rosa C.</v>
          </cell>
          <cell r="C397">
            <v>109.408</v>
          </cell>
          <cell r="D397">
            <v>3282.24</v>
          </cell>
          <cell r="F397">
            <v>3282.24</v>
          </cell>
        </row>
        <row r="398">
          <cell r="A398" t="str">
            <v>29110049</v>
          </cell>
          <cell r="B398" t="str">
            <v>Zuñiga Ayala Antonia Margarita</v>
          </cell>
          <cell r="C398">
            <v>95.471999999999994</v>
          </cell>
          <cell r="D398">
            <v>2864.16</v>
          </cell>
          <cell r="F398">
            <v>2864.16</v>
          </cell>
        </row>
        <row r="399">
          <cell r="A399" t="str">
            <v>29100044</v>
          </cell>
          <cell r="B399" t="str">
            <v>Canul Matu Maria Elide</v>
          </cell>
          <cell r="C399">
            <v>95.471999999999994</v>
          </cell>
          <cell r="D399">
            <v>2864.16</v>
          </cell>
          <cell r="F399">
            <v>2864.16</v>
          </cell>
        </row>
        <row r="400">
          <cell r="A400" t="str">
            <v>29100045</v>
          </cell>
          <cell r="B400" t="str">
            <v>Gamboa Bojorquez Wilberth A.</v>
          </cell>
          <cell r="C400">
            <v>95.471999999999994</v>
          </cell>
          <cell r="D400">
            <v>2864.16</v>
          </cell>
          <cell r="F400">
            <v>2864.16</v>
          </cell>
        </row>
        <row r="401">
          <cell r="A401" t="str">
            <v>29100046</v>
          </cell>
          <cell r="B401" t="str">
            <v>Hernandez Arjona Guadalupe</v>
          </cell>
          <cell r="C401">
            <v>109.408</v>
          </cell>
          <cell r="D401">
            <v>3282.24</v>
          </cell>
          <cell r="F401">
            <v>3282.24</v>
          </cell>
        </row>
        <row r="402">
          <cell r="A402" t="str">
            <v>29100047</v>
          </cell>
          <cell r="B402" t="str">
            <v>Sanchez Alonzo Mirna Del Rosario</v>
          </cell>
          <cell r="C402">
            <v>95.471999999999994</v>
          </cell>
          <cell r="D402">
            <v>2864.16</v>
          </cell>
          <cell r="F402">
            <v>2864.16</v>
          </cell>
        </row>
        <row r="403">
          <cell r="A403" t="str">
            <v>29140053</v>
          </cell>
          <cell r="B403" t="str">
            <v>Castillo Benitez Jorge Ramon</v>
          </cell>
          <cell r="C403">
            <v>95.471999999999994</v>
          </cell>
          <cell r="D403">
            <v>2864.16</v>
          </cell>
          <cell r="F403">
            <v>2864.16</v>
          </cell>
        </row>
        <row r="404">
          <cell r="A404" t="str">
            <v>29140054</v>
          </cell>
          <cell r="B404" t="str">
            <v>Rodriguez Martin Maria Teodosia Guadalupe</v>
          </cell>
          <cell r="C404">
            <v>95.471999999999994</v>
          </cell>
          <cell r="D404">
            <v>2864.16</v>
          </cell>
          <cell r="F404">
            <v>2864.16</v>
          </cell>
        </row>
        <row r="405">
          <cell r="A405" t="str">
            <v>29080039</v>
          </cell>
          <cell r="B405" t="str">
            <v>Buenfil Santos Justina</v>
          </cell>
          <cell r="C405">
            <v>102.67919999999999</v>
          </cell>
          <cell r="D405">
            <v>3080.3759999999997</v>
          </cell>
          <cell r="E405">
            <v>250</v>
          </cell>
          <cell r="F405">
            <v>3330.3759999999997</v>
          </cell>
        </row>
        <row r="406">
          <cell r="A406" t="str">
            <v>29080040</v>
          </cell>
          <cell r="B406" t="str">
            <v>Ojeda Patron Ernesto Edmundo</v>
          </cell>
          <cell r="C406">
            <v>109.408</v>
          </cell>
          <cell r="D406">
            <v>3282.24</v>
          </cell>
          <cell r="F406">
            <v>3282.24</v>
          </cell>
        </row>
        <row r="407">
          <cell r="A407" t="str">
            <v>29080041</v>
          </cell>
          <cell r="B407" t="str">
            <v>Perez Burgos Hugo Ovidio</v>
          </cell>
          <cell r="C407">
            <v>102.67919999999999</v>
          </cell>
          <cell r="D407">
            <v>3080.3759999999997</v>
          </cell>
          <cell r="F407">
            <v>3080.3759999999997</v>
          </cell>
        </row>
        <row r="408">
          <cell r="A408" t="str">
            <v>29080042</v>
          </cell>
          <cell r="B408" t="str">
            <v>Soberanis Sosa Octavio Abelardo</v>
          </cell>
          <cell r="C408">
            <v>102.67919999999999</v>
          </cell>
          <cell r="D408">
            <v>3080.3759999999997</v>
          </cell>
          <cell r="F408">
            <v>3080.3759999999997</v>
          </cell>
        </row>
        <row r="409">
          <cell r="A409" t="str">
            <v>29050028</v>
          </cell>
          <cell r="B409" t="str">
            <v>Baeza Uc Sandra G.</v>
          </cell>
          <cell r="C409">
            <v>102.67919999999999</v>
          </cell>
          <cell r="D409">
            <v>3080.3759999999997</v>
          </cell>
          <cell r="F409">
            <v>3080.3759999999997</v>
          </cell>
        </row>
        <row r="410">
          <cell r="A410" t="str">
            <v>29050029</v>
          </cell>
          <cell r="B410" t="str">
            <v>Nieves Chable Lidia</v>
          </cell>
          <cell r="C410">
            <v>136.9992</v>
          </cell>
          <cell r="D410">
            <v>4109.9759999999997</v>
          </cell>
          <cell r="F410">
            <v>4109.9759999999997</v>
          </cell>
        </row>
        <row r="411">
          <cell r="A411" t="str">
            <v>29050031</v>
          </cell>
          <cell r="B411" t="str">
            <v>Yam Martinez Landy Del C.</v>
          </cell>
          <cell r="C411">
            <v>102.67919999999999</v>
          </cell>
          <cell r="D411">
            <v>3080.3759999999997</v>
          </cell>
          <cell r="F411">
            <v>3080.3759999999997</v>
          </cell>
        </row>
        <row r="412">
          <cell r="A412" t="str">
            <v>30040029</v>
          </cell>
          <cell r="B412" t="str">
            <v>Cachon Puc Gabriel Jesus</v>
          </cell>
          <cell r="C412">
            <v>104</v>
          </cell>
          <cell r="D412">
            <v>3120</v>
          </cell>
          <cell r="F412">
            <v>3120</v>
          </cell>
        </row>
        <row r="413">
          <cell r="A413" t="str">
            <v>29010012</v>
          </cell>
          <cell r="B413" t="str">
            <v>Xool Angulo Dino Mercedes</v>
          </cell>
          <cell r="C413">
            <v>95.471999999999994</v>
          </cell>
          <cell r="D413">
            <v>2864.16</v>
          </cell>
          <cell r="E413">
            <v>250</v>
          </cell>
          <cell r="F413">
            <v>3114.16</v>
          </cell>
        </row>
        <row r="414">
          <cell r="A414" t="str">
            <v>29170062</v>
          </cell>
          <cell r="B414" t="str">
            <v>Albornoz Sierra Fernando</v>
          </cell>
          <cell r="C414">
            <v>95.471999999999994</v>
          </cell>
          <cell r="D414">
            <v>2864.16</v>
          </cell>
          <cell r="F414">
            <v>2864.16</v>
          </cell>
        </row>
        <row r="415">
          <cell r="A415" t="str">
            <v>29170063</v>
          </cell>
          <cell r="B415" t="str">
            <v>Canche Gonzalez Gaspar</v>
          </cell>
          <cell r="C415">
            <v>95.471999999999994</v>
          </cell>
          <cell r="D415">
            <v>2864.16</v>
          </cell>
          <cell r="F415">
            <v>2864.16</v>
          </cell>
        </row>
        <row r="416">
          <cell r="A416" t="str">
            <v>29170064</v>
          </cell>
          <cell r="B416" t="str">
            <v>Garcia Viana Sarita</v>
          </cell>
          <cell r="C416">
            <v>88.191999999999993</v>
          </cell>
          <cell r="D416">
            <v>2645.76</v>
          </cell>
          <cell r="F416">
            <v>2645.76</v>
          </cell>
        </row>
        <row r="417">
          <cell r="A417" t="str">
            <v>29010001</v>
          </cell>
          <cell r="B417" t="str">
            <v>Cabrera Montero Maria Antonia</v>
          </cell>
          <cell r="C417">
            <v>95.471999999999994</v>
          </cell>
          <cell r="D417">
            <v>2864.16</v>
          </cell>
          <cell r="F417">
            <v>2864.16</v>
          </cell>
        </row>
        <row r="418">
          <cell r="A418" t="str">
            <v>29010007</v>
          </cell>
          <cell r="B418" t="str">
            <v>Loria Ortiz Juan Pablo</v>
          </cell>
          <cell r="C418">
            <v>154.82480000000001</v>
          </cell>
          <cell r="D418">
            <v>4644.7440000000006</v>
          </cell>
          <cell r="F418">
            <v>4644.7440000000006</v>
          </cell>
        </row>
        <row r="419">
          <cell r="A419" t="str">
            <v>29010008</v>
          </cell>
          <cell r="B419" t="str">
            <v>Palomo Couoh Reyna Maricela</v>
          </cell>
          <cell r="C419">
            <v>95.471999999999994</v>
          </cell>
          <cell r="D419">
            <v>2864.16</v>
          </cell>
          <cell r="F419">
            <v>2864.16</v>
          </cell>
        </row>
        <row r="420">
          <cell r="A420" t="str">
            <v>29010009</v>
          </cell>
          <cell r="B420" t="str">
            <v>Pech Padilla Maria Reynalda</v>
          </cell>
          <cell r="C420">
            <v>95.471999999999994</v>
          </cell>
          <cell r="D420">
            <v>2864.16</v>
          </cell>
          <cell r="F420">
            <v>2864.16</v>
          </cell>
        </row>
        <row r="421">
          <cell r="A421" t="str">
            <v>29010013</v>
          </cell>
          <cell r="B421" t="str">
            <v>Herrera Romero Felix</v>
          </cell>
          <cell r="C421">
            <v>514.12</v>
          </cell>
          <cell r="D421">
            <v>15423.6</v>
          </cell>
          <cell r="F421">
            <v>15423.6</v>
          </cell>
        </row>
        <row r="422">
          <cell r="A422" t="str">
            <v>29130050</v>
          </cell>
          <cell r="B422" t="str">
            <v>Barrera Canto Azael</v>
          </cell>
          <cell r="C422">
            <v>104</v>
          </cell>
          <cell r="D422">
            <v>3120</v>
          </cell>
          <cell r="F422">
            <v>3120</v>
          </cell>
        </row>
        <row r="423">
          <cell r="A423" t="str">
            <v>29130051</v>
          </cell>
          <cell r="B423" t="str">
            <v>Rodriguez Magaña Jose Leonardo</v>
          </cell>
          <cell r="C423">
            <v>104</v>
          </cell>
          <cell r="D423">
            <v>3120</v>
          </cell>
          <cell r="F423">
            <v>3120</v>
          </cell>
        </row>
        <row r="424">
          <cell r="A424" t="str">
            <v>29130052</v>
          </cell>
          <cell r="B424" t="str">
            <v>Rosado Torres Azalia Del R.</v>
          </cell>
          <cell r="C424">
            <v>104</v>
          </cell>
          <cell r="D424">
            <v>3120</v>
          </cell>
          <cell r="F424">
            <v>3120</v>
          </cell>
        </row>
        <row r="425">
          <cell r="A425" t="str">
            <v>30010004</v>
          </cell>
          <cell r="B425" t="str">
            <v>Chi Cab Adolfo</v>
          </cell>
          <cell r="C425">
            <v>102.67919999999999</v>
          </cell>
          <cell r="D425">
            <v>3080.3759999999997</v>
          </cell>
          <cell r="F425">
            <v>3080.3759999999997</v>
          </cell>
        </row>
        <row r="426">
          <cell r="A426" t="str">
            <v>36010010</v>
          </cell>
          <cell r="B426" t="str">
            <v>Pacheco Arguelles Antonio</v>
          </cell>
          <cell r="C426">
            <v>95.471999999999994</v>
          </cell>
          <cell r="D426">
            <v>2864.16</v>
          </cell>
          <cell r="F426">
            <v>2864.16</v>
          </cell>
        </row>
        <row r="427">
          <cell r="A427" t="str">
            <v>29030018</v>
          </cell>
          <cell r="B427" t="str">
            <v>Castro Castellanos Maria Del Socorro</v>
          </cell>
          <cell r="C427">
            <v>91.800799999999995</v>
          </cell>
          <cell r="D427">
            <v>2754.0239999999999</v>
          </cell>
          <cell r="F427">
            <v>2754.0239999999999</v>
          </cell>
        </row>
        <row r="428">
          <cell r="A428" t="str">
            <v>30020018</v>
          </cell>
          <cell r="B428" t="str">
            <v>Perez Arevalo Elizabeth</v>
          </cell>
          <cell r="C428">
            <v>84.375200000000007</v>
          </cell>
          <cell r="D428">
            <v>2531.2560000000003</v>
          </cell>
          <cell r="F428">
            <v>2531.2560000000003</v>
          </cell>
        </row>
        <row r="429">
          <cell r="A429" t="str">
            <v>29090001</v>
          </cell>
          <cell r="B429" t="str">
            <v>Medina Novelo Juan Manuel</v>
          </cell>
          <cell r="C429">
            <v>86.039199999999994</v>
          </cell>
          <cell r="D429">
            <v>2581.1759999999999</v>
          </cell>
          <cell r="F429">
            <v>2581.1759999999999</v>
          </cell>
        </row>
        <row r="430">
          <cell r="A430" t="str">
            <v>29090043</v>
          </cell>
          <cell r="B430" t="str">
            <v>Cardenas Borges Graciana</v>
          </cell>
          <cell r="C430">
            <v>109.408</v>
          </cell>
          <cell r="D430">
            <v>3282.24</v>
          </cell>
          <cell r="F430">
            <v>3282.24</v>
          </cell>
        </row>
        <row r="431">
          <cell r="A431" t="str">
            <v>29040018</v>
          </cell>
          <cell r="B431" t="str">
            <v>Bacab Lopez Neyla Patricia</v>
          </cell>
          <cell r="C431">
            <v>104</v>
          </cell>
          <cell r="D431">
            <v>3120</v>
          </cell>
          <cell r="F431">
            <v>3120</v>
          </cell>
        </row>
        <row r="432">
          <cell r="A432" t="str">
            <v>29040019</v>
          </cell>
          <cell r="B432" t="str">
            <v>Echeverria Mendez Dianela De Fatima</v>
          </cell>
          <cell r="C432">
            <v>104</v>
          </cell>
          <cell r="D432">
            <v>3120</v>
          </cell>
          <cell r="F432">
            <v>3120</v>
          </cell>
        </row>
        <row r="433">
          <cell r="A433" t="str">
            <v>29040020</v>
          </cell>
          <cell r="B433" t="str">
            <v>Gonzalez Canto Noemi</v>
          </cell>
          <cell r="C433">
            <v>109.408</v>
          </cell>
          <cell r="D433">
            <v>3282.24</v>
          </cell>
          <cell r="F433">
            <v>3282.24</v>
          </cell>
        </row>
        <row r="434">
          <cell r="A434" t="str">
            <v>29040021</v>
          </cell>
          <cell r="B434" t="str">
            <v>Negron Canche Maria Concepcion</v>
          </cell>
          <cell r="C434">
            <v>104</v>
          </cell>
          <cell r="D434">
            <v>3120</v>
          </cell>
          <cell r="F434">
            <v>3120</v>
          </cell>
        </row>
        <row r="435">
          <cell r="A435" t="str">
            <v>29040022</v>
          </cell>
          <cell r="B435" t="str">
            <v>Novelo Gongora Laura</v>
          </cell>
          <cell r="C435">
            <v>109.408</v>
          </cell>
          <cell r="D435">
            <v>3282.24</v>
          </cell>
          <cell r="F435">
            <v>3282.24</v>
          </cell>
        </row>
        <row r="436">
          <cell r="A436" t="str">
            <v>29040023</v>
          </cell>
          <cell r="B436" t="str">
            <v>Pacheco Medina Lizbeth</v>
          </cell>
          <cell r="C436">
            <v>104</v>
          </cell>
          <cell r="D436">
            <v>3120</v>
          </cell>
          <cell r="F436">
            <v>3120</v>
          </cell>
        </row>
        <row r="437">
          <cell r="A437" t="str">
            <v>29040024</v>
          </cell>
          <cell r="B437" t="str">
            <v>Pinelo Puga Nery G.</v>
          </cell>
          <cell r="C437">
            <v>151.42400000000001</v>
          </cell>
          <cell r="D437">
            <v>4542.72</v>
          </cell>
          <cell r="F437">
            <v>4542.72</v>
          </cell>
        </row>
        <row r="438">
          <cell r="A438" t="str">
            <v>29040025</v>
          </cell>
          <cell r="B438" t="str">
            <v>Puerto Dominguez Gladys Beatriz</v>
          </cell>
          <cell r="C438">
            <v>109.408</v>
          </cell>
          <cell r="D438">
            <v>3282.24</v>
          </cell>
          <cell r="F438">
            <v>3282.24</v>
          </cell>
        </row>
        <row r="439">
          <cell r="A439" t="str">
            <v>29040026</v>
          </cell>
          <cell r="B439" t="str">
            <v>Ramirez Solis Marisol</v>
          </cell>
          <cell r="C439">
            <v>104</v>
          </cell>
          <cell r="D439">
            <v>3120</v>
          </cell>
          <cell r="F439">
            <v>3120</v>
          </cell>
        </row>
        <row r="440">
          <cell r="A440" t="str">
            <v>29040027</v>
          </cell>
          <cell r="B440" t="str">
            <v>Reyes Berzunza Fanny Beatriz</v>
          </cell>
          <cell r="C440">
            <v>104</v>
          </cell>
          <cell r="D440">
            <v>3120</v>
          </cell>
          <cell r="F440">
            <v>3120</v>
          </cell>
        </row>
        <row r="441">
          <cell r="A441" t="str">
            <v>29040028</v>
          </cell>
          <cell r="B441" t="str">
            <v>Rosado Caamal Mary Tammy</v>
          </cell>
          <cell r="C441">
            <v>91.790400000000005</v>
          </cell>
          <cell r="D441">
            <v>2753.712</v>
          </cell>
          <cell r="F441">
            <v>2753.712</v>
          </cell>
        </row>
        <row r="442">
          <cell r="A442" t="str">
            <v>29150001</v>
          </cell>
          <cell r="B442" t="str">
            <v>Gongora Perez Rudy Martin</v>
          </cell>
          <cell r="C442">
            <v>88.191999999999993</v>
          </cell>
          <cell r="D442">
            <v>2645.76</v>
          </cell>
          <cell r="F442">
            <v>2645.76</v>
          </cell>
        </row>
        <row r="443">
          <cell r="A443" t="str">
            <v>29150002</v>
          </cell>
          <cell r="B443" t="str">
            <v>Pech Uitz Eddie Benjamin</v>
          </cell>
          <cell r="C443">
            <v>88.19</v>
          </cell>
          <cell r="D443">
            <v>2645.7</v>
          </cell>
          <cell r="F443">
            <v>2645.76</v>
          </cell>
        </row>
        <row r="444">
          <cell r="A444" t="str">
            <v>29150056</v>
          </cell>
          <cell r="B444" t="str">
            <v>Flota Saenz Eduardo Alfonso</v>
          </cell>
          <cell r="C444">
            <v>126.1832</v>
          </cell>
          <cell r="D444">
            <v>3785.4960000000001</v>
          </cell>
          <cell r="F444">
            <v>3785.4960000000001</v>
          </cell>
        </row>
        <row r="445">
          <cell r="A445" t="str">
            <v>29150057</v>
          </cell>
          <cell r="B445" t="str">
            <v>Hernandez Castro Jose Francisco</v>
          </cell>
          <cell r="C445">
            <v>95.471999999999994</v>
          </cell>
          <cell r="D445">
            <v>2864.16</v>
          </cell>
          <cell r="F445">
            <v>2864.16</v>
          </cell>
        </row>
        <row r="446">
          <cell r="A446" t="str">
            <v>29150058</v>
          </cell>
          <cell r="B446" t="str">
            <v>Suarez Puerto Hugo Enrique</v>
          </cell>
          <cell r="C446">
            <v>95.471999999999994</v>
          </cell>
          <cell r="D446">
            <v>2864.16</v>
          </cell>
          <cell r="F446">
            <v>2864.16</v>
          </cell>
        </row>
        <row r="447">
          <cell r="A447" t="str">
            <v>29020013</v>
          </cell>
          <cell r="B447" t="str">
            <v>Espadas Lara Blanca Elvira</v>
          </cell>
          <cell r="C447">
            <v>95.471999999999994</v>
          </cell>
          <cell r="D447">
            <v>2864.16</v>
          </cell>
          <cell r="F447">
            <v>2864.16</v>
          </cell>
        </row>
        <row r="448">
          <cell r="A448" t="str">
            <v>29020014</v>
          </cell>
          <cell r="B448" t="str">
            <v>Estrada Lizama Patricia</v>
          </cell>
          <cell r="C448">
            <v>112.6632</v>
          </cell>
          <cell r="D448">
            <v>3379.8960000000002</v>
          </cell>
          <cell r="F448">
            <v>3379.8960000000002</v>
          </cell>
        </row>
        <row r="449">
          <cell r="A449" t="str">
            <v>29020015</v>
          </cell>
          <cell r="B449" t="str">
            <v>Martinez Sanchez Jose L.</v>
          </cell>
          <cell r="C449">
            <v>95.471999999999994</v>
          </cell>
          <cell r="D449">
            <v>2864.16</v>
          </cell>
          <cell r="F449">
            <v>2864.16</v>
          </cell>
        </row>
        <row r="450">
          <cell r="A450" t="str">
            <v>29010003</v>
          </cell>
          <cell r="B450" t="str">
            <v>Dzul Chuil Adrian Eleazar</v>
          </cell>
          <cell r="C450">
            <v>95.471999999999994</v>
          </cell>
          <cell r="D450">
            <v>2864.16</v>
          </cell>
          <cell r="F450">
            <v>2864.16</v>
          </cell>
        </row>
        <row r="451">
          <cell r="A451" t="str">
            <v>29070034</v>
          </cell>
          <cell r="B451" t="str">
            <v>Borges Ceballos David Atocha</v>
          </cell>
          <cell r="C451">
            <v>102.67919999999999</v>
          </cell>
          <cell r="D451">
            <v>3080.3759999999997</v>
          </cell>
          <cell r="F451">
            <v>3080.3759999999997</v>
          </cell>
        </row>
        <row r="452">
          <cell r="A452" t="str">
            <v>29070035</v>
          </cell>
          <cell r="B452" t="str">
            <v>Magaña Pino Ernesto</v>
          </cell>
          <cell r="C452">
            <v>102.67919999999999</v>
          </cell>
          <cell r="D452">
            <v>3080.3759999999997</v>
          </cell>
          <cell r="F452">
            <v>3080.3759999999997</v>
          </cell>
        </row>
        <row r="453">
          <cell r="A453" t="str">
            <v>29070036</v>
          </cell>
          <cell r="B453" t="str">
            <v>Mena Zapata Francisco Javier</v>
          </cell>
          <cell r="C453">
            <v>144.9032</v>
          </cell>
          <cell r="D453">
            <v>4347.0959999999995</v>
          </cell>
          <cell r="F453">
            <v>4347.0959999999995</v>
          </cell>
        </row>
        <row r="454">
          <cell r="A454" t="str">
            <v>29070037</v>
          </cell>
          <cell r="B454" t="str">
            <v>Rochel Lizarraga Erick</v>
          </cell>
          <cell r="C454">
            <v>95.471999999999994</v>
          </cell>
          <cell r="D454">
            <v>2864.16</v>
          </cell>
          <cell r="F454">
            <v>2864.16</v>
          </cell>
        </row>
        <row r="455">
          <cell r="A455" t="str">
            <v>29070038</v>
          </cell>
          <cell r="B455" t="str">
            <v>Villanueva Pacheco Pablo</v>
          </cell>
          <cell r="C455">
            <v>95.471999999999994</v>
          </cell>
          <cell r="D455">
            <v>2864.16</v>
          </cell>
          <cell r="F455">
            <v>2864.16</v>
          </cell>
        </row>
        <row r="456">
          <cell r="A456" t="str">
            <v>21010011</v>
          </cell>
          <cell r="B456" t="str">
            <v>Hu Chi Pedro</v>
          </cell>
          <cell r="C456">
            <v>102.67919999999999</v>
          </cell>
          <cell r="D456">
            <v>3080.3759999999997</v>
          </cell>
          <cell r="F456">
            <v>3080.3759999999997</v>
          </cell>
        </row>
        <row r="457">
          <cell r="A457" t="str">
            <v>21020005</v>
          </cell>
          <cell r="B457" t="str">
            <v>Martinez Bautista Ana Maria</v>
          </cell>
          <cell r="C457">
            <v>150</v>
          </cell>
          <cell r="D457">
            <v>4500</v>
          </cell>
          <cell r="F457">
            <v>4500</v>
          </cell>
        </row>
        <row r="458">
          <cell r="A458" t="str">
            <v>25010023</v>
          </cell>
          <cell r="B458" t="str">
            <v>Tec Muñoz Susana Del Carmen</v>
          </cell>
          <cell r="C458">
            <v>108.16</v>
          </cell>
          <cell r="D458">
            <v>3244.8</v>
          </cell>
          <cell r="F458">
            <v>3244.8</v>
          </cell>
        </row>
        <row r="459">
          <cell r="A459" t="str">
            <v>25010015</v>
          </cell>
          <cell r="B459" t="str">
            <v>Mezo Novelo Claudia Mercedes</v>
          </cell>
          <cell r="C459">
            <v>106.91200000000001</v>
          </cell>
          <cell r="D459">
            <v>3207.36</v>
          </cell>
          <cell r="F459">
            <v>3207.36</v>
          </cell>
        </row>
        <row r="460">
          <cell r="A460" t="str">
            <v>25140035</v>
          </cell>
          <cell r="B460" t="str">
            <v>Cobos Solis Wendy Karina</v>
          </cell>
          <cell r="C460">
            <v>126.1832</v>
          </cell>
          <cell r="D460">
            <v>3785.4960000000001</v>
          </cell>
          <cell r="F460">
            <v>3785.4960000000001</v>
          </cell>
        </row>
        <row r="461">
          <cell r="A461" t="str">
            <v>25160004</v>
          </cell>
          <cell r="B461" t="str">
            <v>Chan Chel Lucely Magaly</v>
          </cell>
          <cell r="C461">
            <v>126.18</v>
          </cell>
          <cell r="D461">
            <v>3785.4</v>
          </cell>
          <cell r="F461">
            <v>3785.4</v>
          </cell>
        </row>
        <row r="462">
          <cell r="A462" t="str">
            <v>25170001</v>
          </cell>
          <cell r="B462" t="str">
            <v>Maza Poot Maria Lucina</v>
          </cell>
          <cell r="C462">
            <v>106.91200000000001</v>
          </cell>
          <cell r="D462">
            <v>3207.36</v>
          </cell>
          <cell r="F462">
            <v>3207.36</v>
          </cell>
        </row>
        <row r="463">
          <cell r="A463" t="str">
            <v>25170002</v>
          </cell>
          <cell r="B463" t="str">
            <v>Caballero Ortiz Elsy Del Jesus</v>
          </cell>
          <cell r="C463">
            <v>89.65</v>
          </cell>
          <cell r="D463">
            <v>2689.5</v>
          </cell>
          <cell r="F463">
            <v>2689.5</v>
          </cell>
        </row>
        <row r="464">
          <cell r="A464" t="str">
            <v>25170003</v>
          </cell>
          <cell r="B464" t="str">
            <v>Ley Alonzo Nallely Del Carmen</v>
          </cell>
          <cell r="C464">
            <v>89.65</v>
          </cell>
          <cell r="D464">
            <v>2689.5</v>
          </cell>
          <cell r="F464">
            <v>2689.5</v>
          </cell>
        </row>
        <row r="465">
          <cell r="A465" t="str">
            <v>25010002</v>
          </cell>
          <cell r="B465" t="str">
            <v>Alemañy Cordero Erika Alejandra</v>
          </cell>
          <cell r="C465">
            <v>106.91200000000001</v>
          </cell>
          <cell r="D465">
            <v>3207.36</v>
          </cell>
          <cell r="F465">
            <v>3207.36</v>
          </cell>
        </row>
        <row r="466">
          <cell r="A466" t="str">
            <v>25010046</v>
          </cell>
          <cell r="B466" t="str">
            <v>Balam Herrera Gisela Del Carmen</v>
          </cell>
          <cell r="C466">
            <v>106.91200000000001</v>
          </cell>
          <cell r="D466">
            <v>3207.36</v>
          </cell>
          <cell r="F466">
            <v>3207.36</v>
          </cell>
        </row>
        <row r="467">
          <cell r="A467" t="str">
            <v>46110001</v>
          </cell>
          <cell r="B467" t="str">
            <v>Arceo Vazquez Africa Leonor</v>
          </cell>
          <cell r="C467">
            <v>89.65</v>
          </cell>
          <cell r="D467">
            <v>2689.5</v>
          </cell>
          <cell r="F467">
            <v>2689.5</v>
          </cell>
        </row>
        <row r="468">
          <cell r="A468" t="str">
            <v>25010024</v>
          </cell>
          <cell r="B468" t="str">
            <v>Vivas Lizama Celia Jorgelina</v>
          </cell>
          <cell r="C468">
            <v>126.1832</v>
          </cell>
          <cell r="D468">
            <v>3785.4960000000001</v>
          </cell>
          <cell r="F468">
            <v>3785.4960000000001</v>
          </cell>
        </row>
        <row r="469">
          <cell r="A469" t="str">
            <v>22010029</v>
          </cell>
          <cell r="B469" t="str">
            <v>Vallado Gual Patricia</v>
          </cell>
          <cell r="C469">
            <v>126.1832</v>
          </cell>
          <cell r="D469">
            <v>3785.4960000000001</v>
          </cell>
          <cell r="F469">
            <v>3785.4960000000001</v>
          </cell>
        </row>
        <row r="470">
          <cell r="A470" t="str">
            <v>24010009</v>
          </cell>
          <cell r="B470" t="str">
            <v>Ganzo Mateo Consuelo Del Carmen</v>
          </cell>
          <cell r="C470">
            <v>106.91200000000001</v>
          </cell>
          <cell r="D470">
            <v>3207.36</v>
          </cell>
          <cell r="F470">
            <v>3207.36</v>
          </cell>
        </row>
        <row r="471">
          <cell r="A471" t="str">
            <v>25010006</v>
          </cell>
          <cell r="B471" t="str">
            <v>Balam Muñoz Genny Noemi</v>
          </cell>
          <cell r="C471">
            <v>106.91</v>
          </cell>
          <cell r="D471">
            <v>3207.3</v>
          </cell>
          <cell r="F471">
            <v>3207.36</v>
          </cell>
        </row>
        <row r="472">
          <cell r="A472" t="str">
            <v>25010017</v>
          </cell>
          <cell r="B472" t="str">
            <v>Moreno Lizama Rubi Maria De La Soledad</v>
          </cell>
          <cell r="C472">
            <v>106.91200000000001</v>
          </cell>
          <cell r="D472">
            <v>3207.36</v>
          </cell>
          <cell r="F472">
            <v>3207.36</v>
          </cell>
        </row>
        <row r="473">
          <cell r="A473" t="str">
            <v>25010004</v>
          </cell>
          <cell r="B473" t="str">
            <v>Avila Perez Yenny Patricia</v>
          </cell>
          <cell r="C473">
            <v>106.91</v>
          </cell>
          <cell r="D473">
            <v>3207.3</v>
          </cell>
          <cell r="F473">
            <v>3207.36</v>
          </cell>
        </row>
        <row r="474">
          <cell r="A474" t="str">
            <v>25010011</v>
          </cell>
          <cell r="B474" t="str">
            <v>Lara Arias Karina Nicte-ha</v>
          </cell>
          <cell r="C474">
            <v>106.91200000000001</v>
          </cell>
          <cell r="D474">
            <v>3207.36</v>
          </cell>
          <cell r="F474">
            <v>3207.36</v>
          </cell>
        </row>
        <row r="475">
          <cell r="A475" t="str">
            <v>25010045</v>
          </cell>
          <cell r="B475" t="str">
            <v>Caballero Bonilla Susana Ileana</v>
          </cell>
          <cell r="C475">
            <v>106.91</v>
          </cell>
          <cell r="D475">
            <v>3207.3</v>
          </cell>
          <cell r="F475">
            <v>3207.36</v>
          </cell>
        </row>
        <row r="476">
          <cell r="A476" t="str">
            <v>22130057</v>
          </cell>
          <cell r="B476" t="str">
            <v>Villamil Rodriguez Ana Rosa</v>
          </cell>
          <cell r="C476">
            <v>126.1832</v>
          </cell>
          <cell r="D476">
            <v>3785.4960000000001</v>
          </cell>
          <cell r="F476">
            <v>3785.4960000000001</v>
          </cell>
        </row>
        <row r="477">
          <cell r="A477" t="str">
            <v>25010043</v>
          </cell>
          <cell r="B477" t="str">
            <v>Villamil Sanchez Claudia Gabriela</v>
          </cell>
          <cell r="C477">
            <v>106.91200000000001</v>
          </cell>
          <cell r="D477">
            <v>3207.36</v>
          </cell>
          <cell r="F477">
            <v>3207.36</v>
          </cell>
        </row>
        <row r="478">
          <cell r="A478" t="str">
            <v>25050002</v>
          </cell>
          <cell r="B478" t="str">
            <v>Aviles Preciat Arati Beatriz</v>
          </cell>
          <cell r="C478">
            <v>89.65</v>
          </cell>
          <cell r="D478">
            <v>2689.5</v>
          </cell>
          <cell r="F478">
            <v>2689.5</v>
          </cell>
        </row>
        <row r="479">
          <cell r="A479" t="str">
            <v>25080001</v>
          </cell>
          <cell r="B479" t="str">
            <v>Aguilar Salazar Carina Yaneth</v>
          </cell>
          <cell r="C479">
            <v>106.91200000000001</v>
          </cell>
          <cell r="D479">
            <v>3207.36</v>
          </cell>
          <cell r="F479">
            <v>3207.36</v>
          </cell>
        </row>
        <row r="480">
          <cell r="A480" t="str">
            <v>25120033</v>
          </cell>
          <cell r="B480" t="str">
            <v>Baz Ojeda Lilia Maria</v>
          </cell>
          <cell r="C480">
            <v>95.471999999999994</v>
          </cell>
          <cell r="D480">
            <v>2864.16</v>
          </cell>
          <cell r="F480">
            <v>2864.16</v>
          </cell>
        </row>
        <row r="481">
          <cell r="A481" t="str">
            <v>22010023</v>
          </cell>
          <cell r="B481" t="str">
            <v>Sanchez - Maria Isabel</v>
          </cell>
          <cell r="C481">
            <v>106.91200000000001</v>
          </cell>
          <cell r="D481">
            <v>3207.36</v>
          </cell>
          <cell r="F481">
            <v>3207.36</v>
          </cell>
        </row>
        <row r="482">
          <cell r="A482" t="str">
            <v>25010020</v>
          </cell>
          <cell r="B482" t="str">
            <v>Quintal Suarez Mirley Rosalia</v>
          </cell>
          <cell r="C482">
            <v>106.91200000000001</v>
          </cell>
          <cell r="D482">
            <v>3207.36</v>
          </cell>
          <cell r="F482">
            <v>3207.36</v>
          </cell>
        </row>
        <row r="483">
          <cell r="A483" t="str">
            <v>21010014</v>
          </cell>
          <cell r="B483" t="str">
            <v>Lugo Gamboa Marisol</v>
          </cell>
          <cell r="C483">
            <v>106.91200000000001</v>
          </cell>
          <cell r="D483">
            <v>3207.36</v>
          </cell>
          <cell r="F483">
            <v>3207.36</v>
          </cell>
        </row>
        <row r="484">
          <cell r="A484" t="str">
            <v>21030026</v>
          </cell>
          <cell r="B484" t="str">
            <v>Reyes Rivera Ruby Del C.</v>
          </cell>
          <cell r="C484">
            <v>126.1832</v>
          </cell>
          <cell r="D484">
            <v>3785.4960000000001</v>
          </cell>
          <cell r="F484">
            <v>3785.4960000000001</v>
          </cell>
        </row>
        <row r="485">
          <cell r="A485" t="str">
            <v>23110001</v>
          </cell>
          <cell r="B485" t="str">
            <v>Gongora Villegas Elda Beatriz</v>
          </cell>
          <cell r="C485">
            <v>126.1832</v>
          </cell>
          <cell r="D485">
            <v>3785.4960000000001</v>
          </cell>
          <cell r="F485">
            <v>3785.4960000000001</v>
          </cell>
        </row>
        <row r="486">
          <cell r="A486" t="str">
            <v>25090001</v>
          </cell>
          <cell r="B486" t="str">
            <v>Rodriguez España Maria Teresa</v>
          </cell>
          <cell r="C486">
            <v>89.65</v>
          </cell>
          <cell r="D486">
            <v>2689.5</v>
          </cell>
          <cell r="F486">
            <v>2689.5</v>
          </cell>
        </row>
        <row r="487">
          <cell r="A487" t="str">
            <v>21040028</v>
          </cell>
          <cell r="B487" t="str">
            <v>Escalante Sosa Bertha Roxana</v>
          </cell>
          <cell r="C487">
            <v>126.1832</v>
          </cell>
          <cell r="D487">
            <v>3785.4960000000001</v>
          </cell>
          <cell r="F487">
            <v>3785.4960000000001</v>
          </cell>
        </row>
        <row r="488">
          <cell r="A488" t="str">
            <v>24040021</v>
          </cell>
          <cell r="B488" t="str">
            <v>Cervera Montaño Rosa Maria</v>
          </cell>
          <cell r="C488">
            <v>126.1832</v>
          </cell>
          <cell r="D488">
            <v>3785.4960000000001</v>
          </cell>
          <cell r="F488">
            <v>3785.4960000000001</v>
          </cell>
        </row>
        <row r="489">
          <cell r="A489" t="str">
            <v>25140036</v>
          </cell>
          <cell r="B489" t="str">
            <v>Herrera Pacheco Wendy  Eugenia Guadalupe</v>
          </cell>
          <cell r="C489">
            <v>106.91200000000001</v>
          </cell>
          <cell r="D489">
            <v>3207.36</v>
          </cell>
          <cell r="F489">
            <v>3207.36</v>
          </cell>
        </row>
        <row r="490">
          <cell r="A490" t="str">
            <v>25010003</v>
          </cell>
          <cell r="B490" t="str">
            <v>Arjona - Rosa Maria Del Pilar</v>
          </cell>
          <cell r="C490">
            <v>95.47</v>
          </cell>
          <cell r="D490">
            <v>2864.1</v>
          </cell>
          <cell r="F490">
            <v>2864.16</v>
          </cell>
        </row>
        <row r="491">
          <cell r="A491" t="str">
            <v>25010014</v>
          </cell>
          <cell r="B491" t="str">
            <v>Medina Muñoz Victor Manuel</v>
          </cell>
          <cell r="C491">
            <v>95.471999999999994</v>
          </cell>
          <cell r="D491">
            <v>2864.16</v>
          </cell>
          <cell r="F491">
            <v>2864.16</v>
          </cell>
        </row>
        <row r="492">
          <cell r="A492" t="str">
            <v>25010025</v>
          </cell>
          <cell r="B492" t="str">
            <v>Ziga - Pedro</v>
          </cell>
          <cell r="C492">
            <v>95.471999999999994</v>
          </cell>
          <cell r="D492">
            <v>2864.16</v>
          </cell>
          <cell r="F492">
            <v>2864.16</v>
          </cell>
        </row>
        <row r="493">
          <cell r="A493" t="str">
            <v>25130001</v>
          </cell>
          <cell r="B493" t="str">
            <v>Ayala Pacheco Joaquin Abelardo</v>
          </cell>
          <cell r="C493">
            <v>111.2072</v>
          </cell>
          <cell r="D493">
            <v>3336.2159999999999</v>
          </cell>
          <cell r="F493">
            <v>3336.2159999999999</v>
          </cell>
        </row>
        <row r="494">
          <cell r="A494" t="str">
            <v>25130002</v>
          </cell>
          <cell r="B494" t="str">
            <v>Pech Uitz Angel Roberto</v>
          </cell>
          <cell r="C494">
            <v>95.471999999999994</v>
          </cell>
          <cell r="D494">
            <v>2864.16</v>
          </cell>
          <cell r="F494">
            <v>2864.16</v>
          </cell>
        </row>
        <row r="495">
          <cell r="A495" t="str">
            <v>23120002</v>
          </cell>
          <cell r="B495" t="str">
            <v>Piña Gongora Ligia Beatriz</v>
          </cell>
          <cell r="C495">
            <v>78.759200000000007</v>
          </cell>
          <cell r="D495">
            <v>2362.7760000000003</v>
          </cell>
          <cell r="F495">
            <v>2362.7760000000003</v>
          </cell>
        </row>
        <row r="496">
          <cell r="A496" t="str">
            <v>24100039</v>
          </cell>
          <cell r="B496" t="str">
            <v>Pacheco Camara Genny G.</v>
          </cell>
          <cell r="C496">
            <v>99.632000000000005</v>
          </cell>
          <cell r="D496">
            <v>2988.96</v>
          </cell>
          <cell r="F496">
            <v>2988.96</v>
          </cell>
        </row>
        <row r="497">
          <cell r="A497" t="str">
            <v>25010022</v>
          </cell>
          <cell r="B497" t="str">
            <v>Rosado - Sandra Ruby</v>
          </cell>
          <cell r="C497">
            <v>108.16</v>
          </cell>
          <cell r="D497">
            <v>3244.8</v>
          </cell>
          <cell r="F497">
            <v>3244.8</v>
          </cell>
        </row>
        <row r="498">
          <cell r="A498" t="str">
            <v>25110001</v>
          </cell>
          <cell r="B498" t="str">
            <v>Diaz - Ana Virginia</v>
          </cell>
          <cell r="C498">
            <v>95.47</v>
          </cell>
          <cell r="D498">
            <v>2864.1</v>
          </cell>
          <cell r="F498">
            <v>2864.16</v>
          </cell>
        </row>
        <row r="499">
          <cell r="A499" t="str">
            <v>25120001</v>
          </cell>
          <cell r="B499" t="str">
            <v>Gonzalez Sanchez Maria Jesus</v>
          </cell>
          <cell r="C499">
            <v>78.759200000000007</v>
          </cell>
          <cell r="D499">
            <v>2362.7760000000003</v>
          </cell>
          <cell r="F499">
            <v>2362.7760000000003</v>
          </cell>
        </row>
        <row r="500">
          <cell r="A500" t="str">
            <v>25120047</v>
          </cell>
          <cell r="B500" t="str">
            <v>Mendez Zeel Marciala Eugenia</v>
          </cell>
          <cell r="C500">
            <v>95.471999999999994</v>
          </cell>
          <cell r="D500">
            <v>2864.16</v>
          </cell>
          <cell r="F500">
            <v>2864.16</v>
          </cell>
        </row>
        <row r="501">
          <cell r="A501" t="str">
            <v>22010002</v>
          </cell>
          <cell r="B501" t="str">
            <v>Dzib Chable Yazmin Del Carmen</v>
          </cell>
          <cell r="C501">
            <v>107.4632</v>
          </cell>
          <cell r="D501">
            <v>3223.8960000000002</v>
          </cell>
          <cell r="F501">
            <v>3223.8960000000002</v>
          </cell>
        </row>
        <row r="502">
          <cell r="A502" t="str">
            <v>23010013</v>
          </cell>
          <cell r="B502" t="str">
            <v>Rosado Puerto Lilian Raquel</v>
          </cell>
          <cell r="C502">
            <v>122.0232</v>
          </cell>
          <cell r="D502">
            <v>3660.6959999999999</v>
          </cell>
          <cell r="F502">
            <v>3660.6959999999999</v>
          </cell>
        </row>
        <row r="503">
          <cell r="A503" t="str">
            <v>24010004</v>
          </cell>
          <cell r="B503" t="str">
            <v>Chan Barbosa Fanny Edith</v>
          </cell>
          <cell r="C503">
            <v>408.72</v>
          </cell>
          <cell r="D503">
            <v>12261.6</v>
          </cell>
          <cell r="F503">
            <v>12261.6</v>
          </cell>
        </row>
        <row r="504">
          <cell r="A504" t="str">
            <v>24010049</v>
          </cell>
          <cell r="B504" t="str">
            <v>Navarro Osorio Bertha Mercedes</v>
          </cell>
          <cell r="C504">
            <v>190.66319999999999</v>
          </cell>
          <cell r="D504">
            <v>5719.8959999999997</v>
          </cell>
          <cell r="F504">
            <v>5719.8959999999997</v>
          </cell>
        </row>
        <row r="505">
          <cell r="A505" t="str">
            <v>25010008</v>
          </cell>
          <cell r="B505" t="str">
            <v>Cuevas Caballero Miguel De Atocha</v>
          </cell>
          <cell r="C505">
            <v>43.26</v>
          </cell>
          <cell r="D505">
            <v>1557.36</v>
          </cell>
          <cell r="F505">
            <v>1557.36</v>
          </cell>
        </row>
        <row r="506">
          <cell r="A506" t="str">
            <v>23150050</v>
          </cell>
          <cell r="B506" t="str">
            <v>Pech Cordoba Pablo M.</v>
          </cell>
          <cell r="C506">
            <v>102.67919999999999</v>
          </cell>
          <cell r="D506">
            <v>3080.3759999999997</v>
          </cell>
          <cell r="F506">
            <v>3080.3759999999997</v>
          </cell>
        </row>
        <row r="507">
          <cell r="A507" t="str">
            <v>25150001</v>
          </cell>
          <cell r="B507" t="str">
            <v>Rejon Rodriguez Jorge Carlos</v>
          </cell>
          <cell r="C507">
            <v>95.742400000000004</v>
          </cell>
          <cell r="D507">
            <v>2872.2719999999999</v>
          </cell>
          <cell r="F507">
            <v>2872.2719999999999</v>
          </cell>
        </row>
        <row r="508">
          <cell r="A508" t="str">
            <v>23020018</v>
          </cell>
          <cell r="B508" t="str">
            <v>Chim Chi Maria Elisa</v>
          </cell>
          <cell r="C508">
            <v>108.16</v>
          </cell>
          <cell r="D508">
            <v>3244.8</v>
          </cell>
          <cell r="F508">
            <v>3244.8</v>
          </cell>
        </row>
        <row r="509">
          <cell r="A509" t="str">
            <v>23020019</v>
          </cell>
          <cell r="B509" t="str">
            <v>Estrada Medina Francis Guadalupe De J.</v>
          </cell>
          <cell r="C509">
            <v>162.24</v>
          </cell>
          <cell r="D509">
            <v>4867.2</v>
          </cell>
          <cell r="F509">
            <v>4867.2</v>
          </cell>
        </row>
        <row r="510">
          <cell r="A510" t="str">
            <v>23010007</v>
          </cell>
          <cell r="B510" t="str">
            <v>Mex Canul Aremy Guadalupe</v>
          </cell>
          <cell r="C510">
            <v>106.91200000000001</v>
          </cell>
          <cell r="D510">
            <v>3207.36</v>
          </cell>
          <cell r="F510">
            <v>3207.36</v>
          </cell>
        </row>
        <row r="511">
          <cell r="A511" t="str">
            <v>23040025</v>
          </cell>
          <cell r="B511" t="str">
            <v>Vazquez Castillo Miriam De Fatima</v>
          </cell>
          <cell r="C511">
            <v>106.91200000000001</v>
          </cell>
          <cell r="D511">
            <v>3207.36</v>
          </cell>
          <cell r="F511">
            <v>3207.36</v>
          </cell>
        </row>
        <row r="512">
          <cell r="A512" t="str">
            <v>23050027</v>
          </cell>
          <cell r="B512" t="str">
            <v>Zozaya Gonzalez Cira Mercedes</v>
          </cell>
          <cell r="C512">
            <v>106.91200000000001</v>
          </cell>
          <cell r="D512">
            <v>3207.36</v>
          </cell>
          <cell r="F512">
            <v>3207.36</v>
          </cell>
        </row>
        <row r="513">
          <cell r="A513" t="str">
            <v>25010042</v>
          </cell>
          <cell r="B513" t="str">
            <v>Duran Perez Reyna Del Carmen</v>
          </cell>
          <cell r="C513">
            <v>126.1832</v>
          </cell>
          <cell r="D513">
            <v>3785.4960000000001</v>
          </cell>
          <cell r="F513">
            <v>3785.4960000000001</v>
          </cell>
        </row>
        <row r="514">
          <cell r="A514" t="str">
            <v>23010014</v>
          </cell>
          <cell r="B514" t="str">
            <v>Santander Parra Matilde Esther</v>
          </cell>
          <cell r="C514">
            <v>106.91200000000001</v>
          </cell>
          <cell r="D514">
            <v>3207.36</v>
          </cell>
          <cell r="F514">
            <v>3207.36</v>
          </cell>
        </row>
        <row r="515">
          <cell r="A515" t="str">
            <v>23040024</v>
          </cell>
          <cell r="B515" t="str">
            <v>Sosa Ley Wendy</v>
          </cell>
          <cell r="C515">
            <v>126.18</v>
          </cell>
          <cell r="D515">
            <v>3785.4</v>
          </cell>
          <cell r="F515">
            <v>3785.4</v>
          </cell>
        </row>
        <row r="516">
          <cell r="A516" t="str">
            <v>27010024</v>
          </cell>
          <cell r="B516" t="str">
            <v>Monforte Campos Milaura Del Rosario</v>
          </cell>
          <cell r="C516">
            <v>126.1832</v>
          </cell>
          <cell r="D516">
            <v>3785.4960000000001</v>
          </cell>
          <cell r="F516">
            <v>3785.4960000000001</v>
          </cell>
        </row>
        <row r="517">
          <cell r="A517" t="str">
            <v>23160001</v>
          </cell>
          <cell r="B517" t="str">
            <v>Contreras O`cheita Karla Gabriela</v>
          </cell>
          <cell r="C517">
            <v>106.91</v>
          </cell>
          <cell r="D517">
            <v>3207.3</v>
          </cell>
          <cell r="F517">
            <v>3207.36</v>
          </cell>
        </row>
        <row r="518">
          <cell r="A518" t="str">
            <v>23010016</v>
          </cell>
          <cell r="B518" t="str">
            <v>Vergara Perez Lilia Guadalupe</v>
          </cell>
          <cell r="C518">
            <v>106.91200000000001</v>
          </cell>
          <cell r="D518">
            <v>3207.36</v>
          </cell>
          <cell r="F518">
            <v>3207.36</v>
          </cell>
        </row>
        <row r="519">
          <cell r="A519" t="str">
            <v>23010017</v>
          </cell>
          <cell r="B519" t="str">
            <v>Villanueva Ortegon Antonia Del Carmen</v>
          </cell>
          <cell r="C519">
            <v>106.91</v>
          </cell>
          <cell r="D519">
            <v>3207.3</v>
          </cell>
          <cell r="F519">
            <v>3207.36</v>
          </cell>
        </row>
        <row r="520">
          <cell r="A520" t="str">
            <v>23010053</v>
          </cell>
          <cell r="B520" t="str">
            <v>Chan Torres Flor Maricela</v>
          </cell>
          <cell r="C520">
            <v>126.1832</v>
          </cell>
          <cell r="D520">
            <v>3785.4960000000001</v>
          </cell>
          <cell r="F520">
            <v>3785.4960000000001</v>
          </cell>
        </row>
        <row r="521">
          <cell r="A521" t="str">
            <v>23010061</v>
          </cell>
          <cell r="B521" t="str">
            <v>Lugo Rosado Maria De Atocha</v>
          </cell>
          <cell r="C521">
            <v>106.91200000000001</v>
          </cell>
          <cell r="D521">
            <v>3207.36</v>
          </cell>
          <cell r="F521">
            <v>3207.36</v>
          </cell>
        </row>
        <row r="522">
          <cell r="A522" t="str">
            <v>23030021</v>
          </cell>
          <cell r="B522" t="str">
            <v>Castellanos Rodriguez Mery Del Rosario</v>
          </cell>
          <cell r="C522">
            <v>106.91200000000001</v>
          </cell>
          <cell r="D522">
            <v>3207.36</v>
          </cell>
          <cell r="F522">
            <v>3207.36</v>
          </cell>
        </row>
        <row r="523">
          <cell r="A523" t="str">
            <v>23060030</v>
          </cell>
          <cell r="B523" t="str">
            <v>Flores Zaldivar Zoila Esperanza</v>
          </cell>
          <cell r="C523">
            <v>106.91200000000001</v>
          </cell>
          <cell r="D523">
            <v>3207.36</v>
          </cell>
          <cell r="F523">
            <v>3207.36</v>
          </cell>
        </row>
        <row r="524">
          <cell r="A524" t="str">
            <v>23100038</v>
          </cell>
          <cell r="B524" t="str">
            <v>Dominguez Sosa Maricela</v>
          </cell>
          <cell r="C524">
            <v>126.1832</v>
          </cell>
          <cell r="D524">
            <v>3785.4960000000001</v>
          </cell>
          <cell r="F524">
            <v>3785.4960000000001</v>
          </cell>
        </row>
        <row r="525">
          <cell r="A525" t="str">
            <v>23100039</v>
          </cell>
          <cell r="B525" t="str">
            <v>Rio Perez Lizbeth Karina</v>
          </cell>
          <cell r="C525">
            <v>126.1832</v>
          </cell>
          <cell r="D525">
            <v>3785.4960000000001</v>
          </cell>
          <cell r="F525">
            <v>3785.4960000000001</v>
          </cell>
        </row>
        <row r="526">
          <cell r="A526" t="str">
            <v>23050026</v>
          </cell>
          <cell r="B526" t="str">
            <v>Rosado Ceballos Silvia Gabriela De Las M.</v>
          </cell>
          <cell r="C526">
            <v>106.91200000000001</v>
          </cell>
          <cell r="D526">
            <v>3207.36</v>
          </cell>
          <cell r="F526">
            <v>3207.36</v>
          </cell>
        </row>
        <row r="527">
          <cell r="A527" t="str">
            <v>23060028</v>
          </cell>
          <cell r="B527" t="str">
            <v>Castillo Solis Patricia Elizabeth</v>
          </cell>
          <cell r="C527">
            <v>106.91200000000001</v>
          </cell>
          <cell r="D527">
            <v>3207.36</v>
          </cell>
          <cell r="F527">
            <v>3207.36</v>
          </cell>
        </row>
        <row r="528">
          <cell r="A528" t="str">
            <v>24150001</v>
          </cell>
          <cell r="B528" t="str">
            <v>Mendez Quijano Maria Elena Del Socorro</v>
          </cell>
          <cell r="C528">
            <v>126.1832</v>
          </cell>
          <cell r="D528">
            <v>3785.4960000000001</v>
          </cell>
          <cell r="F528">
            <v>3785.4960000000001</v>
          </cell>
        </row>
        <row r="529">
          <cell r="A529" t="str">
            <v>23070032</v>
          </cell>
          <cell r="B529" t="str">
            <v>Ojeda Patron Elsy Noemi</v>
          </cell>
          <cell r="C529">
            <v>106.91200000000001</v>
          </cell>
          <cell r="D529">
            <v>3207.36</v>
          </cell>
          <cell r="F529">
            <v>3207.36</v>
          </cell>
        </row>
        <row r="530">
          <cell r="A530" t="str">
            <v>23080034</v>
          </cell>
          <cell r="B530" t="str">
            <v>Arzapalo Alonzo Yanning Berzabe</v>
          </cell>
          <cell r="C530">
            <v>106.91200000000001</v>
          </cell>
          <cell r="D530">
            <v>3207.36</v>
          </cell>
          <cell r="F530">
            <v>3207.36</v>
          </cell>
        </row>
        <row r="531">
          <cell r="A531" t="str">
            <v>25070029</v>
          </cell>
          <cell r="B531" t="str">
            <v>Marin Castillo Silvia Isaura</v>
          </cell>
          <cell r="C531">
            <v>126.1832</v>
          </cell>
          <cell r="D531">
            <v>3785.4960000000001</v>
          </cell>
          <cell r="F531">
            <v>3785.4960000000001</v>
          </cell>
        </row>
        <row r="532">
          <cell r="A532" t="str">
            <v>30030019</v>
          </cell>
          <cell r="B532" t="str">
            <v>Delgado Padilla Maria Eugenia</v>
          </cell>
          <cell r="C532">
            <v>106.91200000000001</v>
          </cell>
          <cell r="D532">
            <v>3207.36</v>
          </cell>
          <cell r="F532">
            <v>3207.36</v>
          </cell>
        </row>
        <row r="533">
          <cell r="A533" t="str">
            <v>23030020</v>
          </cell>
          <cell r="B533" t="str">
            <v>Caballero Santiago Mayra Alejandra</v>
          </cell>
          <cell r="C533">
            <v>106.91200000000001</v>
          </cell>
          <cell r="D533">
            <v>3207.36</v>
          </cell>
          <cell r="F533">
            <v>3207.36</v>
          </cell>
        </row>
        <row r="534">
          <cell r="A534" t="str">
            <v>23060029</v>
          </cell>
          <cell r="B534" t="str">
            <v>Cervera Pacheco Teresa De Jesus</v>
          </cell>
          <cell r="C534">
            <v>106.91200000000001</v>
          </cell>
          <cell r="D534">
            <v>3207.36</v>
          </cell>
          <cell r="F534">
            <v>3207.36</v>
          </cell>
        </row>
        <row r="535">
          <cell r="A535" t="str">
            <v>24080002</v>
          </cell>
          <cell r="B535" t="str">
            <v>Suarez Gongora Arely Marisol</v>
          </cell>
          <cell r="C535">
            <v>89.65</v>
          </cell>
          <cell r="D535">
            <v>2689.5</v>
          </cell>
          <cell r="F535">
            <v>2689.5</v>
          </cell>
        </row>
        <row r="536">
          <cell r="A536" t="str">
            <v>25080030</v>
          </cell>
          <cell r="B536" t="str">
            <v>Pech Magaña Luisa Rosana</v>
          </cell>
          <cell r="C536">
            <v>126.1832</v>
          </cell>
          <cell r="D536">
            <v>3785.4960000000001</v>
          </cell>
          <cell r="F536">
            <v>3785.4960000000001</v>
          </cell>
        </row>
        <row r="537">
          <cell r="A537" t="str">
            <v>23130045</v>
          </cell>
          <cell r="B537" t="str">
            <v>Gongora Gongora Lady Maria</v>
          </cell>
          <cell r="C537">
            <v>95.471999999999994</v>
          </cell>
          <cell r="D537">
            <v>2864.16</v>
          </cell>
          <cell r="F537">
            <v>2864.16</v>
          </cell>
        </row>
        <row r="538">
          <cell r="A538" t="str">
            <v>23010005</v>
          </cell>
          <cell r="B538" t="str">
            <v>Dortha Escoffie Perla Celestina</v>
          </cell>
          <cell r="C538">
            <v>106.91200000000001</v>
          </cell>
          <cell r="D538">
            <v>3207.36</v>
          </cell>
          <cell r="F538">
            <v>3207.36</v>
          </cell>
        </row>
        <row r="539">
          <cell r="A539" t="str">
            <v>23010060</v>
          </cell>
          <cell r="B539" t="str">
            <v>Zapata Azamar Claudia</v>
          </cell>
          <cell r="C539">
            <v>106.91200000000001</v>
          </cell>
          <cell r="D539">
            <v>3207.36</v>
          </cell>
          <cell r="F539">
            <v>3207.36</v>
          </cell>
        </row>
        <row r="540">
          <cell r="A540" t="str">
            <v>23040023</v>
          </cell>
          <cell r="B540" t="str">
            <v>Garcia Arzapalo Xochitl G.</v>
          </cell>
          <cell r="C540">
            <v>126.1832</v>
          </cell>
          <cell r="D540">
            <v>3785.4960000000001</v>
          </cell>
          <cell r="F540">
            <v>3785.4960000000001</v>
          </cell>
        </row>
        <row r="541">
          <cell r="A541" t="str">
            <v>26080003</v>
          </cell>
          <cell r="B541" t="str">
            <v>Ocampo Salazar Aida Beatriz</v>
          </cell>
          <cell r="C541">
            <v>89.65</v>
          </cell>
          <cell r="D541">
            <v>2689.5</v>
          </cell>
          <cell r="F541">
            <v>2689.5</v>
          </cell>
        </row>
        <row r="542">
          <cell r="A542" t="str">
            <v>23030022</v>
          </cell>
          <cell r="B542" t="str">
            <v>Valencia Sosa Martha Eugenia</v>
          </cell>
          <cell r="C542">
            <v>106.91200000000001</v>
          </cell>
          <cell r="D542">
            <v>3207.36</v>
          </cell>
          <cell r="F542">
            <v>3207.36</v>
          </cell>
        </row>
        <row r="543">
          <cell r="A543" t="str">
            <v>23090038</v>
          </cell>
          <cell r="B543" t="str">
            <v>Albornoz Alvarez Maria Del Carmen</v>
          </cell>
          <cell r="C543">
            <v>126.1832</v>
          </cell>
          <cell r="D543">
            <v>3785.4960000000001</v>
          </cell>
          <cell r="F543">
            <v>3785.4960000000001</v>
          </cell>
        </row>
        <row r="544">
          <cell r="A544" t="str">
            <v>23100040</v>
          </cell>
          <cell r="B544" t="str">
            <v>Arceo Ortiz Noemi Del Rosario</v>
          </cell>
          <cell r="C544">
            <v>106.91200000000001</v>
          </cell>
          <cell r="D544">
            <v>3207.36</v>
          </cell>
          <cell r="F544">
            <v>3207.36</v>
          </cell>
        </row>
        <row r="545">
          <cell r="A545" t="str">
            <v>21010009</v>
          </cell>
          <cell r="B545" t="str">
            <v>Gamboa Trujeque Maria Jose</v>
          </cell>
          <cell r="C545">
            <v>126.1832</v>
          </cell>
          <cell r="D545">
            <v>3785.4960000000001</v>
          </cell>
          <cell r="F545">
            <v>3785.4960000000001</v>
          </cell>
        </row>
        <row r="546">
          <cell r="A546" t="str">
            <v>21060033</v>
          </cell>
          <cell r="B546" t="str">
            <v>Martinez Montero Guadalupe</v>
          </cell>
          <cell r="C546">
            <v>106.91200000000001</v>
          </cell>
          <cell r="D546">
            <v>3207.36</v>
          </cell>
          <cell r="F546">
            <v>3207.36</v>
          </cell>
        </row>
        <row r="547">
          <cell r="A547" t="str">
            <v>23070033</v>
          </cell>
          <cell r="B547" t="str">
            <v>Sanchez Piña Celia Irene</v>
          </cell>
          <cell r="C547">
            <v>106.91200000000001</v>
          </cell>
          <cell r="D547">
            <v>3207.36</v>
          </cell>
          <cell r="F547">
            <v>3207.36</v>
          </cell>
        </row>
        <row r="548">
          <cell r="A548" t="str">
            <v>23080036</v>
          </cell>
          <cell r="B548" t="str">
            <v>Rejon Gamboa Ileana Maria</v>
          </cell>
          <cell r="C548">
            <v>106.91200000000001</v>
          </cell>
          <cell r="D548">
            <v>3207.36</v>
          </cell>
          <cell r="F548">
            <v>3207.36</v>
          </cell>
        </row>
        <row r="549">
          <cell r="A549" t="str">
            <v>23140001</v>
          </cell>
          <cell r="B549" t="str">
            <v>Leon Caballero Ena Rubi</v>
          </cell>
          <cell r="C549">
            <v>95.47</v>
          </cell>
          <cell r="D549">
            <v>2864.1</v>
          </cell>
          <cell r="F549">
            <v>2864.16</v>
          </cell>
        </row>
        <row r="550">
          <cell r="A550" t="str">
            <v>23140002</v>
          </cell>
          <cell r="B550" t="str">
            <v>Lopez Cisneros Abigail De Los Angeles</v>
          </cell>
          <cell r="C550">
            <v>88.19</v>
          </cell>
          <cell r="D550">
            <v>2645.7</v>
          </cell>
          <cell r="F550">
            <v>2645.76</v>
          </cell>
        </row>
        <row r="551">
          <cell r="A551" t="str">
            <v>23140046</v>
          </cell>
          <cell r="B551" t="str">
            <v>Belman Rojas Margarita</v>
          </cell>
          <cell r="C551">
            <v>95.471999999999994</v>
          </cell>
          <cell r="D551">
            <v>2864.16</v>
          </cell>
          <cell r="F551">
            <v>2864.16</v>
          </cell>
        </row>
        <row r="552">
          <cell r="A552" t="str">
            <v>23140047</v>
          </cell>
          <cell r="B552" t="str">
            <v>Hernandez Gutierrez Ruben Jesus</v>
          </cell>
          <cell r="C552">
            <v>95.471999999999994</v>
          </cell>
          <cell r="D552">
            <v>2864.16</v>
          </cell>
          <cell r="F552">
            <v>2864.16</v>
          </cell>
        </row>
        <row r="553">
          <cell r="A553" t="str">
            <v>23140048</v>
          </cell>
          <cell r="B553" t="str">
            <v>Lara Mendez Wilberth</v>
          </cell>
          <cell r="C553">
            <v>111.2072</v>
          </cell>
          <cell r="D553">
            <v>3336.2159999999999</v>
          </cell>
          <cell r="F553">
            <v>3336.2159999999999</v>
          </cell>
        </row>
        <row r="554">
          <cell r="A554" t="str">
            <v>23140051</v>
          </cell>
          <cell r="B554" t="str">
            <v>Herrera Itza Wilberth Moises</v>
          </cell>
          <cell r="C554">
            <v>95.47</v>
          </cell>
          <cell r="D554">
            <v>2864.1</v>
          </cell>
          <cell r="F554">
            <v>2864.16</v>
          </cell>
        </row>
        <row r="555">
          <cell r="A555" t="str">
            <v>34080003</v>
          </cell>
          <cell r="B555" t="str">
            <v>Cornelio Ocaña Baudel</v>
          </cell>
          <cell r="C555">
            <v>95.47</v>
          </cell>
          <cell r="D555">
            <v>2864.1</v>
          </cell>
          <cell r="F555">
            <v>2864.16</v>
          </cell>
        </row>
        <row r="556">
          <cell r="A556" t="str">
            <v>23010002</v>
          </cell>
          <cell r="B556" t="str">
            <v>Caamal Piña Rosario Lucia</v>
          </cell>
          <cell r="C556">
            <v>95.471999999999994</v>
          </cell>
          <cell r="D556">
            <v>2864.16</v>
          </cell>
          <cell r="F556">
            <v>2864.16</v>
          </cell>
        </row>
        <row r="557">
          <cell r="A557" t="str">
            <v>23010058</v>
          </cell>
          <cell r="B557" t="str">
            <v>Castillo Caamal Addy Elina</v>
          </cell>
          <cell r="C557">
            <v>95.471999999999994</v>
          </cell>
          <cell r="D557">
            <v>2864.16</v>
          </cell>
          <cell r="F557">
            <v>2864.16</v>
          </cell>
        </row>
        <row r="558">
          <cell r="A558" t="str">
            <v>23010059</v>
          </cell>
          <cell r="B558" t="str">
            <v>Gutierrez Cuxim Maria Jose</v>
          </cell>
          <cell r="C558">
            <v>106.91200000000001</v>
          </cell>
          <cell r="D558">
            <v>3207.36</v>
          </cell>
          <cell r="F558">
            <v>3207.36</v>
          </cell>
        </row>
        <row r="559">
          <cell r="A559" t="str">
            <v>23010062</v>
          </cell>
          <cell r="B559" t="str">
            <v>Rosas Polanco Maria Del Socorro</v>
          </cell>
          <cell r="C559">
            <v>95.471999999999994</v>
          </cell>
          <cell r="D559">
            <v>2864.16</v>
          </cell>
          <cell r="F559">
            <v>2864.16</v>
          </cell>
        </row>
        <row r="560">
          <cell r="A560" t="str">
            <v>23120001</v>
          </cell>
          <cell r="B560" t="str">
            <v>Beltran Medina Maria De Lourdes</v>
          </cell>
          <cell r="C560">
            <v>95.47</v>
          </cell>
          <cell r="D560">
            <v>2864.1</v>
          </cell>
          <cell r="F560">
            <v>2864.16</v>
          </cell>
        </row>
        <row r="561">
          <cell r="A561" t="str">
            <v>23120041</v>
          </cell>
          <cell r="B561" t="str">
            <v>Anguas Gonzalez Maria Justina</v>
          </cell>
          <cell r="C561">
            <v>95.471999999999994</v>
          </cell>
          <cell r="D561">
            <v>2864.16</v>
          </cell>
          <cell r="F561">
            <v>2864.16</v>
          </cell>
        </row>
        <row r="562">
          <cell r="A562" t="str">
            <v>23120043</v>
          </cell>
          <cell r="B562" t="str">
            <v>Lopez Gamboa Magally De La C.</v>
          </cell>
          <cell r="C562">
            <v>95.471999999999994</v>
          </cell>
          <cell r="D562">
            <v>2864.16</v>
          </cell>
          <cell r="F562">
            <v>2864.16</v>
          </cell>
        </row>
        <row r="563">
          <cell r="A563" t="str">
            <v>25010007</v>
          </cell>
          <cell r="B563" t="str">
            <v>Cisneros Briceño Lizbeth</v>
          </cell>
          <cell r="C563">
            <v>95.47</v>
          </cell>
          <cell r="D563">
            <v>2864.1</v>
          </cell>
          <cell r="F563">
            <v>2864.16</v>
          </cell>
        </row>
        <row r="564">
          <cell r="A564" t="str">
            <v>23010003</v>
          </cell>
          <cell r="B564" t="str">
            <v>Chan Gutierrez Cristina</v>
          </cell>
          <cell r="C564">
            <v>104.4888</v>
          </cell>
          <cell r="D564">
            <v>3134.6639999999998</v>
          </cell>
          <cell r="F564">
            <v>3134.6639999999998</v>
          </cell>
        </row>
        <row r="565">
          <cell r="A565" t="str">
            <v>23010010</v>
          </cell>
          <cell r="B565" t="str">
            <v>Peniche Romero Lida Carlota</v>
          </cell>
          <cell r="C565">
            <v>190.66</v>
          </cell>
          <cell r="D565">
            <v>5719.8</v>
          </cell>
          <cell r="F565">
            <v>5719.8</v>
          </cell>
        </row>
        <row r="566">
          <cell r="A566" t="str">
            <v>23010065</v>
          </cell>
          <cell r="B566" t="str">
            <v>Perez Mezquita Sergio Tadeo</v>
          </cell>
          <cell r="C566">
            <v>37.86</v>
          </cell>
          <cell r="D566">
            <v>1968.72</v>
          </cell>
          <cell r="F566">
            <v>1968.72</v>
          </cell>
        </row>
        <row r="567">
          <cell r="A567" t="str">
            <v>25010013</v>
          </cell>
          <cell r="B567" t="str">
            <v>Magriña Lizama Magnolia Ruth</v>
          </cell>
          <cell r="C567">
            <v>122.0232</v>
          </cell>
          <cell r="D567">
            <v>3660.6959999999999</v>
          </cell>
          <cell r="F567">
            <v>3660.6959999999999</v>
          </cell>
        </row>
        <row r="568">
          <cell r="A568" t="str">
            <v>25010018</v>
          </cell>
          <cell r="B568" t="str">
            <v>Pat May Rosy Isela</v>
          </cell>
          <cell r="C568">
            <v>122.0232</v>
          </cell>
          <cell r="D568">
            <v>3660.6959999999999</v>
          </cell>
          <cell r="F568">
            <v>3660.6959999999999</v>
          </cell>
        </row>
        <row r="569">
          <cell r="A569" t="str">
            <v>25010019</v>
          </cell>
          <cell r="B569" t="str">
            <v>Puerto Castro Teresa De Jesus</v>
          </cell>
          <cell r="C569">
            <v>408.72</v>
          </cell>
          <cell r="D569">
            <v>12261.6</v>
          </cell>
          <cell r="F569">
            <v>12261.6</v>
          </cell>
        </row>
        <row r="570">
          <cell r="A570" t="str">
            <v>21160058</v>
          </cell>
          <cell r="B570" t="str">
            <v>Chi Cime Juan</v>
          </cell>
          <cell r="C570">
            <v>102.67919999999999</v>
          </cell>
          <cell r="D570">
            <v>3080.3759999999997</v>
          </cell>
          <cell r="F570">
            <v>3080.3759999999997</v>
          </cell>
        </row>
        <row r="571">
          <cell r="A571" t="str">
            <v>22010015</v>
          </cell>
          <cell r="B571" t="str">
            <v>Mendez Y Mendez Luis Jorge</v>
          </cell>
          <cell r="C571">
            <v>102.67919999999999</v>
          </cell>
          <cell r="D571">
            <v>3080.3759999999997</v>
          </cell>
          <cell r="F571">
            <v>3080.3759999999997</v>
          </cell>
        </row>
        <row r="572">
          <cell r="A572" t="str">
            <v>21020004</v>
          </cell>
          <cell r="B572" t="str">
            <v>Aguirre Berzunza Gloria</v>
          </cell>
          <cell r="C572">
            <v>150</v>
          </cell>
          <cell r="D572">
            <v>4500</v>
          </cell>
          <cell r="F572">
            <v>4500</v>
          </cell>
        </row>
        <row r="573">
          <cell r="A573" t="str">
            <v>21020024</v>
          </cell>
          <cell r="B573" t="str">
            <v>Briceño Ancona Gladys Maria De La C.</v>
          </cell>
          <cell r="C573">
            <v>108.16</v>
          </cell>
          <cell r="D573">
            <v>3244.8</v>
          </cell>
          <cell r="F573">
            <v>3244.8</v>
          </cell>
        </row>
        <row r="574">
          <cell r="A574" t="str">
            <v>21010008</v>
          </cell>
          <cell r="B574" t="str">
            <v>Galeana Escalante Diana Socorro</v>
          </cell>
          <cell r="C574">
            <v>126.1832</v>
          </cell>
          <cell r="D574">
            <v>3785.4960000000001</v>
          </cell>
          <cell r="F574">
            <v>3785.4960000000001</v>
          </cell>
        </row>
        <row r="575">
          <cell r="A575" t="str">
            <v>21040029</v>
          </cell>
          <cell r="B575" t="str">
            <v>Navarrete Palma Adremy Lucelly</v>
          </cell>
          <cell r="C575">
            <v>106.91200000000001</v>
          </cell>
          <cell r="D575">
            <v>3207.36</v>
          </cell>
          <cell r="F575">
            <v>3207.36</v>
          </cell>
        </row>
        <row r="576">
          <cell r="A576" t="str">
            <v>23010001</v>
          </cell>
          <cell r="B576" t="str">
            <v>Buenfil Berzunza Pilar</v>
          </cell>
          <cell r="C576">
            <v>106.91200000000001</v>
          </cell>
          <cell r="D576">
            <v>3207.36</v>
          </cell>
          <cell r="F576">
            <v>3207.36</v>
          </cell>
        </row>
        <row r="577">
          <cell r="A577" t="str">
            <v>21010010</v>
          </cell>
          <cell r="B577" t="str">
            <v>Gomez Diaz Maria Antonia</v>
          </cell>
          <cell r="C577">
            <v>106.91200000000001</v>
          </cell>
          <cell r="D577">
            <v>3207.36</v>
          </cell>
          <cell r="F577">
            <v>3207.36</v>
          </cell>
        </row>
        <row r="578">
          <cell r="A578" t="str">
            <v>21030027</v>
          </cell>
          <cell r="B578" t="str">
            <v>Salazar Dominguez Eloisa Guadalupe</v>
          </cell>
          <cell r="C578">
            <v>106.91200000000001</v>
          </cell>
          <cell r="D578">
            <v>3207.36</v>
          </cell>
          <cell r="F578">
            <v>3207.36</v>
          </cell>
        </row>
        <row r="579">
          <cell r="A579" t="str">
            <v>21130051</v>
          </cell>
          <cell r="B579" t="str">
            <v>Osorio Y Osorio Ana Alberta</v>
          </cell>
          <cell r="C579">
            <v>106.91</v>
          </cell>
          <cell r="D579">
            <v>3207.3</v>
          </cell>
          <cell r="F579">
            <v>3207.36</v>
          </cell>
        </row>
        <row r="580">
          <cell r="A580" t="str">
            <v>23170001</v>
          </cell>
          <cell r="B580" t="str">
            <v>Caceres Medina Teresita De Jesus</v>
          </cell>
          <cell r="C580">
            <v>106.91</v>
          </cell>
          <cell r="D580">
            <v>3207.3</v>
          </cell>
          <cell r="F580">
            <v>3207.36</v>
          </cell>
        </row>
        <row r="581">
          <cell r="A581" t="str">
            <v>27010017</v>
          </cell>
          <cell r="B581" t="str">
            <v>Solis Briceño Martha Ruth</v>
          </cell>
          <cell r="C581">
            <v>126.1832</v>
          </cell>
          <cell r="D581">
            <v>3785.4960000000001</v>
          </cell>
          <cell r="F581">
            <v>3785.4960000000001</v>
          </cell>
        </row>
        <row r="582">
          <cell r="A582" t="str">
            <v>21010004</v>
          </cell>
          <cell r="B582" t="str">
            <v>Coronado Herrera Gabriela</v>
          </cell>
          <cell r="C582">
            <v>106.91200000000001</v>
          </cell>
          <cell r="D582">
            <v>3207.36</v>
          </cell>
          <cell r="F582">
            <v>3207.36</v>
          </cell>
        </row>
        <row r="583">
          <cell r="A583" t="str">
            <v>21050031</v>
          </cell>
          <cell r="B583" t="str">
            <v>Manzanilla Lopez Yolanda Beatriz</v>
          </cell>
          <cell r="C583">
            <v>106.91200000000001</v>
          </cell>
          <cell r="D583">
            <v>3207.36</v>
          </cell>
          <cell r="F583">
            <v>3207.36</v>
          </cell>
        </row>
        <row r="584">
          <cell r="A584" t="str">
            <v>24040022</v>
          </cell>
          <cell r="B584" t="str">
            <v>Estrella Leon Josefina</v>
          </cell>
          <cell r="C584">
            <v>106.91200000000001</v>
          </cell>
          <cell r="D584">
            <v>3207.36</v>
          </cell>
          <cell r="F584">
            <v>3207.36</v>
          </cell>
        </row>
        <row r="585">
          <cell r="A585" t="str">
            <v>21010013</v>
          </cell>
          <cell r="B585" t="str">
            <v>Loeza Dominguez Gabriela Guadalupe</v>
          </cell>
          <cell r="C585">
            <v>126.1832</v>
          </cell>
          <cell r="D585">
            <v>3785.4960000000001</v>
          </cell>
          <cell r="F585">
            <v>3785.4960000000001</v>
          </cell>
        </row>
        <row r="586">
          <cell r="A586" t="str">
            <v>21030025</v>
          </cell>
          <cell r="B586" t="str">
            <v>Cuellar Tello Grendy Beatriz</v>
          </cell>
          <cell r="C586">
            <v>106.91200000000001</v>
          </cell>
          <cell r="D586">
            <v>3207.36</v>
          </cell>
          <cell r="F586">
            <v>3207.36</v>
          </cell>
        </row>
        <row r="587">
          <cell r="A587" t="str">
            <v>21120045</v>
          </cell>
          <cell r="B587" t="str">
            <v>Sosa Mendez Ruby Guadalupe</v>
          </cell>
          <cell r="C587">
            <v>106.91200000000001</v>
          </cell>
          <cell r="D587">
            <v>3207.36</v>
          </cell>
          <cell r="F587">
            <v>3207.36</v>
          </cell>
        </row>
        <row r="588">
          <cell r="A588" t="str">
            <v>46010023</v>
          </cell>
          <cell r="B588" t="str">
            <v>Vargas Arana Mariana Del Rosario</v>
          </cell>
          <cell r="C588">
            <v>126.18</v>
          </cell>
          <cell r="D588">
            <v>3785.4</v>
          </cell>
          <cell r="F588">
            <v>3785.4</v>
          </cell>
        </row>
        <row r="589">
          <cell r="A589" t="str">
            <v>21010020</v>
          </cell>
          <cell r="B589" t="str">
            <v>Santana Canto Lorena Asuncion</v>
          </cell>
          <cell r="C589">
            <v>106.91200000000001</v>
          </cell>
          <cell r="D589">
            <v>3207.36</v>
          </cell>
          <cell r="F589">
            <v>3207.36</v>
          </cell>
        </row>
        <row r="590">
          <cell r="A590" t="str">
            <v>21100041</v>
          </cell>
          <cell r="B590" t="str">
            <v>Lopez Aguilar Gloria Marina</v>
          </cell>
          <cell r="C590">
            <v>106.91200000000001</v>
          </cell>
          <cell r="D590">
            <v>3207.36</v>
          </cell>
          <cell r="F590">
            <v>3207.36</v>
          </cell>
        </row>
        <row r="591">
          <cell r="A591" t="str">
            <v>21080035</v>
          </cell>
          <cell r="B591" t="str">
            <v>Xool Cauich Maria Elena</v>
          </cell>
          <cell r="C591">
            <v>106.91200000000001</v>
          </cell>
          <cell r="D591">
            <v>3207.36</v>
          </cell>
          <cell r="F591">
            <v>3207.36</v>
          </cell>
        </row>
        <row r="592">
          <cell r="A592" t="str">
            <v>21100040</v>
          </cell>
          <cell r="B592" t="str">
            <v>Esquivel Pantoja Maria Del Carmen</v>
          </cell>
          <cell r="C592">
            <v>106.91200000000001</v>
          </cell>
          <cell r="D592">
            <v>3207.36</v>
          </cell>
          <cell r="F592">
            <v>3207.36</v>
          </cell>
        </row>
        <row r="593">
          <cell r="A593" t="str">
            <v>24070030</v>
          </cell>
          <cell r="B593" t="str">
            <v>Quintal Vargas Maria Del Carmen</v>
          </cell>
          <cell r="C593">
            <v>126.1832</v>
          </cell>
          <cell r="D593">
            <v>3785.4960000000001</v>
          </cell>
          <cell r="F593">
            <v>3785.4960000000001</v>
          </cell>
        </row>
        <row r="594">
          <cell r="A594" t="str">
            <v>25100001</v>
          </cell>
          <cell r="B594" t="str">
            <v>Baeza Villanueva Mary Tere</v>
          </cell>
          <cell r="C594">
            <v>106.91200000000001</v>
          </cell>
          <cell r="D594">
            <v>3207.36</v>
          </cell>
          <cell r="F594">
            <v>3207.36</v>
          </cell>
        </row>
        <row r="595">
          <cell r="A595" t="str">
            <v>21010005</v>
          </cell>
          <cell r="B595" t="str">
            <v>Del Castillo Barrera Monica Del Carmen</v>
          </cell>
          <cell r="C595">
            <v>106.91200000000001</v>
          </cell>
          <cell r="D595">
            <v>3207.36</v>
          </cell>
          <cell r="F595">
            <v>3207.36</v>
          </cell>
        </row>
        <row r="596">
          <cell r="A596" t="str">
            <v>21060001</v>
          </cell>
          <cell r="B596" t="str">
            <v>Uicab Novelo Catalina Del Rosario</v>
          </cell>
          <cell r="C596">
            <v>106.91</v>
          </cell>
          <cell r="D596">
            <v>3207.3</v>
          </cell>
          <cell r="F596">
            <v>3207.36</v>
          </cell>
        </row>
        <row r="597">
          <cell r="A597" t="str">
            <v>21090036</v>
          </cell>
          <cell r="B597" t="str">
            <v>Lara Arias Silvia Alicia</v>
          </cell>
          <cell r="C597">
            <v>106.91200000000001</v>
          </cell>
          <cell r="D597">
            <v>3207.36</v>
          </cell>
          <cell r="F597">
            <v>3207.36</v>
          </cell>
        </row>
        <row r="598">
          <cell r="A598" t="str">
            <v>25030027</v>
          </cell>
          <cell r="B598" t="str">
            <v>Rebolledo Castillo Susana Carolina</v>
          </cell>
          <cell r="C598">
            <v>126.1832</v>
          </cell>
          <cell r="D598">
            <v>3785.4960000000001</v>
          </cell>
          <cell r="F598">
            <v>3785.4960000000001</v>
          </cell>
        </row>
        <row r="599">
          <cell r="A599" t="str">
            <v>25160002</v>
          </cell>
          <cell r="B599" t="str">
            <v>Navarrete Chavez Maria Yalile</v>
          </cell>
          <cell r="C599">
            <v>126.18</v>
          </cell>
          <cell r="D599">
            <v>3785.4</v>
          </cell>
          <cell r="F599">
            <v>3785.4</v>
          </cell>
        </row>
        <row r="600">
          <cell r="A600" t="str">
            <v>21140053</v>
          </cell>
          <cell r="B600" t="str">
            <v>Palma Ruiz Marta Elena</v>
          </cell>
          <cell r="C600">
            <v>95.471999999999994</v>
          </cell>
          <cell r="D600">
            <v>2864.16</v>
          </cell>
          <cell r="F600">
            <v>2864.16</v>
          </cell>
        </row>
        <row r="601">
          <cell r="A601" t="str">
            <v>21010007</v>
          </cell>
          <cell r="B601" t="str">
            <v>Esquivel Avila Emma De Jesus</v>
          </cell>
          <cell r="C601">
            <v>126.1832</v>
          </cell>
          <cell r="D601">
            <v>3785.4960000000001</v>
          </cell>
          <cell r="F601">
            <v>3785.4960000000001</v>
          </cell>
        </row>
        <row r="602">
          <cell r="A602" t="str">
            <v>21090038</v>
          </cell>
          <cell r="B602" t="str">
            <v>Salazar Romero Gloria Del Socorro</v>
          </cell>
          <cell r="C602">
            <v>106.91200000000001</v>
          </cell>
          <cell r="D602">
            <v>3207.36</v>
          </cell>
          <cell r="F602">
            <v>3207.36</v>
          </cell>
        </row>
        <row r="603">
          <cell r="A603" t="str">
            <v>21010015</v>
          </cell>
          <cell r="B603" t="str">
            <v>Mezquita Argaez Martha Mercedes</v>
          </cell>
          <cell r="C603">
            <v>106.91200000000001</v>
          </cell>
          <cell r="D603">
            <v>3207.36</v>
          </cell>
          <cell r="F603">
            <v>3207.36</v>
          </cell>
        </row>
        <row r="604">
          <cell r="A604" t="str">
            <v>21090039</v>
          </cell>
          <cell r="B604" t="str">
            <v>Troconis Alcocer Lilia A.</v>
          </cell>
          <cell r="C604">
            <v>126.1832</v>
          </cell>
          <cell r="D604">
            <v>3785.4960000000001</v>
          </cell>
          <cell r="F604">
            <v>3785.4960000000001</v>
          </cell>
        </row>
        <row r="605">
          <cell r="A605" t="str">
            <v>21100042</v>
          </cell>
          <cell r="B605" t="str">
            <v>Rodriguez Euan Maria Lucia</v>
          </cell>
          <cell r="C605">
            <v>106.91200000000001</v>
          </cell>
          <cell r="D605">
            <v>3207.36</v>
          </cell>
          <cell r="F605">
            <v>3207.36</v>
          </cell>
        </row>
        <row r="606">
          <cell r="A606" t="str">
            <v>24060027</v>
          </cell>
          <cell r="B606" t="str">
            <v>Gomez Diaz Maria Jose</v>
          </cell>
          <cell r="C606">
            <v>126.18</v>
          </cell>
          <cell r="D606">
            <v>3785.4</v>
          </cell>
          <cell r="F606">
            <v>3785.4</v>
          </cell>
        </row>
        <row r="607">
          <cell r="A607" t="str">
            <v>21040030</v>
          </cell>
          <cell r="B607" t="str">
            <v>Sosa Capistran Julia Del Rosario</v>
          </cell>
          <cell r="C607">
            <v>106.91200000000001</v>
          </cell>
          <cell r="D607">
            <v>3207.36</v>
          </cell>
          <cell r="F607">
            <v>3207.36</v>
          </cell>
        </row>
        <row r="608">
          <cell r="A608" t="str">
            <v>25010039</v>
          </cell>
          <cell r="B608" t="str">
            <v>Garcia Canto Oyuki Vanessa</v>
          </cell>
          <cell r="C608">
            <v>106.91200000000001</v>
          </cell>
          <cell r="D608">
            <v>3207.36</v>
          </cell>
          <cell r="F608">
            <v>3207.36</v>
          </cell>
        </row>
        <row r="609">
          <cell r="A609" t="str">
            <v>25020026</v>
          </cell>
          <cell r="B609" t="str">
            <v>Zavala Cachon Claudia De Jesus</v>
          </cell>
          <cell r="C609">
            <v>126.1832</v>
          </cell>
          <cell r="D609">
            <v>3785.4960000000001</v>
          </cell>
          <cell r="F609">
            <v>3785.4960000000001</v>
          </cell>
        </row>
        <row r="610">
          <cell r="A610" t="str">
            <v>21010016</v>
          </cell>
          <cell r="B610" t="str">
            <v>Noh Loria Jorge Alberto</v>
          </cell>
          <cell r="C610">
            <v>88.191999999999993</v>
          </cell>
          <cell r="D610">
            <v>2645.76</v>
          </cell>
          <cell r="F610">
            <v>2645.76</v>
          </cell>
        </row>
        <row r="611">
          <cell r="A611" t="str">
            <v>21150054</v>
          </cell>
          <cell r="B611" t="str">
            <v>Iuit Bacab Jose Ricardo</v>
          </cell>
          <cell r="C611">
            <v>111.2072</v>
          </cell>
          <cell r="D611">
            <v>3336.2159999999999</v>
          </cell>
          <cell r="F611">
            <v>3336.2159999999999</v>
          </cell>
        </row>
        <row r="612">
          <cell r="A612" t="str">
            <v>21150055</v>
          </cell>
          <cell r="B612" t="str">
            <v>Reyes Dominguez Irma</v>
          </cell>
          <cell r="C612">
            <v>95.471999999999994</v>
          </cell>
          <cell r="D612">
            <v>2864.16</v>
          </cell>
          <cell r="F612">
            <v>2864.16</v>
          </cell>
        </row>
        <row r="613">
          <cell r="A613" t="str">
            <v>21150056</v>
          </cell>
          <cell r="B613" t="str">
            <v>Sanchez Cortes Amada Edith</v>
          </cell>
          <cell r="C613">
            <v>95.471999999999994</v>
          </cell>
          <cell r="D613">
            <v>2864.16</v>
          </cell>
          <cell r="F613">
            <v>2864.16</v>
          </cell>
        </row>
        <row r="614">
          <cell r="A614" t="str">
            <v>21150057</v>
          </cell>
          <cell r="B614" t="str">
            <v>Ventura Peraza Rita Maria</v>
          </cell>
          <cell r="C614">
            <v>95.471999999999994</v>
          </cell>
          <cell r="D614">
            <v>2864.16</v>
          </cell>
          <cell r="F614">
            <v>2864.16</v>
          </cell>
        </row>
        <row r="615">
          <cell r="A615" t="str">
            <v>06010027</v>
          </cell>
          <cell r="B615" t="str">
            <v>Peña Paredes Rosa De Lima</v>
          </cell>
          <cell r="C615">
            <v>78.760000000000005</v>
          </cell>
          <cell r="D615">
            <v>2362.8000000000002</v>
          </cell>
          <cell r="F615">
            <v>2362.8000000000002</v>
          </cell>
        </row>
        <row r="616">
          <cell r="A616" t="str">
            <v>21130047</v>
          </cell>
          <cell r="B616" t="str">
            <v>Alonzo Peniche Alma Del R.</v>
          </cell>
          <cell r="C616">
            <v>108.16</v>
          </cell>
          <cell r="D616">
            <v>3244.8</v>
          </cell>
          <cell r="F616">
            <v>3244.8</v>
          </cell>
        </row>
        <row r="617">
          <cell r="A617" t="str">
            <v>21130048</v>
          </cell>
          <cell r="B617" t="str">
            <v>Castillo Gonzalez Melba Carolina</v>
          </cell>
          <cell r="C617">
            <v>95.471999999999994</v>
          </cell>
          <cell r="D617">
            <v>2864.16</v>
          </cell>
          <cell r="F617">
            <v>2864.16</v>
          </cell>
        </row>
        <row r="618">
          <cell r="A618" t="str">
            <v>21130049</v>
          </cell>
          <cell r="B618" t="str">
            <v>Molina Dzib Enna Rosa</v>
          </cell>
          <cell r="C618">
            <v>95.471999999999994</v>
          </cell>
          <cell r="D618">
            <v>2864.16</v>
          </cell>
          <cell r="F618">
            <v>2864.16</v>
          </cell>
        </row>
        <row r="619">
          <cell r="A619" t="str">
            <v>21130050</v>
          </cell>
          <cell r="B619" t="str">
            <v>Ortega Flores Maria Teresa</v>
          </cell>
          <cell r="C619">
            <v>95.471999999999994</v>
          </cell>
          <cell r="D619">
            <v>2864.16</v>
          </cell>
          <cell r="F619">
            <v>2864.16</v>
          </cell>
        </row>
        <row r="620">
          <cell r="A620" t="str">
            <v>21130052</v>
          </cell>
          <cell r="B620" t="str">
            <v>Valdez Concha Lizbeth Guadalupe</v>
          </cell>
          <cell r="C620">
            <v>99.63</v>
          </cell>
          <cell r="D620">
            <v>2988.9</v>
          </cell>
          <cell r="F620">
            <v>2988.96</v>
          </cell>
        </row>
        <row r="621">
          <cell r="A621" t="str">
            <v>23140050</v>
          </cell>
          <cell r="B621" t="str">
            <v>Santana Llanes Leticia</v>
          </cell>
          <cell r="C621">
            <v>78.760000000000005</v>
          </cell>
          <cell r="D621">
            <v>2362.8000000000002</v>
          </cell>
          <cell r="F621">
            <v>2362.8000000000002</v>
          </cell>
        </row>
        <row r="622">
          <cell r="A622" t="str">
            <v>19010003</v>
          </cell>
          <cell r="B622" t="str">
            <v>Garcia - Claudia Marisol</v>
          </cell>
          <cell r="C622">
            <v>99.632000000000005</v>
          </cell>
          <cell r="D622">
            <v>2988.96</v>
          </cell>
          <cell r="F622">
            <v>2988.96</v>
          </cell>
        </row>
        <row r="623">
          <cell r="A623" t="str">
            <v>21010003</v>
          </cell>
          <cell r="B623" t="str">
            <v>Ceballos Canul Miriam Evangelina</v>
          </cell>
          <cell r="C623">
            <v>43.264000000000003</v>
          </cell>
          <cell r="D623">
            <v>1384.4480000000001</v>
          </cell>
          <cell r="F623">
            <v>1384.4480000000001</v>
          </cell>
        </row>
        <row r="624">
          <cell r="A624" t="str">
            <v>21010006</v>
          </cell>
          <cell r="B624" t="str">
            <v>Encalada Cardeña Jorge Alberto</v>
          </cell>
          <cell r="C624">
            <v>122.0232</v>
          </cell>
          <cell r="D624">
            <v>3660.6959999999999</v>
          </cell>
          <cell r="F624">
            <v>3660.6959999999999</v>
          </cell>
        </row>
        <row r="625">
          <cell r="A625" t="str">
            <v>22010005</v>
          </cell>
          <cell r="B625" t="str">
            <v>Canto Leon Martha</v>
          </cell>
          <cell r="C625">
            <v>122.0232</v>
          </cell>
          <cell r="D625">
            <v>3660.6959999999999</v>
          </cell>
          <cell r="F625">
            <v>3660.6959999999999</v>
          </cell>
        </row>
        <row r="626">
          <cell r="A626" t="str">
            <v>22010024</v>
          </cell>
          <cell r="B626" t="str">
            <v>Solis Menendez Nury Darcet</v>
          </cell>
          <cell r="C626">
            <v>408.72</v>
          </cell>
          <cell r="D626">
            <v>12261.6</v>
          </cell>
          <cell r="F626">
            <v>12261.6</v>
          </cell>
        </row>
        <row r="627">
          <cell r="A627" t="str">
            <v>24090035</v>
          </cell>
          <cell r="B627" t="str">
            <v>Pacheco Ucan Nancy Del Rosario</v>
          </cell>
          <cell r="C627">
            <v>190.66319999999999</v>
          </cell>
          <cell r="D627">
            <v>5719.8959999999997</v>
          </cell>
          <cell r="F627">
            <v>5719.8959999999997</v>
          </cell>
        </row>
        <row r="628">
          <cell r="A628" t="str">
            <v>27010006</v>
          </cell>
          <cell r="B628" t="str">
            <v>Chuc Pech Raymundo</v>
          </cell>
          <cell r="C628">
            <v>102.67919999999999</v>
          </cell>
          <cell r="D628">
            <v>3080.3759999999997</v>
          </cell>
          <cell r="F628">
            <v>3080.3759999999997</v>
          </cell>
        </row>
        <row r="629">
          <cell r="A629" t="str">
            <v>27010011</v>
          </cell>
          <cell r="B629" t="str">
            <v>Mendoza Gomez Jose Santos</v>
          </cell>
          <cell r="C629">
            <v>102.67919999999999</v>
          </cell>
          <cell r="D629">
            <v>3080.3759999999997</v>
          </cell>
          <cell r="F629">
            <v>3080.3759999999997</v>
          </cell>
        </row>
        <row r="630">
          <cell r="A630" t="str">
            <v>27110002</v>
          </cell>
          <cell r="B630" t="str">
            <v>Alvarez Aguilar Cindy Jazmin</v>
          </cell>
          <cell r="C630">
            <v>97.76</v>
          </cell>
          <cell r="D630">
            <v>2932.8</v>
          </cell>
          <cell r="F630">
            <v>2932.8</v>
          </cell>
        </row>
        <row r="631">
          <cell r="A631" t="str">
            <v>27010002</v>
          </cell>
          <cell r="B631" t="str">
            <v>Alamilla Valdez Elvia Aurora</v>
          </cell>
          <cell r="C631">
            <v>106.91200000000001</v>
          </cell>
          <cell r="D631">
            <v>3207.36</v>
          </cell>
          <cell r="F631">
            <v>3207.36</v>
          </cell>
        </row>
        <row r="632">
          <cell r="A632" t="str">
            <v>27090002</v>
          </cell>
          <cell r="B632" t="str">
            <v>Dzib Perez Aida Angelina</v>
          </cell>
          <cell r="C632">
            <v>106.91200000000001</v>
          </cell>
          <cell r="D632">
            <v>3207.36</v>
          </cell>
          <cell r="F632">
            <v>3207.36</v>
          </cell>
        </row>
        <row r="633">
          <cell r="A633" t="str">
            <v>27090003</v>
          </cell>
          <cell r="B633" t="str">
            <v>Arceo Carvajal Yleana Candelaria</v>
          </cell>
          <cell r="C633">
            <v>89.647999999999996</v>
          </cell>
          <cell r="D633">
            <v>2689.44</v>
          </cell>
          <cell r="F633">
            <v>2689.5</v>
          </cell>
        </row>
        <row r="634">
          <cell r="A634" t="str">
            <v>27090004</v>
          </cell>
          <cell r="B634" t="str">
            <v>Martinez Gonzalez Carolina</v>
          </cell>
          <cell r="C634">
            <v>126.18</v>
          </cell>
          <cell r="D634">
            <v>3785.4</v>
          </cell>
          <cell r="F634">
            <v>3785.4</v>
          </cell>
        </row>
        <row r="635">
          <cell r="A635" t="str">
            <v>27010019</v>
          </cell>
          <cell r="B635" t="str">
            <v>Ventura Velasco Ivette Maricela</v>
          </cell>
          <cell r="C635">
            <v>126.1832</v>
          </cell>
          <cell r="D635">
            <v>3785.4960000000001</v>
          </cell>
          <cell r="F635">
            <v>3785.4960000000001</v>
          </cell>
        </row>
        <row r="636">
          <cell r="A636" t="str">
            <v>27010001</v>
          </cell>
          <cell r="B636" t="str">
            <v>Aguilar Caamal Maria Teresa</v>
          </cell>
          <cell r="C636">
            <v>126.18</v>
          </cell>
          <cell r="D636">
            <v>3785.4</v>
          </cell>
          <cell r="F636">
            <v>3785.4</v>
          </cell>
        </row>
        <row r="637">
          <cell r="A637" t="str">
            <v>27010004</v>
          </cell>
          <cell r="B637" t="str">
            <v>Baeza Silva Teresita Anilu</v>
          </cell>
          <cell r="C637">
            <v>106.91200000000001</v>
          </cell>
          <cell r="D637">
            <v>3207.36</v>
          </cell>
          <cell r="F637">
            <v>3207.36</v>
          </cell>
        </row>
        <row r="638">
          <cell r="A638" t="str">
            <v>27010012</v>
          </cell>
          <cell r="B638" t="str">
            <v>Miranda Monforte Lucia Josefina</v>
          </cell>
          <cell r="C638">
            <v>126.1832</v>
          </cell>
          <cell r="D638">
            <v>3785.4960000000001</v>
          </cell>
          <cell r="F638">
            <v>3785.4960000000001</v>
          </cell>
        </row>
        <row r="639">
          <cell r="A639" t="str">
            <v>27130002</v>
          </cell>
          <cell r="B639" t="str">
            <v>Uch Tun Hermelinda</v>
          </cell>
          <cell r="C639">
            <v>89.65</v>
          </cell>
          <cell r="D639">
            <v>2689.5</v>
          </cell>
          <cell r="F639">
            <v>2689.5</v>
          </cell>
        </row>
        <row r="640">
          <cell r="A640" t="str">
            <v>27010003</v>
          </cell>
          <cell r="B640" t="str">
            <v>Antonio Joaquin Marcela</v>
          </cell>
          <cell r="C640">
            <v>126.1832</v>
          </cell>
          <cell r="D640">
            <v>3785.4960000000001</v>
          </cell>
          <cell r="F640">
            <v>3785.4960000000001</v>
          </cell>
        </row>
        <row r="641">
          <cell r="A641" t="str">
            <v>27010008</v>
          </cell>
          <cell r="B641" t="str">
            <v>Jimenez Puga Teresa De Jesus</v>
          </cell>
          <cell r="C641">
            <v>106.91200000000001</v>
          </cell>
          <cell r="D641">
            <v>3207.36</v>
          </cell>
          <cell r="F641">
            <v>3207.36</v>
          </cell>
        </row>
        <row r="642">
          <cell r="A642" t="str">
            <v>27010007</v>
          </cell>
          <cell r="B642" t="str">
            <v>Correa Pacheco Silvia Esther</v>
          </cell>
          <cell r="C642">
            <v>106.91200000000001</v>
          </cell>
          <cell r="D642">
            <v>3207.36</v>
          </cell>
          <cell r="F642">
            <v>3207.36</v>
          </cell>
        </row>
        <row r="643">
          <cell r="A643" t="str">
            <v>27030002</v>
          </cell>
          <cell r="B643" t="str">
            <v>Hidalgo Barrero Helena Alejandra</v>
          </cell>
          <cell r="C643">
            <v>89.647999999999996</v>
          </cell>
          <cell r="D643">
            <v>2689.44</v>
          </cell>
          <cell r="F643">
            <v>2689.5</v>
          </cell>
        </row>
        <row r="644">
          <cell r="A644" t="str">
            <v>27030003</v>
          </cell>
          <cell r="B644" t="str">
            <v>Uc Gamboa Mercy Alejandra</v>
          </cell>
          <cell r="C644">
            <v>89.647999999999996</v>
          </cell>
          <cell r="D644">
            <v>2689.44</v>
          </cell>
          <cell r="F644">
            <v>2689.5</v>
          </cell>
        </row>
        <row r="645">
          <cell r="A645" t="str">
            <v>27010020</v>
          </cell>
          <cell r="B645" t="str">
            <v>Yupit - Jose Honorio</v>
          </cell>
          <cell r="C645">
            <v>95.471999999999994</v>
          </cell>
          <cell r="D645">
            <v>2864.16</v>
          </cell>
          <cell r="F645">
            <v>2864.16</v>
          </cell>
        </row>
        <row r="646">
          <cell r="A646" t="str">
            <v>27070002</v>
          </cell>
          <cell r="B646" t="str">
            <v>Palomo Salazar Arminda Guillermina</v>
          </cell>
          <cell r="C646">
            <v>95.471999999999994</v>
          </cell>
          <cell r="D646">
            <v>2864.16</v>
          </cell>
          <cell r="F646">
            <v>2864.16</v>
          </cell>
        </row>
        <row r="647">
          <cell r="A647" t="str">
            <v>27070003</v>
          </cell>
          <cell r="B647" t="str">
            <v>Cetina Loeza Jose Antonio</v>
          </cell>
          <cell r="C647">
            <v>94.775199999999998</v>
          </cell>
          <cell r="D647">
            <v>2843.2559999999999</v>
          </cell>
          <cell r="F647">
            <v>2843.2559999999999</v>
          </cell>
        </row>
        <row r="648">
          <cell r="A648" t="str">
            <v>27010005</v>
          </cell>
          <cell r="B648" t="str">
            <v>Cen Diaz Juana Bautista</v>
          </cell>
          <cell r="C648">
            <v>95.471999999999994</v>
          </cell>
          <cell r="D648">
            <v>2864.16</v>
          </cell>
          <cell r="F648">
            <v>2864.16</v>
          </cell>
        </row>
        <row r="649">
          <cell r="A649" t="str">
            <v>27010021</v>
          </cell>
          <cell r="B649" t="str">
            <v>Us Cob Gloria Noemi</v>
          </cell>
          <cell r="C649">
            <v>95.471999999999994</v>
          </cell>
          <cell r="D649">
            <v>2864.16</v>
          </cell>
          <cell r="F649">
            <v>2864.16</v>
          </cell>
        </row>
        <row r="650">
          <cell r="A650" t="str">
            <v>27060021</v>
          </cell>
          <cell r="B650" t="str">
            <v>Amado Rincon Zoila</v>
          </cell>
          <cell r="C650">
            <v>99.632000000000005</v>
          </cell>
          <cell r="D650">
            <v>2988.96</v>
          </cell>
          <cell r="F650">
            <v>2988.96</v>
          </cell>
        </row>
        <row r="651">
          <cell r="A651" t="str">
            <v>27010023</v>
          </cell>
          <cell r="B651" t="str">
            <v>Trejo Gomez Maria Eugenia</v>
          </cell>
          <cell r="C651">
            <v>408.72</v>
          </cell>
          <cell r="D651">
            <v>12261.6</v>
          </cell>
          <cell r="F651">
            <v>12261.6</v>
          </cell>
        </row>
        <row r="652">
          <cell r="A652" t="str">
            <v>27010029</v>
          </cell>
          <cell r="B652" t="str">
            <v>Aguilar Alvarez Rossy Paloma</v>
          </cell>
          <cell r="C652">
            <v>104.83199999999999</v>
          </cell>
          <cell r="D652">
            <v>3144.96</v>
          </cell>
          <cell r="F652">
            <v>3144.96</v>
          </cell>
        </row>
        <row r="653">
          <cell r="A653" t="str">
            <v>27010030</v>
          </cell>
          <cell r="B653" t="str">
            <v>Mena Martin Maria Jose</v>
          </cell>
          <cell r="C653">
            <v>107.4632</v>
          </cell>
          <cell r="D653">
            <v>3223.8960000000002</v>
          </cell>
          <cell r="F653">
            <v>3223.8960000000002</v>
          </cell>
        </row>
        <row r="654">
          <cell r="A654" t="str">
            <v>27010031</v>
          </cell>
          <cell r="B654" t="str">
            <v>Canul Tamay Humberto</v>
          </cell>
          <cell r="C654">
            <v>37.86</v>
          </cell>
          <cell r="D654">
            <v>1590.12</v>
          </cell>
          <cell r="F654">
            <v>1590.12</v>
          </cell>
        </row>
        <row r="655">
          <cell r="A655" t="str">
            <v>26010008</v>
          </cell>
          <cell r="B655" t="str">
            <v>Gongora Vela William Antonio</v>
          </cell>
          <cell r="C655">
            <v>102.67919999999999</v>
          </cell>
          <cell r="D655">
            <v>3080.3759999999997</v>
          </cell>
          <cell r="F655">
            <v>3080.3759999999997</v>
          </cell>
        </row>
        <row r="656">
          <cell r="A656" t="str">
            <v>26010013</v>
          </cell>
          <cell r="B656" t="str">
            <v>Puc Keb Julio Martin</v>
          </cell>
          <cell r="C656">
            <v>102.67919999999999</v>
          </cell>
          <cell r="D656">
            <v>3080.3759999999997</v>
          </cell>
          <cell r="F656">
            <v>3080.3759999999997</v>
          </cell>
        </row>
        <row r="657">
          <cell r="A657" t="str">
            <v>26010012</v>
          </cell>
          <cell r="B657" t="str">
            <v>Peralta Torres Sandra Adelaida</v>
          </cell>
          <cell r="C657">
            <v>108.16</v>
          </cell>
          <cell r="D657">
            <v>3244.8</v>
          </cell>
          <cell r="F657">
            <v>3244.8</v>
          </cell>
        </row>
        <row r="658">
          <cell r="A658" t="str">
            <v>26010019</v>
          </cell>
          <cell r="B658" t="str">
            <v>Tzeek Tzuc Esther Eunice</v>
          </cell>
          <cell r="C658">
            <v>126.1832</v>
          </cell>
          <cell r="D658">
            <v>3785.4960000000001</v>
          </cell>
          <cell r="F658">
            <v>3785.4960000000001</v>
          </cell>
        </row>
        <row r="659">
          <cell r="A659" t="str">
            <v>26100001</v>
          </cell>
          <cell r="B659" t="str">
            <v>Tun Tzakum Tatun O.neal</v>
          </cell>
          <cell r="C659">
            <v>106.91</v>
          </cell>
          <cell r="D659">
            <v>3207.3</v>
          </cell>
          <cell r="F659">
            <v>3207.36</v>
          </cell>
        </row>
        <row r="660">
          <cell r="A660" t="str">
            <v>26100002</v>
          </cell>
          <cell r="B660" t="str">
            <v>Sosa Cervantes Claudia Azucena</v>
          </cell>
          <cell r="C660">
            <v>89.65</v>
          </cell>
          <cell r="D660">
            <v>2689.5</v>
          </cell>
          <cell r="F660">
            <v>2689.5</v>
          </cell>
        </row>
        <row r="661">
          <cell r="A661" t="str">
            <v>26010016</v>
          </cell>
          <cell r="B661" t="str">
            <v>Uc Cervera Nelsi Guadalupe</v>
          </cell>
          <cell r="C661">
            <v>126.1832</v>
          </cell>
          <cell r="D661">
            <v>3785.4960000000001</v>
          </cell>
          <cell r="F661">
            <v>3785.4960000000001</v>
          </cell>
        </row>
        <row r="662">
          <cell r="A662" t="str">
            <v>26090001</v>
          </cell>
          <cell r="B662" t="str">
            <v>Magaña Peralta Lidia Soledad</v>
          </cell>
          <cell r="C662">
            <v>106.91200000000001</v>
          </cell>
          <cell r="D662">
            <v>3207.36</v>
          </cell>
          <cell r="F662">
            <v>3207.36</v>
          </cell>
        </row>
        <row r="663">
          <cell r="A663" t="str">
            <v>26090003</v>
          </cell>
          <cell r="B663" t="str">
            <v>Rodriguez Ramirez Mirley Arely</v>
          </cell>
          <cell r="C663">
            <v>106.91</v>
          </cell>
          <cell r="D663">
            <v>3207.3</v>
          </cell>
          <cell r="F663">
            <v>3207.36</v>
          </cell>
        </row>
        <row r="664">
          <cell r="A664" t="str">
            <v>26010014</v>
          </cell>
          <cell r="B664" t="str">
            <v>Rosado Pacheco Celina Del Socorro</v>
          </cell>
          <cell r="C664">
            <v>126.1832</v>
          </cell>
          <cell r="D664">
            <v>3785.4960000000001</v>
          </cell>
          <cell r="F664">
            <v>3785.4960000000001</v>
          </cell>
        </row>
        <row r="665">
          <cell r="A665" t="str">
            <v>26050001</v>
          </cell>
          <cell r="B665" t="str">
            <v>Almeida Peralta Rita Irene</v>
          </cell>
          <cell r="C665">
            <v>126.18</v>
          </cell>
          <cell r="D665">
            <v>3785.4</v>
          </cell>
          <cell r="F665">
            <v>3785.4</v>
          </cell>
        </row>
        <row r="666">
          <cell r="A666" t="str">
            <v>26070003</v>
          </cell>
          <cell r="B666" t="str">
            <v>Carrillo Landa Yessica Vanessa</v>
          </cell>
          <cell r="C666">
            <v>106.91</v>
          </cell>
          <cell r="D666">
            <v>3207.3</v>
          </cell>
          <cell r="F666">
            <v>3207.36</v>
          </cell>
        </row>
        <row r="667">
          <cell r="A667" t="str">
            <v>26080001</v>
          </cell>
          <cell r="B667" t="str">
            <v>Alejos Guerrero Perla America</v>
          </cell>
          <cell r="C667">
            <v>106.91</v>
          </cell>
          <cell r="D667">
            <v>3207.3</v>
          </cell>
          <cell r="F667">
            <v>3207.36</v>
          </cell>
        </row>
        <row r="668">
          <cell r="A668" t="str">
            <v>26010006</v>
          </cell>
          <cell r="B668" t="str">
            <v>Chan Cob Rocio Evelin</v>
          </cell>
          <cell r="C668">
            <v>126.1832</v>
          </cell>
          <cell r="D668">
            <v>3785.4960000000001</v>
          </cell>
          <cell r="F668">
            <v>3785.4960000000001</v>
          </cell>
        </row>
        <row r="669">
          <cell r="A669" t="str">
            <v>26010018</v>
          </cell>
          <cell r="B669" t="str">
            <v>Cardeña Gonzalez Daneira Rocio</v>
          </cell>
          <cell r="C669">
            <v>106.91200000000001</v>
          </cell>
          <cell r="D669">
            <v>3207.36</v>
          </cell>
          <cell r="F669">
            <v>3207.36</v>
          </cell>
        </row>
        <row r="670">
          <cell r="A670" t="str">
            <v>26010002</v>
          </cell>
          <cell r="B670" t="str">
            <v>Carrillo Avila Ileana Asuncion</v>
          </cell>
          <cell r="C670">
            <v>106.91200000000001</v>
          </cell>
          <cell r="D670">
            <v>3207.36</v>
          </cell>
          <cell r="F670">
            <v>3207.36</v>
          </cell>
        </row>
        <row r="671">
          <cell r="A671" t="str">
            <v>26010004</v>
          </cell>
          <cell r="B671" t="str">
            <v>Castillo Samos Raquel Elizabeth</v>
          </cell>
          <cell r="C671">
            <v>106.91200000000001</v>
          </cell>
          <cell r="D671">
            <v>3207.36</v>
          </cell>
          <cell r="F671">
            <v>3207.36</v>
          </cell>
        </row>
        <row r="672">
          <cell r="A672" t="str">
            <v>26010010</v>
          </cell>
          <cell r="B672" t="str">
            <v>Lopez Mejia Erika Roxana</v>
          </cell>
          <cell r="C672">
            <v>126.1832</v>
          </cell>
          <cell r="D672">
            <v>3785.4960000000001</v>
          </cell>
          <cell r="F672">
            <v>3785.4960000000001</v>
          </cell>
        </row>
        <row r="673">
          <cell r="A673" t="str">
            <v>26010005</v>
          </cell>
          <cell r="B673" t="str">
            <v>Chan Balam Selmi</v>
          </cell>
          <cell r="C673">
            <v>95.471999999999994</v>
          </cell>
          <cell r="D673">
            <v>2864.16</v>
          </cell>
          <cell r="F673">
            <v>2864.16</v>
          </cell>
        </row>
        <row r="674">
          <cell r="A674" t="str">
            <v>26020001</v>
          </cell>
          <cell r="B674" t="str">
            <v>Chan Peralta Mary Isabel</v>
          </cell>
          <cell r="C674">
            <v>95.47</v>
          </cell>
          <cell r="D674">
            <v>2864.1</v>
          </cell>
          <cell r="F674">
            <v>2864.16</v>
          </cell>
        </row>
        <row r="675">
          <cell r="A675" t="str">
            <v>26010009</v>
          </cell>
          <cell r="B675" t="str">
            <v>Guillen Uc Argelia Guadalupe</v>
          </cell>
          <cell r="C675">
            <v>95.471999999999994</v>
          </cell>
          <cell r="D675">
            <v>2864.16</v>
          </cell>
          <cell r="F675">
            <v>2864.16</v>
          </cell>
        </row>
        <row r="676">
          <cell r="A676" t="str">
            <v>26010017</v>
          </cell>
          <cell r="B676" t="str">
            <v>Zapata Sosa Rosa Marleny</v>
          </cell>
          <cell r="C676">
            <v>95.471999999999994</v>
          </cell>
          <cell r="D676">
            <v>2864.16</v>
          </cell>
          <cell r="F676">
            <v>2864.16</v>
          </cell>
        </row>
        <row r="677">
          <cell r="A677" t="str">
            <v>26120001</v>
          </cell>
          <cell r="B677" t="str">
            <v>Ake May Mayra Alejandra</v>
          </cell>
          <cell r="C677">
            <v>95.47</v>
          </cell>
          <cell r="D677">
            <v>2864.1</v>
          </cell>
          <cell r="F677">
            <v>2864.16</v>
          </cell>
        </row>
        <row r="678">
          <cell r="A678" t="str">
            <v>26120002</v>
          </cell>
          <cell r="B678" t="str">
            <v>May Rejon Adela Adriana</v>
          </cell>
          <cell r="C678">
            <v>78.760000000000005</v>
          </cell>
          <cell r="D678">
            <v>2362.8000000000002</v>
          </cell>
          <cell r="F678">
            <v>2362.8000000000002</v>
          </cell>
        </row>
        <row r="679">
          <cell r="A679" t="str">
            <v>26010001</v>
          </cell>
          <cell r="B679" t="str">
            <v>Alejos Burgos Marco Antonio</v>
          </cell>
          <cell r="C679">
            <v>104.4888</v>
          </cell>
          <cell r="D679">
            <v>3134.6639999999998</v>
          </cell>
          <cell r="F679">
            <v>3134.6639999999998</v>
          </cell>
        </row>
        <row r="680">
          <cell r="A680" t="str">
            <v>26010003</v>
          </cell>
          <cell r="B680" t="str">
            <v>Castillo Alejos Monica Aurora</v>
          </cell>
          <cell r="C680">
            <v>408.72</v>
          </cell>
          <cell r="D680">
            <v>12261.6</v>
          </cell>
          <cell r="F680">
            <v>12261.6</v>
          </cell>
        </row>
        <row r="681">
          <cell r="A681" t="str">
            <v>26010011</v>
          </cell>
          <cell r="B681" t="str">
            <v>Pacheco Naal Wendy Alejandra</v>
          </cell>
          <cell r="C681">
            <v>122.02</v>
          </cell>
          <cell r="D681">
            <v>3660.6</v>
          </cell>
          <cell r="F681">
            <v>3660.7</v>
          </cell>
        </row>
        <row r="682">
          <cell r="A682" t="str">
            <v>26010021</v>
          </cell>
          <cell r="B682" t="str">
            <v>Guerrero Santos Marco Antonio</v>
          </cell>
          <cell r="C682">
            <v>43.26</v>
          </cell>
          <cell r="D682">
            <v>692.16</v>
          </cell>
          <cell r="F682">
            <v>692.16</v>
          </cell>
        </row>
        <row r="683">
          <cell r="A683" t="str">
            <v>46090001</v>
          </cell>
          <cell r="B683" t="str">
            <v>Mendez Sierra Maricarmen</v>
          </cell>
          <cell r="C683">
            <v>89.647999999999996</v>
          </cell>
          <cell r="D683">
            <v>2689.44</v>
          </cell>
          <cell r="F683">
            <v>2689.5</v>
          </cell>
        </row>
        <row r="684">
          <cell r="A684" t="str">
            <v>23010056</v>
          </cell>
          <cell r="B684" t="str">
            <v>Zapata Narvaez Veronica</v>
          </cell>
          <cell r="C684">
            <v>126.1832</v>
          </cell>
          <cell r="D684">
            <v>3785.4960000000001</v>
          </cell>
          <cell r="F684">
            <v>3785.4960000000001</v>
          </cell>
        </row>
        <row r="685">
          <cell r="A685" t="str">
            <v>46010027</v>
          </cell>
          <cell r="B685" t="str">
            <v>Carrillo Ortiz Maria Luisa</v>
          </cell>
          <cell r="C685">
            <v>126.1832</v>
          </cell>
          <cell r="D685">
            <v>3785.4960000000001</v>
          </cell>
          <cell r="F685">
            <v>3785.4960000000001</v>
          </cell>
        </row>
        <row r="686">
          <cell r="A686" t="str">
            <v>46080001</v>
          </cell>
          <cell r="B686" t="str">
            <v>Maldonado Aranda Silvia Leonor</v>
          </cell>
          <cell r="C686">
            <v>89.647999999999996</v>
          </cell>
          <cell r="D686">
            <v>2689.44</v>
          </cell>
          <cell r="F686">
            <v>2689.5</v>
          </cell>
        </row>
        <row r="687">
          <cell r="A687" t="str">
            <v>22070002</v>
          </cell>
          <cell r="B687" t="str">
            <v>Poot Polanco Sonia Marisol</v>
          </cell>
          <cell r="C687">
            <v>89.65</v>
          </cell>
          <cell r="D687">
            <v>2689.5</v>
          </cell>
          <cell r="F687">
            <v>2689.5</v>
          </cell>
        </row>
        <row r="688">
          <cell r="A688" t="str">
            <v>46070001</v>
          </cell>
          <cell r="B688" t="str">
            <v>Zuñiga Chuc Viviana Verenice</v>
          </cell>
          <cell r="C688">
            <v>126.1832</v>
          </cell>
          <cell r="D688">
            <v>3785.4960000000001</v>
          </cell>
          <cell r="F688">
            <v>3785.4960000000001</v>
          </cell>
        </row>
        <row r="689">
          <cell r="A689" t="str">
            <v>46040007</v>
          </cell>
          <cell r="B689" t="str">
            <v>Negron Gil Amelia De Los Angeles</v>
          </cell>
          <cell r="C689">
            <v>106.91200000000001</v>
          </cell>
          <cell r="D689">
            <v>3207.36</v>
          </cell>
          <cell r="F689">
            <v>3207.36</v>
          </cell>
        </row>
        <row r="690">
          <cell r="A690" t="str">
            <v>26050003</v>
          </cell>
          <cell r="B690" t="str">
            <v>Escalante Cortes Grissel Del Socorro</v>
          </cell>
          <cell r="C690">
            <v>89.65</v>
          </cell>
          <cell r="D690">
            <v>2689.5</v>
          </cell>
          <cell r="F690">
            <v>2689.5</v>
          </cell>
        </row>
        <row r="691">
          <cell r="A691" t="str">
            <v>46030005</v>
          </cell>
          <cell r="B691" t="str">
            <v>Huertas May Yazmin Georgina</v>
          </cell>
          <cell r="C691">
            <v>126.1832</v>
          </cell>
          <cell r="D691">
            <v>3785.4960000000001</v>
          </cell>
          <cell r="F691">
            <v>3785.4960000000001</v>
          </cell>
        </row>
        <row r="692">
          <cell r="A692" t="str">
            <v>46100001</v>
          </cell>
          <cell r="B692" t="str">
            <v>Martin Cano Kareli De Jesus</v>
          </cell>
          <cell r="C692">
            <v>89.647999999999996</v>
          </cell>
          <cell r="D692">
            <v>2689.44</v>
          </cell>
          <cell r="F692">
            <v>2689.5</v>
          </cell>
        </row>
        <row r="693">
          <cell r="A693" t="str">
            <v>22010027</v>
          </cell>
          <cell r="B693" t="str">
            <v>Tzec Gamboa Rubi Guadalupe</v>
          </cell>
          <cell r="C693">
            <v>126.1832</v>
          </cell>
          <cell r="D693">
            <v>3785.4960000000001</v>
          </cell>
          <cell r="F693">
            <v>3785.4960000000001</v>
          </cell>
        </row>
        <row r="694">
          <cell r="A694" t="str">
            <v>46020001</v>
          </cell>
          <cell r="B694" t="str">
            <v>Manzano Argaez Carolina Beatriz</v>
          </cell>
          <cell r="C694">
            <v>89.65</v>
          </cell>
          <cell r="D694">
            <v>2689.5</v>
          </cell>
          <cell r="F694">
            <v>2689.5</v>
          </cell>
        </row>
        <row r="695">
          <cell r="A695" t="str">
            <v>46020004</v>
          </cell>
          <cell r="B695" t="str">
            <v>Martin Dorantes Karla Maria</v>
          </cell>
          <cell r="C695">
            <v>126.1832</v>
          </cell>
          <cell r="D695">
            <v>3785.4960000000001</v>
          </cell>
          <cell r="F695">
            <v>3785.4960000000001</v>
          </cell>
        </row>
        <row r="696">
          <cell r="A696" t="str">
            <v>46040009</v>
          </cell>
          <cell r="B696" t="str">
            <v>Villanueva Gutierrez Josefina</v>
          </cell>
          <cell r="C696">
            <v>106.91200000000001</v>
          </cell>
          <cell r="D696">
            <v>3207.36</v>
          </cell>
          <cell r="F696">
            <v>3207.36</v>
          </cell>
        </row>
        <row r="697">
          <cell r="A697" t="str">
            <v>46060012</v>
          </cell>
          <cell r="B697" t="str">
            <v>Sanchez Piña Felmir</v>
          </cell>
          <cell r="C697">
            <v>102.67919999999999</v>
          </cell>
          <cell r="D697">
            <v>3080.3759999999997</v>
          </cell>
          <cell r="F697">
            <v>3080.3759999999997</v>
          </cell>
        </row>
        <row r="698">
          <cell r="A698" t="str">
            <v>46050010</v>
          </cell>
          <cell r="B698" t="str">
            <v>Espinosa Lope Rosa Virginia</v>
          </cell>
          <cell r="C698">
            <v>108.16</v>
          </cell>
          <cell r="D698">
            <v>3244.8</v>
          </cell>
          <cell r="F698">
            <v>3244.8</v>
          </cell>
        </row>
        <row r="699">
          <cell r="A699" t="str">
            <v>46060011</v>
          </cell>
          <cell r="B699" t="str">
            <v>Aguilar Rejon Flor Isela</v>
          </cell>
          <cell r="C699">
            <v>95.471999999999994</v>
          </cell>
          <cell r="D699">
            <v>2864.16</v>
          </cell>
          <cell r="F699">
            <v>2864.16</v>
          </cell>
        </row>
        <row r="700">
          <cell r="A700" t="str">
            <v>46010002</v>
          </cell>
          <cell r="B700" t="str">
            <v>Orozco Jacobo Maria Teresa</v>
          </cell>
          <cell r="C700">
            <v>122.0232</v>
          </cell>
          <cell r="D700">
            <v>3660.6959999999999</v>
          </cell>
          <cell r="F700">
            <v>3660.6959999999999</v>
          </cell>
        </row>
        <row r="701">
          <cell r="A701" t="str">
            <v>46010014</v>
          </cell>
          <cell r="B701" t="str">
            <v>Carrillo Diaz Jose Alberto</v>
          </cell>
          <cell r="C701">
            <v>43.264000000000003</v>
          </cell>
          <cell r="D701">
            <v>519.16800000000001</v>
          </cell>
          <cell r="F701">
            <v>519.16800000000001</v>
          </cell>
        </row>
        <row r="702">
          <cell r="A702" t="str">
            <v>46010016</v>
          </cell>
          <cell r="B702" t="str">
            <v>Herrera Hernandez Isabel Cristina</v>
          </cell>
          <cell r="C702">
            <v>95.471999999999994</v>
          </cell>
          <cell r="D702">
            <v>2864.16</v>
          </cell>
          <cell r="F702">
            <v>2864.16</v>
          </cell>
        </row>
        <row r="703">
          <cell r="A703" t="str">
            <v>46010019</v>
          </cell>
          <cell r="B703" t="str">
            <v>Morin Pinzon Guelmi Marisol</v>
          </cell>
          <cell r="C703">
            <v>100.88</v>
          </cell>
          <cell r="D703">
            <v>3026.4</v>
          </cell>
          <cell r="F703">
            <v>3026.4</v>
          </cell>
        </row>
        <row r="704">
          <cell r="A704" t="str">
            <v>46010021</v>
          </cell>
          <cell r="B704" t="str">
            <v>Tec Alfaro Maria Del Carmen</v>
          </cell>
          <cell r="C704">
            <v>106.91200000000001</v>
          </cell>
          <cell r="D704">
            <v>3207.36</v>
          </cell>
          <cell r="F704">
            <v>3207.36</v>
          </cell>
        </row>
        <row r="705">
          <cell r="A705" t="str">
            <v>46010022</v>
          </cell>
          <cell r="B705" t="str">
            <v>Torres Grajales Lidia Evangelina</v>
          </cell>
          <cell r="C705">
            <v>95.471999999999994</v>
          </cell>
          <cell r="D705">
            <v>2864.16</v>
          </cell>
          <cell r="F705">
            <v>2864.16</v>
          </cell>
        </row>
        <row r="706">
          <cell r="A706" t="str">
            <v>46010026</v>
          </cell>
          <cell r="B706" t="str">
            <v>Cab Buenfil Gretty Berenice</v>
          </cell>
          <cell r="C706">
            <v>190.66319999999999</v>
          </cell>
          <cell r="D706">
            <v>5719.8959999999997</v>
          </cell>
          <cell r="F706">
            <v>5719.8959999999997</v>
          </cell>
        </row>
        <row r="707">
          <cell r="A707" t="str">
            <v>46010029</v>
          </cell>
          <cell r="B707" t="str">
            <v>Peniche Cabal Victoria Beatriz</v>
          </cell>
          <cell r="C707">
            <v>408.72</v>
          </cell>
          <cell r="D707">
            <v>12261.6</v>
          </cell>
          <cell r="F707">
            <v>12261.6</v>
          </cell>
        </row>
        <row r="708">
          <cell r="A708" t="str">
            <v>22190072</v>
          </cell>
          <cell r="B708" t="str">
            <v>Pech Tzab Primo Samuel</v>
          </cell>
          <cell r="C708">
            <v>102.67919999999999</v>
          </cell>
          <cell r="D708">
            <v>3080.3759999999997</v>
          </cell>
          <cell r="F708">
            <v>3080.3759999999997</v>
          </cell>
        </row>
        <row r="709">
          <cell r="A709" t="str">
            <v>23010006</v>
          </cell>
          <cell r="B709" t="str">
            <v>Leo Martin Jose Manuel</v>
          </cell>
          <cell r="C709">
            <v>102.67919999999999</v>
          </cell>
          <cell r="D709">
            <v>3080.3759999999997</v>
          </cell>
          <cell r="F709">
            <v>3080.3759999999997</v>
          </cell>
        </row>
        <row r="710">
          <cell r="A710" t="str">
            <v>22020032</v>
          </cell>
          <cell r="B710" t="str">
            <v>Lara Acevedo Genny Manon</v>
          </cell>
          <cell r="C710">
            <v>108.16</v>
          </cell>
          <cell r="D710">
            <v>3244.8</v>
          </cell>
          <cell r="F710">
            <v>3244.8</v>
          </cell>
        </row>
        <row r="711">
          <cell r="A711" t="str">
            <v>22010075</v>
          </cell>
          <cell r="B711" t="str">
            <v>Canul Bojorquez Misly Del Carmen</v>
          </cell>
          <cell r="C711">
            <v>106.91200000000001</v>
          </cell>
          <cell r="D711">
            <v>3207.36</v>
          </cell>
          <cell r="F711">
            <v>3207.36</v>
          </cell>
        </row>
        <row r="712">
          <cell r="A712" t="str">
            <v>22140058</v>
          </cell>
          <cell r="B712" t="str">
            <v>Ortiz Acosta Silvia</v>
          </cell>
          <cell r="C712">
            <v>106.91200000000001</v>
          </cell>
          <cell r="D712">
            <v>3207.36</v>
          </cell>
          <cell r="F712">
            <v>3207.36</v>
          </cell>
        </row>
        <row r="713">
          <cell r="A713" t="str">
            <v>22010077</v>
          </cell>
          <cell r="B713" t="str">
            <v>Polanco Burgos Silvia Guadalupe</v>
          </cell>
          <cell r="C713">
            <v>106.91200000000001</v>
          </cell>
          <cell r="D713">
            <v>3207.36</v>
          </cell>
          <cell r="F713">
            <v>3207.36</v>
          </cell>
        </row>
        <row r="714">
          <cell r="A714" t="str">
            <v>22080001</v>
          </cell>
          <cell r="B714" t="str">
            <v>Camara Garcia Karen Saray</v>
          </cell>
          <cell r="C714">
            <v>89.65</v>
          </cell>
          <cell r="D714">
            <v>2689.5</v>
          </cell>
          <cell r="F714">
            <v>2689.5</v>
          </cell>
        </row>
        <row r="715">
          <cell r="A715" t="str">
            <v>22130058</v>
          </cell>
          <cell r="B715" t="str">
            <v>Rosales Guzman Maria De Los Angeles</v>
          </cell>
          <cell r="C715">
            <v>126.1832</v>
          </cell>
          <cell r="D715">
            <v>3785.4960000000001</v>
          </cell>
          <cell r="F715">
            <v>3785.4960000000001</v>
          </cell>
        </row>
        <row r="716">
          <cell r="A716" t="str">
            <v>22130059</v>
          </cell>
          <cell r="B716" t="str">
            <v>Ruiz Carrillo Erika Alejandra</v>
          </cell>
          <cell r="C716">
            <v>106.91200000000001</v>
          </cell>
          <cell r="D716">
            <v>3207.36</v>
          </cell>
          <cell r="F716">
            <v>3207.36</v>
          </cell>
        </row>
        <row r="717">
          <cell r="A717" t="str">
            <v>22120056</v>
          </cell>
          <cell r="B717" t="str">
            <v>Colli Maldonado Liliana Naomi</v>
          </cell>
          <cell r="C717">
            <v>126.1832</v>
          </cell>
          <cell r="D717">
            <v>3785.4960000000001</v>
          </cell>
          <cell r="F717">
            <v>3785.4960000000001</v>
          </cell>
        </row>
        <row r="718">
          <cell r="A718" t="str">
            <v>22110052</v>
          </cell>
          <cell r="B718" t="str">
            <v>Lopez Aguilar Alma Estela</v>
          </cell>
          <cell r="C718">
            <v>106.91200000000001</v>
          </cell>
          <cell r="D718">
            <v>3207.36</v>
          </cell>
          <cell r="F718">
            <v>3207.36</v>
          </cell>
        </row>
        <row r="719">
          <cell r="A719" t="str">
            <v>22110054</v>
          </cell>
          <cell r="B719" t="str">
            <v>Ojeda Patron Maria Eugenia</v>
          </cell>
          <cell r="C719">
            <v>126.1832</v>
          </cell>
          <cell r="D719">
            <v>3785.4960000000001</v>
          </cell>
          <cell r="F719">
            <v>3785.4960000000001</v>
          </cell>
        </row>
        <row r="720">
          <cell r="A720" t="str">
            <v>22100050</v>
          </cell>
          <cell r="B720" t="str">
            <v>Montoya Zaldivar Gloria Margarita</v>
          </cell>
          <cell r="C720">
            <v>106.91200000000001</v>
          </cell>
          <cell r="D720">
            <v>3207.36</v>
          </cell>
          <cell r="F720">
            <v>3207.36</v>
          </cell>
        </row>
        <row r="721">
          <cell r="A721" t="str">
            <v>22100051</v>
          </cell>
          <cell r="B721" t="str">
            <v>Vera Coba Wendy Beatriz</v>
          </cell>
          <cell r="C721">
            <v>106.91200000000001</v>
          </cell>
          <cell r="D721">
            <v>3207.36</v>
          </cell>
          <cell r="F721">
            <v>3207.36</v>
          </cell>
        </row>
        <row r="722">
          <cell r="A722" t="str">
            <v>23080001</v>
          </cell>
          <cell r="B722" t="str">
            <v>Juarez Perez Sara Del Carmen</v>
          </cell>
          <cell r="C722">
            <v>126.1832</v>
          </cell>
          <cell r="D722">
            <v>3785.4960000000001</v>
          </cell>
          <cell r="F722">
            <v>3785.4960000000001</v>
          </cell>
        </row>
        <row r="723">
          <cell r="A723" t="str">
            <v>25010040</v>
          </cell>
          <cell r="B723" t="str">
            <v>Lopez Sabido Sandra Yvon</v>
          </cell>
          <cell r="C723">
            <v>106.91200000000001</v>
          </cell>
          <cell r="D723">
            <v>3207.36</v>
          </cell>
          <cell r="F723">
            <v>3207.36</v>
          </cell>
        </row>
        <row r="724">
          <cell r="A724" t="str">
            <v>22010009</v>
          </cell>
          <cell r="B724" t="str">
            <v>Contreras O`cheita Maria Goretty</v>
          </cell>
          <cell r="C724">
            <v>106.91200000000001</v>
          </cell>
          <cell r="D724">
            <v>3207.36</v>
          </cell>
          <cell r="F724">
            <v>3207.36</v>
          </cell>
        </row>
        <row r="725">
          <cell r="A725" t="str">
            <v>22080046</v>
          </cell>
          <cell r="B725" t="str">
            <v>Navarrete Palma Isabel De La Concepcion</v>
          </cell>
          <cell r="C725">
            <v>106.91200000000001</v>
          </cell>
          <cell r="D725">
            <v>3207.36</v>
          </cell>
          <cell r="F725">
            <v>3207.36</v>
          </cell>
        </row>
        <row r="726">
          <cell r="A726" t="str">
            <v>22080047</v>
          </cell>
          <cell r="B726" t="str">
            <v>Torres Estrada Blanca Elva</v>
          </cell>
          <cell r="C726">
            <v>126.1832</v>
          </cell>
          <cell r="D726">
            <v>3785.4960000000001</v>
          </cell>
          <cell r="F726">
            <v>3785.4960000000001</v>
          </cell>
        </row>
        <row r="727">
          <cell r="A727" t="str">
            <v>25100031</v>
          </cell>
          <cell r="B727" t="str">
            <v>Pacheco Ciau Maria Isabel</v>
          </cell>
          <cell r="C727">
            <v>126.1832</v>
          </cell>
          <cell r="D727">
            <v>3785.4960000000001</v>
          </cell>
          <cell r="F727">
            <v>3785.4960000000001</v>
          </cell>
        </row>
        <row r="728">
          <cell r="A728" t="str">
            <v>22010022</v>
          </cell>
          <cell r="B728" t="str">
            <v>Rosado Rodriguez Erika Maria</v>
          </cell>
          <cell r="C728">
            <v>95.471999999999994</v>
          </cell>
          <cell r="D728">
            <v>2864.16</v>
          </cell>
          <cell r="F728">
            <v>2864.16</v>
          </cell>
        </row>
        <row r="729">
          <cell r="A729" t="str">
            <v>22060041</v>
          </cell>
          <cell r="B729" t="str">
            <v>Estrella Diaz Guadalupe</v>
          </cell>
          <cell r="C729">
            <v>126.1832</v>
          </cell>
          <cell r="D729">
            <v>3785.4960000000001</v>
          </cell>
          <cell r="F729">
            <v>3785.4960000000001</v>
          </cell>
        </row>
        <row r="730">
          <cell r="A730" t="str">
            <v>22060043</v>
          </cell>
          <cell r="B730" t="str">
            <v>Nic Medina Guadalupe De Jesus</v>
          </cell>
          <cell r="C730">
            <v>106.91200000000001</v>
          </cell>
          <cell r="D730">
            <v>3207.36</v>
          </cell>
          <cell r="F730">
            <v>3207.36</v>
          </cell>
        </row>
        <row r="731">
          <cell r="A731" t="str">
            <v>22060044</v>
          </cell>
          <cell r="B731" t="str">
            <v>Ojeda Herrera Linda Marion</v>
          </cell>
          <cell r="C731">
            <v>106.91200000000001</v>
          </cell>
          <cell r="D731">
            <v>3207.36</v>
          </cell>
          <cell r="F731">
            <v>3207.36</v>
          </cell>
        </row>
        <row r="732">
          <cell r="A732" t="str">
            <v>46010003</v>
          </cell>
          <cell r="B732" t="str">
            <v>Reyes Perez Vanessa Abril</v>
          </cell>
          <cell r="C732">
            <v>126.1832</v>
          </cell>
          <cell r="D732">
            <v>3785.4960000000001</v>
          </cell>
          <cell r="F732">
            <v>3785.4960000000001</v>
          </cell>
        </row>
        <row r="733">
          <cell r="A733" t="str">
            <v>22050037</v>
          </cell>
          <cell r="B733" t="str">
            <v>Chan Gutierrez Ana Maria</v>
          </cell>
          <cell r="C733">
            <v>106.91200000000001</v>
          </cell>
          <cell r="D733">
            <v>3207.36</v>
          </cell>
          <cell r="F733">
            <v>3207.36</v>
          </cell>
        </row>
        <row r="734">
          <cell r="A734" t="str">
            <v>22050038</v>
          </cell>
          <cell r="B734" t="str">
            <v>Choch Cauich Landy Del Socorro</v>
          </cell>
          <cell r="C734">
            <v>126.1832</v>
          </cell>
          <cell r="D734">
            <v>3785.4960000000001</v>
          </cell>
          <cell r="F734">
            <v>3785.4960000000001</v>
          </cell>
        </row>
        <row r="735">
          <cell r="A735" t="str">
            <v>22050039</v>
          </cell>
          <cell r="B735" t="str">
            <v>Euan Paredes Yudith Veronica</v>
          </cell>
          <cell r="C735">
            <v>106.91200000000001</v>
          </cell>
          <cell r="D735">
            <v>3207.36</v>
          </cell>
          <cell r="F735">
            <v>3207.36</v>
          </cell>
        </row>
        <row r="736">
          <cell r="A736" t="str">
            <v>23090001</v>
          </cell>
          <cell r="B736" t="str">
            <v>Manrique Gongora Karol Alejandrina</v>
          </cell>
          <cell r="C736">
            <v>89.65</v>
          </cell>
          <cell r="D736">
            <v>2689.5</v>
          </cell>
          <cell r="F736">
            <v>2689.5</v>
          </cell>
        </row>
        <row r="737">
          <cell r="A737" t="str">
            <v>22010007</v>
          </cell>
          <cell r="B737" t="str">
            <v>Ceballos Ortega Margely De Jesus</v>
          </cell>
          <cell r="C737">
            <v>106.91200000000001</v>
          </cell>
          <cell r="D737">
            <v>3207.36</v>
          </cell>
          <cell r="F737">
            <v>3207.36</v>
          </cell>
        </row>
        <row r="738">
          <cell r="A738" t="str">
            <v>25010044</v>
          </cell>
          <cell r="B738" t="str">
            <v>Vazquez Villanueva Linda Marbella</v>
          </cell>
          <cell r="C738">
            <v>89.65</v>
          </cell>
          <cell r="D738">
            <v>2689.5</v>
          </cell>
          <cell r="F738">
            <v>2689.5</v>
          </cell>
        </row>
        <row r="739">
          <cell r="A739" t="str">
            <v>22070001</v>
          </cell>
          <cell r="B739" t="str">
            <v>Cool Canul Mirle Guadalupe</v>
          </cell>
          <cell r="C739">
            <v>106.91200000000001</v>
          </cell>
          <cell r="D739">
            <v>3207.36</v>
          </cell>
          <cell r="F739">
            <v>3207.36</v>
          </cell>
        </row>
        <row r="740">
          <cell r="A740" t="str">
            <v>22010073</v>
          </cell>
          <cell r="B740" t="str">
            <v>Novelo Quintal Guadalupe Mercedes</v>
          </cell>
          <cell r="C740">
            <v>106.91200000000001</v>
          </cell>
          <cell r="D740">
            <v>3207.36</v>
          </cell>
          <cell r="F740">
            <v>3207.36</v>
          </cell>
        </row>
        <row r="741">
          <cell r="A741" t="str">
            <v>22030034</v>
          </cell>
          <cell r="B741" t="str">
            <v>Chin Zupo Eugenia De Jesus</v>
          </cell>
          <cell r="C741">
            <v>106.91200000000001</v>
          </cell>
          <cell r="D741">
            <v>3207.36</v>
          </cell>
          <cell r="F741">
            <v>3207.36</v>
          </cell>
        </row>
        <row r="742">
          <cell r="A742" t="str">
            <v>22030035</v>
          </cell>
          <cell r="B742" t="str">
            <v>Garcia Arzapalo Maria Jose</v>
          </cell>
          <cell r="C742">
            <v>106.91200000000001</v>
          </cell>
          <cell r="D742">
            <v>3207.36</v>
          </cell>
          <cell r="F742">
            <v>3207.36</v>
          </cell>
        </row>
        <row r="743">
          <cell r="A743" t="str">
            <v>22030036</v>
          </cell>
          <cell r="B743" t="str">
            <v>Ojeda Martinez Maria Mercedes</v>
          </cell>
          <cell r="C743">
            <v>106.91200000000001</v>
          </cell>
          <cell r="D743">
            <v>3207.36</v>
          </cell>
          <cell r="F743">
            <v>3207.36</v>
          </cell>
        </row>
        <row r="744">
          <cell r="A744" t="str">
            <v>24080033</v>
          </cell>
          <cell r="B744" t="str">
            <v>Mijangos Maganda Evans</v>
          </cell>
          <cell r="C744">
            <v>106.91200000000001</v>
          </cell>
          <cell r="D744">
            <v>3207.36</v>
          </cell>
          <cell r="F744">
            <v>3207.36</v>
          </cell>
        </row>
        <row r="745">
          <cell r="A745" t="str">
            <v>25010041</v>
          </cell>
          <cell r="B745" t="str">
            <v>Duran Pacheco Angelica Del Carmen</v>
          </cell>
          <cell r="C745">
            <v>126.1832</v>
          </cell>
          <cell r="D745">
            <v>3785.4960000000001</v>
          </cell>
          <cell r="F745">
            <v>3785.4960000000001</v>
          </cell>
        </row>
        <row r="746">
          <cell r="A746" t="str">
            <v>22010010</v>
          </cell>
          <cell r="B746" t="str">
            <v>Dzul Baas Felipe Santiago</v>
          </cell>
          <cell r="C746">
            <v>95.471999999999994</v>
          </cell>
          <cell r="D746">
            <v>2864.16</v>
          </cell>
          <cell r="F746">
            <v>2864.16</v>
          </cell>
        </row>
        <row r="747">
          <cell r="A747" t="str">
            <v>22010030</v>
          </cell>
          <cell r="B747" t="str">
            <v>Varguez Martinez Maria Elena</v>
          </cell>
          <cell r="C747">
            <v>95.471999999999994</v>
          </cell>
          <cell r="D747">
            <v>2864.16</v>
          </cell>
          <cell r="F747">
            <v>2864.16</v>
          </cell>
        </row>
        <row r="748">
          <cell r="A748" t="str">
            <v>22180069</v>
          </cell>
          <cell r="B748" t="str">
            <v>Arce Carrillo Luis German</v>
          </cell>
          <cell r="C748">
            <v>111.2072</v>
          </cell>
          <cell r="D748">
            <v>3336.2159999999999</v>
          </cell>
          <cell r="F748">
            <v>3336.2159999999999</v>
          </cell>
        </row>
        <row r="749">
          <cell r="A749" t="str">
            <v>22180070</v>
          </cell>
          <cell r="B749" t="str">
            <v>Medina Pelayo Hermanda</v>
          </cell>
          <cell r="C749">
            <v>95.471999999999994</v>
          </cell>
          <cell r="D749">
            <v>2864.16</v>
          </cell>
          <cell r="F749">
            <v>2864.16</v>
          </cell>
        </row>
        <row r="750">
          <cell r="A750" t="str">
            <v>24010006</v>
          </cell>
          <cell r="B750" t="str">
            <v>Concha Catzin Maria Isabel</v>
          </cell>
          <cell r="C750">
            <v>95.471999999999994</v>
          </cell>
          <cell r="D750">
            <v>2864.16</v>
          </cell>
          <cell r="F750">
            <v>2864.16</v>
          </cell>
        </row>
        <row r="751">
          <cell r="A751" t="str">
            <v>22010001</v>
          </cell>
          <cell r="B751" t="str">
            <v>Aldana Kantun Maria Jose</v>
          </cell>
          <cell r="C751">
            <v>95.471999999999994</v>
          </cell>
          <cell r="D751">
            <v>2864.16</v>
          </cell>
          <cell r="F751">
            <v>2864.16</v>
          </cell>
        </row>
        <row r="752">
          <cell r="A752" t="str">
            <v>22010003</v>
          </cell>
          <cell r="B752" t="str">
            <v>Bastarrachea Ayala Guadalupe Angelica</v>
          </cell>
          <cell r="C752">
            <v>95.471999999999994</v>
          </cell>
          <cell r="D752">
            <v>2864.16</v>
          </cell>
          <cell r="F752">
            <v>2864.16</v>
          </cell>
        </row>
        <row r="753">
          <cell r="A753" t="str">
            <v>22160065</v>
          </cell>
          <cell r="B753" t="str">
            <v>Medina Gongora Nelly Del Socorro</v>
          </cell>
          <cell r="C753">
            <v>99.632000000000005</v>
          </cell>
          <cell r="D753">
            <v>2988.96</v>
          </cell>
          <cell r="F753">
            <v>2988.96</v>
          </cell>
        </row>
        <row r="754">
          <cell r="A754" t="str">
            <v>22160066</v>
          </cell>
          <cell r="B754" t="str">
            <v>Vazquez Moo Maria De Los Angeles</v>
          </cell>
          <cell r="C754">
            <v>95.471999999999994</v>
          </cell>
          <cell r="D754">
            <v>2864.16</v>
          </cell>
          <cell r="F754">
            <v>2864.16</v>
          </cell>
        </row>
        <row r="755">
          <cell r="A755" t="str">
            <v>22160067</v>
          </cell>
          <cell r="B755" t="str">
            <v>Pat May Guadalupe Beatriz</v>
          </cell>
          <cell r="C755">
            <v>95.471999999999994</v>
          </cell>
          <cell r="D755">
            <v>2864.16</v>
          </cell>
          <cell r="F755">
            <v>2864.16</v>
          </cell>
        </row>
        <row r="756">
          <cell r="A756" t="str">
            <v>21010018</v>
          </cell>
          <cell r="B756" t="str">
            <v>Peraza Zapata Evangelina</v>
          </cell>
          <cell r="C756">
            <v>104.4888</v>
          </cell>
          <cell r="D756">
            <v>3134.6639999999998</v>
          </cell>
          <cell r="F756">
            <v>3134.6639999999998</v>
          </cell>
        </row>
        <row r="757">
          <cell r="A757" t="str">
            <v>21120044</v>
          </cell>
          <cell r="B757" t="str">
            <v>Balam Monsreal Mayte Guadalupe</v>
          </cell>
          <cell r="C757">
            <v>190.66319999999999</v>
          </cell>
          <cell r="D757">
            <v>5719.8959999999997</v>
          </cell>
          <cell r="F757">
            <v>5719.8959999999997</v>
          </cell>
        </row>
        <row r="758">
          <cell r="A758" t="str">
            <v>22010028</v>
          </cell>
          <cell r="B758" t="str">
            <v>Valladares Sanchez Rosa Maria</v>
          </cell>
          <cell r="C758">
            <v>41.6</v>
          </cell>
          <cell r="D758">
            <v>2496</v>
          </cell>
          <cell r="F758">
            <v>2496</v>
          </cell>
        </row>
        <row r="759">
          <cell r="A759" t="str">
            <v>22010081</v>
          </cell>
          <cell r="B759" t="str">
            <v>Pech Uitz Alicia Beatriz</v>
          </cell>
          <cell r="C759">
            <v>122.02</v>
          </cell>
          <cell r="D759">
            <v>3660.6</v>
          </cell>
          <cell r="F759">
            <v>3660.7</v>
          </cell>
        </row>
        <row r="760">
          <cell r="A760" t="str">
            <v>25010021</v>
          </cell>
          <cell r="B760" t="str">
            <v>Rebollo Ortiz Sandra Athali</v>
          </cell>
          <cell r="C760">
            <v>408.72</v>
          </cell>
          <cell r="D760">
            <v>12261.6</v>
          </cell>
          <cell r="F760">
            <v>12261.6</v>
          </cell>
        </row>
        <row r="761">
          <cell r="A761" t="str">
            <v>25010047</v>
          </cell>
          <cell r="B761" t="str">
            <v>Rodriguez Mezquita Lenny Gabriela</v>
          </cell>
          <cell r="C761">
            <v>107.4632</v>
          </cell>
          <cell r="D761">
            <v>3223.8960000000002</v>
          </cell>
          <cell r="F761">
            <v>3223.8960000000002</v>
          </cell>
        </row>
        <row r="762">
          <cell r="A762" t="str">
            <v>40010002</v>
          </cell>
          <cell r="B762" t="str">
            <v>Diaz Moguel Ana Maria</v>
          </cell>
          <cell r="C762">
            <v>95.471999999999994</v>
          </cell>
          <cell r="D762">
            <v>2864.16</v>
          </cell>
          <cell r="F762">
            <v>2864.16</v>
          </cell>
        </row>
        <row r="763">
          <cell r="A763" t="str">
            <v>40010004</v>
          </cell>
          <cell r="B763" t="str">
            <v>Tello Martinez Melba Elena</v>
          </cell>
          <cell r="C763">
            <v>95.471999999999994</v>
          </cell>
          <cell r="D763">
            <v>2864.16</v>
          </cell>
          <cell r="F763">
            <v>2864.16</v>
          </cell>
        </row>
        <row r="764">
          <cell r="A764" t="str">
            <v>00000001</v>
          </cell>
          <cell r="B764" t="str">
            <v>Nuñez Pech Jesus Ariel</v>
          </cell>
          <cell r="F764">
            <v>2964</v>
          </cell>
        </row>
        <row r="765">
          <cell r="A765" t="str">
            <v>00000002</v>
          </cell>
          <cell r="B765" t="str">
            <v>Pool Sanchez Betty Virginia</v>
          </cell>
          <cell r="F765">
            <v>3749.4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"/>
      <sheetName val="Hoja2"/>
      <sheetName val="Hoja1"/>
      <sheetName val="Acumulados a Octubre302005"/>
    </sheetNames>
    <sheetDataSet>
      <sheetData sheetId="0" refreshError="1">
        <row r="2">
          <cell r="A2">
            <v>0.01</v>
          </cell>
          <cell r="B2">
            <v>5270.2</v>
          </cell>
          <cell r="C2">
            <v>0</v>
          </cell>
          <cell r="D2">
            <v>0.03</v>
          </cell>
        </row>
        <row r="3">
          <cell r="A3">
            <v>5270.21</v>
          </cell>
          <cell r="B3">
            <v>44732.1</v>
          </cell>
          <cell r="C3">
            <v>158.07</v>
          </cell>
          <cell r="D3">
            <v>0.1</v>
          </cell>
        </row>
        <row r="4">
          <cell r="A4">
            <v>44732.11</v>
          </cell>
          <cell r="B4">
            <v>78612.7</v>
          </cell>
          <cell r="C4">
            <v>4104.2</v>
          </cell>
          <cell r="D4">
            <v>0.17</v>
          </cell>
        </row>
        <row r="5">
          <cell r="A5">
            <v>78612.710000000006</v>
          </cell>
          <cell r="B5">
            <v>91383.85</v>
          </cell>
          <cell r="C5">
            <v>9864.06</v>
          </cell>
          <cell r="D5">
            <v>0.25</v>
          </cell>
        </row>
        <row r="6">
          <cell r="A6">
            <v>91383.86</v>
          </cell>
          <cell r="B6">
            <v>109411.33</v>
          </cell>
          <cell r="C6">
            <v>13056.85</v>
          </cell>
          <cell r="D6">
            <v>0.32</v>
          </cell>
        </row>
        <row r="7">
          <cell r="A7">
            <v>109411.34</v>
          </cell>
          <cell r="B7" t="str">
            <v>En adelante</v>
          </cell>
          <cell r="C7">
            <v>18825.55</v>
          </cell>
          <cell r="D7">
            <v>0.33</v>
          </cell>
        </row>
        <row r="14">
          <cell r="A14">
            <v>0.01</v>
          </cell>
          <cell r="B14">
            <v>5270.2</v>
          </cell>
          <cell r="C14">
            <v>0</v>
          </cell>
          <cell r="D14">
            <v>0.5</v>
          </cell>
        </row>
        <row r="15">
          <cell r="A15">
            <v>5270.21</v>
          </cell>
          <cell r="B15">
            <v>44732.1</v>
          </cell>
          <cell r="C15">
            <v>78.97</v>
          </cell>
          <cell r="D15">
            <v>0.5</v>
          </cell>
        </row>
        <row r="16">
          <cell r="A16">
            <v>44732.11</v>
          </cell>
          <cell r="B16">
            <v>78612.7</v>
          </cell>
          <cell r="C16">
            <v>2052.13</v>
          </cell>
          <cell r="D16">
            <v>0.5</v>
          </cell>
        </row>
        <row r="17">
          <cell r="A17">
            <v>78612.710000000006</v>
          </cell>
          <cell r="B17">
            <v>91383.85</v>
          </cell>
          <cell r="C17">
            <v>4931.66</v>
          </cell>
          <cell r="D17">
            <v>0.5</v>
          </cell>
        </row>
        <row r="18">
          <cell r="A18">
            <v>91383.86</v>
          </cell>
          <cell r="B18">
            <v>109411.33</v>
          </cell>
          <cell r="C18">
            <v>6528.36</v>
          </cell>
          <cell r="D18">
            <v>0.5</v>
          </cell>
        </row>
        <row r="19">
          <cell r="A19">
            <v>109411.34</v>
          </cell>
          <cell r="B19">
            <v>220667.02</v>
          </cell>
          <cell r="C19">
            <v>9412.6200000000008</v>
          </cell>
          <cell r="D19">
            <v>0.4</v>
          </cell>
        </row>
        <row r="20">
          <cell r="A20">
            <v>220667.03</v>
          </cell>
          <cell r="B20">
            <v>347801.59999999998</v>
          </cell>
          <cell r="C20">
            <v>24098.639999999999</v>
          </cell>
          <cell r="D20">
            <v>0.3</v>
          </cell>
        </row>
        <row r="21">
          <cell r="A21">
            <v>347801.61</v>
          </cell>
          <cell r="B21" t="str">
            <v>en adelante</v>
          </cell>
          <cell r="C21">
            <v>37066.269999999997</v>
          </cell>
          <cell r="D21">
            <v>0</v>
          </cell>
        </row>
        <row r="27">
          <cell r="A27">
            <v>0.12</v>
          </cell>
          <cell r="B27">
            <v>18793.68</v>
          </cell>
          <cell r="D27">
            <v>4324.2000000000007</v>
          </cell>
        </row>
        <row r="28">
          <cell r="A28">
            <v>18793.800000000003</v>
          </cell>
          <cell r="B28">
            <v>27672.600000000002</v>
          </cell>
          <cell r="D28">
            <v>4322.28</v>
          </cell>
        </row>
        <row r="29">
          <cell r="A29">
            <v>27672.720000000001</v>
          </cell>
          <cell r="B29">
            <v>28189.919999999998</v>
          </cell>
          <cell r="D29">
            <v>4322.28</v>
          </cell>
        </row>
        <row r="30">
          <cell r="A30">
            <v>28190.04</v>
          </cell>
          <cell r="B30">
            <v>36896.04</v>
          </cell>
          <cell r="D30">
            <v>4320</v>
          </cell>
        </row>
        <row r="31">
          <cell r="A31">
            <v>36896.159999999996</v>
          </cell>
          <cell r="B31">
            <v>37586.879999999997</v>
          </cell>
          <cell r="D31">
            <v>4172.88</v>
          </cell>
        </row>
        <row r="32">
          <cell r="A32">
            <v>37587</v>
          </cell>
          <cell r="B32">
            <v>40218.239999999998</v>
          </cell>
          <cell r="D32">
            <v>4063.32</v>
          </cell>
        </row>
        <row r="33">
          <cell r="A33">
            <v>40218.36</v>
          </cell>
          <cell r="B33">
            <v>47236.68</v>
          </cell>
          <cell r="D33">
            <v>4063.32</v>
          </cell>
        </row>
        <row r="34">
          <cell r="A34">
            <v>47236.800000000003</v>
          </cell>
          <cell r="B34">
            <v>50116.08</v>
          </cell>
          <cell r="D34">
            <v>3763.44</v>
          </cell>
        </row>
        <row r="35">
          <cell r="A35">
            <v>50116.200000000004</v>
          </cell>
          <cell r="B35">
            <v>56684.399999999994</v>
          </cell>
          <cell r="D35">
            <v>3451.44</v>
          </cell>
        </row>
        <row r="36">
          <cell r="A36">
            <v>56684.520000000004</v>
          </cell>
          <cell r="B36">
            <v>66132</v>
          </cell>
          <cell r="D36">
            <v>3130.2000000000003</v>
          </cell>
        </row>
        <row r="37">
          <cell r="A37">
            <v>66132.12</v>
          </cell>
          <cell r="B37">
            <v>75579.240000000005</v>
          </cell>
          <cell r="D37">
            <v>2693.64</v>
          </cell>
        </row>
        <row r="38">
          <cell r="A38">
            <v>75579.360000000001</v>
          </cell>
          <cell r="B38">
            <v>78431.16</v>
          </cell>
          <cell r="D38">
            <v>2311.92</v>
          </cell>
        </row>
        <row r="39">
          <cell r="A39">
            <v>78431.28</v>
          </cell>
          <cell r="B39" t="str">
            <v>en adelante</v>
          </cell>
          <cell r="D39">
            <v>1888.92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"/>
      <sheetName val="Hoja2"/>
      <sheetName val="Hoja1"/>
      <sheetName val="Acumulados a Octubre302005"/>
    </sheetNames>
    <sheetDataSet>
      <sheetData sheetId="0" refreshError="1">
        <row r="2">
          <cell r="A2">
            <v>0.01</v>
          </cell>
          <cell r="B2">
            <v>5270.2</v>
          </cell>
          <cell r="C2">
            <v>0</v>
          </cell>
          <cell r="D2">
            <v>0.03</v>
          </cell>
        </row>
        <row r="3">
          <cell r="A3">
            <v>5270.21</v>
          </cell>
          <cell r="B3">
            <v>44732.1</v>
          </cell>
          <cell r="C3">
            <v>158.07</v>
          </cell>
          <cell r="D3">
            <v>0.1</v>
          </cell>
        </row>
        <row r="4">
          <cell r="A4">
            <v>44732.11</v>
          </cell>
          <cell r="B4">
            <v>78612.7</v>
          </cell>
          <cell r="C4">
            <v>4104.2</v>
          </cell>
          <cell r="D4">
            <v>0.17</v>
          </cell>
        </row>
        <row r="5">
          <cell r="A5">
            <v>78612.710000000006</v>
          </cell>
          <cell r="B5">
            <v>91383.85</v>
          </cell>
          <cell r="C5">
            <v>9864.06</v>
          </cell>
          <cell r="D5">
            <v>0.25</v>
          </cell>
        </row>
        <row r="6">
          <cell r="A6">
            <v>91383.86</v>
          </cell>
          <cell r="B6">
            <v>109411.33</v>
          </cell>
          <cell r="C6">
            <v>13056.85</v>
          </cell>
          <cell r="D6">
            <v>0.32</v>
          </cell>
        </row>
        <row r="7">
          <cell r="A7">
            <v>109411.34</v>
          </cell>
          <cell r="B7" t="str">
            <v>En adelante</v>
          </cell>
          <cell r="C7">
            <v>18825.55</v>
          </cell>
          <cell r="D7">
            <v>0.33</v>
          </cell>
        </row>
        <row r="14">
          <cell r="A14">
            <v>0.01</v>
          </cell>
          <cell r="B14">
            <v>5270.2</v>
          </cell>
          <cell r="C14">
            <v>0</v>
          </cell>
          <cell r="D14">
            <v>0.5</v>
          </cell>
        </row>
        <row r="15">
          <cell r="A15">
            <v>5270.21</v>
          </cell>
          <cell r="B15">
            <v>44732.1</v>
          </cell>
          <cell r="C15">
            <v>78.97</v>
          </cell>
          <cell r="D15">
            <v>0.5</v>
          </cell>
        </row>
        <row r="16">
          <cell r="A16">
            <v>44732.11</v>
          </cell>
          <cell r="B16">
            <v>78612.7</v>
          </cell>
          <cell r="C16">
            <v>2052.13</v>
          </cell>
          <cell r="D16">
            <v>0.5</v>
          </cell>
        </row>
        <row r="17">
          <cell r="A17">
            <v>78612.710000000006</v>
          </cell>
          <cell r="B17">
            <v>91383.85</v>
          </cell>
          <cell r="C17">
            <v>4931.66</v>
          </cell>
          <cell r="D17">
            <v>0.5</v>
          </cell>
        </row>
        <row r="18">
          <cell r="A18">
            <v>91383.86</v>
          </cell>
          <cell r="B18">
            <v>109411.33</v>
          </cell>
          <cell r="C18">
            <v>6528.36</v>
          </cell>
          <cell r="D18">
            <v>0.5</v>
          </cell>
        </row>
        <row r="19">
          <cell r="A19">
            <v>109411.34</v>
          </cell>
          <cell r="B19">
            <v>220667.02</v>
          </cell>
          <cell r="C19">
            <v>9412.6200000000008</v>
          </cell>
          <cell r="D19">
            <v>0.4</v>
          </cell>
        </row>
        <row r="20">
          <cell r="A20">
            <v>220667.03</v>
          </cell>
          <cell r="B20">
            <v>347801.59999999998</v>
          </cell>
          <cell r="C20">
            <v>24098.639999999999</v>
          </cell>
          <cell r="D20">
            <v>0.3</v>
          </cell>
        </row>
        <row r="21">
          <cell r="A21">
            <v>347801.61</v>
          </cell>
          <cell r="B21" t="str">
            <v>en adelante</v>
          </cell>
          <cell r="C21">
            <v>37066.269999999997</v>
          </cell>
          <cell r="D21">
            <v>0</v>
          </cell>
        </row>
        <row r="27">
          <cell r="A27">
            <v>0.12</v>
          </cell>
          <cell r="B27">
            <v>18793.68</v>
          </cell>
          <cell r="D27">
            <v>4324.2000000000007</v>
          </cell>
        </row>
        <row r="28">
          <cell r="A28">
            <v>18793.800000000003</v>
          </cell>
          <cell r="B28">
            <v>27672.600000000002</v>
          </cell>
          <cell r="D28">
            <v>4322.28</v>
          </cell>
        </row>
        <row r="29">
          <cell r="A29">
            <v>27672.720000000001</v>
          </cell>
          <cell r="B29">
            <v>28189.919999999998</v>
          </cell>
          <cell r="D29">
            <v>4322.28</v>
          </cell>
        </row>
        <row r="30">
          <cell r="A30">
            <v>28190.04</v>
          </cell>
          <cell r="B30">
            <v>36896.04</v>
          </cell>
          <cell r="D30">
            <v>4320</v>
          </cell>
        </row>
        <row r="31">
          <cell r="A31">
            <v>36896.159999999996</v>
          </cell>
          <cell r="B31">
            <v>37586.879999999997</v>
          </cell>
          <cell r="D31">
            <v>4172.88</v>
          </cell>
        </row>
        <row r="32">
          <cell r="A32">
            <v>37587</v>
          </cell>
          <cell r="B32">
            <v>40218.239999999998</v>
          </cell>
          <cell r="D32">
            <v>4063.32</v>
          </cell>
        </row>
        <row r="33">
          <cell r="A33">
            <v>40218.36</v>
          </cell>
          <cell r="B33">
            <v>47236.68</v>
          </cell>
          <cell r="D33">
            <v>4063.32</v>
          </cell>
        </row>
        <row r="34">
          <cell r="A34">
            <v>47236.800000000003</v>
          </cell>
          <cell r="B34">
            <v>50116.08</v>
          </cell>
          <cell r="D34">
            <v>3763.44</v>
          </cell>
        </row>
        <row r="35">
          <cell r="A35">
            <v>50116.200000000004</v>
          </cell>
          <cell r="B35">
            <v>56684.399999999994</v>
          </cell>
          <cell r="D35">
            <v>3451.44</v>
          </cell>
        </row>
        <row r="36">
          <cell r="A36">
            <v>56684.520000000004</v>
          </cell>
          <cell r="B36">
            <v>66132</v>
          </cell>
          <cell r="D36">
            <v>3130.2000000000003</v>
          </cell>
        </row>
        <row r="37">
          <cell r="A37">
            <v>66132.12</v>
          </cell>
          <cell r="B37">
            <v>75579.240000000005</v>
          </cell>
          <cell r="D37">
            <v>2693.64</v>
          </cell>
        </row>
        <row r="38">
          <cell r="A38">
            <v>75579.360000000001</v>
          </cell>
          <cell r="B38">
            <v>78431.16</v>
          </cell>
          <cell r="D38">
            <v>2311.92</v>
          </cell>
        </row>
        <row r="39">
          <cell r="A39">
            <v>78431.28</v>
          </cell>
          <cell r="B39" t="str">
            <v>en adelante</v>
          </cell>
          <cell r="D39">
            <v>1888.92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"/>
      <sheetName val="calculo"/>
    </sheetNames>
    <sheetDataSet>
      <sheetData sheetId="0" refreshError="1">
        <row r="2">
          <cell r="A2">
            <v>0.01</v>
          </cell>
          <cell r="B2">
            <v>439.19</v>
          </cell>
          <cell r="C2">
            <v>0</v>
          </cell>
          <cell r="D2">
            <v>0.03</v>
          </cell>
        </row>
        <row r="3">
          <cell r="A3">
            <v>439.2</v>
          </cell>
          <cell r="B3">
            <v>3727.68</v>
          </cell>
          <cell r="C3">
            <v>13.17</v>
          </cell>
          <cell r="D3">
            <v>0.1</v>
          </cell>
        </row>
        <row r="4">
          <cell r="A4">
            <v>3727.69</v>
          </cell>
          <cell r="B4">
            <v>6551.06</v>
          </cell>
          <cell r="C4">
            <v>342.02</v>
          </cell>
          <cell r="D4">
            <v>0.17</v>
          </cell>
        </row>
        <row r="5">
          <cell r="A5">
            <v>6551.07</v>
          </cell>
          <cell r="B5">
            <v>7615.32</v>
          </cell>
          <cell r="C5">
            <v>822.01</v>
          </cell>
          <cell r="D5">
            <v>0.25</v>
          </cell>
        </row>
        <row r="6">
          <cell r="A6">
            <v>7615.33</v>
          </cell>
          <cell r="B6">
            <v>9117.6200000000008</v>
          </cell>
          <cell r="C6">
            <v>1088.07</v>
          </cell>
          <cell r="D6">
            <v>0.32</v>
          </cell>
        </row>
        <row r="7">
          <cell r="A7">
            <v>9117.6299999999992</v>
          </cell>
          <cell r="B7">
            <v>18388.919999999998</v>
          </cell>
          <cell r="C7">
            <v>1568.8</v>
          </cell>
          <cell r="D7">
            <v>0.33</v>
          </cell>
        </row>
        <row r="8">
          <cell r="A8">
            <v>18388.93</v>
          </cell>
          <cell r="B8" t="str">
            <v>en adelante</v>
          </cell>
          <cell r="C8">
            <v>4628.33</v>
          </cell>
          <cell r="D8">
            <v>0.34</v>
          </cell>
        </row>
        <row r="14">
          <cell r="A14">
            <v>0.01</v>
          </cell>
          <cell r="B14">
            <v>439.19</v>
          </cell>
          <cell r="C14">
            <v>0</v>
          </cell>
          <cell r="D14">
            <v>0.5</v>
          </cell>
        </row>
        <row r="15">
          <cell r="A15">
            <v>439.2</v>
          </cell>
          <cell r="B15">
            <v>3727.68</v>
          </cell>
          <cell r="C15">
            <v>6.59</v>
          </cell>
          <cell r="D15">
            <v>0.5</v>
          </cell>
        </row>
        <row r="16">
          <cell r="A16">
            <v>3727.69</v>
          </cell>
          <cell r="B16">
            <v>6551.06</v>
          </cell>
          <cell r="C16">
            <v>171.02</v>
          </cell>
          <cell r="D16">
            <v>0.5</v>
          </cell>
        </row>
        <row r="17">
          <cell r="A17">
            <v>6551.07</v>
          </cell>
          <cell r="B17">
            <v>7615.32</v>
          </cell>
          <cell r="C17">
            <v>410.97</v>
          </cell>
          <cell r="D17">
            <v>0.5</v>
          </cell>
        </row>
        <row r="18">
          <cell r="A18">
            <v>7615.33</v>
          </cell>
          <cell r="B18">
            <v>9117.6200000000008</v>
          </cell>
          <cell r="C18">
            <v>544.04</v>
          </cell>
          <cell r="D18">
            <v>0.5</v>
          </cell>
        </row>
        <row r="19">
          <cell r="A19">
            <v>9117.6299999999992</v>
          </cell>
          <cell r="B19">
            <v>18388.919999999998</v>
          </cell>
          <cell r="C19">
            <v>784.39</v>
          </cell>
          <cell r="D19">
            <v>0.4</v>
          </cell>
        </row>
        <row r="20">
          <cell r="A20">
            <v>18388.93</v>
          </cell>
          <cell r="B20">
            <v>28983.47</v>
          </cell>
          <cell r="C20">
            <v>2008.22</v>
          </cell>
          <cell r="D20">
            <v>0.3</v>
          </cell>
        </row>
        <row r="21">
          <cell r="A21">
            <v>28983.48</v>
          </cell>
          <cell r="B21" t="str">
            <v>en adelante</v>
          </cell>
          <cell r="C21">
            <v>3088.86</v>
          </cell>
          <cell r="D21">
            <v>0</v>
          </cell>
        </row>
        <row r="27">
          <cell r="A27">
            <v>0.01</v>
          </cell>
          <cell r="B27">
            <v>1566.14</v>
          </cell>
          <cell r="D27">
            <v>360.35</v>
          </cell>
        </row>
        <row r="28">
          <cell r="A28">
            <v>1566.15</v>
          </cell>
          <cell r="B28">
            <v>2306.0500000000002</v>
          </cell>
          <cell r="D28">
            <v>360.19</v>
          </cell>
        </row>
        <row r="29">
          <cell r="A29">
            <v>2306.06</v>
          </cell>
          <cell r="B29">
            <v>2349.16</v>
          </cell>
          <cell r="D29">
            <v>360.19</v>
          </cell>
        </row>
        <row r="30">
          <cell r="A30">
            <v>2349.17</v>
          </cell>
          <cell r="B30">
            <v>3074.67</v>
          </cell>
          <cell r="D30">
            <v>360</v>
          </cell>
        </row>
        <row r="31">
          <cell r="A31">
            <v>3074.68</v>
          </cell>
          <cell r="B31">
            <v>3132.24</v>
          </cell>
          <cell r="D31">
            <v>347.74</v>
          </cell>
        </row>
        <row r="32">
          <cell r="A32">
            <v>3132.25</v>
          </cell>
          <cell r="B32">
            <v>3351.52</v>
          </cell>
          <cell r="D32">
            <v>338.61</v>
          </cell>
        </row>
        <row r="33">
          <cell r="A33">
            <v>3351.53</v>
          </cell>
          <cell r="B33">
            <v>3936.39</v>
          </cell>
          <cell r="D33">
            <v>338.61</v>
          </cell>
        </row>
        <row r="34">
          <cell r="A34">
            <v>3936.4</v>
          </cell>
          <cell r="B34">
            <v>4176.34</v>
          </cell>
          <cell r="D34">
            <v>313.62</v>
          </cell>
        </row>
        <row r="35">
          <cell r="A35">
            <v>4176.3500000000004</v>
          </cell>
          <cell r="B35">
            <v>4723.7</v>
          </cell>
          <cell r="D35">
            <v>287.62</v>
          </cell>
        </row>
        <row r="36">
          <cell r="A36">
            <v>4723.71</v>
          </cell>
          <cell r="B36">
            <v>5511</v>
          </cell>
          <cell r="D36">
            <v>260.85000000000002</v>
          </cell>
        </row>
        <row r="37">
          <cell r="A37">
            <v>5511.01</v>
          </cell>
          <cell r="B37">
            <v>6298.27</v>
          </cell>
          <cell r="D37">
            <v>224.47</v>
          </cell>
        </row>
        <row r="38">
          <cell r="A38">
            <v>6298.28</v>
          </cell>
          <cell r="B38">
            <v>6535.93</v>
          </cell>
          <cell r="D38">
            <v>192.66</v>
          </cell>
        </row>
        <row r="39">
          <cell r="A39">
            <v>6535.94</v>
          </cell>
          <cell r="B39" t="str">
            <v>en adelante</v>
          </cell>
          <cell r="D39">
            <v>157.41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ANTES 1ª de Enero de 2013"/>
      <sheetName val="VACANTES 1ª de febrero"/>
      <sheetName val="CALCULOS 1ª febrero 2013"/>
      <sheetName val="1-15 FEBRERO VACANTES OCUPADAS"/>
      <sheetName val="VACANTES 16-28 FEBRERO"/>
      <sheetName val="VACANTES 01-15 MARZO"/>
      <sheetName val="VACANTES 16-31 MARZO"/>
      <sheetName val="Bas-Eve COMPROBACION FIN DE MES"/>
      <sheetName val="TabAnus"/>
      <sheetName val="TABULADOR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>
            <v>0.01</v>
          </cell>
          <cell r="B4">
            <v>496.07</v>
          </cell>
          <cell r="C4">
            <v>0</v>
          </cell>
          <cell r="D4">
            <v>1.9199999999999998E-2</v>
          </cell>
          <cell r="F4">
            <v>0.01</v>
          </cell>
          <cell r="G4">
            <v>1768.96</v>
          </cell>
          <cell r="H4">
            <v>407.02</v>
          </cell>
        </row>
        <row r="5">
          <cell r="A5">
            <v>496.08</v>
          </cell>
          <cell r="B5">
            <v>4210.41</v>
          </cell>
          <cell r="C5">
            <v>9.52</v>
          </cell>
          <cell r="D5">
            <v>6.4000000000000001E-2</v>
          </cell>
          <cell r="F5">
            <v>1768.97</v>
          </cell>
          <cell r="G5">
            <v>2653.38</v>
          </cell>
          <cell r="H5">
            <v>406.83</v>
          </cell>
        </row>
        <row r="6">
          <cell r="A6">
            <v>4210.42</v>
          </cell>
          <cell r="B6">
            <v>7399.42</v>
          </cell>
          <cell r="C6">
            <v>247.23</v>
          </cell>
          <cell r="D6">
            <v>0.10879999999999999</v>
          </cell>
          <cell r="F6">
            <v>2653.39</v>
          </cell>
          <cell r="G6">
            <v>3472.84</v>
          </cell>
          <cell r="H6">
            <v>406.62</v>
          </cell>
        </row>
        <row r="7">
          <cell r="A7">
            <v>7399.43</v>
          </cell>
          <cell r="B7">
            <v>8601.5</v>
          </cell>
          <cell r="C7">
            <v>594.24</v>
          </cell>
          <cell r="D7">
            <v>0.16</v>
          </cell>
          <cell r="F7">
            <v>3472.85</v>
          </cell>
          <cell r="G7">
            <v>3537.87</v>
          </cell>
          <cell r="H7">
            <v>392.77</v>
          </cell>
        </row>
        <row r="8">
          <cell r="A8">
            <v>8601.51</v>
          </cell>
          <cell r="B8">
            <v>10298.35</v>
          </cell>
          <cell r="C8">
            <v>786.55</v>
          </cell>
          <cell r="D8">
            <v>0.1792</v>
          </cell>
          <cell r="F8">
            <v>3537.88</v>
          </cell>
          <cell r="G8">
            <v>4446.1499999999996</v>
          </cell>
          <cell r="H8">
            <v>382.46</v>
          </cell>
        </row>
        <row r="9">
          <cell r="A9">
            <v>10298.36</v>
          </cell>
          <cell r="B9">
            <v>20770.29</v>
          </cell>
          <cell r="C9">
            <v>1090.6199999999999</v>
          </cell>
          <cell r="D9">
            <v>0.21360000000000001</v>
          </cell>
          <cell r="F9">
            <v>4446.16</v>
          </cell>
          <cell r="G9">
            <v>4717.18</v>
          </cell>
          <cell r="H9">
            <v>354.23</v>
          </cell>
        </row>
        <row r="10">
          <cell r="A10">
            <v>20770.3</v>
          </cell>
          <cell r="B10">
            <v>32736.83</v>
          </cell>
          <cell r="C10">
            <v>3327.42</v>
          </cell>
          <cell r="D10">
            <v>0.23519999999999999</v>
          </cell>
          <cell r="F10">
            <v>4717.1899999999996</v>
          </cell>
          <cell r="G10">
            <v>5335.42</v>
          </cell>
          <cell r="H10">
            <v>324.87</v>
          </cell>
        </row>
        <row r="11">
          <cell r="A11">
            <v>32736.84</v>
          </cell>
          <cell r="B11" t="str">
            <v>EN ADELANTE</v>
          </cell>
          <cell r="C11">
            <v>6141.95</v>
          </cell>
          <cell r="D11">
            <v>0.3</v>
          </cell>
          <cell r="F11">
            <v>5335.43</v>
          </cell>
          <cell r="G11">
            <v>6224.67</v>
          </cell>
          <cell r="H11">
            <v>294.63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>
            <v>6224.68</v>
          </cell>
          <cell r="G12">
            <v>7113.9</v>
          </cell>
          <cell r="H12">
            <v>253.54</v>
          </cell>
        </row>
        <row r="13">
          <cell r="F13">
            <v>7113.91</v>
          </cell>
          <cell r="G13">
            <v>7382.33</v>
          </cell>
          <cell r="H13">
            <v>217.61</v>
          </cell>
        </row>
        <row r="14">
          <cell r="F14">
            <v>7382.34</v>
          </cell>
          <cell r="G14" t="str">
            <v>En adelante</v>
          </cell>
          <cell r="H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</row>
      </sheetData>
      <sheetData sheetId="9">
        <row r="4">
          <cell r="A4" t="str">
            <v>BU0070 INSTRUCTOR DEPORTIVO A</v>
          </cell>
          <cell r="B4">
            <v>104.24040000000001</v>
          </cell>
          <cell r="C4">
            <v>3127.2120000000004</v>
          </cell>
        </row>
        <row r="5">
          <cell r="A5" t="str">
            <v>BU0068 VIGILANTE A</v>
          </cell>
          <cell r="B5">
            <v>110.5792</v>
          </cell>
          <cell r="C5">
            <v>3317.3760000000002</v>
          </cell>
        </row>
        <row r="6">
          <cell r="A6" t="str">
            <v>BU0065 VIGILANTE B</v>
          </cell>
          <cell r="B6">
            <v>113.2928</v>
          </cell>
          <cell r="C6">
            <v>3398.7840000000001</v>
          </cell>
        </row>
        <row r="7">
          <cell r="A7" t="str">
            <v>BU0066 AUX. SERVICIO A</v>
          </cell>
          <cell r="B7">
            <v>113.2928</v>
          </cell>
          <cell r="C7">
            <v>3398.7840000000001</v>
          </cell>
        </row>
        <row r="8">
          <cell r="A8" t="str">
            <v>BU0064 AUX ADMVO A</v>
          </cell>
          <cell r="B8">
            <v>113.8652</v>
          </cell>
          <cell r="C8">
            <v>3415.9560000000001</v>
          </cell>
        </row>
        <row r="9">
          <cell r="A9" t="str">
            <v>BU0059 AUX ADMVO B</v>
          </cell>
          <cell r="B9">
            <v>115.4552</v>
          </cell>
          <cell r="C9">
            <v>3463.6559999999999</v>
          </cell>
        </row>
        <row r="10">
          <cell r="A10" t="str">
            <v>BU0061 AUX. SERVICIO B</v>
          </cell>
          <cell r="B10">
            <v>115.4552</v>
          </cell>
          <cell r="C10">
            <v>3463.6559999999999</v>
          </cell>
        </row>
        <row r="11">
          <cell r="A11" t="str">
            <v>BU0062 VIGILANTE C</v>
          </cell>
          <cell r="B11">
            <v>115.4552</v>
          </cell>
          <cell r="C11">
            <v>3463.6559999999999</v>
          </cell>
        </row>
        <row r="12">
          <cell r="A12" t="str">
            <v>BU0054 AUX ADMVO C</v>
          </cell>
          <cell r="B12">
            <v>116.81200000000001</v>
          </cell>
          <cell r="C12">
            <v>3504.3600000000006</v>
          </cell>
        </row>
        <row r="13">
          <cell r="A13" t="str">
            <v>BU0055 SECRET A</v>
          </cell>
          <cell r="B13">
            <v>116.81200000000001</v>
          </cell>
          <cell r="C13">
            <v>3504.3600000000006</v>
          </cell>
        </row>
        <row r="14">
          <cell r="A14" t="str">
            <v>BU0058 AUX. SERV. C</v>
          </cell>
          <cell r="B14">
            <v>116.81200000000001</v>
          </cell>
          <cell r="C14">
            <v>3504.3600000000006</v>
          </cell>
        </row>
        <row r="15">
          <cell r="A15" t="str">
            <v>BU0050 AUX ADMVO D</v>
          </cell>
          <cell r="B15">
            <v>118.61400000000002</v>
          </cell>
          <cell r="C15">
            <v>3558.4200000000005</v>
          </cell>
        </row>
        <row r="16">
          <cell r="A16" t="str">
            <v>BU0053 AUX. SERV. D</v>
          </cell>
          <cell r="B16">
            <v>118.61400000000002</v>
          </cell>
          <cell r="C16">
            <v>3558.4200000000005</v>
          </cell>
        </row>
        <row r="17">
          <cell r="A17" t="str">
            <v>BU0048 AUX. SERV. E</v>
          </cell>
          <cell r="B17">
            <v>120.55380000000001</v>
          </cell>
          <cell r="C17">
            <v>3616.6140000000005</v>
          </cell>
        </row>
        <row r="18">
          <cell r="A18" t="str">
            <v>BU0038 AUX. ADMIV. F</v>
          </cell>
          <cell r="B18">
            <v>122.006</v>
          </cell>
          <cell r="C18">
            <v>3660.18</v>
          </cell>
        </row>
        <row r="19">
          <cell r="A19" t="str">
            <v>BU0039 SECRETARIA C</v>
          </cell>
          <cell r="B19">
            <v>122.01660000000001</v>
          </cell>
          <cell r="C19">
            <v>3660.4980000000005</v>
          </cell>
        </row>
        <row r="20">
          <cell r="A20" t="str">
            <v>BU0042 AUX. SERV. F</v>
          </cell>
          <cell r="B20">
            <v>122.01660000000001</v>
          </cell>
          <cell r="C20">
            <v>3660.4980000000005</v>
          </cell>
        </row>
        <row r="21">
          <cell r="A21" t="str">
            <v>BU0036 JEFE DE SECCION A</v>
          </cell>
          <cell r="B21">
            <v>122.69500000000001</v>
          </cell>
          <cell r="C21">
            <v>3680.8500000000004</v>
          </cell>
        </row>
        <row r="22">
          <cell r="A22" t="str">
            <v>BU0026 AUX. ADMIVO. G</v>
          </cell>
          <cell r="B22">
            <v>123.72320000000001</v>
          </cell>
          <cell r="C22">
            <v>3711.6960000000004</v>
          </cell>
        </row>
        <row r="23">
          <cell r="A23" t="str">
            <v>BU0027 SECRETARIA "D"</v>
          </cell>
          <cell r="B23">
            <v>123.72320000000001</v>
          </cell>
          <cell r="C23">
            <v>3711.6960000000004</v>
          </cell>
        </row>
        <row r="24">
          <cell r="A24" t="str">
            <v>BU0029 SUPERVISOR</v>
          </cell>
          <cell r="B24">
            <v>123.72320000000001</v>
          </cell>
          <cell r="C24">
            <v>3711.6960000000004</v>
          </cell>
        </row>
        <row r="25">
          <cell r="A25" t="str">
            <v>BU0032 ENCARGADO A</v>
          </cell>
          <cell r="B25">
            <v>123.72320000000001</v>
          </cell>
          <cell r="C25">
            <v>3711.6960000000004</v>
          </cell>
        </row>
        <row r="26">
          <cell r="A26" t="str">
            <v>BU0033 CHOFER B</v>
          </cell>
          <cell r="B26">
            <v>123.72320000000001</v>
          </cell>
          <cell r="C26">
            <v>3711.6960000000004</v>
          </cell>
        </row>
        <row r="27">
          <cell r="A27" t="str">
            <v>BU0020 CAJERA B</v>
          </cell>
          <cell r="B27">
            <v>125.40860000000001</v>
          </cell>
          <cell r="C27">
            <v>3762.2580000000003</v>
          </cell>
        </row>
        <row r="28">
          <cell r="A28" t="str">
            <v>BU0022 ENCARGADO B</v>
          </cell>
          <cell r="B28">
            <v>125.40860000000001</v>
          </cell>
          <cell r="C28">
            <v>3762.2580000000003</v>
          </cell>
        </row>
        <row r="29">
          <cell r="A29" t="str">
            <v>BU0023 CHOFER C</v>
          </cell>
          <cell r="B29">
            <v>125.40860000000001</v>
          </cell>
          <cell r="C29">
            <v>3762.2580000000003</v>
          </cell>
        </row>
        <row r="30">
          <cell r="A30" t="str">
            <v>BU0014 SECRETARIA E</v>
          </cell>
          <cell r="B30">
            <v>127.1152</v>
          </cell>
          <cell r="C30">
            <v>3813.4560000000001</v>
          </cell>
        </row>
        <row r="31">
          <cell r="A31" t="str">
            <v>BU0012 AUX. ADMIV. H</v>
          </cell>
          <cell r="B31">
            <v>127.12580000000001</v>
          </cell>
          <cell r="C31">
            <v>3813.7740000000003</v>
          </cell>
        </row>
        <row r="32">
          <cell r="A32" t="str">
            <v>BU0017 AUX. SERV. G</v>
          </cell>
          <cell r="B32">
            <v>127.12580000000001</v>
          </cell>
          <cell r="C32">
            <v>3813.7740000000003</v>
          </cell>
        </row>
        <row r="33">
          <cell r="A33" t="str">
            <v>BU0009 AUX. ADMIVO. I</v>
          </cell>
          <cell r="B33">
            <v>129.267</v>
          </cell>
          <cell r="C33">
            <v>3878.0099999999998</v>
          </cell>
        </row>
        <row r="34">
          <cell r="A34" t="str">
            <v>BU0006 SECRETARIA "F"</v>
          </cell>
          <cell r="B34">
            <v>130.51779999999999</v>
          </cell>
          <cell r="C34">
            <v>3915.5339999999997</v>
          </cell>
        </row>
        <row r="35">
          <cell r="A35" t="str">
            <v>BU0003 JEFE DE SECCION "D"</v>
          </cell>
          <cell r="B35">
            <v>132.21380000000002</v>
          </cell>
          <cell r="C35">
            <v>3966.4140000000007</v>
          </cell>
        </row>
        <row r="36">
          <cell r="A36" t="str">
            <v>BU0004 AUX. ADMIV. J</v>
          </cell>
          <cell r="B36">
            <v>132.21380000000002</v>
          </cell>
          <cell r="C36">
            <v>3966.4140000000007</v>
          </cell>
        </row>
        <row r="37">
          <cell r="A37" t="str">
            <v>MM0099 AUX. ADMIV. K</v>
          </cell>
          <cell r="B37">
            <v>133.9204</v>
          </cell>
          <cell r="C37">
            <v>4017.6120000000001</v>
          </cell>
        </row>
        <row r="38">
          <cell r="A38" t="str">
            <v>MM0100 JEFE OFICINA B</v>
          </cell>
          <cell r="B38">
            <v>133.9204</v>
          </cell>
          <cell r="C38">
            <v>4017.6120000000001</v>
          </cell>
        </row>
        <row r="39">
          <cell r="A39" t="str">
            <v>MM0102 ANALISTA ADMIVO. B</v>
          </cell>
          <cell r="B39">
            <v>133.9204</v>
          </cell>
          <cell r="C39">
            <v>4017.6120000000001</v>
          </cell>
        </row>
        <row r="40">
          <cell r="A40" t="str">
            <v>MM0094 JEFE DE OFICINA C</v>
          </cell>
          <cell r="B40">
            <v>139.68680000000001</v>
          </cell>
          <cell r="C40">
            <v>4190.6040000000003</v>
          </cell>
        </row>
        <row r="41">
          <cell r="A41" t="str">
            <v>MM0095 ANALISTA ADMIVO. C</v>
          </cell>
          <cell r="B41">
            <v>139.69739999999999</v>
          </cell>
          <cell r="C41">
            <v>4190.9219999999996</v>
          </cell>
        </row>
        <row r="42">
          <cell r="A42" t="str">
            <v>550    COORDINADOR</v>
          </cell>
          <cell r="B42">
            <v>156.8058</v>
          </cell>
          <cell r="C42">
            <v>4704.174</v>
          </cell>
        </row>
        <row r="43">
          <cell r="A43" t="str">
            <v>MM0042 PROGRAMADOR B</v>
          </cell>
          <cell r="B43">
            <v>161.99980000000002</v>
          </cell>
          <cell r="C43">
            <v>4859.9940000000006</v>
          </cell>
        </row>
        <row r="44">
          <cell r="A44" t="str">
            <v>MM0084 ANALISTA ADMINISTRATIVO D</v>
          </cell>
          <cell r="B44">
            <v>162.02100000000002</v>
          </cell>
          <cell r="C44">
            <v>4860.63</v>
          </cell>
        </row>
        <row r="45">
          <cell r="A45" t="str">
            <v>MM0085 JEFE DE PROGRAMACION</v>
          </cell>
          <cell r="B45">
            <v>162.02100000000002</v>
          </cell>
          <cell r="C45">
            <v>4860.63</v>
          </cell>
        </row>
        <row r="46">
          <cell r="A46" t="str">
            <v>BU0072 INSTRUCTOR DEPORTIVO B</v>
          </cell>
          <cell r="B46">
            <v>169.9392</v>
          </cell>
          <cell r="C46">
            <v>5098.1760000000004</v>
          </cell>
        </row>
        <row r="47">
          <cell r="A47" t="str">
            <v>MM0097 SECRETARIA I</v>
          </cell>
          <cell r="B47">
            <v>184.99120000000002</v>
          </cell>
          <cell r="C47">
            <v>5549.7360000000008</v>
          </cell>
        </row>
        <row r="48">
          <cell r="A48" t="str">
            <v>MM0069 ANALISTA ADVIMO. E</v>
          </cell>
          <cell r="B48">
            <v>193.821</v>
          </cell>
          <cell r="C48">
            <v>5814.63</v>
          </cell>
        </row>
        <row r="49">
          <cell r="A49" t="str">
            <v>MM0062 ANALISTA ADMVO. F</v>
          </cell>
          <cell r="B49">
            <v>210.42900000000003</v>
          </cell>
          <cell r="C49">
            <v>6312.8700000000008</v>
          </cell>
        </row>
        <row r="50">
          <cell r="A50" t="str">
            <v>MM0104 PROMOTOR A</v>
          </cell>
          <cell r="B50">
            <v>218.83380000000002</v>
          </cell>
          <cell r="C50">
            <v>6565.014000000001</v>
          </cell>
        </row>
        <row r="51">
          <cell r="A51" t="str">
            <v>MM0044 COORDINADOR DE PROYECTOS</v>
          </cell>
          <cell r="B51">
            <v>242.31780000000001</v>
          </cell>
          <cell r="C51">
            <v>7269.5340000000006</v>
          </cell>
        </row>
        <row r="52">
          <cell r="A52" t="str">
            <v>MM0041 PROGRAMADOR D</v>
          </cell>
          <cell r="B52">
            <v>250.78440000000001</v>
          </cell>
          <cell r="C52">
            <v>7523.5320000000002</v>
          </cell>
        </row>
        <row r="53">
          <cell r="A53" t="str">
            <v>MM0027 COORDINADOR A</v>
          </cell>
          <cell r="B53">
            <v>322.42089999999996</v>
          </cell>
          <cell r="C53">
            <v>9672.6269999999986</v>
          </cell>
        </row>
        <row r="54">
          <cell r="A54" t="str">
            <v>MM0013 COORDINADOR B</v>
          </cell>
          <cell r="B54">
            <v>360.4588</v>
          </cell>
          <cell r="C54">
            <v>10813.763999999999</v>
          </cell>
        </row>
        <row r="55">
          <cell r="A55" t="str">
            <v>SC0097 COORDINADOR C</v>
          </cell>
          <cell r="B55">
            <v>410.30050000000006</v>
          </cell>
          <cell r="C55">
            <v>12309.015000000001</v>
          </cell>
        </row>
        <row r="56">
          <cell r="A56" t="str">
            <v>SC0098 COORDINADOR D</v>
          </cell>
          <cell r="B56">
            <v>507.18230000000005</v>
          </cell>
          <cell r="C56">
            <v>15215.469000000001</v>
          </cell>
        </row>
        <row r="57">
          <cell r="A57" t="str">
            <v>SC0041 CONTRALOR INT. B</v>
          </cell>
          <cell r="B57">
            <v>764.13</v>
          </cell>
          <cell r="C57">
            <v>22923.9</v>
          </cell>
        </row>
        <row r="58">
          <cell r="A58" t="str">
            <v>SC0043 JEFE DE DEPTO. B</v>
          </cell>
          <cell r="B58">
            <v>764.13</v>
          </cell>
          <cell r="C58">
            <v>22923.9</v>
          </cell>
        </row>
        <row r="59">
          <cell r="A59" t="str">
            <v>SC0029 JEFE DE DEPTO. C</v>
          </cell>
          <cell r="B59">
            <v>1032.51</v>
          </cell>
          <cell r="C59">
            <v>30975.3</v>
          </cell>
        </row>
        <row r="60">
          <cell r="A60" t="str">
            <v>SC0064 SUBDIRECTOR</v>
          </cell>
          <cell r="B60">
            <v>1146.5</v>
          </cell>
          <cell r="C60">
            <v>34395</v>
          </cell>
        </row>
        <row r="61">
          <cell r="A61" t="str">
            <v>SC0022 DIRECTOR A</v>
          </cell>
          <cell r="B61">
            <v>1241.1099999999999</v>
          </cell>
          <cell r="C61">
            <v>37233.299999999996</v>
          </cell>
        </row>
        <row r="62">
          <cell r="A62" t="str">
            <v>SC0013 DIRECTOR B</v>
          </cell>
          <cell r="B62">
            <v>1551.38</v>
          </cell>
          <cell r="C62">
            <v>46541.4</v>
          </cell>
        </row>
        <row r="63">
          <cell r="A63" t="str">
            <v>SC0164 DIRECTOR GENERAL</v>
          </cell>
          <cell r="B63">
            <v>2496.0100000000002</v>
          </cell>
          <cell r="C63">
            <v>74880.3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F4 Dir General"/>
      <sheetName val="PLANTILLA F4 Dir Asun Serv Jur"/>
      <sheetName val="PLANTILLA F4 Dir Comun Medios"/>
      <sheetName val="PLANTILLA F4 Dir Adm Finanz"/>
      <sheetName val="Tabla para piramidar"/>
      <sheetName val="General"/>
      <sheetName val="General (2)"/>
      <sheetName val="Centro de Costo"/>
      <sheetName val="Global"/>
      <sheetName val="Dir General"/>
      <sheetName val="Dir Asunt y Serv Jurid"/>
      <sheetName val="Dir Comunic y Medios"/>
      <sheetName val="Dir Administ y Finanz"/>
      <sheetName val="Tabulador Definitivo Oficialía"/>
      <sheetName val="Tabulador Definitivo Oficia oRD"/>
      <sheetName val="Hoja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J11">
            <v>0.01</v>
          </cell>
          <cell r="K11">
            <v>496.07</v>
          </cell>
          <cell r="L11">
            <v>1.9199999999999998E-2</v>
          </cell>
          <cell r="M11">
            <v>0</v>
          </cell>
        </row>
        <row r="12">
          <cell r="F12">
            <v>0.01</v>
          </cell>
          <cell r="G12">
            <v>1768.96</v>
          </cell>
          <cell r="H12">
            <v>407.02</v>
          </cell>
          <cell r="J12">
            <v>496.08</v>
          </cell>
          <cell r="K12">
            <v>4210.41</v>
          </cell>
          <cell r="L12">
            <v>6.4000000000000001E-2</v>
          </cell>
          <cell r="M12">
            <v>9.52</v>
          </cell>
        </row>
        <row r="13">
          <cell r="F13">
            <v>1768.97</v>
          </cell>
          <cell r="G13">
            <v>2653.38</v>
          </cell>
          <cell r="H13">
            <v>406.83</v>
          </cell>
          <cell r="J13">
            <v>4210.42</v>
          </cell>
          <cell r="K13">
            <v>7399.42</v>
          </cell>
          <cell r="L13">
            <v>0.10879999999999999</v>
          </cell>
          <cell r="M13">
            <v>247.23</v>
          </cell>
        </row>
        <row r="14">
          <cell r="F14">
            <v>2653.39</v>
          </cell>
          <cell r="G14">
            <v>3472.84</v>
          </cell>
          <cell r="H14">
            <v>406.62</v>
          </cell>
          <cell r="J14">
            <v>7399.43</v>
          </cell>
          <cell r="K14">
            <v>8601.5</v>
          </cell>
          <cell r="L14">
            <v>0.16</v>
          </cell>
          <cell r="M14">
            <v>594.24</v>
          </cell>
        </row>
        <row r="15">
          <cell r="F15">
            <v>3472.85</v>
          </cell>
          <cell r="G15">
            <v>3537.87</v>
          </cell>
          <cell r="H15">
            <v>392.77</v>
          </cell>
          <cell r="J15">
            <v>8601.51</v>
          </cell>
          <cell r="K15">
            <v>10298.35</v>
          </cell>
          <cell r="L15">
            <v>0.1792</v>
          </cell>
          <cell r="M15">
            <v>786.55</v>
          </cell>
        </row>
        <row r="16">
          <cell r="F16">
            <v>3537.88</v>
          </cell>
          <cell r="G16">
            <v>4446.1499999999996</v>
          </cell>
          <cell r="H16">
            <v>382.46</v>
          </cell>
          <cell r="J16">
            <v>10298.36</v>
          </cell>
          <cell r="K16">
            <v>20770.29</v>
          </cell>
          <cell r="L16">
            <v>0.19939999999999999</v>
          </cell>
          <cell r="M16">
            <v>1090.6199999999999</v>
          </cell>
        </row>
        <row r="17">
          <cell r="F17">
            <v>4446.16</v>
          </cell>
          <cell r="G17">
            <v>4717.18</v>
          </cell>
          <cell r="H17">
            <v>354.23</v>
          </cell>
          <cell r="J17">
            <v>20770.3</v>
          </cell>
          <cell r="K17">
            <v>32736.83</v>
          </cell>
          <cell r="L17">
            <v>0.2195</v>
          </cell>
          <cell r="M17">
            <v>3178.3</v>
          </cell>
        </row>
        <row r="18">
          <cell r="F18">
            <v>4717.1899999999996</v>
          </cell>
          <cell r="G18">
            <v>5335.42</v>
          </cell>
          <cell r="H18">
            <v>324.87</v>
          </cell>
          <cell r="J18">
            <v>32736.84</v>
          </cell>
          <cell r="K18" t="str">
            <v>En adelante</v>
          </cell>
          <cell r="L18">
            <v>0.28000000000000003</v>
          </cell>
          <cell r="M18">
            <v>5805.2</v>
          </cell>
        </row>
        <row r="19">
          <cell r="F19">
            <v>5335.43</v>
          </cell>
          <cell r="G19">
            <v>6224.67</v>
          </cell>
          <cell r="H19">
            <v>294.63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F20">
            <v>6224.68</v>
          </cell>
          <cell r="G20">
            <v>7113.9</v>
          </cell>
          <cell r="H20">
            <v>253.54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7113.91</v>
          </cell>
          <cell r="G21">
            <v>7382.33</v>
          </cell>
          <cell r="H21">
            <v>217.61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F22">
            <v>7382.34</v>
          </cell>
          <cell r="G22">
            <v>999999999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Hoja2"/>
      <sheetName val="RESUMEN"/>
      <sheetName val="Hoja de Trabajo"/>
      <sheetName val="Departamentos"/>
      <sheetName val="Correo Electronico"/>
      <sheetName val="VACANTES"/>
      <sheetName val="LICENCIAS"/>
      <sheetName val="ExportarPDO"/>
      <sheetName val="ExportarDYH"/>
      <sheetName val="Parametros"/>
      <sheetName val="Funciones"/>
      <sheetName val="CORREO - TELEFONO"/>
    </sheetNames>
    <sheetDataSet>
      <sheetData sheetId="0"/>
      <sheetData sheetId="1"/>
      <sheetData sheetId="2"/>
      <sheetData sheetId="3">
        <row r="7">
          <cell r="AE7" t="str">
            <v>TIPO EMPLEADO</v>
          </cell>
        </row>
        <row r="10">
          <cell r="AE10" t="str">
            <v>BASE</v>
          </cell>
        </row>
        <row r="11">
          <cell r="AE11" t="str">
            <v>BASE</v>
          </cell>
        </row>
        <row r="12">
          <cell r="AE12" t="str">
            <v>BASE</v>
          </cell>
        </row>
        <row r="13">
          <cell r="AE13" t="str">
            <v>BASE</v>
          </cell>
        </row>
        <row r="14">
          <cell r="AE14" t="str">
            <v>SINDICALIZADO</v>
          </cell>
        </row>
        <row r="15">
          <cell r="AE15" t="str">
            <v>CONFIANZA</v>
          </cell>
        </row>
        <row r="16">
          <cell r="AE16" t="str">
            <v>BASE</v>
          </cell>
        </row>
        <row r="17">
          <cell r="AE17" t="str">
            <v>SINDICALIZADO</v>
          </cell>
        </row>
        <row r="18">
          <cell r="AE18" t="str">
            <v>SINDICALIZADO</v>
          </cell>
        </row>
        <row r="19">
          <cell r="AE19" t="str">
            <v>SINDICALIZADO</v>
          </cell>
        </row>
        <row r="20">
          <cell r="AE20" t="str">
            <v>SINDICALIZADO</v>
          </cell>
        </row>
        <row r="21">
          <cell r="AE21" t="str">
            <v>BASE</v>
          </cell>
        </row>
        <row r="22">
          <cell r="AE22" t="str">
            <v>BASE</v>
          </cell>
        </row>
        <row r="23">
          <cell r="AE23" t="str">
            <v>SINDICALIZADO</v>
          </cell>
        </row>
        <row r="24">
          <cell r="AE24" t="str">
            <v>BASE</v>
          </cell>
        </row>
        <row r="25">
          <cell r="AE25" t="str">
            <v>BASE</v>
          </cell>
        </row>
        <row r="26">
          <cell r="AE26" t="str">
            <v>SINDICALIZADO</v>
          </cell>
        </row>
        <row r="27">
          <cell r="AE27" t="str">
            <v>SINDICALIZADO</v>
          </cell>
        </row>
        <row r="28">
          <cell r="AE28" t="str">
            <v>BASE</v>
          </cell>
        </row>
        <row r="29">
          <cell r="AE29" t="str">
            <v>SINDICALIZADO</v>
          </cell>
        </row>
        <row r="30">
          <cell r="AE30" t="str">
            <v>SINDICALIZADO</v>
          </cell>
        </row>
        <row r="31">
          <cell r="AE31" t="str">
            <v>BASE</v>
          </cell>
        </row>
        <row r="32">
          <cell r="AE32" t="str">
            <v>SINDICALIZADO</v>
          </cell>
        </row>
        <row r="33">
          <cell r="AE33" t="str">
            <v>BASE</v>
          </cell>
        </row>
        <row r="34">
          <cell r="AE34" t="str">
            <v>BASE</v>
          </cell>
        </row>
        <row r="35">
          <cell r="AE35" t="str">
            <v>SINDICALIZADO</v>
          </cell>
        </row>
        <row r="36">
          <cell r="AE36" t="str">
            <v>BASE</v>
          </cell>
        </row>
        <row r="37">
          <cell r="AE37" t="str">
            <v>BASE</v>
          </cell>
        </row>
        <row r="38">
          <cell r="AE38" t="str">
            <v>BASE</v>
          </cell>
        </row>
        <row r="39">
          <cell r="AE39" t="str">
            <v>BASE</v>
          </cell>
        </row>
        <row r="40">
          <cell r="AE40" t="str">
            <v>BASE</v>
          </cell>
        </row>
        <row r="41">
          <cell r="AE41" t="str">
            <v>BASE</v>
          </cell>
        </row>
        <row r="42">
          <cell r="AE42" t="str">
            <v>BASE</v>
          </cell>
        </row>
        <row r="43">
          <cell r="AE43" t="str">
            <v>BASE</v>
          </cell>
        </row>
        <row r="44">
          <cell r="AE44" t="str">
            <v>BASE</v>
          </cell>
        </row>
        <row r="45">
          <cell r="AE45" t="str">
            <v>BASE</v>
          </cell>
        </row>
        <row r="46">
          <cell r="AE46" t="str">
            <v>SINDICALIZADO</v>
          </cell>
        </row>
        <row r="47">
          <cell r="AE47" t="str">
            <v>SINDICALIZADO</v>
          </cell>
        </row>
        <row r="48">
          <cell r="AE48" t="str">
            <v>SINDICALIZADO</v>
          </cell>
        </row>
        <row r="49">
          <cell r="AE49" t="str">
            <v>BASE</v>
          </cell>
        </row>
        <row r="50">
          <cell r="AE50" t="str">
            <v>BASE</v>
          </cell>
        </row>
        <row r="51">
          <cell r="AE51" t="str">
            <v>BASE</v>
          </cell>
        </row>
        <row r="52">
          <cell r="AE52" t="str">
            <v>SINDICALIZADO</v>
          </cell>
        </row>
        <row r="53">
          <cell r="AE53" t="str">
            <v>SINDICALIZADO</v>
          </cell>
        </row>
        <row r="54">
          <cell r="AE54" t="str">
            <v>EVENTUAL</v>
          </cell>
        </row>
        <row r="55">
          <cell r="AE55" t="str">
            <v>SINDICALIZADO</v>
          </cell>
        </row>
        <row r="56">
          <cell r="AE56" t="str">
            <v>SINDICALIZADO</v>
          </cell>
        </row>
        <row r="57">
          <cell r="AE57" t="str">
            <v>SINDICALIZADO</v>
          </cell>
        </row>
        <row r="58">
          <cell r="AE58" t="str">
            <v>SINDICALIZADO</v>
          </cell>
        </row>
        <row r="59">
          <cell r="AE59" t="str">
            <v>BASE</v>
          </cell>
        </row>
        <row r="60">
          <cell r="AE60" t="str">
            <v>BASE</v>
          </cell>
        </row>
        <row r="61">
          <cell r="AE61" t="str">
            <v>SINDICALIZADO</v>
          </cell>
        </row>
        <row r="62">
          <cell r="AE62" t="str">
            <v>SINDICALIZADO</v>
          </cell>
        </row>
        <row r="63">
          <cell r="AE63" t="str">
            <v>SINDICALIZADO</v>
          </cell>
        </row>
        <row r="64">
          <cell r="AE64" t="str">
            <v>BASE</v>
          </cell>
        </row>
        <row r="65">
          <cell r="AE65" t="str">
            <v>BASE</v>
          </cell>
        </row>
        <row r="66">
          <cell r="AE66" t="str">
            <v>SINDICALIZADO</v>
          </cell>
        </row>
        <row r="67">
          <cell r="AE67" t="str">
            <v>SINDICALIZADO</v>
          </cell>
        </row>
        <row r="68">
          <cell r="AE68" t="str">
            <v>SINDICALIZADO</v>
          </cell>
        </row>
        <row r="69">
          <cell r="AE69" t="str">
            <v>BASE</v>
          </cell>
        </row>
        <row r="70">
          <cell r="AE70" t="str">
            <v>BASE</v>
          </cell>
        </row>
        <row r="71">
          <cell r="AE71" t="str">
            <v>SINDICALIZADO</v>
          </cell>
        </row>
        <row r="72">
          <cell r="AE72" t="str">
            <v>BASE</v>
          </cell>
        </row>
        <row r="73">
          <cell r="AE73" t="str">
            <v>SINDICALIZADO</v>
          </cell>
        </row>
        <row r="74">
          <cell r="AE74" t="str">
            <v>BASE</v>
          </cell>
        </row>
        <row r="75">
          <cell r="AE75" t="str">
            <v>BASE</v>
          </cell>
        </row>
        <row r="76">
          <cell r="AE76" t="str">
            <v>SINDICALIZADO</v>
          </cell>
        </row>
        <row r="77">
          <cell r="AE77" t="str">
            <v>SINDICALIZADO</v>
          </cell>
        </row>
        <row r="78">
          <cell r="AE78" t="str">
            <v>BASE</v>
          </cell>
        </row>
        <row r="79">
          <cell r="AE79" t="str">
            <v>BASE</v>
          </cell>
        </row>
        <row r="80">
          <cell r="AE80" t="str">
            <v>BASE</v>
          </cell>
        </row>
        <row r="81">
          <cell r="AE81" t="str">
            <v>SINDICALIZADO</v>
          </cell>
        </row>
        <row r="82">
          <cell r="AE82" t="str">
            <v>SINDICALIZADO</v>
          </cell>
        </row>
        <row r="83">
          <cell r="AE83" t="str">
            <v>SINDICALIZADO</v>
          </cell>
        </row>
        <row r="84">
          <cell r="AE84" t="str">
            <v>SINDICALIZADO</v>
          </cell>
        </row>
        <row r="85">
          <cell r="AE85" t="str">
            <v>SINDICALIZADO</v>
          </cell>
        </row>
        <row r="86">
          <cell r="AE86" t="str">
            <v>BASE</v>
          </cell>
        </row>
        <row r="87">
          <cell r="AE87" t="str">
            <v>SINDICALIZADO</v>
          </cell>
        </row>
        <row r="88">
          <cell r="AE88" t="str">
            <v>SINDICALIZADO</v>
          </cell>
        </row>
        <row r="89">
          <cell r="AE89" t="str">
            <v>BASE</v>
          </cell>
        </row>
        <row r="90">
          <cell r="AE90" t="str">
            <v>BASE</v>
          </cell>
        </row>
        <row r="91">
          <cell r="AE91" t="str">
            <v>SINDICALIZADO</v>
          </cell>
        </row>
        <row r="92">
          <cell r="AE92" t="str">
            <v>BASE</v>
          </cell>
        </row>
        <row r="93">
          <cell r="AE93" t="str">
            <v>BASE</v>
          </cell>
        </row>
        <row r="94">
          <cell r="AE94" t="str">
            <v>SINDICALIZADO</v>
          </cell>
        </row>
        <row r="95">
          <cell r="AE95" t="str">
            <v>BASE</v>
          </cell>
        </row>
        <row r="96">
          <cell r="AE96" t="str">
            <v>BASE</v>
          </cell>
        </row>
        <row r="97">
          <cell r="AE97" t="str">
            <v>SINDICALIZADO</v>
          </cell>
        </row>
        <row r="98">
          <cell r="AE98" t="str">
            <v>BASE</v>
          </cell>
        </row>
        <row r="99">
          <cell r="AE99" t="str">
            <v>BASE</v>
          </cell>
        </row>
        <row r="100">
          <cell r="AE100" t="str">
            <v>BASE</v>
          </cell>
        </row>
        <row r="101">
          <cell r="AE101" t="str">
            <v>SINDICALIZADO</v>
          </cell>
        </row>
        <row r="102">
          <cell r="AE102" t="str">
            <v>BASE</v>
          </cell>
        </row>
        <row r="103">
          <cell r="AE103" t="str">
            <v>BASE</v>
          </cell>
        </row>
        <row r="104">
          <cell r="AE104" t="str">
            <v>SINDICALIZADO</v>
          </cell>
        </row>
        <row r="105">
          <cell r="AE105" t="str">
            <v>SINDICALIZADO</v>
          </cell>
        </row>
        <row r="106">
          <cell r="AE106" t="str">
            <v>BASE</v>
          </cell>
        </row>
        <row r="107">
          <cell r="AE107" t="str">
            <v>BASE</v>
          </cell>
        </row>
        <row r="108">
          <cell r="AE108" t="str">
            <v>BASE</v>
          </cell>
        </row>
        <row r="109">
          <cell r="AE109" t="str">
            <v>BASE</v>
          </cell>
        </row>
        <row r="110">
          <cell r="AE110" t="str">
            <v>BASE</v>
          </cell>
        </row>
        <row r="111">
          <cell r="AE111" t="str">
            <v>SINDICALIZADO</v>
          </cell>
        </row>
        <row r="112">
          <cell r="AE112" t="str">
            <v>BASE</v>
          </cell>
        </row>
        <row r="113">
          <cell r="AE113" t="str">
            <v>SINDICALIZADO</v>
          </cell>
        </row>
        <row r="114">
          <cell r="AE114" t="str">
            <v>BASE</v>
          </cell>
        </row>
        <row r="115">
          <cell r="AE115" t="str">
            <v>BASE</v>
          </cell>
        </row>
        <row r="116">
          <cell r="AE116" t="str">
            <v>BASE</v>
          </cell>
        </row>
        <row r="117">
          <cell r="AE117" t="str">
            <v>BASE</v>
          </cell>
        </row>
        <row r="118">
          <cell r="AE118" t="str">
            <v>BASE</v>
          </cell>
        </row>
        <row r="119">
          <cell r="AE119" t="str">
            <v>SINDICALIZADO</v>
          </cell>
        </row>
        <row r="120">
          <cell r="AE120" t="str">
            <v>BASE</v>
          </cell>
        </row>
        <row r="121">
          <cell r="AE121" t="str">
            <v>BASE</v>
          </cell>
        </row>
        <row r="122">
          <cell r="AE122" t="str">
            <v>BASE</v>
          </cell>
        </row>
        <row r="123">
          <cell r="AE123" t="str">
            <v>BASE</v>
          </cell>
        </row>
        <row r="124">
          <cell r="AE124" t="str">
            <v>SINDICALIZADO</v>
          </cell>
        </row>
        <row r="125">
          <cell r="AE125" t="str">
            <v>SINDICALIZADO</v>
          </cell>
        </row>
        <row r="126">
          <cell r="AE126" t="str">
            <v>BASE</v>
          </cell>
        </row>
        <row r="127">
          <cell r="AE127" t="str">
            <v>BASE</v>
          </cell>
        </row>
        <row r="128">
          <cell r="AE128" t="str">
            <v>SINDICALIZADO</v>
          </cell>
        </row>
        <row r="129">
          <cell r="AE129" t="str">
            <v>BASE</v>
          </cell>
        </row>
        <row r="130">
          <cell r="AE130" t="str">
            <v>BASE</v>
          </cell>
        </row>
        <row r="131">
          <cell r="AE131" t="str">
            <v>SINDICALIZADO</v>
          </cell>
        </row>
        <row r="132">
          <cell r="AE132" t="str">
            <v>BASE</v>
          </cell>
        </row>
        <row r="133">
          <cell r="AE133" t="str">
            <v>SINDICALIZADO</v>
          </cell>
        </row>
        <row r="134">
          <cell r="AE134" t="str">
            <v>BASE</v>
          </cell>
        </row>
        <row r="135">
          <cell r="AE135" t="str">
            <v>BASE</v>
          </cell>
        </row>
        <row r="136">
          <cell r="AE136" t="str">
            <v>SINDICALIZADO</v>
          </cell>
        </row>
        <row r="137">
          <cell r="AE137" t="str">
            <v>SINDICALIZADO</v>
          </cell>
        </row>
        <row r="138">
          <cell r="AE138" t="str">
            <v>BASE</v>
          </cell>
        </row>
        <row r="139">
          <cell r="AE139" t="str">
            <v>BASE</v>
          </cell>
        </row>
        <row r="140">
          <cell r="AE140" t="str">
            <v>BASE</v>
          </cell>
        </row>
        <row r="141">
          <cell r="AE141" t="str">
            <v>BASE</v>
          </cell>
        </row>
        <row r="142">
          <cell r="AE142" t="str">
            <v>BASE</v>
          </cell>
        </row>
        <row r="143">
          <cell r="AE143" t="str">
            <v>BASE</v>
          </cell>
        </row>
        <row r="144">
          <cell r="AE144" t="str">
            <v>SINDICALIZADO</v>
          </cell>
        </row>
        <row r="145">
          <cell r="AE145" t="str">
            <v>BASE</v>
          </cell>
        </row>
        <row r="146">
          <cell r="AE146" t="str">
            <v>BASE</v>
          </cell>
        </row>
        <row r="147">
          <cell r="AE147" t="str">
            <v>BASE</v>
          </cell>
        </row>
        <row r="148">
          <cell r="AE148" t="str">
            <v>BASE</v>
          </cell>
        </row>
        <row r="149">
          <cell r="AE149" t="str">
            <v>BASE</v>
          </cell>
        </row>
        <row r="150">
          <cell r="AE150" t="str">
            <v>BASE</v>
          </cell>
        </row>
        <row r="151">
          <cell r="AE151" t="str">
            <v>SINDICALIZADO</v>
          </cell>
        </row>
        <row r="152">
          <cell r="AE152" t="str">
            <v>SINDICALIZADO</v>
          </cell>
        </row>
        <row r="153">
          <cell r="AE153" t="str">
            <v>SINDICALIZADO</v>
          </cell>
        </row>
        <row r="154">
          <cell r="AE154" t="str">
            <v>BASE</v>
          </cell>
        </row>
        <row r="155">
          <cell r="AE155" t="str">
            <v>BASE</v>
          </cell>
        </row>
        <row r="156">
          <cell r="AE156" t="str">
            <v>SINDICALIZADO</v>
          </cell>
        </row>
        <row r="157">
          <cell r="AE157" t="str">
            <v>BASE</v>
          </cell>
        </row>
        <row r="158">
          <cell r="AE158" t="str">
            <v>BASE</v>
          </cell>
        </row>
        <row r="159">
          <cell r="AE159" t="str">
            <v>BASE</v>
          </cell>
        </row>
        <row r="160">
          <cell r="AE160" t="str">
            <v>SINDICALIZADO</v>
          </cell>
        </row>
        <row r="161">
          <cell r="AE161" t="str">
            <v>BASE</v>
          </cell>
        </row>
        <row r="162">
          <cell r="AE162" t="str">
            <v>BASE</v>
          </cell>
        </row>
        <row r="163">
          <cell r="AE163" t="str">
            <v>BASE</v>
          </cell>
        </row>
        <row r="164">
          <cell r="AE164" t="str">
            <v>BASE</v>
          </cell>
        </row>
        <row r="165">
          <cell r="AE165" t="str">
            <v>BASE</v>
          </cell>
        </row>
        <row r="166">
          <cell r="AE166" t="str">
            <v>SINDICALIZADO</v>
          </cell>
        </row>
        <row r="167">
          <cell r="AE167" t="str">
            <v>BASE</v>
          </cell>
        </row>
        <row r="168">
          <cell r="AE168" t="str">
            <v>BASE</v>
          </cell>
        </row>
        <row r="169">
          <cell r="AE169" t="str">
            <v>BASE</v>
          </cell>
        </row>
        <row r="170">
          <cell r="AE170" t="str">
            <v>SINDICALIZADO</v>
          </cell>
        </row>
        <row r="171">
          <cell r="AE171" t="str">
            <v>BASE</v>
          </cell>
        </row>
        <row r="172">
          <cell r="AE172" t="str">
            <v>BASE</v>
          </cell>
        </row>
        <row r="173">
          <cell r="AE173" t="str">
            <v>BASE</v>
          </cell>
        </row>
        <row r="174">
          <cell r="AE174" t="str">
            <v>BASE</v>
          </cell>
        </row>
        <row r="175">
          <cell r="AE175" t="str">
            <v>BASE</v>
          </cell>
        </row>
        <row r="176">
          <cell r="AE176" t="str">
            <v>BASE</v>
          </cell>
        </row>
        <row r="177">
          <cell r="AE177" t="str">
            <v>SINDICALIZADO</v>
          </cell>
        </row>
        <row r="178">
          <cell r="AE178" t="str">
            <v>BASE</v>
          </cell>
        </row>
        <row r="179">
          <cell r="AE179" t="str">
            <v>BASE</v>
          </cell>
        </row>
        <row r="180">
          <cell r="AE180" t="str">
            <v>EVENTUAL</v>
          </cell>
        </row>
        <row r="181">
          <cell r="AE181" t="str">
            <v>SINDICALIZADO</v>
          </cell>
        </row>
        <row r="182">
          <cell r="AE182" t="str">
            <v>BASE</v>
          </cell>
        </row>
        <row r="183">
          <cell r="AE183" t="str">
            <v>SINDICALIZADO</v>
          </cell>
        </row>
        <row r="184">
          <cell r="AE184" t="str">
            <v>SINDICALIZADO</v>
          </cell>
        </row>
        <row r="185">
          <cell r="AE185" t="str">
            <v>BASE</v>
          </cell>
        </row>
        <row r="186">
          <cell r="AE186" t="str">
            <v>EVENTUAL</v>
          </cell>
        </row>
        <row r="187">
          <cell r="AE187" t="str">
            <v>SINDICALIZADO</v>
          </cell>
        </row>
        <row r="188">
          <cell r="AE188" t="str">
            <v>EVENTUAL</v>
          </cell>
        </row>
        <row r="189">
          <cell r="AE189" t="str">
            <v>BASE</v>
          </cell>
        </row>
        <row r="190">
          <cell r="AE190" t="str">
            <v>SINDICALIZADO</v>
          </cell>
        </row>
        <row r="191">
          <cell r="AE191" t="str">
            <v>SINDICALIZADO</v>
          </cell>
        </row>
        <row r="192">
          <cell r="AE192" t="str">
            <v>BASE</v>
          </cell>
        </row>
        <row r="193">
          <cell r="AE193" t="str">
            <v>SINDICALIZADO</v>
          </cell>
        </row>
        <row r="194">
          <cell r="AE194" t="str">
            <v>SINDICALIZADO</v>
          </cell>
        </row>
        <row r="195">
          <cell r="AE195" t="str">
            <v>BASE</v>
          </cell>
        </row>
        <row r="196">
          <cell r="AE196" t="str">
            <v>BASE</v>
          </cell>
        </row>
        <row r="197">
          <cell r="AE197" t="str">
            <v>SINDICALIZADO</v>
          </cell>
        </row>
        <row r="198">
          <cell r="AE198" t="str">
            <v>BASE</v>
          </cell>
        </row>
        <row r="199">
          <cell r="AE199" t="str">
            <v>SINDICALIZADO</v>
          </cell>
        </row>
        <row r="200">
          <cell r="AE200" t="str">
            <v>EVENTUAL</v>
          </cell>
        </row>
        <row r="201">
          <cell r="AE201" t="str">
            <v>BASE</v>
          </cell>
        </row>
        <row r="202">
          <cell r="AE202" t="str">
            <v>SINDICALIZADO</v>
          </cell>
        </row>
        <row r="203">
          <cell r="AE203" t="str">
            <v>BASE</v>
          </cell>
        </row>
        <row r="204">
          <cell r="AE204" t="str">
            <v>BASE</v>
          </cell>
        </row>
        <row r="205">
          <cell r="AE205" t="str">
            <v>SINDICALIZADO</v>
          </cell>
        </row>
        <row r="206">
          <cell r="AE206" t="str">
            <v>BASE</v>
          </cell>
        </row>
        <row r="207">
          <cell r="AE207" t="str">
            <v>BASE</v>
          </cell>
        </row>
        <row r="208">
          <cell r="AE208" t="str">
            <v>SINDICALIZADO</v>
          </cell>
        </row>
        <row r="209">
          <cell r="AE209" t="str">
            <v>BASE</v>
          </cell>
        </row>
        <row r="210">
          <cell r="AE210" t="str">
            <v>BASE</v>
          </cell>
        </row>
        <row r="211">
          <cell r="AE211" t="str">
            <v>BASE</v>
          </cell>
        </row>
        <row r="212">
          <cell r="AE212" t="str">
            <v>BASE</v>
          </cell>
        </row>
        <row r="213">
          <cell r="AE213" t="str">
            <v>SINDICALIZADO</v>
          </cell>
        </row>
        <row r="214">
          <cell r="AE214" t="str">
            <v>BASE</v>
          </cell>
        </row>
        <row r="215">
          <cell r="AE215" t="str">
            <v>BASE</v>
          </cell>
        </row>
        <row r="216">
          <cell r="AE216" t="str">
            <v>BASE</v>
          </cell>
        </row>
        <row r="217">
          <cell r="AE217" t="str">
            <v>BASE</v>
          </cell>
        </row>
        <row r="218">
          <cell r="AE218" t="str">
            <v>BASE</v>
          </cell>
        </row>
        <row r="219">
          <cell r="AE219" t="str">
            <v>SINDICALIZADO</v>
          </cell>
        </row>
        <row r="220">
          <cell r="AE220" t="str">
            <v>BASE</v>
          </cell>
        </row>
        <row r="221">
          <cell r="AE221" t="str">
            <v>EVENTUAL</v>
          </cell>
        </row>
        <row r="222">
          <cell r="AE222" t="str">
            <v>EVENTUAL</v>
          </cell>
        </row>
        <row r="223">
          <cell r="AE223" t="str">
            <v>BASE</v>
          </cell>
        </row>
        <row r="224">
          <cell r="AE224" t="str">
            <v>BASE</v>
          </cell>
        </row>
        <row r="225">
          <cell r="AE225" t="str">
            <v>EVENTUAL</v>
          </cell>
        </row>
        <row r="226">
          <cell r="AE226" t="str">
            <v>BASE</v>
          </cell>
        </row>
        <row r="227">
          <cell r="AE227" t="str">
            <v>BASE</v>
          </cell>
        </row>
        <row r="228">
          <cell r="AE228" t="str">
            <v>BASE</v>
          </cell>
        </row>
        <row r="229">
          <cell r="AE229" t="str">
            <v>SINDICALIZADO</v>
          </cell>
        </row>
        <row r="230">
          <cell r="AE230" t="str">
            <v>BASE</v>
          </cell>
        </row>
        <row r="231">
          <cell r="AE231" t="str">
            <v>EVENTUAL</v>
          </cell>
        </row>
        <row r="232">
          <cell r="AE232" t="str">
            <v>BASE</v>
          </cell>
        </row>
        <row r="233">
          <cell r="AE233" t="str">
            <v>SINDICALIZADO</v>
          </cell>
        </row>
        <row r="234">
          <cell r="AE234" t="str">
            <v>BASE</v>
          </cell>
        </row>
        <row r="235">
          <cell r="AE235" t="str">
            <v>SINDICALIZADO</v>
          </cell>
        </row>
        <row r="236">
          <cell r="AE236" t="str">
            <v>SINDICALIZADO</v>
          </cell>
        </row>
        <row r="237">
          <cell r="AE237" t="str">
            <v>BASE</v>
          </cell>
        </row>
        <row r="238">
          <cell r="AE238" t="str">
            <v>SINDICALIZADO</v>
          </cell>
        </row>
        <row r="239">
          <cell r="AE239" t="str">
            <v>SINDICALIZADO</v>
          </cell>
        </row>
        <row r="240">
          <cell r="AE240" t="str">
            <v>BASE</v>
          </cell>
        </row>
        <row r="241">
          <cell r="AE241" t="str">
            <v>SINDICALIZADO</v>
          </cell>
        </row>
        <row r="242">
          <cell r="AE242" t="str">
            <v>BASE</v>
          </cell>
        </row>
        <row r="243">
          <cell r="AE243" t="str">
            <v>SINDICALIZADO</v>
          </cell>
        </row>
        <row r="244">
          <cell r="AE244" t="str">
            <v>BASE</v>
          </cell>
        </row>
        <row r="245">
          <cell r="AE245" t="str">
            <v>BASE</v>
          </cell>
        </row>
        <row r="246">
          <cell r="AE246" t="str">
            <v>EVENTUAL</v>
          </cell>
        </row>
        <row r="247">
          <cell r="AE247" t="str">
            <v>EVENTUAL</v>
          </cell>
        </row>
        <row r="248">
          <cell r="AE248" t="str">
            <v>BASE</v>
          </cell>
        </row>
        <row r="249">
          <cell r="AE249" t="str">
            <v>BASE</v>
          </cell>
        </row>
        <row r="250">
          <cell r="AE250" t="str">
            <v>BASE</v>
          </cell>
        </row>
        <row r="251">
          <cell r="AE251" t="str">
            <v>BASE</v>
          </cell>
        </row>
        <row r="252">
          <cell r="AE252" t="str">
            <v>SINDICALIZADO</v>
          </cell>
        </row>
        <row r="253">
          <cell r="AE253" t="str">
            <v>BASE</v>
          </cell>
        </row>
        <row r="254">
          <cell r="AE254" t="str">
            <v>BASE</v>
          </cell>
        </row>
        <row r="255">
          <cell r="AE255" t="str">
            <v>BASE</v>
          </cell>
        </row>
        <row r="256">
          <cell r="AE256" t="str">
            <v>BASE</v>
          </cell>
        </row>
        <row r="257">
          <cell r="AE257" t="str">
            <v>BASE</v>
          </cell>
        </row>
        <row r="258">
          <cell r="AE258" t="str">
            <v>BASE</v>
          </cell>
        </row>
        <row r="259">
          <cell r="AE259" t="str">
            <v>SINDICALIZADO</v>
          </cell>
        </row>
        <row r="260">
          <cell r="AE260" t="str">
            <v>BASE</v>
          </cell>
        </row>
        <row r="261">
          <cell r="AE261" t="str">
            <v>BASE</v>
          </cell>
        </row>
        <row r="262">
          <cell r="AE262" t="str">
            <v>BASE</v>
          </cell>
        </row>
        <row r="263">
          <cell r="AE263" t="str">
            <v>BASE</v>
          </cell>
        </row>
        <row r="264">
          <cell r="AE264" t="str">
            <v>BASE</v>
          </cell>
        </row>
        <row r="265">
          <cell r="AE265" t="str">
            <v>BASE</v>
          </cell>
        </row>
        <row r="266">
          <cell r="AE266" t="str">
            <v>BASE</v>
          </cell>
        </row>
        <row r="267">
          <cell r="AE267" t="str">
            <v>BASE</v>
          </cell>
        </row>
        <row r="268">
          <cell r="AE268" t="str">
            <v>SINDICALIZADO</v>
          </cell>
        </row>
        <row r="269">
          <cell r="AE269" t="str">
            <v>BASE</v>
          </cell>
        </row>
        <row r="270">
          <cell r="AE270" t="str">
            <v>CONFIANZA</v>
          </cell>
        </row>
        <row r="271">
          <cell r="AE271" t="str">
            <v>BASE</v>
          </cell>
        </row>
        <row r="272">
          <cell r="AE272" t="str">
            <v>BASE</v>
          </cell>
        </row>
        <row r="273">
          <cell r="AE273" t="str">
            <v>SINDICALIZADO</v>
          </cell>
        </row>
        <row r="274">
          <cell r="AE274" t="str">
            <v>BASE</v>
          </cell>
        </row>
        <row r="275">
          <cell r="AE275" t="str">
            <v>BASE</v>
          </cell>
        </row>
        <row r="276">
          <cell r="AE276" t="str">
            <v>BASE</v>
          </cell>
        </row>
        <row r="277">
          <cell r="AE277" t="str">
            <v>BASE</v>
          </cell>
        </row>
        <row r="278">
          <cell r="AE278" t="str">
            <v>BASE</v>
          </cell>
        </row>
        <row r="279">
          <cell r="AE279" t="str">
            <v>BASE</v>
          </cell>
        </row>
        <row r="280">
          <cell r="AE280" t="str">
            <v>BASE</v>
          </cell>
        </row>
        <row r="281">
          <cell r="AE281" t="str">
            <v>BASE</v>
          </cell>
        </row>
        <row r="282">
          <cell r="AE282" t="str">
            <v>BASE</v>
          </cell>
        </row>
        <row r="283">
          <cell r="AE283" t="str">
            <v>BASE</v>
          </cell>
        </row>
        <row r="284">
          <cell r="AE284" t="str">
            <v>BASE</v>
          </cell>
        </row>
        <row r="285">
          <cell r="AE285" t="str">
            <v>SINDICALIZADO</v>
          </cell>
        </row>
        <row r="286">
          <cell r="AE286" t="str">
            <v>BASE</v>
          </cell>
        </row>
        <row r="287">
          <cell r="AE287" t="str">
            <v>SINDICALIZADO</v>
          </cell>
        </row>
        <row r="288">
          <cell r="AE288" t="str">
            <v>SINDICALIZADO</v>
          </cell>
        </row>
        <row r="289">
          <cell r="AE289" t="str">
            <v>BASE</v>
          </cell>
        </row>
        <row r="290">
          <cell r="AE290" t="str">
            <v>SINDICALIZADO</v>
          </cell>
        </row>
        <row r="291">
          <cell r="AE291" t="str">
            <v>BASE</v>
          </cell>
        </row>
        <row r="292">
          <cell r="AE292" t="str">
            <v>EVENTUAL</v>
          </cell>
        </row>
        <row r="293">
          <cell r="AE293" t="str">
            <v>BASE</v>
          </cell>
        </row>
        <row r="294">
          <cell r="AE294" t="str">
            <v>BASE</v>
          </cell>
        </row>
        <row r="295">
          <cell r="AE295" t="str">
            <v>BASE</v>
          </cell>
        </row>
        <row r="296">
          <cell r="AE296" t="str">
            <v>BASE</v>
          </cell>
        </row>
        <row r="297">
          <cell r="AE297" t="str">
            <v>BASE</v>
          </cell>
        </row>
        <row r="298">
          <cell r="AE298" t="str">
            <v>SINDICALIZADO</v>
          </cell>
        </row>
        <row r="299">
          <cell r="AE299" t="str">
            <v>SINDICALIZADO</v>
          </cell>
        </row>
        <row r="300">
          <cell r="AE300" t="str">
            <v>BASE</v>
          </cell>
        </row>
        <row r="301">
          <cell r="AE301" t="str">
            <v>BASE</v>
          </cell>
        </row>
        <row r="302">
          <cell r="AE302" t="str">
            <v>EVENTUAL</v>
          </cell>
        </row>
        <row r="303">
          <cell r="AE303" t="str">
            <v>BASE</v>
          </cell>
        </row>
        <row r="304">
          <cell r="AE304" t="str">
            <v>SINDICALIZADO</v>
          </cell>
        </row>
        <row r="305">
          <cell r="AE305" t="str">
            <v>BASE</v>
          </cell>
        </row>
        <row r="306">
          <cell r="AE306" t="str">
            <v>BASE</v>
          </cell>
        </row>
        <row r="307">
          <cell r="AE307" t="str">
            <v>SINDICALIZADO</v>
          </cell>
        </row>
        <row r="308">
          <cell r="AE308" t="str">
            <v>BASE</v>
          </cell>
        </row>
        <row r="309">
          <cell r="AE309" t="str">
            <v>EVENTUAL</v>
          </cell>
        </row>
        <row r="310">
          <cell r="AE310" t="str">
            <v>SINDICALIZADO</v>
          </cell>
        </row>
        <row r="311">
          <cell r="AE311" t="str">
            <v>BASE</v>
          </cell>
        </row>
        <row r="312">
          <cell r="AE312" t="str">
            <v>SINDICALIZADO</v>
          </cell>
        </row>
        <row r="313">
          <cell r="AE313" t="str">
            <v>BASE</v>
          </cell>
        </row>
        <row r="314">
          <cell r="AE314" t="str">
            <v>BASE</v>
          </cell>
        </row>
        <row r="315">
          <cell r="AE315" t="str">
            <v>BASE</v>
          </cell>
        </row>
        <row r="316">
          <cell r="AE316" t="str">
            <v>SINDICALIZADO</v>
          </cell>
        </row>
        <row r="317">
          <cell r="AE317" t="str">
            <v>BASE</v>
          </cell>
        </row>
        <row r="318">
          <cell r="AE318" t="str">
            <v>BASE</v>
          </cell>
        </row>
        <row r="319">
          <cell r="AE319" t="str">
            <v>BASE</v>
          </cell>
        </row>
        <row r="320">
          <cell r="AE320" t="str">
            <v>SINDICALIZADO</v>
          </cell>
        </row>
        <row r="321">
          <cell r="AE321" t="str">
            <v>BASE</v>
          </cell>
        </row>
        <row r="322">
          <cell r="AE322" t="str">
            <v>BASE</v>
          </cell>
        </row>
        <row r="323">
          <cell r="AE323" t="str">
            <v>BASE</v>
          </cell>
        </row>
        <row r="324">
          <cell r="AE324" t="str">
            <v>BASE</v>
          </cell>
        </row>
        <row r="325">
          <cell r="AE325" t="str">
            <v>BASE</v>
          </cell>
        </row>
        <row r="326">
          <cell r="AE326" t="str">
            <v>SINDICALIZADO</v>
          </cell>
        </row>
        <row r="327">
          <cell r="AE327" t="str">
            <v>SINDICALIZADO</v>
          </cell>
        </row>
        <row r="328">
          <cell r="AE328" t="str">
            <v>BASE</v>
          </cell>
        </row>
        <row r="329">
          <cell r="AE329" t="str">
            <v>EVENTUAL</v>
          </cell>
        </row>
        <row r="330">
          <cell r="AE330" t="str">
            <v>BASE</v>
          </cell>
        </row>
        <row r="331">
          <cell r="AE331" t="str">
            <v>BASE</v>
          </cell>
        </row>
        <row r="332">
          <cell r="AE332" t="str">
            <v>BASE</v>
          </cell>
        </row>
        <row r="333">
          <cell r="AE333" t="str">
            <v>BASE</v>
          </cell>
        </row>
        <row r="334">
          <cell r="AE334" t="str">
            <v>BASE</v>
          </cell>
        </row>
        <row r="335">
          <cell r="AE335" t="str">
            <v>EVENTUAL</v>
          </cell>
        </row>
        <row r="336">
          <cell r="AE336" t="str">
            <v>BASE</v>
          </cell>
        </row>
        <row r="337">
          <cell r="AE337" t="str">
            <v>SINDICALIZADO</v>
          </cell>
        </row>
        <row r="338">
          <cell r="AE338" t="str">
            <v>SINDICALIZADO</v>
          </cell>
        </row>
        <row r="339">
          <cell r="AE339" t="str">
            <v>SINDICALIZADO</v>
          </cell>
        </row>
        <row r="340">
          <cell r="AE340" t="str">
            <v>BASE</v>
          </cell>
        </row>
        <row r="341">
          <cell r="AE341" t="str">
            <v>BASE</v>
          </cell>
        </row>
        <row r="342">
          <cell r="AE342" t="str">
            <v>SINDICALIZADO</v>
          </cell>
        </row>
        <row r="343">
          <cell r="AE343" t="str">
            <v>BASE</v>
          </cell>
        </row>
        <row r="344">
          <cell r="AE344" t="str">
            <v>BASE</v>
          </cell>
        </row>
        <row r="345">
          <cell r="AE345" t="str">
            <v>BASE</v>
          </cell>
        </row>
        <row r="346">
          <cell r="AE346" t="str">
            <v>BASE</v>
          </cell>
        </row>
        <row r="347">
          <cell r="AE347" t="str">
            <v>EVENTUAL</v>
          </cell>
        </row>
        <row r="348">
          <cell r="AE348" t="str">
            <v>SINDICALIZADO</v>
          </cell>
        </row>
        <row r="349">
          <cell r="AE349" t="str">
            <v>BASE</v>
          </cell>
        </row>
        <row r="350">
          <cell r="AE350" t="str">
            <v>BASE</v>
          </cell>
        </row>
        <row r="351">
          <cell r="AE351" t="str">
            <v>EVENTUAL</v>
          </cell>
        </row>
        <row r="352">
          <cell r="AE352" t="str">
            <v>BASE</v>
          </cell>
        </row>
        <row r="353">
          <cell r="AE353" t="str">
            <v>BASE</v>
          </cell>
        </row>
        <row r="354">
          <cell r="AE354" t="str">
            <v>BASE</v>
          </cell>
        </row>
        <row r="355">
          <cell r="AE355" t="str">
            <v>SINDICALIZADO</v>
          </cell>
        </row>
        <row r="356">
          <cell r="AE356" t="str">
            <v>BASE</v>
          </cell>
        </row>
        <row r="357">
          <cell r="AE357" t="str">
            <v>BASE</v>
          </cell>
        </row>
        <row r="358">
          <cell r="AE358" t="str">
            <v>EVENTUAL</v>
          </cell>
        </row>
        <row r="359">
          <cell r="AE359" t="str">
            <v>BASE</v>
          </cell>
        </row>
        <row r="360">
          <cell r="AE360" t="str">
            <v>BASE</v>
          </cell>
        </row>
        <row r="361">
          <cell r="AE361" t="str">
            <v>EVENTUAL</v>
          </cell>
        </row>
        <row r="362">
          <cell r="AE362" t="str">
            <v>EVENTUAL</v>
          </cell>
        </row>
        <row r="363">
          <cell r="AE363" t="str">
            <v>BASE</v>
          </cell>
        </row>
        <row r="364">
          <cell r="AE364" t="str">
            <v>EVENTUAL</v>
          </cell>
        </row>
        <row r="365">
          <cell r="AE365" t="str">
            <v>BASE</v>
          </cell>
        </row>
        <row r="366">
          <cell r="AE366" t="str">
            <v>SINDICALIZADO</v>
          </cell>
        </row>
        <row r="367">
          <cell r="AE367" t="str">
            <v>BASE</v>
          </cell>
        </row>
        <row r="368">
          <cell r="AE368" t="str">
            <v>BASE</v>
          </cell>
        </row>
        <row r="369">
          <cell r="AE369" t="str">
            <v>BASE</v>
          </cell>
        </row>
        <row r="370">
          <cell r="AE370" t="str">
            <v>BASE</v>
          </cell>
        </row>
        <row r="371">
          <cell r="AE371" t="str">
            <v>BASE</v>
          </cell>
        </row>
        <row r="372">
          <cell r="AE372" t="str">
            <v>SINDICALIZADO</v>
          </cell>
        </row>
        <row r="373">
          <cell r="AE373" t="str">
            <v>BASE</v>
          </cell>
        </row>
        <row r="374">
          <cell r="AE374" t="str">
            <v>EVENTUAL</v>
          </cell>
        </row>
        <row r="375">
          <cell r="AE375" t="str">
            <v>EVENTUAL</v>
          </cell>
        </row>
        <row r="376">
          <cell r="AE376" t="str">
            <v>CONFIANZA</v>
          </cell>
        </row>
        <row r="377">
          <cell r="AE377" t="str">
            <v>CONFIANZA</v>
          </cell>
        </row>
        <row r="378">
          <cell r="AE378" t="str">
            <v>SINDICALIZADO</v>
          </cell>
        </row>
        <row r="379">
          <cell r="AE379" t="str">
            <v>SINDICALIZADO</v>
          </cell>
        </row>
        <row r="380">
          <cell r="AE380" t="str">
            <v>BASE</v>
          </cell>
        </row>
        <row r="381">
          <cell r="AE381" t="str">
            <v>SINDICALIZADO</v>
          </cell>
        </row>
        <row r="382">
          <cell r="AE382" t="str">
            <v>BASE</v>
          </cell>
        </row>
        <row r="383">
          <cell r="AE383" t="str">
            <v>BASE</v>
          </cell>
        </row>
        <row r="384">
          <cell r="AE384" t="str">
            <v>BASE</v>
          </cell>
        </row>
        <row r="385">
          <cell r="AE385" t="str">
            <v>SINDICALIZADO</v>
          </cell>
        </row>
        <row r="386">
          <cell r="AE386" t="str">
            <v>SINDICALIZADO</v>
          </cell>
        </row>
        <row r="387">
          <cell r="AE387" t="str">
            <v>CONFIANZA</v>
          </cell>
        </row>
        <row r="388">
          <cell r="AE388" t="str">
            <v>BASE</v>
          </cell>
        </row>
        <row r="389">
          <cell r="AE389" t="str">
            <v>EVENTUAL</v>
          </cell>
        </row>
        <row r="390">
          <cell r="AE390" t="str">
            <v>BASE</v>
          </cell>
        </row>
        <row r="391">
          <cell r="AE391" t="str">
            <v>EVENTUAL</v>
          </cell>
        </row>
        <row r="392">
          <cell r="AE392" t="str">
            <v>EVENTUAL</v>
          </cell>
        </row>
        <row r="393">
          <cell r="AE393" t="str">
            <v>CONFIANZA</v>
          </cell>
        </row>
        <row r="394">
          <cell r="AE394" t="str">
            <v>CONFIANZA</v>
          </cell>
        </row>
        <row r="395">
          <cell r="AE395" t="str">
            <v>BASE</v>
          </cell>
        </row>
        <row r="396">
          <cell r="AE396" t="str">
            <v>BASE</v>
          </cell>
        </row>
        <row r="397">
          <cell r="AE397" t="str">
            <v>CONFIANZA</v>
          </cell>
        </row>
        <row r="398">
          <cell r="AE398" t="str">
            <v>BASE</v>
          </cell>
        </row>
        <row r="399">
          <cell r="AE399" t="str">
            <v>CONFIANZA</v>
          </cell>
        </row>
        <row r="400">
          <cell r="AE400" t="str">
            <v>CONFIANZA</v>
          </cell>
        </row>
        <row r="401">
          <cell r="AE401" t="str">
            <v>CONFIANZA</v>
          </cell>
        </row>
        <row r="402">
          <cell r="AE402" t="str">
            <v>CONFIANZA</v>
          </cell>
        </row>
        <row r="403">
          <cell r="AE403" t="str">
            <v>CONFIANZA</v>
          </cell>
        </row>
        <row r="404">
          <cell r="AE404" t="str">
            <v>BASE</v>
          </cell>
        </row>
        <row r="405">
          <cell r="AE405" t="str">
            <v>BASE</v>
          </cell>
        </row>
        <row r="406">
          <cell r="AE406" t="str">
            <v>CONFIANZA</v>
          </cell>
        </row>
        <row r="407">
          <cell r="AE407" t="str">
            <v>CONFIANZA</v>
          </cell>
        </row>
        <row r="408">
          <cell r="AE408" t="str">
            <v>CONFIANZA</v>
          </cell>
        </row>
        <row r="409">
          <cell r="AE409" t="str">
            <v>CONFIANZA</v>
          </cell>
        </row>
        <row r="410">
          <cell r="AE410" t="str">
            <v>CONFIANZA</v>
          </cell>
        </row>
        <row r="411">
          <cell r="AE411" t="str">
            <v>CONFIANZA</v>
          </cell>
        </row>
        <row r="412">
          <cell r="AE412" t="str">
            <v>CONFIANZA</v>
          </cell>
        </row>
        <row r="413">
          <cell r="AE413" t="str">
            <v>CONFIANZA</v>
          </cell>
        </row>
        <row r="414">
          <cell r="AE414" t="str">
            <v>CONFIANZA</v>
          </cell>
        </row>
        <row r="415">
          <cell r="AE415" t="str">
            <v>CONFIANZA</v>
          </cell>
        </row>
        <row r="416">
          <cell r="AE416" t="str">
            <v>CONFIANZA</v>
          </cell>
        </row>
        <row r="417">
          <cell r="AE417" t="str">
            <v>CONFIANZA</v>
          </cell>
        </row>
        <row r="418">
          <cell r="AE418" t="str">
            <v>CONFIANZA</v>
          </cell>
        </row>
        <row r="419">
          <cell r="AE419" t="str">
            <v>CONFIANZA</v>
          </cell>
        </row>
        <row r="420">
          <cell r="AE420" t="str">
            <v>CONFIANZA</v>
          </cell>
        </row>
        <row r="421">
          <cell r="AE421" t="str">
            <v>CONFIANZA</v>
          </cell>
        </row>
        <row r="422">
          <cell r="AE422" t="str">
            <v>CONFIANZA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Hoja14"/>
      <sheetName val="OFICIOS 10.MAYO2020"/>
      <sheetName val="RESUMEN EFECTIVO-TARJETA"/>
      <sheetName val="Hoja1"/>
      <sheetName val="Resumen1"/>
      <sheetName val="ServPers"/>
      <sheetName val="Hoja12"/>
      <sheetName val="Hoja13"/>
      <sheetName val="Hoja10"/>
      <sheetName val="Hoja16"/>
      <sheetName val="Hoja15"/>
      <sheetName val="Hoja17"/>
      <sheetName val="Bas-Even"/>
      <sheetName val="Bas-Even (2)"/>
      <sheetName val="Honorarios"/>
      <sheetName val="Hoja11"/>
      <sheetName val="Hoja9"/>
      <sheetName val="Asig Vales 1ª NOVIEMBRE 2019"/>
      <sheetName val="LINEAMIENTO VALES DESPENSA"/>
      <sheetName val="SAF OFICIOS APLICANDO"/>
      <sheetName val="Vales de Despensa Electronicos"/>
      <sheetName val="Vales de Despensa listo "/>
      <sheetName val="RECIBOS"/>
      <sheetName val="Vales de Despensa RETROACTIVO"/>
      <sheetName val="Hoja8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Hoja14"/>
      <sheetName val="OFICIOS 10.MAYO2020"/>
      <sheetName val="RESUMEN EFECTIVO-TARJETA"/>
      <sheetName val="Hoja1"/>
      <sheetName val="Resumen1"/>
      <sheetName val="ServPers"/>
      <sheetName val="Hoja12"/>
      <sheetName val="Hoja13"/>
      <sheetName val="Hoja10"/>
      <sheetName val="Hoja16"/>
      <sheetName val="Hoja15"/>
      <sheetName val="Hoja17"/>
      <sheetName val="Bas-Even"/>
      <sheetName val="Bas-Even (2)"/>
      <sheetName val="Honorarios"/>
      <sheetName val="Hoja11"/>
      <sheetName val="Hoja9"/>
      <sheetName val="Asig Vales 1ª NOVIEMBRE 2019"/>
      <sheetName val="LINEAMIENTO VALES DESPENSA"/>
      <sheetName val="SAF OFICIOS APLICANDO"/>
      <sheetName val="Vales de Despensa Electronicos"/>
      <sheetName val="Vales de Despensa listo "/>
      <sheetName val="RECIBOS"/>
      <sheetName val="Vales de Despensa RETROACTIVO"/>
      <sheetName val="Hoja8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isstey"/>
      <sheetName val="EMPLEADOS"/>
      <sheetName val="BANDA DE GUERRA"/>
      <sheetName val="Becas"/>
      <sheetName val="IniDep"/>
      <sheetName val="Apoyos"/>
      <sheetName val="Bas-Even"/>
      <sheetName val="FORMATO CONF.BAS.EVEN"/>
      <sheetName val="Honorarios"/>
      <sheetName val="ORIGINAL"/>
      <sheetName val="Asig Vales"/>
      <sheetName val="Configuración"/>
      <sheetName val="ExportarPDO"/>
      <sheetName val="ExportarDYH"/>
      <sheetName val="Parametros"/>
      <sheetName val="Funciones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  <sheetName val="Hoja1"/>
      <sheetName val="Hoja2"/>
    </sheetNames>
    <sheetDataSet>
      <sheetData sheetId="0"/>
      <sheetData sheetId="1"/>
      <sheetData sheetId="2">
        <row r="5">
          <cell r="A5" t="str">
            <v>. CHAVARREA TERESA DE JESUS</v>
          </cell>
          <cell r="B5" t="str">
            <v>CAXT641013</v>
          </cell>
          <cell r="C5" t="str">
            <v>.</v>
          </cell>
          <cell r="D5" t="str">
            <v>CHAVARREA</v>
          </cell>
          <cell r="E5" t="str">
            <v>TERESA DE JESUS</v>
          </cell>
          <cell r="F5" t="str">
            <v>M</v>
          </cell>
          <cell r="H5" t="str">
            <v>CAXT641013MYNHXR01</v>
          </cell>
          <cell r="I5">
            <v>84016401196</v>
          </cell>
          <cell r="J5">
            <v>38213566252</v>
          </cell>
          <cell r="N5">
            <v>23653</v>
          </cell>
          <cell r="P5">
            <v>31</v>
          </cell>
          <cell r="Q5">
            <v>31024</v>
          </cell>
          <cell r="R5" t="str">
            <v>MEX</v>
          </cell>
          <cell r="T5">
            <v>8</v>
          </cell>
          <cell r="U5">
            <v>2</v>
          </cell>
          <cell r="V5">
            <v>35827</v>
          </cell>
          <cell r="W5">
            <v>35827</v>
          </cell>
          <cell r="X5">
            <v>5451</v>
          </cell>
          <cell r="AA5" t="str">
            <v>DP</v>
          </cell>
          <cell r="AB5" t="str">
            <v>BANORTE</v>
          </cell>
          <cell r="AC5" t="str">
            <v>0148674875</v>
          </cell>
          <cell r="AE5">
            <v>1605</v>
          </cell>
          <cell r="AF5" t="str">
            <v>63-B</v>
          </cell>
          <cell r="AG5">
            <v>384</v>
          </cell>
          <cell r="AI5">
            <v>138</v>
          </cell>
          <cell r="AJ5">
            <v>140</v>
          </cell>
          <cell r="AK5" t="str">
            <v>FRACC, NORA QUINTANA</v>
          </cell>
          <cell r="AL5">
            <v>97238</v>
          </cell>
          <cell r="AM5">
            <v>9122516</v>
          </cell>
          <cell r="AO5">
            <v>31</v>
          </cell>
          <cell r="AP5">
            <v>31050</v>
          </cell>
          <cell r="AQ5" t="str">
            <v>. CHAVARREA TERESA DE JESUS</v>
          </cell>
          <cell r="AR5" t="str">
            <v>CALLE : 63-B No 384 X 138 - 140 FRACC, NORA QUINTANA</v>
          </cell>
        </row>
        <row r="6">
          <cell r="A6" t="str">
            <v>. PERERA JOSE CARLOS</v>
          </cell>
          <cell r="B6" t="str">
            <v>PRCR470101</v>
          </cell>
          <cell r="C6" t="str">
            <v>.</v>
          </cell>
          <cell r="D6" t="str">
            <v>PERERA</v>
          </cell>
          <cell r="E6" t="str">
            <v>JOSE CARLOS</v>
          </cell>
          <cell r="F6" t="str">
            <v>H</v>
          </cell>
          <cell r="H6" t="str">
            <v>PEXC471215HYNRXR05</v>
          </cell>
          <cell r="I6">
            <v>84714901331</v>
          </cell>
          <cell r="J6">
            <v>47466025978</v>
          </cell>
          <cell r="K6">
            <v>6592094</v>
          </cell>
          <cell r="N6">
            <v>17502</v>
          </cell>
          <cell r="P6">
            <v>31</v>
          </cell>
          <cell r="Q6">
            <v>31050</v>
          </cell>
          <cell r="R6" t="str">
            <v>MEX</v>
          </cell>
          <cell r="T6">
            <v>8</v>
          </cell>
          <cell r="U6">
            <v>2</v>
          </cell>
          <cell r="V6">
            <v>35217</v>
          </cell>
          <cell r="W6">
            <v>35217</v>
          </cell>
          <cell r="X6">
            <v>6061</v>
          </cell>
          <cell r="AA6" t="str">
            <v>DP</v>
          </cell>
          <cell r="AB6" t="str">
            <v>BANORTE</v>
          </cell>
          <cell r="AC6" t="str">
            <v>0148675993</v>
          </cell>
          <cell r="AE6">
            <v>1603</v>
          </cell>
          <cell r="AF6" t="str">
            <v>67A</v>
          </cell>
          <cell r="AG6">
            <v>1065</v>
          </cell>
          <cell r="AI6">
            <v>128</v>
          </cell>
          <cell r="AJ6">
            <v>130</v>
          </cell>
          <cell r="AK6" t="str">
            <v>XOCLAN SUSULA97</v>
          </cell>
          <cell r="AL6">
            <v>97246</v>
          </cell>
          <cell r="AO6">
            <v>31</v>
          </cell>
          <cell r="AP6">
            <v>31050</v>
          </cell>
          <cell r="AQ6" t="str">
            <v>. PERERA JOSE CARLOS</v>
          </cell>
          <cell r="AR6" t="str">
            <v>CALLE : 67A No 1065 X 128 - 130 XOCLAN SUSULA97</v>
          </cell>
        </row>
        <row r="7">
          <cell r="A7" t="str">
            <v>. RODRIGUEZ TERESITA DE JESUS</v>
          </cell>
          <cell r="B7" t="str">
            <v>ROXT600918</v>
          </cell>
          <cell r="C7" t="str">
            <v>.</v>
          </cell>
          <cell r="D7" t="str">
            <v>RODRIGUEZ</v>
          </cell>
          <cell r="E7" t="str">
            <v>TERESITA DE JESUS</v>
          </cell>
          <cell r="F7" t="str">
            <v>M</v>
          </cell>
          <cell r="H7" t="str">
            <v>ROXT600918MYNDXR08</v>
          </cell>
          <cell r="I7">
            <v>84906003268</v>
          </cell>
          <cell r="J7">
            <v>30913609409</v>
          </cell>
          <cell r="N7">
            <v>180860</v>
          </cell>
          <cell r="P7">
            <v>31</v>
          </cell>
          <cell r="Q7">
            <v>31050</v>
          </cell>
          <cell r="R7" t="str">
            <v>MEX</v>
          </cell>
          <cell r="T7">
            <v>9</v>
          </cell>
          <cell r="U7">
            <v>1</v>
          </cell>
          <cell r="V7">
            <v>32540</v>
          </cell>
          <cell r="W7">
            <v>32540</v>
          </cell>
          <cell r="X7">
            <v>8738</v>
          </cell>
          <cell r="AA7" t="str">
            <v>DP</v>
          </cell>
          <cell r="AB7" t="str">
            <v>BANORTE</v>
          </cell>
          <cell r="AC7" t="str">
            <v>0154077114</v>
          </cell>
          <cell r="AE7">
            <v>1602</v>
          </cell>
          <cell r="AF7" t="str">
            <v>19B</v>
          </cell>
          <cell r="AG7">
            <v>379</v>
          </cell>
          <cell r="AI7">
            <v>38</v>
          </cell>
          <cell r="AJ7">
            <v>40</v>
          </cell>
          <cell r="AK7" t="str">
            <v>CHENKU</v>
          </cell>
          <cell r="AL7">
            <v>97219</v>
          </cell>
          <cell r="AM7">
            <v>9878170</v>
          </cell>
          <cell r="AO7">
            <v>31</v>
          </cell>
          <cell r="AP7">
            <v>31050</v>
          </cell>
          <cell r="AQ7" t="str">
            <v>. RODRIGUEZ TERESITA DE JESUS</v>
          </cell>
          <cell r="AR7" t="str">
            <v>CALLE : 19B No 379 X 38 - 40 CHENKU</v>
          </cell>
        </row>
        <row r="8">
          <cell r="A8" t="str">
            <v>ACOSTA DZIB MARIA DEL SOCORRO</v>
          </cell>
          <cell r="B8" t="str">
            <v>AODS720630</v>
          </cell>
          <cell r="C8" t="str">
            <v>ACOSTA</v>
          </cell>
          <cell r="D8" t="str">
            <v>DZIB</v>
          </cell>
          <cell r="E8" t="str">
            <v>MARIA DEL SOCORRO</v>
          </cell>
          <cell r="F8" t="str">
            <v>M</v>
          </cell>
          <cell r="H8" t="str">
            <v>AODS720630MYNCZC03</v>
          </cell>
          <cell r="I8">
            <v>84917242012</v>
          </cell>
          <cell r="J8" t="str">
            <v>042866131292</v>
          </cell>
          <cell r="N8">
            <v>26480</v>
          </cell>
          <cell r="P8">
            <v>31</v>
          </cell>
          <cell r="Q8">
            <v>31050</v>
          </cell>
          <cell r="R8" t="str">
            <v>MEX</v>
          </cell>
          <cell r="T8">
            <v>2</v>
          </cell>
          <cell r="U8">
            <v>1</v>
          </cell>
          <cell r="V8">
            <v>39888</v>
          </cell>
          <cell r="W8">
            <v>39888</v>
          </cell>
          <cell r="X8">
            <v>1390</v>
          </cell>
          <cell r="AA8" t="str">
            <v>DP</v>
          </cell>
          <cell r="AB8" t="str">
            <v>BANORTE</v>
          </cell>
          <cell r="AC8" t="str">
            <v>0610362464</v>
          </cell>
          <cell r="AE8">
            <v>1604</v>
          </cell>
          <cell r="AF8">
            <v>51</v>
          </cell>
          <cell r="AG8">
            <v>465</v>
          </cell>
          <cell r="AI8">
            <v>48</v>
          </cell>
          <cell r="AJ8">
            <v>50</v>
          </cell>
          <cell r="AK8" t="str">
            <v>CENTRO</v>
          </cell>
          <cell r="AL8">
            <v>97000</v>
          </cell>
          <cell r="AM8">
            <v>9240418</v>
          </cell>
          <cell r="AO8">
            <v>31</v>
          </cell>
          <cell r="AP8">
            <v>31050</v>
          </cell>
          <cell r="AQ8" t="str">
            <v>ACOSTA DZIB MARIA DEL SOCORRO</v>
          </cell>
          <cell r="AR8" t="str">
            <v>CALLE : 51 No 465 X 48 - 50 CENTRO</v>
          </cell>
        </row>
        <row r="9">
          <cell r="A9" t="str">
            <v>AGUILAR AGUILAR EJIDIO JOSE</v>
          </cell>
          <cell r="B9" t="str">
            <v>AUAE501119</v>
          </cell>
          <cell r="C9" t="str">
            <v>AGUILAR</v>
          </cell>
          <cell r="D9" t="str">
            <v>AGUILAR</v>
          </cell>
          <cell r="E9" t="str">
            <v>EJIDIO JOSE</v>
          </cell>
          <cell r="F9" t="str">
            <v>H</v>
          </cell>
          <cell r="H9" t="str">
            <v>AUAE501119NYNGGG08</v>
          </cell>
          <cell r="I9" t="str">
            <v>840150 00411</v>
          </cell>
          <cell r="J9">
            <v>74866488013</v>
          </cell>
          <cell r="K9">
            <v>7373116</v>
          </cell>
          <cell r="N9">
            <v>18586</v>
          </cell>
          <cell r="P9">
            <v>31</v>
          </cell>
          <cell r="Q9">
            <v>31013</v>
          </cell>
          <cell r="R9" t="str">
            <v>MEX</v>
          </cell>
          <cell r="T9">
            <v>5</v>
          </cell>
          <cell r="U9">
            <v>2</v>
          </cell>
          <cell r="V9">
            <v>36754</v>
          </cell>
          <cell r="W9">
            <v>36754</v>
          </cell>
          <cell r="X9">
            <v>4524</v>
          </cell>
          <cell r="AA9" t="str">
            <v>DP</v>
          </cell>
          <cell r="AB9" t="str">
            <v>BANORTE</v>
          </cell>
          <cell r="AC9" t="str">
            <v>0687770883</v>
          </cell>
          <cell r="AE9">
            <v>1609</v>
          </cell>
          <cell r="AF9">
            <v>29</v>
          </cell>
          <cell r="AG9">
            <v>296</v>
          </cell>
          <cell r="AI9">
            <v>22</v>
          </cell>
          <cell r="AJ9">
            <v>24</v>
          </cell>
          <cell r="AK9" t="str">
            <v>BENITO JUAREZ GARCIA</v>
          </cell>
          <cell r="AL9">
            <v>97320</v>
          </cell>
          <cell r="AM9">
            <v>53920</v>
          </cell>
          <cell r="AO9">
            <v>31</v>
          </cell>
          <cell r="AP9">
            <v>31059</v>
          </cell>
          <cell r="AQ9" t="str">
            <v>AGUILAR AGUILAR EJIDIO JOSE</v>
          </cell>
          <cell r="AR9" t="str">
            <v>CALLE : 29 No 296 X 22 - 24 BENITO JUAREZ GARCIA</v>
          </cell>
        </row>
        <row r="10">
          <cell r="A10" t="str">
            <v>AGUILAR GARCIA RITA ELENA</v>
          </cell>
          <cell r="B10" t="str">
            <v>AUGR660522</v>
          </cell>
          <cell r="C10" t="str">
            <v>AGUILAR</v>
          </cell>
          <cell r="D10" t="str">
            <v>GARCIA</v>
          </cell>
          <cell r="E10" t="str">
            <v>RITA ELENA</v>
          </cell>
          <cell r="F10" t="str">
            <v>M</v>
          </cell>
          <cell r="H10" t="str">
            <v>AUGR660522MYNGRT01</v>
          </cell>
          <cell r="I10">
            <v>84856601392</v>
          </cell>
          <cell r="J10">
            <v>45113687688</v>
          </cell>
          <cell r="N10">
            <v>24249</v>
          </cell>
          <cell r="P10">
            <v>31</v>
          </cell>
          <cell r="Q10">
            <v>31050</v>
          </cell>
          <cell r="R10" t="str">
            <v>MEX</v>
          </cell>
          <cell r="T10">
            <v>1</v>
          </cell>
          <cell r="U10">
            <v>1</v>
          </cell>
          <cell r="V10">
            <v>30926</v>
          </cell>
          <cell r="W10">
            <v>30926</v>
          </cell>
          <cell r="X10">
            <v>10352</v>
          </cell>
          <cell r="AA10" t="str">
            <v>DP</v>
          </cell>
          <cell r="AB10" t="str">
            <v>BANORTE</v>
          </cell>
          <cell r="AC10" t="str">
            <v>0148674446</v>
          </cell>
          <cell r="AE10">
            <v>1608</v>
          </cell>
          <cell r="AF10" t="str">
            <v>57-B</v>
          </cell>
          <cell r="AG10">
            <v>645</v>
          </cell>
          <cell r="AI10">
            <v>10</v>
          </cell>
          <cell r="AJ10">
            <v>12</v>
          </cell>
          <cell r="AK10" t="str">
            <v>DEL PARQUE</v>
          </cell>
          <cell r="AL10">
            <v>97160</v>
          </cell>
          <cell r="AN10">
            <v>9992451043</v>
          </cell>
          <cell r="AO10">
            <v>31</v>
          </cell>
          <cell r="AP10">
            <v>31050</v>
          </cell>
          <cell r="AQ10" t="str">
            <v>AGUILAR GARCIA RITA ELENA</v>
          </cell>
          <cell r="AR10" t="str">
            <v>CALLE : 57-B No 645 X 10 - 12 DEL PARQUE</v>
          </cell>
        </row>
        <row r="11">
          <cell r="A11" t="str">
            <v>AGUILAR RAMIREZ MARIA DEL SOCORRO</v>
          </cell>
          <cell r="B11" t="str">
            <v>AURS680626</v>
          </cell>
          <cell r="C11" t="str">
            <v>AGUILAR</v>
          </cell>
          <cell r="D11" t="str">
            <v>RAMIREZ</v>
          </cell>
          <cell r="E11" t="str">
            <v>MARIA DEL SOCORRO</v>
          </cell>
          <cell r="F11" t="str">
            <v>M</v>
          </cell>
          <cell r="H11" t="str">
            <v>AURS680626MYNGMC09</v>
          </cell>
          <cell r="I11">
            <v>84886816762</v>
          </cell>
          <cell r="J11">
            <v>486013697586</v>
          </cell>
          <cell r="N11">
            <v>25015</v>
          </cell>
          <cell r="P11">
            <v>31</v>
          </cell>
          <cell r="Q11">
            <v>31050</v>
          </cell>
          <cell r="R11" t="str">
            <v>MEX</v>
          </cell>
          <cell r="T11">
            <v>5</v>
          </cell>
          <cell r="U11">
            <v>1</v>
          </cell>
          <cell r="V11">
            <v>34213</v>
          </cell>
          <cell r="W11">
            <v>34213</v>
          </cell>
          <cell r="X11">
            <v>7065</v>
          </cell>
          <cell r="AA11" t="str">
            <v>DP</v>
          </cell>
          <cell r="AB11" t="str">
            <v>BANORTE</v>
          </cell>
          <cell r="AC11" t="str">
            <v>0687770913</v>
          </cell>
          <cell r="AE11">
            <v>1608</v>
          </cell>
          <cell r="AF11" t="str">
            <v>15-C</v>
          </cell>
          <cell r="AG11">
            <v>244</v>
          </cell>
          <cell r="AI11" t="str">
            <v>10-C</v>
          </cell>
          <cell r="AJ11">
            <v>14</v>
          </cell>
          <cell r="AK11" t="str">
            <v>VERGEL</v>
          </cell>
          <cell r="AL11">
            <v>97167</v>
          </cell>
          <cell r="AM11">
            <v>9830100</v>
          </cell>
          <cell r="AN11">
            <v>9991597117</v>
          </cell>
          <cell r="AO11">
            <v>31</v>
          </cell>
          <cell r="AP11">
            <v>31050</v>
          </cell>
          <cell r="AQ11" t="str">
            <v>AGUILAR RAMIREZ MARIA DEL SOCORRO</v>
          </cell>
          <cell r="AR11" t="str">
            <v>CALLE : 15-C No 244 X 10-C - 14 VERGEL</v>
          </cell>
        </row>
        <row r="12">
          <cell r="A12" t="str">
            <v>AGUILAR RAMIREZ HANELOREN GUADALUPE</v>
          </cell>
          <cell r="B12" t="str">
            <v>AURH710926</v>
          </cell>
          <cell r="C12" t="str">
            <v>AGUILAR</v>
          </cell>
          <cell r="D12" t="str">
            <v>RAMIREZ</v>
          </cell>
          <cell r="E12" t="str">
            <v>HANELOREN GUADALUPE</v>
          </cell>
          <cell r="F12" t="str">
            <v>M</v>
          </cell>
          <cell r="H12" t="str">
            <v>AURH710926MYNGMN00</v>
          </cell>
          <cell r="I12">
            <v>84917115754</v>
          </cell>
          <cell r="J12">
            <v>486013696962</v>
          </cell>
          <cell r="N12">
            <v>26202</v>
          </cell>
          <cell r="P12">
            <v>31</v>
          </cell>
          <cell r="Q12">
            <v>31050</v>
          </cell>
          <cell r="R12" t="str">
            <v>MEX</v>
          </cell>
          <cell r="T12">
            <v>5</v>
          </cell>
          <cell r="U12">
            <v>2</v>
          </cell>
          <cell r="V12">
            <v>33254</v>
          </cell>
          <cell r="W12">
            <v>33254</v>
          </cell>
          <cell r="X12">
            <v>8024</v>
          </cell>
          <cell r="AA12" t="str">
            <v>DP</v>
          </cell>
          <cell r="AB12" t="str">
            <v>BANORTE</v>
          </cell>
          <cell r="AC12" t="str">
            <v>0148674464</v>
          </cell>
          <cell r="AE12">
            <v>1603</v>
          </cell>
          <cell r="AF12" t="str">
            <v>63-C</v>
          </cell>
          <cell r="AG12">
            <v>252</v>
          </cell>
          <cell r="AI12">
            <v>12</v>
          </cell>
          <cell r="AJ12">
            <v>14</v>
          </cell>
          <cell r="AK12" t="str">
            <v>SARMIENTO</v>
          </cell>
          <cell r="AL12">
            <v>97160</v>
          </cell>
          <cell r="AM12">
            <v>9291220</v>
          </cell>
          <cell r="AO12">
            <v>31</v>
          </cell>
          <cell r="AP12">
            <v>31050</v>
          </cell>
          <cell r="AQ12" t="str">
            <v>AGUILAR RAMIREZ HANELOREN GUADALUPE</v>
          </cell>
          <cell r="AR12" t="str">
            <v>CALLE : 63-C No 252 X 12 - 14 SARMIENTO</v>
          </cell>
        </row>
        <row r="13">
          <cell r="A13" t="str">
            <v>AKE COX GLORIA GUADALUPE</v>
          </cell>
          <cell r="B13" t="str">
            <v>AECG871105</v>
          </cell>
          <cell r="C13" t="str">
            <v>AKE</v>
          </cell>
          <cell r="D13" t="str">
            <v>COX</v>
          </cell>
          <cell r="E13" t="str">
            <v>GLORIA GUADALUPE</v>
          </cell>
          <cell r="F13" t="str">
            <v>M</v>
          </cell>
          <cell r="H13" t="str">
            <v>AECG871105MYNKXL01</v>
          </cell>
          <cell r="I13">
            <v>84068733488</v>
          </cell>
          <cell r="J13">
            <v>110104692095</v>
          </cell>
          <cell r="N13">
            <v>32086</v>
          </cell>
          <cell r="P13">
            <v>31</v>
          </cell>
          <cell r="Q13">
            <v>31052</v>
          </cell>
          <cell r="R13" t="str">
            <v>MEX</v>
          </cell>
          <cell r="T13">
            <v>9</v>
          </cell>
          <cell r="U13">
            <v>1</v>
          </cell>
          <cell r="V13">
            <v>40827</v>
          </cell>
          <cell r="W13">
            <v>40827</v>
          </cell>
          <cell r="X13">
            <v>451</v>
          </cell>
          <cell r="AA13" t="str">
            <v>EF</v>
          </cell>
          <cell r="AE13">
            <v>1604</v>
          </cell>
          <cell r="AF13">
            <v>24</v>
          </cell>
          <cell r="AG13" t="str">
            <v>96-A</v>
          </cell>
          <cell r="AI13">
            <v>13</v>
          </cell>
          <cell r="AJ13">
            <v>15</v>
          </cell>
          <cell r="AK13" t="str">
            <v>DZEMUL</v>
          </cell>
          <cell r="AL13">
            <v>97404</v>
          </cell>
          <cell r="AN13">
            <v>9911007370</v>
          </cell>
          <cell r="AO13">
            <v>31</v>
          </cell>
          <cell r="AP13">
            <v>31026</v>
          </cell>
          <cell r="AQ13" t="str">
            <v>AKE COX GLORIA GUADALUPE</v>
          </cell>
          <cell r="AR13" t="str">
            <v>CALLE : 24 No 96-A X 13 - 15 DZEMUL</v>
          </cell>
        </row>
        <row r="14">
          <cell r="A14" t="str">
            <v>AKE UCAN JOSE RODOLFO</v>
          </cell>
          <cell r="B14" t="str">
            <v>AEUR770907</v>
          </cell>
          <cell r="C14" t="str">
            <v>AKE</v>
          </cell>
          <cell r="D14" t="str">
            <v>UCAN</v>
          </cell>
          <cell r="E14" t="str">
            <v>JOSE RODOLFO</v>
          </cell>
          <cell r="F14" t="str">
            <v>H</v>
          </cell>
          <cell r="H14" t="str">
            <v>AEUR770907HYNKCD09</v>
          </cell>
          <cell r="I14">
            <v>84967727474</v>
          </cell>
          <cell r="J14">
            <v>41866238158</v>
          </cell>
          <cell r="N14">
            <v>28375</v>
          </cell>
          <cell r="P14">
            <v>31</v>
          </cell>
          <cell r="Q14">
            <v>31050</v>
          </cell>
          <cell r="R14" t="str">
            <v>MEX</v>
          </cell>
          <cell r="T14">
            <v>7</v>
          </cell>
          <cell r="U14">
            <v>2</v>
          </cell>
          <cell r="V14">
            <v>37305</v>
          </cell>
          <cell r="W14">
            <v>37305</v>
          </cell>
          <cell r="X14">
            <v>3973</v>
          </cell>
          <cell r="AA14" t="str">
            <v>DP</v>
          </cell>
          <cell r="AB14" t="str">
            <v>BANORTE</v>
          </cell>
          <cell r="AC14" t="str">
            <v>0154040949</v>
          </cell>
          <cell r="AE14">
            <v>1604</v>
          </cell>
          <cell r="AF14">
            <v>114</v>
          </cell>
          <cell r="AG14">
            <v>476</v>
          </cell>
          <cell r="AI14" t="str">
            <v>59-L</v>
          </cell>
          <cell r="AJ14" t="str">
            <v>59-LL</v>
          </cell>
          <cell r="AK14" t="str">
            <v>BOJORQUEZ</v>
          </cell>
          <cell r="AL14">
            <v>97230</v>
          </cell>
          <cell r="AM14">
            <v>9453592</v>
          </cell>
          <cell r="AO14">
            <v>31</v>
          </cell>
          <cell r="AP14">
            <v>31050</v>
          </cell>
          <cell r="AQ14" t="str">
            <v>AKE UCAN JOSE RODOLFO</v>
          </cell>
          <cell r="AR14" t="str">
            <v>CALLE : 114 No 476 X 59-L - 59-LL BOJORQUEZ</v>
          </cell>
        </row>
        <row r="15">
          <cell r="A15" t="str">
            <v>ALBORNOZ AKE DAVID ALEJANDRO</v>
          </cell>
          <cell r="B15" t="str">
            <v>AOAD860817</v>
          </cell>
          <cell r="C15" t="str">
            <v>ALBORNOZ</v>
          </cell>
          <cell r="D15" t="str">
            <v>AKE</v>
          </cell>
          <cell r="E15" t="str">
            <v>DAVID ALEJANDRO</v>
          </cell>
          <cell r="F15" t="str">
            <v>H</v>
          </cell>
          <cell r="H15" t="str">
            <v>AOAD860817HYNLKV09</v>
          </cell>
          <cell r="I15">
            <v>84048515625</v>
          </cell>
          <cell r="J15">
            <v>542113991938</v>
          </cell>
          <cell r="N15">
            <v>31641</v>
          </cell>
          <cell r="P15">
            <v>31</v>
          </cell>
          <cell r="Q15">
            <v>31050</v>
          </cell>
          <cell r="R15" t="str">
            <v>MEX</v>
          </cell>
          <cell r="T15">
            <v>8</v>
          </cell>
          <cell r="U15">
            <v>2</v>
          </cell>
          <cell r="V15">
            <v>40041</v>
          </cell>
          <cell r="W15">
            <v>40041</v>
          </cell>
          <cell r="X15">
            <v>1237</v>
          </cell>
          <cell r="AA15" t="str">
            <v>DP</v>
          </cell>
          <cell r="AB15" t="str">
            <v>BANORTE</v>
          </cell>
          <cell r="AC15" t="str">
            <v>0679508755</v>
          </cell>
          <cell r="AE15">
            <v>1603</v>
          </cell>
          <cell r="AF15">
            <v>97</v>
          </cell>
          <cell r="AG15" t="str">
            <v>460-A</v>
          </cell>
          <cell r="AI15">
            <v>50</v>
          </cell>
          <cell r="AJ15">
            <v>52</v>
          </cell>
          <cell r="AK15" t="str">
            <v>DOLORES OTERO</v>
          </cell>
          <cell r="AL15">
            <v>97270</v>
          </cell>
          <cell r="AM15">
            <v>9286803</v>
          </cell>
          <cell r="AO15">
            <v>31</v>
          </cell>
          <cell r="AP15">
            <v>31050</v>
          </cell>
          <cell r="AQ15" t="str">
            <v>ALBORNOZ AKE DAVID ALEJANDRO</v>
          </cell>
          <cell r="AR15" t="str">
            <v>CALLE : 97 No 460-A X 50 - 52 DOLORES OTERO</v>
          </cell>
        </row>
        <row r="16">
          <cell r="A16" t="str">
            <v>ALCOCER TRAVA GUADALUPE DEL SOCORRO</v>
          </cell>
          <cell r="B16" t="str">
            <v>AOTG591211</v>
          </cell>
          <cell r="C16" t="str">
            <v>ALCOCER</v>
          </cell>
          <cell r="D16" t="str">
            <v>TRAVA</v>
          </cell>
          <cell r="E16" t="str">
            <v>GUADALUPE DEL SOCORRO</v>
          </cell>
          <cell r="F16" t="str">
            <v>M</v>
          </cell>
          <cell r="H16" t="str">
            <v>AOTG591211MYNLRD00</v>
          </cell>
          <cell r="I16">
            <v>84745607188</v>
          </cell>
          <cell r="J16">
            <v>21214159333</v>
          </cell>
          <cell r="N16">
            <v>21895</v>
          </cell>
          <cell r="P16">
            <v>31</v>
          </cell>
          <cell r="Q16">
            <v>31050</v>
          </cell>
          <cell r="R16" t="str">
            <v>MEX</v>
          </cell>
          <cell r="T16">
            <v>1</v>
          </cell>
          <cell r="U16">
            <v>2</v>
          </cell>
          <cell r="V16">
            <v>36951</v>
          </cell>
          <cell r="W16">
            <v>36951</v>
          </cell>
          <cell r="X16">
            <v>4327</v>
          </cell>
          <cell r="AA16" t="str">
            <v>DP</v>
          </cell>
          <cell r="AB16" t="str">
            <v>BANORTE</v>
          </cell>
          <cell r="AC16" t="str">
            <v>0154040958</v>
          </cell>
          <cell r="AE16">
            <v>1604</v>
          </cell>
          <cell r="AF16">
            <v>55</v>
          </cell>
          <cell r="AG16">
            <v>498</v>
          </cell>
          <cell r="AI16">
            <v>52</v>
          </cell>
          <cell r="AJ16">
            <v>54</v>
          </cell>
          <cell r="AK16" t="str">
            <v>GRANJAS</v>
          </cell>
          <cell r="AL16">
            <v>97197</v>
          </cell>
          <cell r="AM16">
            <v>9828143</v>
          </cell>
          <cell r="AO16">
            <v>31</v>
          </cell>
          <cell r="AP16">
            <v>31050</v>
          </cell>
          <cell r="AQ16" t="str">
            <v>ALCOCER TRAVA GUADALUPE DEL SOCORRO</v>
          </cell>
          <cell r="AR16" t="str">
            <v>CALLE : 55 No 498 X 52 - 54 GRANJAS</v>
          </cell>
        </row>
        <row r="17">
          <cell r="A17" t="str">
            <v>ALDAMA MANZANILLA LEONEL OSWALDO</v>
          </cell>
          <cell r="B17" t="str">
            <v>AAML550610</v>
          </cell>
          <cell r="C17" t="str">
            <v>ALDAMA</v>
          </cell>
          <cell r="D17" t="str">
            <v>MANZANILLA</v>
          </cell>
          <cell r="E17" t="str">
            <v>LEONEL OSWALDO</v>
          </cell>
          <cell r="F17" t="str">
            <v>H</v>
          </cell>
          <cell r="H17" t="str">
            <v>AAML550610HYNLNN15</v>
          </cell>
          <cell r="I17">
            <v>84875500567</v>
          </cell>
          <cell r="J17" t="str">
            <v>037777651598</v>
          </cell>
          <cell r="N17">
            <v>20250</v>
          </cell>
          <cell r="P17">
            <v>31</v>
          </cell>
          <cell r="Q17">
            <v>31050</v>
          </cell>
          <cell r="R17" t="str">
            <v>MEX</v>
          </cell>
          <cell r="T17">
            <v>5</v>
          </cell>
          <cell r="U17">
            <v>2</v>
          </cell>
          <cell r="V17">
            <v>39356</v>
          </cell>
          <cell r="W17">
            <v>39356</v>
          </cell>
          <cell r="X17">
            <v>1922</v>
          </cell>
          <cell r="AA17" t="str">
            <v>DP</v>
          </cell>
          <cell r="AB17" t="str">
            <v>BANORTE</v>
          </cell>
          <cell r="AC17" t="str">
            <v>0559704163</v>
          </cell>
          <cell r="AE17">
            <v>1601</v>
          </cell>
          <cell r="AF17">
            <v>29</v>
          </cell>
          <cell r="AG17" t="str">
            <v>468C</v>
          </cell>
          <cell r="AI17">
            <v>40</v>
          </cell>
          <cell r="AJ17">
            <v>42</v>
          </cell>
          <cell r="AK17" t="str">
            <v>JESUS CARRANZA</v>
          </cell>
          <cell r="AL17">
            <v>97109</v>
          </cell>
          <cell r="AM17">
            <v>9271844</v>
          </cell>
          <cell r="AN17">
            <v>9999558567</v>
          </cell>
          <cell r="AO17">
            <v>31</v>
          </cell>
          <cell r="AP17">
            <v>31050</v>
          </cell>
          <cell r="AQ17" t="str">
            <v>ALDAMA MANZANILLA LEONEL OSWALDO</v>
          </cell>
          <cell r="AR17" t="str">
            <v>CALLE : 29 No 468C X 40 - 42 JESUS CARRANZA</v>
          </cell>
        </row>
        <row r="18">
          <cell r="A18" t="str">
            <v>ALDANA VARGUEZ LUIS ERNESTO</v>
          </cell>
          <cell r="B18" t="str">
            <v>AAVL831002</v>
          </cell>
          <cell r="C18" t="str">
            <v>ALDANA</v>
          </cell>
          <cell r="D18" t="str">
            <v>VARGUEZ</v>
          </cell>
          <cell r="E18" t="str">
            <v>LUIS ERNESTO</v>
          </cell>
          <cell r="F18" t="str">
            <v>H</v>
          </cell>
          <cell r="H18" t="str">
            <v>AAVL831002HYNLRS09</v>
          </cell>
          <cell r="I18">
            <v>84058313473</v>
          </cell>
          <cell r="J18">
            <v>783066593378</v>
          </cell>
          <cell r="K18" t="str">
            <v>C-7437031</v>
          </cell>
          <cell r="N18">
            <v>32783</v>
          </cell>
          <cell r="P18">
            <v>31</v>
          </cell>
          <cell r="Q18">
            <v>31067</v>
          </cell>
          <cell r="R18" t="str">
            <v>MEX</v>
          </cell>
          <cell r="T18">
            <v>2</v>
          </cell>
          <cell r="U18">
            <v>2</v>
          </cell>
          <cell r="V18">
            <v>38488</v>
          </cell>
          <cell r="W18">
            <v>38488</v>
          </cell>
          <cell r="X18">
            <v>2790</v>
          </cell>
          <cell r="AA18" t="str">
            <v>DP</v>
          </cell>
          <cell r="AB18" t="str">
            <v>BANORTE</v>
          </cell>
          <cell r="AC18" t="str">
            <v>0198630746</v>
          </cell>
          <cell r="AE18">
            <v>1601</v>
          </cell>
          <cell r="AF18">
            <v>31</v>
          </cell>
          <cell r="AG18">
            <v>86</v>
          </cell>
          <cell r="AI18">
            <v>28</v>
          </cell>
          <cell r="AJ18">
            <v>26</v>
          </cell>
          <cell r="AK18" t="str">
            <v>SEYE</v>
          </cell>
          <cell r="AL18">
            <v>97570</v>
          </cell>
          <cell r="AN18">
            <v>9999062462</v>
          </cell>
          <cell r="AO18">
            <v>31</v>
          </cell>
          <cell r="AP18">
            <v>31067</v>
          </cell>
          <cell r="AQ18" t="str">
            <v>ALDANA VARGUEZ LUIS ERNESTO</v>
          </cell>
          <cell r="AR18" t="str">
            <v>CALLE : 31 No 86 X 28 - 26 SEYE</v>
          </cell>
        </row>
        <row r="19">
          <cell r="A19" t="str">
            <v>ALONZO CANCHE JESUS DE ATOCHE</v>
          </cell>
          <cell r="B19" t="str">
            <v>AOCJ461009</v>
          </cell>
          <cell r="C19" t="str">
            <v>ALONZO</v>
          </cell>
          <cell r="D19" t="str">
            <v>CANCHE</v>
          </cell>
          <cell r="E19" t="str">
            <v>JESUS DE ATOCHE</v>
          </cell>
          <cell r="F19" t="str">
            <v>H</v>
          </cell>
          <cell r="H19" t="str">
            <v>AOCJ461009HYNLNS16</v>
          </cell>
          <cell r="I19">
            <v>84814604124</v>
          </cell>
          <cell r="J19">
            <v>745014056019</v>
          </cell>
          <cell r="K19">
            <v>5560488</v>
          </cell>
          <cell r="N19">
            <v>17084</v>
          </cell>
          <cell r="P19">
            <v>31</v>
          </cell>
          <cell r="Q19">
            <v>31052</v>
          </cell>
          <cell r="R19" t="str">
            <v>MEX</v>
          </cell>
          <cell r="T19">
            <v>8</v>
          </cell>
          <cell r="U19">
            <v>2</v>
          </cell>
          <cell r="V19">
            <v>34700</v>
          </cell>
          <cell r="W19">
            <v>34700</v>
          </cell>
          <cell r="X19">
            <v>6578</v>
          </cell>
          <cell r="AA19" t="str">
            <v>DP</v>
          </cell>
          <cell r="AB19" t="str">
            <v>BANORTE</v>
          </cell>
          <cell r="AC19" t="str">
            <v>0148674491</v>
          </cell>
          <cell r="AE19">
            <v>1607</v>
          </cell>
          <cell r="AF19" t="str">
            <v>60-A</v>
          </cell>
          <cell r="AG19">
            <v>105</v>
          </cell>
          <cell r="AI19">
            <v>27</v>
          </cell>
          <cell r="AJ19">
            <v>29</v>
          </cell>
          <cell r="AK19" t="str">
            <v>PROGRESO</v>
          </cell>
          <cell r="AL19">
            <v>97320</v>
          </cell>
          <cell r="AN19">
            <v>9991258932</v>
          </cell>
          <cell r="AO19">
            <v>31</v>
          </cell>
          <cell r="AP19">
            <v>31059</v>
          </cell>
          <cell r="AQ19" t="str">
            <v>ALONZO CANCHE JESUS DE ATOCHE</v>
          </cell>
          <cell r="AR19" t="str">
            <v>CALLE : 60-A No 105 X 27 - 29 PROGRESO</v>
          </cell>
        </row>
        <row r="20">
          <cell r="A20" t="str">
            <v>ALONZO CHAN RITA ISABEL</v>
          </cell>
          <cell r="B20" t="str">
            <v>AOCR650611</v>
          </cell>
          <cell r="C20" t="str">
            <v>ALONZO</v>
          </cell>
          <cell r="D20" t="str">
            <v>CHAN</v>
          </cell>
          <cell r="E20" t="str">
            <v>RITA ISABEL</v>
          </cell>
          <cell r="F20" t="str">
            <v>M</v>
          </cell>
          <cell r="H20" t="str">
            <v>AOCR650611MYNLHT07</v>
          </cell>
          <cell r="I20">
            <v>84916507365</v>
          </cell>
          <cell r="J20">
            <v>34513612357</v>
          </cell>
          <cell r="N20">
            <v>23904</v>
          </cell>
          <cell r="P20">
            <v>31</v>
          </cell>
          <cell r="Q20">
            <v>31004</v>
          </cell>
          <cell r="R20" t="str">
            <v>MEX</v>
          </cell>
          <cell r="T20">
            <v>8</v>
          </cell>
          <cell r="U20">
            <v>2</v>
          </cell>
          <cell r="V20">
            <v>36281</v>
          </cell>
          <cell r="W20">
            <v>36281</v>
          </cell>
          <cell r="X20">
            <v>4997</v>
          </cell>
          <cell r="AA20" t="str">
            <v>DP</v>
          </cell>
          <cell r="AB20" t="str">
            <v>BANORTE</v>
          </cell>
          <cell r="AC20" t="str">
            <v>0148674503</v>
          </cell>
          <cell r="AE20">
            <v>1606</v>
          </cell>
          <cell r="AF20">
            <v>41</v>
          </cell>
          <cell r="AG20">
            <v>440</v>
          </cell>
          <cell r="AI20">
            <v>38</v>
          </cell>
          <cell r="AJ20">
            <v>40</v>
          </cell>
          <cell r="AK20" t="str">
            <v>CHENKU</v>
          </cell>
          <cell r="AL20">
            <v>97219</v>
          </cell>
          <cell r="AM20">
            <v>9874780</v>
          </cell>
          <cell r="AO20">
            <v>31</v>
          </cell>
          <cell r="AP20">
            <v>31050</v>
          </cell>
          <cell r="AQ20" t="str">
            <v>ALONZO CHAN RITA ISABEL</v>
          </cell>
          <cell r="AR20" t="str">
            <v>CALLE : 41 No 440 X 38 - 40 CHENKU</v>
          </cell>
        </row>
        <row r="21">
          <cell r="A21" t="str">
            <v>ALONZO SANSORES GABRIEL EMILIO</v>
          </cell>
          <cell r="B21" t="str">
            <v>AOSG730531</v>
          </cell>
          <cell r="C21" t="str">
            <v>ALONZO</v>
          </cell>
          <cell r="D21" t="str">
            <v>SANSORES</v>
          </cell>
          <cell r="E21" t="str">
            <v>GABRIEL EMILIO</v>
          </cell>
          <cell r="F21" t="str">
            <v>H</v>
          </cell>
          <cell r="H21" t="str">
            <v>AOSG730531HYNLNB01</v>
          </cell>
          <cell r="I21">
            <v>84007302569</v>
          </cell>
          <cell r="J21">
            <v>363013663834</v>
          </cell>
          <cell r="N21">
            <v>26815</v>
          </cell>
          <cell r="P21">
            <v>31</v>
          </cell>
          <cell r="Q21">
            <v>31050</v>
          </cell>
          <cell r="R21" t="str">
            <v>MEX</v>
          </cell>
          <cell r="T21">
            <v>6</v>
          </cell>
          <cell r="U21">
            <v>2</v>
          </cell>
          <cell r="V21">
            <v>39860</v>
          </cell>
          <cell r="W21">
            <v>39860</v>
          </cell>
          <cell r="X21">
            <v>1418</v>
          </cell>
          <cell r="AA21" t="str">
            <v>DP</v>
          </cell>
          <cell r="AB21" t="str">
            <v>BANORTE</v>
          </cell>
          <cell r="AC21" t="str">
            <v>0638615490</v>
          </cell>
          <cell r="AE21">
            <v>1610</v>
          </cell>
          <cell r="AF21">
            <v>37</v>
          </cell>
          <cell r="AG21" t="str">
            <v>461-F</v>
          </cell>
          <cell r="AI21" t="str">
            <v>36-A</v>
          </cell>
          <cell r="AJ21">
            <v>38</v>
          </cell>
          <cell r="AK21" t="str">
            <v>JESUS CARRANZA</v>
          </cell>
          <cell r="AL21">
            <v>97109</v>
          </cell>
          <cell r="AM21">
            <v>9273229</v>
          </cell>
          <cell r="AN21">
            <v>9991515013</v>
          </cell>
          <cell r="AO21">
            <v>31</v>
          </cell>
          <cell r="AP21">
            <v>31050</v>
          </cell>
          <cell r="AQ21" t="str">
            <v>ALONZO SANSORES GABRIEL EMILIO</v>
          </cell>
          <cell r="AR21" t="str">
            <v>CALLE : 37 No 461-F X 36-A - 38 JESUS CARRANZA</v>
          </cell>
        </row>
        <row r="22">
          <cell r="A22" t="str">
            <v>ALVARADO CANCHE SINTHIA DEL CARMEN</v>
          </cell>
          <cell r="B22" t="str">
            <v>AACS850911</v>
          </cell>
          <cell r="C22" t="str">
            <v>ALVARADO</v>
          </cell>
          <cell r="D22" t="str">
            <v>CANCHE</v>
          </cell>
          <cell r="E22" t="str">
            <v>SINTHIA DEL CARMEN</v>
          </cell>
          <cell r="F22" t="str">
            <v>M</v>
          </cell>
          <cell r="H22" t="str">
            <v>AACS850911MYNLNN03</v>
          </cell>
          <cell r="I22">
            <v>84098501855</v>
          </cell>
          <cell r="J22">
            <v>754098787690</v>
          </cell>
          <cell r="N22">
            <v>31301</v>
          </cell>
          <cell r="P22">
            <v>31</v>
          </cell>
          <cell r="Q22">
            <v>31059</v>
          </cell>
          <cell r="R22" t="str">
            <v>MEX</v>
          </cell>
          <cell r="T22">
            <v>3</v>
          </cell>
          <cell r="U22">
            <v>1</v>
          </cell>
          <cell r="V22">
            <v>39814</v>
          </cell>
          <cell r="W22">
            <v>39814</v>
          </cell>
          <cell r="X22">
            <v>1464</v>
          </cell>
          <cell r="AA22" t="str">
            <v>DP</v>
          </cell>
          <cell r="AB22" t="str">
            <v>BANORTE</v>
          </cell>
          <cell r="AC22" t="str">
            <v>0577359026</v>
          </cell>
          <cell r="AE22">
            <v>1601</v>
          </cell>
          <cell r="AF22">
            <v>68</v>
          </cell>
          <cell r="AG22">
            <v>584</v>
          </cell>
          <cell r="AI22">
            <v>37</v>
          </cell>
          <cell r="AJ22">
            <v>39</v>
          </cell>
          <cell r="AK22" t="str">
            <v>FCO. I. MADERO</v>
          </cell>
          <cell r="AL22">
            <v>97320</v>
          </cell>
          <cell r="AN22">
            <v>9992168667</v>
          </cell>
          <cell r="AO22">
            <v>31</v>
          </cell>
          <cell r="AP22">
            <v>31059</v>
          </cell>
          <cell r="AQ22" t="str">
            <v>ALVARADO CANCHE SINTHIA DEL CARMEN</v>
          </cell>
          <cell r="AR22" t="str">
            <v>CALLE : 68 No 584 X 37 - 39 FCO. I. MADERO</v>
          </cell>
        </row>
        <row r="23">
          <cell r="A23" t="str">
            <v>ALVAREZ CABALLERO FRANCISCO RUBEN</v>
          </cell>
          <cell r="B23" t="str">
            <v>AACF650208</v>
          </cell>
          <cell r="C23" t="str">
            <v>ALVAREZ</v>
          </cell>
          <cell r="D23" t="str">
            <v>CABALLERO</v>
          </cell>
          <cell r="E23" t="str">
            <v>FRANCISCO RUBEN</v>
          </cell>
          <cell r="F23" t="str">
            <v>H</v>
          </cell>
          <cell r="H23" t="str">
            <v>AACF650208HDFLBR00</v>
          </cell>
          <cell r="I23">
            <v>84016502514</v>
          </cell>
          <cell r="K23">
            <v>3479574</v>
          </cell>
          <cell r="N23" t="str">
            <v>08//02/1965</v>
          </cell>
          <cell r="P23">
            <v>9</v>
          </cell>
          <cell r="Q23">
            <v>9000</v>
          </cell>
          <cell r="R23" t="str">
            <v>MEX</v>
          </cell>
          <cell r="T23">
            <v>8</v>
          </cell>
          <cell r="U23">
            <v>2</v>
          </cell>
          <cell r="V23">
            <v>37062</v>
          </cell>
          <cell r="W23">
            <v>37062</v>
          </cell>
          <cell r="X23">
            <v>4216</v>
          </cell>
          <cell r="AA23" t="str">
            <v>DP</v>
          </cell>
          <cell r="AB23" t="str">
            <v>BANORTE</v>
          </cell>
          <cell r="AC23" t="str">
            <v>0154040967</v>
          </cell>
          <cell r="AE23">
            <v>1604</v>
          </cell>
          <cell r="AF23">
            <v>123</v>
          </cell>
          <cell r="AG23">
            <v>408</v>
          </cell>
          <cell r="AI23" t="str">
            <v>50-A</v>
          </cell>
          <cell r="AJ23" t="str">
            <v>50-B</v>
          </cell>
          <cell r="AK23" t="str">
            <v>ZAZIL-HA</v>
          </cell>
          <cell r="AL23">
            <v>97298</v>
          </cell>
          <cell r="AM23">
            <v>9323123</v>
          </cell>
          <cell r="AO23">
            <v>31</v>
          </cell>
          <cell r="AP23">
            <v>31050</v>
          </cell>
          <cell r="AQ23" t="str">
            <v>ALVAREZ CABALLERO FRANCISCO RUBEN</v>
          </cell>
          <cell r="AR23" t="str">
            <v>CALLE : 123 No 408 X 50-A - 50-B ZAZIL-HA</v>
          </cell>
        </row>
        <row r="24">
          <cell r="A24" t="str">
            <v>ALVAREZ JIMENEZ JORGE ENRIQUE</v>
          </cell>
          <cell r="B24" t="str">
            <v>AAJJ700301</v>
          </cell>
          <cell r="C24" t="str">
            <v>ALVAREZ</v>
          </cell>
          <cell r="D24" t="str">
            <v>JIMENEZ</v>
          </cell>
          <cell r="E24" t="str">
            <v>JORGE ENRIQUE</v>
          </cell>
          <cell r="F24" t="str">
            <v>H</v>
          </cell>
          <cell r="H24" t="str">
            <v>AAJJ700301HYNLMR05</v>
          </cell>
          <cell r="I24">
            <v>84927004212</v>
          </cell>
          <cell r="J24">
            <v>42013574732</v>
          </cell>
          <cell r="K24" t="str">
            <v>B-7810889</v>
          </cell>
          <cell r="N24">
            <v>25628</v>
          </cell>
          <cell r="P24">
            <v>31</v>
          </cell>
          <cell r="Q24">
            <v>31050</v>
          </cell>
          <cell r="R24" t="str">
            <v>MEX</v>
          </cell>
          <cell r="T24">
            <v>9</v>
          </cell>
          <cell r="U24">
            <v>2</v>
          </cell>
          <cell r="V24">
            <v>37135</v>
          </cell>
          <cell r="W24">
            <v>37135</v>
          </cell>
          <cell r="X24">
            <v>4143</v>
          </cell>
          <cell r="AA24" t="str">
            <v>DP</v>
          </cell>
          <cell r="AB24" t="str">
            <v>BANORTE</v>
          </cell>
          <cell r="AC24" t="str">
            <v>0148674512</v>
          </cell>
          <cell r="AE24">
            <v>1605</v>
          </cell>
          <cell r="AF24">
            <v>63</v>
          </cell>
          <cell r="AG24">
            <v>278</v>
          </cell>
          <cell r="AI24">
            <v>46</v>
          </cell>
          <cell r="AJ24">
            <v>48</v>
          </cell>
          <cell r="AK24" t="str">
            <v>CORDEMEX</v>
          </cell>
          <cell r="AL24">
            <v>97115</v>
          </cell>
          <cell r="AM24">
            <v>9446494</v>
          </cell>
          <cell r="AO24">
            <v>31</v>
          </cell>
          <cell r="AP24">
            <v>31050</v>
          </cell>
          <cell r="AQ24" t="str">
            <v>ALVAREZ JIMENEZ JORGE ENRIQUE</v>
          </cell>
          <cell r="AR24" t="str">
            <v>CALLE : 63 No 278 X 46 - 48 CORDEMEX</v>
          </cell>
        </row>
        <row r="25">
          <cell r="A25" t="str">
            <v>ANCONA CONCHA MANUEL JESUS</v>
          </cell>
          <cell r="B25" t="str">
            <v>AOCM721224</v>
          </cell>
          <cell r="C25" t="str">
            <v>ANCONA</v>
          </cell>
          <cell r="D25" t="str">
            <v>CONCHA</v>
          </cell>
          <cell r="E25" t="str">
            <v>MANUEL JESUS</v>
          </cell>
          <cell r="F25" t="str">
            <v>H</v>
          </cell>
          <cell r="H25" t="str">
            <v>AOCM721224HYNNNN04</v>
          </cell>
          <cell r="I25">
            <v>84927220404</v>
          </cell>
          <cell r="J25">
            <v>91414123165</v>
          </cell>
          <cell r="K25">
            <v>8612793</v>
          </cell>
          <cell r="N25">
            <v>26657</v>
          </cell>
          <cell r="P25">
            <v>31</v>
          </cell>
          <cell r="Q25">
            <v>31093</v>
          </cell>
          <cell r="R25" t="str">
            <v>MEX</v>
          </cell>
          <cell r="T25">
            <v>1</v>
          </cell>
          <cell r="U25">
            <v>2</v>
          </cell>
          <cell r="V25">
            <v>38976</v>
          </cell>
          <cell r="W25">
            <v>38976</v>
          </cell>
          <cell r="X25">
            <v>2302</v>
          </cell>
          <cell r="AA25" t="str">
            <v>DP</v>
          </cell>
          <cell r="AB25" t="str">
            <v>BANORTE</v>
          </cell>
          <cell r="AC25" t="str">
            <v>0530448635</v>
          </cell>
          <cell r="AE25">
            <v>1602</v>
          </cell>
          <cell r="AF25" t="str">
            <v>29-A</v>
          </cell>
          <cell r="AG25">
            <v>98</v>
          </cell>
          <cell r="AI25">
            <v>16</v>
          </cell>
          <cell r="AK25" t="str">
            <v>TIXKOKOB</v>
          </cell>
          <cell r="AL25">
            <v>97470</v>
          </cell>
          <cell r="AM25" t="str">
            <v>0199191-10667</v>
          </cell>
          <cell r="AN25">
            <v>9991041234</v>
          </cell>
          <cell r="AO25">
            <v>31</v>
          </cell>
          <cell r="AP25">
            <v>31093</v>
          </cell>
          <cell r="AQ25" t="str">
            <v>ANCONA CONCHA MANUEL JESUS</v>
          </cell>
          <cell r="AR25" t="str">
            <v>CALLE : 29-A No 98 X 16 -  TIXKOKOB</v>
          </cell>
        </row>
        <row r="26">
          <cell r="A26" t="str">
            <v>ANCONA MARENTES ERIC JOSE</v>
          </cell>
          <cell r="B26" t="str">
            <v>AOME460316</v>
          </cell>
          <cell r="C26" t="str">
            <v>ANCONA</v>
          </cell>
          <cell r="D26" t="str">
            <v>MARENTES</v>
          </cell>
          <cell r="E26" t="str">
            <v>ERIC JOSE</v>
          </cell>
          <cell r="F26" t="str">
            <v>H</v>
          </cell>
          <cell r="H26" t="str">
            <v>AOME460316HYNNRR02</v>
          </cell>
          <cell r="I26">
            <v>84734601051</v>
          </cell>
          <cell r="J26">
            <v>593066202224</v>
          </cell>
          <cell r="N26">
            <v>16877</v>
          </cell>
          <cell r="P26">
            <v>31</v>
          </cell>
          <cell r="Q26">
            <v>31050</v>
          </cell>
          <cell r="R26" t="str">
            <v>MEX</v>
          </cell>
          <cell r="T26">
            <v>5</v>
          </cell>
          <cell r="U26">
            <v>2</v>
          </cell>
          <cell r="V26">
            <v>35086</v>
          </cell>
          <cell r="W26">
            <v>35086</v>
          </cell>
          <cell r="X26">
            <v>6192</v>
          </cell>
          <cell r="AA26" t="str">
            <v>DP</v>
          </cell>
          <cell r="AB26" t="str">
            <v>BANORTE</v>
          </cell>
          <cell r="AC26" t="str">
            <v>0154076984</v>
          </cell>
          <cell r="AE26">
            <v>1602</v>
          </cell>
          <cell r="AF26">
            <v>91</v>
          </cell>
          <cell r="AG26" t="str">
            <v>299-E</v>
          </cell>
          <cell r="AI26">
            <v>42</v>
          </cell>
          <cell r="AJ26" t="str">
            <v>42-A</v>
          </cell>
          <cell r="AK26" t="str">
            <v>SANTA ROSA</v>
          </cell>
          <cell r="AL26">
            <v>97279</v>
          </cell>
          <cell r="AO26">
            <v>31</v>
          </cell>
          <cell r="AP26">
            <v>31050</v>
          </cell>
          <cell r="AQ26" t="str">
            <v>ANCONA MARENTES ERIC JOSE</v>
          </cell>
          <cell r="AR26" t="str">
            <v>CALLE : 91 No 299-E X 42 - 42-A SANTA ROSA</v>
          </cell>
        </row>
        <row r="27">
          <cell r="A27" t="str">
            <v>ARCIQUE CORTES RICARDO DE LA CRUZ</v>
          </cell>
          <cell r="B27" t="str">
            <v>AICR710503</v>
          </cell>
          <cell r="C27" t="str">
            <v>ARCIQUE</v>
          </cell>
          <cell r="D27" t="str">
            <v>CORTES</v>
          </cell>
          <cell r="E27" t="str">
            <v>RICARDO DE LA CRUZ</v>
          </cell>
          <cell r="F27" t="str">
            <v>H</v>
          </cell>
          <cell r="H27" t="str">
            <v>AICR710503HYNRRC02</v>
          </cell>
          <cell r="I27">
            <v>84967112594</v>
          </cell>
          <cell r="J27">
            <v>476014179227</v>
          </cell>
          <cell r="N27">
            <v>26056</v>
          </cell>
          <cell r="P27">
            <v>31</v>
          </cell>
          <cell r="Q27">
            <v>31050</v>
          </cell>
          <cell r="R27" t="str">
            <v>MEX</v>
          </cell>
          <cell r="T27">
            <v>9</v>
          </cell>
          <cell r="U27">
            <v>2</v>
          </cell>
          <cell r="V27">
            <v>39455</v>
          </cell>
          <cell r="W27">
            <v>39455</v>
          </cell>
          <cell r="X27">
            <v>1823</v>
          </cell>
          <cell r="AA27" t="str">
            <v>DP</v>
          </cell>
          <cell r="AB27" t="str">
            <v>BANORTE</v>
          </cell>
          <cell r="AC27" t="str">
            <v>0566363700</v>
          </cell>
          <cell r="AE27">
            <v>1601</v>
          </cell>
          <cell r="AF27" t="str">
            <v>73-B</v>
          </cell>
          <cell r="AG27">
            <v>934</v>
          </cell>
          <cell r="AI27" t="str">
            <v>116-B</v>
          </cell>
          <cell r="AJ27" t="str">
            <v>116-A</v>
          </cell>
          <cell r="AK27" t="str">
            <v>MULSAY</v>
          </cell>
          <cell r="AL27">
            <v>97249</v>
          </cell>
          <cell r="AO27">
            <v>31</v>
          </cell>
          <cell r="AP27">
            <v>31050</v>
          </cell>
          <cell r="AQ27" t="str">
            <v>ARCIQUE CORTES RICARDO DE LA CRUZ</v>
          </cell>
          <cell r="AR27" t="str">
            <v>CALLE : 73-B No 934 X 116-B - 116-A MULSAY</v>
          </cell>
        </row>
        <row r="28">
          <cell r="A28" t="str">
            <v>ARGUELLES SANTANA WILBERT GABRIEL</v>
          </cell>
          <cell r="B28" t="str">
            <v>AUSW610323</v>
          </cell>
          <cell r="C28" t="str">
            <v>ARGUELLES</v>
          </cell>
          <cell r="D28" t="str">
            <v>SANTANA</v>
          </cell>
          <cell r="E28" t="str">
            <v>WILBERT GABRIEL</v>
          </cell>
          <cell r="F28" t="str">
            <v>H</v>
          </cell>
          <cell r="H28" t="str">
            <v>AUSW610323HYNRNL11</v>
          </cell>
          <cell r="I28">
            <v>84876106950</v>
          </cell>
          <cell r="J28">
            <v>48613697630</v>
          </cell>
          <cell r="K28" t="str">
            <v>B-405837</v>
          </cell>
          <cell r="N28">
            <v>22369</v>
          </cell>
          <cell r="P28">
            <v>31</v>
          </cell>
          <cell r="Q28">
            <v>31050</v>
          </cell>
          <cell r="R28" t="str">
            <v>MEX</v>
          </cell>
          <cell r="T28">
            <v>5</v>
          </cell>
          <cell r="U28">
            <v>2</v>
          </cell>
          <cell r="V28">
            <v>37622</v>
          </cell>
          <cell r="W28">
            <v>37622</v>
          </cell>
          <cell r="X28">
            <v>3656</v>
          </cell>
          <cell r="AA28" t="str">
            <v>DP</v>
          </cell>
          <cell r="AB28" t="str">
            <v>BANORTE</v>
          </cell>
          <cell r="AC28" t="str">
            <v>0154077002</v>
          </cell>
          <cell r="AE28">
            <v>1602</v>
          </cell>
          <cell r="AF28">
            <v>65</v>
          </cell>
          <cell r="AG28" t="str">
            <v>261-E</v>
          </cell>
          <cell r="AI28">
            <v>22</v>
          </cell>
          <cell r="AJ28">
            <v>24</v>
          </cell>
          <cell r="AK28" t="str">
            <v>MIRAFLORES</v>
          </cell>
          <cell r="AL28">
            <v>97179</v>
          </cell>
          <cell r="AM28">
            <v>9291496</v>
          </cell>
          <cell r="AO28">
            <v>31</v>
          </cell>
          <cell r="AP28">
            <v>31050</v>
          </cell>
          <cell r="AQ28" t="str">
            <v>ARGUELLES SANTANA WILBERT GABRIEL</v>
          </cell>
          <cell r="AR28" t="str">
            <v>CALLE : 65 No 261-E X 22 - 24 MIRAFLORES</v>
          </cell>
        </row>
        <row r="29">
          <cell r="A29" t="str">
            <v>AYUSO AVILES WILBERT ERNESTO</v>
          </cell>
          <cell r="B29" t="str">
            <v>AUAW680318</v>
          </cell>
          <cell r="C29" t="str">
            <v>AYUSO</v>
          </cell>
          <cell r="D29" t="str">
            <v>AVILES</v>
          </cell>
          <cell r="E29" t="str">
            <v>WILBERT ERNESTO</v>
          </cell>
          <cell r="F29" t="str">
            <v>H</v>
          </cell>
          <cell r="H29" t="str">
            <v>AUAW680318HYNYVL00</v>
          </cell>
          <cell r="I29">
            <v>84856802461</v>
          </cell>
          <cell r="J29">
            <v>44813681524</v>
          </cell>
          <cell r="N29">
            <v>24915</v>
          </cell>
          <cell r="P29">
            <v>31</v>
          </cell>
          <cell r="Q29">
            <v>310150</v>
          </cell>
          <cell r="R29" t="str">
            <v>MEX</v>
          </cell>
          <cell r="T29">
            <v>9</v>
          </cell>
          <cell r="U29">
            <v>2</v>
          </cell>
          <cell r="V29">
            <v>35431</v>
          </cell>
          <cell r="W29">
            <v>35431</v>
          </cell>
          <cell r="X29">
            <v>5847</v>
          </cell>
          <cell r="AA29" t="str">
            <v>EF</v>
          </cell>
          <cell r="AE29">
            <v>1609</v>
          </cell>
          <cell r="AF29">
            <v>51</v>
          </cell>
          <cell r="AG29">
            <v>416</v>
          </cell>
          <cell r="AI29">
            <v>48</v>
          </cell>
          <cell r="AJ29">
            <v>50</v>
          </cell>
          <cell r="AK29" t="str">
            <v>PACABTUN</v>
          </cell>
          <cell r="AL29">
            <v>97160</v>
          </cell>
          <cell r="AM29">
            <v>9821737</v>
          </cell>
          <cell r="AO29">
            <v>31</v>
          </cell>
          <cell r="AP29">
            <v>31050</v>
          </cell>
          <cell r="AQ29" t="str">
            <v>AYUSO AVILES WILBERT ERNESTO</v>
          </cell>
          <cell r="AR29" t="str">
            <v>CALLE : 51 No 416 X 48 - 50 PACABTUN</v>
          </cell>
        </row>
        <row r="30">
          <cell r="A30" t="str">
            <v>BACAB ORTEGA VANESA GUADALUPE</v>
          </cell>
          <cell r="B30" t="str">
            <v>BAOV811120</v>
          </cell>
          <cell r="C30" t="str">
            <v>BACAB</v>
          </cell>
          <cell r="D30" t="str">
            <v>ORTEGA</v>
          </cell>
          <cell r="E30" t="str">
            <v>VANESA GUADALUPE</v>
          </cell>
          <cell r="F30" t="str">
            <v>M</v>
          </cell>
          <cell r="H30" t="str">
            <v>BAOV811120MYNCRN04</v>
          </cell>
          <cell r="I30">
            <v>84998138501</v>
          </cell>
          <cell r="J30">
            <v>112066515411</v>
          </cell>
          <cell r="N30">
            <v>29910</v>
          </cell>
          <cell r="P30">
            <v>31</v>
          </cell>
          <cell r="Q30">
            <v>31026</v>
          </cell>
          <cell r="R30" t="str">
            <v>MEX</v>
          </cell>
          <cell r="T30">
            <v>5</v>
          </cell>
          <cell r="U30">
            <v>1</v>
          </cell>
          <cell r="V30">
            <v>40528</v>
          </cell>
          <cell r="W30">
            <v>40528</v>
          </cell>
          <cell r="X30">
            <v>750</v>
          </cell>
          <cell r="AA30" t="str">
            <v>DP</v>
          </cell>
          <cell r="AB30" t="str">
            <v>BANORTE</v>
          </cell>
          <cell r="AC30" t="str">
            <v>0679511885</v>
          </cell>
          <cell r="AE30">
            <v>1601</v>
          </cell>
          <cell r="AF30" t="str">
            <v>59-D</v>
          </cell>
          <cell r="AG30">
            <v>288</v>
          </cell>
          <cell r="AI30">
            <v>122</v>
          </cell>
          <cell r="AJ30" t="str">
            <v>124-C</v>
          </cell>
          <cell r="AK30" t="str">
            <v>YUCALPETEN</v>
          </cell>
          <cell r="AL30">
            <v>97248</v>
          </cell>
          <cell r="AN30">
            <v>9992356196</v>
          </cell>
          <cell r="AO30">
            <v>31</v>
          </cell>
          <cell r="AP30">
            <v>31050</v>
          </cell>
          <cell r="AQ30" t="str">
            <v>BACAB ORTEGA VANESA GUADALUPE</v>
          </cell>
          <cell r="AR30" t="str">
            <v>CALLE : 59-D No 288 X 122 - 124-C YUCALPETEN</v>
          </cell>
        </row>
        <row r="31">
          <cell r="A31" t="str">
            <v>BAEZA PAT JUAN PABLO</v>
          </cell>
          <cell r="B31" t="str">
            <v>BAPJ800131</v>
          </cell>
          <cell r="C31" t="str">
            <v>BAEZA</v>
          </cell>
          <cell r="D31" t="str">
            <v>PAT</v>
          </cell>
          <cell r="E31" t="str">
            <v>JUAN PABLO</v>
          </cell>
          <cell r="F31" t="str">
            <v>H</v>
          </cell>
          <cell r="H31" t="str">
            <v>BAPJ800131HYNZTN01</v>
          </cell>
          <cell r="I31">
            <v>84038003525</v>
          </cell>
          <cell r="J31">
            <v>54366552352</v>
          </cell>
          <cell r="N31">
            <v>29251</v>
          </cell>
          <cell r="P31">
            <v>31</v>
          </cell>
          <cell r="Q31">
            <v>31050</v>
          </cell>
          <cell r="R31" t="str">
            <v>MEX</v>
          </cell>
          <cell r="T31">
            <v>9</v>
          </cell>
          <cell r="U31">
            <v>1</v>
          </cell>
          <cell r="V31">
            <v>37027</v>
          </cell>
          <cell r="W31">
            <v>37027</v>
          </cell>
          <cell r="X31">
            <v>4251</v>
          </cell>
          <cell r="AA31" t="str">
            <v>DP</v>
          </cell>
          <cell r="AB31" t="str">
            <v>BANORTE</v>
          </cell>
          <cell r="AC31" t="str">
            <v>0148674567</v>
          </cell>
          <cell r="AE31">
            <v>1601</v>
          </cell>
          <cell r="AF31">
            <v>101</v>
          </cell>
          <cell r="AG31" t="str">
            <v>368-D</v>
          </cell>
          <cell r="AI31" t="str">
            <v>46-B</v>
          </cell>
          <cell r="AJ31">
            <v>48</v>
          </cell>
          <cell r="AK31" t="str">
            <v>SANTA ROSA</v>
          </cell>
          <cell r="AL31">
            <v>97279</v>
          </cell>
          <cell r="AM31">
            <v>9293944</v>
          </cell>
          <cell r="AO31">
            <v>31</v>
          </cell>
          <cell r="AP31">
            <v>31050</v>
          </cell>
          <cell r="AQ31" t="str">
            <v>BAEZA PAT JUAN PABLO</v>
          </cell>
          <cell r="AR31" t="str">
            <v>CALLE : 101 No 368-D X 46-B - 48 SANTA ROSA</v>
          </cell>
        </row>
        <row r="32">
          <cell r="A32" t="str">
            <v>BAEZA Y TZUN ROGER</v>
          </cell>
          <cell r="B32" t="str">
            <v>BATR451023</v>
          </cell>
          <cell r="C32" t="str">
            <v>BAEZA</v>
          </cell>
          <cell r="D32" t="str">
            <v>Y TZUN</v>
          </cell>
          <cell r="E32" t="str">
            <v>ROGER</v>
          </cell>
          <cell r="F32" t="str">
            <v>H</v>
          </cell>
          <cell r="H32" t="str">
            <v>BATR451023HYNZZG01</v>
          </cell>
          <cell r="I32">
            <v>11634535212</v>
          </cell>
          <cell r="J32">
            <v>31113610383</v>
          </cell>
          <cell r="N32">
            <v>16733</v>
          </cell>
          <cell r="P32">
            <v>31</v>
          </cell>
          <cell r="Q32">
            <v>31089</v>
          </cell>
          <cell r="R32" t="str">
            <v>MEX</v>
          </cell>
          <cell r="T32">
            <v>1</v>
          </cell>
          <cell r="U32">
            <v>2</v>
          </cell>
          <cell r="V32">
            <v>33420</v>
          </cell>
          <cell r="W32">
            <v>33420</v>
          </cell>
          <cell r="X32">
            <v>7858</v>
          </cell>
          <cell r="AA32" t="str">
            <v>DP</v>
          </cell>
          <cell r="AB32" t="str">
            <v>BANORTE</v>
          </cell>
          <cell r="AC32" t="str">
            <v>0148674585</v>
          </cell>
          <cell r="AE32">
            <v>1601</v>
          </cell>
          <cell r="AF32" t="str">
            <v>3-C</v>
          </cell>
          <cell r="AG32">
            <v>404</v>
          </cell>
          <cell r="AI32">
            <v>50</v>
          </cell>
          <cell r="AJ32" t="str">
            <v>50-A</v>
          </cell>
          <cell r="AK32" t="str">
            <v>PENSIONES</v>
          </cell>
          <cell r="AL32">
            <v>97217</v>
          </cell>
          <cell r="AO32">
            <v>31</v>
          </cell>
          <cell r="AP32">
            <v>31050</v>
          </cell>
          <cell r="AQ32" t="str">
            <v>BAEZA Y TZUN ROGER</v>
          </cell>
          <cell r="AR32" t="str">
            <v>CALLE : 3-C No 404 X 50 - 50-A PENSIONES</v>
          </cell>
        </row>
        <row r="33">
          <cell r="A33" t="str">
            <v>BALAM PECH MARICELA DE GUADALUPE</v>
          </cell>
          <cell r="B33" t="str">
            <v>BAPM790930</v>
          </cell>
          <cell r="C33" t="str">
            <v>BALAM</v>
          </cell>
          <cell r="D33" t="str">
            <v>PECH</v>
          </cell>
          <cell r="E33" t="str">
            <v>MARICELA DE GUADALUPE</v>
          </cell>
          <cell r="F33" t="str">
            <v>M</v>
          </cell>
          <cell r="H33" t="str">
            <v>BAPM790930MYNLCR06</v>
          </cell>
          <cell r="I33">
            <v>84047909431</v>
          </cell>
          <cell r="J33">
            <v>49966490973</v>
          </cell>
          <cell r="N33">
            <v>29128</v>
          </cell>
          <cell r="P33">
            <v>31</v>
          </cell>
          <cell r="Q33">
            <v>31050</v>
          </cell>
          <cell r="R33" t="str">
            <v>MEX</v>
          </cell>
          <cell r="T33">
            <v>9</v>
          </cell>
          <cell r="U33">
            <v>1</v>
          </cell>
          <cell r="V33">
            <v>37868</v>
          </cell>
          <cell r="W33">
            <v>37868</v>
          </cell>
          <cell r="X33">
            <v>3410</v>
          </cell>
          <cell r="AA33" t="str">
            <v>DP</v>
          </cell>
          <cell r="AB33" t="str">
            <v>BANORTE</v>
          </cell>
          <cell r="AC33" t="str">
            <v>0166910661</v>
          </cell>
          <cell r="AE33">
            <v>1609</v>
          </cell>
          <cell r="AF33" t="str">
            <v>64-A</v>
          </cell>
          <cell r="AG33">
            <v>793</v>
          </cell>
          <cell r="AI33">
            <v>100</v>
          </cell>
          <cell r="AJ33">
            <v>102</v>
          </cell>
          <cell r="AK33" t="str">
            <v>MULSAY</v>
          </cell>
          <cell r="AL33">
            <v>97249</v>
          </cell>
          <cell r="AM33">
            <v>9856148</v>
          </cell>
          <cell r="AO33">
            <v>31</v>
          </cell>
          <cell r="AP33">
            <v>31050</v>
          </cell>
          <cell r="AQ33" t="str">
            <v>BALAM PECH MARICELA DE GUADALUPE</v>
          </cell>
          <cell r="AR33" t="str">
            <v>CALLE : 64-A No 793 X 100 - 102 MULSAY</v>
          </cell>
        </row>
        <row r="34">
          <cell r="A34" t="str">
            <v>BALLOTE SANCHEZ OSCAR DANIEL</v>
          </cell>
          <cell r="B34" t="str">
            <v>BASO750424</v>
          </cell>
          <cell r="C34" t="str">
            <v>BALLOTE</v>
          </cell>
          <cell r="D34" t="str">
            <v>SANCHEZ</v>
          </cell>
          <cell r="E34" t="str">
            <v>OSCAR DANIEL</v>
          </cell>
          <cell r="F34" t="str">
            <v>H</v>
          </cell>
          <cell r="H34" t="str">
            <v>BASO750424HDFLNS09</v>
          </cell>
          <cell r="I34">
            <v>84957505559</v>
          </cell>
          <cell r="J34">
            <v>212066085065</v>
          </cell>
          <cell r="K34">
            <v>430223</v>
          </cell>
          <cell r="N34">
            <v>27508</v>
          </cell>
          <cell r="P34">
            <v>9</v>
          </cell>
          <cell r="Q34" t="str">
            <v>09000</v>
          </cell>
          <cell r="R34" t="str">
            <v>MEX</v>
          </cell>
          <cell r="T34">
            <v>5</v>
          </cell>
          <cell r="U34">
            <v>2</v>
          </cell>
          <cell r="V34">
            <v>36754</v>
          </cell>
          <cell r="W34">
            <v>36754</v>
          </cell>
          <cell r="X34">
            <v>4524</v>
          </cell>
          <cell r="AA34" t="str">
            <v>DP</v>
          </cell>
          <cell r="AB34" t="str">
            <v>BANORTE</v>
          </cell>
          <cell r="AC34" t="str">
            <v>0148674606</v>
          </cell>
          <cell r="AE34">
            <v>1601</v>
          </cell>
          <cell r="AF34">
            <v>11</v>
          </cell>
          <cell r="AG34">
            <v>160</v>
          </cell>
          <cell r="AI34" t="str">
            <v>128-D</v>
          </cell>
          <cell r="AJ34">
            <v>12</v>
          </cell>
          <cell r="AK34" t="str">
            <v>MULSAY</v>
          </cell>
          <cell r="AL34">
            <v>97249</v>
          </cell>
          <cell r="AO34">
            <v>31</v>
          </cell>
          <cell r="AP34">
            <v>31050</v>
          </cell>
          <cell r="AQ34" t="str">
            <v>BALLOTE SANCHEZ OSCAR DANIEL</v>
          </cell>
          <cell r="AR34" t="str">
            <v>CALLE : 11 No 160 X 128-D - 12 MULSAY</v>
          </cell>
        </row>
        <row r="35">
          <cell r="A35" t="str">
            <v>BARBACHANO GRANADOS MARGARITA ISABEL</v>
          </cell>
          <cell r="B35" t="str">
            <v>BAGM620820</v>
          </cell>
          <cell r="C35" t="str">
            <v>BARBACHANO</v>
          </cell>
          <cell r="D35" t="str">
            <v>GRANADOS</v>
          </cell>
          <cell r="E35" t="str">
            <v>MARGARITA ISABEL</v>
          </cell>
          <cell r="F35" t="str">
            <v>M</v>
          </cell>
          <cell r="H35" t="str">
            <v>BAGM620820MBSRRR05</v>
          </cell>
          <cell r="I35">
            <v>84846205866</v>
          </cell>
          <cell r="J35">
            <v>40566477331</v>
          </cell>
          <cell r="N35">
            <v>22878</v>
          </cell>
          <cell r="P35">
            <v>3</v>
          </cell>
          <cell r="Q35" t="str">
            <v>03000</v>
          </cell>
          <cell r="R35" t="str">
            <v>MEX</v>
          </cell>
          <cell r="T35">
            <v>9</v>
          </cell>
          <cell r="U35">
            <v>4</v>
          </cell>
          <cell r="V35">
            <v>38749</v>
          </cell>
          <cell r="W35">
            <v>38749</v>
          </cell>
          <cell r="X35">
            <v>2529</v>
          </cell>
          <cell r="AA35" t="str">
            <v>DP</v>
          </cell>
          <cell r="AB35" t="str">
            <v>BANORTE</v>
          </cell>
          <cell r="AC35" t="str">
            <v>0530349956</v>
          </cell>
          <cell r="AE35">
            <v>1610</v>
          </cell>
          <cell r="AF35">
            <v>47</v>
          </cell>
          <cell r="AG35">
            <v>514</v>
          </cell>
          <cell r="AI35">
            <v>6</v>
          </cell>
          <cell r="AJ35">
            <v>8</v>
          </cell>
          <cell r="AK35" t="str">
            <v>AVILA CAMACHO</v>
          </cell>
          <cell r="AL35">
            <v>97159</v>
          </cell>
          <cell r="AM35">
            <v>9821028</v>
          </cell>
          <cell r="AO35">
            <v>31</v>
          </cell>
          <cell r="AP35">
            <v>31050</v>
          </cell>
          <cell r="AQ35" t="str">
            <v>BARBACHANO GRANADOS MARGARITA ISABEL</v>
          </cell>
          <cell r="AR35" t="str">
            <v>CALLE : 47 No 514 X 6 - 8 AVILA CAMACHO</v>
          </cell>
        </row>
        <row r="36">
          <cell r="A36" t="str">
            <v>BARREDO CHING MARIA JOSE</v>
          </cell>
          <cell r="B36" t="str">
            <v>BACJ861014</v>
          </cell>
          <cell r="C36" t="str">
            <v>BARREDO</v>
          </cell>
          <cell r="D36" t="str">
            <v>CHING</v>
          </cell>
          <cell r="E36" t="str">
            <v>MARIA JOSE</v>
          </cell>
          <cell r="F36" t="str">
            <v>M</v>
          </cell>
          <cell r="H36" t="str">
            <v>BACJ861014MYNRHS03</v>
          </cell>
          <cell r="I36">
            <v>84068633126</v>
          </cell>
          <cell r="J36">
            <v>370101070470</v>
          </cell>
          <cell r="N36">
            <v>31699</v>
          </cell>
          <cell r="P36">
            <v>31</v>
          </cell>
          <cell r="Q36">
            <v>31050</v>
          </cell>
          <cell r="R36" t="str">
            <v>MEX</v>
          </cell>
          <cell r="T36">
            <v>7</v>
          </cell>
          <cell r="U36">
            <v>2</v>
          </cell>
          <cell r="V36">
            <v>40808</v>
          </cell>
          <cell r="W36">
            <v>40808</v>
          </cell>
          <cell r="X36">
            <v>470</v>
          </cell>
          <cell r="AA36" t="str">
            <v>DP</v>
          </cell>
          <cell r="AB36" t="str">
            <v>BANORTE</v>
          </cell>
          <cell r="AC36" t="str">
            <v>0813295354</v>
          </cell>
          <cell r="AE36">
            <v>1601</v>
          </cell>
          <cell r="AF36">
            <v>65</v>
          </cell>
          <cell r="AG36">
            <v>230</v>
          </cell>
          <cell r="AI36">
            <v>120</v>
          </cell>
          <cell r="AJ36" t="str">
            <v>120-A</v>
          </cell>
          <cell r="AK36" t="str">
            <v>YUCALPETEN</v>
          </cell>
          <cell r="AL36">
            <v>97246</v>
          </cell>
          <cell r="AM36">
            <v>9452596</v>
          </cell>
          <cell r="AN36">
            <v>9991383298</v>
          </cell>
          <cell r="AO36">
            <v>31</v>
          </cell>
          <cell r="AP36">
            <v>31050</v>
          </cell>
          <cell r="AQ36" t="str">
            <v>BARREDO CHING MARIA JOSE</v>
          </cell>
          <cell r="AR36" t="str">
            <v>CALLE : 65 No 230 X 120 - 120-A YUCALPETEN</v>
          </cell>
        </row>
        <row r="37">
          <cell r="A37" t="str">
            <v>BARRON BOLAÑOS OSCAR VICENTE</v>
          </cell>
          <cell r="B37" t="str">
            <v>BABO821028</v>
          </cell>
          <cell r="C37" t="str">
            <v>BARRON</v>
          </cell>
          <cell r="D37" t="str">
            <v>BOLAÑOS</v>
          </cell>
          <cell r="E37" t="str">
            <v>OSCAR VICENTE</v>
          </cell>
          <cell r="F37" t="str">
            <v>H</v>
          </cell>
          <cell r="G37">
            <v>2</v>
          </cell>
          <cell r="H37" t="str">
            <v>BABO821028HOCRLS05</v>
          </cell>
          <cell r="I37">
            <v>84038208835</v>
          </cell>
          <cell r="J37" t="str">
            <v>0744066546395</v>
          </cell>
          <cell r="L37" t="str">
            <v>okisbarron@hotmail.com</v>
          </cell>
          <cell r="N37">
            <v>30252</v>
          </cell>
          <cell r="P37">
            <v>20</v>
          </cell>
          <cell r="Q37">
            <v>20079</v>
          </cell>
          <cell r="R37" t="str">
            <v>MEX</v>
          </cell>
          <cell r="T37">
            <v>7</v>
          </cell>
          <cell r="U37">
            <v>1</v>
          </cell>
          <cell r="V37">
            <v>39448</v>
          </cell>
          <cell r="W37">
            <v>39448</v>
          </cell>
          <cell r="X37">
            <v>1830</v>
          </cell>
          <cell r="AA37" t="str">
            <v>DP</v>
          </cell>
          <cell r="AB37" t="str">
            <v>BANORTE</v>
          </cell>
          <cell r="AC37" t="str">
            <v>0687771059</v>
          </cell>
          <cell r="AE37">
            <v>1601</v>
          </cell>
          <cell r="AF37" t="str">
            <v>39C</v>
          </cell>
          <cell r="AG37">
            <v>252</v>
          </cell>
          <cell r="AI37">
            <v>34</v>
          </cell>
          <cell r="AJ37" t="str">
            <v>S/C</v>
          </cell>
          <cell r="AK37" t="str">
            <v>LA CASTELLANA</v>
          </cell>
          <cell r="AL37">
            <v>97203</v>
          </cell>
          <cell r="AM37">
            <v>9194168</v>
          </cell>
          <cell r="AN37">
            <v>9993319073</v>
          </cell>
          <cell r="AO37">
            <v>31</v>
          </cell>
          <cell r="AP37">
            <v>31050</v>
          </cell>
          <cell r="AQ37" t="str">
            <v>BARRON BOLAÑOS OSCAR VICENTE</v>
          </cell>
          <cell r="AR37" t="str">
            <v>CALLE : 39C No 252 X 34 - S/C LA CASTELLANA</v>
          </cell>
        </row>
        <row r="38">
          <cell r="A38" t="str">
            <v>BASTIDAS MAY CHRISTIAN RIGOBERTO</v>
          </cell>
          <cell r="B38" t="str">
            <v>BAMC820522</v>
          </cell>
          <cell r="C38" t="str">
            <v>BASTIDAS</v>
          </cell>
          <cell r="D38" t="str">
            <v>MAY</v>
          </cell>
          <cell r="E38" t="str">
            <v>CHRISTIAN RIGOBERTO</v>
          </cell>
          <cell r="F38" t="str">
            <v>H</v>
          </cell>
          <cell r="H38" t="str">
            <v>BAMC820522HYNSYH04</v>
          </cell>
          <cell r="I38">
            <v>84028219958</v>
          </cell>
          <cell r="J38">
            <v>344066506762</v>
          </cell>
          <cell r="K38">
            <v>459759</v>
          </cell>
          <cell r="N38">
            <v>30093</v>
          </cell>
          <cell r="P38">
            <v>31</v>
          </cell>
          <cell r="Q38">
            <v>31050</v>
          </cell>
          <cell r="R38" t="str">
            <v>MEX</v>
          </cell>
          <cell r="T38">
            <v>2</v>
          </cell>
          <cell r="U38">
            <v>1</v>
          </cell>
          <cell r="V38">
            <v>38261</v>
          </cell>
          <cell r="W38">
            <v>38261</v>
          </cell>
          <cell r="X38">
            <v>3017</v>
          </cell>
          <cell r="AA38" t="str">
            <v>DP</v>
          </cell>
          <cell r="AB38" t="str">
            <v>BANORTE</v>
          </cell>
          <cell r="AC38" t="str">
            <v>0687771068</v>
          </cell>
          <cell r="AE38">
            <v>1605</v>
          </cell>
          <cell r="AF38">
            <v>33</v>
          </cell>
          <cell r="AG38">
            <v>406</v>
          </cell>
          <cell r="AI38">
            <v>38</v>
          </cell>
          <cell r="AJ38">
            <v>40</v>
          </cell>
          <cell r="AK38" t="str">
            <v>CHENKU</v>
          </cell>
          <cell r="AL38">
            <v>97219</v>
          </cell>
          <cell r="AN38">
            <v>9991583807</v>
          </cell>
          <cell r="AO38">
            <v>31</v>
          </cell>
          <cell r="AP38">
            <v>31050</v>
          </cell>
          <cell r="AQ38" t="str">
            <v>BASTIDAS MAY CHRISTIAN RIGOBERTO</v>
          </cell>
          <cell r="AR38" t="str">
            <v>CALLE : 33 No 406 X 38 - 40 CHENKU</v>
          </cell>
        </row>
        <row r="39">
          <cell r="A39" t="str">
            <v>BASTO SOSA ANA BEATRIZ</v>
          </cell>
          <cell r="B39" t="str">
            <v>BASA630204</v>
          </cell>
          <cell r="C39" t="str">
            <v>BASTO</v>
          </cell>
          <cell r="D39" t="str">
            <v>SOSA</v>
          </cell>
          <cell r="E39" t="str">
            <v>ANA BEATRIZ</v>
          </cell>
          <cell r="F39" t="str">
            <v>M</v>
          </cell>
          <cell r="H39" t="str">
            <v>BASA630204MYNSSN08</v>
          </cell>
          <cell r="I39">
            <v>84946300807</v>
          </cell>
          <cell r="J39">
            <v>75714066945</v>
          </cell>
          <cell r="N39">
            <v>23046</v>
          </cell>
          <cell r="P39">
            <v>31</v>
          </cell>
          <cell r="Q39">
            <v>31059</v>
          </cell>
          <cell r="R39" t="str">
            <v>MEX</v>
          </cell>
          <cell r="T39">
            <v>8</v>
          </cell>
          <cell r="U39">
            <v>4</v>
          </cell>
          <cell r="V39">
            <v>39661</v>
          </cell>
          <cell r="W39">
            <v>39661</v>
          </cell>
          <cell r="X39">
            <v>1617</v>
          </cell>
          <cell r="AA39" t="str">
            <v>DP</v>
          </cell>
          <cell r="AB39" t="str">
            <v>BANORTE</v>
          </cell>
          <cell r="AC39" t="str">
            <v>0627935790</v>
          </cell>
          <cell r="AE39">
            <v>1603</v>
          </cell>
          <cell r="AF39">
            <v>33</v>
          </cell>
          <cell r="AG39">
            <v>194</v>
          </cell>
          <cell r="AI39">
            <v>86</v>
          </cell>
          <cell r="AJ39">
            <v>88</v>
          </cell>
          <cell r="AK39" t="str">
            <v>PROGRESO</v>
          </cell>
          <cell r="AL39">
            <v>97320</v>
          </cell>
          <cell r="AO39">
            <v>31</v>
          </cell>
          <cell r="AP39">
            <v>31059</v>
          </cell>
          <cell r="AQ39" t="str">
            <v>BASTO SOSA ANA BEATRIZ</v>
          </cell>
          <cell r="AR39" t="str">
            <v>CALLE : 33 No 194 X 86 - 88 PROGRESO</v>
          </cell>
        </row>
        <row r="40">
          <cell r="A40" t="str">
            <v>BASTO ALCOCER LUIS ROBERTO</v>
          </cell>
          <cell r="B40" t="str">
            <v>BAAL571213</v>
          </cell>
          <cell r="C40" t="str">
            <v>BASTO</v>
          </cell>
          <cell r="D40" t="str">
            <v>ALCOCER</v>
          </cell>
          <cell r="E40" t="str">
            <v>LUIS ROBERTO</v>
          </cell>
          <cell r="F40" t="str">
            <v>H</v>
          </cell>
          <cell r="H40" t="str">
            <v>BAAL561213HYNSLS03</v>
          </cell>
          <cell r="I40">
            <v>84785710645</v>
          </cell>
          <cell r="J40">
            <v>549101291228</v>
          </cell>
          <cell r="K40">
            <v>9920942</v>
          </cell>
          <cell r="N40">
            <v>21167</v>
          </cell>
          <cell r="P40">
            <v>31</v>
          </cell>
          <cell r="Q40">
            <v>31050</v>
          </cell>
          <cell r="R40" t="str">
            <v>MEX</v>
          </cell>
          <cell r="T40">
            <v>5</v>
          </cell>
          <cell r="U40">
            <v>2</v>
          </cell>
          <cell r="V40">
            <v>37088</v>
          </cell>
          <cell r="W40">
            <v>37088</v>
          </cell>
          <cell r="X40">
            <v>4190</v>
          </cell>
          <cell r="AA40" t="str">
            <v>DP</v>
          </cell>
          <cell r="AB40" t="str">
            <v>BANORTE</v>
          </cell>
          <cell r="AC40" t="str">
            <v>0813290032</v>
          </cell>
          <cell r="AE40">
            <v>1605</v>
          </cell>
          <cell r="AF40">
            <v>11</v>
          </cell>
          <cell r="AG40">
            <v>215</v>
          </cell>
          <cell r="AI40">
            <v>5</v>
          </cell>
          <cell r="AJ40">
            <v>6</v>
          </cell>
          <cell r="AK40" t="str">
            <v>UNID. MORELOS</v>
          </cell>
          <cell r="AL40">
            <v>97190</v>
          </cell>
          <cell r="AM40">
            <v>9294642</v>
          </cell>
          <cell r="AO40">
            <v>31</v>
          </cell>
          <cell r="AP40">
            <v>30150</v>
          </cell>
          <cell r="AQ40" t="str">
            <v>BASTO ALCOCER LUIS ROBERTO</v>
          </cell>
          <cell r="AR40" t="str">
            <v>CALLE : 11 No 215 X 5 - 6 UNID. MORELOS</v>
          </cell>
        </row>
        <row r="41">
          <cell r="A41" t="str">
            <v>BERZUNZA PEREZ JORGE MANUEL</v>
          </cell>
          <cell r="B41" t="str">
            <v>BEPJ480911</v>
          </cell>
          <cell r="C41" t="str">
            <v>BERZUNZA</v>
          </cell>
          <cell r="D41" t="str">
            <v>PEREZ</v>
          </cell>
          <cell r="E41" t="str">
            <v>JORGE MANUEL</v>
          </cell>
          <cell r="F41" t="str">
            <v>H</v>
          </cell>
          <cell r="H41" t="str">
            <v>BEPJ480911HYRRR00</v>
          </cell>
          <cell r="I41">
            <v>84764802280</v>
          </cell>
          <cell r="J41" t="str">
            <v>050613715051</v>
          </cell>
          <cell r="N41">
            <v>17787</v>
          </cell>
          <cell r="P41">
            <v>31</v>
          </cell>
          <cell r="Q41">
            <v>31050</v>
          </cell>
          <cell r="R41" t="str">
            <v>MEX</v>
          </cell>
          <cell r="T41">
            <v>6</v>
          </cell>
          <cell r="U41">
            <v>2</v>
          </cell>
          <cell r="V41">
            <v>39341</v>
          </cell>
          <cell r="W41">
            <v>39341</v>
          </cell>
          <cell r="X41">
            <v>1937</v>
          </cell>
          <cell r="AA41" t="str">
            <v>DP</v>
          </cell>
          <cell r="AB41" t="str">
            <v>BANORTE</v>
          </cell>
          <cell r="AC41" t="str">
            <v>0687771095</v>
          </cell>
          <cell r="AE41">
            <v>1603</v>
          </cell>
          <cell r="AF41">
            <v>69</v>
          </cell>
          <cell r="AG41" t="str">
            <v>201C</v>
          </cell>
          <cell r="AI41">
            <v>26</v>
          </cell>
          <cell r="AJ41">
            <v>28</v>
          </cell>
          <cell r="AK41" t="str">
            <v>MIRAFLORES</v>
          </cell>
          <cell r="AL41">
            <v>97179</v>
          </cell>
          <cell r="AO41">
            <v>31</v>
          </cell>
          <cell r="AP41">
            <v>31050</v>
          </cell>
          <cell r="AQ41" t="str">
            <v>BERZUNZA PEREZ JORGE MANUEL</v>
          </cell>
          <cell r="AR41" t="str">
            <v>CALLE : 69 No 201C X 26 - 28 MIRAFLORES</v>
          </cell>
        </row>
        <row r="42">
          <cell r="A42" t="str">
            <v>BLANCARTE CANTO MARCO ANTONIO</v>
          </cell>
          <cell r="B42" t="str">
            <v>BACM800618</v>
          </cell>
          <cell r="C42" t="str">
            <v>BLANCARTE</v>
          </cell>
          <cell r="D42" t="str">
            <v>CANTO</v>
          </cell>
          <cell r="E42" t="str">
            <v>MARCO ANTONIO</v>
          </cell>
          <cell r="F42" t="str">
            <v>H</v>
          </cell>
          <cell r="H42" t="str">
            <v>BACM800618HYNLNR00</v>
          </cell>
          <cell r="I42">
            <v>84018001895</v>
          </cell>
          <cell r="J42">
            <v>579066420539</v>
          </cell>
          <cell r="K42" t="str">
            <v>C-4598274</v>
          </cell>
          <cell r="N42">
            <v>29390</v>
          </cell>
          <cell r="P42">
            <v>31</v>
          </cell>
          <cell r="Q42">
            <v>31050</v>
          </cell>
          <cell r="R42" t="str">
            <v>MEX</v>
          </cell>
          <cell r="T42">
            <v>5</v>
          </cell>
          <cell r="U42">
            <v>1</v>
          </cell>
          <cell r="V42">
            <v>35719</v>
          </cell>
          <cell r="W42">
            <v>35719</v>
          </cell>
          <cell r="X42">
            <v>5559</v>
          </cell>
          <cell r="AA42" t="str">
            <v>DP</v>
          </cell>
          <cell r="AB42" t="str">
            <v>BANORTE</v>
          </cell>
          <cell r="AC42" t="str">
            <v>0569569893</v>
          </cell>
          <cell r="AE42">
            <v>1605</v>
          </cell>
          <cell r="AF42">
            <v>65</v>
          </cell>
          <cell r="AG42">
            <v>213</v>
          </cell>
          <cell r="AI42">
            <v>44</v>
          </cell>
          <cell r="AJ42">
            <v>46</v>
          </cell>
          <cell r="AK42" t="str">
            <v>FRACC, DEL SUR</v>
          </cell>
          <cell r="AL42">
            <v>97287</v>
          </cell>
          <cell r="AM42">
            <v>9298727</v>
          </cell>
          <cell r="AO42">
            <v>31</v>
          </cell>
          <cell r="AP42">
            <v>31050</v>
          </cell>
          <cell r="AQ42" t="str">
            <v>BLANCARTE CANTO MARCO ANTONIO</v>
          </cell>
          <cell r="AR42" t="str">
            <v>CALLE : 65 No 213 X 44 - 46 FRACC, DEL SUR</v>
          </cell>
        </row>
        <row r="43">
          <cell r="A43" t="str">
            <v>BRAGA AGUILAR ROSA MARIA DE FATIMA</v>
          </cell>
          <cell r="B43" t="str">
            <v>BAAR620113</v>
          </cell>
          <cell r="C43" t="str">
            <v>BRAGA</v>
          </cell>
          <cell r="D43" t="str">
            <v>AGUILAR</v>
          </cell>
          <cell r="E43" t="str">
            <v>ROSA MARIA DE FATIMA</v>
          </cell>
          <cell r="F43" t="str">
            <v>M</v>
          </cell>
          <cell r="H43" t="str">
            <v>BAAR620113MYNRGS04</v>
          </cell>
          <cell r="I43">
            <v>84866205994</v>
          </cell>
          <cell r="J43">
            <v>533013663920</v>
          </cell>
          <cell r="N43">
            <v>22659</v>
          </cell>
          <cell r="P43">
            <v>31</v>
          </cell>
          <cell r="Q43">
            <v>31032</v>
          </cell>
          <cell r="R43" t="str">
            <v>MEX</v>
          </cell>
          <cell r="T43">
            <v>7</v>
          </cell>
          <cell r="U43">
            <v>1</v>
          </cell>
          <cell r="V43">
            <v>32555</v>
          </cell>
          <cell r="W43">
            <v>32555</v>
          </cell>
          <cell r="X43">
            <v>8723</v>
          </cell>
          <cell r="AA43" t="str">
            <v>DP</v>
          </cell>
          <cell r="AB43" t="str">
            <v>BANORTE</v>
          </cell>
          <cell r="AC43" t="str">
            <v>0154077020</v>
          </cell>
          <cell r="AE43">
            <v>1602</v>
          </cell>
          <cell r="AF43" t="str">
            <v>4SUR</v>
          </cell>
          <cell r="AG43">
            <v>302</v>
          </cell>
          <cell r="AI43" t="str">
            <v>49A</v>
          </cell>
          <cell r="AJ43">
            <v>51</v>
          </cell>
          <cell r="AK43" t="str">
            <v>FRACC. KUKULCAN</v>
          </cell>
          <cell r="AL43">
            <v>97002</v>
          </cell>
          <cell r="AM43">
            <v>9999290224</v>
          </cell>
          <cell r="AO43">
            <v>31</v>
          </cell>
          <cell r="AP43">
            <v>31050</v>
          </cell>
          <cell r="AQ43" t="str">
            <v>BRAGA AGUILAR ROSA MARIA DE FATIMA</v>
          </cell>
          <cell r="AR43" t="str">
            <v>CALLE : 4SUR No 302 X 49A - 51 FRACC. KUKULCAN</v>
          </cell>
        </row>
        <row r="44">
          <cell r="A44" t="str">
            <v>BRICEÑO RAVELL WILBERTH RAUL</v>
          </cell>
          <cell r="B44" t="str">
            <v>BIRW811001</v>
          </cell>
          <cell r="C44" t="str">
            <v>BRICEÑO</v>
          </cell>
          <cell r="D44" t="str">
            <v>RAVELL</v>
          </cell>
          <cell r="E44" t="str">
            <v>WILBERTH RAUL</v>
          </cell>
          <cell r="F44" t="str">
            <v>H</v>
          </cell>
          <cell r="H44" t="str">
            <v>BIRW811001HYNRVL15</v>
          </cell>
          <cell r="I44">
            <v>84028110595</v>
          </cell>
          <cell r="J44">
            <v>74166513818</v>
          </cell>
          <cell r="K44">
            <v>5177324</v>
          </cell>
          <cell r="N44">
            <v>29860</v>
          </cell>
          <cell r="P44">
            <v>31</v>
          </cell>
          <cell r="Q44">
            <v>31059</v>
          </cell>
          <cell r="R44" t="str">
            <v>MEX</v>
          </cell>
          <cell r="T44">
            <v>2</v>
          </cell>
          <cell r="U44">
            <v>2</v>
          </cell>
          <cell r="V44">
            <v>37834</v>
          </cell>
          <cell r="W44">
            <v>37834</v>
          </cell>
          <cell r="X44">
            <v>3444</v>
          </cell>
          <cell r="AA44" t="str">
            <v>DP</v>
          </cell>
          <cell r="AB44" t="str">
            <v>BANORTE</v>
          </cell>
          <cell r="AC44" t="str">
            <v>0606541196</v>
          </cell>
          <cell r="AE44">
            <v>1611</v>
          </cell>
          <cell r="AF44">
            <v>108</v>
          </cell>
          <cell r="AG44">
            <v>157</v>
          </cell>
          <cell r="AI44">
            <v>31</v>
          </cell>
          <cell r="AJ44">
            <v>33</v>
          </cell>
          <cell r="AK44" t="str">
            <v>CANUL REYES</v>
          </cell>
          <cell r="AL44">
            <v>93720</v>
          </cell>
          <cell r="AM44">
            <v>9352372</v>
          </cell>
          <cell r="AO44">
            <v>31</v>
          </cell>
          <cell r="AP44">
            <v>31059</v>
          </cell>
          <cell r="AQ44" t="str">
            <v>BRICEÑO RAVELL WILBERTH RAUL</v>
          </cell>
          <cell r="AR44" t="str">
            <v>CALLE : 108 No 157 X 31 - 33 CANUL REYES</v>
          </cell>
        </row>
        <row r="45">
          <cell r="A45" t="str">
            <v>CAAMAL CIME BERNABE</v>
          </cell>
          <cell r="B45" t="str">
            <v>CACB740816</v>
          </cell>
          <cell r="C45" t="str">
            <v>CAAMAL</v>
          </cell>
          <cell r="D45" t="str">
            <v>CIME</v>
          </cell>
          <cell r="E45" t="str">
            <v>BERNABE</v>
          </cell>
          <cell r="F45" t="str">
            <v>H</v>
          </cell>
          <cell r="H45" t="str">
            <v>CACB740816HYNMMR04</v>
          </cell>
          <cell r="I45">
            <v>84907419869</v>
          </cell>
          <cell r="J45">
            <v>473066410381</v>
          </cell>
          <cell r="K45" t="str">
            <v>B-9488803</v>
          </cell>
          <cell r="N45">
            <v>27257</v>
          </cell>
          <cell r="P45">
            <v>31</v>
          </cell>
          <cell r="Q45">
            <v>31017</v>
          </cell>
          <cell r="R45" t="str">
            <v>MEX</v>
          </cell>
          <cell r="T45">
            <v>2</v>
          </cell>
          <cell r="U45">
            <v>2</v>
          </cell>
          <cell r="V45">
            <v>40467</v>
          </cell>
          <cell r="W45">
            <v>40467</v>
          </cell>
          <cell r="X45">
            <v>811</v>
          </cell>
          <cell r="AA45" t="str">
            <v>DP</v>
          </cell>
          <cell r="AB45" t="str">
            <v>BANORTE</v>
          </cell>
          <cell r="AC45" t="str">
            <v>0687771116</v>
          </cell>
          <cell r="AE45">
            <v>1603</v>
          </cell>
          <cell r="AF45">
            <v>38</v>
          </cell>
          <cell r="AG45">
            <v>466</v>
          </cell>
          <cell r="AI45">
            <v>19</v>
          </cell>
          <cell r="AJ45">
            <v>21</v>
          </cell>
          <cell r="AK45" t="str">
            <v>JUAN PABLO</v>
          </cell>
          <cell r="AL45">
            <v>97246</v>
          </cell>
          <cell r="AN45">
            <v>9999586928</v>
          </cell>
          <cell r="AO45">
            <v>31</v>
          </cell>
          <cell r="AP45">
            <v>31050</v>
          </cell>
          <cell r="AQ45" t="str">
            <v>CAAMAL CIME BERNABE</v>
          </cell>
          <cell r="AR45" t="str">
            <v>CALLE : 38 No 466 X 19 - 21 JUAN PABLO</v>
          </cell>
        </row>
        <row r="46">
          <cell r="A46" t="str">
            <v>CAAMAL KU CARLOS IVAN</v>
          </cell>
          <cell r="B46" t="str">
            <v>CAKC820627</v>
          </cell>
          <cell r="C46" t="str">
            <v>CAAMAL</v>
          </cell>
          <cell r="D46" t="str">
            <v>KU</v>
          </cell>
          <cell r="E46" t="str">
            <v>CARLOS IVAN</v>
          </cell>
          <cell r="F46" t="str">
            <v>H</v>
          </cell>
          <cell r="H46" t="str">
            <v>CAKC820627HYNMXR08</v>
          </cell>
          <cell r="I46">
            <v>84018233563</v>
          </cell>
          <cell r="J46">
            <v>11066506576</v>
          </cell>
          <cell r="N46">
            <v>30129</v>
          </cell>
          <cell r="P46">
            <v>31</v>
          </cell>
          <cell r="Q46">
            <v>31026</v>
          </cell>
          <cell r="R46" t="str">
            <v>MEX</v>
          </cell>
          <cell r="T46">
            <v>9</v>
          </cell>
          <cell r="U46">
            <v>2</v>
          </cell>
          <cell r="V46">
            <v>40609</v>
          </cell>
          <cell r="W46">
            <v>40609</v>
          </cell>
          <cell r="X46">
            <v>669</v>
          </cell>
          <cell r="AA46" t="str">
            <v>DP</v>
          </cell>
          <cell r="AB46" t="str">
            <v>BANORTE</v>
          </cell>
          <cell r="AC46" t="str">
            <v>0687771125</v>
          </cell>
          <cell r="AE46">
            <v>1604</v>
          </cell>
          <cell r="AF46">
            <v>21</v>
          </cell>
          <cell r="AG46">
            <v>72</v>
          </cell>
          <cell r="AI46">
            <v>12</v>
          </cell>
          <cell r="AJ46">
            <v>14</v>
          </cell>
          <cell r="AK46" t="str">
            <v>DZEMUL</v>
          </cell>
          <cell r="AL46">
            <v>97404</v>
          </cell>
          <cell r="AN46">
            <v>9911067918</v>
          </cell>
          <cell r="AO46">
            <v>31</v>
          </cell>
          <cell r="AP46">
            <v>31026</v>
          </cell>
          <cell r="AQ46" t="str">
            <v>CAAMAL KU CARLOS IVAN</v>
          </cell>
          <cell r="AR46" t="str">
            <v>CALLE : 21 No 72 X 12 - 14 DZEMUL</v>
          </cell>
        </row>
        <row r="47">
          <cell r="A47" t="str">
            <v>CAAMAL TZUC ANA VIRGINIA</v>
          </cell>
          <cell r="B47" t="str">
            <v>CATA800610</v>
          </cell>
          <cell r="C47" t="str">
            <v>CAAMAL</v>
          </cell>
          <cell r="D47" t="str">
            <v>TZUC</v>
          </cell>
          <cell r="E47" t="str">
            <v>ANA VIRGINIA</v>
          </cell>
          <cell r="F47" t="str">
            <v>M</v>
          </cell>
          <cell r="H47" t="str">
            <v>CATA800610MYNMZN04</v>
          </cell>
          <cell r="I47">
            <v>84048001915</v>
          </cell>
          <cell r="J47" t="str">
            <v>048966423559</v>
          </cell>
          <cell r="L47" t="str">
            <v>avct_7@hotmail.com</v>
          </cell>
          <cell r="M47" t="str">
            <v>ana.caamal@yucatan.gob.mx</v>
          </cell>
          <cell r="N47">
            <v>29382</v>
          </cell>
          <cell r="P47">
            <v>31</v>
          </cell>
          <cell r="Q47">
            <v>31050</v>
          </cell>
          <cell r="R47" t="str">
            <v>MEX</v>
          </cell>
          <cell r="T47">
            <v>5</v>
          </cell>
          <cell r="U47">
            <v>2</v>
          </cell>
          <cell r="V47">
            <v>38018</v>
          </cell>
          <cell r="W47">
            <v>38018</v>
          </cell>
          <cell r="X47">
            <v>3260</v>
          </cell>
          <cell r="AA47" t="str">
            <v>DP</v>
          </cell>
          <cell r="AB47" t="str">
            <v>BANORTE</v>
          </cell>
          <cell r="AC47" t="str">
            <v>0177777299</v>
          </cell>
          <cell r="AE47">
            <v>1601</v>
          </cell>
          <cell r="AF47">
            <v>19</v>
          </cell>
          <cell r="AG47">
            <v>555</v>
          </cell>
          <cell r="AI47">
            <v>20</v>
          </cell>
          <cell r="AJ47">
            <v>22</v>
          </cell>
          <cell r="AK47" t="str">
            <v>CHICHEN ITZA</v>
          </cell>
          <cell r="AL47">
            <v>97170</v>
          </cell>
          <cell r="AM47">
            <v>9824762</v>
          </cell>
          <cell r="AN47">
            <v>9991443576</v>
          </cell>
          <cell r="AO47">
            <v>31</v>
          </cell>
          <cell r="AP47">
            <v>31050</v>
          </cell>
          <cell r="AQ47" t="str">
            <v>CAAMAL TZUC ANA VIRGINIA</v>
          </cell>
          <cell r="AR47" t="str">
            <v>CALLE : 19 No 555 X 20 - 22 CHICHEN ITZA</v>
          </cell>
        </row>
        <row r="48">
          <cell r="A48" t="str">
            <v>CAB CHUIL SANTIAGO</v>
          </cell>
          <cell r="B48" t="str">
            <v>CACS750724</v>
          </cell>
          <cell r="C48" t="str">
            <v>CAB</v>
          </cell>
          <cell r="D48" t="str">
            <v>CHUIL</v>
          </cell>
          <cell r="E48" t="str">
            <v>SANTIAGO</v>
          </cell>
          <cell r="F48" t="str">
            <v>H</v>
          </cell>
          <cell r="H48" t="str">
            <v>CACS750724HYNBHN00</v>
          </cell>
          <cell r="I48">
            <v>84937547848</v>
          </cell>
          <cell r="J48">
            <v>21866419898</v>
          </cell>
          <cell r="K48" t="str">
            <v>C-149459</v>
          </cell>
          <cell r="N48">
            <v>27599</v>
          </cell>
          <cell r="P48">
            <v>31</v>
          </cell>
          <cell r="Q48">
            <v>31009</v>
          </cell>
          <cell r="R48" t="str">
            <v>MEX</v>
          </cell>
          <cell r="T48">
            <v>8</v>
          </cell>
          <cell r="U48">
            <v>2</v>
          </cell>
          <cell r="V48">
            <v>33359</v>
          </cell>
          <cell r="W48">
            <v>33359</v>
          </cell>
          <cell r="X48">
            <v>7919</v>
          </cell>
          <cell r="AA48" t="str">
            <v>DP</v>
          </cell>
          <cell r="AB48" t="str">
            <v>BANORTE</v>
          </cell>
          <cell r="AC48" t="str">
            <v>0154077039</v>
          </cell>
          <cell r="AE48">
            <v>1602</v>
          </cell>
          <cell r="AF48">
            <v>10</v>
          </cell>
          <cell r="AG48" t="str">
            <v>S/N</v>
          </cell>
          <cell r="AI48">
            <v>57</v>
          </cell>
          <cell r="AJ48">
            <v>59</v>
          </cell>
          <cell r="AK48" t="str">
            <v>FCO. VILLA OTE</v>
          </cell>
          <cell r="AL48">
            <v>97370</v>
          </cell>
          <cell r="AO48">
            <v>31</v>
          </cell>
          <cell r="AP48">
            <v>31050</v>
          </cell>
          <cell r="AQ48" t="str">
            <v>CAB CHUIL SANTIAGO</v>
          </cell>
          <cell r="AR48" t="str">
            <v>CALLE : 10 No S/N X 57 - 59 FCO. VILLA OTE</v>
          </cell>
        </row>
        <row r="49">
          <cell r="A49" t="str">
            <v>CABALLERO ESCOBEDO JORGE</v>
          </cell>
          <cell r="B49" t="str">
            <v>CAEJ511113</v>
          </cell>
          <cell r="C49" t="str">
            <v>CABALLERO</v>
          </cell>
          <cell r="D49" t="str">
            <v>ESCOBEDO</v>
          </cell>
          <cell r="E49" t="str">
            <v>JORGE</v>
          </cell>
          <cell r="F49" t="str">
            <v>H</v>
          </cell>
          <cell r="H49" t="str">
            <v>CAEJ511113HYNBSR08</v>
          </cell>
          <cell r="I49">
            <v>84735201596</v>
          </cell>
          <cell r="J49">
            <v>612066459372</v>
          </cell>
          <cell r="N49">
            <v>18945</v>
          </cell>
          <cell r="P49">
            <v>31</v>
          </cell>
          <cell r="Q49">
            <v>31050</v>
          </cell>
          <cell r="R49" t="str">
            <v>MEX</v>
          </cell>
          <cell r="T49">
            <v>8</v>
          </cell>
          <cell r="U49">
            <v>1</v>
          </cell>
          <cell r="V49">
            <v>32738</v>
          </cell>
          <cell r="W49">
            <v>32738</v>
          </cell>
          <cell r="X49">
            <v>8540</v>
          </cell>
          <cell r="AA49" t="str">
            <v>DP</v>
          </cell>
          <cell r="AB49" t="str">
            <v>BANORTE</v>
          </cell>
          <cell r="AC49" t="str">
            <v>0148674697</v>
          </cell>
          <cell r="AE49">
            <v>1603</v>
          </cell>
          <cell r="AF49">
            <v>109</v>
          </cell>
          <cell r="AG49">
            <v>671</v>
          </cell>
          <cell r="AI49" t="str">
            <v>66-C</v>
          </cell>
          <cell r="AJ49" t="str">
            <v>66-B</v>
          </cell>
          <cell r="AK49" t="str">
            <v>NUEVA OBRERA</v>
          </cell>
          <cell r="AL49">
            <v>97260</v>
          </cell>
          <cell r="AM49">
            <v>9842690</v>
          </cell>
          <cell r="AO49">
            <v>31</v>
          </cell>
          <cell r="AP49">
            <v>31050</v>
          </cell>
          <cell r="AQ49" t="str">
            <v>CABALLERO ESCOBEDO JORGE</v>
          </cell>
          <cell r="AR49" t="str">
            <v>CALLE : 109 No 671 X 66-C - 66-B NUEVA OBRERA</v>
          </cell>
        </row>
        <row r="50">
          <cell r="A50" t="str">
            <v>CACHON SOSA PEDRO ISAAC</v>
          </cell>
          <cell r="B50" t="str">
            <v>CASP780803</v>
          </cell>
          <cell r="C50" t="str">
            <v>CACHON</v>
          </cell>
          <cell r="D50" t="str">
            <v>SOSA</v>
          </cell>
          <cell r="E50" t="str">
            <v>PEDRO ISAAC</v>
          </cell>
          <cell r="F50" t="str">
            <v>H</v>
          </cell>
          <cell r="H50" t="str">
            <v>CASP780803HYNCSD09</v>
          </cell>
          <cell r="I50">
            <v>84027806693</v>
          </cell>
          <cell r="J50">
            <v>517066264775</v>
          </cell>
          <cell r="K50">
            <v>2664857</v>
          </cell>
          <cell r="N50">
            <v>28705</v>
          </cell>
          <cell r="P50">
            <v>31</v>
          </cell>
          <cell r="Q50">
            <v>31050</v>
          </cell>
          <cell r="R50" t="str">
            <v>MEX</v>
          </cell>
          <cell r="T50">
            <v>5</v>
          </cell>
          <cell r="U50">
            <v>2</v>
          </cell>
          <cell r="V50">
            <v>39371</v>
          </cell>
          <cell r="W50">
            <v>39371</v>
          </cell>
          <cell r="X50">
            <v>1907</v>
          </cell>
          <cell r="AA50" t="str">
            <v>EF</v>
          </cell>
          <cell r="AE50">
            <v>1602</v>
          </cell>
          <cell r="AF50">
            <v>32</v>
          </cell>
          <cell r="AG50">
            <v>544</v>
          </cell>
          <cell r="AI50">
            <v>77</v>
          </cell>
          <cell r="AJ50" t="str">
            <v>77-A</v>
          </cell>
          <cell r="AK50" t="str">
            <v>VICENTE SOLIS</v>
          </cell>
          <cell r="AL50">
            <v>97180</v>
          </cell>
          <cell r="AM50">
            <v>9403466</v>
          </cell>
          <cell r="AO50">
            <v>31</v>
          </cell>
          <cell r="AP50">
            <v>31050</v>
          </cell>
          <cell r="AQ50" t="str">
            <v>CACHON SOSA PEDRO ISAAC</v>
          </cell>
          <cell r="AR50" t="str">
            <v>CALLE : 32 No 544 X 77 - 77-A VICENTE SOLIS</v>
          </cell>
        </row>
        <row r="51">
          <cell r="A51" t="str">
            <v>CAHUICH CHABLE JOSE JAVIER</v>
          </cell>
          <cell r="B51" t="str">
            <v>CACJ561111</v>
          </cell>
          <cell r="C51" t="str">
            <v>CAHUICH</v>
          </cell>
          <cell r="D51" t="str">
            <v>CHABLE</v>
          </cell>
          <cell r="E51" t="str">
            <v>JOSE JAVIER</v>
          </cell>
          <cell r="F51" t="str">
            <v>H</v>
          </cell>
          <cell r="H51" t="str">
            <v>CACJ561111HCCHHV06</v>
          </cell>
          <cell r="I51">
            <v>817556022802</v>
          </cell>
          <cell r="J51">
            <v>30577102386</v>
          </cell>
          <cell r="K51">
            <v>10095692</v>
          </cell>
          <cell r="N51">
            <v>20770</v>
          </cell>
          <cell r="P51">
            <v>4</v>
          </cell>
          <cell r="Q51" t="str">
            <v>04000</v>
          </cell>
          <cell r="R51" t="str">
            <v>MEX</v>
          </cell>
          <cell r="T51">
            <v>5</v>
          </cell>
          <cell r="U51">
            <v>2</v>
          </cell>
          <cell r="V51">
            <v>37257</v>
          </cell>
          <cell r="W51">
            <v>37257</v>
          </cell>
          <cell r="X51">
            <v>4021</v>
          </cell>
          <cell r="AA51" t="str">
            <v>DP</v>
          </cell>
          <cell r="AB51" t="str">
            <v>BANORTE</v>
          </cell>
          <cell r="AC51" t="str">
            <v>0148889884</v>
          </cell>
          <cell r="AE51">
            <v>1610</v>
          </cell>
          <cell r="AF51">
            <v>57</v>
          </cell>
          <cell r="AG51">
            <v>338</v>
          </cell>
          <cell r="AI51">
            <v>132</v>
          </cell>
          <cell r="AJ51" t="str">
            <v>132-A</v>
          </cell>
          <cell r="AK51" t="str">
            <v>EL PORVENIR</v>
          </cell>
          <cell r="AL51">
            <v>97226</v>
          </cell>
          <cell r="AM51">
            <v>9455694</v>
          </cell>
          <cell r="AN51">
            <v>9997387634</v>
          </cell>
          <cell r="AO51">
            <v>31</v>
          </cell>
          <cell r="AP51">
            <v>31050</v>
          </cell>
          <cell r="AQ51" t="str">
            <v>CAHUICH CHABLE JOSE JAVIER</v>
          </cell>
          <cell r="AR51" t="str">
            <v>CALLE : 57 No 338 X 132 - 132-A EL PORVENIR</v>
          </cell>
        </row>
        <row r="52">
          <cell r="A52" t="str">
            <v>CAMARA CHEL LEANDRO GUADALUPE</v>
          </cell>
          <cell r="B52" t="str">
            <v>CACL760227</v>
          </cell>
          <cell r="C52" t="str">
            <v>CAMARA</v>
          </cell>
          <cell r="D52" t="str">
            <v>CHEL</v>
          </cell>
          <cell r="E52" t="str">
            <v>LEANDRO GUADALUPE</v>
          </cell>
          <cell r="F52" t="str">
            <v>H</v>
          </cell>
          <cell r="H52" t="str">
            <v>CACL760227HYNMHN00</v>
          </cell>
          <cell r="I52">
            <v>84967603949</v>
          </cell>
          <cell r="J52">
            <v>506066167152</v>
          </cell>
          <cell r="N52">
            <v>27817</v>
          </cell>
          <cell r="P52">
            <v>31</v>
          </cell>
          <cell r="Q52">
            <v>31050</v>
          </cell>
          <cell r="R52" t="str">
            <v>MEX</v>
          </cell>
          <cell r="T52">
            <v>9</v>
          </cell>
          <cell r="U52">
            <v>2</v>
          </cell>
          <cell r="V52">
            <v>37712</v>
          </cell>
          <cell r="W52">
            <v>37712</v>
          </cell>
          <cell r="X52">
            <v>3566</v>
          </cell>
          <cell r="AA52" t="str">
            <v>DP</v>
          </cell>
          <cell r="AB52" t="str">
            <v>BANORTE</v>
          </cell>
          <cell r="AC52" t="str">
            <v>0156173298</v>
          </cell>
          <cell r="AE52">
            <v>1601</v>
          </cell>
          <cell r="AF52">
            <v>20</v>
          </cell>
          <cell r="AG52">
            <v>280</v>
          </cell>
          <cell r="AI52">
            <v>23</v>
          </cell>
          <cell r="AJ52">
            <v>25</v>
          </cell>
          <cell r="AK52" t="str">
            <v>MIRAFLORES</v>
          </cell>
          <cell r="AL52">
            <v>97179</v>
          </cell>
          <cell r="AO52">
            <v>31</v>
          </cell>
          <cell r="AP52">
            <v>31050</v>
          </cell>
          <cell r="AQ52" t="str">
            <v>CAMARA CHEL LEANDRO GUADALUPE</v>
          </cell>
          <cell r="AR52" t="str">
            <v>CALLE : 20 No 280 X 23 - 25 MIRAFLORES</v>
          </cell>
        </row>
        <row r="53">
          <cell r="A53" t="str">
            <v>CAN CANCHE WILBERTH DEMETRIO</v>
          </cell>
          <cell r="B53" t="str">
            <v>CACW640814</v>
          </cell>
          <cell r="C53" t="str">
            <v>CAN</v>
          </cell>
          <cell r="D53" t="str">
            <v>CANCHE</v>
          </cell>
          <cell r="E53" t="str">
            <v>WILBERTH DEMETRIO</v>
          </cell>
          <cell r="F53" t="str">
            <v>H</v>
          </cell>
          <cell r="H53" t="str">
            <v>CACW640814HYNNNL08</v>
          </cell>
          <cell r="I53">
            <v>84936404932</v>
          </cell>
          <cell r="N53">
            <v>23603</v>
          </cell>
          <cell r="P53">
            <v>31</v>
          </cell>
          <cell r="Q53">
            <v>31052</v>
          </cell>
          <cell r="R53" t="str">
            <v>MEX</v>
          </cell>
          <cell r="U53">
            <v>2</v>
          </cell>
          <cell r="V53">
            <v>33786</v>
          </cell>
          <cell r="W53">
            <v>33786</v>
          </cell>
          <cell r="X53">
            <v>7492</v>
          </cell>
          <cell r="AA53" t="str">
            <v>DP</v>
          </cell>
          <cell r="AB53" t="str">
            <v>BANORTE</v>
          </cell>
          <cell r="AC53" t="str">
            <v>0155973259</v>
          </cell>
          <cell r="AE53">
            <v>1604</v>
          </cell>
          <cell r="AF53">
            <v>27</v>
          </cell>
          <cell r="AG53">
            <v>231</v>
          </cell>
          <cell r="AI53" t="str">
            <v>S/C</v>
          </cell>
          <cell r="AJ53" t="str">
            <v>S/C</v>
          </cell>
          <cell r="AK53" t="str">
            <v>MOTUL</v>
          </cell>
          <cell r="AL53">
            <v>97445</v>
          </cell>
          <cell r="AO53">
            <v>31</v>
          </cell>
          <cell r="AP53">
            <v>31052</v>
          </cell>
          <cell r="AQ53" t="str">
            <v>CAN CANCHE WILBERTH DEMETRIO</v>
          </cell>
          <cell r="AR53" t="str">
            <v>CALLE : 27 No 231 X S/C - S/C MOTUL</v>
          </cell>
        </row>
        <row r="54">
          <cell r="A54" t="str">
            <v>CANCHE DIAZ EIRA PATRICIA</v>
          </cell>
          <cell r="B54" t="str">
            <v>CADE781014</v>
          </cell>
          <cell r="C54" t="str">
            <v>CANCHE</v>
          </cell>
          <cell r="D54" t="str">
            <v>DIAZ</v>
          </cell>
          <cell r="E54" t="str">
            <v>EIRA PATRICIA</v>
          </cell>
          <cell r="F54" t="str">
            <v>M</v>
          </cell>
          <cell r="H54" t="str">
            <v>CADE781014MYNNZR04</v>
          </cell>
          <cell r="I54">
            <v>84017808969</v>
          </cell>
          <cell r="J54">
            <v>277066305135</v>
          </cell>
          <cell r="N54">
            <v>28777</v>
          </cell>
          <cell r="P54">
            <v>31</v>
          </cell>
          <cell r="Q54">
            <v>31050</v>
          </cell>
          <cell r="R54" t="str">
            <v>MEX</v>
          </cell>
          <cell r="T54">
            <v>8</v>
          </cell>
          <cell r="U54">
            <v>4</v>
          </cell>
          <cell r="V54">
            <v>35156</v>
          </cell>
          <cell r="W54">
            <v>35156</v>
          </cell>
          <cell r="X54">
            <v>6122</v>
          </cell>
          <cell r="AA54" t="str">
            <v>DP</v>
          </cell>
          <cell r="AB54" t="str">
            <v>BANORTE</v>
          </cell>
          <cell r="AC54" t="str">
            <v>0148674727</v>
          </cell>
          <cell r="AE54">
            <v>1607</v>
          </cell>
          <cell r="AF54" t="str">
            <v>57-A</v>
          </cell>
          <cell r="AG54">
            <v>955</v>
          </cell>
          <cell r="AI54" t="str">
            <v>114-A</v>
          </cell>
          <cell r="AJ54">
            <v>120</v>
          </cell>
          <cell r="AK54" t="str">
            <v>LAS AMERICAS</v>
          </cell>
          <cell r="AL54">
            <v>97302</v>
          </cell>
          <cell r="AN54">
            <v>9991028227</v>
          </cell>
          <cell r="AO54">
            <v>31</v>
          </cell>
          <cell r="AP54">
            <v>31050</v>
          </cell>
          <cell r="AQ54" t="str">
            <v>CANCHE DIAZ EIRA PATRICIA</v>
          </cell>
          <cell r="AR54" t="str">
            <v>CALLE : 57-A No 955 X 114-A - 120 LAS AMERICAS</v>
          </cell>
        </row>
        <row r="55">
          <cell r="A55" t="str">
            <v>CANCHE POOT JOSE FRANCISCO</v>
          </cell>
          <cell r="B55" t="str">
            <v>CAPF890210</v>
          </cell>
          <cell r="C55" t="str">
            <v>CANCHE</v>
          </cell>
          <cell r="D55" t="str">
            <v>POOT</v>
          </cell>
          <cell r="E55" t="str">
            <v>JOSE FRANCISCO</v>
          </cell>
          <cell r="F55" t="str">
            <v>H</v>
          </cell>
          <cell r="H55" t="str">
            <v>CAPF890210HYNNTR04</v>
          </cell>
          <cell r="I55">
            <v>84068918543</v>
          </cell>
          <cell r="J55">
            <v>511110186598</v>
          </cell>
          <cell r="N55">
            <v>32549</v>
          </cell>
          <cell r="P55">
            <v>31</v>
          </cell>
          <cell r="Q55">
            <v>31101</v>
          </cell>
          <cell r="R55" t="str">
            <v>MEX</v>
          </cell>
          <cell r="T55">
            <v>9</v>
          </cell>
          <cell r="U55">
            <v>1</v>
          </cell>
          <cell r="V55">
            <v>40406</v>
          </cell>
          <cell r="W55">
            <v>40406</v>
          </cell>
          <cell r="X55">
            <v>872</v>
          </cell>
          <cell r="AA55" t="str">
            <v>DP</v>
          </cell>
          <cell r="AB55" t="str">
            <v>BANORTE</v>
          </cell>
          <cell r="AC55" t="str">
            <v>0687771170</v>
          </cell>
          <cell r="AE55">
            <v>1602</v>
          </cell>
          <cell r="AF55" t="str">
            <v>23-B</v>
          </cell>
          <cell r="AG55">
            <v>281</v>
          </cell>
          <cell r="AI55" t="str">
            <v>10-B</v>
          </cell>
          <cell r="AJ55" t="str">
            <v>10-D</v>
          </cell>
          <cell r="AK55" t="str">
            <v>VERGEL</v>
          </cell>
          <cell r="AL55">
            <v>97173</v>
          </cell>
          <cell r="AN55">
            <v>9991518552</v>
          </cell>
          <cell r="AO55">
            <v>31</v>
          </cell>
          <cell r="AP55">
            <v>31101</v>
          </cell>
          <cell r="AQ55" t="str">
            <v>CANCHE POOT JOSE FRANCISCO</v>
          </cell>
          <cell r="AR55" t="str">
            <v>CALLE : 23-B No 281 X 10-B - 10-D VERGEL</v>
          </cell>
        </row>
        <row r="56">
          <cell r="A56" t="str">
            <v>CANEPA MANRIQUE MARIO ANTONIO</v>
          </cell>
          <cell r="B56" t="str">
            <v>CAMM770613</v>
          </cell>
          <cell r="C56" t="str">
            <v>CANEPA</v>
          </cell>
          <cell r="D56" t="str">
            <v>MANRIQUE</v>
          </cell>
          <cell r="E56" t="str">
            <v>MARIO ANTONIO</v>
          </cell>
          <cell r="F56" t="str">
            <v>H</v>
          </cell>
          <cell r="H56" t="str">
            <v>CAMM770613HYNNNR00</v>
          </cell>
          <cell r="I56">
            <v>84987713579</v>
          </cell>
          <cell r="J56">
            <v>473095645469</v>
          </cell>
          <cell r="N56">
            <v>28289</v>
          </cell>
          <cell r="P56">
            <v>31</v>
          </cell>
          <cell r="Q56">
            <v>31050</v>
          </cell>
          <cell r="R56" t="str">
            <v>MEX</v>
          </cell>
          <cell r="T56">
            <v>5</v>
          </cell>
          <cell r="U56">
            <v>2</v>
          </cell>
          <cell r="V56">
            <v>40179</v>
          </cell>
          <cell r="W56">
            <v>40179</v>
          </cell>
          <cell r="X56">
            <v>1099</v>
          </cell>
          <cell r="AA56" t="str">
            <v>EF</v>
          </cell>
          <cell r="AE56">
            <v>1601</v>
          </cell>
          <cell r="AF56">
            <v>43</v>
          </cell>
          <cell r="AG56">
            <v>333</v>
          </cell>
          <cell r="AI56">
            <v>20</v>
          </cell>
          <cell r="AJ56">
            <v>22</v>
          </cell>
          <cell r="AK56" t="str">
            <v>JUAN PABLO</v>
          </cell>
          <cell r="AL56">
            <v>97246</v>
          </cell>
          <cell r="AN56">
            <v>9991540316</v>
          </cell>
          <cell r="AO56">
            <v>31</v>
          </cell>
          <cell r="AP56">
            <v>31050</v>
          </cell>
          <cell r="AQ56" t="str">
            <v>CANEPA MANRIQUE MARIO ANTONIO</v>
          </cell>
          <cell r="AR56" t="str">
            <v>CALLE : 43 No 333 X 20 - 22 JUAN PABLO</v>
          </cell>
        </row>
        <row r="57">
          <cell r="A57" t="str">
            <v>CANO ANGULO JORGE HUMBERTO</v>
          </cell>
          <cell r="B57" t="str">
            <v>CAAJ600719</v>
          </cell>
          <cell r="C57" t="str">
            <v>CANO</v>
          </cell>
          <cell r="D57" t="str">
            <v>ANGULO</v>
          </cell>
          <cell r="E57" t="str">
            <v>JORGE HUMBERTO</v>
          </cell>
          <cell r="F57" t="str">
            <v>H</v>
          </cell>
          <cell r="H57" t="str">
            <v>CAAJ600719HDFNNR09</v>
          </cell>
          <cell r="I57">
            <v>84765906528</v>
          </cell>
          <cell r="J57">
            <v>36113654906</v>
          </cell>
          <cell r="N57">
            <v>22116</v>
          </cell>
          <cell r="P57">
            <v>31</v>
          </cell>
          <cell r="Q57">
            <v>31050</v>
          </cell>
          <cell r="R57" t="str">
            <v>MEX</v>
          </cell>
          <cell r="T57">
            <v>10</v>
          </cell>
          <cell r="U57">
            <v>2</v>
          </cell>
          <cell r="V57">
            <v>36069</v>
          </cell>
          <cell r="W57">
            <v>36069</v>
          </cell>
          <cell r="X57">
            <v>5209</v>
          </cell>
          <cell r="AA57" t="str">
            <v>DP</v>
          </cell>
          <cell r="AB57" t="str">
            <v>BANORTE</v>
          </cell>
          <cell r="AC57" t="str">
            <v>0156097956</v>
          </cell>
          <cell r="AE57">
            <v>1602</v>
          </cell>
          <cell r="AF57">
            <v>38</v>
          </cell>
          <cell r="AG57">
            <v>401</v>
          </cell>
          <cell r="AI57">
            <v>43</v>
          </cell>
          <cell r="AJ57">
            <v>45</v>
          </cell>
          <cell r="AK57" t="str">
            <v>EMILIANO ZAPATA OTE</v>
          </cell>
          <cell r="AL57">
            <v>97144</v>
          </cell>
          <cell r="AO57">
            <v>31</v>
          </cell>
          <cell r="AP57">
            <v>31050</v>
          </cell>
          <cell r="AQ57" t="str">
            <v>CANO ANGULO JORGE HUMBERTO</v>
          </cell>
          <cell r="AR57" t="str">
            <v>CALLE : 38 No 401 X 43 - 45 EMILIANO ZAPATA OTE</v>
          </cell>
        </row>
        <row r="58">
          <cell r="A58" t="str">
            <v>CANO CONTRERAS MANUEL JESUS</v>
          </cell>
          <cell r="B58" t="str">
            <v>CACM680517</v>
          </cell>
          <cell r="C58" t="str">
            <v>CANO</v>
          </cell>
          <cell r="D58" t="str">
            <v>CONTRERAS</v>
          </cell>
          <cell r="E58" t="str">
            <v>MANUEL JESUS</v>
          </cell>
          <cell r="F58" t="str">
            <v>H</v>
          </cell>
          <cell r="H58" t="str">
            <v>CACM680517HYNNNN01</v>
          </cell>
          <cell r="I58">
            <v>84976803324</v>
          </cell>
          <cell r="J58" t="str">
            <v>0440013743071</v>
          </cell>
          <cell r="N58">
            <v>24975</v>
          </cell>
          <cell r="P58">
            <v>31</v>
          </cell>
          <cell r="Q58">
            <v>31050</v>
          </cell>
          <cell r="R58" t="str">
            <v>MEX</v>
          </cell>
          <cell r="T58">
            <v>10</v>
          </cell>
          <cell r="U58">
            <v>2</v>
          </cell>
          <cell r="V58">
            <v>39326</v>
          </cell>
          <cell r="W58">
            <v>39326</v>
          </cell>
          <cell r="X58">
            <v>1952</v>
          </cell>
          <cell r="AA58" t="str">
            <v>DP</v>
          </cell>
          <cell r="AB58" t="str">
            <v>BANORTE</v>
          </cell>
          <cell r="AC58" t="str">
            <v>0553094581</v>
          </cell>
          <cell r="AE58">
            <v>1602</v>
          </cell>
          <cell r="AF58">
            <v>29</v>
          </cell>
          <cell r="AG58">
            <v>431</v>
          </cell>
          <cell r="AI58">
            <v>38</v>
          </cell>
          <cell r="AJ58">
            <v>40</v>
          </cell>
          <cell r="AK58" t="str">
            <v>SALVADOR ALVARADO ORIENTE</v>
          </cell>
          <cell r="AL58">
            <v>97166</v>
          </cell>
          <cell r="AO58">
            <v>31</v>
          </cell>
          <cell r="AP58">
            <v>31050</v>
          </cell>
          <cell r="AQ58" t="str">
            <v>CANO CONTRERAS MANUEL JESUS</v>
          </cell>
          <cell r="AR58" t="str">
            <v>CALLE : 29 No 431 X 38 - 40 SALVADOR ALVARADO ORIENTE</v>
          </cell>
        </row>
        <row r="59">
          <cell r="A59" t="str">
            <v>CANO MADERA JAVIER RENE DE LA CRUZ</v>
          </cell>
          <cell r="B59" t="str">
            <v>CAMJ830503</v>
          </cell>
          <cell r="C59" t="str">
            <v>CANO</v>
          </cell>
          <cell r="D59" t="str">
            <v>MADERA</v>
          </cell>
          <cell r="E59" t="str">
            <v>JAVIER RENE DE LA CRUZ</v>
          </cell>
          <cell r="F59" t="str">
            <v>H</v>
          </cell>
          <cell r="H59" t="str">
            <v>CAMJ830503HYNNDV02</v>
          </cell>
          <cell r="I59">
            <v>84048313781</v>
          </cell>
          <cell r="J59">
            <v>567066630993</v>
          </cell>
          <cell r="N59">
            <v>30439</v>
          </cell>
          <cell r="P59">
            <v>31</v>
          </cell>
          <cell r="Q59">
            <v>31050</v>
          </cell>
          <cell r="R59" t="str">
            <v>MEX</v>
          </cell>
          <cell r="T59">
            <v>2</v>
          </cell>
          <cell r="U59">
            <v>2</v>
          </cell>
          <cell r="V59">
            <v>38976</v>
          </cell>
          <cell r="W59">
            <v>38976</v>
          </cell>
          <cell r="X59">
            <v>2302</v>
          </cell>
          <cell r="AA59" t="str">
            <v>DP</v>
          </cell>
          <cell r="AB59" t="str">
            <v>BANORTE</v>
          </cell>
          <cell r="AC59" t="str">
            <v>0538952277</v>
          </cell>
          <cell r="AE59">
            <v>1601</v>
          </cell>
          <cell r="AF59" t="str">
            <v>123-B</v>
          </cell>
          <cell r="AG59">
            <v>294</v>
          </cell>
          <cell r="AI59" t="str">
            <v>46-D</v>
          </cell>
          <cell r="AJ59">
            <v>48</v>
          </cell>
          <cell r="AK59" t="str">
            <v>SERAPIO RENDON</v>
          </cell>
          <cell r="AL59">
            <v>97285</v>
          </cell>
          <cell r="AM59">
            <v>9291793</v>
          </cell>
          <cell r="AO59">
            <v>31</v>
          </cell>
          <cell r="AP59">
            <v>31050</v>
          </cell>
          <cell r="AQ59" t="str">
            <v>CANO MADERA JAVIER RENE DE LA CRUZ</v>
          </cell>
          <cell r="AR59" t="str">
            <v>CALLE : 123-B No 294 X 46-D - 48 SERAPIO RENDON</v>
          </cell>
        </row>
        <row r="60">
          <cell r="A60" t="str">
            <v>CANO RODRIGUEZ ELSY DEL CARMEN</v>
          </cell>
          <cell r="B60" t="str">
            <v>CARE850925</v>
          </cell>
          <cell r="C60" t="str">
            <v>CANO</v>
          </cell>
          <cell r="D60" t="str">
            <v>RODRIGUEZ</v>
          </cell>
          <cell r="E60" t="str">
            <v>ELSY DEL CARMEN</v>
          </cell>
          <cell r="F60" t="str">
            <v>M</v>
          </cell>
          <cell r="H60" t="str">
            <v>CARE850925HYNNDL06</v>
          </cell>
          <cell r="I60">
            <v>84008334223</v>
          </cell>
          <cell r="J60">
            <v>992095551047</v>
          </cell>
          <cell r="N60">
            <v>31315</v>
          </cell>
          <cell r="P60">
            <v>31</v>
          </cell>
          <cell r="Q60">
            <v>31050</v>
          </cell>
          <cell r="R60" t="str">
            <v>MEX</v>
          </cell>
          <cell r="T60">
            <v>2</v>
          </cell>
          <cell r="U60">
            <v>3</v>
          </cell>
          <cell r="V60">
            <v>39234</v>
          </cell>
          <cell r="W60">
            <v>39234</v>
          </cell>
          <cell r="X60">
            <v>2044</v>
          </cell>
          <cell r="AA60" t="str">
            <v>DP</v>
          </cell>
          <cell r="AB60" t="str">
            <v>BANORTE</v>
          </cell>
          <cell r="AC60" t="str">
            <v>0574848837</v>
          </cell>
          <cell r="AE60">
            <v>1602</v>
          </cell>
          <cell r="AF60">
            <v>79</v>
          </cell>
          <cell r="AG60" t="str">
            <v>889-A</v>
          </cell>
          <cell r="AI60">
            <v>106</v>
          </cell>
          <cell r="AJ60">
            <v>108</v>
          </cell>
          <cell r="AK60" t="str">
            <v>SAMBULA</v>
          </cell>
          <cell r="AL60">
            <v>97250</v>
          </cell>
          <cell r="AM60">
            <v>9845981</v>
          </cell>
          <cell r="AO60">
            <v>31</v>
          </cell>
          <cell r="AP60">
            <v>31050</v>
          </cell>
          <cell r="AQ60" t="str">
            <v>CANO RODRIGUEZ ELSY DEL CARMEN</v>
          </cell>
          <cell r="AR60" t="str">
            <v>CALLE : 79 No 889-A X 106 - 108 SAMBULA</v>
          </cell>
        </row>
        <row r="61">
          <cell r="A61" t="str">
            <v>CANTE VARGUEZ ADYLENE DE JESUS</v>
          </cell>
          <cell r="B61" t="str">
            <v>CAVA890824</v>
          </cell>
          <cell r="C61" t="str">
            <v>CANTE</v>
          </cell>
          <cell r="D61" t="str">
            <v>VARGUEZ</v>
          </cell>
          <cell r="E61" t="str">
            <v>ADYLENE DE JESUS</v>
          </cell>
          <cell r="F61" t="str">
            <v>M</v>
          </cell>
          <cell r="H61" t="str">
            <v>CAVA890824MYNNRD04</v>
          </cell>
          <cell r="I61">
            <v>84078927617</v>
          </cell>
          <cell r="J61">
            <v>928113883069</v>
          </cell>
          <cell r="L61" t="str">
            <v>ady_pexoxa@hotmail.com</v>
          </cell>
          <cell r="N61">
            <v>32744</v>
          </cell>
          <cell r="P61">
            <v>31</v>
          </cell>
          <cell r="Q61">
            <v>31093</v>
          </cell>
          <cell r="R61" t="str">
            <v>MEX</v>
          </cell>
          <cell r="T61">
            <v>1</v>
          </cell>
          <cell r="U61">
            <v>1</v>
          </cell>
          <cell r="V61">
            <v>40854</v>
          </cell>
          <cell r="W61">
            <v>40854</v>
          </cell>
          <cell r="X61">
            <v>424</v>
          </cell>
          <cell r="AA61" t="str">
            <v>EF</v>
          </cell>
          <cell r="AE61">
            <v>1601</v>
          </cell>
          <cell r="AF61">
            <v>24</v>
          </cell>
          <cell r="AG61">
            <v>33</v>
          </cell>
          <cell r="AI61">
            <v>21</v>
          </cell>
          <cell r="AJ61">
            <v>23</v>
          </cell>
          <cell r="AK61" t="str">
            <v>TIXPEUAL</v>
          </cell>
          <cell r="AL61">
            <v>97386</v>
          </cell>
          <cell r="AN61">
            <v>9991268863</v>
          </cell>
          <cell r="AO61">
            <v>31</v>
          </cell>
          <cell r="AP61">
            <v>31095</v>
          </cell>
          <cell r="AQ61" t="str">
            <v>CANTE VARGUEZ ADYLENE DE JESUS</v>
          </cell>
          <cell r="AR61" t="str">
            <v>CALLE : 24 No 33 X 21 - 23 TIXPEUAL</v>
          </cell>
        </row>
        <row r="62">
          <cell r="A62" t="str">
            <v>CANTILLO GAMBOA ISMAEL</v>
          </cell>
          <cell r="B62" t="str">
            <v>CAGI481021</v>
          </cell>
          <cell r="C62" t="str">
            <v>CANTILLO</v>
          </cell>
          <cell r="D62" t="str">
            <v>GAMBOA</v>
          </cell>
          <cell r="E62" t="str">
            <v>ISMAEL</v>
          </cell>
          <cell r="F62" t="str">
            <v>H</v>
          </cell>
          <cell r="H62" t="str">
            <v>CAGI481021HCCNMS05</v>
          </cell>
          <cell r="I62">
            <v>84024800017</v>
          </cell>
          <cell r="J62">
            <v>604066101865</v>
          </cell>
          <cell r="N62">
            <v>17827</v>
          </cell>
          <cell r="P62">
            <v>4</v>
          </cell>
          <cell r="Q62" t="str">
            <v>04000</v>
          </cell>
          <cell r="R62" t="str">
            <v>MEX</v>
          </cell>
          <cell r="T62">
            <v>9</v>
          </cell>
          <cell r="U62">
            <v>3</v>
          </cell>
          <cell r="V62">
            <v>35886</v>
          </cell>
          <cell r="W62">
            <v>35886</v>
          </cell>
          <cell r="X62">
            <v>5392</v>
          </cell>
          <cell r="AA62" t="str">
            <v>DP</v>
          </cell>
          <cell r="AB62" t="str">
            <v>BANORTE</v>
          </cell>
          <cell r="AC62" t="str">
            <v>0148674736</v>
          </cell>
          <cell r="AE62">
            <v>1601</v>
          </cell>
          <cell r="AF62">
            <v>89</v>
          </cell>
          <cell r="AG62">
            <v>515</v>
          </cell>
          <cell r="AI62">
            <v>62</v>
          </cell>
          <cell r="AJ62" t="str">
            <v>62-A</v>
          </cell>
          <cell r="AK62" t="str">
            <v>CENTRO</v>
          </cell>
          <cell r="AL62">
            <v>97000</v>
          </cell>
          <cell r="AM62">
            <v>9239917</v>
          </cell>
          <cell r="AO62">
            <v>31</v>
          </cell>
          <cell r="AP62">
            <v>31050</v>
          </cell>
          <cell r="AQ62" t="str">
            <v>CANTILLO GAMBOA ISMAEL</v>
          </cell>
          <cell r="AR62" t="str">
            <v>CALLE : 89 No 515 X 62 - 62-A CENTRO</v>
          </cell>
        </row>
        <row r="63">
          <cell r="A63" t="str">
            <v>CANTO MAGAÑA MARIO ANDRES</v>
          </cell>
          <cell r="B63" t="str">
            <v>CAMM660210</v>
          </cell>
          <cell r="C63" t="str">
            <v>CANTO</v>
          </cell>
          <cell r="D63" t="str">
            <v>MAGAÑA</v>
          </cell>
          <cell r="E63" t="str">
            <v>MARIO ANDRES</v>
          </cell>
          <cell r="F63" t="str">
            <v>H</v>
          </cell>
          <cell r="H63" t="str">
            <v>CAMM660210HYNNGR06</v>
          </cell>
          <cell r="I63">
            <v>84856613231</v>
          </cell>
          <cell r="J63">
            <v>741014052213</v>
          </cell>
          <cell r="N63">
            <v>24148</v>
          </cell>
          <cell r="P63">
            <v>31</v>
          </cell>
          <cell r="Q63">
            <v>31059</v>
          </cell>
          <cell r="R63" t="str">
            <v>MEX</v>
          </cell>
          <cell r="T63">
            <v>5</v>
          </cell>
          <cell r="U63">
            <v>2</v>
          </cell>
          <cell r="V63">
            <v>36907</v>
          </cell>
          <cell r="W63">
            <v>36907</v>
          </cell>
          <cell r="X63">
            <v>4371</v>
          </cell>
          <cell r="AA63" t="str">
            <v>DP</v>
          </cell>
          <cell r="AB63" t="str">
            <v>BANORTE</v>
          </cell>
          <cell r="AC63" t="str">
            <v>0540510371</v>
          </cell>
          <cell r="AE63">
            <v>1611</v>
          </cell>
          <cell r="AF63">
            <v>33</v>
          </cell>
          <cell r="AG63">
            <v>281</v>
          </cell>
          <cell r="AI63">
            <v>108</v>
          </cell>
          <cell r="AJ63" t="str">
            <v>S/C</v>
          </cell>
          <cell r="AK63" t="str">
            <v>CANUL REYES</v>
          </cell>
          <cell r="AL63">
            <v>97320</v>
          </cell>
          <cell r="AO63">
            <v>31</v>
          </cell>
          <cell r="AP63">
            <v>31059</v>
          </cell>
          <cell r="AQ63" t="str">
            <v>CANTO MAGAÑA MARIO ANDRES</v>
          </cell>
          <cell r="AR63" t="str">
            <v>CALLE : 33 No 281 X 108 - S/C CANUL REYES</v>
          </cell>
        </row>
        <row r="64">
          <cell r="A64" t="str">
            <v>CANTO MORAYTA ENMI SORGELIA</v>
          </cell>
          <cell r="B64" t="str">
            <v>CAME630925</v>
          </cell>
          <cell r="C64" t="str">
            <v>CANTO</v>
          </cell>
          <cell r="D64" t="str">
            <v>MORAYTA</v>
          </cell>
          <cell r="E64" t="str">
            <v>ENMI SORGELIA</v>
          </cell>
          <cell r="F64" t="str">
            <v>M</v>
          </cell>
          <cell r="H64" t="str">
            <v>CAME630925MCCNRN07</v>
          </cell>
          <cell r="I64">
            <v>84816324093</v>
          </cell>
          <cell r="J64">
            <v>59314173903</v>
          </cell>
          <cell r="N64">
            <v>23279</v>
          </cell>
          <cell r="P64">
            <v>4</v>
          </cell>
          <cell r="Q64" t="str">
            <v>04000</v>
          </cell>
          <cell r="R64" t="str">
            <v>MEX</v>
          </cell>
          <cell r="T64">
            <v>1</v>
          </cell>
          <cell r="U64">
            <v>2</v>
          </cell>
          <cell r="V64">
            <v>36084</v>
          </cell>
          <cell r="W64">
            <v>36084</v>
          </cell>
          <cell r="X64">
            <v>5194</v>
          </cell>
          <cell r="AA64" t="str">
            <v>DP</v>
          </cell>
          <cell r="AB64" t="str">
            <v>BANORTE</v>
          </cell>
          <cell r="AC64" t="str">
            <v>0148674754</v>
          </cell>
          <cell r="AE64">
            <v>1605</v>
          </cell>
          <cell r="AF64">
            <v>60</v>
          </cell>
          <cell r="AG64" t="str">
            <v>651-B</v>
          </cell>
          <cell r="AI64">
            <v>81</v>
          </cell>
          <cell r="AJ64">
            <v>83</v>
          </cell>
          <cell r="AK64" t="str">
            <v>CENTRO</v>
          </cell>
          <cell r="AL64">
            <v>97000</v>
          </cell>
          <cell r="AM64">
            <v>9281607</v>
          </cell>
          <cell r="AO64">
            <v>31</v>
          </cell>
          <cell r="AP64">
            <v>31050</v>
          </cell>
          <cell r="AQ64" t="str">
            <v>CANTO MORAYTA ENMI SORGELIA</v>
          </cell>
          <cell r="AR64" t="str">
            <v>CALLE : 60 No 651-B X 81 - 83 CENTRO</v>
          </cell>
        </row>
        <row r="65">
          <cell r="A65" t="str">
            <v>CANTO SOLIS MIGUEL ANGEL</v>
          </cell>
          <cell r="B65" t="str">
            <v>CASM480130</v>
          </cell>
          <cell r="C65" t="str">
            <v>CANTO</v>
          </cell>
          <cell r="D65" t="str">
            <v>SOLIS</v>
          </cell>
          <cell r="E65" t="str">
            <v>MIGUEL ANGEL</v>
          </cell>
          <cell r="F65" t="str">
            <v>H</v>
          </cell>
          <cell r="H65" t="str">
            <v>CASM480130HYNNLG03</v>
          </cell>
          <cell r="I65">
            <v>84864810409</v>
          </cell>
          <cell r="J65">
            <v>32113642837</v>
          </cell>
          <cell r="K65">
            <v>78131</v>
          </cell>
          <cell r="N65">
            <v>17562</v>
          </cell>
          <cell r="P65">
            <v>31</v>
          </cell>
          <cell r="Q65">
            <v>31050</v>
          </cell>
          <cell r="R65" t="str">
            <v>MEX</v>
          </cell>
          <cell r="T65">
            <v>1</v>
          </cell>
          <cell r="U65">
            <v>2</v>
          </cell>
          <cell r="V65">
            <v>31382</v>
          </cell>
          <cell r="W65">
            <v>31382</v>
          </cell>
          <cell r="X65">
            <v>9896</v>
          </cell>
          <cell r="AA65" t="str">
            <v>DP</v>
          </cell>
          <cell r="AB65" t="str">
            <v>BANORTE</v>
          </cell>
          <cell r="AC65" t="str">
            <v>0687771198</v>
          </cell>
          <cell r="AE65">
            <v>1601</v>
          </cell>
          <cell r="AF65">
            <v>25</v>
          </cell>
          <cell r="AG65">
            <v>188</v>
          </cell>
          <cell r="AI65">
            <v>24</v>
          </cell>
          <cell r="AJ65">
            <v>20</v>
          </cell>
          <cell r="AK65" t="str">
            <v>JARD.MIRAFLORES</v>
          </cell>
          <cell r="AL65">
            <v>97168</v>
          </cell>
          <cell r="AM65">
            <v>9291921</v>
          </cell>
          <cell r="AO65">
            <v>31</v>
          </cell>
          <cell r="AP65">
            <v>31050</v>
          </cell>
          <cell r="AQ65" t="str">
            <v>CANTO SOLIS MIGUEL ANGEL</v>
          </cell>
          <cell r="AR65" t="str">
            <v>CALLE : 25 No 188 X 24 - 20 JARD.MIRAFLORES</v>
          </cell>
        </row>
        <row r="66">
          <cell r="A66" t="str">
            <v>CANTO TORRES JOSE JAVIER</v>
          </cell>
          <cell r="B66" t="str">
            <v>CATJ620304</v>
          </cell>
          <cell r="C66" t="str">
            <v>CANTO</v>
          </cell>
          <cell r="D66" t="str">
            <v>TORRES</v>
          </cell>
          <cell r="E66" t="str">
            <v>JOSE JAVIER</v>
          </cell>
          <cell r="F66" t="str">
            <v>H</v>
          </cell>
          <cell r="H66" t="str">
            <v>CATJ620304HYNNRV08</v>
          </cell>
          <cell r="I66">
            <v>84826209243</v>
          </cell>
          <cell r="J66">
            <v>474066247142</v>
          </cell>
          <cell r="K66" t="str">
            <v>B-2105868</v>
          </cell>
          <cell r="N66">
            <v>22709</v>
          </cell>
          <cell r="P66">
            <v>31</v>
          </cell>
          <cell r="Q66">
            <v>31050</v>
          </cell>
          <cell r="R66" t="str">
            <v>MEX</v>
          </cell>
          <cell r="T66">
            <v>9</v>
          </cell>
          <cell r="U66">
            <v>2</v>
          </cell>
          <cell r="V66">
            <v>38749</v>
          </cell>
          <cell r="W66">
            <v>38749</v>
          </cell>
          <cell r="X66">
            <v>2529</v>
          </cell>
          <cell r="AA66" t="str">
            <v>DP</v>
          </cell>
          <cell r="AB66" t="str">
            <v>BANORTE</v>
          </cell>
          <cell r="AC66" t="str">
            <v>0530448644</v>
          </cell>
          <cell r="AE66">
            <v>1602</v>
          </cell>
          <cell r="AF66">
            <v>55</v>
          </cell>
          <cell r="AG66">
            <v>392</v>
          </cell>
          <cell r="AI66">
            <v>20</v>
          </cell>
          <cell r="AJ66">
            <v>22</v>
          </cell>
          <cell r="AK66" t="str">
            <v>JUAN PABLO</v>
          </cell>
          <cell r="AL66">
            <v>97246</v>
          </cell>
          <cell r="AM66">
            <v>9828110</v>
          </cell>
          <cell r="AO66">
            <v>31</v>
          </cell>
          <cell r="AP66">
            <v>31050</v>
          </cell>
          <cell r="AQ66" t="str">
            <v>CANTO TORRES JOSE JAVIER</v>
          </cell>
          <cell r="AR66" t="str">
            <v>CALLE : 55 No 392 X 20 - 22 JUAN PABLO</v>
          </cell>
        </row>
        <row r="67">
          <cell r="A67" t="str">
            <v>CANUL CAUICH JOSE LUIS SANTOS</v>
          </cell>
          <cell r="B67" t="str">
            <v>CACL681209</v>
          </cell>
          <cell r="C67" t="str">
            <v>CANUL</v>
          </cell>
          <cell r="D67" t="str">
            <v>CAUICH</v>
          </cell>
          <cell r="E67" t="str">
            <v>JOSE LUIS SANTOS</v>
          </cell>
          <cell r="F67" t="str">
            <v>H</v>
          </cell>
          <cell r="H67" t="str">
            <v>CACL681209HYNNHS05</v>
          </cell>
          <cell r="I67" t="str">
            <v>84887022709</v>
          </cell>
          <cell r="J67" t="str">
            <v>024613816133</v>
          </cell>
          <cell r="N67">
            <v>25181</v>
          </cell>
          <cell r="P67">
            <v>31</v>
          </cell>
          <cell r="Q67">
            <v>31048</v>
          </cell>
          <cell r="R67" t="str">
            <v>MEX</v>
          </cell>
          <cell r="T67">
            <v>9</v>
          </cell>
          <cell r="U67">
            <v>2</v>
          </cell>
          <cell r="V67">
            <v>37119</v>
          </cell>
          <cell r="W67">
            <v>37119</v>
          </cell>
          <cell r="X67">
            <v>4159</v>
          </cell>
          <cell r="AA67" t="str">
            <v>EF</v>
          </cell>
          <cell r="AE67">
            <v>1609</v>
          </cell>
          <cell r="AF67" t="str">
            <v>DOMICILIO CONOCIDO</v>
          </cell>
          <cell r="AI67" t="str">
            <v>S/C</v>
          </cell>
          <cell r="AJ67" t="str">
            <v>S/C</v>
          </cell>
          <cell r="AK67" t="str">
            <v>SAN RAFAEL, MAXCANU</v>
          </cell>
          <cell r="AL67">
            <v>97806</v>
          </cell>
          <cell r="AO67">
            <v>31</v>
          </cell>
          <cell r="AP67">
            <v>31048</v>
          </cell>
          <cell r="AQ67" t="str">
            <v>CANUL CAUICH JOSE LUIS SANTOS</v>
          </cell>
          <cell r="AR67" t="str">
            <v>CALLE : DOMICILIO CONOCIDO No  X S/C - S/C SAN RAFAEL, MAXCANU</v>
          </cell>
        </row>
        <row r="68">
          <cell r="A68" t="str">
            <v>CANUL COB MIRIAM EVANGELINA</v>
          </cell>
          <cell r="B68" t="str">
            <v>CACM550228</v>
          </cell>
          <cell r="C68" t="str">
            <v>CANUL</v>
          </cell>
          <cell r="D68" t="str">
            <v>COB</v>
          </cell>
          <cell r="E68" t="str">
            <v>MIRIAM EVANGELINA</v>
          </cell>
          <cell r="F68" t="str">
            <v>M</v>
          </cell>
          <cell r="H68" t="str">
            <v>CACM550228MYNNBR01</v>
          </cell>
          <cell r="I68" t="str">
            <v>01775556473</v>
          </cell>
          <cell r="J68" t="str">
            <v>0433013688456</v>
          </cell>
          <cell r="N68">
            <v>20148</v>
          </cell>
          <cell r="P68">
            <v>31</v>
          </cell>
          <cell r="Q68">
            <v>31076</v>
          </cell>
          <cell r="R68" t="str">
            <v>MEX</v>
          </cell>
          <cell r="T68">
            <v>3</v>
          </cell>
          <cell r="U68">
            <v>2</v>
          </cell>
          <cell r="V68">
            <v>38458</v>
          </cell>
          <cell r="W68">
            <v>38458</v>
          </cell>
          <cell r="X68">
            <v>2820</v>
          </cell>
          <cell r="AA68" t="str">
            <v>DP</v>
          </cell>
          <cell r="AB68" t="str">
            <v>BANORTE</v>
          </cell>
          <cell r="AC68" t="str">
            <v>0156382858</v>
          </cell>
          <cell r="AE68">
            <v>1601</v>
          </cell>
          <cell r="AF68">
            <v>29</v>
          </cell>
          <cell r="AG68">
            <v>123</v>
          </cell>
          <cell r="AI68">
            <v>16</v>
          </cell>
          <cell r="AJ68">
            <v>18</v>
          </cell>
          <cell r="AK68" t="str">
            <v>FRACC. DEL CARMEN</v>
          </cell>
          <cell r="AL68">
            <v>97158</v>
          </cell>
          <cell r="AO68">
            <v>31</v>
          </cell>
          <cell r="AP68">
            <v>31050</v>
          </cell>
          <cell r="AQ68" t="str">
            <v>CANUL COB MIRIAM EVANGELINA</v>
          </cell>
          <cell r="AR68" t="str">
            <v>CALLE : 29 No 123 X 16 - 18 FRACC. DEL CARMEN</v>
          </cell>
        </row>
        <row r="69">
          <cell r="A69" t="str">
            <v>CANUL CRESPO JOSE FEDERICO</v>
          </cell>
          <cell r="B69" t="str">
            <v>CACF721226</v>
          </cell>
          <cell r="C69" t="str">
            <v>CANUL</v>
          </cell>
          <cell r="D69" t="str">
            <v>CRESPO</v>
          </cell>
          <cell r="E69" t="str">
            <v>JOSE FEDERICO</v>
          </cell>
          <cell r="F69" t="str">
            <v>H</v>
          </cell>
          <cell r="H69" t="str">
            <v>CACF721226HYNNRD00</v>
          </cell>
          <cell r="I69">
            <v>84937204455</v>
          </cell>
          <cell r="J69">
            <v>112014041919</v>
          </cell>
          <cell r="N69">
            <v>26659</v>
          </cell>
          <cell r="P69">
            <v>31</v>
          </cell>
          <cell r="Q69">
            <v>31052</v>
          </cell>
          <cell r="R69" t="str">
            <v>MEX</v>
          </cell>
          <cell r="T69">
            <v>8</v>
          </cell>
          <cell r="U69">
            <v>3</v>
          </cell>
          <cell r="V69">
            <v>40575</v>
          </cell>
          <cell r="W69">
            <v>40575</v>
          </cell>
          <cell r="X69">
            <v>703</v>
          </cell>
          <cell r="AA69" t="str">
            <v>DP</v>
          </cell>
          <cell r="AB69" t="str">
            <v>BANORTE</v>
          </cell>
          <cell r="AC69" t="str">
            <v>0680093202</v>
          </cell>
          <cell r="AE69">
            <v>1603</v>
          </cell>
          <cell r="AF69">
            <v>14</v>
          </cell>
          <cell r="AG69" t="str">
            <v>102-A</v>
          </cell>
          <cell r="AI69">
            <v>21</v>
          </cell>
          <cell r="AJ69">
            <v>23</v>
          </cell>
          <cell r="AK69" t="str">
            <v>DZEMUL</v>
          </cell>
          <cell r="AL69">
            <v>97404</v>
          </cell>
          <cell r="AN69">
            <v>9919116031</v>
          </cell>
          <cell r="AO69">
            <v>31</v>
          </cell>
          <cell r="AP69">
            <v>31026</v>
          </cell>
          <cell r="AQ69" t="str">
            <v>CANUL CRESPO JOSE FEDERICO</v>
          </cell>
          <cell r="AR69" t="str">
            <v>CALLE : 14 No 102-A X 21 - 23 DZEMUL</v>
          </cell>
        </row>
        <row r="70">
          <cell r="A70" t="str">
            <v>CANUL LINARES PABLO ANTONIO</v>
          </cell>
          <cell r="B70" t="str">
            <v>CALP720505</v>
          </cell>
          <cell r="C70" t="str">
            <v>CANUL</v>
          </cell>
          <cell r="D70" t="str">
            <v>LINARES</v>
          </cell>
          <cell r="E70" t="str">
            <v>PABLO ANTONIO</v>
          </cell>
          <cell r="F70" t="str">
            <v>H</v>
          </cell>
          <cell r="H70" t="str">
            <v>CALP72,0505HYNNNB05</v>
          </cell>
          <cell r="I70">
            <v>84927209260</v>
          </cell>
          <cell r="J70">
            <v>59866033716</v>
          </cell>
          <cell r="N70">
            <v>26424</v>
          </cell>
          <cell r="P70">
            <v>31</v>
          </cell>
          <cell r="Q70">
            <v>31050</v>
          </cell>
          <cell r="R70" t="str">
            <v>MEX</v>
          </cell>
          <cell r="T70">
            <v>1</v>
          </cell>
          <cell r="U70">
            <v>2</v>
          </cell>
          <cell r="V70">
            <v>39318</v>
          </cell>
          <cell r="W70">
            <v>39318</v>
          </cell>
          <cell r="X70">
            <v>1960</v>
          </cell>
          <cell r="AA70" t="str">
            <v>DP</v>
          </cell>
          <cell r="AB70" t="str">
            <v>BANORTE</v>
          </cell>
          <cell r="AC70" t="str">
            <v>0564458956</v>
          </cell>
          <cell r="AE70">
            <v>1601</v>
          </cell>
          <cell r="AF70">
            <v>19</v>
          </cell>
          <cell r="AG70">
            <v>344</v>
          </cell>
          <cell r="AI70">
            <v>22</v>
          </cell>
          <cell r="AJ70">
            <v>24</v>
          </cell>
          <cell r="AK70" t="str">
            <v>JUAN PABLO</v>
          </cell>
          <cell r="AL70">
            <v>97246</v>
          </cell>
          <cell r="AM70">
            <v>9858637</v>
          </cell>
          <cell r="AO70">
            <v>31</v>
          </cell>
          <cell r="AP70">
            <v>31050</v>
          </cell>
          <cell r="AQ70" t="str">
            <v>CANUL LINARES PABLO ANTONIO</v>
          </cell>
          <cell r="AR70" t="str">
            <v>CALLE : 19 No 344 X 22 - 24 JUAN PABLO</v>
          </cell>
        </row>
        <row r="71">
          <cell r="A71" t="str">
            <v>CANUL MOGUEL MARIA JOSE</v>
          </cell>
          <cell r="B71" t="str">
            <v>CAMJ6903196U6</v>
          </cell>
          <cell r="C71" t="str">
            <v>CANUL</v>
          </cell>
          <cell r="D71" t="str">
            <v>MOGUEL</v>
          </cell>
          <cell r="E71" t="str">
            <v>MARIA JOSE</v>
          </cell>
          <cell r="F71" t="str">
            <v>M</v>
          </cell>
          <cell r="H71" t="str">
            <v>CAMJ690319MYNNGS07</v>
          </cell>
          <cell r="I71">
            <v>84926918370</v>
          </cell>
          <cell r="J71" t="str">
            <v>0389013595270</v>
          </cell>
          <cell r="N71">
            <v>25281</v>
          </cell>
          <cell r="P71">
            <v>31</v>
          </cell>
          <cell r="Q71">
            <v>31050</v>
          </cell>
          <cell r="R71" t="str">
            <v>MEX</v>
          </cell>
          <cell r="T71">
            <v>5</v>
          </cell>
          <cell r="U71">
            <v>1</v>
          </cell>
          <cell r="V71">
            <v>40802</v>
          </cell>
          <cell r="W71">
            <v>40802</v>
          </cell>
          <cell r="X71">
            <v>476</v>
          </cell>
          <cell r="AA71" t="str">
            <v>DP</v>
          </cell>
          <cell r="AB71" t="str">
            <v>BANORTE</v>
          </cell>
          <cell r="AC71" t="str">
            <v>0803983193</v>
          </cell>
          <cell r="AE71">
            <v>1601</v>
          </cell>
          <cell r="AF71">
            <v>39</v>
          </cell>
          <cell r="AG71" t="str">
            <v>602B</v>
          </cell>
          <cell r="AI71" t="str">
            <v>84A</v>
          </cell>
          <cell r="AJ71" t="str">
            <v>84B</v>
          </cell>
          <cell r="AK71" t="str">
            <v>CENTRO</v>
          </cell>
          <cell r="AL71">
            <v>97000</v>
          </cell>
          <cell r="AM71">
            <v>9257165</v>
          </cell>
          <cell r="AN71">
            <v>9997387690</v>
          </cell>
          <cell r="AO71">
            <v>31</v>
          </cell>
          <cell r="AP71">
            <v>31050</v>
          </cell>
          <cell r="AQ71" t="str">
            <v>CANUL MOGUEL MARIA JOSE</v>
          </cell>
          <cell r="AR71" t="str">
            <v>CALLE : 39 No 602B X 84A - 84B CENTRO</v>
          </cell>
        </row>
        <row r="72">
          <cell r="A72" t="str">
            <v>CANUL MOO WILLIAM DE JESUS</v>
          </cell>
          <cell r="B72" t="str">
            <v>CAMW650518</v>
          </cell>
          <cell r="C72" t="str">
            <v>CANUL</v>
          </cell>
          <cell r="D72" t="str">
            <v>MOO</v>
          </cell>
          <cell r="E72" t="str">
            <v>WILLIAM DE JESUS</v>
          </cell>
          <cell r="F72" t="str">
            <v>H</v>
          </cell>
          <cell r="H72" t="str">
            <v>CAMW650518HYNNXL08</v>
          </cell>
          <cell r="I72">
            <v>84836510119</v>
          </cell>
          <cell r="J72">
            <v>34513612410</v>
          </cell>
          <cell r="N72">
            <v>23880</v>
          </cell>
          <cell r="P72">
            <v>31</v>
          </cell>
          <cell r="Q72">
            <v>31004</v>
          </cell>
          <cell r="R72" t="str">
            <v>MEX</v>
          </cell>
          <cell r="T72">
            <v>9</v>
          </cell>
          <cell r="U72">
            <v>2</v>
          </cell>
          <cell r="V72">
            <v>30636</v>
          </cell>
          <cell r="W72">
            <v>30636</v>
          </cell>
          <cell r="X72">
            <v>10642</v>
          </cell>
          <cell r="AA72" t="str">
            <v>DP</v>
          </cell>
          <cell r="AB72" t="str">
            <v>BANORTE</v>
          </cell>
          <cell r="AC72" t="str">
            <v>0148674763</v>
          </cell>
          <cell r="AE72">
            <v>1606</v>
          </cell>
          <cell r="AF72">
            <v>41</v>
          </cell>
          <cell r="AG72">
            <v>440</v>
          </cell>
          <cell r="AI72">
            <v>38</v>
          </cell>
          <cell r="AJ72">
            <v>40</v>
          </cell>
          <cell r="AK72" t="str">
            <v>CHENKU</v>
          </cell>
          <cell r="AL72">
            <v>97219</v>
          </cell>
          <cell r="AM72">
            <v>9874780</v>
          </cell>
          <cell r="AO72">
            <v>31</v>
          </cell>
          <cell r="AP72">
            <v>31004</v>
          </cell>
          <cell r="AQ72" t="str">
            <v>CANUL MOO WILLIAM DE JESUS</v>
          </cell>
          <cell r="AR72" t="str">
            <v>CALLE : 41 No 440 X 38 - 40 CHENKU</v>
          </cell>
        </row>
        <row r="73">
          <cell r="A73" t="str">
            <v>CANUL Y PECH RAFAEL GUSTAVO</v>
          </cell>
          <cell r="B73" t="str">
            <v>CAPR580828</v>
          </cell>
          <cell r="C73" t="str">
            <v>CANUL</v>
          </cell>
          <cell r="D73" t="str">
            <v>Y PECH</v>
          </cell>
          <cell r="E73" t="str">
            <v>RAFAEL GUSTAVO</v>
          </cell>
          <cell r="F73" t="str">
            <v>H</v>
          </cell>
          <cell r="H73" t="str">
            <v>CAPR580828HYNNCF07</v>
          </cell>
          <cell r="I73">
            <v>84775803905</v>
          </cell>
          <cell r="J73">
            <v>510066087837</v>
          </cell>
          <cell r="N73">
            <v>21425</v>
          </cell>
          <cell r="P73">
            <v>31</v>
          </cell>
          <cell r="Q73">
            <v>31093</v>
          </cell>
          <cell r="R73" t="str">
            <v>MEX</v>
          </cell>
          <cell r="T73">
            <v>8</v>
          </cell>
          <cell r="U73">
            <v>2</v>
          </cell>
          <cell r="V73">
            <v>38808</v>
          </cell>
          <cell r="W73">
            <v>38808</v>
          </cell>
          <cell r="X73">
            <v>2470</v>
          </cell>
          <cell r="AA73" t="str">
            <v>DP</v>
          </cell>
          <cell r="AB73" t="str">
            <v>BANORTE</v>
          </cell>
          <cell r="AC73" t="str">
            <v>0530539289</v>
          </cell>
          <cell r="AE73">
            <v>1604</v>
          </cell>
          <cell r="AF73" t="str">
            <v>29-C</v>
          </cell>
          <cell r="AG73">
            <v>243</v>
          </cell>
          <cell r="AI73" t="str">
            <v>10-B</v>
          </cell>
          <cell r="AJ73" t="str">
            <v>10-A</v>
          </cell>
          <cell r="AK73" t="str">
            <v>VERGEL</v>
          </cell>
          <cell r="AL73">
            <v>97173</v>
          </cell>
          <cell r="AM73">
            <v>9831335</v>
          </cell>
          <cell r="AO73">
            <v>31</v>
          </cell>
          <cell r="AP73">
            <v>31050</v>
          </cell>
          <cell r="AQ73" t="str">
            <v>CANUL Y PECH RAFAEL GUSTAVO</v>
          </cell>
          <cell r="AR73" t="str">
            <v>CALLE : 29-C No 243 X 10-B - 10-A VERGEL</v>
          </cell>
        </row>
        <row r="74">
          <cell r="A74" t="str">
            <v>CARDENAS TUN KARLA DEL ROSARIO</v>
          </cell>
          <cell r="B74" t="str">
            <v>CATK850425</v>
          </cell>
          <cell r="C74" t="str">
            <v>CARDENAS</v>
          </cell>
          <cell r="D74" t="str">
            <v>TUN</v>
          </cell>
          <cell r="E74" t="str">
            <v>KARLA DEL ROSARIO</v>
          </cell>
          <cell r="F74" t="str">
            <v>M</v>
          </cell>
          <cell r="H74" t="str">
            <v>CATK850425MYNRNR03</v>
          </cell>
          <cell r="I74">
            <v>84068525702</v>
          </cell>
          <cell r="J74">
            <v>515066687005</v>
          </cell>
          <cell r="N74">
            <v>31162</v>
          </cell>
          <cell r="P74">
            <v>31</v>
          </cell>
          <cell r="Q74">
            <v>31050</v>
          </cell>
          <cell r="R74" t="str">
            <v>MEX</v>
          </cell>
          <cell r="T74">
            <v>2</v>
          </cell>
          <cell r="U74">
            <v>1</v>
          </cell>
          <cell r="V74">
            <v>39037</v>
          </cell>
          <cell r="W74">
            <v>39037</v>
          </cell>
          <cell r="X74">
            <v>2241</v>
          </cell>
          <cell r="AA74" t="str">
            <v>DP</v>
          </cell>
          <cell r="AB74" t="str">
            <v>BANORTE</v>
          </cell>
          <cell r="AC74" t="str">
            <v>0199252435</v>
          </cell>
          <cell r="AE74">
            <v>1601</v>
          </cell>
          <cell r="AF74">
            <v>22</v>
          </cell>
          <cell r="AG74">
            <v>320</v>
          </cell>
          <cell r="AI74">
            <v>73</v>
          </cell>
          <cell r="AJ74">
            <v>75</v>
          </cell>
          <cell r="AK74" t="str">
            <v>MORELOS OTE</v>
          </cell>
          <cell r="AL74">
            <v>97174</v>
          </cell>
          <cell r="AM74">
            <v>1311059</v>
          </cell>
          <cell r="AO74">
            <v>31</v>
          </cell>
          <cell r="AP74">
            <v>31050</v>
          </cell>
          <cell r="AQ74" t="str">
            <v>CARDENAS TUN KARLA DEL ROSARIO</v>
          </cell>
          <cell r="AR74" t="str">
            <v>CALLE : 22 No 320 X 73 - 75 MORELOS OTE</v>
          </cell>
        </row>
        <row r="75">
          <cell r="A75" t="str">
            <v>CARDENAS Y GALLARETA HERNAN JOSE</v>
          </cell>
          <cell r="B75" t="str">
            <v>CAGH390406</v>
          </cell>
          <cell r="C75" t="str">
            <v>CARDENAS</v>
          </cell>
          <cell r="D75" t="str">
            <v>Y GALLARETA</v>
          </cell>
          <cell r="E75" t="str">
            <v>HERNAN JOSE</v>
          </cell>
          <cell r="F75" t="str">
            <v>H</v>
          </cell>
          <cell r="H75" t="str">
            <v>CAGH390406HYNRLR09</v>
          </cell>
          <cell r="I75" t="str">
            <v>01593922022</v>
          </cell>
          <cell r="J75" t="str">
            <v>0302066345998</v>
          </cell>
          <cell r="N75">
            <v>14341</v>
          </cell>
          <cell r="P75">
            <v>31</v>
          </cell>
          <cell r="Q75">
            <v>31050</v>
          </cell>
          <cell r="R75" t="str">
            <v>MEX</v>
          </cell>
          <cell r="T75">
            <v>2</v>
          </cell>
          <cell r="U75">
            <v>2</v>
          </cell>
          <cell r="V75">
            <v>39336</v>
          </cell>
          <cell r="W75">
            <v>39336</v>
          </cell>
          <cell r="X75">
            <v>1942</v>
          </cell>
          <cell r="AA75" t="str">
            <v>DP</v>
          </cell>
          <cell r="AB75" t="str">
            <v>BANORTE</v>
          </cell>
          <cell r="AC75" t="str">
            <v>0569569905</v>
          </cell>
          <cell r="AE75">
            <v>1606</v>
          </cell>
          <cell r="AF75">
            <v>25</v>
          </cell>
          <cell r="AG75">
            <v>404</v>
          </cell>
          <cell r="AI75">
            <v>46</v>
          </cell>
          <cell r="AJ75">
            <v>48</v>
          </cell>
          <cell r="AK75" t="str">
            <v>JARDINES DE MERIDA</v>
          </cell>
          <cell r="AL75">
            <v>97135</v>
          </cell>
          <cell r="AO75">
            <v>31</v>
          </cell>
          <cell r="AP75">
            <v>31050</v>
          </cell>
          <cell r="AQ75" t="str">
            <v>CARDENAS Y GALLARETA HERNAN JOSE</v>
          </cell>
          <cell r="AR75" t="str">
            <v>CALLE : 25 No 404 X 46 - 48 JARDINES DE MERIDA</v>
          </cell>
        </row>
        <row r="76">
          <cell r="A76" t="str">
            <v>CARRILLO PUERTO CESAR AUGUSTO</v>
          </cell>
          <cell r="B76" t="str">
            <v>CAPC800630</v>
          </cell>
          <cell r="C76" t="str">
            <v>CARRILLO</v>
          </cell>
          <cell r="D76" t="str">
            <v>PUERTO</v>
          </cell>
          <cell r="E76" t="str">
            <v>CESAR AUGUSTO</v>
          </cell>
          <cell r="F76" t="str">
            <v>H</v>
          </cell>
          <cell r="H76" t="str">
            <v>CAPC800630HYNRRS02</v>
          </cell>
          <cell r="I76">
            <v>84008027009</v>
          </cell>
          <cell r="J76" t="str">
            <v>0279066416527</v>
          </cell>
          <cell r="N76">
            <v>29402</v>
          </cell>
          <cell r="P76">
            <v>31</v>
          </cell>
          <cell r="Q76">
            <v>31050</v>
          </cell>
          <cell r="R76" t="str">
            <v>MEX</v>
          </cell>
          <cell r="T76">
            <v>5</v>
          </cell>
          <cell r="U76">
            <v>2</v>
          </cell>
          <cell r="V76">
            <v>39508</v>
          </cell>
          <cell r="W76">
            <v>39508</v>
          </cell>
          <cell r="X76">
            <v>1770</v>
          </cell>
          <cell r="AA76" t="str">
            <v>DP</v>
          </cell>
          <cell r="AB76" t="str">
            <v>BANORTE</v>
          </cell>
          <cell r="AC76" t="str">
            <v>0570817817</v>
          </cell>
          <cell r="AE76">
            <v>1601</v>
          </cell>
          <cell r="AF76">
            <v>40</v>
          </cell>
          <cell r="AG76">
            <v>509</v>
          </cell>
          <cell r="AI76">
            <v>25</v>
          </cell>
          <cell r="AJ76">
            <v>27</v>
          </cell>
          <cell r="AK76" t="str">
            <v>FRACC. LOS PINOS</v>
          </cell>
          <cell r="AL76">
            <v>97138</v>
          </cell>
          <cell r="AO76">
            <v>31</v>
          </cell>
          <cell r="AP76">
            <v>31050</v>
          </cell>
          <cell r="AQ76" t="str">
            <v>CARRILLO PUERTO CESAR AUGUSTO</v>
          </cell>
          <cell r="AR76" t="str">
            <v>CALLE : 40 No 509 X 25 - 27 FRACC. LOS PINOS</v>
          </cell>
        </row>
        <row r="77">
          <cell r="A77" t="str">
            <v>CARRILLO AMAYA ADOLFO ESTEBAN</v>
          </cell>
          <cell r="B77" t="str">
            <v>CAAA690420</v>
          </cell>
          <cell r="C77" t="str">
            <v>CARRILLO</v>
          </cell>
          <cell r="D77" t="str">
            <v>AMAYA</v>
          </cell>
          <cell r="E77" t="str">
            <v>ADOLFO ESTEBAN</v>
          </cell>
          <cell r="F77" t="str">
            <v>H</v>
          </cell>
          <cell r="H77" t="str">
            <v>CAAA690420HYNRMD03</v>
          </cell>
          <cell r="I77">
            <v>84066900857</v>
          </cell>
          <cell r="J77">
            <v>400013682391</v>
          </cell>
          <cell r="N77">
            <v>25313</v>
          </cell>
          <cell r="P77">
            <v>31</v>
          </cell>
          <cell r="Q77">
            <v>31050</v>
          </cell>
          <cell r="R77" t="str">
            <v>MEX</v>
          </cell>
          <cell r="T77">
            <v>1</v>
          </cell>
          <cell r="U77">
            <v>1</v>
          </cell>
          <cell r="V77">
            <v>39995</v>
          </cell>
          <cell r="W77">
            <v>39995</v>
          </cell>
          <cell r="X77">
            <v>1283</v>
          </cell>
          <cell r="AA77" t="str">
            <v>DP</v>
          </cell>
          <cell r="AB77" t="str">
            <v>BANORTE</v>
          </cell>
          <cell r="AC77" t="str">
            <v>0687771228</v>
          </cell>
          <cell r="AE77">
            <v>1603</v>
          </cell>
          <cell r="AF77">
            <v>12</v>
          </cell>
          <cell r="AG77" t="str">
            <v>306-B</v>
          </cell>
          <cell r="AI77" t="str">
            <v>39-C</v>
          </cell>
          <cell r="AJ77" t="str">
            <v>S/C</v>
          </cell>
          <cell r="AK77" t="str">
            <v>MAYAPAN</v>
          </cell>
          <cell r="AL77">
            <v>97159</v>
          </cell>
          <cell r="AN77">
            <v>9991759218</v>
          </cell>
          <cell r="AO77">
            <v>31</v>
          </cell>
          <cell r="AP77">
            <v>31050</v>
          </cell>
          <cell r="AQ77" t="str">
            <v>CARRILLO AMAYA ADOLFO ESTEBAN</v>
          </cell>
          <cell r="AR77" t="str">
            <v>CALLE : 12 No 306-B X 39-C - S/C MAYAPAN</v>
          </cell>
        </row>
        <row r="78">
          <cell r="A78" t="str">
            <v>CARRILLO CAN IGNACIO DE LOYOLA</v>
          </cell>
          <cell r="B78" t="str">
            <v>CACI730731</v>
          </cell>
          <cell r="C78" t="str">
            <v>CARRILLO</v>
          </cell>
          <cell r="D78" t="str">
            <v>CAN</v>
          </cell>
          <cell r="E78" t="str">
            <v>IGNACIO DE LOYOLA</v>
          </cell>
          <cell r="F78" t="str">
            <v>H</v>
          </cell>
          <cell r="H78" t="str">
            <v>CACI730731HYNRNG00</v>
          </cell>
          <cell r="I78">
            <v>84947316349</v>
          </cell>
          <cell r="J78">
            <v>576066089134</v>
          </cell>
          <cell r="K78" t="str">
            <v>B-9492251</v>
          </cell>
          <cell r="N78">
            <v>26876</v>
          </cell>
          <cell r="P78">
            <v>31</v>
          </cell>
          <cell r="Q78">
            <v>31050</v>
          </cell>
          <cell r="R78" t="str">
            <v>MEX</v>
          </cell>
          <cell r="T78">
            <v>2</v>
          </cell>
          <cell r="U78">
            <v>3</v>
          </cell>
          <cell r="V78">
            <v>37327</v>
          </cell>
          <cell r="W78">
            <v>37327</v>
          </cell>
          <cell r="X78">
            <v>3951</v>
          </cell>
          <cell r="AA78" t="str">
            <v>DP</v>
          </cell>
          <cell r="AB78" t="str">
            <v>BANORTE</v>
          </cell>
          <cell r="AC78" t="str">
            <v>0149671264</v>
          </cell>
          <cell r="AE78">
            <v>1602</v>
          </cell>
          <cell r="AF78">
            <v>129</v>
          </cell>
          <cell r="AG78" t="str">
            <v>415-A</v>
          </cell>
          <cell r="AI78">
            <v>48</v>
          </cell>
          <cell r="AJ78">
            <v>50</v>
          </cell>
          <cell r="AK78" t="str">
            <v>SAN JOSE TECOH</v>
          </cell>
          <cell r="AL78">
            <v>97299</v>
          </cell>
          <cell r="AO78">
            <v>31</v>
          </cell>
          <cell r="AP78">
            <v>31050</v>
          </cell>
          <cell r="AQ78" t="str">
            <v>CARRILLO CAN IGNACIO DE LOYOLA</v>
          </cell>
          <cell r="AR78" t="str">
            <v>CALLE : 129 No 415-A X 48 - 50 SAN JOSE TECOH</v>
          </cell>
        </row>
        <row r="79">
          <cell r="A79" t="str">
            <v>CARRILLO CANUL JOSE LUIS</v>
          </cell>
          <cell r="B79" t="str">
            <v>CACL680819</v>
          </cell>
          <cell r="C79" t="str">
            <v>CARRILLO</v>
          </cell>
          <cell r="D79" t="str">
            <v>CANUL</v>
          </cell>
          <cell r="E79" t="str">
            <v>JOSE LUIS</v>
          </cell>
          <cell r="F79" t="str">
            <v>H</v>
          </cell>
          <cell r="H79" t="str">
            <v>CACL680819HQRRNS16</v>
          </cell>
          <cell r="I79">
            <v>84866815297</v>
          </cell>
          <cell r="J79">
            <v>60914191249</v>
          </cell>
          <cell r="N79">
            <v>25069</v>
          </cell>
          <cell r="P79">
            <v>23</v>
          </cell>
          <cell r="Q79">
            <v>31060</v>
          </cell>
          <cell r="R79" t="str">
            <v>MEX</v>
          </cell>
          <cell r="T79">
            <v>8</v>
          </cell>
          <cell r="U79">
            <v>2</v>
          </cell>
          <cell r="V79">
            <v>34700</v>
          </cell>
          <cell r="W79">
            <v>34700</v>
          </cell>
          <cell r="X79">
            <v>6578</v>
          </cell>
          <cell r="AA79" t="str">
            <v>DP</v>
          </cell>
          <cell r="AB79" t="str">
            <v>BANORTE</v>
          </cell>
          <cell r="AC79" t="str">
            <v>0148674802</v>
          </cell>
          <cell r="AE79">
            <v>1609</v>
          </cell>
          <cell r="AF79">
            <v>37</v>
          </cell>
          <cell r="AG79">
            <v>16</v>
          </cell>
          <cell r="AI79">
            <v>22</v>
          </cell>
          <cell r="AJ79">
            <v>24</v>
          </cell>
          <cell r="AK79" t="str">
            <v>EL ROBLE</v>
          </cell>
          <cell r="AL79">
            <v>97255</v>
          </cell>
          <cell r="AO79">
            <v>31</v>
          </cell>
          <cell r="AP79">
            <v>31050</v>
          </cell>
          <cell r="AQ79" t="str">
            <v>CARRILLO CANUL JOSE LUIS</v>
          </cell>
          <cell r="AR79" t="str">
            <v>CALLE : 37 No 16 X 22 - 24 EL ROBLE</v>
          </cell>
        </row>
        <row r="80">
          <cell r="A80" t="str">
            <v>CARRILLO CARRILLO RUSELL FERNANDO</v>
          </cell>
          <cell r="B80" t="str">
            <v>CACR650519</v>
          </cell>
          <cell r="C80" t="str">
            <v>CARRILLO</v>
          </cell>
          <cell r="D80" t="str">
            <v>CARRILLO</v>
          </cell>
          <cell r="E80" t="str">
            <v>RUSELL FERNANDO</v>
          </cell>
          <cell r="F80" t="str">
            <v>H</v>
          </cell>
          <cell r="H80" t="str">
            <v>CACR650519HYNRRS17</v>
          </cell>
          <cell r="I80">
            <v>84836405195</v>
          </cell>
          <cell r="J80">
            <v>19214008868</v>
          </cell>
          <cell r="N80">
            <v>23881</v>
          </cell>
          <cell r="P80">
            <v>31</v>
          </cell>
          <cell r="Q80">
            <v>31040</v>
          </cell>
          <cell r="R80" t="str">
            <v>MEX</v>
          </cell>
          <cell r="T80">
            <v>8</v>
          </cell>
          <cell r="U80">
            <v>2</v>
          </cell>
          <cell r="V80">
            <v>40118</v>
          </cell>
          <cell r="W80">
            <v>40118</v>
          </cell>
          <cell r="X80">
            <v>1160</v>
          </cell>
          <cell r="AA80" t="str">
            <v>DP</v>
          </cell>
          <cell r="AB80" t="str">
            <v>BANORTE</v>
          </cell>
          <cell r="AC80" t="str">
            <v>0644886394</v>
          </cell>
          <cell r="AE80">
            <v>1603</v>
          </cell>
          <cell r="AF80" t="str">
            <v>26-A</v>
          </cell>
          <cell r="AG80">
            <v>266</v>
          </cell>
          <cell r="AI80">
            <v>21</v>
          </cell>
          <cell r="AJ80">
            <v>23</v>
          </cell>
          <cell r="AK80" t="str">
            <v>SAN IDELFONSO</v>
          </cell>
          <cell r="AL80">
            <v>97540</v>
          </cell>
          <cell r="AM80">
            <v>9881034471</v>
          </cell>
          <cell r="AO80">
            <v>31</v>
          </cell>
          <cell r="AP80">
            <v>31040</v>
          </cell>
          <cell r="AQ80" t="str">
            <v>CARRILLO CARRILLO RUSELL FERNANDO</v>
          </cell>
          <cell r="AR80" t="str">
            <v>CALLE : 26-A No 266 X 21 - 23 SAN IDELFONSO</v>
          </cell>
        </row>
        <row r="81">
          <cell r="A81" t="str">
            <v>CARRILLO CASTILLO MARIO ALFREDO</v>
          </cell>
          <cell r="B81" t="str">
            <v>CACM780702</v>
          </cell>
          <cell r="C81" t="str">
            <v>CARRILLO</v>
          </cell>
          <cell r="D81" t="str">
            <v>CASTILLO</v>
          </cell>
          <cell r="E81" t="str">
            <v>MARIO ALFREDO</v>
          </cell>
          <cell r="F81" t="str">
            <v>H</v>
          </cell>
          <cell r="H81" t="str">
            <v>CACM780702HYNRSR06</v>
          </cell>
          <cell r="I81">
            <v>84987810672</v>
          </cell>
          <cell r="J81">
            <v>286066303976</v>
          </cell>
          <cell r="K81" t="str">
            <v>C-2958274</v>
          </cell>
          <cell r="L81" t="str">
            <v>mariano_cancer@hotmail.com</v>
          </cell>
          <cell r="N81">
            <v>28673</v>
          </cell>
          <cell r="P81">
            <v>31</v>
          </cell>
          <cell r="Q81">
            <v>31050</v>
          </cell>
          <cell r="R81" t="str">
            <v>MEX</v>
          </cell>
          <cell r="T81">
            <v>5</v>
          </cell>
          <cell r="U81">
            <v>2</v>
          </cell>
          <cell r="V81">
            <v>38519</v>
          </cell>
          <cell r="W81">
            <v>38519</v>
          </cell>
          <cell r="X81">
            <v>2759</v>
          </cell>
          <cell r="AA81" t="str">
            <v>DP</v>
          </cell>
          <cell r="AB81" t="str">
            <v>BANORTE</v>
          </cell>
          <cell r="AC81" t="str">
            <v>0192811039</v>
          </cell>
          <cell r="AE81">
            <v>1605</v>
          </cell>
          <cell r="AF81">
            <v>18</v>
          </cell>
          <cell r="AG81" t="str">
            <v>96-D</v>
          </cell>
          <cell r="AI81">
            <v>19</v>
          </cell>
          <cell r="AJ81">
            <v>19</v>
          </cell>
          <cell r="AK81" t="str">
            <v>CHUBURNA DE HIDALGO</v>
          </cell>
          <cell r="AL81">
            <v>97200</v>
          </cell>
          <cell r="AM81">
            <v>9810359</v>
          </cell>
          <cell r="AO81">
            <v>31</v>
          </cell>
          <cell r="AP81">
            <v>31050</v>
          </cell>
          <cell r="AQ81" t="str">
            <v>CARRILLO CASTILLO MARIO ALFREDO</v>
          </cell>
          <cell r="AR81" t="str">
            <v>CALLE : 18 No 96-D X 19 - 19 CHUBURNA DE HIDALGO</v>
          </cell>
        </row>
        <row r="82">
          <cell r="A82" t="str">
            <v>CARRILLO CORTES MARIA ALEJANDRA</v>
          </cell>
          <cell r="B82" t="str">
            <v>CXCA750424</v>
          </cell>
          <cell r="C82" t="str">
            <v>CARRILLO</v>
          </cell>
          <cell r="D82" t="str">
            <v>CORTES</v>
          </cell>
          <cell r="E82" t="str">
            <v>MARIA ALEJANDRA</v>
          </cell>
          <cell r="F82" t="str">
            <v>M</v>
          </cell>
          <cell r="H82" t="str">
            <v>CXCA750424MYNRRL07</v>
          </cell>
          <cell r="I82">
            <v>84957526191</v>
          </cell>
          <cell r="J82">
            <v>34666086183</v>
          </cell>
          <cell r="N82">
            <v>27508</v>
          </cell>
          <cell r="P82">
            <v>31</v>
          </cell>
          <cell r="Q82">
            <v>31075</v>
          </cell>
          <cell r="R82" t="str">
            <v>MEX</v>
          </cell>
          <cell r="T82">
            <v>1</v>
          </cell>
          <cell r="U82">
            <v>2</v>
          </cell>
          <cell r="V82">
            <v>34409</v>
          </cell>
          <cell r="W82">
            <v>34409</v>
          </cell>
          <cell r="X82">
            <v>6869</v>
          </cell>
          <cell r="AA82" t="str">
            <v>DP</v>
          </cell>
          <cell r="AB82" t="str">
            <v>BANORTE</v>
          </cell>
          <cell r="AC82" t="str">
            <v>0148674811</v>
          </cell>
          <cell r="AE82">
            <v>1601</v>
          </cell>
          <cell r="AF82" t="str">
            <v>5-B</v>
          </cell>
          <cell r="AG82">
            <v>565</v>
          </cell>
          <cell r="AI82">
            <v>66</v>
          </cell>
          <cell r="AJ82">
            <v>68</v>
          </cell>
          <cell r="AK82" t="str">
            <v>RES. PENSIONES</v>
          </cell>
          <cell r="AL82">
            <v>97217</v>
          </cell>
          <cell r="AM82">
            <v>9870154</v>
          </cell>
          <cell r="AO82">
            <v>31</v>
          </cell>
          <cell r="AP82">
            <v>31050</v>
          </cell>
          <cell r="AQ82" t="str">
            <v>CARRILLO CORTES MARIA ALEJANDRA</v>
          </cell>
          <cell r="AR82" t="str">
            <v>CALLE : 5-B No 565 X 66 - 68 RES. PENSIONES</v>
          </cell>
        </row>
        <row r="83">
          <cell r="A83" t="str">
            <v>CARVAJAL GONZALEZ RAFAEL ERMILO</v>
          </cell>
          <cell r="B83" t="str">
            <v>CAGR411024</v>
          </cell>
          <cell r="C83" t="str">
            <v>CARVAJAL</v>
          </cell>
          <cell r="D83" t="str">
            <v>GONZALEZ</v>
          </cell>
          <cell r="E83" t="str">
            <v>RAFAEL ERMILO</v>
          </cell>
          <cell r="F83" t="str">
            <v>H</v>
          </cell>
          <cell r="H83" t="str">
            <v>CAGR411024HYNRNF05</v>
          </cell>
          <cell r="I83">
            <v>84644111340</v>
          </cell>
          <cell r="J83">
            <v>44813681612</v>
          </cell>
          <cell r="N83">
            <v>15273</v>
          </cell>
          <cell r="P83">
            <v>31</v>
          </cell>
          <cell r="Q83">
            <v>31050</v>
          </cell>
          <cell r="R83" t="str">
            <v>MEX</v>
          </cell>
          <cell r="T83">
            <v>9</v>
          </cell>
          <cell r="U83">
            <v>2</v>
          </cell>
          <cell r="V83">
            <v>35689</v>
          </cell>
          <cell r="W83">
            <v>35689</v>
          </cell>
          <cell r="X83">
            <v>5589</v>
          </cell>
          <cell r="AA83" t="str">
            <v>DP</v>
          </cell>
          <cell r="AB83" t="str">
            <v>BANORTE</v>
          </cell>
          <cell r="AC83" t="str">
            <v>0154077066</v>
          </cell>
          <cell r="AE83">
            <v>1602</v>
          </cell>
          <cell r="AF83">
            <v>49</v>
          </cell>
          <cell r="AG83">
            <v>306</v>
          </cell>
          <cell r="AI83">
            <v>48</v>
          </cell>
          <cell r="AJ83">
            <v>50</v>
          </cell>
          <cell r="AK83" t="str">
            <v>PACABTUN</v>
          </cell>
          <cell r="AL83">
            <v>97160</v>
          </cell>
          <cell r="AM83">
            <v>9824514</v>
          </cell>
          <cell r="AO83">
            <v>31</v>
          </cell>
          <cell r="AP83">
            <v>31050</v>
          </cell>
          <cell r="AQ83" t="str">
            <v>CARVAJAL GONZALEZ RAFAEL ERMILO</v>
          </cell>
          <cell r="AR83" t="str">
            <v>CALLE : 49 No 306 X 48 - 50 PACABTUN</v>
          </cell>
        </row>
        <row r="84">
          <cell r="A84" t="str">
            <v>CASTILLA AYALA JUSTO PASTOR</v>
          </cell>
          <cell r="B84" t="str">
            <v>CAAJ640430</v>
          </cell>
          <cell r="C84" t="str">
            <v>CASTILLA</v>
          </cell>
          <cell r="D84" t="str">
            <v>AYALA</v>
          </cell>
          <cell r="E84" t="str">
            <v>JUSTO PASTOR</v>
          </cell>
          <cell r="F84" t="str">
            <v>H</v>
          </cell>
          <cell r="H84" t="str">
            <v>CAAJ640430HYNSYS08</v>
          </cell>
          <cell r="I84">
            <v>82886415874</v>
          </cell>
          <cell r="J84">
            <v>50837647982</v>
          </cell>
          <cell r="K84" t="str">
            <v>B5497660</v>
          </cell>
          <cell r="N84">
            <v>23497</v>
          </cell>
          <cell r="P84">
            <v>31</v>
          </cell>
          <cell r="Q84">
            <v>31050</v>
          </cell>
          <cell r="R84" t="str">
            <v>MEX</v>
          </cell>
          <cell r="T84">
            <v>9</v>
          </cell>
          <cell r="U84">
            <v>1</v>
          </cell>
          <cell r="V84">
            <v>37319</v>
          </cell>
          <cell r="W84">
            <v>37319</v>
          </cell>
          <cell r="X84">
            <v>3959</v>
          </cell>
          <cell r="AA84" t="str">
            <v>DP</v>
          </cell>
          <cell r="AB84" t="str">
            <v>BANORTE</v>
          </cell>
          <cell r="AC84" t="str">
            <v>0149671273</v>
          </cell>
          <cell r="AE84">
            <v>1602</v>
          </cell>
          <cell r="AF84">
            <v>16</v>
          </cell>
          <cell r="AG84">
            <v>295</v>
          </cell>
          <cell r="AI84" t="str">
            <v>19-A</v>
          </cell>
          <cell r="AJ84" t="str">
            <v>19-B</v>
          </cell>
          <cell r="AK84" t="str">
            <v>SAN JOSE VERGEL</v>
          </cell>
          <cell r="AL84">
            <v>97173</v>
          </cell>
          <cell r="AO84">
            <v>31</v>
          </cell>
          <cell r="AP84">
            <v>31050</v>
          </cell>
          <cell r="AQ84" t="str">
            <v>CASTILLA AYALA JUSTO PASTOR</v>
          </cell>
          <cell r="AR84" t="str">
            <v>CALLE : 16 No 295 X 19-A - 19-B SAN JOSE VERGEL</v>
          </cell>
        </row>
        <row r="85">
          <cell r="A85" t="str">
            <v>CASTILLO CEN ARIEL ALEJANDRO</v>
          </cell>
          <cell r="B85" t="str">
            <v>CXCA850919</v>
          </cell>
          <cell r="C85" t="str">
            <v>CASTILLO</v>
          </cell>
          <cell r="D85" t="str">
            <v>CEN</v>
          </cell>
          <cell r="E85" t="str">
            <v>ARIEL ALEJANDRO</v>
          </cell>
          <cell r="F85" t="str">
            <v>H</v>
          </cell>
          <cell r="H85" t="str">
            <v>CXCA850919HYNSNR07</v>
          </cell>
          <cell r="I85">
            <v>84118506553</v>
          </cell>
          <cell r="J85">
            <v>528102398663</v>
          </cell>
          <cell r="L85" t="str">
            <v>fu_r_cio08@hotmail.com</v>
          </cell>
          <cell r="N85">
            <v>31309</v>
          </cell>
          <cell r="P85">
            <v>31</v>
          </cell>
          <cell r="Q85">
            <v>31050</v>
          </cell>
          <cell r="R85" t="str">
            <v>MEX</v>
          </cell>
          <cell r="T85">
            <v>7</v>
          </cell>
          <cell r="U85">
            <v>2</v>
          </cell>
          <cell r="V85">
            <v>40787</v>
          </cell>
          <cell r="W85">
            <v>40787</v>
          </cell>
          <cell r="X85">
            <v>491</v>
          </cell>
          <cell r="AA85" t="str">
            <v>DP</v>
          </cell>
          <cell r="AB85" t="str">
            <v>BANORTE</v>
          </cell>
          <cell r="AC85" t="str">
            <v>0687771246</v>
          </cell>
          <cell r="AE85">
            <v>1609</v>
          </cell>
          <cell r="AF85" t="str">
            <v>4 OTE</v>
          </cell>
          <cell r="AG85">
            <v>206</v>
          </cell>
          <cell r="AI85">
            <v>1</v>
          </cell>
          <cell r="AJ85">
            <v>2</v>
          </cell>
          <cell r="AK85" t="str">
            <v>UNID. MORELOS</v>
          </cell>
          <cell r="AL85">
            <v>97190</v>
          </cell>
          <cell r="AN85">
            <v>9997490102</v>
          </cell>
          <cell r="AO85">
            <v>31</v>
          </cell>
          <cell r="AP85">
            <v>31050</v>
          </cell>
          <cell r="AQ85" t="str">
            <v>CASTILLO CEN ARIEL ALEJANDRO</v>
          </cell>
          <cell r="AR85" t="str">
            <v>CALLE : 4 OTE No 206 X 1 - 2 UNID. MORELOS</v>
          </cell>
        </row>
        <row r="86">
          <cell r="A86" t="str">
            <v>CASTILLO LIZARRAGA ELDA MARIA</v>
          </cell>
          <cell r="B86" t="str">
            <v>CALE740922</v>
          </cell>
          <cell r="C86" t="str">
            <v>CASTILLO</v>
          </cell>
          <cell r="D86" t="str">
            <v>LIZARRAGA</v>
          </cell>
          <cell r="E86" t="str">
            <v>ELDA MARIA</v>
          </cell>
          <cell r="F86" t="str">
            <v>M</v>
          </cell>
          <cell r="H86" t="str">
            <v>CALE740922MYNSZL00</v>
          </cell>
          <cell r="I86">
            <v>84967402466</v>
          </cell>
          <cell r="J86">
            <v>36466167963</v>
          </cell>
          <cell r="N86">
            <v>27294</v>
          </cell>
          <cell r="P86">
            <v>31</v>
          </cell>
          <cell r="Q86">
            <v>31050</v>
          </cell>
          <cell r="R86" t="str">
            <v>MEX</v>
          </cell>
          <cell r="T86">
            <v>1</v>
          </cell>
          <cell r="U86">
            <v>2</v>
          </cell>
          <cell r="V86">
            <v>35217</v>
          </cell>
          <cell r="W86">
            <v>35217</v>
          </cell>
          <cell r="X86">
            <v>6061</v>
          </cell>
          <cell r="AA86" t="str">
            <v>EF</v>
          </cell>
          <cell r="AE86">
            <v>1607</v>
          </cell>
          <cell r="AF86">
            <v>37</v>
          </cell>
          <cell r="AG86" t="str">
            <v>512-A</v>
          </cell>
          <cell r="AI86">
            <v>62</v>
          </cell>
          <cell r="AJ86" t="str">
            <v>62-A</v>
          </cell>
          <cell r="AK86" t="str">
            <v>CENTRO</v>
          </cell>
          <cell r="AL86">
            <v>97000</v>
          </cell>
          <cell r="AM86">
            <v>9254385</v>
          </cell>
          <cell r="AO86">
            <v>31</v>
          </cell>
          <cell r="AP86">
            <v>31050</v>
          </cell>
          <cell r="AQ86" t="str">
            <v>CASTILLO LIZARRAGA ELDA MARIA</v>
          </cell>
          <cell r="AR86" t="str">
            <v>CALLE : 37 No 512-A X 62 - 62-A CENTRO</v>
          </cell>
        </row>
        <row r="87">
          <cell r="A87" t="str">
            <v>CASTRO ALBORNOZ MARIA ISABEL</v>
          </cell>
          <cell r="B87" t="str">
            <v>CAAI870911</v>
          </cell>
          <cell r="C87" t="str">
            <v>CASTRO</v>
          </cell>
          <cell r="D87" t="str">
            <v>ALBORNOZ</v>
          </cell>
          <cell r="E87" t="str">
            <v>MARIA ISABEL</v>
          </cell>
          <cell r="F87" t="str">
            <v>M</v>
          </cell>
          <cell r="H87" t="str">
            <v>CAAI870911MYNSLS08</v>
          </cell>
          <cell r="I87">
            <v>84078731126</v>
          </cell>
          <cell r="J87">
            <v>441104692163</v>
          </cell>
          <cell r="N87">
            <v>32031</v>
          </cell>
          <cell r="P87">
            <v>31</v>
          </cell>
          <cell r="Q87">
            <v>31050</v>
          </cell>
          <cell r="R87" t="str">
            <v>MEX</v>
          </cell>
          <cell r="T87">
            <v>3</v>
          </cell>
          <cell r="U87">
            <v>1</v>
          </cell>
          <cell r="V87">
            <v>39356</v>
          </cell>
          <cell r="W87">
            <v>39356</v>
          </cell>
          <cell r="X87">
            <v>1922</v>
          </cell>
          <cell r="AA87" t="str">
            <v>DP</v>
          </cell>
          <cell r="AB87" t="str">
            <v>BANORTE</v>
          </cell>
          <cell r="AC87" t="str">
            <v>0569569914</v>
          </cell>
          <cell r="AE87">
            <v>1601</v>
          </cell>
          <cell r="AF87">
            <v>30</v>
          </cell>
          <cell r="AG87">
            <v>596</v>
          </cell>
          <cell r="AI87" t="str">
            <v>27-B</v>
          </cell>
          <cell r="AJ87" t="str">
            <v>S/C</v>
          </cell>
          <cell r="AK87" t="str">
            <v>SALVADOR ALVARADO OTE,</v>
          </cell>
          <cell r="AL87">
            <v>97166</v>
          </cell>
          <cell r="AM87">
            <v>9821586</v>
          </cell>
          <cell r="AN87">
            <v>9991775562</v>
          </cell>
          <cell r="AO87">
            <v>31</v>
          </cell>
          <cell r="AP87">
            <v>31050</v>
          </cell>
          <cell r="AQ87" t="str">
            <v>CASTRO ALBORNOZ MARIA ISABEL</v>
          </cell>
          <cell r="AR87" t="str">
            <v>CALLE : 30 No 596 X 27-B - S/C SALVADOR ALVARADO OTE,</v>
          </cell>
        </row>
        <row r="88">
          <cell r="A88" t="str">
            <v>CEBALLOS CANUL MIRIAM EVANGELINA</v>
          </cell>
          <cell r="B88" t="str">
            <v>CECM770306</v>
          </cell>
          <cell r="C88" t="str">
            <v>CEBALLOS</v>
          </cell>
          <cell r="D88" t="str">
            <v>CANUL</v>
          </cell>
          <cell r="E88" t="str">
            <v>MIRIAM EVANGELINA</v>
          </cell>
          <cell r="F88" t="str">
            <v>M</v>
          </cell>
          <cell r="H88" t="str">
            <v>CECM770306MYNBNR08</v>
          </cell>
          <cell r="I88">
            <v>84017708565</v>
          </cell>
          <cell r="J88">
            <v>43366532529</v>
          </cell>
          <cell r="N88">
            <v>28190</v>
          </cell>
          <cell r="P88">
            <v>31</v>
          </cell>
          <cell r="Q88">
            <v>31050</v>
          </cell>
          <cell r="R88" t="str">
            <v>MEX</v>
          </cell>
          <cell r="T88">
            <v>5</v>
          </cell>
          <cell r="U88">
            <v>2</v>
          </cell>
          <cell r="V88">
            <v>40559</v>
          </cell>
          <cell r="W88">
            <v>40559</v>
          </cell>
          <cell r="X88">
            <v>719</v>
          </cell>
          <cell r="AA88" t="str">
            <v>DP</v>
          </cell>
          <cell r="AB88" t="str">
            <v>BANORTE</v>
          </cell>
          <cell r="AC88" t="str">
            <v>0155973295</v>
          </cell>
          <cell r="AE88">
            <v>1603</v>
          </cell>
          <cell r="AF88">
            <v>29</v>
          </cell>
          <cell r="AG88">
            <v>123</v>
          </cell>
          <cell r="AI88">
            <v>16</v>
          </cell>
          <cell r="AJ88">
            <v>18</v>
          </cell>
          <cell r="AK88" t="str">
            <v>FRACC, DEL CARMEN</v>
          </cell>
          <cell r="AL88">
            <v>97158</v>
          </cell>
          <cell r="AM88">
            <v>9225006</v>
          </cell>
          <cell r="AO88">
            <v>31</v>
          </cell>
          <cell r="AP88">
            <v>31050</v>
          </cell>
          <cell r="AQ88" t="str">
            <v>CEBALLOS CANUL MIRIAM EVANGELINA</v>
          </cell>
          <cell r="AR88" t="str">
            <v>CALLE : 29 No 123 X 16 - 18 FRACC, DEL CARMEN</v>
          </cell>
        </row>
        <row r="89">
          <cell r="A89" t="str">
            <v>CEBALLOS ESCALANTE MONICA</v>
          </cell>
          <cell r="B89" t="str">
            <v>CEEM850717</v>
          </cell>
          <cell r="C89" t="str">
            <v>CEBALLOS</v>
          </cell>
          <cell r="D89" t="str">
            <v>ESCALANTE</v>
          </cell>
          <cell r="E89" t="str">
            <v>MONICA</v>
          </cell>
          <cell r="F89" t="str">
            <v>M</v>
          </cell>
          <cell r="H89" t="str">
            <v>CEEM850717MYNBSN06</v>
          </cell>
          <cell r="I89">
            <v>84008404950</v>
          </cell>
          <cell r="J89" t="str">
            <v>0474066698623</v>
          </cell>
          <cell r="N89">
            <v>31245</v>
          </cell>
          <cell r="P89">
            <v>31</v>
          </cell>
          <cell r="Q89">
            <v>31050</v>
          </cell>
          <cell r="R89" t="str">
            <v>MEX</v>
          </cell>
          <cell r="T89">
            <v>8</v>
          </cell>
          <cell r="U89">
            <v>2</v>
          </cell>
          <cell r="V89">
            <v>41168</v>
          </cell>
          <cell r="W89">
            <v>41168</v>
          </cell>
          <cell r="X89">
            <v>110</v>
          </cell>
          <cell r="AA89" t="str">
            <v>DP</v>
          </cell>
          <cell r="AB89" t="str">
            <v>BANORTE</v>
          </cell>
          <cell r="AC89" t="str">
            <v>0687771273</v>
          </cell>
          <cell r="AE89">
            <v>1602</v>
          </cell>
          <cell r="AF89" t="str">
            <v>71A</v>
          </cell>
          <cell r="AG89" t="str">
            <v>LOTE 16</v>
          </cell>
          <cell r="AI89">
            <v>122</v>
          </cell>
          <cell r="AJ89">
            <v>124</v>
          </cell>
          <cell r="AK89" t="str">
            <v>EXPLANTEL MEXICO PONIENTE</v>
          </cell>
          <cell r="AL89">
            <v>97246</v>
          </cell>
          <cell r="AN89">
            <v>9991187999</v>
          </cell>
          <cell r="AO89">
            <v>31</v>
          </cell>
          <cell r="AP89">
            <v>31050</v>
          </cell>
          <cell r="AQ89" t="str">
            <v>CEBALLOS ESCALANTE MONICA</v>
          </cell>
          <cell r="AR89" t="str">
            <v>CALLE : 71A No LOTE 16 X 122 - 124 EXPLANTEL MEXICO PONIENTE</v>
          </cell>
        </row>
        <row r="90">
          <cell r="A90" t="str">
            <v>CEBALLOS Y GAMBOA HERBERT EFRAIN</v>
          </cell>
          <cell r="B90" t="str">
            <v>CEGE470724</v>
          </cell>
          <cell r="C90" t="str">
            <v>CEBALLOS</v>
          </cell>
          <cell r="D90" t="str">
            <v>Y GAMBOA</v>
          </cell>
          <cell r="E90" t="str">
            <v>HERBERT EFRAIN</v>
          </cell>
          <cell r="F90" t="str">
            <v>H</v>
          </cell>
          <cell r="H90" t="str">
            <v>CEGH470724HYNBMR09</v>
          </cell>
          <cell r="I90">
            <v>84664713314</v>
          </cell>
          <cell r="J90">
            <v>406095174617</v>
          </cell>
          <cell r="N90">
            <v>17372</v>
          </cell>
          <cell r="P90">
            <v>31</v>
          </cell>
          <cell r="Q90">
            <v>31050</v>
          </cell>
          <cell r="R90" t="str">
            <v>MEX</v>
          </cell>
          <cell r="T90">
            <v>1</v>
          </cell>
          <cell r="U90">
            <v>2</v>
          </cell>
          <cell r="V90">
            <v>38231</v>
          </cell>
          <cell r="W90">
            <v>38231</v>
          </cell>
          <cell r="X90">
            <v>3047</v>
          </cell>
          <cell r="AA90" t="str">
            <v>DP</v>
          </cell>
          <cell r="AB90" t="str">
            <v>BANORTE</v>
          </cell>
          <cell r="AC90" t="str">
            <v>0687771282</v>
          </cell>
          <cell r="AE90">
            <v>1605</v>
          </cell>
          <cell r="AF90">
            <v>21</v>
          </cell>
          <cell r="AG90">
            <v>549</v>
          </cell>
          <cell r="AI90">
            <v>6</v>
          </cell>
          <cell r="AJ90" t="str">
            <v>S/C</v>
          </cell>
          <cell r="AK90" t="str">
            <v>MAYAPAN</v>
          </cell>
          <cell r="AL90">
            <v>97157</v>
          </cell>
          <cell r="AM90">
            <v>9225784</v>
          </cell>
          <cell r="AO90">
            <v>31</v>
          </cell>
          <cell r="AP90">
            <v>31050</v>
          </cell>
          <cell r="AQ90" t="str">
            <v>CEBALLOS Y GAMBOA HERBERT EFRAIN</v>
          </cell>
          <cell r="AR90" t="str">
            <v>CALLE : 21 No 549 X 6 - S/C MAYAPAN</v>
          </cell>
        </row>
        <row r="91">
          <cell r="A91" t="str">
            <v>CEN ARGUELLES FREDDY BENJAMIN</v>
          </cell>
          <cell r="B91" t="str">
            <v>CEAF770505</v>
          </cell>
          <cell r="C91" t="str">
            <v>CEN</v>
          </cell>
          <cell r="D91" t="str">
            <v>ARGUELLES</v>
          </cell>
          <cell r="E91" t="str">
            <v>FREDDY BENJAMIN</v>
          </cell>
          <cell r="F91" t="str">
            <v>H</v>
          </cell>
          <cell r="H91" t="str">
            <v>CEAF770505HYNNRR02</v>
          </cell>
          <cell r="I91">
            <v>84987711383</v>
          </cell>
          <cell r="J91">
            <v>54966208286</v>
          </cell>
          <cell r="N91">
            <v>28250</v>
          </cell>
          <cell r="P91">
            <v>31</v>
          </cell>
          <cell r="Q91">
            <v>31050</v>
          </cell>
          <cell r="R91" t="str">
            <v>MEX</v>
          </cell>
          <cell r="T91">
            <v>2</v>
          </cell>
          <cell r="U91">
            <v>1</v>
          </cell>
          <cell r="V91">
            <v>35431</v>
          </cell>
          <cell r="W91">
            <v>35431</v>
          </cell>
          <cell r="X91">
            <v>5847</v>
          </cell>
          <cell r="AA91" t="str">
            <v>DP</v>
          </cell>
          <cell r="AB91" t="str">
            <v>BANORTE</v>
          </cell>
          <cell r="AC91" t="str">
            <v>0687771303</v>
          </cell>
          <cell r="AE91">
            <v>1602</v>
          </cell>
          <cell r="AF91" t="str">
            <v>83-C</v>
          </cell>
          <cell r="AG91">
            <v>293</v>
          </cell>
          <cell r="AI91" t="str">
            <v>S/C</v>
          </cell>
          <cell r="AJ91" t="str">
            <v>S/C</v>
          </cell>
          <cell r="AK91" t="str">
            <v>UNID. MORELOS</v>
          </cell>
          <cell r="AL91">
            <v>97190</v>
          </cell>
          <cell r="AO91">
            <v>31</v>
          </cell>
          <cell r="AP91">
            <v>31050</v>
          </cell>
          <cell r="AQ91" t="str">
            <v>CEN ARGUELLES FREDDY BENJAMIN</v>
          </cell>
          <cell r="AR91" t="str">
            <v>CALLE : 83-C No 293 X S/C - S/C UNID. MORELOS</v>
          </cell>
        </row>
        <row r="92">
          <cell r="A92" t="str">
            <v>CENTENO PACHECO CECILIA DE JESUS</v>
          </cell>
          <cell r="B92" t="str">
            <v>CEPC851122</v>
          </cell>
          <cell r="C92" t="str">
            <v>CENTENO</v>
          </cell>
          <cell r="D92" t="str">
            <v>PACHECO</v>
          </cell>
          <cell r="E92" t="str">
            <v>CECILIA DE JESUS</v>
          </cell>
          <cell r="F92" t="str">
            <v>M</v>
          </cell>
          <cell r="H92" t="str">
            <v>CEPC851122MYNNCC04</v>
          </cell>
          <cell r="I92">
            <v>1058512963</v>
          </cell>
          <cell r="J92">
            <v>189098618850</v>
          </cell>
          <cell r="N92">
            <v>31373</v>
          </cell>
          <cell r="P92">
            <v>31</v>
          </cell>
          <cell r="Q92">
            <v>31050</v>
          </cell>
          <cell r="R92" t="str">
            <v>MEX</v>
          </cell>
          <cell r="T92">
            <v>7</v>
          </cell>
          <cell r="U92">
            <v>2</v>
          </cell>
          <cell r="V92">
            <v>39523</v>
          </cell>
          <cell r="W92">
            <v>39523</v>
          </cell>
          <cell r="X92">
            <v>1755</v>
          </cell>
          <cell r="AA92" t="str">
            <v>DP</v>
          </cell>
          <cell r="AB92" t="str">
            <v>BANORTE</v>
          </cell>
          <cell r="AC92" t="str">
            <v>0571642922</v>
          </cell>
          <cell r="AE92">
            <v>1612</v>
          </cell>
          <cell r="AF92">
            <v>84</v>
          </cell>
          <cell r="AG92" t="str">
            <v>153-A</v>
          </cell>
          <cell r="AI92">
            <v>31</v>
          </cell>
          <cell r="AJ92">
            <v>33</v>
          </cell>
          <cell r="AK92" t="str">
            <v>PROGRESO</v>
          </cell>
          <cell r="AL92">
            <v>97320</v>
          </cell>
          <cell r="AM92">
            <v>9699350196</v>
          </cell>
          <cell r="AO92">
            <v>31</v>
          </cell>
          <cell r="AP92">
            <v>31059</v>
          </cell>
          <cell r="AQ92" t="str">
            <v>CENTENO PACHECO CECILIA DE JESUS</v>
          </cell>
          <cell r="AR92" t="str">
            <v>CALLE : 84 No 153-A X 31 - 33 PROGRESO</v>
          </cell>
        </row>
        <row r="93">
          <cell r="A93" t="str">
            <v>CENTENO TEC WILIAN MARTIN</v>
          </cell>
          <cell r="B93" t="str">
            <v>CETW680512</v>
          </cell>
          <cell r="C93" t="str">
            <v>CENTENO</v>
          </cell>
          <cell r="D93" t="str">
            <v>TEC</v>
          </cell>
          <cell r="E93" t="str">
            <v>WILIAN MARTIN</v>
          </cell>
          <cell r="F93" t="str">
            <v>H</v>
          </cell>
          <cell r="H93" t="str">
            <v>CETW680512HYNNCL05</v>
          </cell>
          <cell r="I93">
            <v>84886827433</v>
          </cell>
          <cell r="J93">
            <v>110014091661</v>
          </cell>
          <cell r="N93">
            <v>24970</v>
          </cell>
          <cell r="P93">
            <v>31</v>
          </cell>
          <cell r="Q93">
            <v>31026</v>
          </cell>
          <cell r="R93" t="str">
            <v>MEX</v>
          </cell>
          <cell r="T93">
            <v>2</v>
          </cell>
          <cell r="U93">
            <v>2</v>
          </cell>
          <cell r="V93">
            <v>40437</v>
          </cell>
          <cell r="W93">
            <v>40437</v>
          </cell>
          <cell r="X93">
            <v>841</v>
          </cell>
          <cell r="AA93" t="str">
            <v>DP</v>
          </cell>
          <cell r="AB93" t="str">
            <v>BANORTE</v>
          </cell>
          <cell r="AC93" t="str">
            <v>0687771321</v>
          </cell>
          <cell r="AE93">
            <v>1603</v>
          </cell>
          <cell r="AF93">
            <v>20</v>
          </cell>
          <cell r="AG93">
            <v>97</v>
          </cell>
          <cell r="AI93">
            <v>21</v>
          </cell>
          <cell r="AJ93">
            <v>19</v>
          </cell>
          <cell r="AK93" t="str">
            <v>DZEMUL</v>
          </cell>
          <cell r="AL93">
            <v>97404</v>
          </cell>
          <cell r="AN93">
            <v>19919171262</v>
          </cell>
          <cell r="AO93">
            <v>31</v>
          </cell>
          <cell r="AP93">
            <v>31026</v>
          </cell>
          <cell r="AQ93" t="str">
            <v>CENTENO TEC WILIAN MARTIN</v>
          </cell>
          <cell r="AR93" t="str">
            <v>CALLE : 20 No 97 X 21 - 19 DZEMUL</v>
          </cell>
        </row>
        <row r="94">
          <cell r="A94" t="str">
            <v>CERON CONCHA LETICIA MARGARITA</v>
          </cell>
          <cell r="B94" t="str">
            <v>CECL730519</v>
          </cell>
          <cell r="C94" t="str">
            <v>CERON</v>
          </cell>
          <cell r="D94" t="str">
            <v>CONCHA</v>
          </cell>
          <cell r="E94" t="str">
            <v>LETICIA MARGARITA</v>
          </cell>
          <cell r="F94" t="str">
            <v>M</v>
          </cell>
          <cell r="H94" t="str">
            <v>CECL730519MYNRNT05</v>
          </cell>
          <cell r="I94">
            <v>84897315770</v>
          </cell>
          <cell r="J94">
            <v>342013557466</v>
          </cell>
          <cell r="N94">
            <v>26803</v>
          </cell>
          <cell r="P94">
            <v>31</v>
          </cell>
          <cell r="Q94">
            <v>31050</v>
          </cell>
          <cell r="R94" t="str">
            <v>MEX</v>
          </cell>
          <cell r="T94">
            <v>5</v>
          </cell>
          <cell r="U94">
            <v>2</v>
          </cell>
          <cell r="V94">
            <v>37530</v>
          </cell>
          <cell r="W94">
            <v>37530</v>
          </cell>
          <cell r="X94">
            <v>3748</v>
          </cell>
          <cell r="AA94" t="str">
            <v>DP</v>
          </cell>
          <cell r="AB94" t="str">
            <v>BANORTE</v>
          </cell>
          <cell r="AC94" t="str">
            <v>0152666000</v>
          </cell>
          <cell r="AE94">
            <v>1601</v>
          </cell>
          <cell r="AF94" t="str">
            <v>3-B</v>
          </cell>
          <cell r="AG94" t="str">
            <v>268-A</v>
          </cell>
          <cell r="AI94" t="str">
            <v>34-A</v>
          </cell>
          <cell r="AJ94">
            <v>36</v>
          </cell>
          <cell r="AK94" t="str">
            <v>PENSIONES</v>
          </cell>
          <cell r="AL94">
            <v>97219</v>
          </cell>
          <cell r="AO94">
            <v>31</v>
          </cell>
          <cell r="AP94">
            <v>31050</v>
          </cell>
          <cell r="AQ94" t="str">
            <v>CERON CONCHA LETICIA MARGARITA</v>
          </cell>
          <cell r="AR94" t="str">
            <v>CALLE : 3-B No 268-A X 34-A - 36 PENSIONES</v>
          </cell>
        </row>
        <row r="95">
          <cell r="A95" t="str">
            <v>CERVANTES ITURBE DAVID ALEJANDRO</v>
          </cell>
          <cell r="B95" t="str">
            <v>CEID781115</v>
          </cell>
          <cell r="C95" t="str">
            <v>CERVANTES</v>
          </cell>
          <cell r="D95" t="str">
            <v>ITURBE</v>
          </cell>
          <cell r="E95" t="str">
            <v>DAVID ALEJANDRO</v>
          </cell>
          <cell r="F95" t="str">
            <v>H</v>
          </cell>
          <cell r="H95" t="str">
            <v>CEID781115HDFRTV00</v>
          </cell>
          <cell r="I95">
            <v>84977800444</v>
          </cell>
          <cell r="J95">
            <v>276066288466</v>
          </cell>
          <cell r="N95">
            <v>28809</v>
          </cell>
          <cell r="P95">
            <v>15</v>
          </cell>
          <cell r="Q95" t="str">
            <v>09000</v>
          </cell>
          <cell r="R95" t="str">
            <v>MEX</v>
          </cell>
          <cell r="T95">
            <v>10</v>
          </cell>
          <cell r="U95">
            <v>2</v>
          </cell>
          <cell r="V95">
            <v>40087</v>
          </cell>
          <cell r="W95">
            <v>40087</v>
          </cell>
          <cell r="X95">
            <v>1191</v>
          </cell>
          <cell r="AA95" t="str">
            <v>EF</v>
          </cell>
          <cell r="AE95">
            <v>1612</v>
          </cell>
          <cell r="AF95">
            <v>33</v>
          </cell>
          <cell r="AG95">
            <v>209</v>
          </cell>
          <cell r="AI95">
            <v>2</v>
          </cell>
          <cell r="AJ95" t="str">
            <v>2-A</v>
          </cell>
          <cell r="AK95" t="str">
            <v>SAN NICOLAS NORTE</v>
          </cell>
          <cell r="AL95">
            <v>97130</v>
          </cell>
          <cell r="AM95">
            <v>2120182</v>
          </cell>
          <cell r="AO95">
            <v>31</v>
          </cell>
          <cell r="AP95">
            <v>31050</v>
          </cell>
          <cell r="AQ95" t="str">
            <v>CERVANTES ITURBE DAVID ALEJANDRO</v>
          </cell>
          <cell r="AR95" t="str">
            <v>CALLE : 33 No 209 X 2 - 2-A SAN NICOLAS NORTE</v>
          </cell>
        </row>
        <row r="96">
          <cell r="A96" t="str">
            <v>CETINA GARCIA EDWEL MANUEL</v>
          </cell>
          <cell r="B96" t="str">
            <v>CEGE741216</v>
          </cell>
          <cell r="C96" t="str">
            <v>CETINA</v>
          </cell>
          <cell r="D96" t="str">
            <v>GARCIA</v>
          </cell>
          <cell r="E96" t="str">
            <v>EDWEL MANUEL</v>
          </cell>
          <cell r="F96" t="str">
            <v>H</v>
          </cell>
          <cell r="H96" t="str">
            <v>CEGE741216HYNTRD02</v>
          </cell>
          <cell r="I96">
            <v>84927406094</v>
          </cell>
          <cell r="J96">
            <v>279066233247</v>
          </cell>
          <cell r="N96">
            <v>27379</v>
          </cell>
          <cell r="P96">
            <v>31</v>
          </cell>
          <cell r="Q96">
            <v>31050</v>
          </cell>
          <cell r="R96" t="str">
            <v>MEX</v>
          </cell>
          <cell r="T96">
            <v>5</v>
          </cell>
          <cell r="U96">
            <v>2</v>
          </cell>
          <cell r="V96">
            <v>40940</v>
          </cell>
          <cell r="W96">
            <v>40940</v>
          </cell>
          <cell r="X96">
            <v>338</v>
          </cell>
          <cell r="AA96" t="str">
            <v>DP</v>
          </cell>
          <cell r="AB96" t="str">
            <v>BANORTE</v>
          </cell>
          <cell r="AC96" t="str">
            <v>0685585775</v>
          </cell>
          <cell r="AE96">
            <v>1601</v>
          </cell>
          <cell r="AF96">
            <v>42</v>
          </cell>
          <cell r="AG96">
            <v>494</v>
          </cell>
          <cell r="AI96">
            <v>25</v>
          </cell>
          <cell r="AJ96" t="str">
            <v>S/C</v>
          </cell>
          <cell r="AK96" t="str">
            <v>FRACC. LOS PINOS</v>
          </cell>
          <cell r="AL96">
            <v>97138</v>
          </cell>
          <cell r="AM96">
            <v>9431301</v>
          </cell>
          <cell r="AO96">
            <v>31</v>
          </cell>
          <cell r="AP96">
            <v>31050</v>
          </cell>
          <cell r="AQ96" t="str">
            <v>CETINA GARCIA EDWEL MANUEL</v>
          </cell>
          <cell r="AR96" t="str">
            <v>CALLE : 42 No 494 X 25 - S/C FRACC. LOS PINOS</v>
          </cell>
        </row>
        <row r="97">
          <cell r="A97" t="str">
            <v>CHAB CRUZ MANUEL JESUS</v>
          </cell>
          <cell r="B97" t="str">
            <v>CACM681225</v>
          </cell>
          <cell r="C97" t="str">
            <v>CHAB</v>
          </cell>
          <cell r="D97" t="str">
            <v>CRUZ</v>
          </cell>
          <cell r="E97" t="str">
            <v>MANUEL JESUS</v>
          </cell>
          <cell r="F97" t="str">
            <v>H</v>
          </cell>
          <cell r="H97" t="str">
            <v>CACM681225HYNHRN00</v>
          </cell>
          <cell r="I97">
            <v>81876805953</v>
          </cell>
          <cell r="J97">
            <v>490101852151</v>
          </cell>
          <cell r="N97">
            <v>25197</v>
          </cell>
          <cell r="P97">
            <v>31</v>
          </cell>
          <cell r="Q97">
            <v>31058</v>
          </cell>
          <cell r="R97" t="str">
            <v>MEX</v>
          </cell>
          <cell r="T97">
            <v>1</v>
          </cell>
          <cell r="U97">
            <v>2</v>
          </cell>
          <cell r="V97">
            <v>35582</v>
          </cell>
          <cell r="W97">
            <v>35582</v>
          </cell>
          <cell r="X97">
            <v>5696</v>
          </cell>
          <cell r="AA97" t="str">
            <v>DP</v>
          </cell>
          <cell r="AB97" t="str">
            <v>BANORTE</v>
          </cell>
          <cell r="AC97" t="str">
            <v>0154077084</v>
          </cell>
          <cell r="AE97">
            <v>1602</v>
          </cell>
          <cell r="AF97">
            <v>19</v>
          </cell>
          <cell r="AG97">
            <v>563</v>
          </cell>
          <cell r="AI97">
            <v>22</v>
          </cell>
          <cell r="AJ97">
            <v>24</v>
          </cell>
          <cell r="AK97" t="str">
            <v>CHICHEN ITZA</v>
          </cell>
          <cell r="AL97">
            <v>97170</v>
          </cell>
          <cell r="AM97">
            <v>1665265</v>
          </cell>
          <cell r="AO97">
            <v>31</v>
          </cell>
          <cell r="AP97">
            <v>31050</v>
          </cell>
          <cell r="AQ97" t="str">
            <v>CHAB CRUZ MANUEL JESUS</v>
          </cell>
          <cell r="AR97" t="str">
            <v>CALLE : 19 No 563 X 22 - 24 CHICHEN ITZA</v>
          </cell>
        </row>
        <row r="98">
          <cell r="A98" t="str">
            <v>CHALE TRUJEQUE BELIZARIO</v>
          </cell>
          <cell r="B98" t="str">
            <v>CATB621106</v>
          </cell>
          <cell r="C98" t="str">
            <v>CHALE</v>
          </cell>
          <cell r="D98" t="str">
            <v>TRUJEQUE</v>
          </cell>
          <cell r="E98" t="str">
            <v>BELIZARIO</v>
          </cell>
          <cell r="F98" t="str">
            <v>H</v>
          </cell>
          <cell r="H98" t="str">
            <v>CATB621106HYNHRL03</v>
          </cell>
          <cell r="I98">
            <v>84886204753</v>
          </cell>
          <cell r="J98">
            <v>545066462554</v>
          </cell>
          <cell r="N98">
            <v>22956</v>
          </cell>
          <cell r="P98">
            <v>31</v>
          </cell>
          <cell r="Q98">
            <v>31042</v>
          </cell>
          <cell r="R98" t="str">
            <v>MEX</v>
          </cell>
          <cell r="T98">
            <v>1</v>
          </cell>
          <cell r="U98">
            <v>2</v>
          </cell>
          <cell r="V98">
            <v>37204</v>
          </cell>
          <cell r="W98">
            <v>37204</v>
          </cell>
          <cell r="X98">
            <v>4074</v>
          </cell>
          <cell r="AA98" t="str">
            <v>DP</v>
          </cell>
          <cell r="AB98" t="str">
            <v>BANORTE</v>
          </cell>
          <cell r="AC98" t="str">
            <v>0148674866</v>
          </cell>
          <cell r="AE98">
            <v>1608</v>
          </cell>
          <cell r="AF98">
            <v>105</v>
          </cell>
          <cell r="AG98" t="str">
            <v>439-A</v>
          </cell>
          <cell r="AI98" t="str">
            <v>50-A</v>
          </cell>
          <cell r="AJ98">
            <v>52</v>
          </cell>
          <cell r="AK98" t="str">
            <v>DOLORES OTERO</v>
          </cell>
          <cell r="AL98">
            <v>97270</v>
          </cell>
          <cell r="AM98">
            <v>9171026</v>
          </cell>
          <cell r="AO98">
            <v>31</v>
          </cell>
          <cell r="AP98">
            <v>31050</v>
          </cell>
          <cell r="AQ98" t="str">
            <v>CHALE TRUJEQUE BELIZARIO</v>
          </cell>
          <cell r="AR98" t="str">
            <v>CALLE : 105 No 439-A X 50-A - 52 DOLORES OTERO</v>
          </cell>
        </row>
        <row r="99">
          <cell r="A99" t="str">
            <v>CHAN CANUL VERONICA DE LOS ANGELES</v>
          </cell>
          <cell r="B99" t="str">
            <v>CACV730513</v>
          </cell>
          <cell r="C99" t="str">
            <v>CHAN</v>
          </cell>
          <cell r="D99" t="str">
            <v>CANUL</v>
          </cell>
          <cell r="E99" t="str">
            <v>VERONICA DE LOS ANGELES</v>
          </cell>
          <cell r="F99" t="str">
            <v>M</v>
          </cell>
          <cell r="H99" t="str">
            <v>CACV730513MYNHNRO3</v>
          </cell>
          <cell r="I99">
            <v>84917316188</v>
          </cell>
          <cell r="J99">
            <v>57113731609</v>
          </cell>
          <cell r="N99">
            <v>26797</v>
          </cell>
          <cell r="P99">
            <v>31</v>
          </cell>
          <cell r="Q99">
            <v>31050</v>
          </cell>
          <cell r="R99" t="str">
            <v>MEX</v>
          </cell>
          <cell r="T99">
            <v>1</v>
          </cell>
          <cell r="U99">
            <v>1</v>
          </cell>
          <cell r="V99">
            <v>37865</v>
          </cell>
          <cell r="W99">
            <v>37865</v>
          </cell>
          <cell r="X99">
            <v>3413</v>
          </cell>
          <cell r="AA99" t="str">
            <v>DP</v>
          </cell>
          <cell r="AB99" t="str">
            <v>BANORTE</v>
          </cell>
          <cell r="AC99" t="str">
            <v>0166216943</v>
          </cell>
          <cell r="AE99">
            <v>1602</v>
          </cell>
          <cell r="AF99" t="str">
            <v>19-A</v>
          </cell>
          <cell r="AG99">
            <v>439</v>
          </cell>
          <cell r="AI99">
            <v>52</v>
          </cell>
          <cell r="AJ99">
            <v>54</v>
          </cell>
          <cell r="AK99" t="str">
            <v>TERRANOVA CHUBURNA</v>
          </cell>
          <cell r="AO99">
            <v>31</v>
          </cell>
          <cell r="AP99">
            <v>31050</v>
          </cell>
          <cell r="AQ99" t="str">
            <v>CHAN CANUL VERONICA DE LOS ANGELES</v>
          </cell>
          <cell r="AR99" t="str">
            <v>CALLE : 19-A No 439 X 52 - 54 TERRANOVA CHUBURNA</v>
          </cell>
        </row>
        <row r="100">
          <cell r="A100" t="str">
            <v>CHAN EK RAYMUNDO</v>
          </cell>
          <cell r="B100" t="str">
            <v>CAER490124</v>
          </cell>
          <cell r="C100" t="str">
            <v>CHAN</v>
          </cell>
          <cell r="D100" t="str">
            <v>EK</v>
          </cell>
          <cell r="E100" t="str">
            <v>RAYMUNDO</v>
          </cell>
          <cell r="F100" t="str">
            <v>H</v>
          </cell>
          <cell r="H100" t="str">
            <v>CAER490124HYNHKY01</v>
          </cell>
          <cell r="I100">
            <v>85724901666</v>
          </cell>
          <cell r="J100">
            <v>866014044418</v>
          </cell>
          <cell r="N100">
            <v>17922</v>
          </cell>
          <cell r="P100">
            <v>31</v>
          </cell>
          <cell r="Q100">
            <v>31084</v>
          </cell>
          <cell r="R100" t="str">
            <v>MEX</v>
          </cell>
          <cell r="T100">
            <v>9</v>
          </cell>
          <cell r="U100">
            <v>2</v>
          </cell>
          <cell r="V100">
            <v>36785</v>
          </cell>
          <cell r="W100">
            <v>36785</v>
          </cell>
          <cell r="X100">
            <v>4493</v>
          </cell>
          <cell r="AA100" t="str">
            <v>DP</v>
          </cell>
          <cell r="AB100" t="str">
            <v>BANORTE</v>
          </cell>
          <cell r="AC100" t="str">
            <v>0154077093</v>
          </cell>
          <cell r="AE100">
            <v>1602</v>
          </cell>
          <cell r="AF100">
            <v>59</v>
          </cell>
          <cell r="AG100">
            <v>119</v>
          </cell>
          <cell r="AI100">
            <v>32</v>
          </cell>
          <cell r="AJ100">
            <v>34</v>
          </cell>
          <cell r="AK100" t="str">
            <v>FRACC. FIDEL VELAZQUEZ</v>
          </cell>
          <cell r="AL100">
            <v>97166</v>
          </cell>
          <cell r="AO100">
            <v>31</v>
          </cell>
          <cell r="AP100">
            <v>31050</v>
          </cell>
          <cell r="AQ100" t="str">
            <v>CHAN EK RAYMUNDO</v>
          </cell>
          <cell r="AR100" t="str">
            <v>CALLE : 59 No 119 X 32 - 34 FRACC. FIDEL VELAZQUEZ</v>
          </cell>
        </row>
        <row r="101">
          <cell r="A101" t="str">
            <v>CHAN ESPINOZA JONATHAN JOSE</v>
          </cell>
          <cell r="B101" t="str">
            <v>CAEJ850908</v>
          </cell>
          <cell r="C101" t="str">
            <v>CHAN</v>
          </cell>
          <cell r="D101" t="str">
            <v>ESPINOZA</v>
          </cell>
          <cell r="E101" t="str">
            <v>JONATHAN JOSE</v>
          </cell>
          <cell r="F101" t="str">
            <v>H</v>
          </cell>
          <cell r="H101" t="str">
            <v>CAEJ850908HYNHSN08</v>
          </cell>
          <cell r="I101">
            <v>84048516714</v>
          </cell>
          <cell r="J101">
            <v>528096490312</v>
          </cell>
          <cell r="N101">
            <v>31298</v>
          </cell>
          <cell r="P101">
            <v>31</v>
          </cell>
          <cell r="Q101">
            <v>31050</v>
          </cell>
          <cell r="R101" t="str">
            <v>MEX</v>
          </cell>
          <cell r="T101">
            <v>2</v>
          </cell>
          <cell r="U101">
            <v>1</v>
          </cell>
          <cell r="V101">
            <v>38930</v>
          </cell>
          <cell r="W101">
            <v>38930</v>
          </cell>
          <cell r="X101">
            <v>2348</v>
          </cell>
          <cell r="AA101" t="str">
            <v>DP</v>
          </cell>
          <cell r="AB101" t="str">
            <v>BANORTE</v>
          </cell>
          <cell r="AC101" t="str">
            <v>0530448653</v>
          </cell>
          <cell r="AE101">
            <v>1602</v>
          </cell>
          <cell r="AF101">
            <v>9</v>
          </cell>
          <cell r="AG101">
            <v>105</v>
          </cell>
          <cell r="AI101">
            <v>1</v>
          </cell>
          <cell r="AJ101">
            <v>2</v>
          </cell>
          <cell r="AK101" t="str">
            <v>UNID. MORELOS</v>
          </cell>
          <cell r="AL101">
            <v>97190</v>
          </cell>
          <cell r="AM101">
            <v>9409999</v>
          </cell>
          <cell r="AN101">
            <v>9992327182</v>
          </cell>
          <cell r="AO101">
            <v>31</v>
          </cell>
          <cell r="AP101">
            <v>31050</v>
          </cell>
          <cell r="AQ101" t="str">
            <v>CHAN ESPINOZA JONATHAN JOSE</v>
          </cell>
          <cell r="AR101" t="str">
            <v>CALLE : 9 No 105 X 1 - 2 UNID. MORELOS</v>
          </cell>
        </row>
        <row r="102">
          <cell r="A102" t="str">
            <v>CHAN UH JORGE ALBERTO</v>
          </cell>
          <cell r="B102" t="str">
            <v>CAUJ790523</v>
          </cell>
          <cell r="C102" t="str">
            <v>CHAN</v>
          </cell>
          <cell r="D102" t="str">
            <v>UH</v>
          </cell>
          <cell r="E102" t="str">
            <v>JORGE ALBERTO</v>
          </cell>
          <cell r="F102" t="str">
            <v>H</v>
          </cell>
          <cell r="H102" t="str">
            <v>CAUJ790523HYNHHR00</v>
          </cell>
          <cell r="I102">
            <v>84977924681</v>
          </cell>
          <cell r="J102">
            <v>473066449996</v>
          </cell>
          <cell r="N102">
            <v>28998</v>
          </cell>
          <cell r="P102">
            <v>31</v>
          </cell>
          <cell r="Q102">
            <v>31084</v>
          </cell>
          <cell r="R102" t="str">
            <v>MEX</v>
          </cell>
          <cell r="T102">
            <v>7</v>
          </cell>
          <cell r="U102">
            <v>1</v>
          </cell>
          <cell r="V102">
            <v>36069</v>
          </cell>
          <cell r="W102">
            <v>36069</v>
          </cell>
          <cell r="X102">
            <v>5209</v>
          </cell>
          <cell r="AA102" t="str">
            <v>DP</v>
          </cell>
          <cell r="AB102" t="str">
            <v>BANORTE</v>
          </cell>
          <cell r="AC102" t="str">
            <v>0687771385</v>
          </cell>
          <cell r="AE102">
            <v>1602</v>
          </cell>
          <cell r="AF102" t="str">
            <v>53-A</v>
          </cell>
          <cell r="AG102">
            <v>331</v>
          </cell>
          <cell r="AI102">
            <v>20</v>
          </cell>
          <cell r="AJ102">
            <v>22</v>
          </cell>
          <cell r="AK102" t="str">
            <v>FRACC. JUAN PABLO II</v>
          </cell>
          <cell r="AL102">
            <v>97246</v>
          </cell>
          <cell r="AO102">
            <v>31</v>
          </cell>
          <cell r="AP102">
            <v>31050</v>
          </cell>
          <cell r="AQ102" t="str">
            <v>CHAN UH JORGE ALBERTO</v>
          </cell>
          <cell r="AR102" t="str">
            <v>CALLE : 53-A No 331 X 20 - 22 FRACC. JUAN PABLO II</v>
          </cell>
        </row>
        <row r="103">
          <cell r="A103" t="str">
            <v>CHAN VARGUEZ AURORA DEL ROCIO</v>
          </cell>
          <cell r="B103" t="str">
            <v>CAVA870403</v>
          </cell>
          <cell r="C103" t="str">
            <v>CHAN</v>
          </cell>
          <cell r="D103" t="str">
            <v>VARGUEZ</v>
          </cell>
          <cell r="E103" t="str">
            <v>AURORA DEL ROCIO</v>
          </cell>
          <cell r="F103" t="str">
            <v>M</v>
          </cell>
          <cell r="H103" t="str">
            <v>CAVA870403MQRHRR04</v>
          </cell>
          <cell r="I103">
            <v>82058727403</v>
          </cell>
          <cell r="J103" t="str">
            <v>0445102613658</v>
          </cell>
          <cell r="N103">
            <v>31870</v>
          </cell>
          <cell r="P103">
            <v>23</v>
          </cell>
          <cell r="Q103">
            <v>23004</v>
          </cell>
          <cell r="R103" t="str">
            <v>MEX</v>
          </cell>
          <cell r="T103">
            <v>7</v>
          </cell>
          <cell r="U103">
            <v>2</v>
          </cell>
          <cell r="V103">
            <v>41136</v>
          </cell>
          <cell r="W103">
            <v>41136</v>
          </cell>
          <cell r="X103">
            <v>142</v>
          </cell>
          <cell r="AA103" t="str">
            <v>DP</v>
          </cell>
          <cell r="AB103" t="str">
            <v>BANORTE</v>
          </cell>
          <cell r="AC103" t="str">
            <v>0687771394</v>
          </cell>
          <cell r="AE103">
            <v>1601</v>
          </cell>
          <cell r="AF103">
            <v>51</v>
          </cell>
          <cell r="AG103" t="str">
            <v>156B</v>
          </cell>
          <cell r="AI103">
            <v>38</v>
          </cell>
          <cell r="AJ103">
            <v>40</v>
          </cell>
          <cell r="AK103" t="str">
            <v>FIDEL VELAZQUEZ</v>
          </cell>
          <cell r="AL103">
            <v>97166</v>
          </cell>
          <cell r="AO103">
            <v>31</v>
          </cell>
          <cell r="AP103">
            <v>31050</v>
          </cell>
          <cell r="AQ103" t="str">
            <v>CHAN VARGUEZ AURORA DEL ROCIO</v>
          </cell>
          <cell r="AR103" t="str">
            <v>CALLE : 51 No 156B X 38 - 40 FIDEL VELAZQUEZ</v>
          </cell>
        </row>
        <row r="104">
          <cell r="A104" t="str">
            <v>CHE KANTUN ALMA GABRIELA</v>
          </cell>
          <cell r="B104" t="str">
            <v>CEKA831102</v>
          </cell>
          <cell r="C104" t="str">
            <v>CHE</v>
          </cell>
          <cell r="D104" t="str">
            <v>KANTUN</v>
          </cell>
          <cell r="E104" t="str">
            <v>ALMA GABRIELA</v>
          </cell>
          <cell r="F104" t="str">
            <v>M</v>
          </cell>
          <cell r="H104" t="str">
            <v>CEKA831102MYNHNL05</v>
          </cell>
          <cell r="I104">
            <v>84058308689</v>
          </cell>
          <cell r="J104">
            <v>742066597834</v>
          </cell>
          <cell r="N104">
            <v>30622</v>
          </cell>
          <cell r="P104">
            <v>31</v>
          </cell>
          <cell r="Q104">
            <v>31050</v>
          </cell>
          <cell r="R104" t="str">
            <v>MEX</v>
          </cell>
          <cell r="T104">
            <v>2</v>
          </cell>
          <cell r="U104">
            <v>1</v>
          </cell>
          <cell r="V104">
            <v>40210</v>
          </cell>
          <cell r="W104">
            <v>40210</v>
          </cell>
          <cell r="X104">
            <v>1068</v>
          </cell>
          <cell r="AA104" t="str">
            <v>DP</v>
          </cell>
          <cell r="AB104" t="str">
            <v>BANORTE</v>
          </cell>
          <cell r="AC104" t="str">
            <v>0642890557</v>
          </cell>
          <cell r="AE104">
            <v>1601</v>
          </cell>
          <cell r="AF104">
            <v>104</v>
          </cell>
          <cell r="AG104" t="str">
            <v>152-A</v>
          </cell>
          <cell r="AI104">
            <v>31</v>
          </cell>
          <cell r="AJ104">
            <v>33</v>
          </cell>
          <cell r="AK104" t="str">
            <v>CANUL REYES</v>
          </cell>
          <cell r="AL104">
            <v>97320</v>
          </cell>
          <cell r="AO104">
            <v>31</v>
          </cell>
          <cell r="AP104">
            <v>31059</v>
          </cell>
          <cell r="AQ104" t="str">
            <v>CHE KANTUN ALMA GABRIELA</v>
          </cell>
          <cell r="AR104" t="str">
            <v>CALLE : 104 No 152-A X 31 - 33 CANUL REYES</v>
          </cell>
        </row>
        <row r="105">
          <cell r="A105" t="str">
            <v>CHE LARA FREDDY AGUSTIN</v>
          </cell>
          <cell r="B105" t="str">
            <v>CELF570828</v>
          </cell>
          <cell r="C105" t="str">
            <v>CHE</v>
          </cell>
          <cell r="D105" t="str">
            <v>LARA</v>
          </cell>
          <cell r="E105" t="str">
            <v>FREDDY AGUSTIN</v>
          </cell>
          <cell r="F105" t="str">
            <v>H</v>
          </cell>
          <cell r="H105" t="str">
            <v>CELF570828HYNHRR04</v>
          </cell>
          <cell r="I105">
            <v>84735701264</v>
          </cell>
          <cell r="J105">
            <v>742014053532</v>
          </cell>
          <cell r="N105">
            <v>21060</v>
          </cell>
          <cell r="P105">
            <v>31</v>
          </cell>
          <cell r="Q105">
            <v>31050</v>
          </cell>
          <cell r="R105" t="str">
            <v>MEX</v>
          </cell>
          <cell r="T105">
            <v>8</v>
          </cell>
          <cell r="U105">
            <v>2</v>
          </cell>
          <cell r="V105">
            <v>40575</v>
          </cell>
          <cell r="W105">
            <v>40575</v>
          </cell>
          <cell r="X105">
            <v>703</v>
          </cell>
          <cell r="AA105" t="str">
            <v>DP</v>
          </cell>
          <cell r="AB105" t="str">
            <v>BANORTE</v>
          </cell>
          <cell r="AC105" t="str">
            <v>0676157095</v>
          </cell>
          <cell r="AE105">
            <v>1611</v>
          </cell>
          <cell r="AF105">
            <v>104</v>
          </cell>
          <cell r="AG105" t="str">
            <v>152-A</v>
          </cell>
          <cell r="AI105">
            <v>31</v>
          </cell>
          <cell r="AJ105">
            <v>33</v>
          </cell>
          <cell r="AK105" t="str">
            <v>CANUL REYES</v>
          </cell>
          <cell r="AL105">
            <v>97320</v>
          </cell>
          <cell r="AM105">
            <v>9699351714</v>
          </cell>
          <cell r="AO105">
            <v>31</v>
          </cell>
          <cell r="AP105">
            <v>31059</v>
          </cell>
          <cell r="AQ105" t="str">
            <v>CHE LARA FREDDY AGUSTIN</v>
          </cell>
          <cell r="AR105" t="str">
            <v>CALLE : 104 No 152-A X 31 - 33 CANUL REYES</v>
          </cell>
        </row>
        <row r="106">
          <cell r="A106" t="str">
            <v>CHIM EK LIZANDRO</v>
          </cell>
          <cell r="B106" t="str">
            <v>CIEL630711</v>
          </cell>
          <cell r="C106" t="str">
            <v>CHIM</v>
          </cell>
          <cell r="D106" t="str">
            <v>EK</v>
          </cell>
          <cell r="E106" t="str">
            <v>LIZANDRO</v>
          </cell>
          <cell r="F106" t="str">
            <v>H</v>
          </cell>
          <cell r="H106" t="str">
            <v>CIEL630711HCCHKZ05</v>
          </cell>
          <cell r="I106">
            <v>84056300290</v>
          </cell>
          <cell r="J106">
            <v>170108052073</v>
          </cell>
          <cell r="N106">
            <v>23203</v>
          </cell>
          <cell r="P106">
            <v>31</v>
          </cell>
          <cell r="Q106" t="str">
            <v>04000</v>
          </cell>
          <cell r="R106" t="str">
            <v>MEX</v>
          </cell>
          <cell r="T106">
            <v>8</v>
          </cell>
          <cell r="U106">
            <v>2</v>
          </cell>
          <cell r="V106">
            <v>38412</v>
          </cell>
          <cell r="W106">
            <v>38412</v>
          </cell>
          <cell r="X106">
            <v>2866</v>
          </cell>
          <cell r="AA106" t="str">
            <v>DP</v>
          </cell>
          <cell r="AB106" t="str">
            <v>BANORTE</v>
          </cell>
          <cell r="AC106" t="str">
            <v>0530448662</v>
          </cell>
          <cell r="AE106">
            <v>1602</v>
          </cell>
          <cell r="AF106" t="str">
            <v>DOMICILIO CNONOCIDO</v>
          </cell>
          <cell r="AG106" t="str">
            <v>S/N</v>
          </cell>
          <cell r="AI106" t="str">
            <v>S/C</v>
          </cell>
          <cell r="AJ106" t="str">
            <v>S/C</v>
          </cell>
          <cell r="AK106" t="str">
            <v>STA CRUZ HDA</v>
          </cell>
          <cell r="AL106">
            <v>24910</v>
          </cell>
          <cell r="AO106">
            <v>4</v>
          </cell>
          <cell r="AP106" t="str">
            <v>04000</v>
          </cell>
          <cell r="AQ106" t="str">
            <v>CHIM EK LIZANDRO</v>
          </cell>
          <cell r="AR106" t="str">
            <v>CALLE : DOMICILIO CNONOCIDO No S/N X S/C - S/C STA CRUZ HDA</v>
          </cell>
        </row>
        <row r="107">
          <cell r="A107" t="str">
            <v>CHIM EK ALVARO</v>
          </cell>
          <cell r="B107" t="str">
            <v>CIEA680727</v>
          </cell>
          <cell r="C107" t="str">
            <v>CHIM</v>
          </cell>
          <cell r="D107" t="str">
            <v>EK</v>
          </cell>
          <cell r="E107" t="str">
            <v>ALVARO</v>
          </cell>
          <cell r="F107" t="str">
            <v>H</v>
          </cell>
          <cell r="H107" t="str">
            <v>CIEA680727HCCHKL06</v>
          </cell>
          <cell r="I107">
            <v>84886823941</v>
          </cell>
          <cell r="J107">
            <v>17114420789</v>
          </cell>
          <cell r="N107">
            <v>25046</v>
          </cell>
          <cell r="P107">
            <v>4</v>
          </cell>
          <cell r="Q107" t="str">
            <v>04000</v>
          </cell>
          <cell r="R107" t="str">
            <v>MEX</v>
          </cell>
          <cell r="T107">
            <v>2</v>
          </cell>
          <cell r="U107">
            <v>2</v>
          </cell>
          <cell r="V107">
            <v>35854</v>
          </cell>
          <cell r="W107">
            <v>35854</v>
          </cell>
          <cell r="X107">
            <v>5424</v>
          </cell>
          <cell r="AA107" t="str">
            <v>DP</v>
          </cell>
          <cell r="AB107" t="str">
            <v>BANORTE</v>
          </cell>
          <cell r="AC107" t="str">
            <v>0148674914</v>
          </cell>
          <cell r="AE107">
            <v>1603</v>
          </cell>
          <cell r="AF107">
            <v>19</v>
          </cell>
          <cell r="AG107">
            <v>3</v>
          </cell>
          <cell r="AI107" t="str">
            <v>S/C</v>
          </cell>
          <cell r="AJ107" t="str">
            <v>S/C</v>
          </cell>
          <cell r="AK107" t="str">
            <v>PUCNACHEN</v>
          </cell>
          <cell r="AO107">
            <v>4</v>
          </cell>
          <cell r="AP107" t="str">
            <v>04000</v>
          </cell>
          <cell r="AQ107" t="str">
            <v>CHIM EK ALVARO</v>
          </cell>
          <cell r="AR107" t="str">
            <v>CALLE : 19 No 3 X S/C - S/C PUCNACHEN</v>
          </cell>
        </row>
        <row r="108">
          <cell r="A108" t="str">
            <v>CHIN CHAN MARIA MERCEDES</v>
          </cell>
          <cell r="B108" t="str">
            <v>CICM780810</v>
          </cell>
          <cell r="C108" t="str">
            <v>CHIN</v>
          </cell>
          <cell r="D108" t="str">
            <v>CHAN</v>
          </cell>
          <cell r="E108" t="str">
            <v>MARIA MERCEDES</v>
          </cell>
          <cell r="F108" t="str">
            <v>M</v>
          </cell>
          <cell r="H108" t="str">
            <v>CICM780810MYNHHR00</v>
          </cell>
          <cell r="I108">
            <v>84057804951</v>
          </cell>
          <cell r="J108">
            <v>619066283385</v>
          </cell>
          <cell r="N108">
            <v>28712</v>
          </cell>
          <cell r="P108">
            <v>31</v>
          </cell>
          <cell r="Q108">
            <v>31055</v>
          </cell>
          <cell r="R108" t="str">
            <v>MEX</v>
          </cell>
          <cell r="T108">
            <v>5</v>
          </cell>
          <cell r="U108">
            <v>2</v>
          </cell>
          <cell r="V108">
            <v>38384</v>
          </cell>
          <cell r="W108">
            <v>38384</v>
          </cell>
          <cell r="X108">
            <v>2894</v>
          </cell>
          <cell r="AA108" t="str">
            <v>EF</v>
          </cell>
          <cell r="AE108">
            <v>1605</v>
          </cell>
          <cell r="AF108">
            <v>115</v>
          </cell>
          <cell r="AG108">
            <v>588</v>
          </cell>
          <cell r="AI108" t="str">
            <v>64-c</v>
          </cell>
          <cell r="AJ108" t="str">
            <v>S/C</v>
          </cell>
          <cell r="AK108" t="str">
            <v>CASTILLA CAMARA</v>
          </cell>
          <cell r="AL108">
            <v>97278</v>
          </cell>
          <cell r="AN108">
            <v>9999916713</v>
          </cell>
          <cell r="AO108">
            <v>31</v>
          </cell>
          <cell r="AP108">
            <v>31050</v>
          </cell>
          <cell r="AQ108" t="str">
            <v>CHIN CHAN MARIA MERCEDES</v>
          </cell>
          <cell r="AR108" t="str">
            <v>CALLE : 115 No 588 X 64-c - S/C CASTILLA CAMARA</v>
          </cell>
        </row>
        <row r="109">
          <cell r="A109" t="str">
            <v>CIAU CANTE CINTIA NOEMY</v>
          </cell>
          <cell r="B109" t="str">
            <v>CICC811103</v>
          </cell>
          <cell r="C109" t="str">
            <v>CIAU</v>
          </cell>
          <cell r="D109" t="str">
            <v>CANTE</v>
          </cell>
          <cell r="E109" t="str">
            <v>CINTIA NOEMY</v>
          </cell>
          <cell r="F109" t="str">
            <v>M</v>
          </cell>
          <cell r="H109" t="str">
            <v>CICC811103MYNXNN01</v>
          </cell>
          <cell r="I109">
            <v>84018117063</v>
          </cell>
          <cell r="J109">
            <v>40266511627</v>
          </cell>
          <cell r="N109">
            <v>29893</v>
          </cell>
          <cell r="P109">
            <v>31</v>
          </cell>
          <cell r="Q109">
            <v>31093</v>
          </cell>
          <cell r="R109" t="str">
            <v>MEX</v>
          </cell>
          <cell r="T109">
            <v>2</v>
          </cell>
          <cell r="U109">
            <v>2</v>
          </cell>
          <cell r="V109">
            <v>36907</v>
          </cell>
          <cell r="W109">
            <v>36907</v>
          </cell>
          <cell r="X109">
            <v>4371</v>
          </cell>
          <cell r="AA109" t="str">
            <v>DP</v>
          </cell>
          <cell r="AB109" t="str">
            <v>BANORTE</v>
          </cell>
          <cell r="AC109" t="str">
            <v>0148674941</v>
          </cell>
          <cell r="AE109">
            <v>1601</v>
          </cell>
          <cell r="AF109">
            <v>9</v>
          </cell>
          <cell r="AG109">
            <v>620</v>
          </cell>
          <cell r="AI109">
            <v>48</v>
          </cell>
          <cell r="AJ109">
            <v>50</v>
          </cell>
          <cell r="AK109" t="str">
            <v>NVA. PACABTUN</v>
          </cell>
          <cell r="AL109">
            <v>97159</v>
          </cell>
          <cell r="AO109">
            <v>31</v>
          </cell>
          <cell r="AP109">
            <v>31050</v>
          </cell>
          <cell r="AQ109" t="str">
            <v>CIAU CANTE CINTIA NOEMY</v>
          </cell>
          <cell r="AR109" t="str">
            <v>CALLE : 9 No 620 X 48 - 50 NVA. PACABTUN</v>
          </cell>
        </row>
        <row r="110">
          <cell r="A110" t="str">
            <v>CISNEROS BARROSO MARIA ELIDE</v>
          </cell>
          <cell r="B110" t="str">
            <v>CIBE510506</v>
          </cell>
          <cell r="C110" t="str">
            <v>CISNEROS</v>
          </cell>
          <cell r="D110" t="str">
            <v>BARROSO</v>
          </cell>
          <cell r="E110" t="str">
            <v>MARIA ELIDE</v>
          </cell>
          <cell r="F110" t="str">
            <v>M</v>
          </cell>
          <cell r="H110" t="str">
            <v>CIBE510506MYNSRL01</v>
          </cell>
          <cell r="I110">
            <v>84915101541</v>
          </cell>
          <cell r="N110">
            <v>18754</v>
          </cell>
          <cell r="P110">
            <v>31</v>
          </cell>
          <cell r="Q110">
            <v>31095</v>
          </cell>
          <cell r="R110" t="str">
            <v>MEX</v>
          </cell>
          <cell r="T110">
            <v>8</v>
          </cell>
          <cell r="U110">
            <v>2</v>
          </cell>
          <cell r="V110">
            <v>32721</v>
          </cell>
          <cell r="W110">
            <v>32721</v>
          </cell>
          <cell r="X110">
            <v>8557</v>
          </cell>
          <cell r="AA110" t="str">
            <v>DP</v>
          </cell>
          <cell r="AB110" t="str">
            <v>BANORTE</v>
          </cell>
          <cell r="AC110" t="str">
            <v>0148674950</v>
          </cell>
          <cell r="AE110">
            <v>1605</v>
          </cell>
          <cell r="AF110">
            <v>63</v>
          </cell>
          <cell r="AG110">
            <v>278</v>
          </cell>
          <cell r="AI110">
            <v>46</v>
          </cell>
          <cell r="AJ110">
            <v>48</v>
          </cell>
          <cell r="AK110" t="str">
            <v>CORDEMEX</v>
          </cell>
          <cell r="AL110">
            <v>97110</v>
          </cell>
          <cell r="AM110">
            <v>9446494</v>
          </cell>
          <cell r="AO110">
            <v>31</v>
          </cell>
          <cell r="AP110">
            <v>31050</v>
          </cell>
          <cell r="AQ110" t="str">
            <v>CISNEROS BARROSO MARIA ELIDE</v>
          </cell>
          <cell r="AR110" t="str">
            <v>CALLE : 63 No 278 X 46 - 48 CORDEMEX</v>
          </cell>
        </row>
        <row r="111">
          <cell r="A111" t="str">
            <v>COB RODRIGUEZ GUADALUPE DEL REFUGIO</v>
          </cell>
          <cell r="B111" t="str">
            <v>CORG850407</v>
          </cell>
          <cell r="C111" t="str">
            <v>COB</v>
          </cell>
          <cell r="D111" t="str">
            <v>RODRIGUEZ</v>
          </cell>
          <cell r="E111" t="str">
            <v>GUADALUPE DEL REFUGIO</v>
          </cell>
          <cell r="F111" t="str">
            <v>M</v>
          </cell>
          <cell r="H111" t="str">
            <v>CORG850407MYNBDD02</v>
          </cell>
          <cell r="I111">
            <v>84098500550</v>
          </cell>
          <cell r="J111">
            <v>748066692957</v>
          </cell>
          <cell r="N111">
            <v>31144</v>
          </cell>
          <cell r="P111">
            <v>31</v>
          </cell>
          <cell r="Q111">
            <v>31050</v>
          </cell>
          <cell r="R111" t="str">
            <v>MEX</v>
          </cell>
          <cell r="T111">
            <v>2</v>
          </cell>
          <cell r="U111">
            <v>2</v>
          </cell>
          <cell r="V111">
            <v>39814</v>
          </cell>
          <cell r="W111">
            <v>39814</v>
          </cell>
          <cell r="X111">
            <v>1464</v>
          </cell>
          <cell r="AA111" t="str">
            <v>DP</v>
          </cell>
          <cell r="AB111" t="str">
            <v>BANORTE</v>
          </cell>
          <cell r="AC111" t="str">
            <v>0577359035</v>
          </cell>
          <cell r="AE111">
            <v>1601</v>
          </cell>
          <cell r="AF111">
            <v>27</v>
          </cell>
          <cell r="AG111" t="str">
            <v>332-A</v>
          </cell>
          <cell r="AI111">
            <v>28</v>
          </cell>
          <cell r="AJ111">
            <v>30</v>
          </cell>
          <cell r="AK111" t="str">
            <v>BENITO JUAREZ GARCIA</v>
          </cell>
          <cell r="AL111">
            <v>97320</v>
          </cell>
          <cell r="AM111">
            <v>9699356859</v>
          </cell>
          <cell r="AO111">
            <v>31</v>
          </cell>
          <cell r="AP111">
            <v>31059</v>
          </cell>
          <cell r="AQ111" t="str">
            <v>COB RODRIGUEZ GUADALUPE DEL REFUGIO</v>
          </cell>
          <cell r="AR111" t="str">
            <v>CALLE : 27 No 332-A X 28 - 30 BENITO JUAREZ GARCIA</v>
          </cell>
        </row>
        <row r="112">
          <cell r="A112" t="str">
            <v>COBOS VALDEZ JOSE RENE</v>
          </cell>
          <cell r="B112" t="str">
            <v>COVR690109</v>
          </cell>
          <cell r="C112" t="str">
            <v>COBOS</v>
          </cell>
          <cell r="D112" t="str">
            <v>VALDEZ</v>
          </cell>
          <cell r="E112" t="str">
            <v>JOSE RENE</v>
          </cell>
          <cell r="F112" t="str">
            <v>H</v>
          </cell>
          <cell r="H112" t="str">
            <v>COVR690109HYNBLN07</v>
          </cell>
          <cell r="I112">
            <v>84896921149</v>
          </cell>
          <cell r="J112">
            <v>75714067155</v>
          </cell>
          <cell r="N112">
            <v>25212</v>
          </cell>
          <cell r="P112">
            <v>31</v>
          </cell>
          <cell r="Q112">
            <v>31059</v>
          </cell>
          <cell r="R112" t="str">
            <v>MEX</v>
          </cell>
          <cell r="T112">
            <v>2</v>
          </cell>
          <cell r="U112">
            <v>2</v>
          </cell>
          <cell r="V112">
            <v>35947</v>
          </cell>
          <cell r="W112">
            <v>35947</v>
          </cell>
          <cell r="X112">
            <v>5331</v>
          </cell>
          <cell r="AA112" t="str">
            <v>DP</v>
          </cell>
          <cell r="AB112" t="str">
            <v>BANORTE</v>
          </cell>
          <cell r="AC112" t="str">
            <v>0540510380</v>
          </cell>
          <cell r="AE112">
            <v>1605</v>
          </cell>
          <cell r="AF112">
            <v>33</v>
          </cell>
          <cell r="AG112" t="str">
            <v>159-A</v>
          </cell>
          <cell r="AI112">
            <v>82</v>
          </cell>
          <cell r="AJ112">
            <v>84</v>
          </cell>
          <cell r="AK112" t="str">
            <v>PROGRESO</v>
          </cell>
          <cell r="AL112">
            <v>97320</v>
          </cell>
          <cell r="AO112">
            <v>31</v>
          </cell>
          <cell r="AP112">
            <v>31059</v>
          </cell>
          <cell r="AQ112" t="str">
            <v>COBOS VALDEZ JOSE RENE</v>
          </cell>
          <cell r="AR112" t="str">
            <v>CALLE : 33 No 159-A X 82 - 84 PROGRESO</v>
          </cell>
        </row>
        <row r="113">
          <cell r="A113" t="str">
            <v>COCOM ABAN JOSE LEOVIGILDO CRISTOBAL</v>
          </cell>
          <cell r="B113" t="str">
            <v>COAL570820</v>
          </cell>
          <cell r="C113" t="str">
            <v>COCOM</v>
          </cell>
          <cell r="D113" t="str">
            <v>ABAN</v>
          </cell>
          <cell r="E113" t="str">
            <v>JOSE LEOVIGILDO CRISTOBAL</v>
          </cell>
          <cell r="F113" t="str">
            <v>H</v>
          </cell>
          <cell r="H113" t="str">
            <v>COAL570820HYNCBV06</v>
          </cell>
          <cell r="I113">
            <v>84785704739</v>
          </cell>
          <cell r="J113">
            <v>303066051457</v>
          </cell>
          <cell r="N113">
            <v>21052</v>
          </cell>
          <cell r="P113">
            <v>31</v>
          </cell>
          <cell r="Q113">
            <v>31050</v>
          </cell>
          <cell r="R113" t="str">
            <v>MEX</v>
          </cell>
          <cell r="T113">
            <v>8</v>
          </cell>
          <cell r="U113">
            <v>2</v>
          </cell>
          <cell r="V113">
            <v>36938</v>
          </cell>
          <cell r="W113">
            <v>36938</v>
          </cell>
          <cell r="X113">
            <v>4340</v>
          </cell>
          <cell r="AA113" t="str">
            <v>DP</v>
          </cell>
          <cell r="AB113" t="str">
            <v>BANORTE</v>
          </cell>
          <cell r="AC113" t="str">
            <v>0154040985</v>
          </cell>
          <cell r="AE113">
            <v>1604</v>
          </cell>
          <cell r="AF113">
            <v>29</v>
          </cell>
          <cell r="AG113">
            <v>482</v>
          </cell>
          <cell r="AI113">
            <v>38</v>
          </cell>
          <cell r="AJ113">
            <v>40</v>
          </cell>
          <cell r="AK113" t="str">
            <v>POLIGONO 108</v>
          </cell>
          <cell r="AL113">
            <v>97144</v>
          </cell>
          <cell r="AO113">
            <v>31</v>
          </cell>
          <cell r="AP113">
            <v>31050</v>
          </cell>
          <cell r="AQ113" t="str">
            <v>COCOM ABAN JOSE LEOVIGILDO CRISTOBAL</v>
          </cell>
          <cell r="AR113" t="str">
            <v>CALLE : 29 No 482 X 38 - 40 POLIGONO 108</v>
          </cell>
        </row>
        <row r="114">
          <cell r="A114" t="str">
            <v>COLIN HERNANDEZ ANGELICA</v>
          </cell>
          <cell r="B114" t="str">
            <v>COHA760111</v>
          </cell>
          <cell r="C114" t="str">
            <v>COLIN</v>
          </cell>
          <cell r="D114" t="str">
            <v>HERNANDEZ</v>
          </cell>
          <cell r="E114" t="str">
            <v>ANGELICA</v>
          </cell>
          <cell r="F114" t="str">
            <v>M</v>
          </cell>
          <cell r="H114" t="str">
            <v>COHA760111MDFLRN08</v>
          </cell>
          <cell r="I114">
            <v>840076110092</v>
          </cell>
          <cell r="J114">
            <v>28966576946</v>
          </cell>
          <cell r="N114">
            <v>27770</v>
          </cell>
          <cell r="P114">
            <v>15</v>
          </cell>
          <cell r="Q114" t="str">
            <v>09000</v>
          </cell>
          <cell r="R114" t="str">
            <v>MEX</v>
          </cell>
          <cell r="T114">
            <v>1</v>
          </cell>
          <cell r="U114">
            <v>1</v>
          </cell>
          <cell r="V114">
            <v>37500</v>
          </cell>
          <cell r="W114">
            <v>37500</v>
          </cell>
          <cell r="X114">
            <v>3778</v>
          </cell>
          <cell r="AA114" t="str">
            <v>DP</v>
          </cell>
          <cell r="AB114" t="str">
            <v>BANORTE</v>
          </cell>
          <cell r="AC114" t="str">
            <v>0152137564</v>
          </cell>
          <cell r="AE114">
            <v>1601</v>
          </cell>
          <cell r="AF114" t="str">
            <v>57-A</v>
          </cell>
          <cell r="AG114">
            <v>647</v>
          </cell>
          <cell r="AI114">
            <v>76</v>
          </cell>
          <cell r="AJ114">
            <v>80</v>
          </cell>
          <cell r="AK114" t="str">
            <v>FRACC. LAS AMERICAS</v>
          </cell>
          <cell r="AL114">
            <v>97302</v>
          </cell>
          <cell r="AO114">
            <v>31</v>
          </cell>
          <cell r="AP114">
            <v>31050</v>
          </cell>
          <cell r="AQ114" t="str">
            <v>COLIN HERNANDEZ ANGELICA</v>
          </cell>
          <cell r="AR114" t="str">
            <v>CALLE : 57-A No 647 X 76 - 80 FRACC. LAS AMERICAS</v>
          </cell>
        </row>
        <row r="115">
          <cell r="A115" t="str">
            <v>COLLI LOPEZ MARTHA FELICIANA</v>
          </cell>
          <cell r="B115" t="str">
            <v>COLM670520</v>
          </cell>
          <cell r="C115" t="str">
            <v>COLLI</v>
          </cell>
          <cell r="D115" t="str">
            <v>LOPEZ</v>
          </cell>
          <cell r="E115" t="str">
            <v>MARTHA FELICIANA</v>
          </cell>
          <cell r="F115" t="str">
            <v>M</v>
          </cell>
          <cell r="H115" t="str">
            <v>COLM670520MYNLPR01</v>
          </cell>
          <cell r="I115">
            <v>84956704112</v>
          </cell>
          <cell r="J115">
            <v>254066384737</v>
          </cell>
          <cell r="N115">
            <v>24612</v>
          </cell>
          <cell r="P115">
            <v>31</v>
          </cell>
          <cell r="Q115">
            <v>31050</v>
          </cell>
          <cell r="R115" t="str">
            <v>MEX</v>
          </cell>
          <cell r="T115">
            <v>5</v>
          </cell>
          <cell r="U115">
            <v>1</v>
          </cell>
          <cell r="V115">
            <v>34366</v>
          </cell>
          <cell r="W115">
            <v>34366</v>
          </cell>
          <cell r="X115">
            <v>6912</v>
          </cell>
          <cell r="AA115" t="str">
            <v>DP</v>
          </cell>
          <cell r="AB115" t="str">
            <v>BANORTE</v>
          </cell>
          <cell r="AC115" t="str">
            <v>0156382867</v>
          </cell>
          <cell r="AE115">
            <v>1603</v>
          </cell>
          <cell r="AF115">
            <v>39</v>
          </cell>
          <cell r="AG115" t="str">
            <v>524-B</v>
          </cell>
          <cell r="AI115" t="str">
            <v>74-A</v>
          </cell>
          <cell r="AJ115">
            <v>76</v>
          </cell>
          <cell r="AK115" t="str">
            <v>CENTRO</v>
          </cell>
          <cell r="AL115">
            <v>97000</v>
          </cell>
          <cell r="AM115">
            <v>9467845</v>
          </cell>
          <cell r="AO115">
            <v>31</v>
          </cell>
          <cell r="AP115">
            <v>31050</v>
          </cell>
          <cell r="AQ115" t="str">
            <v>COLLI LOPEZ MARTHA FELICIANA</v>
          </cell>
          <cell r="AR115" t="str">
            <v>CALLE : 39 No 524-B X 74-A - 76 CENTRO</v>
          </cell>
        </row>
        <row r="116">
          <cell r="A116" t="str">
            <v>CONRADO POOT MIGUEL ANGEL</v>
          </cell>
          <cell r="B116" t="str">
            <v>COPM570929</v>
          </cell>
          <cell r="C116" t="str">
            <v>CONRADO</v>
          </cell>
          <cell r="D116" t="str">
            <v>POOT</v>
          </cell>
          <cell r="E116" t="str">
            <v>MIGUEL ANGEL</v>
          </cell>
          <cell r="F116" t="str">
            <v>H</v>
          </cell>
          <cell r="H116" t="str">
            <v>COPM570929HYNNTG00</v>
          </cell>
          <cell r="I116">
            <v>84765701028</v>
          </cell>
          <cell r="J116">
            <v>335013670507</v>
          </cell>
          <cell r="N116">
            <v>21092</v>
          </cell>
          <cell r="P116">
            <v>31</v>
          </cell>
          <cell r="Q116">
            <v>31050</v>
          </cell>
          <cell r="R116" t="str">
            <v>MEX</v>
          </cell>
          <cell r="T116">
            <v>7</v>
          </cell>
          <cell r="U116">
            <v>2</v>
          </cell>
          <cell r="V116">
            <v>36754</v>
          </cell>
          <cell r="W116">
            <v>36754</v>
          </cell>
          <cell r="X116">
            <v>4524</v>
          </cell>
          <cell r="AA116" t="str">
            <v>DP</v>
          </cell>
          <cell r="AB116" t="str">
            <v>BANORTE</v>
          </cell>
          <cell r="AC116" t="str">
            <v>0148674978</v>
          </cell>
          <cell r="AE116">
            <v>1607</v>
          </cell>
          <cell r="AF116" t="str">
            <v>58--A</v>
          </cell>
          <cell r="AG116">
            <v>512</v>
          </cell>
          <cell r="AI116">
            <v>19</v>
          </cell>
          <cell r="AJ116">
            <v>21</v>
          </cell>
          <cell r="AK116" t="str">
            <v>ALCALA MARTIN</v>
          </cell>
          <cell r="AL116">
            <v>97050</v>
          </cell>
          <cell r="AO116">
            <v>31</v>
          </cell>
          <cell r="AP116">
            <v>31050</v>
          </cell>
          <cell r="AQ116" t="str">
            <v>CONRADO POOT MIGUEL ANGEL</v>
          </cell>
          <cell r="AR116" t="str">
            <v>CALLE : 58--A No 512 X 19 - 21 ALCALA MARTIN</v>
          </cell>
        </row>
        <row r="117">
          <cell r="A117" t="str">
            <v>CORTES BARROSO VICTORIA</v>
          </cell>
          <cell r="B117" t="str">
            <v>COBV461108</v>
          </cell>
          <cell r="C117" t="str">
            <v>CORTES</v>
          </cell>
          <cell r="D117" t="str">
            <v>BARROSO</v>
          </cell>
          <cell r="E117" t="str">
            <v>VICTORIA</v>
          </cell>
          <cell r="F117" t="str">
            <v>M</v>
          </cell>
          <cell r="H117" t="str">
            <v>COBV461108MYNRRC07</v>
          </cell>
          <cell r="I117">
            <v>84814805028</v>
          </cell>
          <cell r="J117">
            <v>44813681681</v>
          </cell>
          <cell r="N117">
            <v>17114</v>
          </cell>
          <cell r="P117">
            <v>31</v>
          </cell>
          <cell r="Q117">
            <v>31097</v>
          </cell>
          <cell r="R117" t="str">
            <v>MEX</v>
          </cell>
          <cell r="T117">
            <v>8</v>
          </cell>
          <cell r="U117">
            <v>5</v>
          </cell>
          <cell r="V117">
            <v>29830</v>
          </cell>
          <cell r="W117">
            <v>29848</v>
          </cell>
          <cell r="X117">
            <v>11430</v>
          </cell>
          <cell r="AA117" t="str">
            <v>DP</v>
          </cell>
          <cell r="AB117" t="str">
            <v>BANORTE</v>
          </cell>
          <cell r="AC117" t="str">
            <v>0148674987</v>
          </cell>
          <cell r="AE117">
            <v>1607</v>
          </cell>
          <cell r="AF117">
            <v>59</v>
          </cell>
          <cell r="AG117">
            <v>435</v>
          </cell>
          <cell r="AI117">
            <v>50</v>
          </cell>
          <cell r="AJ117">
            <v>48</v>
          </cell>
          <cell r="AK117" t="str">
            <v>PACABTUN</v>
          </cell>
          <cell r="AL117">
            <v>97160</v>
          </cell>
          <cell r="AM117">
            <v>9821808</v>
          </cell>
          <cell r="AO117">
            <v>31</v>
          </cell>
          <cell r="AP117">
            <v>31050</v>
          </cell>
          <cell r="AQ117" t="str">
            <v>CORTES BARROSO VICTORIA</v>
          </cell>
          <cell r="AR117" t="str">
            <v>CALLE : 59 No 435 X 50 - 48 PACABTUN</v>
          </cell>
        </row>
        <row r="118">
          <cell r="A118" t="str">
            <v>COUOH GOMEZ JOSE ADOLFO</v>
          </cell>
          <cell r="B118" t="str">
            <v>COGA610826</v>
          </cell>
          <cell r="C118" t="str">
            <v>COUOH</v>
          </cell>
          <cell r="D118" t="str">
            <v>GOMEZ</v>
          </cell>
          <cell r="E118" t="str">
            <v>JOSE ADOLFO</v>
          </cell>
          <cell r="F118" t="str">
            <v>H</v>
          </cell>
          <cell r="H118" t="str">
            <v>COGA610826HYNHMD03</v>
          </cell>
          <cell r="I118">
            <v>84816120343</v>
          </cell>
          <cell r="J118" t="str">
            <v>053013715918</v>
          </cell>
          <cell r="N118">
            <v>22513</v>
          </cell>
          <cell r="P118">
            <v>31</v>
          </cell>
          <cell r="Q118">
            <v>31041</v>
          </cell>
          <cell r="R118" t="str">
            <v>MEX</v>
          </cell>
          <cell r="T118">
            <v>9</v>
          </cell>
          <cell r="U118">
            <v>2</v>
          </cell>
          <cell r="V118">
            <v>39814</v>
          </cell>
          <cell r="W118">
            <v>39814</v>
          </cell>
          <cell r="X118">
            <v>1464</v>
          </cell>
          <cell r="AA118" t="str">
            <v>DP</v>
          </cell>
          <cell r="AB118" t="str">
            <v>BANORTE</v>
          </cell>
          <cell r="AC118" t="str">
            <v>0642894872</v>
          </cell>
          <cell r="AE118">
            <v>1609</v>
          </cell>
          <cell r="AF118" t="str">
            <v>8E</v>
          </cell>
          <cell r="AG118" t="str">
            <v>298C</v>
          </cell>
          <cell r="AI118" t="str">
            <v>17A</v>
          </cell>
          <cell r="AJ118" t="str">
            <v>S/C</v>
          </cell>
          <cell r="AK118" t="str">
            <v>VERGEL III</v>
          </cell>
          <cell r="AL118">
            <v>97173</v>
          </cell>
          <cell r="AM118">
            <v>1660558</v>
          </cell>
          <cell r="AO118">
            <v>31</v>
          </cell>
          <cell r="AP118">
            <v>31050</v>
          </cell>
          <cell r="AQ118" t="str">
            <v>COUOH GOMEZ JOSE ADOLFO</v>
          </cell>
          <cell r="AR118" t="str">
            <v>CALLE : 8E No 298C X 17A - S/C VERGEL III</v>
          </cell>
        </row>
        <row r="119">
          <cell r="A119" t="str">
            <v>COUOH JIMENEZ JOSE SALATIEL</v>
          </cell>
          <cell r="B119" t="str">
            <v>COJS710326</v>
          </cell>
          <cell r="C119" t="str">
            <v>COUOH</v>
          </cell>
          <cell r="D119" t="str">
            <v>JIMENEZ</v>
          </cell>
          <cell r="E119" t="str">
            <v>JOSE SALATIEL</v>
          </cell>
          <cell r="F119" t="str">
            <v>H</v>
          </cell>
          <cell r="H119" t="str">
            <v>COJS710326HYNHML07</v>
          </cell>
          <cell r="I119">
            <v>84897122341</v>
          </cell>
          <cell r="J119">
            <v>75314060415</v>
          </cell>
          <cell r="N119">
            <v>26018</v>
          </cell>
          <cell r="P119">
            <v>31</v>
          </cell>
          <cell r="Q119">
            <v>31059</v>
          </cell>
          <cell r="R119" t="str">
            <v>MEX</v>
          </cell>
          <cell r="T119">
            <v>9</v>
          </cell>
          <cell r="U119">
            <v>1</v>
          </cell>
          <cell r="V119">
            <v>37818</v>
          </cell>
          <cell r="W119">
            <v>37818</v>
          </cell>
          <cell r="X119">
            <v>3460</v>
          </cell>
          <cell r="AA119" t="str">
            <v>DP</v>
          </cell>
          <cell r="AB119" t="str">
            <v>BANORTE</v>
          </cell>
          <cell r="AC119" t="str">
            <v>0540510399</v>
          </cell>
          <cell r="AE119">
            <v>1611</v>
          </cell>
          <cell r="AF119">
            <v>33</v>
          </cell>
          <cell r="AG119">
            <v>25</v>
          </cell>
          <cell r="AI119" t="str">
            <v>S/C</v>
          </cell>
          <cell r="AJ119" t="str">
            <v>S/C</v>
          </cell>
          <cell r="AK119" t="str">
            <v>ISMAEL GARCIA</v>
          </cell>
          <cell r="AL119">
            <v>97320</v>
          </cell>
          <cell r="AO119">
            <v>31</v>
          </cell>
          <cell r="AP119">
            <v>31059</v>
          </cell>
          <cell r="AQ119" t="str">
            <v>COUOH JIMENEZ JOSE SALATIEL</v>
          </cell>
          <cell r="AR119" t="str">
            <v>CALLE : 33 No 25 X S/C - S/C ISMAEL GARCIA</v>
          </cell>
        </row>
        <row r="120">
          <cell r="A120" t="str">
            <v>COX MATUS ROGER ANTONIO</v>
          </cell>
          <cell r="B120" t="str">
            <v>COMR690513</v>
          </cell>
          <cell r="C120" t="str">
            <v>COX</v>
          </cell>
          <cell r="D120" t="str">
            <v>MATUS</v>
          </cell>
          <cell r="E120" t="str">
            <v>ROGER ANTONIO</v>
          </cell>
          <cell r="F120" t="str">
            <v>H</v>
          </cell>
          <cell r="H120" t="str">
            <v>COMR690513HYNXTG07</v>
          </cell>
          <cell r="I120">
            <v>84946801259</v>
          </cell>
          <cell r="J120">
            <v>56966072575</v>
          </cell>
          <cell r="N120">
            <v>25336</v>
          </cell>
          <cell r="P120">
            <v>31</v>
          </cell>
          <cell r="Q120">
            <v>31104</v>
          </cell>
          <cell r="R120" t="str">
            <v>MEX</v>
          </cell>
          <cell r="T120">
            <v>1</v>
          </cell>
          <cell r="U120">
            <v>2</v>
          </cell>
          <cell r="V120">
            <v>38169</v>
          </cell>
          <cell r="W120">
            <v>38169</v>
          </cell>
          <cell r="X120">
            <v>3109</v>
          </cell>
          <cell r="AA120" t="str">
            <v>DP</v>
          </cell>
          <cell r="AB120" t="str">
            <v>BANORTE</v>
          </cell>
          <cell r="AC120" t="str">
            <v>0175082494</v>
          </cell>
          <cell r="AE120">
            <v>1602</v>
          </cell>
          <cell r="AF120" t="str">
            <v>6 SUR</v>
          </cell>
          <cell r="AG120">
            <v>320</v>
          </cell>
          <cell r="AI120">
            <v>35</v>
          </cell>
          <cell r="AJ120">
            <v>37</v>
          </cell>
          <cell r="AK120" t="str">
            <v>SALVADOR ALVARADO SUR</v>
          </cell>
          <cell r="AL120">
            <v>97196</v>
          </cell>
          <cell r="AM120">
            <v>1310128</v>
          </cell>
          <cell r="AO120">
            <v>31</v>
          </cell>
          <cell r="AP120">
            <v>31050</v>
          </cell>
          <cell r="AQ120" t="str">
            <v>COX MATUS ROGER ANTONIO</v>
          </cell>
          <cell r="AR120" t="str">
            <v>CALLE : 6 SUR No 320 X 35 - 37 SALVADOR ALVARADO SUR</v>
          </cell>
        </row>
        <row r="121">
          <cell r="A121" t="str">
            <v>CRUZ ALCOCER MARIA EUGENIA DEL SOCORRO</v>
          </cell>
          <cell r="B121" t="str">
            <v>CUAE630101</v>
          </cell>
          <cell r="C121" t="str">
            <v>CRUZ</v>
          </cell>
          <cell r="D121" t="str">
            <v>ALCOCER</v>
          </cell>
          <cell r="E121" t="str">
            <v>MARIA EUGENIA DEL SOCORRO</v>
          </cell>
          <cell r="F121" t="str">
            <v>M</v>
          </cell>
          <cell r="H121" t="str">
            <v>CUAE630101MYNRLG03</v>
          </cell>
          <cell r="I121">
            <v>84916406675</v>
          </cell>
          <cell r="J121">
            <v>59714176669</v>
          </cell>
          <cell r="N121">
            <v>23377</v>
          </cell>
          <cell r="P121">
            <v>31</v>
          </cell>
          <cell r="Q121">
            <v>31050</v>
          </cell>
          <cell r="R121" t="str">
            <v>MEX</v>
          </cell>
          <cell r="T121">
            <v>1</v>
          </cell>
          <cell r="U121">
            <v>2</v>
          </cell>
          <cell r="V121">
            <v>32905</v>
          </cell>
          <cell r="W121">
            <v>32905</v>
          </cell>
          <cell r="X121">
            <v>8373</v>
          </cell>
          <cell r="AA121" t="str">
            <v>DP</v>
          </cell>
          <cell r="AB121" t="str">
            <v>BANORTE</v>
          </cell>
          <cell r="AC121" t="str">
            <v>0148675005</v>
          </cell>
          <cell r="AE121">
            <v>1606</v>
          </cell>
          <cell r="AF121">
            <v>79</v>
          </cell>
          <cell r="AG121" t="str">
            <v>560-C</v>
          </cell>
          <cell r="AI121">
            <v>82</v>
          </cell>
          <cell r="AJ121" t="str">
            <v>86-B</v>
          </cell>
          <cell r="AK121" t="str">
            <v>CENTRO</v>
          </cell>
          <cell r="AL121">
            <v>97000</v>
          </cell>
          <cell r="AM121">
            <v>9840794</v>
          </cell>
          <cell r="AO121">
            <v>31</v>
          </cell>
          <cell r="AP121">
            <v>31050</v>
          </cell>
          <cell r="AQ121" t="str">
            <v>CRUZ ALCOCER MARIA EUGENIA DEL SOCORRO</v>
          </cell>
          <cell r="AR121" t="str">
            <v>CALLE : 79 No 560-C X 82 - 86-B CENTRO</v>
          </cell>
        </row>
        <row r="122">
          <cell r="A122" t="str">
            <v>CRUZ MENDEZ JOANNA DEL PILAR</v>
          </cell>
          <cell r="B122" t="str">
            <v>CUMJ840930</v>
          </cell>
          <cell r="C122" t="str">
            <v>CRUZ</v>
          </cell>
          <cell r="D122" t="str">
            <v>MENDEZ</v>
          </cell>
          <cell r="E122" t="str">
            <v>JOANNA DEL PILAR</v>
          </cell>
          <cell r="F122" t="str">
            <v>M</v>
          </cell>
          <cell r="H122" t="str">
            <v>CUMJ840930MYNRNN02</v>
          </cell>
          <cell r="I122">
            <v>84098916483</v>
          </cell>
          <cell r="J122">
            <v>688113647327</v>
          </cell>
          <cell r="N122">
            <v>32781</v>
          </cell>
          <cell r="P122">
            <v>31</v>
          </cell>
          <cell r="Q122">
            <v>31050</v>
          </cell>
          <cell r="R122" t="str">
            <v>MEX</v>
          </cell>
          <cell r="T122">
            <v>2</v>
          </cell>
          <cell r="U122">
            <v>1</v>
          </cell>
          <cell r="V122">
            <v>40854</v>
          </cell>
          <cell r="W122">
            <v>40854</v>
          </cell>
          <cell r="X122">
            <v>424</v>
          </cell>
          <cell r="AA122" t="str">
            <v>DP</v>
          </cell>
          <cell r="AB122" t="str">
            <v>BANORTE</v>
          </cell>
          <cell r="AC122" t="str">
            <v>0815555641</v>
          </cell>
          <cell r="AE122">
            <v>1601</v>
          </cell>
          <cell r="AF122">
            <v>27</v>
          </cell>
          <cell r="AG122" t="str">
            <v>96-B</v>
          </cell>
          <cell r="AI122">
            <v>24</v>
          </cell>
          <cell r="AJ122">
            <v>22</v>
          </cell>
          <cell r="AK122" t="str">
            <v>MUXUPIP</v>
          </cell>
          <cell r="AL122">
            <v>97431</v>
          </cell>
          <cell r="AM122">
            <v>19919115052</v>
          </cell>
          <cell r="AN122">
            <v>9992743105</v>
          </cell>
          <cell r="AO122">
            <v>31</v>
          </cell>
          <cell r="AP122">
            <v>31054</v>
          </cell>
          <cell r="AQ122" t="str">
            <v>CRUZ MENDEZ JOANNA DEL PILAR</v>
          </cell>
          <cell r="AR122" t="str">
            <v>CALLE : 27 No 96-B X 24 - 22 MUXUPIP</v>
          </cell>
        </row>
        <row r="123">
          <cell r="A123" t="str">
            <v>CU CAUICH LOURDES MARIA</v>
          </cell>
          <cell r="B123" t="str">
            <v>CUCL620122</v>
          </cell>
          <cell r="C123" t="str">
            <v>CU</v>
          </cell>
          <cell r="D123" t="str">
            <v>CAUICH</v>
          </cell>
          <cell r="E123" t="str">
            <v>LOURDES MARIA</v>
          </cell>
          <cell r="F123" t="str">
            <v>M</v>
          </cell>
          <cell r="H123" t="str">
            <v>CUCL621222MYNXCR00</v>
          </cell>
          <cell r="I123">
            <v>84896207093</v>
          </cell>
          <cell r="J123">
            <v>568066015119</v>
          </cell>
          <cell r="N123">
            <v>22668</v>
          </cell>
          <cell r="P123">
            <v>31</v>
          </cell>
          <cell r="Q123">
            <v>31050</v>
          </cell>
          <cell r="R123" t="str">
            <v>MEX</v>
          </cell>
          <cell r="T123">
            <v>9</v>
          </cell>
          <cell r="U123">
            <v>2</v>
          </cell>
          <cell r="V123">
            <v>35370</v>
          </cell>
          <cell r="W123">
            <v>35370</v>
          </cell>
          <cell r="X123">
            <v>5908</v>
          </cell>
          <cell r="AA123" t="str">
            <v>DP</v>
          </cell>
          <cell r="AB123" t="str">
            <v>BANORTE</v>
          </cell>
          <cell r="AC123" t="str">
            <v>0148675014</v>
          </cell>
          <cell r="AE123">
            <v>1601</v>
          </cell>
          <cell r="AF123">
            <v>127</v>
          </cell>
          <cell r="AG123" t="str">
            <v>502-A</v>
          </cell>
          <cell r="AI123" t="str">
            <v>42-D</v>
          </cell>
          <cell r="AJ123" t="str">
            <v>42-C</v>
          </cell>
          <cell r="AK123" t="str">
            <v>FRACC. AMPLIACION HACIENDA</v>
          </cell>
          <cell r="AL123">
            <v>97289</v>
          </cell>
          <cell r="AM123">
            <v>9296966</v>
          </cell>
          <cell r="AO123">
            <v>31</v>
          </cell>
          <cell r="AP123">
            <v>31050</v>
          </cell>
          <cell r="AQ123" t="str">
            <v>CU CAUICH LOURDES MARIA</v>
          </cell>
          <cell r="AR123" t="str">
            <v>CALLE : 127 No 502-A X 42-D - 42-C FRACC. AMPLIACION HACIENDA</v>
          </cell>
        </row>
        <row r="124">
          <cell r="A124" t="str">
            <v>CUEVAS BATES RUY ISMAEL</v>
          </cell>
          <cell r="B124" t="str">
            <v>CUBR700120</v>
          </cell>
          <cell r="C124" t="str">
            <v>CUEVAS</v>
          </cell>
          <cell r="D124" t="str">
            <v>BATES</v>
          </cell>
          <cell r="E124" t="str">
            <v>RUY ISMAEL</v>
          </cell>
          <cell r="F124" t="str">
            <v>H</v>
          </cell>
          <cell r="H124" t="str">
            <v>CUBR700120HYNVTY08</v>
          </cell>
          <cell r="I124">
            <v>84887022097</v>
          </cell>
          <cell r="J124">
            <v>47413693926</v>
          </cell>
          <cell r="N124">
            <v>25588</v>
          </cell>
          <cell r="P124">
            <v>31</v>
          </cell>
          <cell r="Q124">
            <v>31050</v>
          </cell>
          <cell r="R124" t="str">
            <v>MEX</v>
          </cell>
          <cell r="T124">
            <v>9</v>
          </cell>
          <cell r="U124">
            <v>2</v>
          </cell>
          <cell r="V124">
            <v>37668</v>
          </cell>
          <cell r="W124">
            <v>37668</v>
          </cell>
          <cell r="X124">
            <v>3610</v>
          </cell>
          <cell r="AA124" t="str">
            <v>DP</v>
          </cell>
          <cell r="AB124" t="str">
            <v>BANORTE</v>
          </cell>
          <cell r="AC124" t="str">
            <v>0155010686</v>
          </cell>
          <cell r="AE124">
            <v>1604</v>
          </cell>
          <cell r="AF124" t="str">
            <v>65-A</v>
          </cell>
          <cell r="AG124">
            <v>365</v>
          </cell>
          <cell r="AI124">
            <v>22</v>
          </cell>
          <cell r="AJ124">
            <v>24</v>
          </cell>
          <cell r="AK124" t="str">
            <v>FRACC. JUAN PABLO II</v>
          </cell>
          <cell r="AL124">
            <v>97246</v>
          </cell>
          <cell r="AM124">
            <v>9853169</v>
          </cell>
          <cell r="AO124">
            <v>31</v>
          </cell>
          <cell r="AP124">
            <v>31050</v>
          </cell>
          <cell r="AQ124" t="str">
            <v>CUEVAS BATES RUY ISMAEL</v>
          </cell>
          <cell r="AR124" t="str">
            <v>CALLE : 65-A No 365 X 22 - 24 FRACC. JUAN PABLO II</v>
          </cell>
        </row>
        <row r="125">
          <cell r="A125" t="str">
            <v>CUEVAS CASTRO OSCAR</v>
          </cell>
          <cell r="B125" t="str">
            <v>CUCO720725</v>
          </cell>
          <cell r="C125" t="str">
            <v>CUEVAS</v>
          </cell>
          <cell r="D125" t="str">
            <v>CASTRO</v>
          </cell>
          <cell r="E125" t="str">
            <v>OSCAR</v>
          </cell>
          <cell r="F125" t="str">
            <v>H</v>
          </cell>
          <cell r="H125" t="str">
            <v>CUCO720725HYNVSS02</v>
          </cell>
          <cell r="I125">
            <v>84917218442</v>
          </cell>
          <cell r="J125" t="str">
            <v>0276013629560</v>
          </cell>
          <cell r="L125" t="str">
            <v>ocuevasc@hotmail.com</v>
          </cell>
          <cell r="M125" t="str">
            <v>oscar.cuevas@yucatan.gob.mx</v>
          </cell>
          <cell r="N125">
            <v>26505</v>
          </cell>
          <cell r="P125">
            <v>31</v>
          </cell>
          <cell r="Q125">
            <v>31050</v>
          </cell>
          <cell r="R125" t="str">
            <v>MEX</v>
          </cell>
          <cell r="T125">
            <v>5</v>
          </cell>
          <cell r="U125">
            <v>1</v>
          </cell>
          <cell r="V125">
            <v>39336</v>
          </cell>
          <cell r="W125">
            <v>39336</v>
          </cell>
          <cell r="X125">
            <v>1942</v>
          </cell>
          <cell r="AA125" t="str">
            <v>DP</v>
          </cell>
          <cell r="AB125" t="str">
            <v>BANORTE</v>
          </cell>
          <cell r="AC125" t="str">
            <v>0557023187</v>
          </cell>
          <cell r="AE125">
            <v>1601</v>
          </cell>
          <cell r="AF125">
            <v>7</v>
          </cell>
          <cell r="AG125">
            <v>302</v>
          </cell>
          <cell r="AI125">
            <v>10</v>
          </cell>
          <cell r="AJ125">
            <v>12</v>
          </cell>
          <cell r="AK125" t="str">
            <v>FRACC. SAN CARLOS</v>
          </cell>
          <cell r="AL125">
            <v>97130</v>
          </cell>
          <cell r="AM125">
            <v>9433415</v>
          </cell>
          <cell r="AN125">
            <v>9991633316</v>
          </cell>
          <cell r="AO125">
            <v>31</v>
          </cell>
          <cell r="AP125">
            <v>31050</v>
          </cell>
          <cell r="AQ125" t="str">
            <v>CUEVAS CASTRO OSCAR</v>
          </cell>
          <cell r="AR125" t="str">
            <v>CALLE : 7 No 302 X 10 - 12 FRACC. SAN CARLOS</v>
          </cell>
        </row>
        <row r="126">
          <cell r="A126" t="str">
            <v>CUTZ CAHUN DIEGOLINA</v>
          </cell>
          <cell r="B126" t="str">
            <v>CUCD711113</v>
          </cell>
          <cell r="C126" t="str">
            <v>CUTZ</v>
          </cell>
          <cell r="D126" t="str">
            <v>CAHUN</v>
          </cell>
          <cell r="E126" t="str">
            <v>DIEGOLINA</v>
          </cell>
          <cell r="F126" t="str">
            <v>M</v>
          </cell>
          <cell r="H126" t="str">
            <v>CUCD711113MYNTHG04</v>
          </cell>
          <cell r="I126">
            <v>84917123386</v>
          </cell>
          <cell r="J126">
            <v>438014119759</v>
          </cell>
          <cell r="N126">
            <v>26250</v>
          </cell>
          <cell r="P126">
            <v>31</v>
          </cell>
          <cell r="Q126">
            <v>31078</v>
          </cell>
          <cell r="R126" t="str">
            <v>MEX</v>
          </cell>
          <cell r="T126">
            <v>9</v>
          </cell>
          <cell r="U126">
            <v>5</v>
          </cell>
          <cell r="V126">
            <v>40041</v>
          </cell>
          <cell r="W126">
            <v>40041</v>
          </cell>
          <cell r="X126">
            <v>1237</v>
          </cell>
          <cell r="AA126" t="str">
            <v>DP</v>
          </cell>
          <cell r="AB126" t="str">
            <v>BANORTE</v>
          </cell>
          <cell r="AC126" t="str">
            <v>0653154367</v>
          </cell>
          <cell r="AE126">
            <v>1606</v>
          </cell>
          <cell r="AF126">
            <v>28</v>
          </cell>
          <cell r="AG126">
            <v>305</v>
          </cell>
          <cell r="AI126">
            <v>31</v>
          </cell>
          <cell r="AJ126" t="str">
            <v>31-A</v>
          </cell>
          <cell r="AK126" t="str">
            <v>POLIGONO 108</v>
          </cell>
          <cell r="AL126">
            <v>97143</v>
          </cell>
          <cell r="AN126">
            <v>9999928188</v>
          </cell>
          <cell r="AO126">
            <v>31</v>
          </cell>
          <cell r="AP126">
            <v>31050</v>
          </cell>
          <cell r="AQ126" t="str">
            <v>CUTZ CAHUN DIEGOLINA</v>
          </cell>
          <cell r="AR126" t="str">
            <v>CALLE : 28 No 305 X 31 - 31-A POLIGONO 108</v>
          </cell>
        </row>
        <row r="127">
          <cell r="A127" t="str">
            <v>DIAZ SAIDEN JOSE JESUS</v>
          </cell>
          <cell r="B127" t="str">
            <v>DISJ760110</v>
          </cell>
          <cell r="C127" t="str">
            <v>DIAZ</v>
          </cell>
          <cell r="D127" t="str">
            <v>SAIDEN</v>
          </cell>
          <cell r="E127" t="str">
            <v>JOSE JESUS</v>
          </cell>
          <cell r="F127" t="str">
            <v>H</v>
          </cell>
          <cell r="H127" t="str">
            <v>DISJ760110HYNZDS06</v>
          </cell>
          <cell r="I127">
            <v>84967606447</v>
          </cell>
          <cell r="J127" t="str">
            <v>0860066175801</v>
          </cell>
          <cell r="K127" t="str">
            <v>C.1371504</v>
          </cell>
          <cell r="N127">
            <v>27769</v>
          </cell>
          <cell r="P127">
            <v>31</v>
          </cell>
          <cell r="Q127">
            <v>31083</v>
          </cell>
          <cell r="R127" t="str">
            <v>MEX</v>
          </cell>
          <cell r="T127">
            <v>7</v>
          </cell>
          <cell r="U127">
            <v>2</v>
          </cell>
          <cell r="V127">
            <v>36161</v>
          </cell>
          <cell r="W127">
            <v>36161</v>
          </cell>
          <cell r="X127">
            <v>5117</v>
          </cell>
          <cell r="AA127" t="str">
            <v>DP</v>
          </cell>
          <cell r="AB127" t="str">
            <v>BANORTE</v>
          </cell>
          <cell r="AC127" t="str">
            <v>0658192225</v>
          </cell>
          <cell r="AE127">
            <v>1601</v>
          </cell>
          <cell r="AF127" t="str">
            <v>54A</v>
          </cell>
          <cell r="AG127">
            <v>764</v>
          </cell>
          <cell r="AI127">
            <v>59</v>
          </cell>
          <cell r="AJ127">
            <v>63</v>
          </cell>
          <cell r="AK127" t="str">
            <v>FRACC. LA HERRADURA</v>
          </cell>
          <cell r="AL127">
            <v>97314</v>
          </cell>
          <cell r="AO127">
            <v>31</v>
          </cell>
          <cell r="AP127">
            <v>31050</v>
          </cell>
          <cell r="AQ127" t="str">
            <v>DIAZ SAIDEN JOSE JESUS</v>
          </cell>
          <cell r="AR127" t="str">
            <v>CALLE : 54A No 764 X 59 - 63 FRACC. LA HERRADURA</v>
          </cell>
        </row>
        <row r="128">
          <cell r="A128" t="str">
            <v>DOMINGUEZ PEREZ ADOLFO FRANCISCO</v>
          </cell>
          <cell r="B128" t="str">
            <v>DOPA690128</v>
          </cell>
          <cell r="C128" t="str">
            <v>DOMINGUEZ</v>
          </cell>
          <cell r="D128" t="str">
            <v>PEREZ</v>
          </cell>
          <cell r="E128" t="str">
            <v>ADOLFO FRANCISCO</v>
          </cell>
          <cell r="F128" t="str">
            <v>H</v>
          </cell>
          <cell r="H128" t="str">
            <v>DOPA690128HYNMRD01</v>
          </cell>
          <cell r="I128">
            <v>84906915404</v>
          </cell>
          <cell r="J128">
            <v>75414061814</v>
          </cell>
          <cell r="N128">
            <v>25231</v>
          </cell>
          <cell r="P128">
            <v>31</v>
          </cell>
          <cell r="Q128">
            <v>31059</v>
          </cell>
          <cell r="R128" t="str">
            <v>MEX</v>
          </cell>
          <cell r="T128">
            <v>1</v>
          </cell>
          <cell r="U128">
            <v>2</v>
          </cell>
          <cell r="V128">
            <v>39326</v>
          </cell>
          <cell r="W128">
            <v>39326</v>
          </cell>
          <cell r="X128">
            <v>1952</v>
          </cell>
          <cell r="AA128" t="str">
            <v>DP</v>
          </cell>
          <cell r="AB128" t="str">
            <v>BANORTE</v>
          </cell>
          <cell r="AC128" t="str">
            <v>0561465056</v>
          </cell>
          <cell r="AE128">
            <v>1601</v>
          </cell>
          <cell r="AF128" t="str">
            <v>81-B</v>
          </cell>
          <cell r="AG128" t="str">
            <v>680-N</v>
          </cell>
          <cell r="AI128">
            <v>142</v>
          </cell>
          <cell r="AJ128">
            <v>144</v>
          </cell>
          <cell r="AK128" t="str">
            <v>FRACC. COSTA AZUL</v>
          </cell>
          <cell r="AL128">
            <v>97320</v>
          </cell>
          <cell r="AN128">
            <v>9699355388</v>
          </cell>
          <cell r="AO128">
            <v>31</v>
          </cell>
          <cell r="AP128">
            <v>31059</v>
          </cell>
          <cell r="AQ128" t="str">
            <v>DOMINGUEZ PEREZ ADOLFO FRANCISCO</v>
          </cell>
          <cell r="AR128" t="str">
            <v>CALLE : 81-B No 680-N X 142 - 144 FRACC. COSTA AZUL</v>
          </cell>
        </row>
        <row r="129">
          <cell r="A129" t="str">
            <v>DOMINGUEZ ZALDIVAR CARLOS JAVIER</v>
          </cell>
          <cell r="B129" t="str">
            <v>DOZC700726</v>
          </cell>
          <cell r="C129" t="str">
            <v>DOMINGUEZ</v>
          </cell>
          <cell r="D129" t="str">
            <v>ZALDIVAR</v>
          </cell>
          <cell r="E129" t="str">
            <v>CARLOS JAVIER</v>
          </cell>
          <cell r="F129" t="str">
            <v>H</v>
          </cell>
          <cell r="H129" t="str">
            <v>DOZC700726HYNMLR09</v>
          </cell>
          <cell r="I129">
            <v>84977002330</v>
          </cell>
          <cell r="J129">
            <v>542066189620</v>
          </cell>
          <cell r="N129">
            <v>25775</v>
          </cell>
          <cell r="P129">
            <v>31</v>
          </cell>
          <cell r="Q129">
            <v>31050</v>
          </cell>
          <cell r="R129" t="str">
            <v>MEX</v>
          </cell>
          <cell r="T129">
            <v>9</v>
          </cell>
          <cell r="U129">
            <v>2</v>
          </cell>
          <cell r="V129">
            <v>39814</v>
          </cell>
          <cell r="W129">
            <v>39814</v>
          </cell>
          <cell r="X129">
            <v>1464</v>
          </cell>
          <cell r="AA129" t="str">
            <v>DP</v>
          </cell>
          <cell r="AB129" t="str">
            <v>BANORTE</v>
          </cell>
          <cell r="AC129" t="str">
            <v>0640742335</v>
          </cell>
          <cell r="AE129">
            <v>1605</v>
          </cell>
          <cell r="AF129">
            <v>97</v>
          </cell>
          <cell r="AG129" t="str">
            <v>480-A</v>
          </cell>
          <cell r="AI129">
            <v>52</v>
          </cell>
          <cell r="AJ129" t="str">
            <v>52-A</v>
          </cell>
          <cell r="AK129" t="str">
            <v>DOLORES OTERO</v>
          </cell>
          <cell r="AL129">
            <v>97270</v>
          </cell>
          <cell r="AN129">
            <v>9992166614</v>
          </cell>
          <cell r="AO129">
            <v>31</v>
          </cell>
          <cell r="AP129">
            <v>31050</v>
          </cell>
          <cell r="AQ129" t="str">
            <v>DOMINGUEZ ZALDIVAR CARLOS JAVIER</v>
          </cell>
          <cell r="AR129" t="str">
            <v>CALLE : 97 No 480-A X 52 - 52-A DOLORES OTERO</v>
          </cell>
        </row>
        <row r="130">
          <cell r="A130" t="str">
            <v>DUARTE CASANOVA ROCIO EVELIN</v>
          </cell>
          <cell r="B130" t="str">
            <v>DUCR720313</v>
          </cell>
          <cell r="C130" t="str">
            <v>DUARTE</v>
          </cell>
          <cell r="D130" t="str">
            <v>CASANOVA</v>
          </cell>
          <cell r="E130" t="str">
            <v>ROCIO EVELIN</v>
          </cell>
          <cell r="F130" t="str">
            <v>M</v>
          </cell>
          <cell r="H130" t="str">
            <v>DUCR720313MYNRSC02</v>
          </cell>
          <cell r="I130">
            <v>84907209054</v>
          </cell>
          <cell r="J130">
            <v>1067066069606</v>
          </cell>
          <cell r="N130">
            <v>26371</v>
          </cell>
          <cell r="P130">
            <v>31</v>
          </cell>
          <cell r="Q130">
            <v>31089</v>
          </cell>
          <cell r="R130" t="str">
            <v>MEX</v>
          </cell>
          <cell r="T130">
            <v>1</v>
          </cell>
          <cell r="U130">
            <v>2</v>
          </cell>
          <cell r="V130">
            <v>37865</v>
          </cell>
          <cell r="W130">
            <v>37865</v>
          </cell>
          <cell r="X130">
            <v>3413</v>
          </cell>
          <cell r="AA130" t="str">
            <v>DP</v>
          </cell>
          <cell r="AB130" t="str">
            <v>BANORTE</v>
          </cell>
          <cell r="AC130" t="str">
            <v>0166216998</v>
          </cell>
          <cell r="AE130">
            <v>1607</v>
          </cell>
          <cell r="AF130" t="str">
            <v>53-C</v>
          </cell>
          <cell r="AG130">
            <v>331</v>
          </cell>
          <cell r="AI130">
            <v>52</v>
          </cell>
          <cell r="AJ130">
            <v>54</v>
          </cell>
          <cell r="AK130" t="str">
            <v>FCO. DE MONTEJO</v>
          </cell>
          <cell r="AL130">
            <v>97200</v>
          </cell>
          <cell r="AM130">
            <v>9468119</v>
          </cell>
          <cell r="AO130">
            <v>31</v>
          </cell>
          <cell r="AP130">
            <v>31050</v>
          </cell>
          <cell r="AQ130" t="str">
            <v>DUARTE CASANOVA ROCIO EVELIN</v>
          </cell>
          <cell r="AR130" t="str">
            <v>CALLE : 53-C No 331 X 52 - 54 FCO. DE MONTEJO</v>
          </cell>
        </row>
        <row r="131">
          <cell r="A131" t="str">
            <v>DUARTE MEDINA VICTOR MANUEL</v>
          </cell>
          <cell r="B131" t="str">
            <v>DUMV570607</v>
          </cell>
          <cell r="C131" t="str">
            <v>DUARTE</v>
          </cell>
          <cell r="D131" t="str">
            <v>MEDINA</v>
          </cell>
          <cell r="E131" t="str">
            <v>VICTOR MANUEL</v>
          </cell>
          <cell r="F131" t="str">
            <v>H</v>
          </cell>
          <cell r="H131" t="str">
            <v>DUMV570607HYNRDC00</v>
          </cell>
          <cell r="I131">
            <v>84815701267</v>
          </cell>
          <cell r="J131">
            <v>463066114593</v>
          </cell>
          <cell r="N131">
            <v>20978</v>
          </cell>
          <cell r="P131">
            <v>31</v>
          </cell>
          <cell r="Q131">
            <v>31050</v>
          </cell>
          <cell r="R131" t="str">
            <v>MEX</v>
          </cell>
          <cell r="T131">
            <v>5</v>
          </cell>
          <cell r="U131">
            <v>2</v>
          </cell>
          <cell r="V131">
            <v>34366</v>
          </cell>
          <cell r="W131">
            <v>34366</v>
          </cell>
          <cell r="X131">
            <v>6912</v>
          </cell>
          <cell r="AA131" t="str">
            <v>DP</v>
          </cell>
          <cell r="AB131" t="str">
            <v>BANORTE</v>
          </cell>
          <cell r="AC131" t="str">
            <v>0687771460</v>
          </cell>
          <cell r="AE131">
            <v>1601</v>
          </cell>
          <cell r="AF131">
            <v>65</v>
          </cell>
          <cell r="AG131" t="str">
            <v>639-A</v>
          </cell>
          <cell r="AI131">
            <v>78</v>
          </cell>
          <cell r="AJ131">
            <v>80</v>
          </cell>
          <cell r="AK131" t="str">
            <v>CENTRO</v>
          </cell>
          <cell r="AL131">
            <v>97000</v>
          </cell>
          <cell r="AM131">
            <v>9241647</v>
          </cell>
          <cell r="AO131">
            <v>31</v>
          </cell>
          <cell r="AP131">
            <v>31050</v>
          </cell>
          <cell r="AQ131" t="str">
            <v>DUARTE MEDINA VICTOR MANUEL</v>
          </cell>
          <cell r="AR131" t="str">
            <v>CALLE : 65 No 639-A X 78 - 80 CENTRO</v>
          </cell>
        </row>
        <row r="132">
          <cell r="A132" t="str">
            <v>DZIB CASTILLO ARCADIO</v>
          </cell>
          <cell r="B132" t="str">
            <v>DICA620101</v>
          </cell>
          <cell r="C132" t="str">
            <v>DZIB</v>
          </cell>
          <cell r="D132" t="str">
            <v>CASTILLO</v>
          </cell>
          <cell r="E132" t="str">
            <v>ARCADIO</v>
          </cell>
          <cell r="F132" t="str">
            <v>H</v>
          </cell>
          <cell r="H132" t="str">
            <v>DICA620101HYNZSR09</v>
          </cell>
          <cell r="I132">
            <v>82856401748</v>
          </cell>
          <cell r="J132">
            <v>47166329495</v>
          </cell>
          <cell r="N132">
            <v>22647</v>
          </cell>
          <cell r="P132">
            <v>31</v>
          </cell>
          <cell r="Q132">
            <v>31067</v>
          </cell>
          <cell r="R132" t="str">
            <v>MEX</v>
          </cell>
          <cell r="T132">
            <v>10</v>
          </cell>
          <cell r="U132">
            <v>3</v>
          </cell>
          <cell r="V132">
            <v>36526</v>
          </cell>
          <cell r="W132">
            <v>36526</v>
          </cell>
          <cell r="X132">
            <v>4752</v>
          </cell>
          <cell r="AA132" t="str">
            <v>DP</v>
          </cell>
          <cell r="AB132" t="str">
            <v>BANORTE</v>
          </cell>
          <cell r="AC132" t="str">
            <v>0154041012</v>
          </cell>
          <cell r="AE132">
            <v>1604</v>
          </cell>
          <cell r="AF132">
            <v>50</v>
          </cell>
          <cell r="AG132" t="str">
            <v>10-E</v>
          </cell>
          <cell r="AI132">
            <v>37</v>
          </cell>
          <cell r="AJ132" t="str">
            <v>37-A</v>
          </cell>
          <cell r="AK132" t="str">
            <v>XOCLAN SANTOS</v>
          </cell>
          <cell r="AO132">
            <v>31</v>
          </cell>
          <cell r="AP132">
            <v>31050</v>
          </cell>
          <cell r="AQ132" t="str">
            <v>DZIB CASTILLO ARCADIO</v>
          </cell>
          <cell r="AR132" t="str">
            <v>CALLE : 50 No 10-E X 37 - 37-A XOCLAN SANTOS</v>
          </cell>
        </row>
        <row r="133">
          <cell r="A133" t="str">
            <v>DZIB GONZALEZ MARIA AZUCENA</v>
          </cell>
          <cell r="B133" t="str">
            <v>DIGA790805</v>
          </cell>
          <cell r="C133" t="str">
            <v>DZIB</v>
          </cell>
          <cell r="D133" t="str">
            <v>GONZALEZ</v>
          </cell>
          <cell r="E133" t="str">
            <v>MARIA AZUCENA</v>
          </cell>
          <cell r="F133" t="str">
            <v>M</v>
          </cell>
          <cell r="H133" t="str">
            <v>DIGA790805MYNZNZ07</v>
          </cell>
          <cell r="I133">
            <v>84067906465</v>
          </cell>
          <cell r="J133">
            <v>55866467037</v>
          </cell>
          <cell r="N133">
            <v>29072</v>
          </cell>
          <cell r="P133">
            <v>31</v>
          </cell>
          <cell r="Q133">
            <v>31050</v>
          </cell>
          <cell r="R133" t="str">
            <v>MEX</v>
          </cell>
          <cell r="T133">
            <v>2</v>
          </cell>
          <cell r="U133">
            <v>4</v>
          </cell>
          <cell r="V133">
            <v>39845</v>
          </cell>
          <cell r="W133">
            <v>39845</v>
          </cell>
          <cell r="X133">
            <v>1433</v>
          </cell>
          <cell r="AA133" t="str">
            <v>DP</v>
          </cell>
          <cell r="AB133" t="str">
            <v>BANORTE</v>
          </cell>
          <cell r="AC133" t="str">
            <v>0587093301</v>
          </cell>
          <cell r="AE133">
            <v>1602</v>
          </cell>
          <cell r="AF133" t="str">
            <v>46-B</v>
          </cell>
          <cell r="AG133" t="str">
            <v>770-A</v>
          </cell>
          <cell r="AI133">
            <v>115</v>
          </cell>
          <cell r="AJ133">
            <v>117</v>
          </cell>
          <cell r="AK133" t="str">
            <v>CINCO COLONIAS</v>
          </cell>
          <cell r="AL133">
            <v>97280</v>
          </cell>
          <cell r="AM133">
            <v>9404536</v>
          </cell>
          <cell r="AN133">
            <v>9991746873</v>
          </cell>
          <cell r="AO133">
            <v>31</v>
          </cell>
          <cell r="AP133">
            <v>31050</v>
          </cell>
          <cell r="AQ133" t="str">
            <v>DZIB GONZALEZ MARIA AZUCENA</v>
          </cell>
          <cell r="AR133" t="str">
            <v>CALLE : 46-B No 770-A X 115 - 117 CINCO COLONIAS</v>
          </cell>
        </row>
        <row r="134">
          <cell r="A134" t="str">
            <v>ECHEVERRIA RAMIREZ JULIO CESAR</v>
          </cell>
          <cell r="B134" t="str">
            <v>EERJ651026</v>
          </cell>
          <cell r="C134" t="str">
            <v>ECHEVERRIA</v>
          </cell>
          <cell r="D134" t="str">
            <v>RAMIREZ</v>
          </cell>
          <cell r="E134" t="str">
            <v>JULIO CESAR</v>
          </cell>
          <cell r="F134" t="str">
            <v>H</v>
          </cell>
          <cell r="H134" t="str">
            <v>EERJ651026HYNCML02</v>
          </cell>
          <cell r="I134">
            <v>84956500254</v>
          </cell>
          <cell r="J134" t="str">
            <v>0534066167853</v>
          </cell>
          <cell r="K134" t="str">
            <v>B-3478969</v>
          </cell>
          <cell r="N134">
            <v>24041</v>
          </cell>
          <cell r="P134">
            <v>31</v>
          </cell>
          <cell r="Q134">
            <v>31034</v>
          </cell>
          <cell r="R134" t="str">
            <v>MEX</v>
          </cell>
          <cell r="T134">
            <v>5</v>
          </cell>
          <cell r="U134">
            <v>1</v>
          </cell>
          <cell r="V134">
            <v>39356</v>
          </cell>
          <cell r="W134">
            <v>39356</v>
          </cell>
          <cell r="X134">
            <v>1922</v>
          </cell>
          <cell r="AA134" t="str">
            <v>EF</v>
          </cell>
          <cell r="AE134">
            <v>1609</v>
          </cell>
          <cell r="AF134" t="str">
            <v>15 ORIENTE</v>
          </cell>
          <cell r="AG134">
            <v>204</v>
          </cell>
          <cell r="AI134">
            <v>28</v>
          </cell>
          <cell r="AJ134" t="str">
            <v>S/C</v>
          </cell>
          <cell r="AK134" t="str">
            <v>UNIDAD HABITACIONAL MORELOS</v>
          </cell>
          <cell r="AL134">
            <v>97190</v>
          </cell>
          <cell r="AO134">
            <v>31</v>
          </cell>
          <cell r="AP134">
            <v>31050</v>
          </cell>
          <cell r="AQ134" t="str">
            <v>ECHEVERRIA RAMIREZ JULIO CESAR</v>
          </cell>
          <cell r="AR134" t="str">
            <v>CALLE : 15 ORIENTE No 204 X 28 - S/C UNIDAD HABITACIONAL MORELOS</v>
          </cell>
        </row>
        <row r="135">
          <cell r="A135" t="str">
            <v>EK EK ELEUTERIO</v>
          </cell>
          <cell r="B135" t="str">
            <v>EXEE671002</v>
          </cell>
          <cell r="C135" t="str">
            <v>EK</v>
          </cell>
          <cell r="D135" t="str">
            <v>EK</v>
          </cell>
          <cell r="E135" t="str">
            <v>ELEUTERIO</v>
          </cell>
          <cell r="F135" t="str">
            <v>H</v>
          </cell>
          <cell r="H135" t="str">
            <v>EXEE671002HYNKKL09</v>
          </cell>
          <cell r="I135">
            <v>84846503187</v>
          </cell>
          <cell r="J135">
            <v>556104168207</v>
          </cell>
          <cell r="N135">
            <v>24747</v>
          </cell>
          <cell r="P135">
            <v>31</v>
          </cell>
          <cell r="Q135">
            <v>31034</v>
          </cell>
          <cell r="R135" t="str">
            <v>MEX</v>
          </cell>
          <cell r="T135">
            <v>10</v>
          </cell>
          <cell r="U135">
            <v>2</v>
          </cell>
          <cell r="V135">
            <v>37622</v>
          </cell>
          <cell r="W135">
            <v>37622</v>
          </cell>
          <cell r="X135">
            <v>3656</v>
          </cell>
          <cell r="AA135" t="str">
            <v>DP</v>
          </cell>
          <cell r="AB135" t="str">
            <v>BANORTE</v>
          </cell>
          <cell r="AC135" t="str">
            <v>0154077132</v>
          </cell>
          <cell r="AE135">
            <v>1602</v>
          </cell>
          <cell r="AF135">
            <v>63</v>
          </cell>
          <cell r="AG135">
            <v>166</v>
          </cell>
          <cell r="AI135">
            <v>74</v>
          </cell>
          <cell r="AJ135">
            <v>76</v>
          </cell>
          <cell r="AK135" t="str">
            <v>SAN AROLDO</v>
          </cell>
          <cell r="AL135">
            <v>97370</v>
          </cell>
          <cell r="AO135">
            <v>31</v>
          </cell>
          <cell r="AP135">
            <v>31050</v>
          </cell>
          <cell r="AQ135" t="str">
            <v>EK EK ELEUTERIO</v>
          </cell>
          <cell r="AR135" t="str">
            <v>CALLE : 63 No 166 X 74 - 76 SAN AROLDO</v>
          </cell>
        </row>
        <row r="136">
          <cell r="A136" t="str">
            <v>EK GOMEZ VICTOR GUILLERMO</v>
          </cell>
          <cell r="B136" t="str">
            <v>EXGV381105</v>
          </cell>
          <cell r="C136" t="str">
            <v>EK</v>
          </cell>
          <cell r="D136" t="str">
            <v>GOMEZ</v>
          </cell>
          <cell r="E136" t="str">
            <v>VICTOR GUILLERMO</v>
          </cell>
          <cell r="F136" t="str">
            <v>H</v>
          </cell>
          <cell r="H136" t="str">
            <v>EXGV381105HYNKMC07</v>
          </cell>
          <cell r="I136">
            <v>84673810069</v>
          </cell>
          <cell r="N136">
            <v>14189</v>
          </cell>
          <cell r="P136">
            <v>31</v>
          </cell>
          <cell r="Q136">
            <v>31059</v>
          </cell>
          <cell r="R136" t="str">
            <v>MEX</v>
          </cell>
          <cell r="T136">
            <v>8</v>
          </cell>
          <cell r="U136">
            <v>2</v>
          </cell>
          <cell r="V136">
            <v>35674</v>
          </cell>
          <cell r="W136">
            <v>35674</v>
          </cell>
          <cell r="X136">
            <v>5604</v>
          </cell>
          <cell r="AA136" t="str">
            <v>DP</v>
          </cell>
          <cell r="AB136" t="str">
            <v>BANORTE</v>
          </cell>
          <cell r="AC136" t="str">
            <v>0687771536</v>
          </cell>
          <cell r="AE136">
            <v>1602</v>
          </cell>
          <cell r="AF136">
            <v>32</v>
          </cell>
          <cell r="AG136" t="str">
            <v>174-G</v>
          </cell>
          <cell r="AI136">
            <v>39</v>
          </cell>
          <cell r="AJ136">
            <v>41</v>
          </cell>
          <cell r="AK136" t="str">
            <v>PROGRESO</v>
          </cell>
          <cell r="AL136">
            <v>97230</v>
          </cell>
          <cell r="AM136">
            <v>50880</v>
          </cell>
          <cell r="AO136">
            <v>31</v>
          </cell>
          <cell r="AP136">
            <v>31059</v>
          </cell>
          <cell r="AQ136" t="str">
            <v>EK GOMEZ VICTOR GUILLERMO</v>
          </cell>
          <cell r="AR136" t="str">
            <v>CALLE : 32 No 174-G X 39 - 41 PROGRESO</v>
          </cell>
        </row>
        <row r="137">
          <cell r="A137" t="str">
            <v>EROSA CORNELIO ARGIMIRA</v>
          </cell>
          <cell r="B137" t="str">
            <v>EOCA841215</v>
          </cell>
          <cell r="C137" t="str">
            <v>EROSA</v>
          </cell>
          <cell r="D137" t="str">
            <v>CORNELIO</v>
          </cell>
          <cell r="E137" t="str">
            <v>ARGIMIRA</v>
          </cell>
          <cell r="F137" t="str">
            <v>M</v>
          </cell>
          <cell r="H137" t="str">
            <v>EOCA841215MYNRRR03</v>
          </cell>
          <cell r="I137">
            <v>84048427581</v>
          </cell>
          <cell r="J137" t="str">
            <v>0994098647522</v>
          </cell>
          <cell r="N137">
            <v>31031</v>
          </cell>
          <cell r="P137">
            <v>31</v>
          </cell>
          <cell r="Q137">
            <v>31050</v>
          </cell>
          <cell r="R137" t="str">
            <v>MEX</v>
          </cell>
          <cell r="T137">
            <v>2</v>
          </cell>
          <cell r="U137">
            <v>2</v>
          </cell>
          <cell r="V137">
            <v>41168</v>
          </cell>
          <cell r="W137">
            <v>41168</v>
          </cell>
          <cell r="X137">
            <v>110</v>
          </cell>
          <cell r="AA137" t="str">
            <v>DP</v>
          </cell>
          <cell r="AB137" t="str">
            <v>BANORTE</v>
          </cell>
          <cell r="AC137" t="str">
            <v>0687771545</v>
          </cell>
          <cell r="AE137">
            <v>1601</v>
          </cell>
          <cell r="AF137">
            <v>67</v>
          </cell>
          <cell r="AG137">
            <v>84</v>
          </cell>
          <cell r="AI137">
            <v>22</v>
          </cell>
          <cell r="AJ137">
            <v>26</v>
          </cell>
          <cell r="AK137" t="str">
            <v>FIDEL VELAZQUEZ</v>
          </cell>
          <cell r="AL137">
            <v>97166</v>
          </cell>
          <cell r="AN137">
            <v>9991163258</v>
          </cell>
          <cell r="AO137">
            <v>31</v>
          </cell>
          <cell r="AP137">
            <v>31050</v>
          </cell>
          <cell r="AQ137" t="str">
            <v>EROSA CORNELIO ARGIMIRA</v>
          </cell>
          <cell r="AR137" t="str">
            <v>CALLE : 67 No 84 X 22 - 26 FIDEL VELAZQUEZ</v>
          </cell>
        </row>
        <row r="138">
          <cell r="A138" t="str">
            <v>EROSA CORNELIO GUILLERMO</v>
          </cell>
          <cell r="B138" t="str">
            <v>EOCG810810</v>
          </cell>
          <cell r="C138" t="str">
            <v>EROSA</v>
          </cell>
          <cell r="D138" t="str">
            <v>CORNELIO</v>
          </cell>
          <cell r="E138" t="str">
            <v>GUILLERMO</v>
          </cell>
          <cell r="F138" t="str">
            <v>H</v>
          </cell>
          <cell r="H138" t="str">
            <v>EOCG810810HCSRRL09</v>
          </cell>
          <cell r="I138">
            <v>84028102956</v>
          </cell>
          <cell r="J138">
            <v>44466507142</v>
          </cell>
          <cell r="K138" t="str">
            <v>C-5175651</v>
          </cell>
          <cell r="N138">
            <v>29808</v>
          </cell>
          <cell r="P138">
            <v>7</v>
          </cell>
          <cell r="Q138" t="str">
            <v>07068</v>
          </cell>
          <cell r="R138" t="str">
            <v>MEX</v>
          </cell>
          <cell r="S138">
            <v>5622318</v>
          </cell>
          <cell r="T138">
            <v>5</v>
          </cell>
          <cell r="U138">
            <v>1</v>
          </cell>
          <cell r="V138">
            <v>39022</v>
          </cell>
          <cell r="W138">
            <v>39022</v>
          </cell>
          <cell r="X138">
            <v>2256</v>
          </cell>
          <cell r="AA138" t="str">
            <v>DP</v>
          </cell>
          <cell r="AB138" t="str">
            <v>BANORTE</v>
          </cell>
          <cell r="AC138" t="str">
            <v>0580762738</v>
          </cell>
          <cell r="AE138">
            <v>1602</v>
          </cell>
          <cell r="AF138">
            <v>67</v>
          </cell>
          <cell r="AG138">
            <v>84</v>
          </cell>
          <cell r="AI138">
            <v>22</v>
          </cell>
          <cell r="AJ138">
            <v>26</v>
          </cell>
          <cell r="AK138" t="str">
            <v>FRACC,FIDEL VELAZQUEZ</v>
          </cell>
          <cell r="AL138">
            <v>97166</v>
          </cell>
          <cell r="AM138">
            <v>1680385</v>
          </cell>
          <cell r="AO138">
            <v>31</v>
          </cell>
          <cell r="AP138">
            <v>31050</v>
          </cell>
          <cell r="AQ138" t="str">
            <v>EROSA CORNELIO GUILLERMO</v>
          </cell>
          <cell r="AR138" t="str">
            <v>CALLE : 67 No 84 X 22 - 26 FRACC,FIDEL VELAZQUEZ</v>
          </cell>
        </row>
        <row r="139">
          <cell r="A139" t="str">
            <v>ESCALANTE VILLAMIL JOSE ENRIQUE</v>
          </cell>
          <cell r="B139" t="str">
            <v>EAVE390607</v>
          </cell>
          <cell r="C139" t="str">
            <v>ESCALANTE</v>
          </cell>
          <cell r="D139" t="str">
            <v>VILLAMIL</v>
          </cell>
          <cell r="E139" t="str">
            <v>JOSE ENRIQUE</v>
          </cell>
          <cell r="F139" t="str">
            <v>H</v>
          </cell>
          <cell r="H139" t="str">
            <v>EAVE390607HYNSLN01</v>
          </cell>
          <cell r="I139" t="str">
            <v>01593916404</v>
          </cell>
          <cell r="J139">
            <v>28013647873</v>
          </cell>
          <cell r="N139">
            <v>14403</v>
          </cell>
          <cell r="P139">
            <v>31</v>
          </cell>
          <cell r="Q139">
            <v>31050</v>
          </cell>
          <cell r="R139" t="str">
            <v>MEX</v>
          </cell>
          <cell r="T139">
            <v>3</v>
          </cell>
          <cell r="U139">
            <v>2</v>
          </cell>
          <cell r="V139">
            <v>34366</v>
          </cell>
          <cell r="W139">
            <v>34366</v>
          </cell>
          <cell r="X139">
            <v>6912</v>
          </cell>
          <cell r="AA139" t="str">
            <v>DP</v>
          </cell>
          <cell r="AB139" t="str">
            <v>BANORTE</v>
          </cell>
          <cell r="AC139" t="str">
            <v>0144738706</v>
          </cell>
          <cell r="AE139">
            <v>1606</v>
          </cell>
          <cell r="AF139">
            <v>19</v>
          </cell>
          <cell r="AG139">
            <v>655</v>
          </cell>
          <cell r="AI139">
            <v>60</v>
          </cell>
          <cell r="AJ139">
            <v>54</v>
          </cell>
          <cell r="AK139" t="str">
            <v>FRACC. JARD. DE MERIDA</v>
          </cell>
          <cell r="AL139">
            <v>97135</v>
          </cell>
          <cell r="AM139">
            <v>9432561</v>
          </cell>
          <cell r="AO139">
            <v>31</v>
          </cell>
          <cell r="AP139">
            <v>31050</v>
          </cell>
          <cell r="AQ139" t="str">
            <v>ESCALANTE VILLAMIL JOSE ENRIQUE</v>
          </cell>
          <cell r="AR139" t="str">
            <v>CALLE : 19 No 655 X 60 - 54 FRACC. JARD. DE MERIDA</v>
          </cell>
        </row>
        <row r="140">
          <cell r="A140" t="str">
            <v>ESCAMILLA SANCHEZ GERARDO MAXBELLE</v>
          </cell>
          <cell r="B140" t="str">
            <v>EASG791001</v>
          </cell>
          <cell r="C140" t="str">
            <v>ESCAMILLA</v>
          </cell>
          <cell r="D140" t="str">
            <v>SANCHEZ</v>
          </cell>
          <cell r="E140" t="str">
            <v>GERARDO MAXBELLE</v>
          </cell>
          <cell r="F140" t="str">
            <v>H</v>
          </cell>
          <cell r="H140" t="str">
            <v>EASG791001HYNSNR08</v>
          </cell>
          <cell r="I140">
            <v>84947907121</v>
          </cell>
          <cell r="J140" t="str">
            <v>0753066430249</v>
          </cell>
          <cell r="N140">
            <v>29129</v>
          </cell>
          <cell r="P140">
            <v>31</v>
          </cell>
          <cell r="Q140">
            <v>31050</v>
          </cell>
          <cell r="R140" t="str">
            <v>MEX</v>
          </cell>
          <cell r="T140">
            <v>3</v>
          </cell>
          <cell r="U140">
            <v>2</v>
          </cell>
          <cell r="V140">
            <v>41168</v>
          </cell>
          <cell r="W140">
            <v>41168</v>
          </cell>
          <cell r="X140">
            <v>110</v>
          </cell>
          <cell r="AA140" t="str">
            <v>DP</v>
          </cell>
          <cell r="AB140" t="str">
            <v>BANORTE</v>
          </cell>
          <cell r="AC140" t="str">
            <v>0819401380</v>
          </cell>
          <cell r="AE140">
            <v>1612</v>
          </cell>
          <cell r="AF140">
            <v>48</v>
          </cell>
          <cell r="AG140">
            <v>153</v>
          </cell>
          <cell r="AI140">
            <v>31</v>
          </cell>
          <cell r="AJ140">
            <v>33</v>
          </cell>
          <cell r="AK140" t="str">
            <v>ISMAEL GARCIA PROGRESO</v>
          </cell>
          <cell r="AL140">
            <v>97320</v>
          </cell>
          <cell r="AN140">
            <v>9991163667</v>
          </cell>
          <cell r="AO140">
            <v>31</v>
          </cell>
          <cell r="AP140">
            <v>31059</v>
          </cell>
          <cell r="AQ140" t="str">
            <v>ESCAMILLA SANCHEZ GERARDO MAXBELLE</v>
          </cell>
          <cell r="AR140" t="str">
            <v>CALLE : 48 No 153 X 31 - 33 ISMAEL GARCIA PROGRESO</v>
          </cell>
        </row>
        <row r="141">
          <cell r="A141" t="str">
            <v>ESCAMILLA SANCHEZ HAROLD STANLEY</v>
          </cell>
          <cell r="B141" t="str">
            <v>EASH810101</v>
          </cell>
          <cell r="C141" t="str">
            <v>ESCAMILLA</v>
          </cell>
          <cell r="D141" t="str">
            <v>SANCHEZ</v>
          </cell>
          <cell r="E141" t="str">
            <v>HAROLD STANLEY</v>
          </cell>
          <cell r="F141" t="str">
            <v>H</v>
          </cell>
          <cell r="H141" t="str">
            <v>EASH810101HYNSNR04</v>
          </cell>
          <cell r="I141" t="str">
            <v>84968105480</v>
          </cell>
          <cell r="J141">
            <v>746066439753</v>
          </cell>
          <cell r="L141" t="str">
            <v>Harold-Escamilla@hotmail.com</v>
          </cell>
          <cell r="N141">
            <v>29587</v>
          </cell>
          <cell r="P141">
            <v>31</v>
          </cell>
          <cell r="Q141">
            <v>31059</v>
          </cell>
          <cell r="R141" t="str">
            <v>MEX</v>
          </cell>
          <cell r="T141">
            <v>2</v>
          </cell>
          <cell r="U141">
            <v>2</v>
          </cell>
          <cell r="V141">
            <v>39814</v>
          </cell>
          <cell r="W141">
            <v>39814</v>
          </cell>
          <cell r="X141">
            <v>1464</v>
          </cell>
          <cell r="AA141" t="str">
            <v>DP</v>
          </cell>
          <cell r="AB141" t="str">
            <v>BANORTE</v>
          </cell>
          <cell r="AC141" t="str">
            <v>0570817826</v>
          </cell>
          <cell r="AE141">
            <v>1601</v>
          </cell>
          <cell r="AF141">
            <v>48</v>
          </cell>
          <cell r="AG141">
            <v>143</v>
          </cell>
          <cell r="AI141">
            <v>29</v>
          </cell>
          <cell r="AJ141">
            <v>31</v>
          </cell>
          <cell r="AK141" t="str">
            <v>ISMAEL GARCIA</v>
          </cell>
          <cell r="AL141">
            <v>97320</v>
          </cell>
          <cell r="AN141">
            <v>9991365025</v>
          </cell>
          <cell r="AO141">
            <v>31</v>
          </cell>
          <cell r="AP141">
            <v>31059</v>
          </cell>
          <cell r="AQ141" t="str">
            <v>ESCAMILLA SANCHEZ HAROLD STANLEY</v>
          </cell>
          <cell r="AR141" t="str">
            <v>CALLE : 48 No 143 X 29 - 31 ISMAEL GARCIA</v>
          </cell>
        </row>
        <row r="142">
          <cell r="A142" t="str">
            <v>ESPADAS CRUZ LUIS ALFONSO</v>
          </cell>
          <cell r="B142" t="str">
            <v>EACL660323</v>
          </cell>
          <cell r="C142" t="str">
            <v>ESPADAS</v>
          </cell>
          <cell r="D142" t="str">
            <v>CRUZ</v>
          </cell>
          <cell r="E142" t="str">
            <v>LUIS ALFONSO</v>
          </cell>
          <cell r="F142" t="str">
            <v>H</v>
          </cell>
          <cell r="H142" t="str">
            <v>EACL660323HYNSRS06</v>
          </cell>
          <cell r="I142">
            <v>84956603389</v>
          </cell>
          <cell r="J142">
            <v>45513688600</v>
          </cell>
          <cell r="N142">
            <v>24189</v>
          </cell>
          <cell r="P142">
            <v>31</v>
          </cell>
          <cell r="Q142">
            <v>31050</v>
          </cell>
          <cell r="R142" t="str">
            <v>MEX</v>
          </cell>
          <cell r="T142">
            <v>9</v>
          </cell>
          <cell r="U142">
            <v>2</v>
          </cell>
          <cell r="V142">
            <v>38384</v>
          </cell>
          <cell r="W142">
            <v>38384</v>
          </cell>
          <cell r="X142">
            <v>2894</v>
          </cell>
          <cell r="AA142" t="str">
            <v>DP</v>
          </cell>
          <cell r="AB142" t="str">
            <v>BANORTE</v>
          </cell>
          <cell r="AC142" t="str">
            <v>0687771572</v>
          </cell>
          <cell r="AE142">
            <v>1601</v>
          </cell>
          <cell r="AF142">
            <v>57</v>
          </cell>
          <cell r="AG142" t="str">
            <v>354-E</v>
          </cell>
          <cell r="AI142">
            <v>24</v>
          </cell>
          <cell r="AJ142">
            <v>26</v>
          </cell>
          <cell r="AK142" t="str">
            <v>CHUMINOPOLIS</v>
          </cell>
          <cell r="AL142">
            <v>97158</v>
          </cell>
          <cell r="AM142">
            <v>9223084</v>
          </cell>
          <cell r="AO142">
            <v>31</v>
          </cell>
          <cell r="AP142">
            <v>31050</v>
          </cell>
          <cell r="AQ142" t="str">
            <v>ESPADAS CRUZ LUIS ALFONSO</v>
          </cell>
          <cell r="AR142" t="str">
            <v>CALLE : 57 No 354-E X 24 - 26 CHUMINOPOLIS</v>
          </cell>
        </row>
        <row r="143">
          <cell r="A143" t="str">
            <v>ESPINOSA ORTEGA FRANCISCO JAVIER</v>
          </cell>
          <cell r="B143" t="str">
            <v>EIOF681008</v>
          </cell>
          <cell r="C143" t="str">
            <v>ESPINOSA</v>
          </cell>
          <cell r="D143" t="str">
            <v>ORTEGA</v>
          </cell>
          <cell r="E143" t="str">
            <v>FRANCISCO JAVIER</v>
          </cell>
          <cell r="F143" t="str">
            <v>H</v>
          </cell>
          <cell r="H143" t="str">
            <v>EIOF681008HYNSRR05</v>
          </cell>
          <cell r="I143">
            <v>84876811864</v>
          </cell>
          <cell r="J143">
            <v>44966052451</v>
          </cell>
          <cell r="N143">
            <v>25119</v>
          </cell>
          <cell r="P143">
            <v>31</v>
          </cell>
          <cell r="Q143">
            <v>31050</v>
          </cell>
          <cell r="R143" t="str">
            <v>MEX</v>
          </cell>
          <cell r="T143">
            <v>8</v>
          </cell>
          <cell r="U143">
            <v>2</v>
          </cell>
          <cell r="V143">
            <v>36951</v>
          </cell>
          <cell r="W143">
            <v>36951</v>
          </cell>
          <cell r="X143">
            <v>4327</v>
          </cell>
          <cell r="AA143" t="str">
            <v>DP</v>
          </cell>
          <cell r="AB143" t="str">
            <v>BANORTE</v>
          </cell>
          <cell r="AC143" t="str">
            <v>0148675135</v>
          </cell>
          <cell r="AE143">
            <v>1603</v>
          </cell>
          <cell r="AF143">
            <v>15</v>
          </cell>
          <cell r="AG143">
            <v>332</v>
          </cell>
          <cell r="AI143" t="str">
            <v>16-A</v>
          </cell>
          <cell r="AJ143">
            <v>18</v>
          </cell>
          <cell r="AK143" t="str">
            <v>CHICHEN ITZA</v>
          </cell>
          <cell r="AL143">
            <v>97160</v>
          </cell>
          <cell r="AM143">
            <v>9821903</v>
          </cell>
          <cell r="AO143">
            <v>31</v>
          </cell>
          <cell r="AP143">
            <v>31050</v>
          </cell>
          <cell r="AQ143" t="str">
            <v>ESPINOSA ORTEGA FRANCISCO JAVIER</v>
          </cell>
          <cell r="AR143" t="str">
            <v>CALLE : 15 No 332 X 16-A - 18 CHICHEN ITZA</v>
          </cell>
        </row>
        <row r="144">
          <cell r="A144" t="str">
            <v>ESPINOSA AGUILETA WALTER RENE</v>
          </cell>
          <cell r="B144" t="str">
            <v>EIAW790501</v>
          </cell>
          <cell r="C144" t="str">
            <v>ESPINOSA</v>
          </cell>
          <cell r="D144" t="str">
            <v>AGUILETA</v>
          </cell>
          <cell r="E144" t="str">
            <v>WALTER RENE</v>
          </cell>
          <cell r="F144" t="str">
            <v>H</v>
          </cell>
          <cell r="H144" t="str">
            <v>EIAW790501HYNSGL01</v>
          </cell>
          <cell r="I144">
            <v>84957901171</v>
          </cell>
          <cell r="J144">
            <v>278066378677</v>
          </cell>
          <cell r="N144">
            <v>28976</v>
          </cell>
          <cell r="P144">
            <v>31</v>
          </cell>
          <cell r="Q144">
            <v>31050</v>
          </cell>
          <cell r="R144" t="str">
            <v>MEX</v>
          </cell>
          <cell r="T144">
            <v>5</v>
          </cell>
          <cell r="U144">
            <v>2</v>
          </cell>
          <cell r="V144">
            <v>38549</v>
          </cell>
          <cell r="W144">
            <v>38549</v>
          </cell>
          <cell r="X144">
            <v>2729</v>
          </cell>
          <cell r="AA144" t="str">
            <v>DP</v>
          </cell>
          <cell r="AB144" t="str">
            <v>BANORTE</v>
          </cell>
          <cell r="AC144" t="str">
            <v>0199252499</v>
          </cell>
          <cell r="AE144">
            <v>1601</v>
          </cell>
          <cell r="AF144" t="str">
            <v>31-B</v>
          </cell>
          <cell r="AG144">
            <v>244</v>
          </cell>
          <cell r="AI144">
            <v>16</v>
          </cell>
          <cell r="AJ144">
            <v>18</v>
          </cell>
          <cell r="AK144" t="str">
            <v>FRACC.POLIGONO 108</v>
          </cell>
          <cell r="AL144">
            <v>97147</v>
          </cell>
          <cell r="AM144">
            <v>9863190</v>
          </cell>
          <cell r="AO144">
            <v>31</v>
          </cell>
          <cell r="AP144">
            <v>31050</v>
          </cell>
          <cell r="AQ144" t="str">
            <v>ESPINOSA AGUILETA WALTER RENE</v>
          </cell>
          <cell r="AR144" t="str">
            <v>CALLE : 31-B No 244 X 16 - 18 FRACC.POLIGONO 108</v>
          </cell>
        </row>
        <row r="145">
          <cell r="A145" t="str">
            <v>ESQUIVO AYALA SYLVIA BEATRIZ</v>
          </cell>
          <cell r="B145" t="str">
            <v>EUAS591026</v>
          </cell>
          <cell r="C145" t="str">
            <v>ESQUIVO</v>
          </cell>
          <cell r="D145" t="str">
            <v>AYALA</v>
          </cell>
          <cell r="E145" t="str">
            <v>SYLVIA BEATRIZ</v>
          </cell>
          <cell r="F145" t="str">
            <v>M</v>
          </cell>
          <cell r="H145" t="str">
            <v>EUAS591026MYNSYY04</v>
          </cell>
          <cell r="I145">
            <v>84775906914</v>
          </cell>
          <cell r="J145">
            <v>292013602109</v>
          </cell>
          <cell r="N145">
            <v>21849</v>
          </cell>
          <cell r="P145">
            <v>31</v>
          </cell>
          <cell r="Q145">
            <v>31050</v>
          </cell>
          <cell r="R145" t="str">
            <v>MEX</v>
          </cell>
          <cell r="T145">
            <v>1</v>
          </cell>
          <cell r="U145">
            <v>2</v>
          </cell>
          <cell r="V145">
            <v>34366</v>
          </cell>
          <cell r="W145">
            <v>34366</v>
          </cell>
          <cell r="X145">
            <v>6912</v>
          </cell>
          <cell r="AA145" t="str">
            <v>DP</v>
          </cell>
          <cell r="AB145" t="str">
            <v>BANORTE</v>
          </cell>
          <cell r="AC145" t="str">
            <v>0148675144</v>
          </cell>
          <cell r="AE145">
            <v>1601</v>
          </cell>
          <cell r="AF145" t="str">
            <v>22-L</v>
          </cell>
          <cell r="AG145">
            <v>218</v>
          </cell>
          <cell r="AI145" t="str">
            <v>25-B</v>
          </cell>
          <cell r="AJ145" t="str">
            <v>25-C</v>
          </cell>
          <cell r="AK145" t="str">
            <v>PRIV.LA FLORESTA CHUBURNA</v>
          </cell>
          <cell r="AL145">
            <v>97200</v>
          </cell>
          <cell r="AM145">
            <v>9812550</v>
          </cell>
          <cell r="AN145">
            <v>9991415352</v>
          </cell>
          <cell r="AO145">
            <v>31</v>
          </cell>
          <cell r="AP145">
            <v>31050</v>
          </cell>
          <cell r="AQ145" t="str">
            <v>ESQUIVO AYALA SYLVIA BEATRIZ</v>
          </cell>
          <cell r="AR145" t="str">
            <v>CALLE : 22-L No 218 X 25-B - 25-C PRIV.LA FLORESTA CHUBURNA</v>
          </cell>
        </row>
        <row r="146">
          <cell r="A146" t="str">
            <v>ESTRELLA ALVARADO JOSEFINA DEL CARMEN</v>
          </cell>
          <cell r="B146" t="str">
            <v>EEAJ621118</v>
          </cell>
          <cell r="C146" t="str">
            <v>ESTRELLA</v>
          </cell>
          <cell r="D146" t="str">
            <v>ALVARADO</v>
          </cell>
          <cell r="E146" t="str">
            <v>JOSEFINA DEL CARMEN</v>
          </cell>
          <cell r="F146" t="str">
            <v>M</v>
          </cell>
          <cell r="H146" t="str">
            <v>EEAJ621118MYNSLS05</v>
          </cell>
          <cell r="I146">
            <v>84816202646</v>
          </cell>
          <cell r="J146">
            <v>212014159552</v>
          </cell>
          <cell r="N146">
            <v>22968</v>
          </cell>
          <cell r="P146">
            <v>31</v>
          </cell>
          <cell r="Q146">
            <v>31050</v>
          </cell>
          <cell r="R146" t="str">
            <v>MEX</v>
          </cell>
          <cell r="T146">
            <v>10</v>
          </cell>
          <cell r="U146">
            <v>1</v>
          </cell>
          <cell r="V146">
            <v>39022</v>
          </cell>
          <cell r="W146">
            <v>39022</v>
          </cell>
          <cell r="X146">
            <v>2256</v>
          </cell>
          <cell r="AA146" t="str">
            <v>DP</v>
          </cell>
          <cell r="AB146" t="str">
            <v>BANORTE</v>
          </cell>
          <cell r="AC146" t="str">
            <v>0154077150</v>
          </cell>
          <cell r="AE146">
            <v>1601</v>
          </cell>
          <cell r="AF146">
            <v>57</v>
          </cell>
          <cell r="AG146">
            <v>490</v>
          </cell>
          <cell r="AI146">
            <v>48</v>
          </cell>
          <cell r="AJ146">
            <v>50</v>
          </cell>
          <cell r="AK146" t="str">
            <v>REPARTO GRANJAS</v>
          </cell>
          <cell r="AL146">
            <v>97370</v>
          </cell>
          <cell r="AO146">
            <v>31</v>
          </cell>
          <cell r="AP146">
            <v>31050</v>
          </cell>
          <cell r="AQ146" t="str">
            <v>ESTRELLA ALVARADO JOSEFINA DEL CARMEN</v>
          </cell>
          <cell r="AR146" t="str">
            <v>CALLE : 57 No 490 X 48 - 50 REPARTO GRANJAS</v>
          </cell>
        </row>
        <row r="147">
          <cell r="A147" t="str">
            <v>ESTRELLA CANTO HERNAN</v>
          </cell>
          <cell r="B147" t="str">
            <v>EECH531010</v>
          </cell>
          <cell r="C147" t="str">
            <v>ESTRELLA</v>
          </cell>
          <cell r="D147" t="str">
            <v>CANTO</v>
          </cell>
          <cell r="E147" t="str">
            <v>HERNAN</v>
          </cell>
          <cell r="F147" t="str">
            <v>H</v>
          </cell>
          <cell r="H147" t="str">
            <v>EECH531010HYNSNR02</v>
          </cell>
          <cell r="I147">
            <v>84745305445</v>
          </cell>
          <cell r="J147">
            <v>1060013670584</v>
          </cell>
          <cell r="N147">
            <v>19642</v>
          </cell>
          <cell r="P147">
            <v>31</v>
          </cell>
          <cell r="Q147">
            <v>31050</v>
          </cell>
          <cell r="R147" t="str">
            <v>MEX</v>
          </cell>
          <cell r="T147">
            <v>9</v>
          </cell>
          <cell r="U147">
            <v>3</v>
          </cell>
          <cell r="V147">
            <v>33359</v>
          </cell>
          <cell r="W147">
            <v>33359</v>
          </cell>
          <cell r="X147">
            <v>7919</v>
          </cell>
          <cell r="AA147" t="str">
            <v>DP</v>
          </cell>
          <cell r="AB147" t="str">
            <v>BANORTE</v>
          </cell>
          <cell r="AC147" t="str">
            <v>0148675153</v>
          </cell>
          <cell r="AE147">
            <v>1606</v>
          </cell>
          <cell r="AF147" t="str">
            <v>49-B</v>
          </cell>
          <cell r="AG147">
            <v>425</v>
          </cell>
          <cell r="AI147">
            <v>58</v>
          </cell>
          <cell r="AJ147">
            <v>60</v>
          </cell>
          <cell r="AK147" t="str">
            <v>FRACC. FRANCISCO DE MONTEJO</v>
          </cell>
          <cell r="AL147">
            <v>97200</v>
          </cell>
          <cell r="AM147">
            <v>9468269</v>
          </cell>
          <cell r="AO147">
            <v>31</v>
          </cell>
          <cell r="AP147">
            <v>31050</v>
          </cell>
          <cell r="AQ147" t="str">
            <v>ESTRELLA CANTO HERNAN</v>
          </cell>
          <cell r="AR147" t="str">
            <v>CALLE : 49-B No 425 X 58 - 60 FRACC. FRANCISCO DE MONTEJO</v>
          </cell>
        </row>
        <row r="148">
          <cell r="A148" t="str">
            <v>ESTRELLA HERRERA JESUS ENRIQUE</v>
          </cell>
          <cell r="B148" t="str">
            <v>EEHJ860327</v>
          </cell>
          <cell r="C148" t="str">
            <v>ESTRELLA</v>
          </cell>
          <cell r="D148" t="str">
            <v>HERRERA</v>
          </cell>
          <cell r="E148" t="str">
            <v>JESUS ENRIQUE</v>
          </cell>
          <cell r="F148" t="str">
            <v>H</v>
          </cell>
          <cell r="H148" t="str">
            <v>EEHJ860327HYNSRS04</v>
          </cell>
          <cell r="I148">
            <v>84038612515</v>
          </cell>
          <cell r="J148">
            <v>541108298601</v>
          </cell>
          <cell r="N148">
            <v>31498</v>
          </cell>
          <cell r="P148">
            <v>31</v>
          </cell>
          <cell r="Q148">
            <v>31050</v>
          </cell>
          <cell r="R148" t="str">
            <v>MEX</v>
          </cell>
          <cell r="T148">
            <v>8</v>
          </cell>
          <cell r="U148">
            <v>3</v>
          </cell>
          <cell r="V148">
            <v>39129</v>
          </cell>
          <cell r="W148">
            <v>39129</v>
          </cell>
          <cell r="X148">
            <v>2149</v>
          </cell>
          <cell r="AA148" t="str">
            <v>DP</v>
          </cell>
          <cell r="AB148" t="str">
            <v>BANORTE</v>
          </cell>
          <cell r="AC148" t="str">
            <v>0610362530</v>
          </cell>
          <cell r="AE148">
            <v>1602</v>
          </cell>
          <cell r="AF148" t="str">
            <v>54-A</v>
          </cell>
          <cell r="AG148" t="str">
            <v>531-B</v>
          </cell>
          <cell r="AI148">
            <v>99</v>
          </cell>
          <cell r="AJ148">
            <v>101</v>
          </cell>
          <cell r="AK148" t="str">
            <v>DOLORES OTERO</v>
          </cell>
          <cell r="AL148">
            <v>97270</v>
          </cell>
          <cell r="AN148">
            <v>9991367380</v>
          </cell>
          <cell r="AO148">
            <v>31</v>
          </cell>
          <cell r="AP148">
            <v>31050</v>
          </cell>
          <cell r="AQ148" t="str">
            <v>ESTRELLA HERRERA JESUS ENRIQUE</v>
          </cell>
          <cell r="AR148" t="str">
            <v>CALLE : 54-A No 531-B X 99 - 101 DOLORES OTERO</v>
          </cell>
        </row>
        <row r="149">
          <cell r="A149" t="str">
            <v>ESTRELLA HURTADO JOSE MANUEL</v>
          </cell>
          <cell r="B149" t="str">
            <v>EEHM460317</v>
          </cell>
          <cell r="C149" t="str">
            <v>ESTRELLA</v>
          </cell>
          <cell r="D149" t="str">
            <v>HURTADO</v>
          </cell>
          <cell r="E149" t="str">
            <v>JOSE MANUEL</v>
          </cell>
          <cell r="F149" t="str">
            <v>H</v>
          </cell>
          <cell r="H149" t="str">
            <v>EEHM460317HORSRN09</v>
          </cell>
          <cell r="I149">
            <v>84874602067</v>
          </cell>
          <cell r="J149">
            <v>59734176703</v>
          </cell>
          <cell r="N149">
            <v>16878</v>
          </cell>
          <cell r="P149">
            <v>31</v>
          </cell>
          <cell r="Q149">
            <v>31060</v>
          </cell>
          <cell r="R149" t="str">
            <v>MEX</v>
          </cell>
          <cell r="T149">
            <v>8</v>
          </cell>
          <cell r="U149">
            <v>2</v>
          </cell>
          <cell r="V149">
            <v>36526</v>
          </cell>
          <cell r="W149">
            <v>36526</v>
          </cell>
          <cell r="X149">
            <v>4752</v>
          </cell>
          <cell r="AA149" t="str">
            <v>DP</v>
          </cell>
          <cell r="AB149" t="str">
            <v>BANORTE</v>
          </cell>
          <cell r="AC149" t="str">
            <v>0154041021</v>
          </cell>
          <cell r="AE149">
            <v>1608</v>
          </cell>
          <cell r="AF149">
            <v>88</v>
          </cell>
          <cell r="AG149" t="str">
            <v>580-I</v>
          </cell>
          <cell r="AI149" t="str">
            <v>S/C</v>
          </cell>
          <cell r="AJ149" t="str">
            <v>S/C</v>
          </cell>
          <cell r="AK149" t="str">
            <v>SAN SEBASTIAN</v>
          </cell>
          <cell r="AL149">
            <v>97000</v>
          </cell>
          <cell r="AM149">
            <v>9841035</v>
          </cell>
          <cell r="AO149">
            <v>31</v>
          </cell>
          <cell r="AP149">
            <v>31050</v>
          </cell>
          <cell r="AQ149" t="str">
            <v>ESTRELLA HURTADO JOSE MANUEL</v>
          </cell>
          <cell r="AR149" t="str">
            <v>CALLE : 88 No 580-I X S/C - S/C SAN SEBASTIAN</v>
          </cell>
        </row>
        <row r="150">
          <cell r="A150" t="str">
            <v>EUAN CISNEROS SILVIA LILIANA</v>
          </cell>
          <cell r="B150" t="str">
            <v>EUCS750502</v>
          </cell>
          <cell r="C150" t="str">
            <v>EUAN</v>
          </cell>
          <cell r="D150" t="str">
            <v>CISNEROS</v>
          </cell>
          <cell r="E150" t="str">
            <v>SILVIA LILIANA</v>
          </cell>
          <cell r="F150" t="str">
            <v>M</v>
          </cell>
          <cell r="H150" t="str">
            <v>EUCS750502MYNNSL05</v>
          </cell>
          <cell r="I150">
            <v>84017506100</v>
          </cell>
          <cell r="N150">
            <v>27516</v>
          </cell>
          <cell r="P150">
            <v>31</v>
          </cell>
          <cell r="Q150">
            <v>31050</v>
          </cell>
          <cell r="R150" t="str">
            <v>MEX</v>
          </cell>
          <cell r="T150">
            <v>8</v>
          </cell>
          <cell r="U150">
            <v>1</v>
          </cell>
          <cell r="V150">
            <v>36754</v>
          </cell>
          <cell r="W150">
            <v>36754</v>
          </cell>
          <cell r="X150">
            <v>4524</v>
          </cell>
          <cell r="AA150" t="str">
            <v>DP</v>
          </cell>
          <cell r="AB150" t="str">
            <v>BANORTE</v>
          </cell>
          <cell r="AC150" t="str">
            <v>0148675162</v>
          </cell>
          <cell r="AE150">
            <v>1610</v>
          </cell>
          <cell r="AF150">
            <v>63</v>
          </cell>
          <cell r="AG150">
            <v>278</v>
          </cell>
          <cell r="AI150">
            <v>46</v>
          </cell>
          <cell r="AJ150">
            <v>48</v>
          </cell>
          <cell r="AK150" t="str">
            <v>CORDEMEX</v>
          </cell>
          <cell r="AL150">
            <v>97110</v>
          </cell>
          <cell r="AM150">
            <v>9446494</v>
          </cell>
          <cell r="AO150">
            <v>31</v>
          </cell>
          <cell r="AP150">
            <v>31050</v>
          </cell>
          <cell r="AQ150" t="str">
            <v>EUAN CISNEROS SILVIA LILIANA</v>
          </cell>
          <cell r="AR150" t="str">
            <v>CALLE : 63 No 278 X 46 - 48 CORDEMEX</v>
          </cell>
        </row>
        <row r="151">
          <cell r="A151" t="str">
            <v>EUAN VARGAS JOSE EDUARDO</v>
          </cell>
          <cell r="B151" t="str">
            <v>EUVE790924</v>
          </cell>
          <cell r="C151" t="str">
            <v>EUAN</v>
          </cell>
          <cell r="D151" t="str">
            <v>VARGAS</v>
          </cell>
          <cell r="E151" t="str">
            <v>JOSE EDUARDO</v>
          </cell>
          <cell r="F151" t="str">
            <v>H</v>
          </cell>
          <cell r="H151" t="str">
            <v>EUVE790924HYNNRD04</v>
          </cell>
          <cell r="I151">
            <v>84977914781</v>
          </cell>
          <cell r="J151">
            <v>603066354922</v>
          </cell>
          <cell r="K151" t="str">
            <v>C-3546642</v>
          </cell>
          <cell r="N151">
            <v>29122</v>
          </cell>
          <cell r="P151">
            <v>31</v>
          </cell>
          <cell r="Q151">
            <v>31050</v>
          </cell>
          <cell r="R151" t="str">
            <v>MEX</v>
          </cell>
          <cell r="T151">
            <v>9</v>
          </cell>
          <cell r="U151">
            <v>2</v>
          </cell>
          <cell r="V151">
            <v>38759</v>
          </cell>
          <cell r="W151">
            <v>38759</v>
          </cell>
          <cell r="X151">
            <v>2519</v>
          </cell>
          <cell r="AA151" t="str">
            <v>DP</v>
          </cell>
          <cell r="AB151" t="str">
            <v>BANORTE</v>
          </cell>
          <cell r="AC151" t="str">
            <v>0199252501</v>
          </cell>
          <cell r="AE151">
            <v>1601</v>
          </cell>
          <cell r="AF151" t="str">
            <v>64-B</v>
          </cell>
          <cell r="AG151" t="str">
            <v>569-U</v>
          </cell>
          <cell r="AI151">
            <v>91</v>
          </cell>
          <cell r="AJ151">
            <v>93</v>
          </cell>
          <cell r="AK151" t="str">
            <v>CENTRO</v>
          </cell>
          <cell r="AL151">
            <v>97200</v>
          </cell>
          <cell r="AM151">
            <v>9320857</v>
          </cell>
          <cell r="AO151">
            <v>31</v>
          </cell>
          <cell r="AP151">
            <v>31050</v>
          </cell>
          <cell r="AQ151" t="str">
            <v>EUAN VARGAS JOSE EDUARDO</v>
          </cell>
          <cell r="AR151" t="str">
            <v>CALLE : 64-B No 569-U X 91 - 93 CENTRO</v>
          </cell>
        </row>
        <row r="152">
          <cell r="A152" t="str">
            <v>EUAN ZAPATA ANTONIO</v>
          </cell>
          <cell r="B152" t="str">
            <v>EUZA480117</v>
          </cell>
          <cell r="C152" t="str">
            <v>EUAN</v>
          </cell>
          <cell r="D152" t="str">
            <v>ZAPATA</v>
          </cell>
          <cell r="E152" t="str">
            <v>ANTONIO</v>
          </cell>
          <cell r="F152" t="str">
            <v>H</v>
          </cell>
          <cell r="H152" t="str">
            <v>EUZA480117HYNNPN04</v>
          </cell>
          <cell r="I152">
            <v>84684812617</v>
          </cell>
          <cell r="J152">
            <v>259013623749</v>
          </cell>
          <cell r="N152">
            <v>17549</v>
          </cell>
          <cell r="P152">
            <v>31</v>
          </cell>
          <cell r="Q152">
            <v>31018</v>
          </cell>
          <cell r="R152" t="str">
            <v>MEX</v>
          </cell>
          <cell r="T152">
            <v>10</v>
          </cell>
          <cell r="U152">
            <v>2</v>
          </cell>
          <cell r="V152">
            <v>37012</v>
          </cell>
          <cell r="W152">
            <v>37012</v>
          </cell>
          <cell r="X152">
            <v>4266</v>
          </cell>
          <cell r="AA152" t="str">
            <v>DP</v>
          </cell>
          <cell r="AB152" t="str">
            <v>BANORTE</v>
          </cell>
          <cell r="AC152" t="str">
            <v>0148675171</v>
          </cell>
          <cell r="AE152">
            <v>1601</v>
          </cell>
          <cell r="AF152">
            <v>63</v>
          </cell>
          <cell r="AG152">
            <v>278</v>
          </cell>
          <cell r="AI152">
            <v>46</v>
          </cell>
          <cell r="AJ152">
            <v>48</v>
          </cell>
          <cell r="AK152" t="str">
            <v>CORDEMEX</v>
          </cell>
          <cell r="AL152">
            <v>97110</v>
          </cell>
          <cell r="AM152">
            <v>9446494</v>
          </cell>
          <cell r="AO152">
            <v>31</v>
          </cell>
          <cell r="AP152">
            <v>31050</v>
          </cell>
          <cell r="AQ152" t="str">
            <v>EUAN ZAPATA ANTONIO</v>
          </cell>
          <cell r="AR152" t="str">
            <v>CALLE : 63 No 278 X 46 - 48 CORDEMEX</v>
          </cell>
        </row>
        <row r="153">
          <cell r="A153" t="str">
            <v>FAJARDO NOH JAIME RODOLFO</v>
          </cell>
          <cell r="B153" t="str">
            <v>FANJ641017</v>
          </cell>
          <cell r="C153" t="str">
            <v>FAJARDO</v>
          </cell>
          <cell r="D153" t="str">
            <v>NOH</v>
          </cell>
          <cell r="E153" t="str">
            <v>JAIME RODOLFO</v>
          </cell>
          <cell r="F153" t="str">
            <v>H</v>
          </cell>
          <cell r="H153" t="str">
            <v>FANJ641017HYNJHM08</v>
          </cell>
          <cell r="I153">
            <v>84886407497</v>
          </cell>
          <cell r="J153" t="str">
            <v>0543066053702</v>
          </cell>
          <cell r="N153">
            <v>23667</v>
          </cell>
          <cell r="P153">
            <v>31</v>
          </cell>
          <cell r="Q153">
            <v>31050</v>
          </cell>
          <cell r="R153" t="str">
            <v>MEX</v>
          </cell>
          <cell r="T153">
            <v>5</v>
          </cell>
          <cell r="U153">
            <v>2</v>
          </cell>
          <cell r="V153">
            <v>41137</v>
          </cell>
          <cell r="W153">
            <v>39310</v>
          </cell>
          <cell r="X153">
            <v>1968</v>
          </cell>
          <cell r="AA153" t="str">
            <v>DP</v>
          </cell>
          <cell r="AB153" t="str">
            <v>BANORTE</v>
          </cell>
          <cell r="AC153" t="str">
            <v>0552152886</v>
          </cell>
          <cell r="AE153">
            <v>1601</v>
          </cell>
          <cell r="AF153">
            <v>50</v>
          </cell>
          <cell r="AG153">
            <v>704</v>
          </cell>
          <cell r="AI153">
            <v>101</v>
          </cell>
          <cell r="AJ153" t="str">
            <v>S/C</v>
          </cell>
          <cell r="AK153" t="str">
            <v>SANTA ROSA</v>
          </cell>
          <cell r="AL153">
            <v>97279</v>
          </cell>
          <cell r="AO153">
            <v>31</v>
          </cell>
          <cell r="AP153">
            <v>31050</v>
          </cell>
          <cell r="AQ153" t="str">
            <v>FAJARDO NOH JAIME RODOLFO</v>
          </cell>
          <cell r="AR153" t="str">
            <v>CALLE : 50 No 704 X 101 - S/C SANTA ROSA</v>
          </cell>
        </row>
        <row r="154">
          <cell r="A154" t="str">
            <v>FERNANDEZ LUGO MARIO EMMANUEL</v>
          </cell>
          <cell r="B154" t="str">
            <v>FELM820922</v>
          </cell>
          <cell r="C154" t="str">
            <v>FERNANDEZ</v>
          </cell>
          <cell r="D154" t="str">
            <v>LUGO</v>
          </cell>
          <cell r="E154" t="str">
            <v>MARIO EMMANUEL</v>
          </cell>
          <cell r="F154" t="str">
            <v>H</v>
          </cell>
          <cell r="H154" t="str">
            <v>FELM820922HYNRGR04</v>
          </cell>
          <cell r="I154">
            <v>84018225544</v>
          </cell>
          <cell r="J154">
            <v>47366541675</v>
          </cell>
          <cell r="L154" t="str">
            <v>mario_emma19@hotmail.com</v>
          </cell>
          <cell r="N154">
            <v>30216</v>
          </cell>
          <cell r="P154">
            <v>31</v>
          </cell>
          <cell r="Q154">
            <v>31050</v>
          </cell>
          <cell r="R154" t="str">
            <v>MEX</v>
          </cell>
          <cell r="T154">
            <v>2</v>
          </cell>
          <cell r="U154">
            <v>1</v>
          </cell>
          <cell r="V154">
            <v>40467</v>
          </cell>
          <cell r="W154">
            <v>40467</v>
          </cell>
          <cell r="X154">
            <v>811</v>
          </cell>
          <cell r="AA154" t="str">
            <v>DP</v>
          </cell>
          <cell r="AB154" t="str">
            <v>BANORTE</v>
          </cell>
          <cell r="AC154" t="str">
            <v>0666741477</v>
          </cell>
          <cell r="AE154">
            <v>1601</v>
          </cell>
          <cell r="AF154">
            <v>33</v>
          </cell>
          <cell r="AG154">
            <v>181</v>
          </cell>
          <cell r="AI154">
            <v>16</v>
          </cell>
          <cell r="AJ154">
            <v>18</v>
          </cell>
          <cell r="AK154" t="str">
            <v>FRACC. MULSAY</v>
          </cell>
          <cell r="AL154">
            <v>97249</v>
          </cell>
          <cell r="AM154">
            <v>9852912</v>
          </cell>
          <cell r="AN154">
            <v>9991650669</v>
          </cell>
          <cell r="AO154">
            <v>31</v>
          </cell>
          <cell r="AP154">
            <v>31050</v>
          </cell>
          <cell r="AQ154" t="str">
            <v>FERNANDEZ LUGO MARIO EMMANUEL</v>
          </cell>
          <cell r="AR154" t="str">
            <v>CALLE : 33 No 181 X 16 - 18 FRACC. MULSAY</v>
          </cell>
        </row>
        <row r="155">
          <cell r="A155" t="str">
            <v>FIGUEROA CHAN FERNANDO GUADALUPE</v>
          </cell>
          <cell r="B155" t="str">
            <v>FICF780606</v>
          </cell>
          <cell r="C155" t="str">
            <v>FIGUEROA</v>
          </cell>
          <cell r="D155" t="str">
            <v>CHAN</v>
          </cell>
          <cell r="E155" t="str">
            <v>FERNANDO GUADALUPE</v>
          </cell>
          <cell r="F155" t="str">
            <v>H</v>
          </cell>
          <cell r="H155" t="str">
            <v>FICF780606HNLGHR00</v>
          </cell>
          <cell r="I155">
            <v>84987830662</v>
          </cell>
          <cell r="K155" t="str">
            <v>C-2957849</v>
          </cell>
          <cell r="N155">
            <v>28647</v>
          </cell>
          <cell r="P155">
            <v>19</v>
          </cell>
          <cell r="Q155" t="str">
            <v>19019</v>
          </cell>
          <cell r="R155" t="str">
            <v>MEX</v>
          </cell>
          <cell r="T155">
            <v>2</v>
          </cell>
          <cell r="U155">
            <v>1</v>
          </cell>
          <cell r="V155">
            <v>36815</v>
          </cell>
          <cell r="W155">
            <v>36815</v>
          </cell>
          <cell r="X155">
            <v>4463</v>
          </cell>
          <cell r="AA155" t="str">
            <v>DP</v>
          </cell>
          <cell r="AB155" t="str">
            <v>BANORTE</v>
          </cell>
          <cell r="AC155" t="str">
            <v>0148675180</v>
          </cell>
          <cell r="AE155">
            <v>1605</v>
          </cell>
          <cell r="AF155" t="str">
            <v>8-D</v>
          </cell>
          <cell r="AG155" t="str">
            <v>317-C</v>
          </cell>
          <cell r="AI155" t="str">
            <v>21-A</v>
          </cell>
          <cell r="AJ155" t="str">
            <v>21-B</v>
          </cell>
          <cell r="AK155" t="str">
            <v>FRACC. VERGEL III</v>
          </cell>
          <cell r="AL155">
            <v>97176</v>
          </cell>
          <cell r="AM155">
            <v>9833499</v>
          </cell>
          <cell r="AO155">
            <v>31</v>
          </cell>
          <cell r="AP155">
            <v>31050</v>
          </cell>
          <cell r="AQ155" t="str">
            <v>FIGUEROA CHAN FERNANDO GUADALUPE</v>
          </cell>
          <cell r="AR155" t="str">
            <v>CALLE : 8-D No 317-C X 21-A - 21-B FRACC. VERGEL III</v>
          </cell>
        </row>
        <row r="156">
          <cell r="A156" t="str">
            <v>FIGUEROA CHAN MARIA EUGENIA</v>
          </cell>
          <cell r="B156" t="str">
            <v>FICE740317</v>
          </cell>
          <cell r="C156" t="str">
            <v>FIGUEROA</v>
          </cell>
          <cell r="D156" t="str">
            <v>CHAN</v>
          </cell>
          <cell r="E156" t="str">
            <v>MARIA EUGENIA</v>
          </cell>
          <cell r="F156" t="str">
            <v>M</v>
          </cell>
          <cell r="H156" t="str">
            <v>FICE740317MDFGHG03</v>
          </cell>
          <cell r="I156">
            <v>84927414304</v>
          </cell>
          <cell r="N156">
            <v>27105</v>
          </cell>
          <cell r="P156">
            <v>9</v>
          </cell>
          <cell r="Q156" t="str">
            <v>09000</v>
          </cell>
          <cell r="R156" t="str">
            <v>MEX</v>
          </cell>
          <cell r="T156">
            <v>5</v>
          </cell>
          <cell r="U156">
            <v>2</v>
          </cell>
          <cell r="V156">
            <v>33970</v>
          </cell>
          <cell r="W156">
            <v>33970</v>
          </cell>
          <cell r="X156">
            <v>7308</v>
          </cell>
          <cell r="AA156" t="str">
            <v>DP</v>
          </cell>
          <cell r="AB156" t="str">
            <v>BANORTE</v>
          </cell>
          <cell r="AC156" t="str">
            <v>0154041030</v>
          </cell>
          <cell r="AE156">
            <v>1601</v>
          </cell>
          <cell r="AF156" t="str">
            <v>25-F</v>
          </cell>
          <cell r="AG156">
            <v>319</v>
          </cell>
          <cell r="AI156">
            <v>4</v>
          </cell>
          <cell r="AJ156" t="str">
            <v>4-B</v>
          </cell>
          <cell r="AK156" t="str">
            <v>FRACC. VERGEL 4</v>
          </cell>
          <cell r="AM156">
            <v>9833628</v>
          </cell>
          <cell r="AO156">
            <v>31</v>
          </cell>
          <cell r="AP156">
            <v>31050</v>
          </cell>
          <cell r="AQ156" t="str">
            <v>FIGUEROA CHAN MARIA EUGENIA</v>
          </cell>
          <cell r="AR156" t="str">
            <v>CALLE : 25-F No 319 X 4 - 4-B FRACC. VERGEL 4</v>
          </cell>
        </row>
        <row r="157">
          <cell r="A157" t="str">
            <v>FLORES AZUETA MARCO ANTONIO</v>
          </cell>
          <cell r="B157" t="str">
            <v>FOAM560222</v>
          </cell>
          <cell r="C157" t="str">
            <v>FLORES</v>
          </cell>
          <cell r="D157" t="str">
            <v>AZUETA</v>
          </cell>
          <cell r="E157" t="str">
            <v>MARCO ANTONIO</v>
          </cell>
          <cell r="F157" t="str">
            <v>H</v>
          </cell>
          <cell r="H157" t="str">
            <v>FOAM560222HYNLZR05</v>
          </cell>
          <cell r="I157">
            <v>84815681467</v>
          </cell>
          <cell r="J157" t="str">
            <v>011014091823</v>
          </cell>
          <cell r="N157">
            <v>20507</v>
          </cell>
          <cell r="P157">
            <v>31</v>
          </cell>
          <cell r="Q157">
            <v>31026</v>
          </cell>
          <cell r="R157" t="str">
            <v>MEX</v>
          </cell>
          <cell r="T157">
            <v>3</v>
          </cell>
          <cell r="U157">
            <v>2</v>
          </cell>
          <cell r="V157">
            <v>40375</v>
          </cell>
          <cell r="W157">
            <v>40375</v>
          </cell>
          <cell r="X157">
            <v>903</v>
          </cell>
          <cell r="AA157" t="str">
            <v>DP</v>
          </cell>
          <cell r="AB157" t="str">
            <v>BANORTE</v>
          </cell>
          <cell r="AC157" t="str">
            <v>0658194078</v>
          </cell>
          <cell r="AE157">
            <v>1610</v>
          </cell>
          <cell r="AF157">
            <v>20</v>
          </cell>
          <cell r="AG157">
            <v>91</v>
          </cell>
          <cell r="AI157">
            <v>19</v>
          </cell>
          <cell r="AJ157">
            <v>21</v>
          </cell>
          <cell r="AK157" t="str">
            <v>DZEMUL</v>
          </cell>
          <cell r="AL157">
            <v>97404</v>
          </cell>
          <cell r="AO157">
            <v>31</v>
          </cell>
          <cell r="AP157">
            <v>31026</v>
          </cell>
          <cell r="AQ157" t="str">
            <v>FLORES AZUETA MARCO ANTONIO</v>
          </cell>
          <cell r="AR157" t="str">
            <v>CALLE : 20 No 91 X 19 - 21 DZEMUL</v>
          </cell>
        </row>
        <row r="158">
          <cell r="A158" t="str">
            <v>FLORES HUCHIM HUMBERTO</v>
          </cell>
          <cell r="B158" t="str">
            <v>FOHH490812</v>
          </cell>
          <cell r="C158" t="str">
            <v>FLORES</v>
          </cell>
          <cell r="D158" t="str">
            <v>HUCHIM</v>
          </cell>
          <cell r="E158" t="str">
            <v>HUMBERTO</v>
          </cell>
          <cell r="F158" t="str">
            <v>H</v>
          </cell>
          <cell r="H158" t="str">
            <v>FOHH490812HYNLCM01</v>
          </cell>
          <cell r="I158">
            <v>85724805289</v>
          </cell>
          <cell r="J158">
            <v>49466086853</v>
          </cell>
          <cell r="N158">
            <v>18122</v>
          </cell>
          <cell r="P158">
            <v>31</v>
          </cell>
          <cell r="Q158">
            <v>31067</v>
          </cell>
          <cell r="R158" t="str">
            <v>MEX</v>
          </cell>
          <cell r="T158">
            <v>10</v>
          </cell>
          <cell r="U158">
            <v>2</v>
          </cell>
          <cell r="V158">
            <v>38231</v>
          </cell>
          <cell r="W158">
            <v>38231</v>
          </cell>
          <cell r="X158">
            <v>3047</v>
          </cell>
          <cell r="AA158" t="str">
            <v>DP</v>
          </cell>
          <cell r="AB158" t="str">
            <v>BANORTE</v>
          </cell>
          <cell r="AC158" t="str">
            <v>0199252510</v>
          </cell>
          <cell r="AE158">
            <v>1605</v>
          </cell>
          <cell r="AF158" t="str">
            <v>8-B</v>
          </cell>
          <cell r="AG158" t="str">
            <v>283-A</v>
          </cell>
          <cell r="AI158">
            <v>17</v>
          </cell>
          <cell r="AJ158" t="str">
            <v>17-A</v>
          </cell>
          <cell r="AK158" t="str">
            <v>FRACC. VERGEL III</v>
          </cell>
          <cell r="AL158">
            <v>97176</v>
          </cell>
          <cell r="AM158">
            <v>9833295</v>
          </cell>
          <cell r="AO158">
            <v>31</v>
          </cell>
          <cell r="AP158">
            <v>31050</v>
          </cell>
          <cell r="AQ158" t="str">
            <v>FLORES HUCHIM HUMBERTO</v>
          </cell>
          <cell r="AR158" t="str">
            <v>CALLE : 8-B No 283-A X 17 - 17-A FRACC. VERGEL III</v>
          </cell>
        </row>
        <row r="159">
          <cell r="A159" t="str">
            <v>FLOTA ESTRADA VANESSA</v>
          </cell>
          <cell r="B159" t="str">
            <v>FOEV750228</v>
          </cell>
          <cell r="C159" t="str">
            <v>FLOTA</v>
          </cell>
          <cell r="D159" t="str">
            <v>ESTRADA</v>
          </cell>
          <cell r="E159" t="str">
            <v>VANESSA</v>
          </cell>
          <cell r="F159" t="str">
            <v>M</v>
          </cell>
          <cell r="H159" t="str">
            <v>FOEV750228MYNLSN05</v>
          </cell>
          <cell r="I159">
            <v>84977501778</v>
          </cell>
          <cell r="N159">
            <v>27453</v>
          </cell>
          <cell r="P159">
            <v>31</v>
          </cell>
          <cell r="Q159">
            <v>31050</v>
          </cell>
          <cell r="R159" t="str">
            <v>MEX</v>
          </cell>
          <cell r="S159">
            <v>3589039</v>
          </cell>
          <cell r="T159">
            <v>5</v>
          </cell>
          <cell r="U159">
            <v>1</v>
          </cell>
          <cell r="V159">
            <v>36678</v>
          </cell>
          <cell r="W159">
            <v>36678</v>
          </cell>
          <cell r="X159">
            <v>4600</v>
          </cell>
          <cell r="AA159" t="str">
            <v>DP</v>
          </cell>
          <cell r="AB159" t="str">
            <v>BANORTE</v>
          </cell>
          <cell r="AC159" t="str">
            <v>0151117701</v>
          </cell>
          <cell r="AE159">
            <v>1610</v>
          </cell>
          <cell r="AF159">
            <v>43</v>
          </cell>
          <cell r="AG159">
            <v>397</v>
          </cell>
          <cell r="AI159">
            <v>24</v>
          </cell>
          <cell r="AJ159">
            <v>67</v>
          </cell>
          <cell r="AK159" t="str">
            <v>TANLUM</v>
          </cell>
          <cell r="AL159">
            <v>97210</v>
          </cell>
          <cell r="AM159">
            <v>9264579</v>
          </cell>
          <cell r="AN159">
            <v>9999925667</v>
          </cell>
          <cell r="AO159">
            <v>31</v>
          </cell>
          <cell r="AP159">
            <v>31050</v>
          </cell>
          <cell r="AQ159" t="str">
            <v>FLOTA ESTRADA VANESSA</v>
          </cell>
          <cell r="AR159" t="str">
            <v>CALLE : 43 No 397 X 24 - 67 TANLUM</v>
          </cell>
        </row>
        <row r="160">
          <cell r="A160" t="str">
            <v>FUENTES AGUILAR GRISELDA DEL SOCORRO</v>
          </cell>
          <cell r="B160" t="str">
            <v>FUAG460510</v>
          </cell>
          <cell r="C160" t="str">
            <v>FUENTES</v>
          </cell>
          <cell r="D160" t="str">
            <v>AGUILAR</v>
          </cell>
          <cell r="E160" t="str">
            <v>GRISELDA DEL SOCORRO</v>
          </cell>
          <cell r="F160" t="str">
            <v>M</v>
          </cell>
          <cell r="H160" t="str">
            <v>FUAG460510MYNNGR02</v>
          </cell>
          <cell r="I160">
            <v>84854600370</v>
          </cell>
          <cell r="J160">
            <v>757014067313</v>
          </cell>
          <cell r="N160">
            <v>16932</v>
          </cell>
          <cell r="P160">
            <v>31</v>
          </cell>
          <cell r="Q160">
            <v>31059</v>
          </cell>
          <cell r="R160" t="str">
            <v>MEX</v>
          </cell>
          <cell r="T160">
            <v>1</v>
          </cell>
          <cell r="U160">
            <v>1</v>
          </cell>
          <cell r="V160">
            <v>35477</v>
          </cell>
          <cell r="W160">
            <v>35477</v>
          </cell>
          <cell r="X160">
            <v>5801</v>
          </cell>
          <cell r="AA160" t="str">
            <v>DP</v>
          </cell>
          <cell r="AB160" t="str">
            <v>BANORTE</v>
          </cell>
          <cell r="AC160" t="str">
            <v>0148675201</v>
          </cell>
          <cell r="AE160">
            <v>1608</v>
          </cell>
          <cell r="AF160">
            <v>8</v>
          </cell>
          <cell r="AG160">
            <v>379</v>
          </cell>
          <cell r="AI160">
            <v>17</v>
          </cell>
          <cell r="AJ160" t="str">
            <v>S/C</v>
          </cell>
          <cell r="AK160" t="str">
            <v>JOSE MARIA ITURRALDE (AGUILAS)</v>
          </cell>
          <cell r="AL160">
            <v>97134</v>
          </cell>
          <cell r="AM160">
            <v>9437316</v>
          </cell>
          <cell r="AO160">
            <v>31</v>
          </cell>
          <cell r="AP160">
            <v>31050</v>
          </cell>
          <cell r="AQ160" t="str">
            <v>FUENTES AGUILAR GRISELDA DEL SOCORRO</v>
          </cell>
          <cell r="AR160" t="str">
            <v>CALLE : 8 No 379 X 17 - S/C JOSE MARIA ITURRALDE (AGUILAS)</v>
          </cell>
        </row>
        <row r="161">
          <cell r="A161" t="str">
            <v>FUENTES LOPEZ LEIDY DEL SOCORRO</v>
          </cell>
          <cell r="B161" t="str">
            <v>FULL671230</v>
          </cell>
          <cell r="C161" t="str">
            <v>FUENTES</v>
          </cell>
          <cell r="D161" t="str">
            <v>LOPEZ</v>
          </cell>
          <cell r="E161" t="str">
            <v>LEIDY DEL SOCORRO</v>
          </cell>
          <cell r="F161" t="str">
            <v>M</v>
          </cell>
          <cell r="H161" t="str">
            <v>FULL671230MYNNPD06</v>
          </cell>
          <cell r="I161">
            <v>84066700224</v>
          </cell>
          <cell r="J161">
            <v>555101495416</v>
          </cell>
          <cell r="N161">
            <v>24836</v>
          </cell>
          <cell r="P161">
            <v>31</v>
          </cell>
          <cell r="Q161">
            <v>31102</v>
          </cell>
          <cell r="R161" t="str">
            <v>MEX</v>
          </cell>
          <cell r="T161">
            <v>9</v>
          </cell>
          <cell r="U161">
            <v>4</v>
          </cell>
          <cell r="V161">
            <v>38899</v>
          </cell>
          <cell r="W161">
            <v>38899</v>
          </cell>
          <cell r="X161">
            <v>2379</v>
          </cell>
          <cell r="AA161" t="str">
            <v>DP</v>
          </cell>
          <cell r="AB161" t="str">
            <v>BANORTE</v>
          </cell>
          <cell r="AC161" t="str">
            <v>0530539298</v>
          </cell>
          <cell r="AE161">
            <v>1602</v>
          </cell>
          <cell r="AF161">
            <v>24</v>
          </cell>
          <cell r="AG161">
            <v>298</v>
          </cell>
          <cell r="AI161">
            <v>42</v>
          </cell>
          <cell r="AJ161">
            <v>19</v>
          </cell>
          <cell r="AK161" t="str">
            <v>MARIA LUISA</v>
          </cell>
          <cell r="AM161">
            <v>9299711</v>
          </cell>
          <cell r="AO161">
            <v>31</v>
          </cell>
          <cell r="AP161">
            <v>31050</v>
          </cell>
          <cell r="AQ161" t="str">
            <v>FUENTES LOPEZ LEIDY DEL SOCORRO</v>
          </cell>
          <cell r="AR161" t="str">
            <v>CALLE : 24 No 298 X 42 - 19 MARIA LUISA</v>
          </cell>
        </row>
        <row r="162">
          <cell r="A162" t="str">
            <v>GAMBOA DIAZ JOSE LUIS</v>
          </cell>
          <cell r="B162" t="str">
            <v>GADL790305</v>
          </cell>
          <cell r="C162" t="str">
            <v>GAMBOA</v>
          </cell>
          <cell r="D162" t="str">
            <v>DIAZ</v>
          </cell>
          <cell r="E162" t="str">
            <v>JOSE LUIS</v>
          </cell>
          <cell r="F162" t="str">
            <v>H</v>
          </cell>
          <cell r="H162" t="str">
            <v>GADL790305HYNMZS06</v>
          </cell>
          <cell r="I162">
            <v>84017900279</v>
          </cell>
          <cell r="J162">
            <v>548066666479</v>
          </cell>
          <cell r="N162">
            <v>28919</v>
          </cell>
          <cell r="P162">
            <v>31</v>
          </cell>
          <cell r="Q162">
            <v>31050</v>
          </cell>
          <cell r="R162" t="str">
            <v>MEX</v>
          </cell>
          <cell r="T162">
            <v>9</v>
          </cell>
          <cell r="U162">
            <v>2</v>
          </cell>
          <cell r="V162">
            <v>40041</v>
          </cell>
          <cell r="W162">
            <v>40041</v>
          </cell>
          <cell r="X162">
            <v>1237</v>
          </cell>
          <cell r="AA162" t="str">
            <v>DP</v>
          </cell>
          <cell r="AB162" t="str">
            <v>BANORTE</v>
          </cell>
          <cell r="AC162" t="str">
            <v>0644876292</v>
          </cell>
          <cell r="AE162">
            <v>1602</v>
          </cell>
          <cell r="AF162">
            <v>111</v>
          </cell>
          <cell r="AG162" t="str">
            <v>200-A</v>
          </cell>
          <cell r="AI162">
            <v>36</v>
          </cell>
          <cell r="AJ162">
            <v>38</v>
          </cell>
          <cell r="AK162" t="str">
            <v>CENTRO</v>
          </cell>
          <cell r="AL162">
            <v>97189</v>
          </cell>
          <cell r="AO162">
            <v>31</v>
          </cell>
          <cell r="AP162">
            <v>31050</v>
          </cell>
          <cell r="AQ162" t="str">
            <v>GAMBOA DIAZ JOSE LUIS</v>
          </cell>
          <cell r="AR162" t="str">
            <v>CALLE : 111 No 200-A X 36 - 38 CENTRO</v>
          </cell>
        </row>
        <row r="163">
          <cell r="A163" t="str">
            <v>GAMBOA GOMEZ MANUEL JESUS</v>
          </cell>
          <cell r="B163" t="str">
            <v>GAGM780317</v>
          </cell>
          <cell r="C163" t="str">
            <v>GAMBOA</v>
          </cell>
          <cell r="D163" t="str">
            <v>GOMEZ</v>
          </cell>
          <cell r="E163" t="str">
            <v>MANUEL JESUS</v>
          </cell>
          <cell r="F163" t="str">
            <v>H</v>
          </cell>
          <cell r="H163" t="str">
            <v>GAGM780317HYNMMN02</v>
          </cell>
          <cell r="I163">
            <v>84977813058</v>
          </cell>
          <cell r="J163">
            <v>220066264973</v>
          </cell>
          <cell r="N163">
            <v>28566</v>
          </cell>
          <cell r="P163">
            <v>31</v>
          </cell>
          <cell r="Q163">
            <v>31050</v>
          </cell>
          <cell r="R163" t="str">
            <v>MEX</v>
          </cell>
          <cell r="T163">
            <v>9</v>
          </cell>
          <cell r="U163">
            <v>2</v>
          </cell>
          <cell r="V163">
            <v>40437</v>
          </cell>
          <cell r="W163">
            <v>40437</v>
          </cell>
          <cell r="X163">
            <v>841</v>
          </cell>
          <cell r="AA163" t="str">
            <v>DP</v>
          </cell>
          <cell r="AB163" t="str">
            <v>BANORTE</v>
          </cell>
          <cell r="AC163" t="str">
            <v>0687771611</v>
          </cell>
          <cell r="AE163">
            <v>1602</v>
          </cell>
          <cell r="AF163">
            <v>38</v>
          </cell>
          <cell r="AG163">
            <v>216</v>
          </cell>
          <cell r="AI163">
            <v>11</v>
          </cell>
          <cell r="AJ163" t="str">
            <v>S/C</v>
          </cell>
          <cell r="AK163" t="str">
            <v>FRACC. EL SOL KANASIN</v>
          </cell>
          <cell r="AL163">
            <v>97370</v>
          </cell>
          <cell r="AM163">
            <v>2542294</v>
          </cell>
          <cell r="AN163">
            <v>9992582475</v>
          </cell>
          <cell r="AO163">
            <v>31</v>
          </cell>
          <cell r="AP163">
            <v>31050</v>
          </cell>
          <cell r="AQ163" t="str">
            <v>GAMBOA GOMEZ MANUEL JESUS</v>
          </cell>
          <cell r="AR163" t="str">
            <v>CALLE : 38 No 216 X 11 - S/C FRACC. EL SOL KANASIN</v>
          </cell>
        </row>
        <row r="164">
          <cell r="A164" t="str">
            <v>GAMBOA MAY JOSE REYNALDO</v>
          </cell>
          <cell r="B164" t="str">
            <v>GAMR810816</v>
          </cell>
          <cell r="C164" t="str">
            <v>GAMBOA</v>
          </cell>
          <cell r="D164" t="str">
            <v>MAY</v>
          </cell>
          <cell r="E164" t="str">
            <v>JOSE REYNALDO</v>
          </cell>
          <cell r="F164" t="str">
            <v>H</v>
          </cell>
          <cell r="H164" t="str">
            <v>GAMR810816HYNMYY09</v>
          </cell>
          <cell r="I164">
            <v>84098102720</v>
          </cell>
          <cell r="J164">
            <v>51966491499</v>
          </cell>
          <cell r="N164">
            <v>29814</v>
          </cell>
          <cell r="P164">
            <v>31</v>
          </cell>
          <cell r="Q164">
            <v>31050</v>
          </cell>
          <cell r="R164" t="str">
            <v>MEX</v>
          </cell>
          <cell r="T164">
            <v>5</v>
          </cell>
          <cell r="U164">
            <v>2</v>
          </cell>
          <cell r="V164">
            <v>40253</v>
          </cell>
          <cell r="W164">
            <v>40253</v>
          </cell>
          <cell r="X164">
            <v>1025</v>
          </cell>
          <cell r="AA164" t="str">
            <v>DP</v>
          </cell>
          <cell r="AB164" t="str">
            <v>BANORTE</v>
          </cell>
          <cell r="AC164" t="str">
            <v>0166217061</v>
          </cell>
          <cell r="AE164">
            <v>1601</v>
          </cell>
          <cell r="AF164">
            <v>44</v>
          </cell>
          <cell r="AG164" t="str">
            <v>590-A</v>
          </cell>
          <cell r="AI164">
            <v>83</v>
          </cell>
          <cell r="AJ164">
            <v>91</v>
          </cell>
          <cell r="AK164" t="str">
            <v>CENTRO</v>
          </cell>
          <cell r="AL164">
            <v>97000</v>
          </cell>
          <cell r="AM164">
            <v>9320138</v>
          </cell>
          <cell r="AO164">
            <v>31</v>
          </cell>
          <cell r="AP164">
            <v>31050</v>
          </cell>
          <cell r="AQ164" t="str">
            <v>GAMBOA MAY JOSE REYNALDO</v>
          </cell>
          <cell r="AR164" t="str">
            <v>CALLE : 44 No 590-A X 83 - 91 CENTRO</v>
          </cell>
        </row>
        <row r="165">
          <cell r="A165" t="str">
            <v>GAMBOA RIO JOSE ENRIQUE</v>
          </cell>
          <cell r="B165" t="str">
            <v>GARE830218</v>
          </cell>
          <cell r="C165" t="str">
            <v>GAMBOA</v>
          </cell>
          <cell r="D165" t="str">
            <v>RIO</v>
          </cell>
          <cell r="E165" t="str">
            <v>JOSE ENRIQUE</v>
          </cell>
          <cell r="F165" t="str">
            <v>H</v>
          </cell>
          <cell r="H165" t="str">
            <v>GARE830218HYNMXN05</v>
          </cell>
          <cell r="I165">
            <v>84028313454</v>
          </cell>
          <cell r="J165" t="str">
            <v>0639066565004</v>
          </cell>
          <cell r="N165">
            <v>30365</v>
          </cell>
          <cell r="P165">
            <v>31</v>
          </cell>
          <cell r="Q165">
            <v>31050</v>
          </cell>
          <cell r="R165" t="str">
            <v>MEX</v>
          </cell>
          <cell r="T165">
            <v>5</v>
          </cell>
          <cell r="U165">
            <v>2</v>
          </cell>
          <cell r="V165">
            <v>40590</v>
          </cell>
          <cell r="W165">
            <v>40590</v>
          </cell>
          <cell r="X165">
            <v>688</v>
          </cell>
          <cell r="AA165" t="str">
            <v>DP</v>
          </cell>
          <cell r="AB165" t="str">
            <v>BANORTE</v>
          </cell>
          <cell r="AC165" t="str">
            <v>0679318150</v>
          </cell>
          <cell r="AE165">
            <v>1601</v>
          </cell>
          <cell r="AF165" t="str">
            <v>59C</v>
          </cell>
          <cell r="AG165">
            <v>619</v>
          </cell>
          <cell r="AI165" t="str">
            <v>74A</v>
          </cell>
          <cell r="AJ165">
            <v>76</v>
          </cell>
          <cell r="AK165" t="str">
            <v>FRACC. LAS AMERICAS</v>
          </cell>
          <cell r="AL165">
            <v>97302</v>
          </cell>
          <cell r="AO165">
            <v>31</v>
          </cell>
          <cell r="AP165">
            <v>31050</v>
          </cell>
          <cell r="AQ165" t="str">
            <v>GAMBOA RIO JOSE ENRIQUE</v>
          </cell>
          <cell r="AR165" t="str">
            <v>CALLE : 59C No 619 X 74A - 76 FRACC. LAS AMERICAS</v>
          </cell>
        </row>
        <row r="166">
          <cell r="A166" t="str">
            <v>GARCIA CABRERA DIANA CAROLINA</v>
          </cell>
          <cell r="B166" t="str">
            <v>GACD901130</v>
          </cell>
          <cell r="C166" t="str">
            <v>GARCIA</v>
          </cell>
          <cell r="D166" t="str">
            <v>CABRERA</v>
          </cell>
          <cell r="E166" t="str">
            <v>DIANA CAROLINA</v>
          </cell>
          <cell r="F166" t="str">
            <v>M</v>
          </cell>
          <cell r="H166" t="str">
            <v>GACD901130MYNRBN04</v>
          </cell>
          <cell r="I166">
            <v>84109001614</v>
          </cell>
          <cell r="J166">
            <v>496117660523</v>
          </cell>
          <cell r="L166" t="str">
            <v>Diana_wippo96@hotmail.com</v>
          </cell>
          <cell r="N166">
            <v>33207</v>
          </cell>
          <cell r="P166">
            <v>31</v>
          </cell>
          <cell r="Q166">
            <v>31050</v>
          </cell>
          <cell r="R166" t="str">
            <v>MEX</v>
          </cell>
          <cell r="T166">
            <v>9</v>
          </cell>
          <cell r="U166">
            <v>1</v>
          </cell>
          <cell r="V166">
            <v>40179</v>
          </cell>
          <cell r="W166">
            <v>40179</v>
          </cell>
          <cell r="X166">
            <v>1099</v>
          </cell>
          <cell r="AA166" t="str">
            <v>DP</v>
          </cell>
          <cell r="AB166" t="str">
            <v>BANORTE</v>
          </cell>
          <cell r="AC166" t="str">
            <v>0675974745</v>
          </cell>
          <cell r="AE166">
            <v>1604</v>
          </cell>
          <cell r="AF166">
            <v>28</v>
          </cell>
          <cell r="AG166">
            <v>256</v>
          </cell>
          <cell r="AI166">
            <v>10</v>
          </cell>
          <cell r="AJ166">
            <v>12</v>
          </cell>
          <cell r="AK166" t="str">
            <v>AZCORRA</v>
          </cell>
          <cell r="AL166">
            <v>97240</v>
          </cell>
          <cell r="AN166">
            <v>9992610220</v>
          </cell>
          <cell r="AO166">
            <v>31</v>
          </cell>
          <cell r="AP166">
            <v>31050</v>
          </cell>
          <cell r="AQ166" t="str">
            <v>GARCIA CABRERA DIANA CAROLINA</v>
          </cell>
          <cell r="AR166" t="str">
            <v>CALLE : 28 No 256 X 10 - 12 AZCORRA</v>
          </cell>
        </row>
        <row r="167">
          <cell r="A167" t="str">
            <v>GARCIA GARCIA ESPERANZA</v>
          </cell>
          <cell r="B167" t="str">
            <v>GAGE470126</v>
          </cell>
          <cell r="C167" t="str">
            <v>GARCIA</v>
          </cell>
          <cell r="D167" t="str">
            <v>GARCIA</v>
          </cell>
          <cell r="E167" t="str">
            <v>ESPERANZA</v>
          </cell>
          <cell r="F167" t="str">
            <v>M</v>
          </cell>
          <cell r="H167" t="str">
            <v>GAGE740126MJCRRS04</v>
          </cell>
          <cell r="I167">
            <v>84884702683</v>
          </cell>
          <cell r="J167" t="str">
            <v>0533013735458</v>
          </cell>
          <cell r="N167">
            <v>17193</v>
          </cell>
          <cell r="P167">
            <v>14</v>
          </cell>
          <cell r="Q167">
            <v>14052</v>
          </cell>
          <cell r="R167" t="str">
            <v>MEX</v>
          </cell>
          <cell r="T167">
            <v>2</v>
          </cell>
          <cell r="U167">
            <v>2</v>
          </cell>
          <cell r="V167">
            <v>32340</v>
          </cell>
          <cell r="W167">
            <v>32340</v>
          </cell>
          <cell r="X167">
            <v>8938</v>
          </cell>
          <cell r="AA167" t="str">
            <v>DP</v>
          </cell>
          <cell r="AB167" t="str">
            <v>BANORTE</v>
          </cell>
          <cell r="AC167" t="str">
            <v>0148675247</v>
          </cell>
          <cell r="AE167">
            <v>1608</v>
          </cell>
          <cell r="AF167">
            <v>48</v>
          </cell>
          <cell r="AG167">
            <v>492</v>
          </cell>
          <cell r="AI167">
            <v>49</v>
          </cell>
          <cell r="AJ167">
            <v>51</v>
          </cell>
          <cell r="AK167" t="str">
            <v>GRANJAS</v>
          </cell>
          <cell r="AL167">
            <v>97198</v>
          </cell>
          <cell r="AO167">
            <v>31</v>
          </cell>
          <cell r="AP167">
            <v>31050</v>
          </cell>
          <cell r="AQ167" t="str">
            <v>GARCIA GARCIA ESPERANZA</v>
          </cell>
          <cell r="AR167" t="str">
            <v>CALLE : 48 No 492 X 49 - 51 GRANJAS</v>
          </cell>
        </row>
        <row r="168">
          <cell r="A168" t="str">
            <v>GARCIA MARRUFO FELIPE DE JESUS</v>
          </cell>
          <cell r="B168" t="str">
            <v>GAMF661224</v>
          </cell>
          <cell r="C168" t="str">
            <v>GARCIA</v>
          </cell>
          <cell r="D168" t="str">
            <v>MARRUFO</v>
          </cell>
          <cell r="E168" t="str">
            <v>FELIPE DE JESUS</v>
          </cell>
          <cell r="F168" t="str">
            <v>H</v>
          </cell>
          <cell r="H168" t="str">
            <v>GAMF661224HYNRRL09</v>
          </cell>
          <cell r="I168">
            <v>84906609981</v>
          </cell>
          <cell r="J168">
            <v>746014057084</v>
          </cell>
          <cell r="N168">
            <v>24465</v>
          </cell>
          <cell r="P168">
            <v>31</v>
          </cell>
          <cell r="Q168">
            <v>31059</v>
          </cell>
          <cell r="R168" t="str">
            <v>MEX</v>
          </cell>
          <cell r="T168">
            <v>2</v>
          </cell>
          <cell r="U168">
            <v>2</v>
          </cell>
          <cell r="V168">
            <v>40269</v>
          </cell>
          <cell r="W168">
            <v>40269</v>
          </cell>
          <cell r="X168">
            <v>1009</v>
          </cell>
          <cell r="AA168" t="str">
            <v>DP</v>
          </cell>
          <cell r="AB168" t="str">
            <v>BANORTE</v>
          </cell>
          <cell r="AC168" t="str">
            <v>0687771639</v>
          </cell>
          <cell r="AE168">
            <v>1611</v>
          </cell>
          <cell r="AF168">
            <v>79</v>
          </cell>
          <cell r="AG168" t="str">
            <v>64-A</v>
          </cell>
          <cell r="AI168">
            <v>56</v>
          </cell>
          <cell r="AJ168">
            <v>58</v>
          </cell>
          <cell r="AK168" t="str">
            <v>ISMAEL GARCIA</v>
          </cell>
          <cell r="AL168">
            <v>97320</v>
          </cell>
          <cell r="AM168">
            <v>9350646</v>
          </cell>
          <cell r="AO168">
            <v>31</v>
          </cell>
          <cell r="AP168">
            <v>31059</v>
          </cell>
          <cell r="AQ168" t="str">
            <v>GARCIA MARRUFO FELIPE DE JESUS</v>
          </cell>
          <cell r="AR168" t="str">
            <v>CALLE : 79 No 64-A X 56 - 58 ISMAEL GARCIA</v>
          </cell>
        </row>
        <row r="169">
          <cell r="A169" t="str">
            <v>GARCIA SALAZAR ADDY NELDA</v>
          </cell>
          <cell r="B169" t="str">
            <v>GASA621204</v>
          </cell>
          <cell r="C169" t="str">
            <v>GARCIA</v>
          </cell>
          <cell r="D169" t="str">
            <v>SALAZAR</v>
          </cell>
          <cell r="E169" t="str">
            <v>ADDY NELDA</v>
          </cell>
          <cell r="F169" t="str">
            <v>M</v>
          </cell>
          <cell r="H169" t="str">
            <v>GASA621204MYNRLD06</v>
          </cell>
          <cell r="I169">
            <v>84816224871</v>
          </cell>
          <cell r="J169" t="str">
            <v>057113710403</v>
          </cell>
          <cell r="N169">
            <v>22984</v>
          </cell>
          <cell r="P169">
            <v>31</v>
          </cell>
          <cell r="Q169">
            <v>31096</v>
          </cell>
          <cell r="R169" t="str">
            <v>MEX</v>
          </cell>
          <cell r="T169">
            <v>2</v>
          </cell>
          <cell r="U169">
            <v>2</v>
          </cell>
          <cell r="V169">
            <v>33985</v>
          </cell>
          <cell r="W169">
            <v>33985</v>
          </cell>
          <cell r="X169">
            <v>7293</v>
          </cell>
          <cell r="AA169" t="str">
            <v>DP</v>
          </cell>
          <cell r="AB169" t="str">
            <v>BANORTE</v>
          </cell>
          <cell r="AC169" t="str">
            <v>0154077208</v>
          </cell>
          <cell r="AE169">
            <v>1602</v>
          </cell>
          <cell r="AF169">
            <v>127</v>
          </cell>
          <cell r="AG169">
            <v>482</v>
          </cell>
          <cell r="AI169">
            <v>42</v>
          </cell>
          <cell r="AJ169" t="str">
            <v>42A</v>
          </cell>
          <cell r="AK169" t="str">
            <v>FRACC. AMPLIACION LA HACIENDA</v>
          </cell>
          <cell r="AL169">
            <v>97289</v>
          </cell>
          <cell r="AO169">
            <v>31</v>
          </cell>
          <cell r="AP169">
            <v>31050</v>
          </cell>
          <cell r="AQ169" t="str">
            <v>GARCIA SALAZAR ADDY NELDA</v>
          </cell>
          <cell r="AR169" t="str">
            <v>CALLE : 127 No 482 X 42 - 42A FRACC. AMPLIACION LA HACIENDA</v>
          </cell>
        </row>
        <row r="170">
          <cell r="A170" t="str">
            <v>GARCIA SANSORES MIRNA GUADALUPE</v>
          </cell>
          <cell r="B170" t="str">
            <v>GASM691209</v>
          </cell>
          <cell r="C170" t="str">
            <v>GARCIA</v>
          </cell>
          <cell r="D170" t="str">
            <v>SANSORES</v>
          </cell>
          <cell r="E170" t="str">
            <v>MIRNA GUADALUPE</v>
          </cell>
          <cell r="F170" t="str">
            <v>M</v>
          </cell>
          <cell r="H170" t="str">
            <v>GASM691209MYNRNR07</v>
          </cell>
          <cell r="I170">
            <v>84876934914</v>
          </cell>
          <cell r="J170" t="str">
            <v>0479013687935</v>
          </cell>
          <cell r="N170">
            <v>25546</v>
          </cell>
          <cell r="P170">
            <v>31</v>
          </cell>
          <cell r="Q170">
            <v>31050</v>
          </cell>
          <cell r="R170" t="str">
            <v>MEX</v>
          </cell>
          <cell r="T170">
            <v>9</v>
          </cell>
          <cell r="U170">
            <v>2</v>
          </cell>
          <cell r="V170">
            <v>38200</v>
          </cell>
          <cell r="W170">
            <v>38200</v>
          </cell>
          <cell r="X170">
            <v>3078</v>
          </cell>
          <cell r="AA170" t="str">
            <v>DP</v>
          </cell>
          <cell r="AB170" t="str">
            <v>BANORTE</v>
          </cell>
          <cell r="AC170" t="str">
            <v>0199252529</v>
          </cell>
          <cell r="AE170">
            <v>1607</v>
          </cell>
          <cell r="AF170">
            <v>29</v>
          </cell>
          <cell r="AG170">
            <v>194</v>
          </cell>
          <cell r="AI170">
            <v>20</v>
          </cell>
          <cell r="AJ170">
            <v>22</v>
          </cell>
          <cell r="AK170" t="str">
            <v>FRANCISCO I. MADERO</v>
          </cell>
          <cell r="AL170">
            <v>97240</v>
          </cell>
          <cell r="AO170">
            <v>31</v>
          </cell>
          <cell r="AP170">
            <v>31050</v>
          </cell>
          <cell r="AQ170" t="str">
            <v>GARCIA SANSORES MIRNA GUADALUPE</v>
          </cell>
          <cell r="AR170" t="str">
            <v>CALLE : 29 No 194 X 20 - 22 FRANCISCO I. MADERO</v>
          </cell>
        </row>
        <row r="171">
          <cell r="A171" t="str">
            <v>GARCIA SANSORES PEDRO JESUS</v>
          </cell>
          <cell r="B171" t="str">
            <v>GASP741124</v>
          </cell>
          <cell r="C171" t="str">
            <v>GARCIA</v>
          </cell>
          <cell r="D171" t="str">
            <v>SANSORES</v>
          </cell>
          <cell r="E171" t="str">
            <v>PEDRO JESUS</v>
          </cell>
          <cell r="F171" t="str">
            <v>M</v>
          </cell>
          <cell r="H171" t="str">
            <v>GASP741124HYNRND09</v>
          </cell>
          <cell r="I171" t="str">
            <v>84917411039</v>
          </cell>
          <cell r="J171" t="str">
            <v>0359066085932</v>
          </cell>
          <cell r="N171">
            <v>27357</v>
          </cell>
          <cell r="P171">
            <v>31</v>
          </cell>
          <cell r="Q171">
            <v>31050</v>
          </cell>
          <cell r="R171" t="str">
            <v>MEX</v>
          </cell>
          <cell r="T171">
            <v>8</v>
          </cell>
          <cell r="U171">
            <v>1</v>
          </cell>
          <cell r="V171">
            <v>37088</v>
          </cell>
          <cell r="W171">
            <v>37088</v>
          </cell>
          <cell r="X171">
            <v>4190</v>
          </cell>
          <cell r="AA171" t="str">
            <v>DP</v>
          </cell>
          <cell r="AB171" t="str">
            <v>BANORTE</v>
          </cell>
          <cell r="AC171" t="str">
            <v>0148675256</v>
          </cell>
          <cell r="AE171">
            <v>1607</v>
          </cell>
          <cell r="AF171">
            <v>49</v>
          </cell>
          <cell r="AG171">
            <v>259</v>
          </cell>
          <cell r="AI171" t="str">
            <v>16B</v>
          </cell>
          <cell r="AJ171" t="str">
            <v>S/C</v>
          </cell>
          <cell r="AK171" t="str">
            <v>BRISAS</v>
          </cell>
          <cell r="AL171">
            <v>97144</v>
          </cell>
          <cell r="AO171">
            <v>31</v>
          </cell>
          <cell r="AP171">
            <v>31050</v>
          </cell>
          <cell r="AQ171" t="str">
            <v>GARCIA SANSORES PEDRO JESUS</v>
          </cell>
          <cell r="AR171" t="str">
            <v>CALLE : 49 No 259 X 16B - S/C BRISAS</v>
          </cell>
        </row>
        <row r="172">
          <cell r="A172" t="str">
            <v>GARRIDO MEDRANO JUAN FRANCISCO</v>
          </cell>
          <cell r="B172" t="str">
            <v>GAMJ660615</v>
          </cell>
          <cell r="C172" t="str">
            <v>GARRIDO</v>
          </cell>
          <cell r="D172" t="str">
            <v>MEDRANO</v>
          </cell>
          <cell r="E172" t="str">
            <v>JUAN FRANCISCO</v>
          </cell>
          <cell r="F172" t="str">
            <v>H</v>
          </cell>
          <cell r="H172" t="str">
            <v>GAMJ660615HYNRDN02</v>
          </cell>
          <cell r="I172">
            <v>84836607584</v>
          </cell>
          <cell r="J172" t="str">
            <v>0217066201780</v>
          </cell>
          <cell r="N172">
            <v>24273</v>
          </cell>
          <cell r="P172">
            <v>31</v>
          </cell>
          <cell r="Q172">
            <v>31093</v>
          </cell>
          <cell r="R172" t="str">
            <v>MEX</v>
          </cell>
          <cell r="T172">
            <v>9</v>
          </cell>
          <cell r="U172">
            <v>2</v>
          </cell>
          <cell r="V172">
            <v>35354</v>
          </cell>
          <cell r="W172">
            <v>35354</v>
          </cell>
          <cell r="X172">
            <v>5924</v>
          </cell>
          <cell r="AA172" t="str">
            <v>DP</v>
          </cell>
          <cell r="AB172" t="str">
            <v>BANORTE</v>
          </cell>
          <cell r="AC172" t="str">
            <v>0154077217</v>
          </cell>
          <cell r="AE172">
            <v>1602</v>
          </cell>
          <cell r="AF172">
            <v>64</v>
          </cell>
          <cell r="AG172">
            <v>543</v>
          </cell>
          <cell r="AI172">
            <v>57</v>
          </cell>
          <cell r="AJ172">
            <v>59</v>
          </cell>
          <cell r="AK172" t="str">
            <v>MULCHECHEN</v>
          </cell>
          <cell r="AL172">
            <v>97370</v>
          </cell>
          <cell r="AO172">
            <v>31</v>
          </cell>
          <cell r="AP172">
            <v>31050</v>
          </cell>
          <cell r="AQ172" t="str">
            <v>GARRIDO MEDRANO JUAN FRANCISCO</v>
          </cell>
          <cell r="AR172" t="str">
            <v>CALLE : 64 No 543 X 57 - 59 MULCHECHEN</v>
          </cell>
        </row>
        <row r="173">
          <cell r="A173" t="str">
            <v>G. CANTON RUZ ELIAS RENE</v>
          </cell>
          <cell r="B173" t="str">
            <v>GXRE760205</v>
          </cell>
          <cell r="C173" t="str">
            <v>G. CANTON</v>
          </cell>
          <cell r="D173" t="str">
            <v>RUZ</v>
          </cell>
          <cell r="E173" t="str">
            <v>ELIAS RENE</v>
          </cell>
          <cell r="F173" t="str">
            <v>H</v>
          </cell>
          <cell r="H173" t="str">
            <v>GXRE760205HYNXZL07</v>
          </cell>
          <cell r="I173">
            <v>84007602208</v>
          </cell>
          <cell r="J173" t="str">
            <v>059666315762</v>
          </cell>
          <cell r="N173">
            <v>27795</v>
          </cell>
          <cell r="P173">
            <v>31</v>
          </cell>
          <cell r="Q173">
            <v>31050</v>
          </cell>
          <cell r="R173" t="str">
            <v>MEX</v>
          </cell>
          <cell r="S173">
            <v>3417521</v>
          </cell>
          <cell r="T173">
            <v>2</v>
          </cell>
          <cell r="U173">
            <v>1</v>
          </cell>
          <cell r="V173">
            <v>37915</v>
          </cell>
          <cell r="W173">
            <v>37915</v>
          </cell>
          <cell r="X173">
            <v>3363</v>
          </cell>
          <cell r="AA173" t="str">
            <v>DP</v>
          </cell>
          <cell r="AB173" t="str">
            <v>BANORTE</v>
          </cell>
          <cell r="AC173" t="str">
            <v>0175082524</v>
          </cell>
          <cell r="AE173">
            <v>1601</v>
          </cell>
          <cell r="AF173">
            <v>81</v>
          </cell>
          <cell r="AG173" t="str">
            <v>575B</v>
          </cell>
          <cell r="AI173">
            <v>76</v>
          </cell>
          <cell r="AJ173">
            <v>78</v>
          </cell>
          <cell r="AK173" t="str">
            <v>CENTRO</v>
          </cell>
          <cell r="AL173">
            <v>97000</v>
          </cell>
          <cell r="AO173">
            <v>31</v>
          </cell>
          <cell r="AP173">
            <v>31050</v>
          </cell>
          <cell r="AQ173" t="str">
            <v>G. CANTON RUZ ELIAS RENE</v>
          </cell>
          <cell r="AR173" t="str">
            <v>CALLE : 81 No 575B X 76 - 78 CENTRO</v>
          </cell>
        </row>
        <row r="174">
          <cell r="A174" t="str">
            <v>GOMEZ BRITO WILBERT RENAN</v>
          </cell>
          <cell r="B174" t="str">
            <v>GOBW630110</v>
          </cell>
          <cell r="C174" t="str">
            <v>GOMEZ</v>
          </cell>
          <cell r="D174" t="str">
            <v>BRITO</v>
          </cell>
          <cell r="E174" t="str">
            <v>WILBERT RENAN</v>
          </cell>
          <cell r="F174" t="str">
            <v>H</v>
          </cell>
          <cell r="H174" t="str">
            <v>GOBW630110HYNMRL08</v>
          </cell>
          <cell r="I174">
            <v>84816311900</v>
          </cell>
          <cell r="J174">
            <v>217014050553</v>
          </cell>
          <cell r="N174">
            <v>23021</v>
          </cell>
          <cell r="P174">
            <v>31</v>
          </cell>
          <cell r="Q174">
            <v>31050</v>
          </cell>
          <cell r="R174" t="str">
            <v>MEX</v>
          </cell>
          <cell r="T174">
            <v>8</v>
          </cell>
          <cell r="U174">
            <v>1</v>
          </cell>
          <cell r="V174">
            <v>40422</v>
          </cell>
          <cell r="W174">
            <v>40422</v>
          </cell>
          <cell r="X174">
            <v>856</v>
          </cell>
          <cell r="AA174" t="str">
            <v>DP</v>
          </cell>
          <cell r="AB174" t="str">
            <v>BANORTE</v>
          </cell>
          <cell r="AC174" t="str">
            <v>0687771693</v>
          </cell>
          <cell r="AE174">
            <v>1608</v>
          </cell>
          <cell r="AF174" t="str">
            <v>62-A</v>
          </cell>
          <cell r="AG174">
            <v>313</v>
          </cell>
          <cell r="AI174">
            <v>59</v>
          </cell>
          <cell r="AJ174">
            <v>61</v>
          </cell>
          <cell r="AK174" t="str">
            <v>MULCHECHEN</v>
          </cell>
          <cell r="AL174">
            <v>97197</v>
          </cell>
          <cell r="AO174">
            <v>31</v>
          </cell>
          <cell r="AP174">
            <v>31050</v>
          </cell>
          <cell r="AQ174" t="str">
            <v>GOMEZ BRITO WILBERT RENAN</v>
          </cell>
          <cell r="AR174" t="str">
            <v>CALLE : 62-A No 313 X 59 - 61 MULCHECHEN</v>
          </cell>
        </row>
        <row r="175">
          <cell r="A175" t="str">
            <v>GOMEZ CETZ GENNY GABRIELA</v>
          </cell>
          <cell r="B175" t="str">
            <v>GOCG680911</v>
          </cell>
          <cell r="C175" t="str">
            <v>GOMEZ</v>
          </cell>
          <cell r="D175" t="str">
            <v>CETZ</v>
          </cell>
          <cell r="E175" t="str">
            <v>GENNY GABRIELA</v>
          </cell>
          <cell r="F175" t="str">
            <v>M</v>
          </cell>
          <cell r="H175" t="str">
            <v>GOCG680911MYNMTN01</v>
          </cell>
          <cell r="I175">
            <v>84886909349</v>
          </cell>
          <cell r="J175" t="str">
            <v>0403013603258</v>
          </cell>
          <cell r="N175">
            <v>25092</v>
          </cell>
          <cell r="P175">
            <v>31</v>
          </cell>
          <cell r="Q175">
            <v>31050</v>
          </cell>
          <cell r="R175" t="str">
            <v>MEX</v>
          </cell>
          <cell r="T175">
            <v>2</v>
          </cell>
          <cell r="U175">
            <v>2</v>
          </cell>
          <cell r="V175">
            <v>32112</v>
          </cell>
          <cell r="W175">
            <v>32112</v>
          </cell>
          <cell r="X175">
            <v>9166</v>
          </cell>
          <cell r="AA175" t="str">
            <v>DP</v>
          </cell>
          <cell r="AB175" t="str">
            <v>BANORTE</v>
          </cell>
          <cell r="AC175" t="str">
            <v>0148675265</v>
          </cell>
          <cell r="AE175">
            <v>1601</v>
          </cell>
          <cell r="AF175">
            <v>15</v>
          </cell>
          <cell r="AG175">
            <v>497</v>
          </cell>
          <cell r="AI175">
            <v>36</v>
          </cell>
          <cell r="AJ175">
            <v>38</v>
          </cell>
          <cell r="AK175" t="str">
            <v>LOS REYES</v>
          </cell>
          <cell r="AL175">
            <v>97003</v>
          </cell>
          <cell r="AO175">
            <v>31</v>
          </cell>
          <cell r="AP175">
            <v>31050</v>
          </cell>
          <cell r="AQ175" t="str">
            <v>GOMEZ CETZ GENNY GABRIELA</v>
          </cell>
          <cell r="AR175" t="str">
            <v>CALLE : 15 No 497 X 36 - 38 LOS REYES</v>
          </cell>
        </row>
        <row r="176">
          <cell r="A176" t="str">
            <v>GOMEZ LOPEZ WILBERT ALBERTO</v>
          </cell>
          <cell r="B176" t="str">
            <v>GOLW510720</v>
          </cell>
          <cell r="C176" t="str">
            <v>GOMEZ</v>
          </cell>
          <cell r="D176" t="str">
            <v>LOPEZ</v>
          </cell>
          <cell r="E176" t="str">
            <v>WILBERT ALBERTO</v>
          </cell>
          <cell r="F176" t="str">
            <v>H</v>
          </cell>
          <cell r="H176" t="str">
            <v>GOLW510720HYNMPL00</v>
          </cell>
          <cell r="I176">
            <v>84735203162</v>
          </cell>
          <cell r="J176" t="str">
            <v>061066495257</v>
          </cell>
          <cell r="N176">
            <v>18829</v>
          </cell>
          <cell r="P176">
            <v>31</v>
          </cell>
          <cell r="Q176">
            <v>31050</v>
          </cell>
          <cell r="R176" t="str">
            <v>MEX</v>
          </cell>
          <cell r="T176">
            <v>9</v>
          </cell>
          <cell r="U176">
            <v>2</v>
          </cell>
          <cell r="V176">
            <v>35750</v>
          </cell>
          <cell r="W176">
            <v>35750</v>
          </cell>
          <cell r="X176">
            <v>5528</v>
          </cell>
          <cell r="AA176" t="str">
            <v>DP</v>
          </cell>
          <cell r="AB176" t="str">
            <v>BANORTE</v>
          </cell>
          <cell r="AC176" t="str">
            <v>0154664671</v>
          </cell>
          <cell r="AE176">
            <v>1602</v>
          </cell>
          <cell r="AF176">
            <v>102</v>
          </cell>
          <cell r="AG176">
            <v>856</v>
          </cell>
          <cell r="AI176">
            <v>73</v>
          </cell>
          <cell r="AJ176">
            <v>75</v>
          </cell>
          <cell r="AK176" t="str">
            <v>NUEVA SAMBULA</v>
          </cell>
          <cell r="AL176">
            <v>97250</v>
          </cell>
          <cell r="AO176">
            <v>31</v>
          </cell>
          <cell r="AP176">
            <v>31050</v>
          </cell>
          <cell r="AQ176" t="str">
            <v>GOMEZ LOPEZ WILBERT ALBERTO</v>
          </cell>
          <cell r="AR176" t="str">
            <v>CALLE : 102 No 856 X 73 - 75 NUEVA SAMBULA</v>
          </cell>
        </row>
        <row r="177">
          <cell r="A177" t="str">
            <v>GOMEZ LOPEZ MARIA BEATRIZ</v>
          </cell>
          <cell r="B177" t="str">
            <v>GOLB710131</v>
          </cell>
          <cell r="C177" t="str">
            <v>GOMEZ</v>
          </cell>
          <cell r="D177" t="str">
            <v>LOPEZ</v>
          </cell>
          <cell r="E177" t="str">
            <v>MARIA BEATRIZ</v>
          </cell>
          <cell r="F177" t="str">
            <v>M</v>
          </cell>
          <cell r="H177" t="str">
            <v>GOLB710331MYNMPT28</v>
          </cell>
          <cell r="I177">
            <v>83007104991</v>
          </cell>
          <cell r="J177" t="str">
            <v>0471104189256</v>
          </cell>
          <cell r="N177">
            <v>25964</v>
          </cell>
          <cell r="P177">
            <v>31</v>
          </cell>
          <cell r="Q177">
            <v>31050</v>
          </cell>
          <cell r="R177" t="str">
            <v>MEX</v>
          </cell>
          <cell r="T177">
            <v>9</v>
          </cell>
          <cell r="U177">
            <v>2</v>
          </cell>
          <cell r="V177">
            <v>38384</v>
          </cell>
          <cell r="W177">
            <v>38384</v>
          </cell>
          <cell r="X177">
            <v>2894</v>
          </cell>
          <cell r="AA177" t="str">
            <v>DP</v>
          </cell>
          <cell r="AB177" t="str">
            <v>BANORTE</v>
          </cell>
          <cell r="AC177" t="str">
            <v>0199252538</v>
          </cell>
          <cell r="AE177">
            <v>1602</v>
          </cell>
          <cell r="AF177">
            <v>29</v>
          </cell>
          <cell r="AG177">
            <v>200</v>
          </cell>
          <cell r="AI177">
            <v>36</v>
          </cell>
          <cell r="AJ177">
            <v>38</v>
          </cell>
          <cell r="AK177" t="str">
            <v>FRANCISCO I. MADERO</v>
          </cell>
          <cell r="AL177">
            <v>97240</v>
          </cell>
          <cell r="AO177">
            <v>31</v>
          </cell>
          <cell r="AP177">
            <v>31050</v>
          </cell>
          <cell r="AQ177" t="str">
            <v>GOMEZ LOPEZ MARIA BEATRIZ</v>
          </cell>
          <cell r="AR177" t="str">
            <v>CALLE : 29 No 200 X 36 - 38 FRANCISCO I. MADERO</v>
          </cell>
        </row>
        <row r="178">
          <cell r="A178" t="str">
            <v>GOMEZ LOPEZ ARGELIA MERCEDES</v>
          </cell>
          <cell r="B178" t="str">
            <v>GOLA550205</v>
          </cell>
          <cell r="C178" t="str">
            <v>GOMEZ</v>
          </cell>
          <cell r="D178" t="str">
            <v>LOPEZ</v>
          </cell>
          <cell r="E178" t="str">
            <v>ARGELIA MERCEDES</v>
          </cell>
          <cell r="F178" t="str">
            <v>M</v>
          </cell>
          <cell r="H178" t="str">
            <v>GOLA550205MYNMPR02</v>
          </cell>
          <cell r="I178">
            <v>30015500118</v>
          </cell>
          <cell r="J178" t="str">
            <v>0419126145469</v>
          </cell>
          <cell r="N178">
            <v>20125</v>
          </cell>
          <cell r="P178">
            <v>31</v>
          </cell>
          <cell r="Q178">
            <v>31050</v>
          </cell>
          <cell r="R178" t="str">
            <v>MEX</v>
          </cell>
          <cell r="T178">
            <v>8</v>
          </cell>
          <cell r="U178">
            <v>5</v>
          </cell>
          <cell r="V178">
            <v>41153</v>
          </cell>
          <cell r="W178">
            <v>41153</v>
          </cell>
          <cell r="X178">
            <v>125</v>
          </cell>
          <cell r="AA178" t="str">
            <v>EF</v>
          </cell>
          <cell r="AE178">
            <v>1607</v>
          </cell>
          <cell r="AF178" t="str">
            <v>59K</v>
          </cell>
          <cell r="AG178">
            <v>612</v>
          </cell>
          <cell r="AI178">
            <v>110</v>
          </cell>
          <cell r="AJ178">
            <v>112</v>
          </cell>
          <cell r="AK178" t="str">
            <v>BOJORQUEZ</v>
          </cell>
          <cell r="AL178">
            <v>97230</v>
          </cell>
          <cell r="AM178">
            <v>2529729</v>
          </cell>
          <cell r="AN178">
            <v>9991696494</v>
          </cell>
          <cell r="AO178">
            <v>31</v>
          </cell>
          <cell r="AP178">
            <v>31050</v>
          </cell>
          <cell r="AQ178" t="str">
            <v>GOMEZ LOPEZ ARGELIA MERCEDES</v>
          </cell>
          <cell r="AR178" t="str">
            <v>CALLE : 59K No 612 X 110 - 112 BOJORQUEZ</v>
          </cell>
        </row>
        <row r="179">
          <cell r="A179" t="str">
            <v>GOMEZ PAREDES GLORIA LETICIA</v>
          </cell>
          <cell r="B179" t="str">
            <v>GOPG710806</v>
          </cell>
          <cell r="C179" t="str">
            <v>GOMEZ</v>
          </cell>
          <cell r="D179" t="str">
            <v>PAREDES</v>
          </cell>
          <cell r="E179" t="str">
            <v>GLORIA LETICIA</v>
          </cell>
          <cell r="F179" t="str">
            <v>M</v>
          </cell>
          <cell r="H179" t="str">
            <v>GOPG710806MYNMRL04</v>
          </cell>
          <cell r="I179">
            <v>84907117919</v>
          </cell>
          <cell r="J179">
            <v>548013773319</v>
          </cell>
          <cell r="N179">
            <v>26151</v>
          </cell>
          <cell r="P179">
            <v>31</v>
          </cell>
          <cell r="Q179">
            <v>31050</v>
          </cell>
          <cell r="R179" t="str">
            <v>MEX</v>
          </cell>
          <cell r="T179">
            <v>1</v>
          </cell>
          <cell r="U179">
            <v>2</v>
          </cell>
          <cell r="V179">
            <v>40802</v>
          </cell>
          <cell r="W179">
            <v>40802</v>
          </cell>
          <cell r="X179">
            <v>476</v>
          </cell>
          <cell r="AA179" t="str">
            <v>DP</v>
          </cell>
          <cell r="AB179" t="str">
            <v>BANORTE</v>
          </cell>
          <cell r="AC179" t="str">
            <v>0815556938</v>
          </cell>
          <cell r="AE179">
            <v>1610</v>
          </cell>
          <cell r="AF179">
            <v>115</v>
          </cell>
          <cell r="AG179">
            <v>315</v>
          </cell>
          <cell r="AI179">
            <v>36</v>
          </cell>
          <cell r="AJ179">
            <v>38</v>
          </cell>
          <cell r="AK179" t="str">
            <v>CANTO</v>
          </cell>
          <cell r="AL179">
            <v>97189</v>
          </cell>
          <cell r="AN179">
            <v>9992600798</v>
          </cell>
          <cell r="AO179">
            <v>31</v>
          </cell>
          <cell r="AP179">
            <v>31050</v>
          </cell>
          <cell r="AQ179" t="str">
            <v>GOMEZ PAREDES GLORIA LETICIA</v>
          </cell>
          <cell r="AR179" t="str">
            <v>CALLE : 115 No 315 X 36 - 38 CANTO</v>
          </cell>
        </row>
        <row r="180">
          <cell r="A180" t="str">
            <v>GOMEZ SANCHEZ AURORA</v>
          </cell>
          <cell r="B180" t="str">
            <v>GOSA750822</v>
          </cell>
          <cell r="C180" t="str">
            <v>GOMEZ</v>
          </cell>
          <cell r="D180" t="str">
            <v>SANCHEZ</v>
          </cell>
          <cell r="E180" t="str">
            <v>AURORA</v>
          </cell>
          <cell r="F180" t="str">
            <v>M</v>
          </cell>
          <cell r="H180" t="str">
            <v>GOSA750822MBCMNR03</v>
          </cell>
          <cell r="I180">
            <v>84967505838</v>
          </cell>
          <cell r="J180" t="str">
            <v>064666150804</v>
          </cell>
          <cell r="N180">
            <v>27628</v>
          </cell>
          <cell r="P180" t="str">
            <v>03</v>
          </cell>
          <cell r="Q180" t="str">
            <v>02002</v>
          </cell>
          <cell r="R180" t="str">
            <v>MEX</v>
          </cell>
          <cell r="T180">
            <v>2</v>
          </cell>
          <cell r="U180">
            <v>2</v>
          </cell>
          <cell r="V180">
            <v>36996</v>
          </cell>
          <cell r="W180">
            <v>36996</v>
          </cell>
          <cell r="X180">
            <v>4282</v>
          </cell>
          <cell r="AA180" t="str">
            <v>DP</v>
          </cell>
          <cell r="AB180" t="str">
            <v>BANORTE</v>
          </cell>
          <cell r="AC180" t="str">
            <v>0148675274</v>
          </cell>
          <cell r="AE180">
            <v>1601</v>
          </cell>
          <cell r="AF180" t="str">
            <v>15F</v>
          </cell>
          <cell r="AG180" t="str">
            <v>195Q</v>
          </cell>
          <cell r="AI180" t="str">
            <v>8B</v>
          </cell>
          <cell r="AJ180" t="str">
            <v>S/C</v>
          </cell>
          <cell r="AK180" t="str">
            <v>VERGEL 65</v>
          </cell>
          <cell r="AL180">
            <v>97176</v>
          </cell>
          <cell r="AO180">
            <v>31</v>
          </cell>
          <cell r="AP180">
            <v>31050</v>
          </cell>
          <cell r="AQ180" t="str">
            <v>GOMEZ SANCHEZ AURORA</v>
          </cell>
          <cell r="AR180" t="str">
            <v>CALLE : 15F No 195Q X 8B - S/C VERGEL 65</v>
          </cell>
        </row>
        <row r="181">
          <cell r="A181" t="str">
            <v>GOMEZ YA JUANA</v>
          </cell>
          <cell r="B181" t="str">
            <v>GOYJ430512</v>
          </cell>
          <cell r="C181" t="str">
            <v>GOMEZ</v>
          </cell>
          <cell r="D181" t="str">
            <v>YA</v>
          </cell>
          <cell r="E181" t="str">
            <v>JUANA</v>
          </cell>
          <cell r="F181" t="str">
            <v>M</v>
          </cell>
          <cell r="H181" t="str">
            <v>GOYJ430512MCCMXN07</v>
          </cell>
          <cell r="I181">
            <v>81644611964</v>
          </cell>
          <cell r="J181" t="str">
            <v>045013703810</v>
          </cell>
          <cell r="N181">
            <v>15838</v>
          </cell>
          <cell r="P181" t="str">
            <v>04</v>
          </cell>
          <cell r="Q181" t="str">
            <v>04000</v>
          </cell>
          <cell r="R181" t="str">
            <v>MEX</v>
          </cell>
          <cell r="T181">
            <v>9</v>
          </cell>
          <cell r="U181">
            <v>2</v>
          </cell>
          <cell r="V181">
            <v>33086</v>
          </cell>
          <cell r="W181">
            <v>33086</v>
          </cell>
          <cell r="X181">
            <v>8192</v>
          </cell>
          <cell r="AA181" t="str">
            <v>DP</v>
          </cell>
          <cell r="AB181" t="str">
            <v>BANORTE</v>
          </cell>
          <cell r="AC181" t="str">
            <v>0154077226</v>
          </cell>
          <cell r="AE181">
            <v>1602</v>
          </cell>
          <cell r="AF181">
            <v>65</v>
          </cell>
          <cell r="AG181">
            <v>514</v>
          </cell>
          <cell r="AI181">
            <v>50</v>
          </cell>
          <cell r="AJ181">
            <v>54</v>
          </cell>
          <cell r="AK181" t="str">
            <v>FRACC. PACABTUN</v>
          </cell>
          <cell r="AL181">
            <v>97160</v>
          </cell>
          <cell r="AO181">
            <v>31</v>
          </cell>
          <cell r="AP181">
            <v>31050</v>
          </cell>
          <cell r="AQ181" t="str">
            <v>GOMEZ YA JUANA</v>
          </cell>
          <cell r="AR181" t="str">
            <v>CALLE : 65 No 514 X 50 - 54 FRACC. PACABTUN</v>
          </cell>
        </row>
        <row r="182">
          <cell r="A182" t="str">
            <v>GONGORA FRIAS JOSE ELIAS</v>
          </cell>
          <cell r="B182" t="str">
            <v>GOFE840405</v>
          </cell>
          <cell r="C182" t="str">
            <v>GONGORA</v>
          </cell>
          <cell r="D182" t="str">
            <v>FRIAS</v>
          </cell>
          <cell r="E182" t="str">
            <v>JOSE ELIAS</v>
          </cell>
          <cell r="F182" t="str">
            <v>H</v>
          </cell>
          <cell r="H182" t="str">
            <v>GOFE840405HYNNRL05</v>
          </cell>
          <cell r="I182">
            <v>84098400348</v>
          </cell>
          <cell r="J182">
            <v>755066617088</v>
          </cell>
          <cell r="L182" t="str">
            <v>elias_gongora@hotmail.com</v>
          </cell>
          <cell r="N182">
            <v>30777</v>
          </cell>
          <cell r="P182">
            <v>31</v>
          </cell>
          <cell r="Q182">
            <v>31050</v>
          </cell>
          <cell r="R182" t="str">
            <v>MEX</v>
          </cell>
          <cell r="T182">
            <v>5</v>
          </cell>
          <cell r="U182">
            <v>1</v>
          </cell>
          <cell r="V182">
            <v>39814</v>
          </cell>
          <cell r="W182">
            <v>39814</v>
          </cell>
          <cell r="X182">
            <v>1464</v>
          </cell>
          <cell r="AA182" t="str">
            <v>DP</v>
          </cell>
          <cell r="AB182" t="str">
            <v>BANORTE</v>
          </cell>
          <cell r="AC182" t="str">
            <v>0571642940</v>
          </cell>
          <cell r="AE182">
            <v>1601</v>
          </cell>
          <cell r="AF182">
            <v>74</v>
          </cell>
          <cell r="AG182" t="str">
            <v>150-D</v>
          </cell>
          <cell r="AI182">
            <v>31</v>
          </cell>
          <cell r="AJ182">
            <v>33</v>
          </cell>
          <cell r="AK182" t="str">
            <v>PROGRESO</v>
          </cell>
          <cell r="AL182">
            <v>97320</v>
          </cell>
          <cell r="AM182">
            <v>9699353977</v>
          </cell>
          <cell r="AN182">
            <v>9991632322</v>
          </cell>
          <cell r="AO182">
            <v>31</v>
          </cell>
          <cell r="AP182">
            <v>31059</v>
          </cell>
          <cell r="AQ182" t="str">
            <v>GONGORA FRIAS JOSE ELIAS</v>
          </cell>
          <cell r="AR182" t="str">
            <v>CALLE : 74 No 150-D X 31 - 33 PROGRESO</v>
          </cell>
        </row>
        <row r="183">
          <cell r="A183" t="str">
            <v>GONGORA SANTOS EVANGELINA</v>
          </cell>
          <cell r="B183" t="str">
            <v>GOSE761230</v>
          </cell>
          <cell r="C183" t="str">
            <v>GONGORA</v>
          </cell>
          <cell r="D183" t="str">
            <v>SANTOS</v>
          </cell>
          <cell r="E183" t="str">
            <v>EVANGELINA</v>
          </cell>
          <cell r="F183" t="str">
            <v>M</v>
          </cell>
          <cell r="H183" t="str">
            <v>GOSE761230MYNNNV01</v>
          </cell>
          <cell r="I183">
            <v>84957632379</v>
          </cell>
          <cell r="J183" t="str">
            <v>031566246403</v>
          </cell>
          <cell r="N183">
            <v>28124</v>
          </cell>
          <cell r="P183">
            <v>31</v>
          </cell>
          <cell r="Q183">
            <v>31018</v>
          </cell>
          <cell r="R183" t="str">
            <v>MEX</v>
          </cell>
          <cell r="T183">
            <v>2</v>
          </cell>
          <cell r="U183">
            <v>1</v>
          </cell>
          <cell r="V183">
            <v>37637</v>
          </cell>
          <cell r="W183">
            <v>37637</v>
          </cell>
          <cell r="X183">
            <v>3641</v>
          </cell>
          <cell r="AA183" t="str">
            <v>DP</v>
          </cell>
          <cell r="AB183" t="str">
            <v>BANORTE</v>
          </cell>
          <cell r="AC183" t="str">
            <v>0154664680</v>
          </cell>
          <cell r="AE183">
            <v>1604</v>
          </cell>
          <cell r="AF183">
            <v>104</v>
          </cell>
          <cell r="AG183" t="str">
            <v>LOTE 29</v>
          </cell>
          <cell r="AI183" t="str">
            <v>S/C</v>
          </cell>
          <cell r="AJ183" t="str">
            <v>S/C</v>
          </cell>
          <cell r="AK183" t="str">
            <v>HACIENDA OPICHEN</v>
          </cell>
          <cell r="AL183">
            <v>97249</v>
          </cell>
          <cell r="AO183">
            <v>31</v>
          </cell>
          <cell r="AP183">
            <v>31050</v>
          </cell>
          <cell r="AQ183" t="str">
            <v>GONGORA SANTOS EVANGELINA</v>
          </cell>
          <cell r="AR183" t="str">
            <v>CALLE : 104 No LOTE 29 X S/C - S/C HACIENDA OPICHEN</v>
          </cell>
        </row>
        <row r="184">
          <cell r="A184" t="str">
            <v>GONGORA SOLIS JUAN EMMANUEL</v>
          </cell>
          <cell r="B184" t="str">
            <v>GOSJ840107</v>
          </cell>
          <cell r="C184" t="str">
            <v>GONGORA</v>
          </cell>
          <cell r="D184" t="str">
            <v>SOLIS</v>
          </cell>
          <cell r="E184" t="str">
            <v>JUAN EMMANUEL</v>
          </cell>
          <cell r="F184" t="str">
            <v>H</v>
          </cell>
          <cell r="H184" t="str">
            <v>GOSJ840107HYNNLN03</v>
          </cell>
          <cell r="I184">
            <v>84018417521</v>
          </cell>
          <cell r="J184">
            <v>521066591722</v>
          </cell>
          <cell r="L184" t="str">
            <v>jegongora@gmail.com</v>
          </cell>
          <cell r="N184">
            <v>30688</v>
          </cell>
          <cell r="P184">
            <v>31</v>
          </cell>
          <cell r="Q184">
            <v>31050</v>
          </cell>
          <cell r="R184" t="str">
            <v>MEX</v>
          </cell>
          <cell r="T184">
            <v>5</v>
          </cell>
          <cell r="U184">
            <v>1</v>
          </cell>
          <cell r="V184">
            <v>39965</v>
          </cell>
          <cell r="W184">
            <v>39965</v>
          </cell>
          <cell r="X184">
            <v>1313</v>
          </cell>
          <cell r="AA184" t="str">
            <v>DP</v>
          </cell>
          <cell r="AB184" t="str">
            <v>BANORTE</v>
          </cell>
          <cell r="AC184" t="str">
            <v>0578969534</v>
          </cell>
          <cell r="AE184">
            <v>1601</v>
          </cell>
          <cell r="AF184">
            <v>77</v>
          </cell>
          <cell r="AG184" t="str">
            <v>485-B</v>
          </cell>
          <cell r="AI184">
            <v>54</v>
          </cell>
          <cell r="AJ184">
            <v>56</v>
          </cell>
          <cell r="AK184" t="str">
            <v>CENTRO</v>
          </cell>
          <cell r="AL184">
            <v>97000</v>
          </cell>
          <cell r="AM184">
            <v>9243638</v>
          </cell>
          <cell r="AN184">
            <v>9991363190</v>
          </cell>
          <cell r="AO184">
            <v>31</v>
          </cell>
          <cell r="AP184">
            <v>31050</v>
          </cell>
          <cell r="AQ184" t="str">
            <v>GONGORA SOLIS JUAN EMMANUEL</v>
          </cell>
          <cell r="AR184" t="str">
            <v>CALLE : 77 No 485-B X 54 - 56 CENTRO</v>
          </cell>
        </row>
        <row r="185">
          <cell r="A185" t="str">
            <v>GONZALEZ CAMARA JOSE LUIS</v>
          </cell>
          <cell r="B185" t="str">
            <v>GOCL801119</v>
          </cell>
          <cell r="C185" t="str">
            <v>GONZALEZ</v>
          </cell>
          <cell r="D185" t="str">
            <v>CAMARA</v>
          </cell>
          <cell r="E185" t="str">
            <v>JOSE LUIS</v>
          </cell>
          <cell r="F185" t="str">
            <v>H</v>
          </cell>
          <cell r="H185" t="str">
            <v>GOCL801119HYNNMS05</v>
          </cell>
          <cell r="I185">
            <v>84008010625</v>
          </cell>
          <cell r="J185">
            <v>55366468506</v>
          </cell>
          <cell r="N185">
            <v>29544</v>
          </cell>
          <cell r="P185">
            <v>31</v>
          </cell>
          <cell r="Q185">
            <v>31050</v>
          </cell>
          <cell r="R185" t="str">
            <v>MEX</v>
          </cell>
          <cell r="T185">
            <v>8</v>
          </cell>
          <cell r="U185">
            <v>1</v>
          </cell>
          <cell r="V185">
            <v>40179</v>
          </cell>
          <cell r="W185">
            <v>40179</v>
          </cell>
          <cell r="X185">
            <v>1099</v>
          </cell>
          <cell r="AA185" t="str">
            <v>DP</v>
          </cell>
          <cell r="AB185" t="str">
            <v>BANORTE</v>
          </cell>
          <cell r="AC185" t="str">
            <v>0653160733</v>
          </cell>
          <cell r="AE185">
            <v>1609</v>
          </cell>
          <cell r="AF185">
            <v>25</v>
          </cell>
          <cell r="AG185">
            <v>302</v>
          </cell>
          <cell r="AI185">
            <v>4</v>
          </cell>
          <cell r="AJ185">
            <v>6</v>
          </cell>
          <cell r="AK185" t="str">
            <v>SALVADOR ALVARADO SUR</v>
          </cell>
          <cell r="AL185">
            <v>97196</v>
          </cell>
          <cell r="AM185">
            <v>1313665</v>
          </cell>
          <cell r="AO185">
            <v>31</v>
          </cell>
          <cell r="AP185">
            <v>31050</v>
          </cell>
          <cell r="AQ185" t="str">
            <v>GONZALEZ CAMARA JOSE LUIS</v>
          </cell>
          <cell r="AR185" t="str">
            <v>CALLE : 25 No 302 X 4 - 6 SALVADOR ALVARADO SUR</v>
          </cell>
        </row>
        <row r="186">
          <cell r="A186" t="str">
            <v>GONZALEZ RUIZ OSCAR MATEO</v>
          </cell>
          <cell r="B186" t="str">
            <v>GORO811030</v>
          </cell>
          <cell r="C186" t="str">
            <v>GONZALEZ</v>
          </cell>
          <cell r="D186" t="str">
            <v>RUIZ</v>
          </cell>
          <cell r="E186" t="str">
            <v>OSCAR MATEO</v>
          </cell>
          <cell r="F186" t="str">
            <v>H</v>
          </cell>
          <cell r="H186" t="str">
            <v>GORO811030HYNNZS02</v>
          </cell>
          <cell r="I186">
            <v>84008130050</v>
          </cell>
          <cell r="J186" t="str">
            <v>0504066582808</v>
          </cell>
          <cell r="N186">
            <v>29889</v>
          </cell>
          <cell r="P186">
            <v>31</v>
          </cell>
          <cell r="Q186">
            <v>31050</v>
          </cell>
          <cell r="R186" t="str">
            <v>MEX</v>
          </cell>
          <cell r="T186">
            <v>9</v>
          </cell>
          <cell r="U186">
            <v>2</v>
          </cell>
          <cell r="V186">
            <v>37088</v>
          </cell>
          <cell r="W186">
            <v>37088</v>
          </cell>
          <cell r="X186">
            <v>4190</v>
          </cell>
          <cell r="AA186" t="str">
            <v>DP</v>
          </cell>
          <cell r="AB186" t="str">
            <v>BANORTE</v>
          </cell>
          <cell r="AC186" t="str">
            <v>0148675283</v>
          </cell>
          <cell r="AE186">
            <v>1601</v>
          </cell>
          <cell r="AF186">
            <v>32</v>
          </cell>
          <cell r="AG186" t="str">
            <v>545M</v>
          </cell>
          <cell r="AI186">
            <v>71</v>
          </cell>
          <cell r="AJ186">
            <v>73</v>
          </cell>
          <cell r="AK186" t="str">
            <v>VICENTE SOLIS</v>
          </cell>
          <cell r="AL186">
            <v>97180</v>
          </cell>
          <cell r="AO186">
            <v>31</v>
          </cell>
          <cell r="AP186">
            <v>31050</v>
          </cell>
          <cell r="AQ186" t="str">
            <v>GONZALEZ RUIZ OSCAR MATEO</v>
          </cell>
          <cell r="AR186" t="str">
            <v>CALLE : 32 No 545M X 71 - 73 VICENTE SOLIS</v>
          </cell>
        </row>
        <row r="187">
          <cell r="A187" t="str">
            <v>GONZALEZ URUÑUELA EDUARDO</v>
          </cell>
          <cell r="B187" t="str">
            <v>GOUE721118</v>
          </cell>
          <cell r="C187" t="str">
            <v>GONZALEZ</v>
          </cell>
          <cell r="D187" t="str">
            <v>URUÑUELA</v>
          </cell>
          <cell r="E187" t="str">
            <v>EDUARDO</v>
          </cell>
          <cell r="F187" t="str">
            <v>H</v>
          </cell>
          <cell r="H187" t="str">
            <v>GOUE721118HDFNRD09</v>
          </cell>
          <cell r="I187">
            <v>84927218432</v>
          </cell>
          <cell r="J187" t="str">
            <v>038313567101</v>
          </cell>
          <cell r="K187" t="str">
            <v>B-8606752</v>
          </cell>
          <cell r="N187">
            <v>26621</v>
          </cell>
          <cell r="P187" t="str">
            <v>09</v>
          </cell>
          <cell r="Q187" t="str">
            <v>09000</v>
          </cell>
          <cell r="R187" t="str">
            <v>MEX</v>
          </cell>
          <cell r="T187">
            <v>7</v>
          </cell>
          <cell r="U187">
            <v>2</v>
          </cell>
          <cell r="V187">
            <v>36693</v>
          </cell>
          <cell r="W187">
            <v>36693</v>
          </cell>
          <cell r="X187">
            <v>4585</v>
          </cell>
          <cell r="AA187" t="str">
            <v>DP</v>
          </cell>
          <cell r="AB187" t="str">
            <v>BANORTE</v>
          </cell>
          <cell r="AC187" t="str">
            <v>0653156727</v>
          </cell>
          <cell r="AE187">
            <v>1611</v>
          </cell>
          <cell r="AF187" t="str">
            <v>10C</v>
          </cell>
          <cell r="AG187">
            <v>215</v>
          </cell>
          <cell r="AI187" t="str">
            <v>15A</v>
          </cell>
          <cell r="AJ187" t="str">
            <v>15B</v>
          </cell>
          <cell r="AK187" t="str">
            <v>VERGEL 1</v>
          </cell>
          <cell r="AL187">
            <v>97173</v>
          </cell>
          <cell r="AO187">
            <v>31</v>
          </cell>
          <cell r="AP187">
            <v>31050</v>
          </cell>
          <cell r="AQ187" t="str">
            <v>GONZALEZ URUÑUELA EDUARDO</v>
          </cell>
          <cell r="AR187" t="str">
            <v>CALLE : 10C No 215 X 15A - 15B VERGEL 1</v>
          </cell>
        </row>
        <row r="188">
          <cell r="A188" t="str">
            <v>GRANADOS CALDERON LIDIA DEL SOCORRO</v>
          </cell>
          <cell r="B188" t="str">
            <v>GACL540112</v>
          </cell>
          <cell r="C188" t="str">
            <v>GRANADOS</v>
          </cell>
          <cell r="D188" t="str">
            <v>CALDERON</v>
          </cell>
          <cell r="E188" t="str">
            <v>LIDIA DEL SOCORRO</v>
          </cell>
          <cell r="F188" t="str">
            <v>M</v>
          </cell>
          <cell r="H188" t="str">
            <v>GACL540112MCCRMD09</v>
          </cell>
          <cell r="I188">
            <v>84015401056</v>
          </cell>
          <cell r="J188" t="str">
            <v>0596066462832</v>
          </cell>
          <cell r="N188">
            <v>19736</v>
          </cell>
          <cell r="P188" t="str">
            <v>04</v>
          </cell>
          <cell r="Q188" t="str">
            <v>04000</v>
          </cell>
          <cell r="R188" t="str">
            <v>MEX</v>
          </cell>
          <cell r="T188">
            <v>9</v>
          </cell>
          <cell r="U188">
            <v>2</v>
          </cell>
          <cell r="V188">
            <v>37174</v>
          </cell>
          <cell r="W188">
            <v>37174</v>
          </cell>
          <cell r="X188">
            <v>4104</v>
          </cell>
          <cell r="AA188" t="str">
            <v>DP</v>
          </cell>
          <cell r="AB188" t="str">
            <v xml:space="preserve"> BANORTE</v>
          </cell>
          <cell r="AC188" t="str">
            <v>0148675313</v>
          </cell>
          <cell r="AE188">
            <v>1605</v>
          </cell>
          <cell r="AF188">
            <v>77</v>
          </cell>
          <cell r="AG188" t="str">
            <v>528B</v>
          </cell>
          <cell r="AI188">
            <v>74</v>
          </cell>
          <cell r="AJ188">
            <v>76</v>
          </cell>
          <cell r="AK188" t="str">
            <v>CENTRO</v>
          </cell>
          <cell r="AL188">
            <v>97000</v>
          </cell>
          <cell r="AO188">
            <v>31</v>
          </cell>
          <cell r="AP188">
            <v>31050</v>
          </cell>
          <cell r="AQ188" t="str">
            <v>GRANADOS CALDERON LIDIA DEL SOCORRO</v>
          </cell>
          <cell r="AR188" t="str">
            <v>CALLE : 77 No 528B X 74 - 76 CENTRO</v>
          </cell>
        </row>
        <row r="189">
          <cell r="A189" t="str">
            <v>GUERRERO VIVAS JOSE EMILIO</v>
          </cell>
          <cell r="B189" t="str">
            <v>GUVE580720</v>
          </cell>
          <cell r="C189" t="str">
            <v>GUERRERO</v>
          </cell>
          <cell r="D189" t="str">
            <v>VIVAS</v>
          </cell>
          <cell r="E189" t="str">
            <v>JOSE EMILIO</v>
          </cell>
          <cell r="F189" t="str">
            <v>H</v>
          </cell>
          <cell r="H189" t="str">
            <v>GUVE580720HYNRVM09</v>
          </cell>
          <cell r="I189">
            <v>84845803117</v>
          </cell>
          <cell r="J189" t="str">
            <v>0115014030592</v>
          </cell>
          <cell r="K189">
            <v>10902204</v>
          </cell>
          <cell r="N189">
            <v>21386</v>
          </cell>
          <cell r="P189">
            <v>31</v>
          </cell>
          <cell r="Q189">
            <v>31027</v>
          </cell>
          <cell r="R189" t="str">
            <v>MEX</v>
          </cell>
          <cell r="T189">
            <v>5</v>
          </cell>
          <cell r="U189">
            <v>2</v>
          </cell>
          <cell r="V189">
            <v>30452</v>
          </cell>
          <cell r="W189">
            <v>30452</v>
          </cell>
          <cell r="X189">
            <v>10826</v>
          </cell>
          <cell r="AA189" t="str">
            <v>DP</v>
          </cell>
          <cell r="AB189" t="str">
            <v>BANORTE</v>
          </cell>
          <cell r="AC189" t="str">
            <v>0148675322</v>
          </cell>
          <cell r="AE189">
            <v>1601</v>
          </cell>
          <cell r="AF189">
            <v>17</v>
          </cell>
          <cell r="AG189" t="str">
            <v>89B</v>
          </cell>
          <cell r="AI189">
            <v>14</v>
          </cell>
          <cell r="AJ189">
            <v>16</v>
          </cell>
          <cell r="AK189" t="str">
            <v>DZIDZANTUN</v>
          </cell>
          <cell r="AL189">
            <v>97500</v>
          </cell>
          <cell r="AO189">
            <v>31</v>
          </cell>
          <cell r="AP189">
            <v>31027</v>
          </cell>
          <cell r="AQ189" t="str">
            <v>GUERRERO VIVAS JOSE EMILIO</v>
          </cell>
          <cell r="AR189" t="str">
            <v>CALLE : 17 No 89B X 14 - 16 DZIDZANTUN</v>
          </cell>
        </row>
        <row r="190">
          <cell r="A190" t="str">
            <v>GUTIERREZ CERON KARENINA</v>
          </cell>
          <cell r="B190" t="str">
            <v>GUCK790220</v>
          </cell>
          <cell r="C190" t="str">
            <v>GUTIERREZ</v>
          </cell>
          <cell r="D190" t="str">
            <v>CERON</v>
          </cell>
          <cell r="E190" t="str">
            <v>KARENINA</v>
          </cell>
          <cell r="F190" t="str">
            <v>M</v>
          </cell>
          <cell r="H190" t="str">
            <v>GUCK790220MYNTRR01</v>
          </cell>
          <cell r="I190">
            <v>84067906523</v>
          </cell>
          <cell r="J190">
            <v>32166263676</v>
          </cell>
          <cell r="L190" t="str">
            <v>yanna_74@hotmail.com</v>
          </cell>
          <cell r="N190">
            <v>28906</v>
          </cell>
          <cell r="P190">
            <v>31</v>
          </cell>
          <cell r="Q190">
            <v>31050</v>
          </cell>
          <cell r="R190" t="str">
            <v>MEX</v>
          </cell>
          <cell r="T190">
            <v>5</v>
          </cell>
          <cell r="U190">
            <v>2</v>
          </cell>
          <cell r="V190">
            <v>37691</v>
          </cell>
          <cell r="W190">
            <v>37691</v>
          </cell>
          <cell r="X190">
            <v>3587</v>
          </cell>
          <cell r="AA190" t="str">
            <v>EF</v>
          </cell>
          <cell r="AE190">
            <v>1601</v>
          </cell>
          <cell r="AF190">
            <v>25</v>
          </cell>
          <cell r="AG190">
            <v>189</v>
          </cell>
          <cell r="AI190">
            <v>12</v>
          </cell>
          <cell r="AJ190">
            <v>14</v>
          </cell>
          <cell r="AK190" t="str">
            <v>SAN MIGUEL</v>
          </cell>
          <cell r="AL190">
            <v>97140</v>
          </cell>
          <cell r="AM190">
            <v>9264775</v>
          </cell>
          <cell r="AN190">
            <v>9999023479</v>
          </cell>
          <cell r="AO190">
            <v>31</v>
          </cell>
          <cell r="AP190">
            <v>31050</v>
          </cell>
          <cell r="AQ190" t="str">
            <v>GUTIERREZ CERON KARENINA</v>
          </cell>
          <cell r="AR190" t="str">
            <v>CALLE : 25 No 189 X 12 - 14 SAN MIGUEL</v>
          </cell>
        </row>
        <row r="191">
          <cell r="A191" t="str">
            <v>GUTIERREZ MONJIOTE ALEJANDRO</v>
          </cell>
          <cell r="B191" t="str">
            <v>GUMA631005</v>
          </cell>
          <cell r="C191" t="str">
            <v>GUTIERREZ</v>
          </cell>
          <cell r="D191" t="str">
            <v>MONJIOTE</v>
          </cell>
          <cell r="E191" t="str">
            <v>ALEJANDRO</v>
          </cell>
          <cell r="F191" t="str">
            <v>H</v>
          </cell>
          <cell r="H191" t="str">
            <v>GUMA631005HYNTNL09</v>
          </cell>
          <cell r="I191">
            <v>84896308255</v>
          </cell>
          <cell r="J191" t="str">
            <v>10640959663506</v>
          </cell>
          <cell r="N191">
            <v>23289</v>
          </cell>
          <cell r="P191">
            <v>31</v>
          </cell>
          <cell r="Q191">
            <v>31050</v>
          </cell>
          <cell r="R191" t="str">
            <v>MEX</v>
          </cell>
          <cell r="T191">
            <v>5</v>
          </cell>
          <cell r="U191">
            <v>2</v>
          </cell>
          <cell r="V191">
            <v>32377</v>
          </cell>
          <cell r="W191">
            <v>32377</v>
          </cell>
          <cell r="X191">
            <v>8901</v>
          </cell>
          <cell r="AA191" t="str">
            <v>DP</v>
          </cell>
          <cell r="AB191" t="str">
            <v>BANORTE</v>
          </cell>
          <cell r="AC191" t="str">
            <v>0156382885</v>
          </cell>
          <cell r="AE191">
            <v>1603</v>
          </cell>
          <cell r="AF191" t="str">
            <v>53D</v>
          </cell>
          <cell r="AG191">
            <v>264</v>
          </cell>
          <cell r="AI191">
            <v>46</v>
          </cell>
          <cell r="AJ191">
            <v>48</v>
          </cell>
          <cell r="AK191" t="str">
            <v>FRANCISCO DE MONTEJO</v>
          </cell>
          <cell r="AL191">
            <v>97203</v>
          </cell>
          <cell r="AO191">
            <v>31</v>
          </cell>
          <cell r="AP191">
            <v>31050</v>
          </cell>
          <cell r="AQ191" t="str">
            <v>GUTIERREZ MONJIOTE ALEJANDRO</v>
          </cell>
          <cell r="AR191" t="str">
            <v>CALLE : 53D No 264 X 46 - 48 FRANCISCO DE MONTEJO</v>
          </cell>
        </row>
        <row r="192">
          <cell r="A192" t="str">
            <v>HAU CRUZ JOAQUIN</v>
          </cell>
          <cell r="B192" t="str">
            <v>HACJ541121</v>
          </cell>
          <cell r="C192" t="str">
            <v>HAU</v>
          </cell>
          <cell r="D192" t="str">
            <v>CRUZ</v>
          </cell>
          <cell r="E192" t="str">
            <v>JOAQUIN</v>
          </cell>
          <cell r="F192" t="str">
            <v>H</v>
          </cell>
          <cell r="H192" t="str">
            <v>HACJ541121HYNXRQ01</v>
          </cell>
          <cell r="I192">
            <v>84855400986</v>
          </cell>
          <cell r="J192" t="str">
            <v>033513670692</v>
          </cell>
          <cell r="K192">
            <v>8864192</v>
          </cell>
          <cell r="N192">
            <v>20049</v>
          </cell>
          <cell r="P192">
            <v>31</v>
          </cell>
          <cell r="Q192">
            <v>31050</v>
          </cell>
          <cell r="R192" t="str">
            <v>MEX</v>
          </cell>
          <cell r="T192">
            <v>10</v>
          </cell>
          <cell r="U192">
            <v>1</v>
          </cell>
          <cell r="V192">
            <v>30926</v>
          </cell>
          <cell r="W192">
            <v>30926</v>
          </cell>
          <cell r="X192">
            <v>10352</v>
          </cell>
          <cell r="AA192" t="str">
            <v>DP</v>
          </cell>
          <cell r="AB192" t="str">
            <v>BANORTE</v>
          </cell>
          <cell r="AC192" t="str">
            <v>0148675340</v>
          </cell>
          <cell r="AE192">
            <v>1603</v>
          </cell>
          <cell r="AF192" t="str">
            <v>23A</v>
          </cell>
          <cell r="AG192">
            <v>495</v>
          </cell>
          <cell r="AI192" t="str">
            <v>58A</v>
          </cell>
          <cell r="AJ192" t="str">
            <v>58B</v>
          </cell>
          <cell r="AK192" t="str">
            <v>ALCALA MARTIN</v>
          </cell>
          <cell r="AL192">
            <v>97050</v>
          </cell>
          <cell r="AO192">
            <v>31</v>
          </cell>
          <cell r="AP192">
            <v>31050</v>
          </cell>
          <cell r="AQ192" t="str">
            <v>HAU CRUZ JOAQUIN</v>
          </cell>
          <cell r="AR192" t="str">
            <v>CALLE : 23A No 495 X 58A - 58B ALCALA MARTIN</v>
          </cell>
        </row>
        <row r="193">
          <cell r="A193" t="str">
            <v>HERNANDEZ BORGES ALMA JUDITH</v>
          </cell>
          <cell r="B193" t="str">
            <v>HEBA700927</v>
          </cell>
          <cell r="C193" t="str">
            <v>HERNANDEZ</v>
          </cell>
          <cell r="D193" t="str">
            <v>BORGES</v>
          </cell>
          <cell r="E193" t="str">
            <v>ALMA JUDITH</v>
          </cell>
          <cell r="F193" t="str">
            <v>M</v>
          </cell>
          <cell r="H193" t="str">
            <v>HEBA700927MQRRRL02</v>
          </cell>
          <cell r="I193">
            <v>84977006661</v>
          </cell>
          <cell r="J193" t="str">
            <v>0513076102730</v>
          </cell>
          <cell r="N193">
            <v>25838</v>
          </cell>
          <cell r="P193">
            <v>23</v>
          </cell>
          <cell r="Q193">
            <v>23002</v>
          </cell>
          <cell r="R193" t="str">
            <v>MEX</v>
          </cell>
          <cell r="T193">
            <v>8</v>
          </cell>
          <cell r="U193">
            <v>2</v>
          </cell>
          <cell r="V193">
            <v>38261</v>
          </cell>
          <cell r="W193">
            <v>38261</v>
          </cell>
          <cell r="X193">
            <v>3017</v>
          </cell>
          <cell r="AA193" t="str">
            <v>DP</v>
          </cell>
          <cell r="AB193" t="str">
            <v>BANORTE</v>
          </cell>
          <cell r="AC193" t="str">
            <v>0199252547</v>
          </cell>
          <cell r="AE193">
            <v>1605</v>
          </cell>
          <cell r="AF193" t="str">
            <v>23A</v>
          </cell>
          <cell r="AG193">
            <v>340</v>
          </cell>
          <cell r="AI193">
            <v>18</v>
          </cell>
          <cell r="AJ193">
            <v>31</v>
          </cell>
          <cell r="AK193" t="str">
            <v>SAN JOSE VERGEL</v>
          </cell>
          <cell r="AL193">
            <v>97163</v>
          </cell>
          <cell r="AO193">
            <v>31</v>
          </cell>
          <cell r="AP193">
            <v>31050</v>
          </cell>
          <cell r="AQ193" t="str">
            <v>HERNANDEZ BORGES ALMA JUDITH</v>
          </cell>
          <cell r="AR193" t="str">
            <v>CALLE : 23A No 340 X 18 - 31 SAN JOSE VERGEL</v>
          </cell>
        </row>
        <row r="194">
          <cell r="A194" t="str">
            <v>HERNANDEZ CHAVEZ VICENTE</v>
          </cell>
          <cell r="B194" t="str">
            <v>HECV681010</v>
          </cell>
          <cell r="C194" t="str">
            <v>HERNANDEZ</v>
          </cell>
          <cell r="D194" t="str">
            <v>CHAVEZ</v>
          </cell>
          <cell r="E194" t="str">
            <v>VICENTE</v>
          </cell>
          <cell r="F194" t="str">
            <v>H</v>
          </cell>
          <cell r="H194" t="str">
            <v>HECV681010HDFRHC03</v>
          </cell>
          <cell r="I194">
            <v>84896826777</v>
          </cell>
          <cell r="J194" t="str">
            <v>0254013765840</v>
          </cell>
          <cell r="N194">
            <v>25121</v>
          </cell>
          <cell r="P194" t="str">
            <v>09</v>
          </cell>
          <cell r="Q194" t="str">
            <v>09002</v>
          </cell>
          <cell r="R194" t="str">
            <v>MEX</v>
          </cell>
          <cell r="T194">
            <v>7</v>
          </cell>
          <cell r="U194">
            <v>2</v>
          </cell>
          <cell r="V194">
            <v>40710</v>
          </cell>
          <cell r="W194">
            <v>40710</v>
          </cell>
          <cell r="X194">
            <v>568</v>
          </cell>
          <cell r="AA194" t="str">
            <v>DP</v>
          </cell>
          <cell r="AB194" t="str">
            <v>BANORTE</v>
          </cell>
          <cell r="AC194" t="str">
            <v>0687771769</v>
          </cell>
          <cell r="AE194">
            <v>1601</v>
          </cell>
          <cell r="AF194" t="str">
            <v>39A</v>
          </cell>
          <cell r="AG194">
            <v>350</v>
          </cell>
          <cell r="AI194">
            <v>52</v>
          </cell>
          <cell r="AJ194">
            <v>54</v>
          </cell>
          <cell r="AK194" t="str">
            <v>FRANCISCO DE MONTEJO</v>
          </cell>
          <cell r="AL194">
            <v>97200</v>
          </cell>
          <cell r="AO194">
            <v>31</v>
          </cell>
          <cell r="AP194">
            <v>31050</v>
          </cell>
          <cell r="AQ194" t="str">
            <v>HERNANDEZ CHAVEZ VICENTE</v>
          </cell>
          <cell r="AR194" t="str">
            <v>CALLE : 39A No 350 X 52 - 54 FRANCISCO DE MONTEJO</v>
          </cell>
        </row>
        <row r="195">
          <cell r="A195" t="str">
            <v>HERNANDEZ DIAZ MIGUEL GAMALIEL</v>
          </cell>
          <cell r="B195" t="str">
            <v>HEDM900126</v>
          </cell>
          <cell r="C195" t="str">
            <v>HERNANDEZ</v>
          </cell>
          <cell r="D195" t="str">
            <v>DIAZ</v>
          </cell>
          <cell r="E195" t="str">
            <v>MIGUEL GAMALIEL</v>
          </cell>
          <cell r="F195" t="str">
            <v>H</v>
          </cell>
          <cell r="H195" t="str">
            <v>HEDM900126HYNRZG06</v>
          </cell>
          <cell r="I195">
            <v>84089015790</v>
          </cell>
          <cell r="J195" t="str">
            <v>0533114530421</v>
          </cell>
          <cell r="N195">
            <v>32899</v>
          </cell>
          <cell r="P195">
            <v>31</v>
          </cell>
          <cell r="Q195">
            <v>31050</v>
          </cell>
          <cell r="R195" t="str">
            <v>MEX</v>
          </cell>
          <cell r="T195">
            <v>2</v>
          </cell>
          <cell r="U195">
            <v>1</v>
          </cell>
          <cell r="V195">
            <v>39554</v>
          </cell>
          <cell r="W195">
            <v>39554</v>
          </cell>
          <cell r="X195">
            <v>1724</v>
          </cell>
          <cell r="AA195" t="str">
            <v>DP</v>
          </cell>
          <cell r="AB195" t="str">
            <v>BANORTE</v>
          </cell>
          <cell r="AC195" t="str">
            <v>0577359044</v>
          </cell>
          <cell r="AE195">
            <v>1602</v>
          </cell>
          <cell r="AF195">
            <v>87</v>
          </cell>
          <cell r="AG195" t="str">
            <v>479A</v>
          </cell>
          <cell r="AI195">
            <v>8</v>
          </cell>
          <cell r="AJ195">
            <v>10</v>
          </cell>
          <cell r="AK195" t="str">
            <v>NUEVA KUKULCAN</v>
          </cell>
          <cell r="AL195">
            <v>97195</v>
          </cell>
          <cell r="AO195">
            <v>31</v>
          </cell>
          <cell r="AP195">
            <v>31050</v>
          </cell>
          <cell r="AQ195" t="str">
            <v>HERNANDEZ DIAZ MIGUEL GAMALIEL</v>
          </cell>
          <cell r="AR195" t="str">
            <v>CALLE : 87 No 479A X 8 - 10 NUEVA KUKULCAN</v>
          </cell>
        </row>
        <row r="196">
          <cell r="A196" t="str">
            <v>HERNANDEZ GONGORA EDUARDO JESUS</v>
          </cell>
          <cell r="B196" t="str">
            <v>HEGE691013</v>
          </cell>
          <cell r="C196" t="str">
            <v>HERNANDEZ</v>
          </cell>
          <cell r="D196" t="str">
            <v>GONGORA</v>
          </cell>
          <cell r="E196" t="str">
            <v>EDUARDO JESUS</v>
          </cell>
          <cell r="F196" t="str">
            <v>H</v>
          </cell>
          <cell r="H196" t="str">
            <v>HEGE691013HYNRND00</v>
          </cell>
          <cell r="I196">
            <v>84896925868</v>
          </cell>
          <cell r="J196" t="str">
            <v>0579013727719</v>
          </cell>
          <cell r="K196" t="str">
            <v>B-7813169</v>
          </cell>
          <cell r="N196">
            <v>25489</v>
          </cell>
          <cell r="P196">
            <v>31</v>
          </cell>
          <cell r="Q196">
            <v>31047</v>
          </cell>
          <cell r="R196" t="str">
            <v>MEX</v>
          </cell>
          <cell r="T196">
            <v>7</v>
          </cell>
          <cell r="U196">
            <v>2</v>
          </cell>
          <cell r="V196">
            <v>32356</v>
          </cell>
          <cell r="W196">
            <v>32356</v>
          </cell>
          <cell r="X196">
            <v>8922</v>
          </cell>
          <cell r="AA196" t="str">
            <v>DP</v>
          </cell>
          <cell r="AB196" t="str">
            <v>BANORTE</v>
          </cell>
          <cell r="AC196" t="str">
            <v>0148675359</v>
          </cell>
          <cell r="AE196">
            <v>1602</v>
          </cell>
          <cell r="AF196">
            <v>8</v>
          </cell>
          <cell r="AG196" t="str">
            <v>SN</v>
          </cell>
          <cell r="AI196">
            <v>33</v>
          </cell>
          <cell r="AJ196">
            <v>35</v>
          </cell>
          <cell r="AK196" t="str">
            <v>SALVADOR ALVARADO SUR</v>
          </cell>
          <cell r="AL196">
            <v>97196</v>
          </cell>
          <cell r="AO196">
            <v>31</v>
          </cell>
          <cell r="AP196">
            <v>31050</v>
          </cell>
          <cell r="AQ196" t="str">
            <v>HERNANDEZ GONGORA EDUARDO JESUS</v>
          </cell>
          <cell r="AR196" t="str">
            <v>CALLE : 8 No SN X 33 - 35 SALVADOR ALVARADO SUR</v>
          </cell>
        </row>
        <row r="197">
          <cell r="A197" t="str">
            <v>HERNANDEZ LORENZANA JORGE MAURICIO</v>
          </cell>
          <cell r="B197" t="str">
            <v>HELJ720922</v>
          </cell>
          <cell r="C197" t="str">
            <v>HERNANDEZ</v>
          </cell>
          <cell r="D197" t="str">
            <v>LORENZANA</v>
          </cell>
          <cell r="E197" t="str">
            <v>JORGE MAURICIO</v>
          </cell>
          <cell r="F197" t="str">
            <v>H</v>
          </cell>
          <cell r="H197" t="str">
            <v>HELJ720922HYNRRR09</v>
          </cell>
          <cell r="I197">
            <v>84957210143</v>
          </cell>
          <cell r="J197" t="str">
            <v>0214014160311</v>
          </cell>
          <cell r="N197">
            <v>26564</v>
          </cell>
          <cell r="P197">
            <v>31</v>
          </cell>
          <cell r="Q197">
            <v>31050</v>
          </cell>
          <cell r="R197" t="str">
            <v>MEX</v>
          </cell>
          <cell r="T197">
            <v>9</v>
          </cell>
          <cell r="U197">
            <v>2</v>
          </cell>
          <cell r="V197">
            <v>38353</v>
          </cell>
          <cell r="W197">
            <v>38353</v>
          </cell>
          <cell r="X197">
            <v>2925</v>
          </cell>
          <cell r="AA197" t="str">
            <v>DP</v>
          </cell>
          <cell r="AB197" t="str">
            <v>BANORTE</v>
          </cell>
          <cell r="AC197" t="str">
            <v>0687771778</v>
          </cell>
          <cell r="AE197">
            <v>1605</v>
          </cell>
          <cell r="AF197" t="str">
            <v>25A</v>
          </cell>
          <cell r="AG197">
            <v>363</v>
          </cell>
          <cell r="AI197">
            <v>24</v>
          </cell>
          <cell r="AJ197" t="str">
            <v>26A</v>
          </cell>
          <cell r="AK197" t="str">
            <v>HECTOR VICTORIA</v>
          </cell>
          <cell r="AL197">
            <v>97370</v>
          </cell>
          <cell r="AO197">
            <v>31</v>
          </cell>
          <cell r="AP197">
            <v>31050</v>
          </cell>
          <cell r="AQ197" t="str">
            <v>HERNANDEZ LORENZANA JORGE MAURICIO</v>
          </cell>
          <cell r="AR197" t="str">
            <v>CALLE : 25A No 363 X 24 - 26A HECTOR VICTORIA</v>
          </cell>
        </row>
        <row r="198">
          <cell r="A198" t="str">
            <v>HERNANDEZ NORIEGA CARLOS</v>
          </cell>
          <cell r="B198" t="str">
            <v>HENC580712</v>
          </cell>
          <cell r="C198" t="str">
            <v>HERNANDEZ</v>
          </cell>
          <cell r="D198" t="str">
            <v>NORIEGA</v>
          </cell>
          <cell r="E198" t="str">
            <v>CARLOS</v>
          </cell>
          <cell r="F198" t="str">
            <v>H</v>
          </cell>
          <cell r="H198" t="str">
            <v>HENC580712HDFRRR06</v>
          </cell>
          <cell r="I198">
            <v>84015800448</v>
          </cell>
          <cell r="K198">
            <v>10899087</v>
          </cell>
          <cell r="N198">
            <v>21378</v>
          </cell>
          <cell r="P198" t="str">
            <v>09</v>
          </cell>
          <cell r="Q198" t="str">
            <v>09000</v>
          </cell>
          <cell r="R198" t="str">
            <v>MEX</v>
          </cell>
          <cell r="T198">
            <v>5</v>
          </cell>
          <cell r="U198">
            <v>1</v>
          </cell>
          <cell r="V198">
            <v>35827</v>
          </cell>
          <cell r="W198">
            <v>35827</v>
          </cell>
          <cell r="X198">
            <v>5451</v>
          </cell>
          <cell r="AA198" t="str">
            <v>DP</v>
          </cell>
          <cell r="AB198" t="str">
            <v>BANORTE</v>
          </cell>
          <cell r="AC198" t="str">
            <v>0148675377</v>
          </cell>
          <cell r="AE198">
            <v>1610</v>
          </cell>
          <cell r="AF198" t="str">
            <v>88A</v>
          </cell>
          <cell r="AG198" t="str">
            <v>489A</v>
          </cell>
          <cell r="AI198" t="str">
            <v>S/C</v>
          </cell>
          <cell r="AJ198" t="str">
            <v>S/C</v>
          </cell>
          <cell r="AK198" t="str">
            <v>INALAMBRICA</v>
          </cell>
          <cell r="AL198">
            <v>97069</v>
          </cell>
          <cell r="AO198">
            <v>31</v>
          </cell>
          <cell r="AP198">
            <v>31050</v>
          </cell>
          <cell r="AQ198" t="str">
            <v>HERNANDEZ NORIEGA CARLOS</v>
          </cell>
          <cell r="AR198" t="str">
            <v>CALLE : 88A No 489A X S/C - S/C INALAMBRICA</v>
          </cell>
        </row>
        <row r="199">
          <cell r="A199" t="str">
            <v>HERNANDEZ ORTIZ MIGUEL</v>
          </cell>
          <cell r="B199" t="str">
            <v>HEOM330929</v>
          </cell>
          <cell r="C199" t="str">
            <v>HERNANDEZ</v>
          </cell>
          <cell r="D199" t="str">
            <v>ORTIZ</v>
          </cell>
          <cell r="E199" t="str">
            <v>MIGUEL</v>
          </cell>
          <cell r="F199" t="str">
            <v>H</v>
          </cell>
          <cell r="H199" t="str">
            <v>HEOM330929HQTRRC00</v>
          </cell>
          <cell r="I199">
            <v>84803300106</v>
          </cell>
          <cell r="J199" t="str">
            <v>053313735480</v>
          </cell>
          <cell r="K199">
            <v>6416022</v>
          </cell>
          <cell r="N199">
            <v>12326</v>
          </cell>
          <cell r="P199">
            <v>22</v>
          </cell>
          <cell r="Q199">
            <v>22012</v>
          </cell>
          <cell r="R199" t="str">
            <v>MEX</v>
          </cell>
          <cell r="T199">
            <v>8</v>
          </cell>
          <cell r="V199">
            <v>32721</v>
          </cell>
          <cell r="W199">
            <v>32721</v>
          </cell>
          <cell r="X199">
            <v>8557</v>
          </cell>
          <cell r="AA199" t="str">
            <v>DP</v>
          </cell>
          <cell r="AB199" t="str">
            <v>BANORTE</v>
          </cell>
          <cell r="AC199" t="str">
            <v>0154077253</v>
          </cell>
          <cell r="AE199">
            <v>1602</v>
          </cell>
          <cell r="AF199">
            <v>87</v>
          </cell>
          <cell r="AG199" t="str">
            <v>479A</v>
          </cell>
          <cell r="AI199">
            <v>8</v>
          </cell>
          <cell r="AJ199">
            <v>10</v>
          </cell>
          <cell r="AK199" t="str">
            <v>NUEVA KUKULCAN</v>
          </cell>
          <cell r="AL199">
            <v>97195</v>
          </cell>
          <cell r="AO199">
            <v>31</v>
          </cell>
          <cell r="AP199">
            <v>31050</v>
          </cell>
          <cell r="AQ199" t="str">
            <v>HERNANDEZ ORTIZ MIGUEL</v>
          </cell>
          <cell r="AR199" t="str">
            <v>CALLE : 87 No 479A X 8 - 10 NUEVA KUKULCAN</v>
          </cell>
        </row>
        <row r="200">
          <cell r="A200" t="str">
            <v>HERRERA MARRUFO JUAN ANTONIO</v>
          </cell>
          <cell r="B200" t="str">
            <v>HEMJ581201</v>
          </cell>
          <cell r="C200" t="str">
            <v>HERRERA</v>
          </cell>
          <cell r="D200" t="str">
            <v>MARRUFO</v>
          </cell>
          <cell r="E200" t="str">
            <v>JUAN ANTONIO</v>
          </cell>
          <cell r="F200" t="str">
            <v>H</v>
          </cell>
          <cell r="H200" t="str">
            <v>HEMJ581201HYNRRN02</v>
          </cell>
          <cell r="I200">
            <v>84795906902</v>
          </cell>
          <cell r="J200" t="str">
            <v>0536013724276</v>
          </cell>
          <cell r="K200">
            <v>10402064</v>
          </cell>
          <cell r="N200">
            <v>21520</v>
          </cell>
          <cell r="P200">
            <v>31</v>
          </cell>
          <cell r="Q200">
            <v>31050</v>
          </cell>
          <cell r="R200" t="str">
            <v>MEX</v>
          </cell>
          <cell r="T200">
            <v>9</v>
          </cell>
          <cell r="U200">
            <v>2</v>
          </cell>
          <cell r="V200">
            <v>34060</v>
          </cell>
          <cell r="W200">
            <v>34060</v>
          </cell>
          <cell r="X200">
            <v>7218</v>
          </cell>
          <cell r="AA200" t="str">
            <v>DP</v>
          </cell>
          <cell r="AB200" t="str">
            <v>BANORTE</v>
          </cell>
          <cell r="AC200" t="str">
            <v>0156097992</v>
          </cell>
          <cell r="AE200">
            <v>1602</v>
          </cell>
          <cell r="AF200">
            <v>105</v>
          </cell>
          <cell r="AG200" t="str">
            <v>207A</v>
          </cell>
          <cell r="AI200">
            <v>40</v>
          </cell>
          <cell r="AJ200">
            <v>42</v>
          </cell>
          <cell r="AK200" t="str">
            <v>SAN JOSE</v>
          </cell>
          <cell r="AL200">
            <v>97189</v>
          </cell>
          <cell r="AO200">
            <v>31</v>
          </cell>
          <cell r="AP200">
            <v>31050</v>
          </cell>
          <cell r="AQ200" t="str">
            <v>HERRERA MARRUFO JUAN ANTONIO</v>
          </cell>
          <cell r="AR200" t="str">
            <v>CALLE : 105 No 207A X 40 - 42 SAN JOSE</v>
          </cell>
        </row>
        <row r="201">
          <cell r="A201" t="str">
            <v>HERRERA MARRUFO DANIEL</v>
          </cell>
          <cell r="B201" t="str">
            <v>HEMD561129</v>
          </cell>
          <cell r="C201" t="str">
            <v>HERRERA</v>
          </cell>
          <cell r="D201" t="str">
            <v>MARRUFO</v>
          </cell>
          <cell r="E201" t="str">
            <v>DANIEL</v>
          </cell>
          <cell r="F201" t="str">
            <v>H</v>
          </cell>
          <cell r="H201" t="str">
            <v>HEMD561129HYNRRN07</v>
          </cell>
          <cell r="I201">
            <v>84745701684</v>
          </cell>
          <cell r="J201">
            <v>52713718806</v>
          </cell>
          <cell r="K201" t="str">
            <v>B-7808328</v>
          </cell>
          <cell r="N201">
            <v>20788</v>
          </cell>
          <cell r="P201">
            <v>31</v>
          </cell>
          <cell r="Q201">
            <v>31050</v>
          </cell>
          <cell r="R201" t="str">
            <v>MEX</v>
          </cell>
          <cell r="T201">
            <v>9</v>
          </cell>
          <cell r="U201">
            <v>2</v>
          </cell>
          <cell r="V201">
            <v>36175</v>
          </cell>
          <cell r="W201">
            <v>36175</v>
          </cell>
          <cell r="X201">
            <v>5103</v>
          </cell>
          <cell r="AA201" t="str">
            <v>DP</v>
          </cell>
          <cell r="AB201" t="str">
            <v>BANORTE</v>
          </cell>
          <cell r="AC201" t="str">
            <v>8156097983</v>
          </cell>
          <cell r="AE201">
            <v>1602</v>
          </cell>
          <cell r="AF201">
            <v>30</v>
          </cell>
          <cell r="AG201" t="str">
            <v>516B</v>
          </cell>
          <cell r="AI201">
            <v>77</v>
          </cell>
          <cell r="AJ201" t="str">
            <v>77A</v>
          </cell>
          <cell r="AK201" t="str">
            <v>VICENTE SOLIS</v>
          </cell>
          <cell r="AL201">
            <v>97180</v>
          </cell>
          <cell r="AO201">
            <v>31</v>
          </cell>
          <cell r="AP201">
            <v>31050</v>
          </cell>
          <cell r="AQ201" t="str">
            <v>HERRERA MARRUFO DANIEL</v>
          </cell>
          <cell r="AR201" t="str">
            <v>CALLE : 30 No 516B X 77 - 77A VICENTE SOLIS</v>
          </cell>
        </row>
        <row r="202">
          <cell r="A202" t="str">
            <v>HERRERA PECH CARLOS</v>
          </cell>
          <cell r="B202" t="str">
            <v>HEPC560806</v>
          </cell>
          <cell r="C202" t="str">
            <v>HERRERA</v>
          </cell>
          <cell r="D202" t="str">
            <v>PECH</v>
          </cell>
          <cell r="E202" t="str">
            <v>CARLOS</v>
          </cell>
          <cell r="F202" t="str">
            <v>H</v>
          </cell>
          <cell r="H202" t="str">
            <v>HEPC560806HYNRCR09</v>
          </cell>
          <cell r="I202">
            <v>84735605812</v>
          </cell>
          <cell r="J202" t="str">
            <v>0494014182260</v>
          </cell>
          <cell r="N202">
            <v>20673</v>
          </cell>
          <cell r="P202">
            <v>31</v>
          </cell>
          <cell r="Q202">
            <v>31100</v>
          </cell>
          <cell r="R202" t="str">
            <v>MEX</v>
          </cell>
          <cell r="T202">
            <v>2</v>
          </cell>
          <cell r="U202">
            <v>2</v>
          </cell>
          <cell r="V202">
            <v>37775</v>
          </cell>
          <cell r="W202">
            <v>37775</v>
          </cell>
          <cell r="X202">
            <v>3503</v>
          </cell>
          <cell r="AA202" t="str">
            <v>DP</v>
          </cell>
          <cell r="AB202" t="str">
            <v>BANORTE</v>
          </cell>
          <cell r="AC202" t="str">
            <v>0687771796</v>
          </cell>
          <cell r="AE202">
            <v>1601</v>
          </cell>
          <cell r="AF202" t="str">
            <v>15D</v>
          </cell>
          <cell r="AG202" t="str">
            <v>195F</v>
          </cell>
          <cell r="AI202" t="str">
            <v>8A</v>
          </cell>
          <cell r="AJ202" t="str">
            <v>8B</v>
          </cell>
          <cell r="AK202" t="str">
            <v>VERGEL 65</v>
          </cell>
          <cell r="AL202">
            <v>97176</v>
          </cell>
          <cell r="AO202">
            <v>31</v>
          </cell>
          <cell r="AP202">
            <v>31050</v>
          </cell>
          <cell r="AQ202" t="str">
            <v>HERRERA PECH CARLOS</v>
          </cell>
          <cell r="AR202" t="str">
            <v>CALLE : 15D No 195F X 8A - 8B VERGEL 65</v>
          </cell>
        </row>
        <row r="203">
          <cell r="A203" t="str">
            <v>HERRERA RODRIGUEZ MARTHA PAOLA</v>
          </cell>
          <cell r="B203" t="str">
            <v>HERM870305</v>
          </cell>
          <cell r="C203" t="str">
            <v>HERRERA</v>
          </cell>
          <cell r="D203" t="str">
            <v>RODRIGUEZ</v>
          </cell>
          <cell r="E203" t="str">
            <v>MARTHA PAOLA</v>
          </cell>
          <cell r="F203" t="str">
            <v>M</v>
          </cell>
          <cell r="H203" t="str">
            <v>HERM8700305MYNRDR02</v>
          </cell>
          <cell r="I203">
            <v>84098713401</v>
          </cell>
          <cell r="J203" t="str">
            <v>0298103492576</v>
          </cell>
          <cell r="N203">
            <v>31841</v>
          </cell>
          <cell r="P203">
            <v>31</v>
          </cell>
          <cell r="Q203">
            <v>31050</v>
          </cell>
          <cell r="R203" t="str">
            <v>MEX</v>
          </cell>
          <cell r="T203">
            <v>5</v>
          </cell>
          <cell r="U203">
            <v>1</v>
          </cell>
          <cell r="V203">
            <v>40102</v>
          </cell>
          <cell r="W203">
            <v>40102</v>
          </cell>
          <cell r="X203">
            <v>1176</v>
          </cell>
          <cell r="AA203" t="str">
            <v>DP</v>
          </cell>
          <cell r="AB203" t="str">
            <v>BANORTE</v>
          </cell>
          <cell r="AC203" t="str">
            <v>0166217155</v>
          </cell>
          <cell r="AE203">
            <v>1608</v>
          </cell>
          <cell r="AF203">
            <v>9</v>
          </cell>
          <cell r="AG203">
            <v>46</v>
          </cell>
          <cell r="AI203">
            <v>12</v>
          </cell>
          <cell r="AJ203" t="str">
            <v>S/C</v>
          </cell>
          <cell r="AK203" t="str">
            <v>RESIDENCIAL COLONIA MEXICO</v>
          </cell>
          <cell r="AL203">
            <v>97125</v>
          </cell>
          <cell r="AM203">
            <v>9443180</v>
          </cell>
          <cell r="AO203">
            <v>31</v>
          </cell>
          <cell r="AP203">
            <v>31050</v>
          </cell>
          <cell r="AQ203" t="str">
            <v>HERRERA RODRIGUEZ MARTHA PAOLA</v>
          </cell>
          <cell r="AR203" t="str">
            <v>CALLE : 9 No 46 X 12 - S/C RESIDENCIAL COLONIA MEXICO</v>
          </cell>
        </row>
        <row r="204">
          <cell r="A204" t="str">
            <v>HUCHIM CARRILLO REYES LUCIANO</v>
          </cell>
          <cell r="B204" t="str">
            <v>HUCR450107</v>
          </cell>
          <cell r="C204" t="str">
            <v>HUCHIM</v>
          </cell>
          <cell r="D204" t="str">
            <v>CARRILLO</v>
          </cell>
          <cell r="E204" t="str">
            <v>REYES LUCIANO</v>
          </cell>
          <cell r="F204" t="str">
            <v>H</v>
          </cell>
          <cell r="H204" t="str">
            <v>HUCR450107HYNCRY04</v>
          </cell>
          <cell r="I204">
            <v>84634512481</v>
          </cell>
          <cell r="J204" t="str">
            <v>0297013635335</v>
          </cell>
          <cell r="K204">
            <v>5290619</v>
          </cell>
          <cell r="N204">
            <v>16444</v>
          </cell>
          <cell r="P204">
            <v>31</v>
          </cell>
          <cell r="Q204">
            <v>31067</v>
          </cell>
          <cell r="R204" t="str">
            <v>MEX</v>
          </cell>
          <cell r="T204">
            <v>10</v>
          </cell>
          <cell r="U204">
            <v>2</v>
          </cell>
          <cell r="V204">
            <v>36008</v>
          </cell>
          <cell r="W204">
            <v>36008</v>
          </cell>
          <cell r="X204">
            <v>5270</v>
          </cell>
          <cell r="AA204" t="str">
            <v>DP</v>
          </cell>
          <cell r="AB204" t="str">
            <v>BANORTE</v>
          </cell>
          <cell r="AC204" t="str">
            <v>0148881589</v>
          </cell>
          <cell r="AE204">
            <v>1610</v>
          </cell>
          <cell r="AF204">
            <v>30</v>
          </cell>
          <cell r="AG204" t="str">
            <v>369B</v>
          </cell>
          <cell r="AI204">
            <v>35</v>
          </cell>
          <cell r="AJ204">
            <v>37</v>
          </cell>
          <cell r="AK204" t="str">
            <v>EMILIANO ZAPATA NORTE</v>
          </cell>
          <cell r="AL204">
            <v>97129</v>
          </cell>
          <cell r="AO204">
            <v>31</v>
          </cell>
          <cell r="AP204">
            <v>31050</v>
          </cell>
          <cell r="AQ204" t="str">
            <v>HUCHIM CARRILLO REYES LUCIANO</v>
          </cell>
          <cell r="AR204" t="str">
            <v>CALLE : 30 No 369B X 35 - 37 EMILIANO ZAPATA NORTE</v>
          </cell>
        </row>
        <row r="205">
          <cell r="A205" t="str">
            <v>HUCHIM OSALDE DIEGO MARTIN</v>
          </cell>
          <cell r="B205" t="str">
            <v>HUOD870812</v>
          </cell>
          <cell r="C205" t="str">
            <v>HUCHIM</v>
          </cell>
          <cell r="D205" t="str">
            <v>OSALDE</v>
          </cell>
          <cell r="E205" t="str">
            <v>DIEGO MARTIN</v>
          </cell>
          <cell r="F205" t="str">
            <v>H</v>
          </cell>
          <cell r="H205" t="str">
            <v>HUOD870812HYNCSG00</v>
          </cell>
          <cell r="I205">
            <v>84058704259</v>
          </cell>
          <cell r="J205" t="str">
            <v>0440104018306</v>
          </cell>
          <cell r="K205" t="str">
            <v>C-8811276</v>
          </cell>
          <cell r="N205">
            <v>32001</v>
          </cell>
          <cell r="P205">
            <v>31</v>
          </cell>
          <cell r="Q205">
            <v>31050</v>
          </cell>
          <cell r="R205" t="str">
            <v>MEX</v>
          </cell>
          <cell r="T205">
            <v>9</v>
          </cell>
          <cell r="U205">
            <v>2</v>
          </cell>
          <cell r="V205">
            <v>39934</v>
          </cell>
          <cell r="W205">
            <v>39934</v>
          </cell>
          <cell r="X205">
            <v>1344</v>
          </cell>
          <cell r="AA205" t="str">
            <v>DP</v>
          </cell>
          <cell r="AB205" t="str">
            <v>BANORTE</v>
          </cell>
          <cell r="AC205" t="str">
            <v>0640744393</v>
          </cell>
          <cell r="AE205">
            <v>1605</v>
          </cell>
          <cell r="AF205">
            <v>29</v>
          </cell>
          <cell r="AG205">
            <v>431</v>
          </cell>
          <cell r="AI205">
            <v>38</v>
          </cell>
          <cell r="AJ205">
            <v>40</v>
          </cell>
          <cell r="AK205" t="str">
            <v>SALVADOR ALVARADO ORIENTE</v>
          </cell>
          <cell r="AL205">
            <v>97166</v>
          </cell>
          <cell r="AO205">
            <v>31</v>
          </cell>
          <cell r="AP205">
            <v>31050</v>
          </cell>
          <cell r="AQ205" t="str">
            <v>HUCHIM OSALDE DIEGO MARTIN</v>
          </cell>
          <cell r="AR205" t="str">
            <v>CALLE : 29 No 431 X 38 - 40 SALVADOR ALVARADO ORIENTE</v>
          </cell>
        </row>
        <row r="206">
          <cell r="A206" t="str">
            <v>HURTADO LEGORRETA MANUEL</v>
          </cell>
          <cell r="B206" t="str">
            <v>HULM630526</v>
          </cell>
          <cell r="C206" t="str">
            <v>HURTADO</v>
          </cell>
          <cell r="D206" t="str">
            <v>LEGORRETA</v>
          </cell>
          <cell r="E206" t="str">
            <v>MANUEL</v>
          </cell>
          <cell r="F206" t="str">
            <v>H</v>
          </cell>
          <cell r="H206" t="str">
            <v>HULM630526HDFRGN09</v>
          </cell>
          <cell r="I206">
            <v>30856301145</v>
          </cell>
          <cell r="K206" t="str">
            <v>B-2158202</v>
          </cell>
          <cell r="N206">
            <v>23157</v>
          </cell>
          <cell r="P206" t="str">
            <v>09</v>
          </cell>
          <cell r="Q206" t="str">
            <v>09000</v>
          </cell>
          <cell r="R206" t="str">
            <v>MEX</v>
          </cell>
          <cell r="T206">
            <v>3</v>
          </cell>
          <cell r="U206">
            <v>2</v>
          </cell>
          <cell r="V206">
            <v>32889</v>
          </cell>
          <cell r="W206">
            <v>32889</v>
          </cell>
          <cell r="X206">
            <v>8389</v>
          </cell>
          <cell r="AA206" t="str">
            <v>DP</v>
          </cell>
          <cell r="AB206" t="str">
            <v>BANORTE</v>
          </cell>
          <cell r="AC206" t="str">
            <v>0156098001</v>
          </cell>
          <cell r="AE206">
            <v>1608</v>
          </cell>
          <cell r="AF206" t="str">
            <v>15G</v>
          </cell>
          <cell r="AG206" t="str">
            <v>197K</v>
          </cell>
          <cell r="AI206" t="str">
            <v>8C</v>
          </cell>
          <cell r="AJ206" t="str">
            <v>8B</v>
          </cell>
          <cell r="AK206" t="str">
            <v>VERGEL 65</v>
          </cell>
          <cell r="AL206">
            <v>97176</v>
          </cell>
          <cell r="AN206">
            <v>9992304722</v>
          </cell>
          <cell r="AO206">
            <v>31</v>
          </cell>
          <cell r="AP206">
            <v>31050</v>
          </cell>
          <cell r="AQ206" t="str">
            <v>HURTADO LEGORRETA MANUEL</v>
          </cell>
          <cell r="AR206" t="str">
            <v>CALLE : 15G No 197K X 8C - 8B VERGEL 65</v>
          </cell>
        </row>
        <row r="207">
          <cell r="A207" t="str">
            <v>ITZA CHAN JOSE CATALINO</v>
          </cell>
          <cell r="B207" t="str">
            <v>IACC740111</v>
          </cell>
          <cell r="C207" t="str">
            <v>ITZA</v>
          </cell>
          <cell r="D207" t="str">
            <v>CHAN</v>
          </cell>
          <cell r="E207" t="str">
            <v>JOSE CATALINO</v>
          </cell>
          <cell r="F207" t="str">
            <v>H</v>
          </cell>
          <cell r="H207" t="str">
            <v>IACC740111HYNTHT07</v>
          </cell>
          <cell r="I207">
            <v>84917404638</v>
          </cell>
          <cell r="J207" t="str">
            <v>0011066112928</v>
          </cell>
          <cell r="K207">
            <v>7372511</v>
          </cell>
          <cell r="N207">
            <v>27040</v>
          </cell>
          <cell r="P207">
            <v>31</v>
          </cell>
          <cell r="Q207">
            <v>31002</v>
          </cell>
          <cell r="R207" t="str">
            <v>MEX</v>
          </cell>
          <cell r="T207">
            <v>9</v>
          </cell>
          <cell r="U207">
            <v>1</v>
          </cell>
          <cell r="V207">
            <v>39615</v>
          </cell>
          <cell r="W207">
            <v>39615</v>
          </cell>
          <cell r="X207">
            <v>1663</v>
          </cell>
          <cell r="AA207" t="str">
            <v>DP</v>
          </cell>
          <cell r="AB207" t="str">
            <v>BANORTE</v>
          </cell>
          <cell r="AC207" t="str">
            <v>0580762747</v>
          </cell>
          <cell r="AE207">
            <v>1602</v>
          </cell>
          <cell r="AF207">
            <v>6</v>
          </cell>
          <cell r="AG207" t="str">
            <v>S/N</v>
          </cell>
          <cell r="AI207">
            <v>1</v>
          </cell>
          <cell r="AJ207" t="str">
            <v>S/N</v>
          </cell>
          <cell r="AK207" t="str">
            <v>LOC. TEPICH CARRICHO</v>
          </cell>
          <cell r="AL207">
            <v>97382</v>
          </cell>
          <cell r="AO207">
            <v>31</v>
          </cell>
          <cell r="AP207">
            <v>31002</v>
          </cell>
          <cell r="AQ207" t="str">
            <v>ITZA CHAN JOSE CATALINO</v>
          </cell>
          <cell r="AR207" t="str">
            <v>CALLE : 6 No S/N X 1 - S/N LOC. TEPICH CARRICHO</v>
          </cell>
        </row>
        <row r="208">
          <cell r="A208" t="str">
            <v>ITZA CHAN ROLANDO</v>
          </cell>
          <cell r="B208" t="str">
            <v>IACR750903</v>
          </cell>
          <cell r="C208" t="str">
            <v>ITZA</v>
          </cell>
          <cell r="D208" t="str">
            <v>CHAN</v>
          </cell>
          <cell r="E208" t="str">
            <v>ROLANDO</v>
          </cell>
          <cell r="F208" t="str">
            <v>H</v>
          </cell>
          <cell r="H208" t="str">
            <v>IACR750903HYNTHL05</v>
          </cell>
          <cell r="I208">
            <v>84947526780</v>
          </cell>
          <cell r="J208" t="str">
            <v>001166138656</v>
          </cell>
          <cell r="N208">
            <v>27640</v>
          </cell>
          <cell r="P208">
            <v>31</v>
          </cell>
          <cell r="Q208">
            <v>31002</v>
          </cell>
          <cell r="R208" t="str">
            <v>MEX</v>
          </cell>
          <cell r="T208">
            <v>9</v>
          </cell>
          <cell r="U208">
            <v>2</v>
          </cell>
          <cell r="V208">
            <v>35597</v>
          </cell>
          <cell r="W208">
            <v>35597</v>
          </cell>
          <cell r="X208">
            <v>5681</v>
          </cell>
          <cell r="AA208" t="str">
            <v>DP</v>
          </cell>
          <cell r="AB208" t="str">
            <v>BANORTE</v>
          </cell>
          <cell r="AC208" t="str">
            <v>0154077262</v>
          </cell>
          <cell r="AE208">
            <v>1602</v>
          </cell>
          <cell r="AF208" t="str">
            <v>S/N</v>
          </cell>
          <cell r="AG208" t="str">
            <v>S/N</v>
          </cell>
          <cell r="AI208" t="str">
            <v>S/N</v>
          </cell>
          <cell r="AJ208" t="str">
            <v>S/N</v>
          </cell>
          <cell r="AK208" t="str">
            <v>TEPICH CARRILLO</v>
          </cell>
          <cell r="AL208">
            <v>97382</v>
          </cell>
          <cell r="AO208">
            <v>31</v>
          </cell>
          <cell r="AP208">
            <v>31002</v>
          </cell>
          <cell r="AQ208" t="str">
            <v>ITZA CHAN ROLANDO</v>
          </cell>
          <cell r="AR208" t="str">
            <v>CALLE : S/N No S/N X S/N - S/N TEPICH CARRILLO</v>
          </cell>
        </row>
        <row r="209">
          <cell r="A209" t="str">
            <v>ITZA TE MARCOS</v>
          </cell>
          <cell r="B209" t="str">
            <v>IATM491007</v>
          </cell>
          <cell r="C209" t="str">
            <v>ITZA</v>
          </cell>
          <cell r="D209" t="str">
            <v>TE</v>
          </cell>
          <cell r="E209" t="str">
            <v>MARCOS</v>
          </cell>
          <cell r="F209" t="str">
            <v>H</v>
          </cell>
          <cell r="H209" t="str">
            <v>IATM491007HYNTXR09</v>
          </cell>
          <cell r="I209">
            <v>85724701538</v>
          </cell>
          <cell r="J209">
            <v>1114147631</v>
          </cell>
          <cell r="N209">
            <v>18178</v>
          </cell>
          <cell r="P209">
            <v>31</v>
          </cell>
          <cell r="Q209">
            <v>31002</v>
          </cell>
          <cell r="R209" t="str">
            <v>MEX</v>
          </cell>
          <cell r="T209">
            <v>10</v>
          </cell>
          <cell r="U209">
            <v>2</v>
          </cell>
          <cell r="V209">
            <v>33162</v>
          </cell>
          <cell r="W209">
            <v>33162</v>
          </cell>
          <cell r="X209">
            <v>8116</v>
          </cell>
          <cell r="AA209" t="str">
            <v>EF</v>
          </cell>
          <cell r="AE209">
            <v>1602</v>
          </cell>
          <cell r="AF209" t="str">
            <v>S/N</v>
          </cell>
          <cell r="AG209" t="str">
            <v>S/N</v>
          </cell>
          <cell r="AI209" t="str">
            <v>S/C</v>
          </cell>
          <cell r="AJ209" t="str">
            <v>S/C</v>
          </cell>
          <cell r="AQ209" t="str">
            <v>ITZA TE MARCOS</v>
          </cell>
          <cell r="AR209" t="str">
            <v xml:space="preserve">CALLE : S/N No S/N X S/C - S/C </v>
          </cell>
        </row>
        <row r="210">
          <cell r="A210" t="str">
            <v>JIMENEZ GARCIA JULIO JOSE</v>
          </cell>
          <cell r="B210" t="str">
            <v>JIGJ850830</v>
          </cell>
          <cell r="C210" t="str">
            <v>JIMENEZ</v>
          </cell>
          <cell r="D210" t="str">
            <v>GARCIA</v>
          </cell>
          <cell r="E210" t="str">
            <v>JULIO JOSE</v>
          </cell>
          <cell r="F210" t="str">
            <v>H</v>
          </cell>
          <cell r="H210" t="str">
            <v>JIGJ850830HYNMRL02</v>
          </cell>
          <cell r="I210">
            <v>84068517246</v>
          </cell>
          <cell r="J210" t="str">
            <v>0757096286367</v>
          </cell>
          <cell r="N210">
            <v>31289</v>
          </cell>
          <cell r="P210">
            <v>31</v>
          </cell>
          <cell r="Q210">
            <v>31050</v>
          </cell>
          <cell r="R210" t="str">
            <v>MEX</v>
          </cell>
          <cell r="T210">
            <v>2</v>
          </cell>
          <cell r="U210">
            <v>1</v>
          </cell>
          <cell r="V210">
            <v>40695</v>
          </cell>
          <cell r="W210">
            <v>40695</v>
          </cell>
          <cell r="X210">
            <v>583</v>
          </cell>
          <cell r="AA210" t="str">
            <v>DP</v>
          </cell>
          <cell r="AB210" t="str">
            <v>BANORTE</v>
          </cell>
          <cell r="AC210" t="str">
            <v>0569569941</v>
          </cell>
          <cell r="AE210">
            <v>1601</v>
          </cell>
          <cell r="AF210">
            <v>35</v>
          </cell>
          <cell r="AG210">
            <v>160</v>
          </cell>
          <cell r="AI210">
            <v>82</v>
          </cell>
          <cell r="AJ210">
            <v>84</v>
          </cell>
          <cell r="AK210" t="str">
            <v>CENTRO</v>
          </cell>
          <cell r="AL210">
            <v>97320</v>
          </cell>
          <cell r="AO210">
            <v>31</v>
          </cell>
          <cell r="AP210">
            <v>31059</v>
          </cell>
          <cell r="AQ210" t="str">
            <v>JIMENEZ GARCIA JULIO JOSE</v>
          </cell>
          <cell r="AR210" t="str">
            <v>CALLE : 35 No 160 X 82 - 84 CENTRO</v>
          </cell>
        </row>
        <row r="211">
          <cell r="A211" t="str">
            <v>JUAREZ LANDEROS FERNANDO</v>
          </cell>
          <cell r="B211" t="str">
            <v>JULF611130</v>
          </cell>
          <cell r="C211" t="str">
            <v>JUAREZ</v>
          </cell>
          <cell r="D211" t="str">
            <v>LANDEROS</v>
          </cell>
          <cell r="E211" t="str">
            <v>FERNANDO</v>
          </cell>
          <cell r="F211" t="str">
            <v>H</v>
          </cell>
          <cell r="H211" t="str">
            <v>JULF611130HVZRNR08</v>
          </cell>
          <cell r="I211">
            <v>82826101014</v>
          </cell>
          <cell r="J211" t="str">
            <v>0433127720946</v>
          </cell>
          <cell r="K211">
            <v>1542402</v>
          </cell>
          <cell r="N211">
            <v>22615</v>
          </cell>
          <cell r="P211">
            <v>30</v>
          </cell>
          <cell r="Q211">
            <v>30000</v>
          </cell>
          <cell r="R211" t="str">
            <v>MEX</v>
          </cell>
          <cell r="T211">
            <v>5</v>
          </cell>
          <cell r="U211">
            <v>2</v>
          </cell>
          <cell r="V211">
            <v>34029</v>
          </cell>
          <cell r="W211">
            <v>34029</v>
          </cell>
          <cell r="X211">
            <v>7249</v>
          </cell>
          <cell r="AA211" t="str">
            <v>DP</v>
          </cell>
          <cell r="AB211" t="str">
            <v>BANORTE</v>
          </cell>
          <cell r="AC211" t="str">
            <v>0156382894</v>
          </cell>
          <cell r="AE211">
            <v>1603</v>
          </cell>
          <cell r="AF211">
            <v>29</v>
          </cell>
          <cell r="AG211">
            <v>123</v>
          </cell>
          <cell r="AI211">
            <v>16</v>
          </cell>
          <cell r="AJ211">
            <v>18</v>
          </cell>
          <cell r="AK211" t="str">
            <v>FRACC. DEL CARMEN</v>
          </cell>
          <cell r="AL211">
            <v>97158</v>
          </cell>
          <cell r="AO211">
            <v>31</v>
          </cell>
          <cell r="AP211">
            <v>31050</v>
          </cell>
          <cell r="AQ211" t="str">
            <v>JUAREZ LANDEROS FERNANDO</v>
          </cell>
          <cell r="AR211" t="str">
            <v>CALLE : 29 No 123 X 16 - 18 FRACC. DEL CARMEN</v>
          </cell>
        </row>
        <row r="212">
          <cell r="A212" t="str">
            <v>JUAREZ ZAPATA GUADALUPE</v>
          </cell>
          <cell r="B212" t="str">
            <v>JUZG700906</v>
          </cell>
          <cell r="C212" t="str">
            <v>JUAREZ</v>
          </cell>
          <cell r="D212" t="str">
            <v>ZAPATA</v>
          </cell>
          <cell r="E212" t="str">
            <v>GUADALUPE</v>
          </cell>
          <cell r="F212" t="str">
            <v>M</v>
          </cell>
          <cell r="H212" t="str">
            <v>JUZG700906MYNRPD02</v>
          </cell>
          <cell r="I212">
            <v>84007002623</v>
          </cell>
          <cell r="J212" t="str">
            <v>045213695064</v>
          </cell>
          <cell r="N212">
            <v>25817</v>
          </cell>
          <cell r="P212">
            <v>31</v>
          </cell>
          <cell r="Q212">
            <v>31020</v>
          </cell>
          <cell r="R212" t="str">
            <v>MEX</v>
          </cell>
          <cell r="T212">
            <v>9</v>
          </cell>
          <cell r="V212">
            <v>39497</v>
          </cell>
          <cell r="W212">
            <v>39497</v>
          </cell>
          <cell r="X212">
            <v>1781</v>
          </cell>
          <cell r="AA212" t="str">
            <v>DP</v>
          </cell>
          <cell r="AB212" t="str">
            <v>BANORTE</v>
          </cell>
          <cell r="AC212" t="str">
            <v>0576197810</v>
          </cell>
          <cell r="AE212">
            <v>1602</v>
          </cell>
          <cell r="AF212">
            <v>10</v>
          </cell>
          <cell r="AG212" t="str">
            <v>152-B</v>
          </cell>
          <cell r="AI212" t="str">
            <v>57-A</v>
          </cell>
          <cell r="AJ212" t="str">
            <v>57-B</v>
          </cell>
          <cell r="AK212" t="str">
            <v>LAZARO CARDENAS</v>
          </cell>
          <cell r="AL212">
            <v>97219</v>
          </cell>
          <cell r="AO212">
            <v>31</v>
          </cell>
          <cell r="AP212">
            <v>31050</v>
          </cell>
          <cell r="AQ212" t="str">
            <v>JUAREZ ZAPATA GUADALUPE</v>
          </cell>
          <cell r="AR212" t="str">
            <v>CALLE : 10 No 152-B X 57-A - 57-B LAZARO CARDENAS</v>
          </cell>
        </row>
        <row r="213">
          <cell r="A213" t="str">
            <v>KOYOC MATU ANGEL EFRAIN</v>
          </cell>
          <cell r="B213" t="str">
            <v>KOMA760208</v>
          </cell>
          <cell r="C213" t="str">
            <v>KOYOC</v>
          </cell>
          <cell r="D213" t="str">
            <v>MATU</v>
          </cell>
          <cell r="E213" t="str">
            <v>ANGEL EFRAIN</v>
          </cell>
          <cell r="F213" t="str">
            <v>H</v>
          </cell>
          <cell r="H213" t="str">
            <v>KOMA760208HYNYTN00</v>
          </cell>
          <cell r="I213">
            <v>84927610182</v>
          </cell>
          <cell r="J213" t="str">
            <v>105766138253</v>
          </cell>
          <cell r="K213" t="str">
            <v>C-1878343</v>
          </cell>
          <cell r="N213">
            <v>27798</v>
          </cell>
          <cell r="P213">
            <v>31</v>
          </cell>
          <cell r="Q213">
            <v>31106</v>
          </cell>
          <cell r="R213" t="str">
            <v>MEX</v>
          </cell>
          <cell r="T213">
            <v>2</v>
          </cell>
          <cell r="U213">
            <v>1</v>
          </cell>
          <cell r="V213">
            <v>39234</v>
          </cell>
          <cell r="W213">
            <v>39234</v>
          </cell>
          <cell r="X213">
            <v>2044</v>
          </cell>
          <cell r="AA213" t="str">
            <v>DP</v>
          </cell>
          <cell r="AB213" t="str">
            <v>BANORTE</v>
          </cell>
          <cell r="AC213" t="str">
            <v>0631711245</v>
          </cell>
          <cell r="AE213">
            <v>1612</v>
          </cell>
          <cell r="AF213" t="str">
            <v>73-F</v>
          </cell>
          <cell r="AG213">
            <v>117</v>
          </cell>
          <cell r="AI213">
            <v>138</v>
          </cell>
          <cell r="AJ213" t="str">
            <v>138-A</v>
          </cell>
          <cell r="AK213" t="str">
            <v>VILLA MAGNA</v>
          </cell>
          <cell r="AL213">
            <v>97249</v>
          </cell>
          <cell r="AO213">
            <v>31</v>
          </cell>
          <cell r="AP213">
            <v>31050</v>
          </cell>
          <cell r="AQ213" t="str">
            <v>KOYOC MATU ANGEL EFRAIN</v>
          </cell>
          <cell r="AR213" t="str">
            <v>CALLE : 73-F No 117 X 138 - 138-A VILLA MAGNA</v>
          </cell>
        </row>
        <row r="214">
          <cell r="A214" t="str">
            <v>KU ACOSTA KARLA MARIANA DE JESUS</v>
          </cell>
          <cell r="B214" t="str">
            <v>KUAK810916</v>
          </cell>
          <cell r="C214" t="str">
            <v>KU</v>
          </cell>
          <cell r="D214" t="str">
            <v>ACOSTA</v>
          </cell>
          <cell r="E214" t="str">
            <v>KARLA MARIANA DE JESUS</v>
          </cell>
          <cell r="F214" t="str">
            <v>M</v>
          </cell>
          <cell r="H214" t="str">
            <v>KUAK810916MYNXCR04</v>
          </cell>
          <cell r="I214">
            <v>84048103497</v>
          </cell>
          <cell r="J214" t="str">
            <v>051066556260</v>
          </cell>
          <cell r="N214">
            <v>29845</v>
          </cell>
          <cell r="P214">
            <v>31</v>
          </cell>
          <cell r="Q214">
            <v>31050</v>
          </cell>
          <cell r="R214" t="str">
            <v>MEX</v>
          </cell>
          <cell r="T214">
            <v>5</v>
          </cell>
          <cell r="U214">
            <v>1</v>
          </cell>
          <cell r="V214">
            <v>37823</v>
          </cell>
          <cell r="W214">
            <v>37823</v>
          </cell>
          <cell r="X214">
            <v>3455</v>
          </cell>
          <cell r="AA214" t="str">
            <v>DP</v>
          </cell>
          <cell r="AB214" t="str">
            <v>BANORTE</v>
          </cell>
          <cell r="AC214" t="str">
            <v>0166217191</v>
          </cell>
          <cell r="AE214">
            <v>1601</v>
          </cell>
          <cell r="AF214">
            <v>8</v>
          </cell>
          <cell r="AG214" t="str">
            <v>318-B</v>
          </cell>
          <cell r="AI214">
            <v>21</v>
          </cell>
          <cell r="AJ214" t="str">
            <v>21-B</v>
          </cell>
          <cell r="AK214" t="str">
            <v>VERGEL 3</v>
          </cell>
          <cell r="AL214">
            <v>97173</v>
          </cell>
          <cell r="AO214">
            <v>31</v>
          </cell>
          <cell r="AP214">
            <v>31050</v>
          </cell>
          <cell r="AQ214" t="str">
            <v>KU ACOSTA KARLA MARIANA DE JESUS</v>
          </cell>
          <cell r="AR214" t="str">
            <v>CALLE : 8 No 318-B X 21 - 21-B VERGEL 3</v>
          </cell>
        </row>
        <row r="215">
          <cell r="A215" t="str">
            <v>KU CAUICH ASUNCION</v>
          </cell>
          <cell r="B215" t="str">
            <v>KUKA501019</v>
          </cell>
          <cell r="C215" t="str">
            <v>KU</v>
          </cell>
          <cell r="D215" t="str">
            <v>CAUICH</v>
          </cell>
          <cell r="E215" t="str">
            <v>ASUNCION</v>
          </cell>
          <cell r="F215" t="str">
            <v>H</v>
          </cell>
          <cell r="H215" t="str">
            <v>KUKA501019HYNXCS04</v>
          </cell>
          <cell r="I215">
            <v>84905002972</v>
          </cell>
          <cell r="J215" t="str">
            <v>046913562242</v>
          </cell>
          <cell r="K215">
            <v>10406761</v>
          </cell>
          <cell r="N215">
            <v>18555</v>
          </cell>
          <cell r="P215">
            <v>31</v>
          </cell>
          <cell r="Q215">
            <v>31050</v>
          </cell>
          <cell r="R215" t="str">
            <v>MEX</v>
          </cell>
          <cell r="T215">
            <v>5</v>
          </cell>
          <cell r="U215">
            <v>2</v>
          </cell>
          <cell r="V215">
            <v>39326</v>
          </cell>
          <cell r="W215">
            <v>39326</v>
          </cell>
          <cell r="X215">
            <v>1952</v>
          </cell>
          <cell r="AA215" t="str">
            <v>DP</v>
          </cell>
          <cell r="AB215" t="str">
            <v>BANORTE</v>
          </cell>
          <cell r="AC215" t="str">
            <v>0553094590</v>
          </cell>
          <cell r="AE215">
            <v>1604</v>
          </cell>
          <cell r="AF215">
            <v>33</v>
          </cell>
          <cell r="AG215" t="str">
            <v>200D</v>
          </cell>
          <cell r="AI215">
            <v>28</v>
          </cell>
          <cell r="AJ215">
            <v>30</v>
          </cell>
          <cell r="AK215" t="str">
            <v>FRANCISCO I. MADERO</v>
          </cell>
          <cell r="AL215">
            <v>97240</v>
          </cell>
          <cell r="AM215">
            <v>9851364</v>
          </cell>
          <cell r="AO215">
            <v>31</v>
          </cell>
          <cell r="AP215">
            <v>31050</v>
          </cell>
          <cell r="AQ215" t="str">
            <v>KU CAUICH ASUNCION</v>
          </cell>
          <cell r="AR215" t="str">
            <v>CALLE : 33 No 200D X 28 - 30 FRANCISCO I. MADERO</v>
          </cell>
        </row>
        <row r="216">
          <cell r="A216" t="str">
            <v>KU NARVAEZ ANGEL DE LA CRUZ</v>
          </cell>
          <cell r="B216" t="str">
            <v>KUNA750503</v>
          </cell>
          <cell r="C216" t="str">
            <v>KU</v>
          </cell>
          <cell r="D216" t="str">
            <v>NARVAEZ</v>
          </cell>
          <cell r="E216" t="str">
            <v>ANGEL DE LA CRUZ</v>
          </cell>
          <cell r="F216" t="str">
            <v>H</v>
          </cell>
          <cell r="H216" t="str">
            <v>KUNA750503HYNXRN00</v>
          </cell>
          <cell r="I216">
            <v>84007508801</v>
          </cell>
          <cell r="J216" t="str">
            <v>0555066087776</v>
          </cell>
          <cell r="N216">
            <v>27517</v>
          </cell>
          <cell r="P216">
            <v>31</v>
          </cell>
          <cell r="Q216">
            <v>31050</v>
          </cell>
          <cell r="R216" t="str">
            <v>MEX</v>
          </cell>
          <cell r="T216">
            <v>9</v>
          </cell>
          <cell r="U216">
            <v>2</v>
          </cell>
          <cell r="V216">
            <v>36617</v>
          </cell>
          <cell r="W216">
            <v>36617</v>
          </cell>
          <cell r="X216">
            <v>4661</v>
          </cell>
          <cell r="AA216" t="str">
            <v>DP</v>
          </cell>
          <cell r="AB216" t="str">
            <v>BANORTE</v>
          </cell>
          <cell r="AC216" t="str">
            <v>0148675425</v>
          </cell>
          <cell r="AE216">
            <v>1609</v>
          </cell>
          <cell r="AF216">
            <v>115</v>
          </cell>
          <cell r="AG216" t="str">
            <v>348-A</v>
          </cell>
          <cell r="AI216">
            <v>18</v>
          </cell>
          <cell r="AJ216">
            <v>20</v>
          </cell>
          <cell r="AK216" t="str">
            <v>COL. MARIA LUISA</v>
          </cell>
          <cell r="AL216">
            <v>97199</v>
          </cell>
          <cell r="AO216">
            <v>31</v>
          </cell>
          <cell r="AP216">
            <v>31050</v>
          </cell>
          <cell r="AQ216" t="str">
            <v>KU NARVAEZ ANGEL DE LA CRUZ</v>
          </cell>
          <cell r="AR216" t="str">
            <v>CALLE : 115 No 348-A X 18 - 20 COL. MARIA LUISA</v>
          </cell>
        </row>
        <row r="217">
          <cell r="A217" t="str">
            <v>KU PAT MIGUEL ALEXANDER</v>
          </cell>
          <cell r="B217" t="str">
            <v>KUPM850612</v>
          </cell>
          <cell r="C217" t="str">
            <v>KU</v>
          </cell>
          <cell r="D217" t="str">
            <v>PAT</v>
          </cell>
          <cell r="E217" t="str">
            <v>MIGUEL ALEXANDER</v>
          </cell>
          <cell r="F217" t="str">
            <v>H</v>
          </cell>
          <cell r="H217" t="str">
            <v>KUPM850612HYNXTG09</v>
          </cell>
          <cell r="I217">
            <v>84058519186</v>
          </cell>
          <cell r="J217" t="str">
            <v>0111095160326</v>
          </cell>
          <cell r="N217">
            <v>31240</v>
          </cell>
          <cell r="P217">
            <v>31</v>
          </cell>
          <cell r="Q217">
            <v>31052</v>
          </cell>
          <cell r="R217" t="str">
            <v>MEX</v>
          </cell>
          <cell r="T217">
            <v>7</v>
          </cell>
          <cell r="U217">
            <v>1</v>
          </cell>
          <cell r="V217">
            <v>41168</v>
          </cell>
          <cell r="W217">
            <v>41168</v>
          </cell>
          <cell r="X217">
            <v>110</v>
          </cell>
          <cell r="AA217" t="str">
            <v>DP</v>
          </cell>
          <cell r="AB217" t="str">
            <v>BANORTE</v>
          </cell>
          <cell r="AC217" t="str">
            <v>0687771844</v>
          </cell>
          <cell r="AE217">
            <v>1603</v>
          </cell>
          <cell r="AF217">
            <v>18</v>
          </cell>
          <cell r="AG217" t="str">
            <v>SN</v>
          </cell>
          <cell r="AI217">
            <v>15</v>
          </cell>
          <cell r="AJ217">
            <v>17</v>
          </cell>
          <cell r="AK217" t="str">
            <v>DZEMUL</v>
          </cell>
          <cell r="AL217">
            <v>97404</v>
          </cell>
          <cell r="AO217">
            <v>31</v>
          </cell>
          <cell r="AP217">
            <v>31026</v>
          </cell>
          <cell r="AQ217" t="str">
            <v>KU PAT MIGUEL ALEXANDER</v>
          </cell>
          <cell r="AR217" t="str">
            <v>CALLE : 18 No SN X 15 - 17 DZEMUL</v>
          </cell>
        </row>
        <row r="218">
          <cell r="A218" t="str">
            <v>LARA ORDOÑEZ JOSE ARMANDO</v>
          </cell>
          <cell r="B218" t="str">
            <v>LAOA720615</v>
          </cell>
          <cell r="C218" t="str">
            <v>LARA</v>
          </cell>
          <cell r="D218" t="str">
            <v>ORDOÑEZ</v>
          </cell>
          <cell r="E218" t="str">
            <v>JOSE ARMANDO</v>
          </cell>
          <cell r="F218" t="str">
            <v>H</v>
          </cell>
          <cell r="H218" t="str">
            <v>LAOA720615HYNRRR02</v>
          </cell>
          <cell r="I218">
            <v>84047201144</v>
          </cell>
          <cell r="J218" t="str">
            <v>091614124985</v>
          </cell>
          <cell r="N218">
            <v>26465</v>
          </cell>
          <cell r="P218">
            <v>31</v>
          </cell>
          <cell r="Q218">
            <v>31093</v>
          </cell>
          <cell r="R218" t="str">
            <v>MEX</v>
          </cell>
          <cell r="T218">
            <v>3</v>
          </cell>
          <cell r="U218">
            <v>2</v>
          </cell>
          <cell r="V218">
            <v>36907</v>
          </cell>
          <cell r="W218">
            <v>36907</v>
          </cell>
          <cell r="X218">
            <v>4371</v>
          </cell>
          <cell r="AA218" t="str">
            <v>DP</v>
          </cell>
          <cell r="AB218" t="str">
            <v>BANORTE</v>
          </cell>
          <cell r="AC218" t="str">
            <v>0610362576</v>
          </cell>
          <cell r="AE218">
            <v>1601</v>
          </cell>
          <cell r="AF218">
            <v>20</v>
          </cell>
          <cell r="AG218">
            <v>106</v>
          </cell>
          <cell r="AI218">
            <v>23</v>
          </cell>
          <cell r="AJ218">
            <v>25</v>
          </cell>
          <cell r="AK218" t="str">
            <v>TIXKOKOB</v>
          </cell>
          <cell r="AL218">
            <v>97470</v>
          </cell>
          <cell r="AO218">
            <v>31</v>
          </cell>
          <cell r="AP218">
            <v>31093</v>
          </cell>
          <cell r="AQ218" t="str">
            <v>LARA ORDOÑEZ JOSE ARMANDO</v>
          </cell>
          <cell r="AR218" t="str">
            <v>CALLE : 20 No 106 X 23 - 25 TIXKOKOB</v>
          </cell>
        </row>
        <row r="219">
          <cell r="A219" t="str">
            <v>LARA TOME ASTRID LETICIA</v>
          </cell>
          <cell r="B219" t="str">
            <v>LATA700611</v>
          </cell>
          <cell r="C219" t="str">
            <v>LARA</v>
          </cell>
          <cell r="D219" t="str">
            <v>TOME</v>
          </cell>
          <cell r="E219" t="str">
            <v>ASTRID LETICIA</v>
          </cell>
          <cell r="F219" t="str">
            <v>M</v>
          </cell>
          <cell r="H219" t="str">
            <v>LATA700611MYNRMS05</v>
          </cell>
          <cell r="I219">
            <v>84917017968</v>
          </cell>
          <cell r="J219" t="str">
            <v>026913584409</v>
          </cell>
          <cell r="N219">
            <v>25730</v>
          </cell>
          <cell r="P219">
            <v>31</v>
          </cell>
          <cell r="Q219">
            <v>31050</v>
          </cell>
          <cell r="R219" t="str">
            <v>MEX</v>
          </cell>
          <cell r="T219">
            <v>1</v>
          </cell>
          <cell r="U219">
            <v>2</v>
          </cell>
          <cell r="V219">
            <v>37671</v>
          </cell>
          <cell r="W219">
            <v>37671</v>
          </cell>
          <cell r="X219">
            <v>3607</v>
          </cell>
          <cell r="AA219" t="str">
            <v>DP</v>
          </cell>
          <cell r="AB219" t="str">
            <v>BANORTE</v>
          </cell>
          <cell r="AC219" t="str">
            <v>0687771853</v>
          </cell>
          <cell r="AE219">
            <v>1602</v>
          </cell>
          <cell r="AF219" t="str">
            <v>49-A</v>
          </cell>
          <cell r="AG219">
            <v>312</v>
          </cell>
          <cell r="AI219">
            <v>52</v>
          </cell>
          <cell r="AJ219">
            <v>54</v>
          </cell>
          <cell r="AK219" t="str">
            <v>FRACC. FRANCISCO DE MONTEJO</v>
          </cell>
          <cell r="AL219">
            <v>97203</v>
          </cell>
          <cell r="AO219">
            <v>31</v>
          </cell>
          <cell r="AP219">
            <v>31050</v>
          </cell>
          <cell r="AQ219" t="str">
            <v>LARA TOME ASTRID LETICIA</v>
          </cell>
          <cell r="AR219" t="str">
            <v>CALLE : 49-A No 312 X 52 - 54 FRACC. FRANCISCO DE MONTEJO</v>
          </cell>
        </row>
        <row r="220">
          <cell r="A220" t="str">
            <v>LARA URIBE JORGE ALBERTO</v>
          </cell>
          <cell r="B220" t="str">
            <v>LAUJ610120</v>
          </cell>
          <cell r="C220" t="str">
            <v>LARA</v>
          </cell>
          <cell r="D220" t="str">
            <v>URIBE</v>
          </cell>
          <cell r="E220" t="str">
            <v>JORGE ALBERTO</v>
          </cell>
          <cell r="F220" t="str">
            <v>H</v>
          </cell>
          <cell r="H220" t="str">
            <v>LAUJ610120HYNRRR08</v>
          </cell>
          <cell r="I220">
            <v>84836104400</v>
          </cell>
          <cell r="J220" t="str">
            <v>037313585489</v>
          </cell>
          <cell r="N220">
            <v>22301</v>
          </cell>
          <cell r="P220">
            <v>31</v>
          </cell>
          <cell r="Q220">
            <v>31050</v>
          </cell>
          <cell r="R220" t="str">
            <v>MEX</v>
          </cell>
          <cell r="T220">
            <v>5</v>
          </cell>
          <cell r="U220">
            <v>2</v>
          </cell>
          <cell r="V220">
            <v>29983</v>
          </cell>
          <cell r="W220">
            <v>29983</v>
          </cell>
          <cell r="X220">
            <v>11295</v>
          </cell>
          <cell r="AA220" t="str">
            <v>DP</v>
          </cell>
          <cell r="AB220" t="str">
            <v>BANORTE</v>
          </cell>
          <cell r="AC220" t="str">
            <v>0156098010</v>
          </cell>
          <cell r="AE220">
            <v>1607</v>
          </cell>
          <cell r="AF220" t="str">
            <v>13-A</v>
          </cell>
          <cell r="AG220">
            <v>646</v>
          </cell>
          <cell r="AI220">
            <v>68</v>
          </cell>
          <cell r="AJ220">
            <v>70</v>
          </cell>
          <cell r="AK220" t="str">
            <v>RED. PENSIONES</v>
          </cell>
          <cell r="AL220">
            <v>97217</v>
          </cell>
          <cell r="AO220">
            <v>31</v>
          </cell>
          <cell r="AP220">
            <v>31050</v>
          </cell>
          <cell r="AQ220" t="str">
            <v>LARA URIBE JORGE ALBERTO</v>
          </cell>
          <cell r="AR220" t="str">
            <v>CALLE : 13-A No 646 X 68 - 70 RED. PENSIONES</v>
          </cell>
        </row>
        <row r="221">
          <cell r="A221" t="str">
            <v>LAVIN LEAL JUAN CARLOS</v>
          </cell>
          <cell r="B221" t="str">
            <v>LALJ530511</v>
          </cell>
          <cell r="C221" t="str">
            <v>LAVIN</v>
          </cell>
          <cell r="D221" t="str">
            <v>LEAL</v>
          </cell>
          <cell r="E221" t="str">
            <v>JUAN CARLOS</v>
          </cell>
          <cell r="F221" t="str">
            <v>H</v>
          </cell>
          <cell r="H221" t="str">
            <v>LALJ530511HDFVLN08</v>
          </cell>
          <cell r="I221" t="str">
            <v>01765396203</v>
          </cell>
          <cell r="J221" t="str">
            <v>0279037463865</v>
          </cell>
          <cell r="N221">
            <v>19490</v>
          </cell>
          <cell r="P221">
            <v>9</v>
          </cell>
          <cell r="Q221">
            <v>9000</v>
          </cell>
          <cell r="R221" t="str">
            <v>MEX</v>
          </cell>
          <cell r="T221">
            <v>7</v>
          </cell>
          <cell r="U221">
            <v>2</v>
          </cell>
          <cell r="V221">
            <v>36907</v>
          </cell>
          <cell r="W221">
            <v>36907</v>
          </cell>
          <cell r="X221">
            <v>4371</v>
          </cell>
          <cell r="AA221" t="str">
            <v>DP</v>
          </cell>
          <cell r="AB221" t="str">
            <v>BANORTE</v>
          </cell>
          <cell r="AC221" t="str">
            <v>0156098029</v>
          </cell>
          <cell r="AE221">
            <v>1606</v>
          </cell>
          <cell r="AF221">
            <v>36</v>
          </cell>
          <cell r="AG221">
            <v>452</v>
          </cell>
          <cell r="AI221">
            <v>23</v>
          </cell>
          <cell r="AJ221">
            <v>25</v>
          </cell>
          <cell r="AK221" t="str">
            <v>FRACC. PINOS</v>
          </cell>
          <cell r="AL221">
            <v>97138</v>
          </cell>
          <cell r="AO221">
            <v>31</v>
          </cell>
          <cell r="AP221">
            <v>31050</v>
          </cell>
          <cell r="AQ221" t="str">
            <v>LAVIN LEAL JUAN CARLOS</v>
          </cell>
          <cell r="AR221" t="str">
            <v>CALLE : 36 No 452 X 23 - 25 FRACC. PINOS</v>
          </cell>
        </row>
        <row r="222">
          <cell r="A222" t="str">
            <v>LEON CAPETILLO RAUL ANTONIO</v>
          </cell>
          <cell r="B222" t="str">
            <v>LECR501008</v>
          </cell>
          <cell r="C222" t="str">
            <v>LEON</v>
          </cell>
          <cell r="D222" t="str">
            <v>CAPETILLO</v>
          </cell>
          <cell r="E222" t="str">
            <v>RAUL ANTONIO</v>
          </cell>
          <cell r="F222" t="str">
            <v>H</v>
          </cell>
          <cell r="H222" t="str">
            <v>LECR501008HYNNPL07</v>
          </cell>
          <cell r="I222">
            <v>84955001114</v>
          </cell>
          <cell r="J222" t="str">
            <v>040666052041</v>
          </cell>
          <cell r="N222">
            <v>18544</v>
          </cell>
          <cell r="P222">
            <v>31</v>
          </cell>
          <cell r="Q222">
            <v>31050</v>
          </cell>
          <cell r="R222" t="str">
            <v>MEX</v>
          </cell>
          <cell r="T222">
            <v>5</v>
          </cell>
          <cell r="U222">
            <v>2</v>
          </cell>
          <cell r="V222">
            <v>34425</v>
          </cell>
          <cell r="W222">
            <v>34425</v>
          </cell>
          <cell r="X222">
            <v>6853</v>
          </cell>
          <cell r="AA222" t="str">
            <v>DP</v>
          </cell>
          <cell r="AB222" t="str">
            <v>BANORTE</v>
          </cell>
          <cell r="AC222" t="str">
            <v>0154077299</v>
          </cell>
          <cell r="AE222">
            <v>1602</v>
          </cell>
          <cell r="AF222" t="str">
            <v>19-B</v>
          </cell>
          <cell r="AG222">
            <v>218</v>
          </cell>
          <cell r="AI222">
            <v>6</v>
          </cell>
          <cell r="AJ222">
            <v>8</v>
          </cell>
          <cell r="AK222" t="str">
            <v>NVA. MAYAPAN</v>
          </cell>
          <cell r="AL222">
            <v>97159</v>
          </cell>
          <cell r="AO222">
            <v>31</v>
          </cell>
          <cell r="AP222">
            <v>31050</v>
          </cell>
          <cell r="AQ222" t="str">
            <v>LEON CAPETILLO RAUL ANTONIO</v>
          </cell>
          <cell r="AR222" t="str">
            <v>CALLE : 19-B No 218 X 6 - 8 NVA. MAYAPAN</v>
          </cell>
        </row>
        <row r="223">
          <cell r="A223" t="str">
            <v>LOEZA TUN MARIANA</v>
          </cell>
          <cell r="B223" t="str">
            <v>LOTM620725</v>
          </cell>
          <cell r="C223" t="str">
            <v>LOEZA</v>
          </cell>
          <cell r="D223" t="str">
            <v>TUN</v>
          </cell>
          <cell r="E223" t="str">
            <v>MARIANA</v>
          </cell>
          <cell r="F223" t="str">
            <v>M</v>
          </cell>
          <cell r="H223" t="str">
            <v>LOTM620725MYNZNR00</v>
          </cell>
          <cell r="I223">
            <v>84886208515</v>
          </cell>
          <cell r="J223" t="str">
            <v>038266440982</v>
          </cell>
          <cell r="N223">
            <v>22852</v>
          </cell>
          <cell r="P223">
            <v>31</v>
          </cell>
          <cell r="Q223">
            <v>31076</v>
          </cell>
          <cell r="R223" t="str">
            <v>MEX</v>
          </cell>
          <cell r="T223">
            <v>1</v>
          </cell>
          <cell r="U223">
            <v>2</v>
          </cell>
          <cell r="V223">
            <v>30605</v>
          </cell>
          <cell r="W223">
            <v>30605</v>
          </cell>
          <cell r="X223">
            <v>10673</v>
          </cell>
          <cell r="AA223" t="str">
            <v>DP</v>
          </cell>
          <cell r="AB223" t="str">
            <v>BANORTE</v>
          </cell>
          <cell r="AC223" t="str">
            <v>0148675452</v>
          </cell>
          <cell r="AE223">
            <v>1603</v>
          </cell>
          <cell r="AF223" t="str">
            <v>59-B</v>
          </cell>
          <cell r="AG223">
            <v>373</v>
          </cell>
          <cell r="AI223">
            <v>130</v>
          </cell>
          <cell r="AJ223">
            <v>132</v>
          </cell>
          <cell r="AK223" t="str">
            <v>VILLAS YUCALPETEN</v>
          </cell>
          <cell r="AO223">
            <v>31</v>
          </cell>
          <cell r="AP223">
            <v>31050</v>
          </cell>
          <cell r="AQ223" t="str">
            <v>LOEZA TUN MARIANA</v>
          </cell>
          <cell r="AR223" t="str">
            <v>CALLE : 59-B No 373 X 130 - 132 VILLAS YUCALPETEN</v>
          </cell>
        </row>
        <row r="224">
          <cell r="A224" t="str">
            <v>LOPE ORTEGA JULIO ANTONIO</v>
          </cell>
          <cell r="B224" t="str">
            <v>LOOJ580813</v>
          </cell>
          <cell r="C224" t="str">
            <v>LOPE</v>
          </cell>
          <cell r="D224" t="str">
            <v>ORTEGA</v>
          </cell>
          <cell r="E224" t="str">
            <v>JULIO ANTONIO</v>
          </cell>
          <cell r="F224" t="str">
            <v>H</v>
          </cell>
          <cell r="H224" t="str">
            <v>LOOJ580813HYNPRL09</v>
          </cell>
          <cell r="I224">
            <v>84075800791</v>
          </cell>
          <cell r="J224" t="str">
            <v>0343106278204</v>
          </cell>
          <cell r="N224">
            <v>21410</v>
          </cell>
          <cell r="P224">
            <v>31</v>
          </cell>
          <cell r="Q224">
            <v>31083</v>
          </cell>
          <cell r="R224" t="str">
            <v>MEX</v>
          </cell>
          <cell r="T224">
            <v>5</v>
          </cell>
          <cell r="U224">
            <v>2</v>
          </cell>
          <cell r="V224">
            <v>39365</v>
          </cell>
          <cell r="W224">
            <v>39365</v>
          </cell>
          <cell r="X224">
            <v>1913</v>
          </cell>
          <cell r="AA224" t="str">
            <v>DP</v>
          </cell>
          <cell r="AB224" t="str">
            <v>BANORTE</v>
          </cell>
          <cell r="AC224" t="str">
            <v>0559704181</v>
          </cell>
          <cell r="AE224">
            <v>1601</v>
          </cell>
          <cell r="AF224" t="str">
            <v>29A</v>
          </cell>
          <cell r="AG224">
            <v>436</v>
          </cell>
          <cell r="AI224" t="str">
            <v>MANZANA 411</v>
          </cell>
          <cell r="AJ224" t="str">
            <v>S/C</v>
          </cell>
          <cell r="AK224" t="str">
            <v>CHENKU</v>
          </cell>
          <cell r="AL224">
            <v>97217</v>
          </cell>
          <cell r="AO224">
            <v>31</v>
          </cell>
          <cell r="AP224">
            <v>31050</v>
          </cell>
          <cell r="AQ224" t="str">
            <v>LOPE ORTEGA JULIO ANTONIO</v>
          </cell>
          <cell r="AR224" t="str">
            <v>CALLE : 29A No 436 X MANZANA 411 - S/C CHENKU</v>
          </cell>
        </row>
        <row r="225">
          <cell r="A225" t="str">
            <v>LOPEZ MENA FRANZ AUGUSTO</v>
          </cell>
          <cell r="B225" t="str">
            <v>LOMF790726</v>
          </cell>
          <cell r="C225" t="str">
            <v>LOPEZ</v>
          </cell>
          <cell r="D225" t="str">
            <v>MENA</v>
          </cell>
          <cell r="E225" t="str">
            <v>FRANZ AUGUSTO</v>
          </cell>
          <cell r="F225" t="str">
            <v>H</v>
          </cell>
          <cell r="H225" t="str">
            <v>LOMF790726HYNPNR09</v>
          </cell>
          <cell r="I225">
            <v>84997924687</v>
          </cell>
          <cell r="J225">
            <v>34766384455</v>
          </cell>
          <cell r="N225">
            <v>29062</v>
          </cell>
          <cell r="P225">
            <v>31</v>
          </cell>
          <cell r="Q225">
            <v>31050</v>
          </cell>
          <cell r="R225" t="str">
            <v>MEX</v>
          </cell>
          <cell r="T225">
            <v>3</v>
          </cell>
          <cell r="U225">
            <v>1</v>
          </cell>
          <cell r="V225">
            <v>38596</v>
          </cell>
          <cell r="W225">
            <v>38596</v>
          </cell>
          <cell r="X225">
            <v>2682</v>
          </cell>
          <cell r="AA225" t="str">
            <v>EF</v>
          </cell>
          <cell r="AE225">
            <v>1604</v>
          </cell>
          <cell r="AF225" t="str">
            <v>5F</v>
          </cell>
          <cell r="AG225">
            <v>472</v>
          </cell>
          <cell r="AI225">
            <v>48</v>
          </cell>
          <cell r="AJ225">
            <v>50</v>
          </cell>
          <cell r="AK225" t="str">
            <v>FRACC. RESIDENCIAL PENSIONES</v>
          </cell>
          <cell r="AL225">
            <v>97217</v>
          </cell>
          <cell r="AM225">
            <v>9870506</v>
          </cell>
          <cell r="AO225">
            <v>31</v>
          </cell>
          <cell r="AP225">
            <v>31050</v>
          </cell>
          <cell r="AQ225" t="str">
            <v>LOPEZ MENA FRANZ AUGUSTO</v>
          </cell>
          <cell r="AR225" t="str">
            <v>CALLE : 5F No 472 X 48 - 50 FRACC. RESIDENCIAL PENSIONES</v>
          </cell>
        </row>
        <row r="226">
          <cell r="A226" t="str">
            <v>LOPEZ KEB CHRISTIAN LIZETH</v>
          </cell>
          <cell r="B226" t="str">
            <v>LOKC820705</v>
          </cell>
          <cell r="C226" t="str">
            <v>LOPEZ</v>
          </cell>
          <cell r="D226" t="str">
            <v>KEB</v>
          </cell>
          <cell r="E226" t="str">
            <v>CHRISTIAN LIZETH</v>
          </cell>
          <cell r="F226" t="str">
            <v>M</v>
          </cell>
          <cell r="H226" t="str">
            <v>LOKC820705MYNPBH03</v>
          </cell>
          <cell r="I226">
            <v>84018227821</v>
          </cell>
          <cell r="N226">
            <v>30107</v>
          </cell>
          <cell r="P226">
            <v>31</v>
          </cell>
          <cell r="Q226">
            <v>31050</v>
          </cell>
          <cell r="R226" t="str">
            <v>MEX</v>
          </cell>
          <cell r="T226">
            <v>7</v>
          </cell>
          <cell r="U226">
            <v>1</v>
          </cell>
          <cell r="V226">
            <v>37012</v>
          </cell>
          <cell r="W226">
            <v>37012</v>
          </cell>
          <cell r="X226">
            <v>4266</v>
          </cell>
          <cell r="AA226" t="str">
            <v>EF</v>
          </cell>
          <cell r="AE226">
            <v>1605</v>
          </cell>
          <cell r="AF226">
            <v>71</v>
          </cell>
          <cell r="AG226">
            <v>378</v>
          </cell>
          <cell r="AI226">
            <v>28</v>
          </cell>
          <cell r="AJ226">
            <v>30</v>
          </cell>
          <cell r="AK226" t="str">
            <v>AZCORRA</v>
          </cell>
          <cell r="AL226">
            <v>97177</v>
          </cell>
          <cell r="AM226">
            <v>9999291472</v>
          </cell>
          <cell r="AO226">
            <v>31</v>
          </cell>
          <cell r="AP226">
            <v>31050</v>
          </cell>
          <cell r="AQ226" t="str">
            <v>LOPEZ KEB CHRISTIAN LIZETH</v>
          </cell>
          <cell r="AR226" t="str">
            <v>CALLE : 71 No 378 X 28 - 30 AZCORRA</v>
          </cell>
        </row>
        <row r="227">
          <cell r="A227" t="str">
            <v>LOPEZ REJON NELSY LETICIA</v>
          </cell>
          <cell r="B227" t="str">
            <v>LORN760305</v>
          </cell>
          <cell r="C227" t="str">
            <v>LOPEZ</v>
          </cell>
          <cell r="D227" t="str">
            <v>REJON</v>
          </cell>
          <cell r="E227" t="str">
            <v>NELSY LETICIA</v>
          </cell>
          <cell r="F227" t="str">
            <v>M</v>
          </cell>
          <cell r="H227" t="str">
            <v>LORN760305MYNPJL02</v>
          </cell>
          <cell r="I227">
            <v>84937621179</v>
          </cell>
          <cell r="J227">
            <v>627066139139</v>
          </cell>
          <cell r="N227">
            <v>27824</v>
          </cell>
          <cell r="P227">
            <v>31</v>
          </cell>
          <cell r="Q227">
            <v>31050</v>
          </cell>
          <cell r="R227" t="str">
            <v>MEX</v>
          </cell>
          <cell r="T227">
            <v>7</v>
          </cell>
          <cell r="U227">
            <v>2</v>
          </cell>
          <cell r="V227">
            <v>37354</v>
          </cell>
          <cell r="W227">
            <v>37354</v>
          </cell>
          <cell r="X227">
            <v>3924</v>
          </cell>
          <cell r="AA227" t="str">
            <v>DP</v>
          </cell>
          <cell r="AB227" t="str">
            <v>BANORTE</v>
          </cell>
          <cell r="AC227" t="str">
            <v>0150048291</v>
          </cell>
          <cell r="AE227">
            <v>1601</v>
          </cell>
          <cell r="AF227">
            <v>73</v>
          </cell>
          <cell r="AG227">
            <v>444</v>
          </cell>
          <cell r="AI227">
            <v>28</v>
          </cell>
          <cell r="AJ227" t="str">
            <v>28A</v>
          </cell>
          <cell r="AK227" t="str">
            <v>FRACC. VILLA MAGNA</v>
          </cell>
          <cell r="AL227">
            <v>97249</v>
          </cell>
          <cell r="AN227">
            <v>9992275653</v>
          </cell>
          <cell r="AO227">
            <v>31</v>
          </cell>
          <cell r="AP227">
            <v>31050</v>
          </cell>
          <cell r="AQ227" t="str">
            <v>LOPEZ REJON NELSY LETICIA</v>
          </cell>
          <cell r="AR227" t="str">
            <v>CALLE : 73 No 444 X 28 - 28A FRACC. VILLA MAGNA</v>
          </cell>
        </row>
        <row r="228">
          <cell r="A228" t="str">
            <v>LUGO SANCHEZ EFFY GUADALUPE</v>
          </cell>
          <cell r="B228" t="str">
            <v>LUSE850330</v>
          </cell>
          <cell r="C228" t="str">
            <v>LUGO</v>
          </cell>
          <cell r="D228" t="str">
            <v>SANCHEZ</v>
          </cell>
          <cell r="E228" t="str">
            <v>EFFY GUADALUPE</v>
          </cell>
          <cell r="F228" t="str">
            <v>M</v>
          </cell>
          <cell r="H228" t="str">
            <v>LUSE850330MYNGNF05</v>
          </cell>
          <cell r="I228">
            <v>84078519273</v>
          </cell>
          <cell r="J228" t="str">
            <v>0365102435703</v>
          </cell>
          <cell r="L228" t="str">
            <v>effylu@hotmail.com</v>
          </cell>
          <cell r="N228">
            <v>31136</v>
          </cell>
          <cell r="P228">
            <v>31</v>
          </cell>
          <cell r="Q228">
            <v>31050</v>
          </cell>
          <cell r="R228" t="str">
            <v>MEX</v>
          </cell>
          <cell r="T228">
            <v>3</v>
          </cell>
          <cell r="U228">
            <v>1</v>
          </cell>
          <cell r="V228">
            <v>39356</v>
          </cell>
          <cell r="W228">
            <v>39356</v>
          </cell>
          <cell r="X228">
            <v>1922</v>
          </cell>
          <cell r="AA228" t="str">
            <v>EF</v>
          </cell>
          <cell r="AE228">
            <v>1601</v>
          </cell>
          <cell r="AF228">
            <v>35</v>
          </cell>
          <cell r="AG228">
            <v>505</v>
          </cell>
          <cell r="AI228">
            <v>72</v>
          </cell>
          <cell r="AJ228" t="str">
            <v>72-A</v>
          </cell>
          <cell r="AK228" t="str">
            <v>CENTRO</v>
          </cell>
          <cell r="AL228">
            <v>97000</v>
          </cell>
          <cell r="AN228">
            <v>9991512785</v>
          </cell>
          <cell r="AO228">
            <v>31</v>
          </cell>
          <cell r="AP228">
            <v>31050</v>
          </cell>
          <cell r="AQ228" t="str">
            <v>LUGO SANCHEZ EFFY GUADALUPE</v>
          </cell>
          <cell r="AR228" t="str">
            <v>CALLE : 35 No 505 X 72 - 72-A CENTRO</v>
          </cell>
        </row>
        <row r="229">
          <cell r="A229" t="str">
            <v>LUGO HERRERA ALBERTO ALONSO</v>
          </cell>
          <cell r="B229" t="str">
            <v>LUHA640817</v>
          </cell>
          <cell r="C229" t="str">
            <v>LUGO</v>
          </cell>
          <cell r="D229" t="str">
            <v>HERRERA</v>
          </cell>
          <cell r="E229" t="str">
            <v>ALBERTO ALONSO</v>
          </cell>
          <cell r="F229" t="str">
            <v>H</v>
          </cell>
          <cell r="H229" t="str">
            <v>LUHA640817HYNGRL02</v>
          </cell>
          <cell r="I229">
            <v>84896409996</v>
          </cell>
          <cell r="J229">
            <v>45166561048</v>
          </cell>
          <cell r="N229">
            <v>23606</v>
          </cell>
          <cell r="P229">
            <v>31</v>
          </cell>
          <cell r="Q229">
            <v>31050</v>
          </cell>
          <cell r="R229" t="str">
            <v>MEX</v>
          </cell>
          <cell r="T229">
            <v>9</v>
          </cell>
          <cell r="U229">
            <v>2</v>
          </cell>
          <cell r="V229">
            <v>32797</v>
          </cell>
          <cell r="W229">
            <v>32797</v>
          </cell>
          <cell r="X229">
            <v>8481</v>
          </cell>
          <cell r="AA229" t="str">
            <v>DP</v>
          </cell>
          <cell r="AB229" t="str">
            <v>BANORTE</v>
          </cell>
          <cell r="AC229" t="str">
            <v>0148675519</v>
          </cell>
          <cell r="AE229">
            <v>1608</v>
          </cell>
          <cell r="AF229" t="str">
            <v>57-B</v>
          </cell>
          <cell r="AG229">
            <v>678</v>
          </cell>
          <cell r="AI229">
            <v>12</v>
          </cell>
          <cell r="AJ229">
            <v>14</v>
          </cell>
          <cell r="AK229" t="str">
            <v>RESIDENCIAL DEL PARQUE</v>
          </cell>
          <cell r="AL229">
            <v>97000</v>
          </cell>
          <cell r="AO229">
            <v>31</v>
          </cell>
          <cell r="AP229">
            <v>31050</v>
          </cell>
          <cell r="AQ229" t="str">
            <v>LUGO HERRERA ALBERTO ALONSO</v>
          </cell>
          <cell r="AR229" t="str">
            <v>CALLE : 57-B No 678 X 12 - 14 RESIDENCIAL DEL PARQUE</v>
          </cell>
        </row>
        <row r="230">
          <cell r="A230" t="str">
            <v>LUNA SOSA GEORGINA GUADALUPE</v>
          </cell>
          <cell r="B230" t="str">
            <v>LUSG690423</v>
          </cell>
          <cell r="C230" t="str">
            <v>LUNA</v>
          </cell>
          <cell r="D230" t="str">
            <v>SOSA</v>
          </cell>
          <cell r="E230" t="str">
            <v>GEORGINA GUADALUPE</v>
          </cell>
          <cell r="F230" t="str">
            <v>M</v>
          </cell>
          <cell r="H230" t="str">
            <v>LUSG690423MYNNSR05</v>
          </cell>
          <cell r="I230">
            <v>84946906595</v>
          </cell>
          <cell r="J230">
            <v>36366230468</v>
          </cell>
          <cell r="N230">
            <v>25316</v>
          </cell>
          <cell r="P230">
            <v>31</v>
          </cell>
          <cell r="Q230">
            <v>31050</v>
          </cell>
          <cell r="R230" t="str">
            <v>MEX</v>
          </cell>
          <cell r="T230">
            <v>7</v>
          </cell>
          <cell r="U230">
            <v>2</v>
          </cell>
          <cell r="V230">
            <v>33117</v>
          </cell>
          <cell r="W230">
            <v>33117</v>
          </cell>
          <cell r="X230">
            <v>8161</v>
          </cell>
          <cell r="AA230" t="str">
            <v>DP</v>
          </cell>
          <cell r="AB230" t="str">
            <v>BANORTE</v>
          </cell>
          <cell r="AC230" t="str">
            <v>0156098038</v>
          </cell>
          <cell r="AE230">
            <v>1601</v>
          </cell>
          <cell r="AF230">
            <v>35</v>
          </cell>
          <cell r="AG230">
            <v>454</v>
          </cell>
          <cell r="AI230">
            <v>40</v>
          </cell>
          <cell r="AJ230">
            <v>42</v>
          </cell>
          <cell r="AK230" t="str">
            <v>JESUS CARRANZA</v>
          </cell>
          <cell r="AL230">
            <v>97000</v>
          </cell>
          <cell r="AO230">
            <v>31</v>
          </cell>
          <cell r="AP230">
            <v>31050</v>
          </cell>
          <cell r="AQ230" t="str">
            <v>LUNA SOSA GEORGINA GUADALUPE</v>
          </cell>
          <cell r="AR230" t="str">
            <v>CALLE : 35 No 454 X 40 - 42 JESUS CARRANZA</v>
          </cell>
        </row>
        <row r="231">
          <cell r="A231" t="str">
            <v>MACHAIN CHABLE MIGUEL ANGEL</v>
          </cell>
          <cell r="B231" t="str">
            <v>MACM541008</v>
          </cell>
          <cell r="C231" t="str">
            <v>MACHAIN</v>
          </cell>
          <cell r="D231" t="str">
            <v>CHABLE</v>
          </cell>
          <cell r="E231" t="str">
            <v>MIGUEL ANGEL</v>
          </cell>
          <cell r="F231" t="str">
            <v>H</v>
          </cell>
          <cell r="H231" t="str">
            <v>MACM541008HYNCHG01</v>
          </cell>
          <cell r="I231">
            <v>84855401075</v>
          </cell>
          <cell r="J231" t="str">
            <v>0417013559408</v>
          </cell>
          <cell r="K231">
            <v>301960</v>
          </cell>
          <cell r="N231">
            <v>20005</v>
          </cell>
          <cell r="P231">
            <v>31</v>
          </cell>
          <cell r="Q231">
            <v>31079</v>
          </cell>
          <cell r="R231" t="str">
            <v>MEX</v>
          </cell>
          <cell r="T231">
            <v>7</v>
          </cell>
          <cell r="U231">
            <v>2</v>
          </cell>
          <cell r="V231">
            <v>30926</v>
          </cell>
          <cell r="W231">
            <v>30926</v>
          </cell>
          <cell r="X231">
            <v>10352</v>
          </cell>
          <cell r="AA231" t="str">
            <v>DP</v>
          </cell>
          <cell r="AB231" t="str">
            <v>BANORTE</v>
          </cell>
          <cell r="AC231" t="str">
            <v>0148675528</v>
          </cell>
          <cell r="AE231">
            <v>1609</v>
          </cell>
          <cell r="AF231" t="str">
            <v>120A</v>
          </cell>
          <cell r="AG231">
            <v>368</v>
          </cell>
          <cell r="AI231">
            <v>69</v>
          </cell>
          <cell r="AJ231" t="str">
            <v>69D</v>
          </cell>
          <cell r="AK231" t="str">
            <v>YUCALPETEN</v>
          </cell>
          <cell r="AL231">
            <v>97238</v>
          </cell>
          <cell r="AO231">
            <v>31</v>
          </cell>
          <cell r="AP231">
            <v>31050</v>
          </cell>
          <cell r="AQ231" t="str">
            <v>MACHAIN CHABLE MIGUEL ANGEL</v>
          </cell>
          <cell r="AR231" t="str">
            <v>CALLE : 120A No 368 X 69 - 69D YUCALPETEN</v>
          </cell>
        </row>
        <row r="232">
          <cell r="A232" t="str">
            <v>MAGAÑA ESTRELLA MARGELI DE LA CRUZ</v>
          </cell>
          <cell r="B232" t="str">
            <v>MAEM741106</v>
          </cell>
          <cell r="C232" t="str">
            <v>MAGAÑA</v>
          </cell>
          <cell r="D232" t="str">
            <v>ESTRELLA</v>
          </cell>
          <cell r="E232" t="str">
            <v>MARGELI DE LA CRUZ</v>
          </cell>
          <cell r="F232" t="str">
            <v>M</v>
          </cell>
          <cell r="H232" t="str">
            <v>MAEM741106MYNGSR04</v>
          </cell>
          <cell r="I232">
            <v>84017403530</v>
          </cell>
          <cell r="J232" t="str">
            <v>073766098132</v>
          </cell>
          <cell r="N232">
            <v>27339</v>
          </cell>
          <cell r="P232">
            <v>31</v>
          </cell>
          <cell r="Q232">
            <v>31059</v>
          </cell>
          <cell r="R232" t="str">
            <v>MEX</v>
          </cell>
          <cell r="T232">
            <v>5</v>
          </cell>
          <cell r="U232">
            <v>1</v>
          </cell>
          <cell r="V232">
            <v>35080</v>
          </cell>
          <cell r="W232">
            <v>35080</v>
          </cell>
          <cell r="X232">
            <v>6198</v>
          </cell>
          <cell r="AA232" t="str">
            <v>DP</v>
          </cell>
          <cell r="AB232" t="str">
            <v>BANORTE</v>
          </cell>
          <cell r="AC232" t="str">
            <v>0148675546</v>
          </cell>
          <cell r="AE232">
            <v>1601</v>
          </cell>
          <cell r="AF232">
            <v>21</v>
          </cell>
          <cell r="AG232">
            <v>51</v>
          </cell>
          <cell r="AI232">
            <v>18</v>
          </cell>
          <cell r="AJ232">
            <v>20</v>
          </cell>
          <cell r="AK232" t="str">
            <v>CHELEM PROGRESO</v>
          </cell>
          <cell r="AL232">
            <v>97336</v>
          </cell>
          <cell r="AO232">
            <v>31</v>
          </cell>
          <cell r="AP232">
            <v>31059</v>
          </cell>
          <cell r="AQ232" t="str">
            <v>MAGAÑA ESTRELLA MARGELI DE LA CRUZ</v>
          </cell>
          <cell r="AR232" t="str">
            <v>CALLE : 21 No 51 X 18 - 20 CHELEM PROGRESO</v>
          </cell>
        </row>
        <row r="233">
          <cell r="A233" t="str">
            <v>MAGAÑA SANTANA ERIC RODULFO</v>
          </cell>
          <cell r="B233" t="str">
            <v>MASE710309</v>
          </cell>
          <cell r="C233" t="str">
            <v>MAGAÑA</v>
          </cell>
          <cell r="D233" t="str">
            <v>SANTANA</v>
          </cell>
          <cell r="E233" t="str">
            <v>ERIC RODULFO</v>
          </cell>
          <cell r="F233" t="str">
            <v>H</v>
          </cell>
          <cell r="H233" t="str">
            <v>MASE710309HYNGNR00</v>
          </cell>
          <cell r="I233">
            <v>84921778335</v>
          </cell>
          <cell r="J233" t="str">
            <v>073714049943</v>
          </cell>
          <cell r="N233">
            <v>26001</v>
          </cell>
          <cell r="P233">
            <v>31</v>
          </cell>
          <cell r="Q233">
            <v>31059</v>
          </cell>
          <cell r="R233" t="str">
            <v>MEX</v>
          </cell>
          <cell r="T233">
            <v>8</v>
          </cell>
          <cell r="U233">
            <v>2</v>
          </cell>
          <cell r="V233">
            <v>36982</v>
          </cell>
          <cell r="W233">
            <v>36982</v>
          </cell>
          <cell r="X233">
            <v>4296</v>
          </cell>
          <cell r="AA233" t="str">
            <v>DP</v>
          </cell>
          <cell r="AB233" t="str">
            <v>BANORTE</v>
          </cell>
          <cell r="AC233" t="str">
            <v>0540510410</v>
          </cell>
          <cell r="AE233">
            <v>1611</v>
          </cell>
          <cell r="AF233">
            <v>23</v>
          </cell>
          <cell r="AG233" t="str">
            <v>S/N</v>
          </cell>
          <cell r="AI233">
            <v>24</v>
          </cell>
          <cell r="AJ233" t="str">
            <v>S/C</v>
          </cell>
          <cell r="AK233" t="str">
            <v>CHELEM</v>
          </cell>
          <cell r="AL233">
            <v>97322</v>
          </cell>
          <cell r="AO233">
            <v>31</v>
          </cell>
          <cell r="AP233">
            <v>31059</v>
          </cell>
          <cell r="AQ233" t="str">
            <v>MAGAÑA SANTANA ERIC RODULFO</v>
          </cell>
          <cell r="AR233" t="str">
            <v>CALLE : 23 No S/N X 24 - S/C CHELEM</v>
          </cell>
        </row>
        <row r="234">
          <cell r="A234" t="str">
            <v>MAGAÑA TOLEDANO EDGAR FABIAN</v>
          </cell>
          <cell r="B234" t="str">
            <v>MATE650813</v>
          </cell>
          <cell r="C234" t="str">
            <v>MAGAÑA</v>
          </cell>
          <cell r="D234" t="str">
            <v>TOLEDANO</v>
          </cell>
          <cell r="E234" t="str">
            <v>EDGAR FABIAN</v>
          </cell>
          <cell r="F234" t="str">
            <v>H</v>
          </cell>
          <cell r="H234" t="str">
            <v>MATE650813HYNGLD08</v>
          </cell>
          <cell r="I234">
            <v>84876511134</v>
          </cell>
          <cell r="J234" t="str">
            <v>0218013772473</v>
          </cell>
          <cell r="K234" t="str">
            <v>B-3478461</v>
          </cell>
          <cell r="N234">
            <v>41134</v>
          </cell>
          <cell r="P234">
            <v>31</v>
          </cell>
          <cell r="Q234">
            <v>31050</v>
          </cell>
          <cell r="R234" t="str">
            <v>MEX</v>
          </cell>
          <cell r="T234">
            <v>9</v>
          </cell>
          <cell r="U234">
            <v>2</v>
          </cell>
          <cell r="V234">
            <v>37727</v>
          </cell>
          <cell r="W234">
            <v>37727</v>
          </cell>
          <cell r="X234">
            <v>3551</v>
          </cell>
          <cell r="AA234" t="str">
            <v>DP</v>
          </cell>
          <cell r="AB234" t="str">
            <v>BANORTE</v>
          </cell>
          <cell r="AC234" t="str">
            <v>0156173337</v>
          </cell>
          <cell r="AE234">
            <v>1604</v>
          </cell>
          <cell r="AF234">
            <v>10</v>
          </cell>
          <cell r="AG234" t="str">
            <v>S/N</v>
          </cell>
          <cell r="AI234" t="str">
            <v>65-F</v>
          </cell>
          <cell r="AJ234" t="str">
            <v>65-G</v>
          </cell>
          <cell r="AK234" t="str">
            <v>FRANCISCO VILLA ORIENTE</v>
          </cell>
          <cell r="AL234">
            <v>97370</v>
          </cell>
          <cell r="AN234">
            <v>5299057427</v>
          </cell>
          <cell r="AO234">
            <v>31</v>
          </cell>
          <cell r="AP234">
            <v>31041</v>
          </cell>
          <cell r="AQ234" t="str">
            <v>MAGAÑA TOLEDANO EDGAR FABIAN</v>
          </cell>
          <cell r="AR234" t="str">
            <v>CALLE : 10 No S/N X 65-F - 65-G FRANCISCO VILLA ORIENTE</v>
          </cell>
        </row>
        <row r="235">
          <cell r="A235" t="str">
            <v>MANRIQUE BELTRAN MARIA TERESA DE JESUS</v>
          </cell>
          <cell r="B235" t="str">
            <v>MABT570402</v>
          </cell>
          <cell r="C235" t="str">
            <v>MANRIQUE</v>
          </cell>
          <cell r="D235" t="str">
            <v>BELTRAN</v>
          </cell>
          <cell r="E235" t="str">
            <v>MARIA TERESA DE JESUS</v>
          </cell>
          <cell r="F235" t="str">
            <v>M</v>
          </cell>
          <cell r="H235" t="str">
            <v>MABT570402MYNNLR03</v>
          </cell>
          <cell r="I235">
            <v>84955700426</v>
          </cell>
          <cell r="J235" t="str">
            <v>038913595546</v>
          </cell>
          <cell r="N235">
            <v>20912</v>
          </cell>
          <cell r="P235">
            <v>31</v>
          </cell>
          <cell r="Q235">
            <v>31050</v>
          </cell>
          <cell r="R235" t="str">
            <v>MEX</v>
          </cell>
          <cell r="T235">
            <v>8</v>
          </cell>
          <cell r="U235">
            <v>2</v>
          </cell>
          <cell r="V235">
            <v>36526</v>
          </cell>
          <cell r="W235">
            <v>36526</v>
          </cell>
          <cell r="X235">
            <v>4752</v>
          </cell>
          <cell r="AA235" t="str">
            <v>DP</v>
          </cell>
          <cell r="AB235" t="str">
            <v>BANORTE</v>
          </cell>
          <cell r="AC235" t="str">
            <v>0154041058</v>
          </cell>
          <cell r="AE235">
            <v>1604</v>
          </cell>
          <cell r="AF235">
            <v>88</v>
          </cell>
          <cell r="AG235">
            <v>460</v>
          </cell>
          <cell r="AI235">
            <v>39</v>
          </cell>
          <cell r="AJ235">
            <v>41</v>
          </cell>
          <cell r="AK235" t="str">
            <v>INALAMBRICA</v>
          </cell>
          <cell r="AL235">
            <v>97069</v>
          </cell>
          <cell r="AM235">
            <v>9204499</v>
          </cell>
          <cell r="AO235">
            <v>31</v>
          </cell>
          <cell r="AP235">
            <v>31050</v>
          </cell>
          <cell r="AQ235" t="str">
            <v>MANRIQUE BELTRAN MARIA TERESA DE JESUS</v>
          </cell>
          <cell r="AR235" t="str">
            <v>CALLE : 88 No 460 X 39 - 41 INALAMBRICA</v>
          </cell>
        </row>
        <row r="236">
          <cell r="A236" t="str">
            <v>MANZANO OSORIO GUSTAVO ANTONIO</v>
          </cell>
          <cell r="B236" t="str">
            <v>MAOG810916</v>
          </cell>
          <cell r="C236" t="str">
            <v>MANZANO</v>
          </cell>
          <cell r="D236" t="str">
            <v>OSORIO</v>
          </cell>
          <cell r="E236" t="str">
            <v>GUSTAVO ANTONIO</v>
          </cell>
          <cell r="F236" t="str">
            <v>H</v>
          </cell>
          <cell r="H236" t="str">
            <v>MAOG810916HYNNSS09</v>
          </cell>
          <cell r="I236">
            <v>84008142352</v>
          </cell>
          <cell r="J236" t="str">
            <v>0316066577201</v>
          </cell>
          <cell r="N236">
            <v>29845</v>
          </cell>
          <cell r="P236">
            <v>31</v>
          </cell>
          <cell r="Q236">
            <v>31050</v>
          </cell>
          <cell r="R236" t="str">
            <v>MEX</v>
          </cell>
          <cell r="T236">
            <v>5</v>
          </cell>
          <cell r="U236">
            <v>1</v>
          </cell>
          <cell r="V236">
            <v>39479</v>
          </cell>
          <cell r="W236">
            <v>39479</v>
          </cell>
          <cell r="X236">
            <v>1799</v>
          </cell>
          <cell r="AA236" t="str">
            <v>DP</v>
          </cell>
          <cell r="AB236" t="str">
            <v>BANORTE</v>
          </cell>
          <cell r="AC236" t="str">
            <v>0569569950</v>
          </cell>
          <cell r="AE236">
            <v>1601</v>
          </cell>
          <cell r="AF236" t="str">
            <v>35C</v>
          </cell>
          <cell r="AG236">
            <v>49</v>
          </cell>
          <cell r="AI236" t="str">
            <v>AV. TECNOLOGICO</v>
          </cell>
          <cell r="AJ236" t="str">
            <v>S/C</v>
          </cell>
          <cell r="AK236" t="str">
            <v>BUENAVISTA</v>
          </cell>
          <cell r="AL236">
            <v>97217</v>
          </cell>
          <cell r="AO236">
            <v>31</v>
          </cell>
          <cell r="AP236">
            <v>31050</v>
          </cell>
          <cell r="AQ236" t="str">
            <v>MANZANO OSORIO GUSTAVO ANTONIO</v>
          </cell>
          <cell r="AR236" t="str">
            <v>CALLE : 35C No 49 X AV. TECNOLOGICO - S/C BUENAVISTA</v>
          </cell>
        </row>
        <row r="237">
          <cell r="A237" t="str">
            <v>MANZANO AZCORRA LIGIA NOEMI</v>
          </cell>
          <cell r="B237" t="str">
            <v>MAAL670627</v>
          </cell>
          <cell r="C237" t="str">
            <v>MANZANO</v>
          </cell>
          <cell r="D237" t="str">
            <v>AZCORRA</v>
          </cell>
          <cell r="E237" t="str">
            <v>LIGIA NOEMI</v>
          </cell>
          <cell r="F237" t="str">
            <v>M</v>
          </cell>
          <cell r="H237" t="str">
            <v>MAAL670627MYNNZG09</v>
          </cell>
          <cell r="I237">
            <v>84886718075</v>
          </cell>
          <cell r="J237" t="str">
            <v>044266027848</v>
          </cell>
          <cell r="N237">
            <v>24650</v>
          </cell>
          <cell r="P237">
            <v>31</v>
          </cell>
          <cell r="Q237">
            <v>31050</v>
          </cell>
          <cell r="R237" t="str">
            <v>MEX</v>
          </cell>
          <cell r="T237">
            <v>8</v>
          </cell>
          <cell r="U237">
            <v>2</v>
          </cell>
          <cell r="V237">
            <v>38261</v>
          </cell>
          <cell r="W237">
            <v>38261</v>
          </cell>
          <cell r="X237">
            <v>3017</v>
          </cell>
          <cell r="AA237" t="str">
            <v>DP</v>
          </cell>
          <cell r="AB237" t="str">
            <v>BANORTE</v>
          </cell>
          <cell r="AC237" t="str">
            <v>0199252565</v>
          </cell>
          <cell r="AE237">
            <v>1607</v>
          </cell>
          <cell r="AF237">
            <v>51</v>
          </cell>
          <cell r="AG237">
            <v>340</v>
          </cell>
          <cell r="AI237">
            <v>12</v>
          </cell>
          <cell r="AJ237">
            <v>14</v>
          </cell>
          <cell r="AK237" t="str">
            <v>MELCHOR OCAMPO</v>
          </cell>
          <cell r="AL237">
            <v>97161</v>
          </cell>
          <cell r="AO237">
            <v>31</v>
          </cell>
          <cell r="AP237">
            <v>31050</v>
          </cell>
          <cell r="AQ237" t="str">
            <v>MANZANO AZCORRA LIGIA NOEMI</v>
          </cell>
          <cell r="AR237" t="str">
            <v>CALLE : 51 No 340 X 12 - 14 MELCHOR OCAMPO</v>
          </cell>
        </row>
        <row r="238">
          <cell r="A238" t="str">
            <v>MARRUFO MORALES LANDY MARGARITA</v>
          </cell>
          <cell r="B238" t="str">
            <v>MAML610627</v>
          </cell>
          <cell r="C238" t="str">
            <v>MARRUFO</v>
          </cell>
          <cell r="D238" t="str">
            <v>MORALES</v>
          </cell>
          <cell r="E238" t="str">
            <v>LANDY MARGARITA</v>
          </cell>
          <cell r="F238" t="str">
            <v>M</v>
          </cell>
          <cell r="H238" t="str">
            <v>MAML610627MYNRRN01</v>
          </cell>
          <cell r="I238">
            <v>84026100218</v>
          </cell>
          <cell r="J238" t="str">
            <v>0360013650951</v>
          </cell>
          <cell r="N238">
            <v>22459</v>
          </cell>
          <cell r="P238">
            <v>31</v>
          </cell>
          <cell r="Q238">
            <v>31050</v>
          </cell>
          <cell r="R238" t="str">
            <v>MEX</v>
          </cell>
          <cell r="T238">
            <v>7</v>
          </cell>
          <cell r="U238">
            <v>2</v>
          </cell>
          <cell r="V238">
            <v>36910</v>
          </cell>
          <cell r="W238">
            <v>36910</v>
          </cell>
          <cell r="X238">
            <v>4368</v>
          </cell>
          <cell r="AA238" t="str">
            <v>DP</v>
          </cell>
          <cell r="AB238" t="str">
            <v>BANORTE</v>
          </cell>
          <cell r="AC238" t="str">
            <v>0166910698</v>
          </cell>
          <cell r="AE238">
            <v>1602</v>
          </cell>
          <cell r="AF238">
            <v>45</v>
          </cell>
          <cell r="AG238">
            <v>316</v>
          </cell>
          <cell r="AI238">
            <v>18</v>
          </cell>
          <cell r="AJ238">
            <v>20</v>
          </cell>
          <cell r="AK238" t="str">
            <v>BRISAS</v>
          </cell>
          <cell r="AL238">
            <v>97144</v>
          </cell>
          <cell r="AO238">
            <v>31</v>
          </cell>
          <cell r="AP238">
            <v>31050</v>
          </cell>
          <cell r="AQ238" t="str">
            <v>MARRUFO MORALES LANDY MARGARITA</v>
          </cell>
          <cell r="AR238" t="str">
            <v>CALLE : 45 No 316 X 18 - 20 BRISAS</v>
          </cell>
        </row>
        <row r="239">
          <cell r="A239" t="str">
            <v>MARTINEZ CANCINO MIREYA ANGELICA</v>
          </cell>
          <cell r="B239" t="str">
            <v>MACM730126</v>
          </cell>
          <cell r="C239" t="str">
            <v>MARTINEZ</v>
          </cell>
          <cell r="D239" t="str">
            <v>CANCINO</v>
          </cell>
          <cell r="E239" t="str">
            <v>MIREYA ANGELICA</v>
          </cell>
          <cell r="F239" t="str">
            <v>M</v>
          </cell>
          <cell r="H239" t="str">
            <v>MACM730126MCSRNR00</v>
          </cell>
          <cell r="I239">
            <v>84917213492</v>
          </cell>
          <cell r="J239" t="str">
            <v>0578066252575</v>
          </cell>
          <cell r="N239">
            <v>26690</v>
          </cell>
          <cell r="P239">
            <v>27</v>
          </cell>
          <cell r="Q239">
            <v>27017</v>
          </cell>
          <cell r="R239" t="str">
            <v>MEX</v>
          </cell>
          <cell r="T239">
            <v>7</v>
          </cell>
          <cell r="U239">
            <v>4</v>
          </cell>
          <cell r="V239">
            <v>40253</v>
          </cell>
          <cell r="W239">
            <v>40253</v>
          </cell>
          <cell r="X239">
            <v>1025</v>
          </cell>
          <cell r="AA239" t="str">
            <v>DP</v>
          </cell>
          <cell r="AB239" t="str">
            <v>BANORTE</v>
          </cell>
          <cell r="AC239" t="str">
            <v>0683335695</v>
          </cell>
          <cell r="AE239">
            <v>1604</v>
          </cell>
          <cell r="AF239">
            <v>21</v>
          </cell>
          <cell r="AG239" t="str">
            <v>299A</v>
          </cell>
          <cell r="AI239">
            <v>46</v>
          </cell>
          <cell r="AJ239">
            <v>48</v>
          </cell>
          <cell r="AK239" t="str">
            <v>ROMA</v>
          </cell>
          <cell r="AL239">
            <v>97218</v>
          </cell>
          <cell r="AO239">
            <v>31</v>
          </cell>
          <cell r="AP239">
            <v>31050</v>
          </cell>
          <cell r="AQ239" t="str">
            <v>MARTINEZ CANCINO MIREYA ANGELICA</v>
          </cell>
          <cell r="AR239" t="str">
            <v>CALLE : 21 No 299A X 46 - 48 ROMA</v>
          </cell>
        </row>
        <row r="240">
          <cell r="A240" t="str">
            <v>MARTINEZ CUA JOSE MODESTO</v>
          </cell>
          <cell r="B240" t="str">
            <v>MACM660212</v>
          </cell>
          <cell r="C240" t="str">
            <v>MARTINEZ</v>
          </cell>
          <cell r="D240" t="str">
            <v>CUA</v>
          </cell>
          <cell r="E240" t="str">
            <v>JOSE MODESTO</v>
          </cell>
          <cell r="F240" t="str">
            <v>H</v>
          </cell>
          <cell r="G240">
            <v>2</v>
          </cell>
          <cell r="H240" t="str">
            <v>MACM660212HYNRXD06</v>
          </cell>
          <cell r="I240">
            <v>84036600447</v>
          </cell>
          <cell r="J240" t="str">
            <v>0390066226446</v>
          </cell>
          <cell r="N240">
            <v>24150</v>
          </cell>
          <cell r="P240">
            <v>31</v>
          </cell>
          <cell r="Q240">
            <v>31050</v>
          </cell>
          <cell r="R240" t="str">
            <v>MEX</v>
          </cell>
          <cell r="T240">
            <v>8</v>
          </cell>
          <cell r="U240">
            <v>1</v>
          </cell>
          <cell r="V240">
            <v>37668</v>
          </cell>
          <cell r="W240">
            <v>37668</v>
          </cell>
          <cell r="X240">
            <v>3610</v>
          </cell>
          <cell r="AA240" t="str">
            <v>DP</v>
          </cell>
          <cell r="AB240" t="str">
            <v>BANORTE</v>
          </cell>
          <cell r="AC240" t="str">
            <v>0156173364</v>
          </cell>
          <cell r="AE240">
            <v>1602</v>
          </cell>
          <cell r="AF240">
            <v>90</v>
          </cell>
          <cell r="AG240">
            <v>378</v>
          </cell>
          <cell r="AI240">
            <v>41</v>
          </cell>
          <cell r="AJ240">
            <v>43</v>
          </cell>
          <cell r="AK240" t="str">
            <v>COL. INALAMBRICA</v>
          </cell>
          <cell r="AL240">
            <v>97069</v>
          </cell>
          <cell r="AO240">
            <v>31</v>
          </cell>
          <cell r="AP240">
            <v>31050</v>
          </cell>
          <cell r="AQ240" t="str">
            <v>MARTINEZ CUA JOSE MODESTO</v>
          </cell>
          <cell r="AR240" t="str">
            <v>CALLE : 90 No 378 X 41 - 43 COL. INALAMBRICA</v>
          </cell>
        </row>
        <row r="241">
          <cell r="A241" t="str">
            <v>MATOS YAH JOSE HUMBERTO</v>
          </cell>
          <cell r="B241" t="str">
            <v>MAYH600325</v>
          </cell>
          <cell r="C241" t="str">
            <v>MATOS</v>
          </cell>
          <cell r="D241" t="str">
            <v>YAH</v>
          </cell>
          <cell r="E241" t="str">
            <v>JOSE HUMBERTO</v>
          </cell>
          <cell r="F241" t="str">
            <v>H</v>
          </cell>
          <cell r="H241" t="str">
            <v>MAYH600325HYNTHM04</v>
          </cell>
          <cell r="I241">
            <v>84806211714</v>
          </cell>
          <cell r="J241" t="str">
            <v>0164095176216</v>
          </cell>
          <cell r="N241">
            <v>22000</v>
          </cell>
          <cell r="P241">
            <v>31</v>
          </cell>
          <cell r="Q241">
            <v>31036</v>
          </cell>
          <cell r="R241" t="str">
            <v>MEX</v>
          </cell>
          <cell r="T241">
            <v>8</v>
          </cell>
          <cell r="U241">
            <v>2</v>
          </cell>
          <cell r="V241">
            <v>37757</v>
          </cell>
          <cell r="W241">
            <v>37757</v>
          </cell>
          <cell r="X241">
            <v>3521</v>
          </cell>
          <cell r="AA241" t="str">
            <v>DP</v>
          </cell>
          <cell r="AB241" t="str">
            <v>BANORTE</v>
          </cell>
          <cell r="AC241" t="str">
            <v>0166217258</v>
          </cell>
          <cell r="AE241">
            <v>1603</v>
          </cell>
          <cell r="AF241">
            <v>16</v>
          </cell>
          <cell r="AG241">
            <v>105</v>
          </cell>
          <cell r="AI241">
            <v>21</v>
          </cell>
          <cell r="AJ241">
            <v>23</v>
          </cell>
          <cell r="AK241" t="str">
            <v>HOMUN</v>
          </cell>
          <cell r="AL241">
            <v>97580</v>
          </cell>
          <cell r="AO241">
            <v>31</v>
          </cell>
          <cell r="AP241">
            <v>31036</v>
          </cell>
          <cell r="AQ241" t="str">
            <v>MATOS YAH JOSE HUMBERTO</v>
          </cell>
          <cell r="AR241" t="str">
            <v>CALLE : 16 No 105 X 21 - 23 HOMUN</v>
          </cell>
        </row>
        <row r="242">
          <cell r="A242" t="str">
            <v>MATOS YAH RAYMUNDO</v>
          </cell>
          <cell r="B242" t="str">
            <v>MAYR661228</v>
          </cell>
          <cell r="C242" t="str">
            <v>MATOS</v>
          </cell>
          <cell r="D242" t="str">
            <v>YAH</v>
          </cell>
          <cell r="E242" t="str">
            <v>RAYMUNDO</v>
          </cell>
          <cell r="F242" t="str">
            <v>H</v>
          </cell>
          <cell r="H242" t="str">
            <v>MAYR661228HYNTHY04</v>
          </cell>
          <cell r="I242">
            <v>84856722552</v>
          </cell>
          <cell r="J242" t="str">
            <v>0164100394265</v>
          </cell>
          <cell r="N242">
            <v>24469</v>
          </cell>
          <cell r="P242">
            <v>31</v>
          </cell>
          <cell r="Q242">
            <v>31036</v>
          </cell>
          <cell r="R242" t="str">
            <v>MEX</v>
          </cell>
          <cell r="T242">
            <v>10</v>
          </cell>
          <cell r="U242">
            <v>1</v>
          </cell>
          <cell r="V242">
            <v>37193</v>
          </cell>
          <cell r="W242">
            <v>37193</v>
          </cell>
          <cell r="X242">
            <v>4085</v>
          </cell>
          <cell r="AA242" t="str">
            <v>DP</v>
          </cell>
          <cell r="AB242" t="str">
            <v>BANORTE</v>
          </cell>
          <cell r="AC242" t="str">
            <v>0154077329</v>
          </cell>
          <cell r="AE242">
            <v>1602</v>
          </cell>
          <cell r="AF242">
            <v>16</v>
          </cell>
          <cell r="AG242" t="str">
            <v>S/N</v>
          </cell>
          <cell r="AI242">
            <v>21</v>
          </cell>
          <cell r="AJ242">
            <v>23</v>
          </cell>
          <cell r="AK242" t="str">
            <v>HOMUN</v>
          </cell>
          <cell r="AL242">
            <v>97580</v>
          </cell>
          <cell r="AO242">
            <v>31</v>
          </cell>
          <cell r="AP242">
            <v>31036</v>
          </cell>
          <cell r="AQ242" t="str">
            <v>MATOS YAH RAYMUNDO</v>
          </cell>
          <cell r="AR242" t="str">
            <v>CALLE : 16 No S/N X 21 - 23 HOMUN</v>
          </cell>
        </row>
        <row r="243">
          <cell r="A243" t="str">
            <v>MAY CANUL JOSE ANTONIO</v>
          </cell>
          <cell r="B243" t="str">
            <v>MACA890311</v>
          </cell>
          <cell r="C243" t="str">
            <v>MAY</v>
          </cell>
          <cell r="D243" t="str">
            <v>CANUL</v>
          </cell>
          <cell r="E243" t="str">
            <v>JOSE ANTONIO</v>
          </cell>
          <cell r="F243" t="str">
            <v>H</v>
          </cell>
          <cell r="H243" t="str">
            <v>MACA890311HYNYNN06</v>
          </cell>
          <cell r="I243">
            <v>84098921178</v>
          </cell>
          <cell r="J243" t="str">
            <v>0552108449541</v>
          </cell>
          <cell r="N243">
            <v>32578</v>
          </cell>
          <cell r="P243">
            <v>31</v>
          </cell>
          <cell r="Q243">
            <v>31050</v>
          </cell>
          <cell r="R243" t="str">
            <v>MEX</v>
          </cell>
          <cell r="T243">
            <v>9</v>
          </cell>
          <cell r="U243">
            <v>3</v>
          </cell>
          <cell r="V243">
            <v>40118</v>
          </cell>
          <cell r="W243">
            <v>40118</v>
          </cell>
          <cell r="X243">
            <v>1160</v>
          </cell>
          <cell r="AA243" t="str">
            <v>DP</v>
          </cell>
          <cell r="AB243" t="str">
            <v>BANORTE</v>
          </cell>
          <cell r="AC243" t="str">
            <v>0638226261</v>
          </cell>
          <cell r="AE243">
            <v>1602</v>
          </cell>
          <cell r="AF243">
            <v>10</v>
          </cell>
          <cell r="AG243">
            <v>322</v>
          </cell>
          <cell r="AI243">
            <v>39</v>
          </cell>
          <cell r="AJ243" t="str">
            <v>39A</v>
          </cell>
          <cell r="AK243" t="str">
            <v>SALVADOR ALVARADO SUR</v>
          </cell>
          <cell r="AL243">
            <v>97196</v>
          </cell>
          <cell r="AN243">
            <v>9999685958</v>
          </cell>
          <cell r="AO243">
            <v>31</v>
          </cell>
          <cell r="AP243">
            <v>31050</v>
          </cell>
          <cell r="AQ243" t="str">
            <v>MAY CANUL JOSE ANTONIO</v>
          </cell>
          <cell r="AR243" t="str">
            <v>CALLE : 10 No 322 X 39 - 39A SALVADOR ALVARADO SUR</v>
          </cell>
        </row>
        <row r="244">
          <cell r="A244" t="str">
            <v>MAY MENDEZ LUIS ANTONIO</v>
          </cell>
          <cell r="B244" t="str">
            <v>MAML750628</v>
          </cell>
          <cell r="C244" t="str">
            <v>MAY</v>
          </cell>
          <cell r="D244" t="str">
            <v>MENDEZ</v>
          </cell>
          <cell r="E244" t="str">
            <v>LUIS ANTONIO</v>
          </cell>
          <cell r="F244" t="str">
            <v>H</v>
          </cell>
          <cell r="H244" t="str">
            <v>MAML750628HYNYNS03</v>
          </cell>
          <cell r="I244">
            <v>84937411217</v>
          </cell>
          <cell r="J244">
            <v>6540666153524</v>
          </cell>
          <cell r="K244">
            <v>713973</v>
          </cell>
          <cell r="N244">
            <v>27573</v>
          </cell>
          <cell r="P244">
            <v>31</v>
          </cell>
          <cell r="Q244">
            <v>31090</v>
          </cell>
          <cell r="R244" t="str">
            <v>MEX</v>
          </cell>
          <cell r="T244">
            <v>9</v>
          </cell>
          <cell r="U244">
            <v>2</v>
          </cell>
          <cell r="V244">
            <v>38062</v>
          </cell>
          <cell r="W244">
            <v>38062</v>
          </cell>
          <cell r="X244">
            <v>3216</v>
          </cell>
          <cell r="AA244" t="str">
            <v>DP</v>
          </cell>
          <cell r="AB244" t="str">
            <v>BANORTE</v>
          </cell>
          <cell r="AC244" t="str">
            <v>0175082533</v>
          </cell>
          <cell r="AE244">
            <v>1602</v>
          </cell>
          <cell r="AF244">
            <v>17</v>
          </cell>
          <cell r="AG244" t="str">
            <v>S/N</v>
          </cell>
          <cell r="AI244">
            <v>12</v>
          </cell>
          <cell r="AJ244">
            <v>14</v>
          </cell>
          <cell r="AK244" t="str">
            <v>MOLAS</v>
          </cell>
          <cell r="AL244">
            <v>97300</v>
          </cell>
          <cell r="AO244">
            <v>31</v>
          </cell>
          <cell r="AP244">
            <v>31101</v>
          </cell>
          <cell r="AQ244" t="str">
            <v>MAY MENDEZ LUIS ANTONIO</v>
          </cell>
          <cell r="AR244" t="str">
            <v>CALLE : 17 No S/N X 12 - 14 MOLAS</v>
          </cell>
        </row>
        <row r="245">
          <cell r="A245" t="str">
            <v>MAY NAAL MARTHA ISABEL DEL SOCORRO</v>
          </cell>
          <cell r="B245" t="str">
            <v>MANM580718</v>
          </cell>
          <cell r="C245" t="str">
            <v>MAY</v>
          </cell>
          <cell r="D245" t="str">
            <v>NAAL</v>
          </cell>
          <cell r="E245" t="str">
            <v>MARTHA ISABEL DEL SOCORRO</v>
          </cell>
          <cell r="F245" t="str">
            <v>M</v>
          </cell>
          <cell r="H245" t="str">
            <v>MANM580718MYNYLR01</v>
          </cell>
          <cell r="I245">
            <v>84775807203</v>
          </cell>
          <cell r="J245" t="str">
            <v>021414161049</v>
          </cell>
          <cell r="N245">
            <v>21374</v>
          </cell>
          <cell r="P245">
            <v>31</v>
          </cell>
          <cell r="Q245">
            <v>31050</v>
          </cell>
          <cell r="R245" t="str">
            <v>MEX</v>
          </cell>
          <cell r="T245">
            <v>8</v>
          </cell>
          <cell r="U245">
            <v>4</v>
          </cell>
          <cell r="V245">
            <v>32905</v>
          </cell>
          <cell r="W245">
            <v>32905</v>
          </cell>
          <cell r="X245">
            <v>8373</v>
          </cell>
          <cell r="AA245" t="str">
            <v>DP</v>
          </cell>
          <cell r="AB245" t="str">
            <v>BANORTE</v>
          </cell>
          <cell r="AC245" t="str">
            <v>0148675591</v>
          </cell>
          <cell r="AE245">
            <v>1603</v>
          </cell>
          <cell r="AF245" t="str">
            <v>27-A</v>
          </cell>
          <cell r="AG245">
            <v>305</v>
          </cell>
          <cell r="AI245">
            <v>22</v>
          </cell>
          <cell r="AJ245">
            <v>24</v>
          </cell>
          <cell r="AK245" t="str">
            <v>FRACC. HECTOR VICTORIA</v>
          </cell>
          <cell r="AL245">
            <v>97370</v>
          </cell>
          <cell r="AO245">
            <v>31</v>
          </cell>
          <cell r="AP245">
            <v>31041</v>
          </cell>
          <cell r="AQ245" t="str">
            <v>MAY NAAL MARTHA ISABEL DEL SOCORRO</v>
          </cell>
          <cell r="AR245" t="str">
            <v>CALLE : 27-A No 305 X 22 - 24 FRACC. HECTOR VICTORIA</v>
          </cell>
        </row>
        <row r="246">
          <cell r="A246" t="str">
            <v>MAY SANSORES LUIS ANTONIO</v>
          </cell>
          <cell r="B246" t="str">
            <v>MASL620819</v>
          </cell>
          <cell r="C246" t="str">
            <v>MAY</v>
          </cell>
          <cell r="D246" t="str">
            <v>SANSORES</v>
          </cell>
          <cell r="E246" t="str">
            <v>LUIS ANTONIO</v>
          </cell>
          <cell r="F246" t="str">
            <v>H</v>
          </cell>
          <cell r="H246" t="str">
            <v>MASL620819HYNYNS03</v>
          </cell>
          <cell r="I246">
            <v>84806214585</v>
          </cell>
          <cell r="J246" t="str">
            <v>0552013737693</v>
          </cell>
          <cell r="K246" t="str">
            <v>B-2953414</v>
          </cell>
          <cell r="N246">
            <v>22877</v>
          </cell>
          <cell r="P246">
            <v>31</v>
          </cell>
          <cell r="Q246">
            <v>31050</v>
          </cell>
          <cell r="R246" t="str">
            <v>MEX</v>
          </cell>
          <cell r="T246">
            <v>10</v>
          </cell>
          <cell r="U246">
            <v>2</v>
          </cell>
          <cell r="V246">
            <v>39040</v>
          </cell>
          <cell r="W246">
            <v>39040</v>
          </cell>
          <cell r="X246">
            <v>2238</v>
          </cell>
          <cell r="AA246" t="str">
            <v>DP</v>
          </cell>
          <cell r="AB246" t="str">
            <v>BANORTE</v>
          </cell>
          <cell r="AC246" t="str">
            <v>0576197829</v>
          </cell>
          <cell r="AE246">
            <v>1602</v>
          </cell>
          <cell r="AF246">
            <v>10</v>
          </cell>
          <cell r="AG246" t="str">
            <v>SN</v>
          </cell>
          <cell r="AI246">
            <v>39</v>
          </cell>
          <cell r="AJ246" t="str">
            <v>39A</v>
          </cell>
          <cell r="AK246" t="str">
            <v>SALVADOR ALVARADO SUR</v>
          </cell>
          <cell r="AL246">
            <v>97196</v>
          </cell>
          <cell r="AO246">
            <v>31</v>
          </cell>
          <cell r="AP246">
            <v>31050</v>
          </cell>
          <cell r="AQ246" t="str">
            <v>MAY SANSORES LUIS ANTONIO</v>
          </cell>
          <cell r="AR246" t="str">
            <v>CALLE : 10 No SN X 39 - 39A SALVADOR ALVARADO SUR</v>
          </cell>
        </row>
        <row r="247">
          <cell r="A247" t="str">
            <v>MAY TELLEZ JOSE NIEVES</v>
          </cell>
          <cell r="B247" t="str">
            <v>MATN640710</v>
          </cell>
          <cell r="C247" t="str">
            <v>MAY</v>
          </cell>
          <cell r="D247" t="str">
            <v>TELLEZ</v>
          </cell>
          <cell r="E247" t="str">
            <v>JOSE NIEVES</v>
          </cell>
          <cell r="F247" t="str">
            <v>H</v>
          </cell>
          <cell r="H247" t="str">
            <v>MATN640710HYNYLV02</v>
          </cell>
          <cell r="I247">
            <v>84906405919</v>
          </cell>
          <cell r="J247" t="str">
            <v>0557066434659</v>
          </cell>
          <cell r="K247">
            <v>710386</v>
          </cell>
          <cell r="N247">
            <v>23568</v>
          </cell>
          <cell r="P247">
            <v>31</v>
          </cell>
          <cell r="Q247">
            <v>31050</v>
          </cell>
          <cell r="R247" t="str">
            <v>MEX</v>
          </cell>
          <cell r="T247">
            <v>8</v>
          </cell>
          <cell r="U247">
            <v>5</v>
          </cell>
          <cell r="V247">
            <v>40194</v>
          </cell>
          <cell r="W247">
            <v>40194</v>
          </cell>
          <cell r="X247">
            <v>1084</v>
          </cell>
          <cell r="AA247" t="str">
            <v>DP</v>
          </cell>
          <cell r="AB247" t="str">
            <v>BANORTE</v>
          </cell>
          <cell r="AC247" t="str">
            <v>0687772047</v>
          </cell>
          <cell r="AE247">
            <v>1601</v>
          </cell>
          <cell r="AF247" t="str">
            <v>111A</v>
          </cell>
          <cell r="AG247">
            <v>403</v>
          </cell>
          <cell r="AI247">
            <v>44</v>
          </cell>
          <cell r="AJ247" t="str">
            <v>44A</v>
          </cell>
          <cell r="AK247" t="str">
            <v>CINCO COLONIAS</v>
          </cell>
          <cell r="AL247">
            <v>97280</v>
          </cell>
          <cell r="AM247">
            <v>9401599</v>
          </cell>
          <cell r="AO247">
            <v>31</v>
          </cell>
          <cell r="AP247">
            <v>31050</v>
          </cell>
          <cell r="AQ247" t="str">
            <v>MAY TELLEZ JOSE NIEVES</v>
          </cell>
          <cell r="AR247" t="str">
            <v>CALLE : 111A No 403 X 44 - 44A CINCO COLONIAS</v>
          </cell>
        </row>
        <row r="248">
          <cell r="A248" t="str">
            <v>MAY . JUAN SANTOS</v>
          </cell>
          <cell r="B248" t="str">
            <v>MAXJ380623</v>
          </cell>
          <cell r="C248" t="str">
            <v>MAY</v>
          </cell>
          <cell r="D248" t="str">
            <v>.</v>
          </cell>
          <cell r="E248" t="str">
            <v>JUAN SANTOS</v>
          </cell>
          <cell r="F248" t="str">
            <v>H</v>
          </cell>
          <cell r="H248" t="str">
            <v>MAXJ380623HYNYXN07</v>
          </cell>
          <cell r="I248">
            <v>84703810386</v>
          </cell>
          <cell r="J248">
            <v>625066609475</v>
          </cell>
          <cell r="N248">
            <v>14054</v>
          </cell>
          <cell r="P248">
            <v>31</v>
          </cell>
          <cell r="Q248">
            <v>31067</v>
          </cell>
          <cell r="R248" t="str">
            <v>MEX</v>
          </cell>
          <cell r="T248">
            <v>8</v>
          </cell>
          <cell r="U248">
            <v>2</v>
          </cell>
          <cell r="V248">
            <v>36526</v>
          </cell>
          <cell r="W248">
            <v>36526</v>
          </cell>
          <cell r="X248">
            <v>4752</v>
          </cell>
          <cell r="AA248" t="str">
            <v>DP</v>
          </cell>
          <cell r="AB248" t="str">
            <v>BANORTE</v>
          </cell>
          <cell r="AC248" t="str">
            <v>0154041085</v>
          </cell>
          <cell r="AE248">
            <v>1609</v>
          </cell>
          <cell r="AF248">
            <v>155</v>
          </cell>
          <cell r="AG248" t="str">
            <v>LT 1</v>
          </cell>
          <cell r="AI248">
            <v>88</v>
          </cell>
          <cell r="AJ248">
            <v>90</v>
          </cell>
          <cell r="AK248" t="str">
            <v>EMILIANO ZAPATA SUR</v>
          </cell>
          <cell r="AL248">
            <v>97297</v>
          </cell>
          <cell r="AO248">
            <v>31</v>
          </cell>
          <cell r="AP248">
            <v>31050</v>
          </cell>
          <cell r="AQ248" t="str">
            <v>MAY . JUAN SANTOS</v>
          </cell>
          <cell r="AR248" t="str">
            <v>CALLE : 155 No LT 1 X 88 - 90 EMILIANO ZAPATA SUR</v>
          </cell>
        </row>
        <row r="249">
          <cell r="A249" t="str">
            <v>MAY NAAL ISELA</v>
          </cell>
          <cell r="B249" t="str">
            <v>MANI510303</v>
          </cell>
          <cell r="C249" t="str">
            <v>MAY</v>
          </cell>
          <cell r="D249" t="str">
            <v>NAAL</v>
          </cell>
          <cell r="E249" t="str">
            <v>ISELA</v>
          </cell>
          <cell r="F249" t="str">
            <v>M</v>
          </cell>
          <cell r="H249" t="str">
            <v>MANI510303MYNYLS08</v>
          </cell>
          <cell r="I249">
            <v>84835100987</v>
          </cell>
          <cell r="J249" t="str">
            <v>034413612100</v>
          </cell>
          <cell r="N249">
            <v>18690</v>
          </cell>
          <cell r="P249">
            <v>31</v>
          </cell>
          <cell r="Q249">
            <v>31050</v>
          </cell>
          <cell r="R249" t="str">
            <v>MEX</v>
          </cell>
          <cell r="T249">
            <v>8</v>
          </cell>
          <cell r="U249">
            <v>1</v>
          </cell>
          <cell r="V249">
            <v>30042</v>
          </cell>
          <cell r="W249">
            <v>30042</v>
          </cell>
          <cell r="X249">
            <v>11236</v>
          </cell>
          <cell r="AA249" t="str">
            <v>DP</v>
          </cell>
          <cell r="AB249" t="str">
            <v>BANORTE</v>
          </cell>
          <cell r="AC249" t="str">
            <v>0148675582</v>
          </cell>
          <cell r="AE249">
            <v>1603</v>
          </cell>
          <cell r="AF249">
            <v>33</v>
          </cell>
          <cell r="AG249">
            <v>406</v>
          </cell>
          <cell r="AI249">
            <v>38</v>
          </cell>
          <cell r="AJ249">
            <v>40</v>
          </cell>
          <cell r="AK249" t="str">
            <v>FRACC. CHENKU</v>
          </cell>
          <cell r="AL249">
            <v>97219</v>
          </cell>
          <cell r="AO249">
            <v>31</v>
          </cell>
          <cell r="AP249">
            <v>31050</v>
          </cell>
          <cell r="AQ249" t="str">
            <v>MAY NAAL ISELA</v>
          </cell>
          <cell r="AR249" t="str">
            <v>CALLE : 33 No 406 X 38 - 40 FRACC. CHENKU</v>
          </cell>
        </row>
        <row r="250">
          <cell r="A250" t="str">
            <v>MEDINA ACUÑA RAFAEL ALEXI</v>
          </cell>
          <cell r="B250" t="str">
            <v>MXAR740915</v>
          </cell>
          <cell r="C250" t="str">
            <v>MEDINA</v>
          </cell>
          <cell r="D250" t="str">
            <v>ACUÑA</v>
          </cell>
          <cell r="E250" t="str">
            <v>RAFAEL ALEXI</v>
          </cell>
          <cell r="F250" t="str">
            <v>H</v>
          </cell>
          <cell r="H250" t="str">
            <v>MXAR740915HYNDCF05</v>
          </cell>
          <cell r="I250">
            <v>84017404991</v>
          </cell>
          <cell r="J250" t="str">
            <v>045966003304</v>
          </cell>
          <cell r="N250">
            <v>27287</v>
          </cell>
          <cell r="P250">
            <v>31</v>
          </cell>
          <cell r="Q250">
            <v>31076</v>
          </cell>
          <cell r="R250" t="str">
            <v>MEX</v>
          </cell>
          <cell r="T250">
            <v>7</v>
          </cell>
          <cell r="U250">
            <v>1</v>
          </cell>
          <cell r="V250">
            <v>36982</v>
          </cell>
          <cell r="W250">
            <v>36982</v>
          </cell>
          <cell r="X250">
            <v>4296</v>
          </cell>
          <cell r="AA250" t="str">
            <v>DP</v>
          </cell>
          <cell r="AB250" t="str">
            <v>BANORTE</v>
          </cell>
          <cell r="AC250" t="str">
            <v>0148675603</v>
          </cell>
          <cell r="AE250">
            <v>1605</v>
          </cell>
          <cell r="AF250">
            <v>25</v>
          </cell>
          <cell r="AG250">
            <v>281</v>
          </cell>
          <cell r="AI250">
            <v>32</v>
          </cell>
          <cell r="AJ250">
            <v>34</v>
          </cell>
          <cell r="AK250" t="str">
            <v>PINOS CAMPESTRE</v>
          </cell>
          <cell r="AL250">
            <v>97138</v>
          </cell>
          <cell r="AM250">
            <v>9430425</v>
          </cell>
          <cell r="AN250">
            <v>9999100985</v>
          </cell>
          <cell r="AO250">
            <v>31</v>
          </cell>
          <cell r="AP250">
            <v>31050</v>
          </cell>
          <cell r="AQ250" t="str">
            <v>MEDINA ACUÑA RAFAEL ALEXI</v>
          </cell>
          <cell r="AR250" t="str">
            <v>CALLE : 25 No 281 X 32 - 34 PINOS CAMPESTRE</v>
          </cell>
        </row>
        <row r="251">
          <cell r="A251" t="str">
            <v>MEDINA CARDEÑA FREDDY ARMANDO</v>
          </cell>
          <cell r="B251" t="str">
            <v>MECF740828</v>
          </cell>
          <cell r="C251" t="str">
            <v>MEDINA</v>
          </cell>
          <cell r="D251" t="str">
            <v>CARDEÑA</v>
          </cell>
          <cell r="E251" t="str">
            <v>FREDDY ARMANDO</v>
          </cell>
          <cell r="F251" t="str">
            <v>H</v>
          </cell>
          <cell r="H251" t="str">
            <v>MECF740828HYNDRR09</v>
          </cell>
          <cell r="I251">
            <v>84927412605</v>
          </cell>
          <cell r="N251">
            <v>27269</v>
          </cell>
          <cell r="P251">
            <v>31</v>
          </cell>
          <cell r="Q251">
            <v>31050</v>
          </cell>
          <cell r="R251" t="str">
            <v>MEX</v>
          </cell>
          <cell r="T251">
            <v>1</v>
          </cell>
          <cell r="U251">
            <v>2</v>
          </cell>
          <cell r="V251">
            <v>34425</v>
          </cell>
          <cell r="W251">
            <v>34425</v>
          </cell>
          <cell r="X251">
            <v>6853</v>
          </cell>
          <cell r="AA251" t="str">
            <v>DP</v>
          </cell>
          <cell r="AB251" t="str">
            <v>BANORTE</v>
          </cell>
          <cell r="AC251" t="str">
            <v>0148675621</v>
          </cell>
          <cell r="AE251">
            <v>1601</v>
          </cell>
          <cell r="AF251">
            <v>47</v>
          </cell>
          <cell r="AG251">
            <v>416</v>
          </cell>
          <cell r="AI251">
            <v>22</v>
          </cell>
          <cell r="AJ251">
            <v>24</v>
          </cell>
          <cell r="AK251" t="str">
            <v>FRACC. JUAN PABLO II</v>
          </cell>
          <cell r="AL251">
            <v>97246</v>
          </cell>
          <cell r="AM251">
            <v>9914715</v>
          </cell>
          <cell r="AO251">
            <v>31</v>
          </cell>
          <cell r="AP251">
            <v>31050</v>
          </cell>
          <cell r="AQ251" t="str">
            <v>MEDINA CARDEÑA FREDDY ARMANDO</v>
          </cell>
          <cell r="AR251" t="str">
            <v>CALLE : 47 No 416 X 22 - 24 FRACC. JUAN PABLO II</v>
          </cell>
        </row>
        <row r="252">
          <cell r="A252" t="str">
            <v>MEDINA CETINA JOSE LUIS</v>
          </cell>
          <cell r="B252" t="str">
            <v>MECL520915</v>
          </cell>
          <cell r="C252" t="str">
            <v>MEDINA</v>
          </cell>
          <cell r="D252" t="str">
            <v>CETINA</v>
          </cell>
          <cell r="E252" t="str">
            <v>JOSE LUIS</v>
          </cell>
          <cell r="F252" t="str">
            <v>H</v>
          </cell>
          <cell r="H252" t="str">
            <v>MECL520915HYNDTS08</v>
          </cell>
          <cell r="I252">
            <v>84695215842</v>
          </cell>
          <cell r="J252" t="str">
            <v>0525213750189</v>
          </cell>
          <cell r="K252">
            <v>8101061</v>
          </cell>
          <cell r="N252">
            <v>19252</v>
          </cell>
          <cell r="P252">
            <v>31</v>
          </cell>
          <cell r="Q252">
            <v>31050</v>
          </cell>
          <cell r="R252" t="str">
            <v>MEX</v>
          </cell>
          <cell r="T252">
            <v>9</v>
          </cell>
          <cell r="U252">
            <v>2</v>
          </cell>
          <cell r="V252">
            <v>34440</v>
          </cell>
          <cell r="W252">
            <v>34440</v>
          </cell>
          <cell r="X252">
            <v>6838</v>
          </cell>
          <cell r="AA252" t="str">
            <v>DP</v>
          </cell>
          <cell r="AB252" t="str">
            <v>BANORTE</v>
          </cell>
          <cell r="AC252" t="str">
            <v>0148675630</v>
          </cell>
          <cell r="AE252">
            <v>1603</v>
          </cell>
          <cell r="AF252">
            <v>83</v>
          </cell>
          <cell r="AG252" t="str">
            <v>482-C</v>
          </cell>
          <cell r="AI252">
            <v>48</v>
          </cell>
          <cell r="AJ252">
            <v>50</v>
          </cell>
          <cell r="AK252" t="str">
            <v>CENTRO</v>
          </cell>
          <cell r="AL252">
            <v>97000</v>
          </cell>
          <cell r="AM252">
            <v>9246439</v>
          </cell>
          <cell r="AO252">
            <v>31</v>
          </cell>
          <cell r="AP252">
            <v>31050</v>
          </cell>
          <cell r="AQ252" t="str">
            <v>MEDINA CETINA JOSE LUIS</v>
          </cell>
          <cell r="AR252" t="str">
            <v>CALLE : 83 No 482-C X 48 - 50 CENTRO</v>
          </cell>
        </row>
        <row r="253">
          <cell r="A253" t="str">
            <v>MEDINA ECHEVERRIA CARLOS MANUEL</v>
          </cell>
          <cell r="B253" t="str">
            <v>MEEC820815</v>
          </cell>
          <cell r="C253" t="str">
            <v>MEDINA</v>
          </cell>
          <cell r="D253" t="str">
            <v>ECHEVERRIA</v>
          </cell>
          <cell r="E253" t="str">
            <v>CARLOS MANUEL</v>
          </cell>
          <cell r="F253" t="str">
            <v>H</v>
          </cell>
          <cell r="H253" t="str">
            <v>MEEC820815HYNDCR01</v>
          </cell>
          <cell r="I253">
            <v>84048010676</v>
          </cell>
          <cell r="J253" t="str">
            <v>053666462858</v>
          </cell>
          <cell r="N253">
            <v>30178</v>
          </cell>
          <cell r="P253">
            <v>31</v>
          </cell>
          <cell r="Q253">
            <v>31050</v>
          </cell>
          <cell r="R253" t="str">
            <v>MEX</v>
          </cell>
          <cell r="T253">
            <v>7</v>
          </cell>
          <cell r="U253">
            <v>1</v>
          </cell>
          <cell r="V253">
            <v>39814</v>
          </cell>
          <cell r="W253">
            <v>39814</v>
          </cell>
          <cell r="X253">
            <v>1464</v>
          </cell>
          <cell r="AA253" t="str">
            <v>DP</v>
          </cell>
          <cell r="AB253" t="str">
            <v>BANORTE</v>
          </cell>
          <cell r="AC253" t="str">
            <v>0687772056</v>
          </cell>
          <cell r="AE253">
            <v>1609</v>
          </cell>
          <cell r="AF253">
            <v>87</v>
          </cell>
          <cell r="AG253">
            <v>541</v>
          </cell>
          <cell r="AI253" t="str">
            <v>30-A</v>
          </cell>
          <cell r="AJ253" t="str">
            <v>30-B</v>
          </cell>
          <cell r="AK253" t="str">
            <v>SAN JOSE</v>
          </cell>
          <cell r="AL253">
            <v>97189</v>
          </cell>
          <cell r="AM253">
            <v>9299501</v>
          </cell>
          <cell r="AO253">
            <v>31</v>
          </cell>
          <cell r="AP253">
            <v>31050</v>
          </cell>
          <cell r="AQ253" t="str">
            <v>MEDINA ECHEVERRIA CARLOS MANUEL</v>
          </cell>
          <cell r="AR253" t="str">
            <v>CALLE : 87 No 541 X 30-A - 30-B SAN JOSE</v>
          </cell>
        </row>
        <row r="254">
          <cell r="A254" t="str">
            <v>MEDINA ESCALANTE LILIA DEL SOCORRO</v>
          </cell>
          <cell r="B254" t="str">
            <v>MEEL711220</v>
          </cell>
          <cell r="C254" t="str">
            <v>MEDINA</v>
          </cell>
          <cell r="D254" t="str">
            <v>ESCALANTE</v>
          </cell>
          <cell r="E254" t="str">
            <v>LILIA DEL SOCORRO</v>
          </cell>
          <cell r="F254" t="str">
            <v>M</v>
          </cell>
          <cell r="H254" t="str">
            <v>MEEL711220MYNDSL09</v>
          </cell>
          <cell r="I254">
            <v>84907121895</v>
          </cell>
          <cell r="J254" t="str">
            <v>1002013717788</v>
          </cell>
          <cell r="N254">
            <v>26287</v>
          </cell>
          <cell r="P254">
            <v>31</v>
          </cell>
          <cell r="Q254">
            <v>31050</v>
          </cell>
          <cell r="R254" t="str">
            <v>MEX</v>
          </cell>
          <cell r="T254">
            <v>9</v>
          </cell>
          <cell r="U254">
            <v>2</v>
          </cell>
          <cell r="V254">
            <v>38261</v>
          </cell>
          <cell r="W254">
            <v>38261</v>
          </cell>
          <cell r="X254">
            <v>3017</v>
          </cell>
          <cell r="AA254" t="str">
            <v>DP</v>
          </cell>
          <cell r="AB254" t="str">
            <v>BANORTE</v>
          </cell>
          <cell r="AC254" t="str">
            <v>0199252574</v>
          </cell>
          <cell r="AE254">
            <v>1605</v>
          </cell>
          <cell r="AF254" t="str">
            <v>17-C</v>
          </cell>
          <cell r="AG254">
            <v>344</v>
          </cell>
          <cell r="AI254">
            <v>48</v>
          </cell>
          <cell r="AJ254" t="str">
            <v>48 DIAG.</v>
          </cell>
          <cell r="AK254" t="str">
            <v>FRACC. ACIM</v>
          </cell>
          <cell r="AL254">
            <v>97390</v>
          </cell>
          <cell r="AO254">
            <v>31</v>
          </cell>
          <cell r="AP254">
            <v>31101</v>
          </cell>
          <cell r="AQ254" t="str">
            <v>MEDINA ESCALANTE LILIA DEL SOCORRO</v>
          </cell>
          <cell r="AR254" t="str">
            <v>CALLE : 17-C No 344 X 48 - 48 DIAG. FRACC. ACIM</v>
          </cell>
        </row>
        <row r="255">
          <cell r="A255" t="str">
            <v>MEDINA CAMPOS PEDRO RENE</v>
          </cell>
          <cell r="B255" t="str">
            <v>MECP800717</v>
          </cell>
          <cell r="C255" t="str">
            <v>MEDINA</v>
          </cell>
          <cell r="D255" t="str">
            <v>CAMPOS</v>
          </cell>
          <cell r="E255" t="str">
            <v>PEDRO RENE</v>
          </cell>
          <cell r="F255" t="str">
            <v>H</v>
          </cell>
          <cell r="H255" t="str">
            <v>MECP800717HYNDM01</v>
          </cell>
          <cell r="I255">
            <v>84008004743</v>
          </cell>
          <cell r="J255" t="str">
            <v>052587671358</v>
          </cell>
          <cell r="K255" t="str">
            <v>C-5523613</v>
          </cell>
          <cell r="N255">
            <v>29419</v>
          </cell>
          <cell r="P255">
            <v>31</v>
          </cell>
          <cell r="Q255">
            <v>31050</v>
          </cell>
          <cell r="R255" t="str">
            <v>MEX</v>
          </cell>
          <cell r="T255">
            <v>3</v>
          </cell>
          <cell r="U255">
            <v>2</v>
          </cell>
          <cell r="V255">
            <v>36951</v>
          </cell>
          <cell r="W255">
            <v>36951</v>
          </cell>
          <cell r="X255">
            <v>4327</v>
          </cell>
          <cell r="AA255" t="str">
            <v>DP</v>
          </cell>
          <cell r="AB255" t="str">
            <v>BANORTE</v>
          </cell>
          <cell r="AC255" t="str">
            <v>0148675612</v>
          </cell>
          <cell r="AE255">
            <v>1609</v>
          </cell>
          <cell r="AF255">
            <v>48</v>
          </cell>
          <cell r="AG255" t="str">
            <v>583-B</v>
          </cell>
          <cell r="AI255">
            <v>83</v>
          </cell>
          <cell r="AJ255">
            <v>85</v>
          </cell>
          <cell r="AK255" t="str">
            <v>CENTRO</v>
          </cell>
          <cell r="AL255">
            <v>97000</v>
          </cell>
          <cell r="AN255">
            <v>91128380</v>
          </cell>
          <cell r="AO255">
            <v>31</v>
          </cell>
          <cell r="AP255">
            <v>31050</v>
          </cell>
          <cell r="AQ255" t="str">
            <v>MEDINA CAMPOS PEDRO RENE</v>
          </cell>
          <cell r="AR255" t="str">
            <v>CALLE : 48 No 583-B X 83 - 85 CENTRO</v>
          </cell>
        </row>
        <row r="256">
          <cell r="A256" t="str">
            <v>MENA BRICEÑO DANIEL ANGEL</v>
          </cell>
          <cell r="B256" t="str">
            <v>MEBD441031</v>
          </cell>
          <cell r="C256" t="str">
            <v>MENA</v>
          </cell>
          <cell r="D256" t="str">
            <v>BRICEÑO</v>
          </cell>
          <cell r="E256" t="str">
            <v>DANIEL ANGEL</v>
          </cell>
          <cell r="F256" t="str">
            <v>H</v>
          </cell>
          <cell r="H256" t="str">
            <v>MEBD441031HYNNRN01</v>
          </cell>
          <cell r="I256">
            <v>84844401476</v>
          </cell>
          <cell r="J256" t="str">
            <v>0217013761795</v>
          </cell>
          <cell r="K256">
            <v>3848820</v>
          </cell>
          <cell r="N256">
            <v>16376</v>
          </cell>
          <cell r="P256">
            <v>31</v>
          </cell>
          <cell r="Q256">
            <v>31096</v>
          </cell>
          <cell r="R256" t="str">
            <v>MEX</v>
          </cell>
          <cell r="T256">
            <v>8</v>
          </cell>
          <cell r="U256">
            <v>2</v>
          </cell>
          <cell r="V256">
            <v>29983</v>
          </cell>
          <cell r="W256">
            <v>29983</v>
          </cell>
          <cell r="X256">
            <v>11295</v>
          </cell>
          <cell r="AA256" t="str">
            <v>DP</v>
          </cell>
          <cell r="AB256" t="str">
            <v>BANORTE</v>
          </cell>
          <cell r="AC256" t="str">
            <v>0166910719</v>
          </cell>
          <cell r="AE256">
            <v>1601</v>
          </cell>
          <cell r="AF256">
            <v>66</v>
          </cell>
          <cell r="AG256">
            <v>389</v>
          </cell>
          <cell r="AI256">
            <v>35</v>
          </cell>
          <cell r="AJ256">
            <v>37</v>
          </cell>
          <cell r="AK256" t="str">
            <v>MULCHECHEN II</v>
          </cell>
          <cell r="AL256">
            <v>97370</v>
          </cell>
          <cell r="AO256">
            <v>31</v>
          </cell>
          <cell r="AP256">
            <v>31041</v>
          </cell>
          <cell r="AQ256" t="str">
            <v>MENA BRICEÑO DANIEL ANGEL</v>
          </cell>
          <cell r="AR256" t="str">
            <v>CALLE : 66 No 389 X 35 - 37 MULCHECHEN II</v>
          </cell>
        </row>
        <row r="257">
          <cell r="A257" t="str">
            <v>MENDEZ UICAB ANA ISIDRA</v>
          </cell>
          <cell r="B257" t="str">
            <v>MEUA571220</v>
          </cell>
          <cell r="C257" t="str">
            <v>MENDEZ</v>
          </cell>
          <cell r="D257" t="str">
            <v>UICAB</v>
          </cell>
          <cell r="E257" t="str">
            <v>ANA ISIDRA</v>
          </cell>
          <cell r="F257" t="str">
            <v>M</v>
          </cell>
          <cell r="H257" t="str">
            <v>MEUA571220MYNNCN04</v>
          </cell>
          <cell r="I257">
            <v>84825800521</v>
          </cell>
          <cell r="J257">
            <v>53066477363</v>
          </cell>
          <cell r="N257">
            <v>21539</v>
          </cell>
          <cell r="P257">
            <v>31</v>
          </cell>
          <cell r="Q257">
            <v>31050</v>
          </cell>
          <cell r="R257" t="str">
            <v>MEX</v>
          </cell>
          <cell r="T257">
            <v>9</v>
          </cell>
          <cell r="U257">
            <v>2</v>
          </cell>
          <cell r="V257">
            <v>39737</v>
          </cell>
          <cell r="W257">
            <v>39737</v>
          </cell>
          <cell r="X257">
            <v>1541</v>
          </cell>
          <cell r="AA257" t="str">
            <v>DP</v>
          </cell>
          <cell r="AB257" t="str">
            <v>BANORTE</v>
          </cell>
          <cell r="AC257" t="str">
            <v>0644874878</v>
          </cell>
          <cell r="AE257">
            <v>1605</v>
          </cell>
          <cell r="AF257" t="str">
            <v>8-E</v>
          </cell>
          <cell r="AG257">
            <v>298</v>
          </cell>
          <cell r="AI257" t="str">
            <v>17-A</v>
          </cell>
          <cell r="AJ257" t="str">
            <v>S/C</v>
          </cell>
          <cell r="AK257" t="str">
            <v>VERGEL 3</v>
          </cell>
          <cell r="AL257">
            <v>97173</v>
          </cell>
          <cell r="AN257">
            <v>9991660558</v>
          </cell>
          <cell r="AO257">
            <v>31</v>
          </cell>
          <cell r="AP257">
            <v>31050</v>
          </cell>
          <cell r="AQ257" t="str">
            <v>MENDEZ UICAB ANA ISIDRA</v>
          </cell>
          <cell r="AR257" t="str">
            <v>CALLE : 8-E No 298 X 17-A - S/C VERGEL 3</v>
          </cell>
        </row>
        <row r="258">
          <cell r="A258" t="str">
            <v>MENDOZA AGUILAR PEDRO ANTONIO</v>
          </cell>
          <cell r="B258" t="str">
            <v>MEAP670613</v>
          </cell>
          <cell r="C258" t="str">
            <v>MENDOZA</v>
          </cell>
          <cell r="D258" t="str">
            <v>AGUILAR</v>
          </cell>
          <cell r="E258" t="str">
            <v>PEDRO ANTONIO</v>
          </cell>
          <cell r="F258" t="str">
            <v>H</v>
          </cell>
          <cell r="H258" t="str">
            <v>MEAP670613HYNNGD01</v>
          </cell>
          <cell r="I258">
            <v>76896701273</v>
          </cell>
          <cell r="K258" t="str">
            <v>B-4817771</v>
          </cell>
          <cell r="N258">
            <v>24636</v>
          </cell>
          <cell r="P258">
            <v>31</v>
          </cell>
          <cell r="Q258">
            <v>31093</v>
          </cell>
          <cell r="R258" t="str">
            <v>MEX</v>
          </cell>
          <cell r="T258">
            <v>8</v>
          </cell>
          <cell r="U258">
            <v>2</v>
          </cell>
          <cell r="V258">
            <v>32339</v>
          </cell>
          <cell r="W258">
            <v>32339</v>
          </cell>
          <cell r="X258">
            <v>8939</v>
          </cell>
          <cell r="AA258" t="str">
            <v>EF</v>
          </cell>
          <cell r="AE258">
            <v>1602</v>
          </cell>
          <cell r="AF258" t="str">
            <v>64-A</v>
          </cell>
          <cell r="AG258">
            <v>524</v>
          </cell>
          <cell r="AI258">
            <v>75</v>
          </cell>
          <cell r="AJ258">
            <v>77</v>
          </cell>
          <cell r="AK258" t="str">
            <v>LA ERMITA</v>
          </cell>
          <cell r="AL258">
            <v>97000</v>
          </cell>
          <cell r="AO258">
            <v>31</v>
          </cell>
          <cell r="AP258">
            <v>31050</v>
          </cell>
          <cell r="AQ258" t="str">
            <v>MENDOZA AGUILAR PEDRO ANTONIO</v>
          </cell>
          <cell r="AR258" t="str">
            <v>CALLE : 64-A No 524 X 75 - 77 LA ERMITA</v>
          </cell>
        </row>
        <row r="259">
          <cell r="A259" t="str">
            <v>MENDOZA BASTO JOSE DE JESUS</v>
          </cell>
          <cell r="B259" t="str">
            <v>MEBJ610321</v>
          </cell>
          <cell r="C259" t="str">
            <v>MENDOZA</v>
          </cell>
          <cell r="D259" t="str">
            <v>BASTO</v>
          </cell>
          <cell r="E259" t="str">
            <v>JOSE DE JESUS</v>
          </cell>
          <cell r="F259" t="str">
            <v>H</v>
          </cell>
          <cell r="H259" t="str">
            <v>MEBJ610321HYNNSS09</v>
          </cell>
          <cell r="I259">
            <v>84946104027</v>
          </cell>
          <cell r="J259" t="str">
            <v>0757014069944</v>
          </cell>
          <cell r="N259">
            <v>22361</v>
          </cell>
          <cell r="P259">
            <v>31</v>
          </cell>
          <cell r="Q259">
            <v>31059</v>
          </cell>
          <cell r="R259" t="str">
            <v>MEX</v>
          </cell>
          <cell r="T259">
            <v>10</v>
          </cell>
          <cell r="U259">
            <v>2</v>
          </cell>
          <cell r="V259">
            <v>39456</v>
          </cell>
          <cell r="W259">
            <v>39456</v>
          </cell>
          <cell r="X259">
            <v>1822</v>
          </cell>
          <cell r="AA259" t="str">
            <v>DP</v>
          </cell>
          <cell r="AB259" t="str">
            <v>BANORTE</v>
          </cell>
          <cell r="AC259" t="str">
            <v>0610362606</v>
          </cell>
          <cell r="AE259">
            <v>1607</v>
          </cell>
          <cell r="AF259">
            <v>88</v>
          </cell>
          <cell r="AG259">
            <v>190</v>
          </cell>
          <cell r="AI259">
            <v>37</v>
          </cell>
          <cell r="AJ259">
            <v>39</v>
          </cell>
          <cell r="AK259" t="str">
            <v>CENTRO</v>
          </cell>
          <cell r="AL259">
            <v>97320</v>
          </cell>
          <cell r="AN259">
            <v>9991449556</v>
          </cell>
          <cell r="AO259">
            <v>31</v>
          </cell>
          <cell r="AP259">
            <v>31059</v>
          </cell>
          <cell r="AQ259" t="str">
            <v>MENDOZA BASTO JOSE DE JESUS</v>
          </cell>
          <cell r="AR259" t="str">
            <v>CALLE : 88 No 190 X 37 - 39 CENTRO</v>
          </cell>
        </row>
        <row r="260">
          <cell r="A260" t="str">
            <v>MIER PEREZ LUIS RICARDO</v>
          </cell>
          <cell r="B260" t="str">
            <v>MIPL460403</v>
          </cell>
          <cell r="C260" t="str">
            <v>MIER</v>
          </cell>
          <cell r="D260" t="str">
            <v>PEREZ</v>
          </cell>
          <cell r="E260" t="str">
            <v>LUIS RICARDO</v>
          </cell>
          <cell r="F260" t="str">
            <v>H</v>
          </cell>
          <cell r="H260" t="str">
            <v>MIPL460403HYNRRS04</v>
          </cell>
          <cell r="I260" t="str">
            <v>01724542350</v>
          </cell>
          <cell r="J260" t="str">
            <v>0354013672570</v>
          </cell>
          <cell r="K260">
            <v>5973832</v>
          </cell>
          <cell r="N260">
            <v>16895</v>
          </cell>
          <cell r="P260">
            <v>31</v>
          </cell>
          <cell r="Q260">
            <v>31059</v>
          </cell>
          <cell r="R260" t="str">
            <v>MEX</v>
          </cell>
          <cell r="T260">
            <v>1</v>
          </cell>
          <cell r="U260">
            <v>2</v>
          </cell>
          <cell r="V260">
            <v>33527</v>
          </cell>
          <cell r="W260">
            <v>33527</v>
          </cell>
          <cell r="X260">
            <v>7751</v>
          </cell>
          <cell r="AA260" t="str">
            <v>DP</v>
          </cell>
          <cell r="AB260" t="str">
            <v>BANORTE</v>
          </cell>
          <cell r="AC260" t="str">
            <v>0148675667</v>
          </cell>
          <cell r="AE260">
            <v>1603</v>
          </cell>
          <cell r="AF260">
            <v>37</v>
          </cell>
          <cell r="AG260" t="str">
            <v>468-B</v>
          </cell>
          <cell r="AI260">
            <v>50</v>
          </cell>
          <cell r="AJ260">
            <v>52</v>
          </cell>
          <cell r="AK260" t="str">
            <v>CENTRO</v>
          </cell>
          <cell r="AL260">
            <v>97000</v>
          </cell>
          <cell r="AM260">
            <v>9261392</v>
          </cell>
          <cell r="AO260">
            <v>31</v>
          </cell>
          <cell r="AP260">
            <v>31050</v>
          </cell>
          <cell r="AQ260" t="str">
            <v>MIER PEREZ LUIS RICARDO</v>
          </cell>
          <cell r="AR260" t="str">
            <v>CALLE : 37 No 468-B X 50 - 52 CENTRO</v>
          </cell>
        </row>
        <row r="261">
          <cell r="A261" t="str">
            <v>MIJANGOS POOT PAULA TRINIDAD</v>
          </cell>
          <cell r="B261" t="str">
            <v>MIPP760714</v>
          </cell>
          <cell r="C261" t="str">
            <v>MIJANGOS</v>
          </cell>
          <cell r="D261" t="str">
            <v>POOT</v>
          </cell>
          <cell r="E261" t="str">
            <v>PAULA TRINIDAD</v>
          </cell>
          <cell r="F261" t="str">
            <v>M</v>
          </cell>
          <cell r="H261" t="str">
            <v>MIPP760714MYNJTL06</v>
          </cell>
          <cell r="I261">
            <v>84937632010</v>
          </cell>
          <cell r="J261" t="str">
            <v>049066209471</v>
          </cell>
          <cell r="N261">
            <v>27955</v>
          </cell>
          <cell r="P261">
            <v>31</v>
          </cell>
          <cell r="Q261">
            <v>31050</v>
          </cell>
          <cell r="R261" t="str">
            <v>MEX</v>
          </cell>
          <cell r="T261">
            <v>7</v>
          </cell>
          <cell r="U261">
            <v>1</v>
          </cell>
          <cell r="V261">
            <v>37557</v>
          </cell>
          <cell r="W261">
            <v>37557</v>
          </cell>
          <cell r="X261">
            <v>3721</v>
          </cell>
          <cell r="AA261" t="str">
            <v>DP</v>
          </cell>
          <cell r="AB261" t="str">
            <v>BANORTE</v>
          </cell>
          <cell r="AC261" t="str">
            <v>0153273517</v>
          </cell>
          <cell r="AE261">
            <v>1605</v>
          </cell>
          <cell r="AF261">
            <v>17</v>
          </cell>
          <cell r="AG261">
            <v>65</v>
          </cell>
          <cell r="AI261">
            <v>14</v>
          </cell>
          <cell r="AJ261">
            <v>16</v>
          </cell>
          <cell r="AK261" t="str">
            <v>CHICHEN ITZA</v>
          </cell>
          <cell r="AL261">
            <v>97170</v>
          </cell>
          <cell r="AN261">
            <v>9999583059</v>
          </cell>
          <cell r="AO261">
            <v>31</v>
          </cell>
          <cell r="AP261">
            <v>31050</v>
          </cell>
          <cell r="AQ261" t="str">
            <v>MIJANGOS POOT PAULA TRINIDAD</v>
          </cell>
          <cell r="AR261" t="str">
            <v>CALLE : 17 No 65 X 14 - 16 CHICHEN ITZA</v>
          </cell>
        </row>
        <row r="262">
          <cell r="A262" t="str">
            <v>MIRANDA VILLEGAS JORGE ALBERTO</v>
          </cell>
          <cell r="B262" t="str">
            <v>MIVJ590915</v>
          </cell>
          <cell r="C262" t="str">
            <v>MIRANDA</v>
          </cell>
          <cell r="D262" t="str">
            <v>VILLEGAS</v>
          </cell>
          <cell r="E262" t="str">
            <v>JORGE ALBERTO</v>
          </cell>
          <cell r="F262" t="str">
            <v>H</v>
          </cell>
          <cell r="H262" t="str">
            <v>MIVJ590915HYNRLR03</v>
          </cell>
          <cell r="I262">
            <v>84745803621</v>
          </cell>
          <cell r="J262">
            <v>218014153824</v>
          </cell>
          <cell r="N262">
            <v>21808</v>
          </cell>
          <cell r="P262">
            <v>31</v>
          </cell>
          <cell r="Q262">
            <v>31042</v>
          </cell>
          <cell r="R262" t="str">
            <v>MEX</v>
          </cell>
          <cell r="T262">
            <v>8</v>
          </cell>
          <cell r="U262">
            <v>2</v>
          </cell>
          <cell r="V262">
            <v>36938</v>
          </cell>
          <cell r="W262">
            <v>36938</v>
          </cell>
          <cell r="X262">
            <v>4340</v>
          </cell>
          <cell r="AA262" t="str">
            <v>DP</v>
          </cell>
          <cell r="AB262" t="str">
            <v>BANORTE</v>
          </cell>
          <cell r="AC262" t="str">
            <v>0154041106</v>
          </cell>
          <cell r="AE262">
            <v>1604</v>
          </cell>
          <cell r="AF262" t="str">
            <v>55-A</v>
          </cell>
          <cell r="AG262">
            <v>319</v>
          </cell>
          <cell r="AI262">
            <v>16</v>
          </cell>
          <cell r="AJ262">
            <v>14</v>
          </cell>
          <cell r="AK262" t="str">
            <v>SAN FRANCISCO VILLA ORIENTE</v>
          </cell>
          <cell r="AL262">
            <v>97178</v>
          </cell>
          <cell r="AO262">
            <v>31</v>
          </cell>
          <cell r="AP262">
            <v>31050</v>
          </cell>
          <cell r="AQ262" t="str">
            <v>MIRANDA VILLEGAS JORGE ALBERTO</v>
          </cell>
          <cell r="AR262" t="str">
            <v>CALLE : 55-A No 319 X 16 - 14 SAN FRANCISCO VILLA ORIENTE</v>
          </cell>
        </row>
        <row r="263">
          <cell r="A263" t="str">
            <v>MOGUEL CORTES LUCIA RUBI</v>
          </cell>
          <cell r="B263" t="str">
            <v>MOCL701213</v>
          </cell>
          <cell r="C263" t="str">
            <v>MOGUEL</v>
          </cell>
          <cell r="D263" t="str">
            <v>CORTES</v>
          </cell>
          <cell r="E263" t="str">
            <v>LUCIA RUBI</v>
          </cell>
          <cell r="F263" t="str">
            <v>M</v>
          </cell>
          <cell r="H263" t="str">
            <v>MOCL701213MDFGRC24</v>
          </cell>
          <cell r="I263">
            <v>84907021277</v>
          </cell>
          <cell r="J263" t="str">
            <v>0448066071416</v>
          </cell>
          <cell r="N263">
            <v>25915</v>
          </cell>
          <cell r="P263">
            <v>9</v>
          </cell>
          <cell r="Q263">
            <v>9007</v>
          </cell>
          <cell r="R263" t="str">
            <v>MEX</v>
          </cell>
          <cell r="T263">
            <v>1</v>
          </cell>
          <cell r="U263">
            <v>4</v>
          </cell>
          <cell r="V263">
            <v>39645</v>
          </cell>
          <cell r="W263">
            <v>39645</v>
          </cell>
          <cell r="X263">
            <v>1633</v>
          </cell>
          <cell r="AA263" t="str">
            <v>DP</v>
          </cell>
          <cell r="AB263" t="str">
            <v>BANORTE</v>
          </cell>
          <cell r="AC263" t="str">
            <v>0610362615</v>
          </cell>
          <cell r="AE263">
            <v>1603</v>
          </cell>
          <cell r="AF263">
            <v>59</v>
          </cell>
          <cell r="AG263">
            <v>435</v>
          </cell>
          <cell r="AI263">
            <v>50</v>
          </cell>
          <cell r="AJ263">
            <v>48</v>
          </cell>
          <cell r="AK263" t="str">
            <v>FRACC. PACABTUN</v>
          </cell>
          <cell r="AL263">
            <v>97160</v>
          </cell>
          <cell r="AM263">
            <v>9821808</v>
          </cell>
          <cell r="AN263">
            <v>92252396</v>
          </cell>
          <cell r="AO263">
            <v>31</v>
          </cell>
          <cell r="AP263">
            <v>31050</v>
          </cell>
          <cell r="AQ263" t="str">
            <v>MOGUEL CORTES LUCIA RUBI</v>
          </cell>
          <cell r="AR263" t="str">
            <v>CALLE : 59 No 435 X 50 - 48 FRACC. PACABTUN</v>
          </cell>
        </row>
        <row r="264">
          <cell r="A264" t="str">
            <v>MOGUEL MARIN JOSE RODOLFO</v>
          </cell>
          <cell r="B264" t="str">
            <v>MOMR850601</v>
          </cell>
          <cell r="C264" t="str">
            <v>MOGUEL</v>
          </cell>
          <cell r="D264" t="str">
            <v>MARIN</v>
          </cell>
          <cell r="E264" t="str">
            <v>JOSE RODOLFO</v>
          </cell>
          <cell r="F264" t="str">
            <v>H</v>
          </cell>
          <cell r="H264" t="str">
            <v>MOMR850601HYNGRD05</v>
          </cell>
          <cell r="I264">
            <v>84038518977</v>
          </cell>
          <cell r="J264" t="str">
            <v>0609066692032</v>
          </cell>
          <cell r="N264">
            <v>31199</v>
          </cell>
          <cell r="P264">
            <v>31</v>
          </cell>
          <cell r="Q264">
            <v>31050</v>
          </cell>
          <cell r="R264" t="str">
            <v>MEX</v>
          </cell>
          <cell r="T264">
            <v>7</v>
          </cell>
          <cell r="U264">
            <v>1</v>
          </cell>
          <cell r="V264">
            <v>37880</v>
          </cell>
          <cell r="W264">
            <v>37880</v>
          </cell>
          <cell r="X264">
            <v>3398</v>
          </cell>
          <cell r="AA264" t="str">
            <v>DP</v>
          </cell>
          <cell r="AB264" t="str">
            <v>BANORTE</v>
          </cell>
          <cell r="AC264" t="str">
            <v>0166217306</v>
          </cell>
          <cell r="AE264">
            <v>1604</v>
          </cell>
          <cell r="AF264">
            <v>98</v>
          </cell>
          <cell r="AG264">
            <v>807</v>
          </cell>
          <cell r="AI264">
            <v>79</v>
          </cell>
          <cell r="AJ264" t="str">
            <v>79-A</v>
          </cell>
          <cell r="AK264" t="str">
            <v>NUEVA SAMBULA</v>
          </cell>
          <cell r="AL264">
            <v>97259</v>
          </cell>
          <cell r="AM264">
            <v>9840385</v>
          </cell>
          <cell r="AO264">
            <v>31</v>
          </cell>
          <cell r="AP264">
            <v>31050</v>
          </cell>
          <cell r="AQ264" t="str">
            <v>MOGUEL MARIN JOSE RODOLFO</v>
          </cell>
          <cell r="AR264" t="str">
            <v>CALLE : 98 No 807 X 79 - 79-A NUEVA SAMBULA</v>
          </cell>
        </row>
        <row r="265">
          <cell r="A265" t="str">
            <v>MONROY VERA OFELIA FRANCISCA</v>
          </cell>
          <cell r="B265" t="str">
            <v>MOVO800402</v>
          </cell>
          <cell r="C265" t="str">
            <v>MONROY</v>
          </cell>
          <cell r="D265" t="str">
            <v>VERA</v>
          </cell>
          <cell r="E265" t="str">
            <v>OFELIA FRANCISCA</v>
          </cell>
          <cell r="F265" t="str">
            <v>M</v>
          </cell>
          <cell r="H265" t="str">
            <v>MOVO800402MYNNRF07</v>
          </cell>
          <cell r="I265">
            <v>84948001239</v>
          </cell>
          <cell r="J265" t="str">
            <v>0763066411312</v>
          </cell>
          <cell r="L265" t="str">
            <v>ofilet@hotmail.com</v>
          </cell>
          <cell r="N265">
            <v>29313</v>
          </cell>
          <cell r="P265">
            <v>31</v>
          </cell>
          <cell r="Q265">
            <v>31059</v>
          </cell>
          <cell r="R265" t="str">
            <v>MEX</v>
          </cell>
          <cell r="T265">
            <v>5</v>
          </cell>
          <cell r="U265">
            <v>1</v>
          </cell>
          <cell r="V265">
            <v>39326</v>
          </cell>
          <cell r="W265">
            <v>39326</v>
          </cell>
          <cell r="X265">
            <v>1952</v>
          </cell>
          <cell r="AA265" t="str">
            <v>DP</v>
          </cell>
          <cell r="AB265" t="str">
            <v>BANORTE</v>
          </cell>
          <cell r="AC265" t="str">
            <v>0571642995</v>
          </cell>
          <cell r="AE265">
            <v>1601</v>
          </cell>
          <cell r="AF265">
            <v>104</v>
          </cell>
          <cell r="AG265">
            <v>181</v>
          </cell>
          <cell r="AI265">
            <v>37</v>
          </cell>
          <cell r="AJ265">
            <v>39</v>
          </cell>
          <cell r="AK265" t="str">
            <v>CANUL REYES</v>
          </cell>
          <cell r="AL265">
            <v>97320</v>
          </cell>
          <cell r="AN265">
            <v>9992244182</v>
          </cell>
          <cell r="AO265">
            <v>31</v>
          </cell>
          <cell r="AP265">
            <v>31059</v>
          </cell>
          <cell r="AQ265" t="str">
            <v>MONROY VERA OFELIA FRANCISCA</v>
          </cell>
          <cell r="AR265" t="str">
            <v>CALLE : 104 No 181 X 37 - 39 CANUL REYES</v>
          </cell>
        </row>
        <row r="266">
          <cell r="A266" t="str">
            <v>MONTAÑEZ ARCEO JOSE GABRIEL</v>
          </cell>
          <cell r="B266" t="str">
            <v>MOAG781220</v>
          </cell>
          <cell r="C266" t="str">
            <v>MONTAÑEZ</v>
          </cell>
          <cell r="D266" t="str">
            <v>ARCEO</v>
          </cell>
          <cell r="E266" t="str">
            <v>JOSE GABRIEL</v>
          </cell>
          <cell r="F266" t="str">
            <v>H</v>
          </cell>
          <cell r="H266" t="str">
            <v>MOAG781220HYNNRB04</v>
          </cell>
          <cell r="I266">
            <v>84977839434</v>
          </cell>
          <cell r="J266" t="str">
            <v>0666066339737</v>
          </cell>
          <cell r="L266" t="str">
            <v>gabocarre@hotmail.com</v>
          </cell>
          <cell r="N266">
            <v>28844</v>
          </cell>
          <cell r="P266">
            <v>31</v>
          </cell>
          <cell r="Q266">
            <v>31050</v>
          </cell>
          <cell r="R266" t="str">
            <v>MEX</v>
          </cell>
          <cell r="T266">
            <v>7</v>
          </cell>
          <cell r="U266">
            <v>2</v>
          </cell>
          <cell r="V266">
            <v>41122</v>
          </cell>
          <cell r="W266">
            <v>41122</v>
          </cell>
          <cell r="X266">
            <v>156</v>
          </cell>
          <cell r="AA266" t="str">
            <v>DP</v>
          </cell>
          <cell r="AB266" t="str">
            <v>BANORTE</v>
          </cell>
          <cell r="AC266" t="str">
            <v>0666733221</v>
          </cell>
          <cell r="AE266">
            <v>1601</v>
          </cell>
          <cell r="AF266" t="str">
            <v>63-B</v>
          </cell>
          <cell r="AG266">
            <v>620</v>
          </cell>
          <cell r="AI266">
            <v>76</v>
          </cell>
          <cell r="AJ266">
            <v>78</v>
          </cell>
          <cell r="AK266" t="str">
            <v>FRACC. LAS AMERICAS</v>
          </cell>
          <cell r="AL266">
            <v>97302</v>
          </cell>
          <cell r="AM266" t="str">
            <v>9999440082, 9999433391</v>
          </cell>
          <cell r="AN266">
            <v>9992398552</v>
          </cell>
          <cell r="AO266">
            <v>31</v>
          </cell>
          <cell r="AP266">
            <v>31050</v>
          </cell>
          <cell r="AQ266" t="str">
            <v>MONTAÑEZ ARCEO JOSE GABRIEL</v>
          </cell>
          <cell r="AR266" t="str">
            <v>CALLE : 63-B No 620 X 76 - 78 FRACC. LAS AMERICAS</v>
          </cell>
        </row>
        <row r="267">
          <cell r="A267" t="str">
            <v>MONTEJO CANTO ISRAEL ANTONIO</v>
          </cell>
          <cell r="B267" t="str">
            <v>MOCI750108</v>
          </cell>
          <cell r="C267" t="str">
            <v>MONTEJO</v>
          </cell>
          <cell r="D267" t="str">
            <v>CANTO</v>
          </cell>
          <cell r="E267" t="str">
            <v>ISRAEL ANTONIO</v>
          </cell>
          <cell r="F267" t="str">
            <v>H</v>
          </cell>
          <cell r="H267" t="str">
            <v>MOCI750108HYNNNS08</v>
          </cell>
          <cell r="I267">
            <v>84997510668</v>
          </cell>
          <cell r="J267" t="str">
            <v>0388066174474</v>
          </cell>
          <cell r="L267" t="str">
            <v>israelmontejo_8@hotmail.com</v>
          </cell>
          <cell r="N267">
            <v>27402</v>
          </cell>
          <cell r="P267">
            <v>31</v>
          </cell>
          <cell r="Q267">
            <v>31050</v>
          </cell>
          <cell r="R267" t="str">
            <v>MEX</v>
          </cell>
          <cell r="T267">
            <v>5</v>
          </cell>
          <cell r="U267">
            <v>1</v>
          </cell>
          <cell r="V267">
            <v>40375</v>
          </cell>
          <cell r="W267">
            <v>40375</v>
          </cell>
          <cell r="X267">
            <v>903</v>
          </cell>
          <cell r="AA267" t="str">
            <v>DP</v>
          </cell>
          <cell r="AB267" t="str">
            <v>BANORTE</v>
          </cell>
          <cell r="AC267" t="str">
            <v>0656095359</v>
          </cell>
          <cell r="AE267">
            <v>1601</v>
          </cell>
          <cell r="AF267">
            <v>98</v>
          </cell>
          <cell r="AG267" t="str">
            <v>479 LOTE 3</v>
          </cell>
          <cell r="AI267">
            <v>45</v>
          </cell>
          <cell r="AJ267" t="str">
            <v>S/C</v>
          </cell>
          <cell r="AK267" t="str">
            <v>PRIVADA SAN PEDRO FRACC. LAS FUENTES</v>
          </cell>
          <cell r="AL267">
            <v>97225</v>
          </cell>
          <cell r="AM267">
            <v>9456707</v>
          </cell>
          <cell r="AN267">
            <v>9992515622</v>
          </cell>
          <cell r="AO267">
            <v>31</v>
          </cell>
          <cell r="AP267">
            <v>31050</v>
          </cell>
          <cell r="AQ267" t="str">
            <v>MONTEJO CANTO ISRAEL ANTONIO</v>
          </cell>
          <cell r="AR267" t="str">
            <v>CALLE : 98 No 479 LOTE 3 X 45 - S/C PRIVADA SAN PEDRO FRACC. LAS FUENTES</v>
          </cell>
        </row>
        <row r="268">
          <cell r="A268" t="str">
            <v>MONTERO ZAMUDIO ALBERTO</v>
          </cell>
          <cell r="B268" t="str">
            <v>MOZA560215</v>
          </cell>
          <cell r="C268" t="str">
            <v>MONTERO</v>
          </cell>
          <cell r="D268" t="str">
            <v>ZAMUDIO</v>
          </cell>
          <cell r="E268" t="str">
            <v>ALBERTO</v>
          </cell>
          <cell r="F268" t="str">
            <v>H</v>
          </cell>
          <cell r="H268" t="str">
            <v>MOZA560215HYNNML03</v>
          </cell>
          <cell r="I268">
            <v>84075600571</v>
          </cell>
          <cell r="J268" t="str">
            <v>0757014066553</v>
          </cell>
          <cell r="N268">
            <v>20500</v>
          </cell>
          <cell r="P268">
            <v>31</v>
          </cell>
          <cell r="Q268">
            <v>31059</v>
          </cell>
          <cell r="R268" t="str">
            <v>MEX</v>
          </cell>
          <cell r="T268">
            <v>5</v>
          </cell>
          <cell r="U268">
            <v>2</v>
          </cell>
          <cell r="V268">
            <v>39316</v>
          </cell>
          <cell r="W268">
            <v>39316</v>
          </cell>
          <cell r="X268">
            <v>1962</v>
          </cell>
          <cell r="AA268" t="str">
            <v>DP</v>
          </cell>
          <cell r="AB268" t="str">
            <v>BANORTE</v>
          </cell>
          <cell r="AC268" t="str">
            <v>0569957780</v>
          </cell>
          <cell r="AE268">
            <v>1601</v>
          </cell>
          <cell r="AF268">
            <v>34</v>
          </cell>
          <cell r="AG268">
            <v>171</v>
          </cell>
          <cell r="AH268" t="str">
            <v>DEPTO. B</v>
          </cell>
          <cell r="AI268">
            <v>37</v>
          </cell>
          <cell r="AJ268">
            <v>39</v>
          </cell>
          <cell r="AK268" t="str">
            <v>PROGRESO</v>
          </cell>
          <cell r="AL268">
            <v>97320</v>
          </cell>
          <cell r="AO268">
            <v>31</v>
          </cell>
          <cell r="AP268">
            <v>31059</v>
          </cell>
          <cell r="AQ268" t="str">
            <v>MONTERO ZAMUDIO ALBERTO</v>
          </cell>
          <cell r="AR268" t="str">
            <v>CALLE : 34 No 171 X 37 - 39 PROGRESO</v>
          </cell>
        </row>
        <row r="269">
          <cell r="A269" t="str">
            <v>MOO . JORGE</v>
          </cell>
          <cell r="B269" t="str">
            <v>MOXJ500420</v>
          </cell>
          <cell r="C269" t="str">
            <v>MOO</v>
          </cell>
          <cell r="D269" t="str">
            <v>.</v>
          </cell>
          <cell r="E269" t="str">
            <v>JORGE</v>
          </cell>
          <cell r="F269" t="str">
            <v>H</v>
          </cell>
          <cell r="H269" t="str">
            <v>MOXJ500420HYNXXR07</v>
          </cell>
          <cell r="I269">
            <v>84745002687</v>
          </cell>
          <cell r="J269" t="str">
            <v>033808/6464127</v>
          </cell>
          <cell r="K269">
            <v>7372656</v>
          </cell>
          <cell r="N269">
            <v>18373</v>
          </cell>
          <cell r="P269">
            <v>31</v>
          </cell>
          <cell r="Q269">
            <v>31004</v>
          </cell>
          <cell r="R269" t="str">
            <v>MEX</v>
          </cell>
          <cell r="T269">
            <v>8</v>
          </cell>
          <cell r="U269">
            <v>2</v>
          </cell>
          <cell r="V269">
            <v>30728</v>
          </cell>
          <cell r="W269">
            <v>30728</v>
          </cell>
          <cell r="X269">
            <v>10550</v>
          </cell>
          <cell r="AA269" t="str">
            <v>DP</v>
          </cell>
          <cell r="AB269" t="str">
            <v>BANORTE</v>
          </cell>
          <cell r="AC269" t="str">
            <v>0148675676</v>
          </cell>
          <cell r="AE269">
            <v>1603</v>
          </cell>
          <cell r="AF269">
            <v>26</v>
          </cell>
          <cell r="AG269">
            <v>368</v>
          </cell>
          <cell r="AI269">
            <v>35</v>
          </cell>
          <cell r="AJ269">
            <v>37</v>
          </cell>
          <cell r="AK269" t="str">
            <v>FRACC. PEDREGALES DE TANLUM</v>
          </cell>
          <cell r="AL269">
            <v>97210</v>
          </cell>
          <cell r="AO269">
            <v>31</v>
          </cell>
          <cell r="AP269">
            <v>31050</v>
          </cell>
          <cell r="AQ269" t="str">
            <v>MOO . JORGE</v>
          </cell>
          <cell r="AR269" t="str">
            <v>CALLE : 26 No 368 X 35 - 37 FRACC. PEDREGALES DE TANLUM</v>
          </cell>
        </row>
        <row r="270">
          <cell r="A270" t="str">
            <v>MOO AGUAYO JORGE SAN MIGUEL</v>
          </cell>
          <cell r="B270" t="str">
            <v>MOAJ790921</v>
          </cell>
          <cell r="C270" t="str">
            <v>MOO</v>
          </cell>
          <cell r="D270" t="str">
            <v>AGUAYO</v>
          </cell>
          <cell r="E270" t="str">
            <v>JORGE SAN MIGUEL</v>
          </cell>
          <cell r="F270" t="str">
            <v>H</v>
          </cell>
          <cell r="H270" t="str">
            <v>MOAJ790921HYNXGR04</v>
          </cell>
          <cell r="I270">
            <v>84977915994</v>
          </cell>
          <cell r="J270" t="str">
            <v>0020066369510</v>
          </cell>
          <cell r="N270">
            <v>29123</v>
          </cell>
          <cell r="P270">
            <v>31</v>
          </cell>
          <cell r="Q270">
            <v>31052</v>
          </cell>
          <cell r="R270" t="str">
            <v>MEX</v>
          </cell>
          <cell r="T270">
            <v>8</v>
          </cell>
          <cell r="U270">
            <v>2</v>
          </cell>
          <cell r="V270">
            <v>34151</v>
          </cell>
          <cell r="W270">
            <v>34151</v>
          </cell>
          <cell r="X270">
            <v>7127</v>
          </cell>
          <cell r="AA270" t="str">
            <v>DP</v>
          </cell>
          <cell r="AB270" t="str">
            <v>BANORTE</v>
          </cell>
          <cell r="AC270" t="str">
            <v>0148675685</v>
          </cell>
          <cell r="AE270">
            <v>1603</v>
          </cell>
          <cell r="AF270">
            <v>15</v>
          </cell>
          <cell r="AG270" t="str">
            <v>102-B</v>
          </cell>
          <cell r="AI270">
            <v>20</v>
          </cell>
          <cell r="AJ270">
            <v>24</v>
          </cell>
          <cell r="AK270" t="str">
            <v>CENTRO</v>
          </cell>
          <cell r="AL270">
            <v>97450</v>
          </cell>
          <cell r="AM270">
            <v>9257251</v>
          </cell>
          <cell r="AO270">
            <v>31</v>
          </cell>
          <cell r="AP270">
            <v>31004</v>
          </cell>
          <cell r="AQ270" t="str">
            <v>MOO AGUAYO JORGE SAN MIGUEL</v>
          </cell>
          <cell r="AR270" t="str">
            <v>CALLE : 15 No 102-B X 20 - 24 CENTRO</v>
          </cell>
        </row>
        <row r="271">
          <cell r="A271" t="str">
            <v>MOO SEGURA ROLANDO ISMAEL</v>
          </cell>
          <cell r="B271" t="str">
            <v>MOSR690108</v>
          </cell>
          <cell r="C271" t="str">
            <v>MOO</v>
          </cell>
          <cell r="D271" t="str">
            <v>SEGURA</v>
          </cell>
          <cell r="E271" t="str">
            <v>ROLANDO ISMAEL</v>
          </cell>
          <cell r="F271" t="str">
            <v>H</v>
          </cell>
          <cell r="H271" t="str">
            <v>MOSR690108HYNXGL05</v>
          </cell>
          <cell r="I271">
            <v>84016901781</v>
          </cell>
          <cell r="J271" t="str">
            <v>081513868987</v>
          </cell>
          <cell r="N271">
            <v>25206</v>
          </cell>
          <cell r="P271">
            <v>31</v>
          </cell>
          <cell r="Q271">
            <v>31076</v>
          </cell>
          <cell r="R271" t="str">
            <v>MEX</v>
          </cell>
          <cell r="T271">
            <v>1</v>
          </cell>
          <cell r="U271">
            <v>2</v>
          </cell>
          <cell r="V271">
            <v>35431</v>
          </cell>
          <cell r="W271">
            <v>35431</v>
          </cell>
          <cell r="X271">
            <v>5847</v>
          </cell>
          <cell r="AA271" t="str">
            <v>DP</v>
          </cell>
          <cell r="AB271" t="str">
            <v>BANORTE</v>
          </cell>
          <cell r="AC271" t="str">
            <v>0148675706</v>
          </cell>
          <cell r="AE271">
            <v>1601</v>
          </cell>
          <cell r="AF271">
            <v>12</v>
          </cell>
          <cell r="AG271" t="str">
            <v>S/N</v>
          </cell>
          <cell r="AI271">
            <v>55</v>
          </cell>
          <cell r="AJ271">
            <v>53</v>
          </cell>
          <cell r="AK271" t="str">
            <v>FRANCISCO VILLA ORIENTE</v>
          </cell>
          <cell r="AL271">
            <v>97371</v>
          </cell>
          <cell r="AO271">
            <v>31</v>
          </cell>
          <cell r="AP271">
            <v>31050</v>
          </cell>
          <cell r="AQ271" t="str">
            <v>MOO SEGURA ROLANDO ISMAEL</v>
          </cell>
          <cell r="AR271" t="str">
            <v>CALLE : 12 No S/N X 55 - 53 FRANCISCO VILLA ORIENTE</v>
          </cell>
        </row>
        <row r="272">
          <cell r="A272" t="str">
            <v>MOO AGUAYO MANUEL DAVID</v>
          </cell>
          <cell r="B272" t="str">
            <v>MOAM 750206</v>
          </cell>
          <cell r="C272" t="str">
            <v>MOO</v>
          </cell>
          <cell r="D272" t="str">
            <v>AGUAYO</v>
          </cell>
          <cell r="E272" t="str">
            <v>MANUEL DAVID</v>
          </cell>
          <cell r="F272" t="str">
            <v>H</v>
          </cell>
          <cell r="H272" t="str">
            <v>MOAM 750206HYNXGN16</v>
          </cell>
          <cell r="I272">
            <v>84917511481</v>
          </cell>
          <cell r="J272">
            <v>2066078398</v>
          </cell>
          <cell r="N272">
            <v>27443</v>
          </cell>
          <cell r="P272">
            <v>31</v>
          </cell>
          <cell r="Q272">
            <v>31004</v>
          </cell>
          <cell r="R272" t="str">
            <v>MEX</v>
          </cell>
          <cell r="T272">
            <v>9</v>
          </cell>
          <cell r="U272">
            <v>2</v>
          </cell>
          <cell r="V272">
            <v>35643</v>
          </cell>
          <cell r="W272">
            <v>35643</v>
          </cell>
          <cell r="X272">
            <v>5635</v>
          </cell>
          <cell r="AA272" t="str">
            <v>DP</v>
          </cell>
          <cell r="AB272" t="str">
            <v>BANORTE</v>
          </cell>
          <cell r="AC272" t="str">
            <v>0148675694</v>
          </cell>
          <cell r="AE272">
            <v>1603</v>
          </cell>
          <cell r="AF272">
            <v>15</v>
          </cell>
          <cell r="AG272">
            <v>102</v>
          </cell>
          <cell r="AI272">
            <v>20</v>
          </cell>
          <cell r="AJ272">
            <v>24</v>
          </cell>
          <cell r="AK272" t="str">
            <v>BACA</v>
          </cell>
          <cell r="AL272">
            <v>97450</v>
          </cell>
          <cell r="AO272">
            <v>31</v>
          </cell>
          <cell r="AP272">
            <v>31004</v>
          </cell>
          <cell r="AQ272" t="str">
            <v>MOO AGUAYO MANUEL DAVID</v>
          </cell>
          <cell r="AR272" t="str">
            <v>CALLE : 15 No 102 X 20 - 24 BACA</v>
          </cell>
        </row>
        <row r="273">
          <cell r="A273" t="str">
            <v>MORALES ORTEGA RUBI ISABEL</v>
          </cell>
          <cell r="B273" t="str">
            <v>MOOR840318</v>
          </cell>
          <cell r="C273" t="str">
            <v>MORALES</v>
          </cell>
          <cell r="D273" t="str">
            <v>ORTEGA</v>
          </cell>
          <cell r="E273" t="str">
            <v>RUBI ISABEL</v>
          </cell>
          <cell r="F273" t="str">
            <v>M</v>
          </cell>
          <cell r="H273" t="str">
            <v>MOOR840318MYNRRB06</v>
          </cell>
          <cell r="I273">
            <v>84098402153</v>
          </cell>
          <cell r="J273" t="str">
            <v>0743066632806</v>
          </cell>
          <cell r="N273">
            <v>30759</v>
          </cell>
          <cell r="P273">
            <v>31</v>
          </cell>
          <cell r="Q273">
            <v>31050</v>
          </cell>
          <cell r="R273" t="str">
            <v>MEX</v>
          </cell>
          <cell r="T273">
            <v>5</v>
          </cell>
          <cell r="U273">
            <v>1</v>
          </cell>
          <cell r="V273">
            <v>39860</v>
          </cell>
          <cell r="W273">
            <v>39860</v>
          </cell>
          <cell r="X273">
            <v>1418</v>
          </cell>
          <cell r="AA273" t="str">
            <v>DP</v>
          </cell>
          <cell r="AB273" t="str">
            <v>BANORTE</v>
          </cell>
          <cell r="AC273" t="str">
            <v>0633090467</v>
          </cell>
          <cell r="AE273">
            <v>1601</v>
          </cell>
          <cell r="AF273">
            <v>84</v>
          </cell>
          <cell r="AG273">
            <v>136</v>
          </cell>
          <cell r="AI273">
            <v>27</v>
          </cell>
          <cell r="AJ273">
            <v>29</v>
          </cell>
          <cell r="AK273" t="str">
            <v>CENTRO</v>
          </cell>
          <cell r="AL273">
            <v>97320</v>
          </cell>
          <cell r="AN273">
            <v>99918947362</v>
          </cell>
          <cell r="AO273">
            <v>31</v>
          </cell>
          <cell r="AP273">
            <v>31059</v>
          </cell>
          <cell r="AQ273" t="str">
            <v>MORALES ORTEGA RUBI ISABEL</v>
          </cell>
          <cell r="AR273" t="str">
            <v>CALLE : 84 No 136 X 27 - 29 CENTRO</v>
          </cell>
        </row>
        <row r="274">
          <cell r="A274" t="str">
            <v>MORALES VARGUEZ SUGELY ELENA</v>
          </cell>
          <cell r="B274" t="str">
            <v>MOVS761217</v>
          </cell>
          <cell r="C274" t="str">
            <v>MORALES</v>
          </cell>
          <cell r="D274" t="str">
            <v>VARGUEZ</v>
          </cell>
          <cell r="E274" t="str">
            <v>SUGELY ELENA</v>
          </cell>
          <cell r="F274" t="str">
            <v>M</v>
          </cell>
          <cell r="H274" t="str">
            <v>MOVS761217MYNRRG00</v>
          </cell>
          <cell r="I274">
            <v>84997614528</v>
          </cell>
          <cell r="J274" t="str">
            <v>053966329750</v>
          </cell>
          <cell r="N274">
            <v>28111</v>
          </cell>
          <cell r="P274">
            <v>31</v>
          </cell>
          <cell r="Q274">
            <v>31050</v>
          </cell>
          <cell r="R274" t="str">
            <v>MEX</v>
          </cell>
          <cell r="T274">
            <v>8</v>
          </cell>
          <cell r="U274">
            <v>2</v>
          </cell>
          <cell r="V274">
            <v>39356</v>
          </cell>
          <cell r="W274">
            <v>39356</v>
          </cell>
          <cell r="X274">
            <v>1922</v>
          </cell>
          <cell r="AA274" t="str">
            <v>DP</v>
          </cell>
          <cell r="AB274" t="str">
            <v>BANORTE</v>
          </cell>
          <cell r="AC274" t="str">
            <v>0687772186</v>
          </cell>
          <cell r="AE274">
            <v>1603</v>
          </cell>
          <cell r="AF274">
            <v>91</v>
          </cell>
          <cell r="AG274">
            <v>449</v>
          </cell>
          <cell r="AI274">
            <v>50</v>
          </cell>
          <cell r="AJ274">
            <v>52</v>
          </cell>
          <cell r="AK274" t="str">
            <v>CENTRO</v>
          </cell>
          <cell r="AL274">
            <v>97000</v>
          </cell>
          <cell r="AO274">
            <v>31</v>
          </cell>
          <cell r="AP274">
            <v>31050</v>
          </cell>
          <cell r="AQ274" t="str">
            <v>MORALES VARGUEZ SUGELY ELENA</v>
          </cell>
          <cell r="AR274" t="str">
            <v>CALLE : 91 No 449 X 50 - 52 CENTRO</v>
          </cell>
        </row>
        <row r="275">
          <cell r="A275" t="str">
            <v>MORENO CANCHE JOSE HABIB DEL JESUS</v>
          </cell>
          <cell r="B275" t="str">
            <v>MOCH88104</v>
          </cell>
          <cell r="C275" t="str">
            <v>MORENO</v>
          </cell>
          <cell r="D275" t="str">
            <v>CANCHE</v>
          </cell>
          <cell r="E275" t="str">
            <v>JOSE HABIB DEL JESUS</v>
          </cell>
          <cell r="F275" t="str">
            <v>H</v>
          </cell>
          <cell r="H275" t="str">
            <v>MOCH881004HYNRNB04</v>
          </cell>
          <cell r="I275">
            <v>84088829340</v>
          </cell>
          <cell r="J275" t="str">
            <v>0260107733330</v>
          </cell>
          <cell r="N275">
            <v>32420</v>
          </cell>
          <cell r="P275">
            <v>31</v>
          </cell>
          <cell r="Q275">
            <v>31050</v>
          </cell>
          <cell r="R275" t="str">
            <v>MEX</v>
          </cell>
          <cell r="T275">
            <v>8</v>
          </cell>
          <cell r="U275">
            <v>1</v>
          </cell>
          <cell r="V275">
            <v>39798</v>
          </cell>
          <cell r="W275">
            <v>39798</v>
          </cell>
          <cell r="X275">
            <v>1480</v>
          </cell>
          <cell r="AA275" t="str">
            <v>EF</v>
          </cell>
          <cell r="AE275">
            <v>1601</v>
          </cell>
          <cell r="AF275">
            <v>71</v>
          </cell>
          <cell r="AG275">
            <v>190</v>
          </cell>
          <cell r="AI275">
            <v>32</v>
          </cell>
          <cell r="AJ275">
            <v>34</v>
          </cell>
          <cell r="AK275" t="str">
            <v>MONTES DE AME</v>
          </cell>
          <cell r="AL275">
            <v>97115</v>
          </cell>
          <cell r="AO275">
            <v>31</v>
          </cell>
          <cell r="AP275">
            <v>31050</v>
          </cell>
          <cell r="AQ275" t="str">
            <v>MORENO CANCHE JOSE HABIB DEL JESUS</v>
          </cell>
          <cell r="AR275" t="str">
            <v>CALLE : 71 No 190 X 32 - 34 MONTES DE AME</v>
          </cell>
        </row>
        <row r="276">
          <cell r="A276" t="str">
            <v>MORENO MARTIN LUIS MIGUEL</v>
          </cell>
          <cell r="B276" t="str">
            <v>MOML810824</v>
          </cell>
          <cell r="C276" t="str">
            <v>MORENO</v>
          </cell>
          <cell r="D276" t="str">
            <v>MARTIN</v>
          </cell>
          <cell r="E276" t="str">
            <v>LUIS MIGUEL</v>
          </cell>
          <cell r="F276" t="str">
            <v>H</v>
          </cell>
          <cell r="H276" t="str">
            <v>MOML810824HYNRRS05</v>
          </cell>
          <cell r="I276">
            <v>84992732413</v>
          </cell>
          <cell r="J276" t="str">
            <v>0739066475454</v>
          </cell>
          <cell r="L276" t="str">
            <v>luismor_chac@hotmil.com</v>
          </cell>
          <cell r="N276">
            <v>29822</v>
          </cell>
          <cell r="P276">
            <v>31</v>
          </cell>
          <cell r="Q276">
            <v>31059</v>
          </cell>
          <cell r="R276" t="str">
            <v>MEX</v>
          </cell>
          <cell r="T276">
            <v>5</v>
          </cell>
          <cell r="U276">
            <v>2</v>
          </cell>
          <cell r="V276">
            <v>39356</v>
          </cell>
          <cell r="W276">
            <v>39356</v>
          </cell>
          <cell r="X276">
            <v>1922</v>
          </cell>
          <cell r="AA276" t="str">
            <v>DP</v>
          </cell>
          <cell r="AB276" t="str">
            <v>BANORTE</v>
          </cell>
          <cell r="AC276" t="str">
            <v>0813207692</v>
          </cell>
          <cell r="AE276">
            <v>1601</v>
          </cell>
          <cell r="AF276">
            <v>29</v>
          </cell>
          <cell r="AG276">
            <v>78</v>
          </cell>
          <cell r="AI276">
            <v>144</v>
          </cell>
          <cell r="AJ276">
            <v>146</v>
          </cell>
          <cell r="AK276" t="str">
            <v>NUEVA YUCALPETEN</v>
          </cell>
          <cell r="AL276">
            <v>97323</v>
          </cell>
          <cell r="AM276" t="str">
            <v>01(969)9352372</v>
          </cell>
          <cell r="AN276">
            <v>9991425541</v>
          </cell>
          <cell r="AO276">
            <v>31</v>
          </cell>
          <cell r="AP276">
            <v>31059</v>
          </cell>
          <cell r="AQ276" t="str">
            <v>MORENO MARTIN LUIS MIGUEL</v>
          </cell>
          <cell r="AR276" t="str">
            <v>CALLE : 29 No 78 X 144 - 146 NUEVA YUCALPETEN</v>
          </cell>
        </row>
        <row r="277">
          <cell r="A277" t="str">
            <v>MORENO QUIJANO JOSE</v>
          </cell>
          <cell r="B277" t="str">
            <v>MOQJ700804</v>
          </cell>
          <cell r="C277" t="str">
            <v>MORENO</v>
          </cell>
          <cell r="D277" t="str">
            <v>QUIJANO</v>
          </cell>
          <cell r="E277" t="str">
            <v>JOSE</v>
          </cell>
          <cell r="F277" t="str">
            <v>H</v>
          </cell>
          <cell r="H277" t="str">
            <v>MOQJ700804HYNRJS08</v>
          </cell>
          <cell r="I277">
            <v>84867005179</v>
          </cell>
          <cell r="J277" t="str">
            <v>027313626233</v>
          </cell>
          <cell r="N277">
            <v>25784</v>
          </cell>
          <cell r="P277">
            <v>31</v>
          </cell>
          <cell r="Q277">
            <v>31050</v>
          </cell>
          <cell r="R277" t="str">
            <v>MEX</v>
          </cell>
          <cell r="T277">
            <v>8</v>
          </cell>
          <cell r="U277">
            <v>5</v>
          </cell>
          <cell r="V277">
            <v>39615</v>
          </cell>
          <cell r="W277">
            <v>39615</v>
          </cell>
          <cell r="X277">
            <v>1663</v>
          </cell>
          <cell r="AA277" t="str">
            <v>DP</v>
          </cell>
          <cell r="AB277" t="str">
            <v>BANORTE</v>
          </cell>
          <cell r="AC277" t="str">
            <v>0588689242</v>
          </cell>
          <cell r="AE277">
            <v>1609</v>
          </cell>
          <cell r="AF277">
            <v>75</v>
          </cell>
          <cell r="AG277">
            <v>604</v>
          </cell>
          <cell r="AI277">
            <v>62</v>
          </cell>
          <cell r="AJ277" t="str">
            <v>62-A</v>
          </cell>
          <cell r="AK277" t="str">
            <v xml:space="preserve">FRACC. SANTA ISABEL </v>
          </cell>
          <cell r="AL277">
            <v>97371</v>
          </cell>
          <cell r="AO277">
            <v>31</v>
          </cell>
          <cell r="AP277">
            <v>31041</v>
          </cell>
          <cell r="AQ277" t="str">
            <v>MORENO QUIJANO JOSE</v>
          </cell>
          <cell r="AR277" t="str">
            <v xml:space="preserve">CALLE : 75 No 604 X 62 - 62-A FRACC. SANTA ISABEL </v>
          </cell>
        </row>
        <row r="278">
          <cell r="A278" t="str">
            <v>NAAL EK MANUEL FILIBERTO</v>
          </cell>
          <cell r="B278" t="str">
            <v>NAEM881112</v>
          </cell>
          <cell r="C278" t="str">
            <v>NAAL</v>
          </cell>
          <cell r="D278" t="str">
            <v>EK</v>
          </cell>
          <cell r="E278" t="str">
            <v>MANUEL FILIBERTO</v>
          </cell>
          <cell r="F278" t="str">
            <v>H</v>
          </cell>
          <cell r="H278" t="str">
            <v>NAEM881112HCCLKN17</v>
          </cell>
          <cell r="I278">
            <v>81088805841</v>
          </cell>
          <cell r="J278" t="str">
            <v>0171108052074</v>
          </cell>
          <cell r="N278">
            <v>32459</v>
          </cell>
          <cell r="P278" t="str">
            <v>04</v>
          </cell>
          <cell r="Q278" t="str">
            <v>04001</v>
          </cell>
          <cell r="R278" t="str">
            <v>MEX</v>
          </cell>
          <cell r="T278">
            <v>7</v>
          </cell>
          <cell r="U278">
            <v>1</v>
          </cell>
          <cell r="V278">
            <v>40118</v>
          </cell>
          <cell r="W278">
            <v>40118</v>
          </cell>
          <cell r="X278">
            <v>1160</v>
          </cell>
          <cell r="AA278" t="str">
            <v>DP</v>
          </cell>
          <cell r="AB278" t="str">
            <v>BANORTE</v>
          </cell>
          <cell r="AC278" t="str">
            <v>0638226289</v>
          </cell>
          <cell r="AE278">
            <v>1603</v>
          </cell>
          <cell r="AF278">
            <v>17</v>
          </cell>
          <cell r="AG278" t="str">
            <v>SN</v>
          </cell>
          <cell r="AI278" t="str">
            <v>S/C</v>
          </cell>
          <cell r="AJ278" t="str">
            <v>S/C</v>
          </cell>
          <cell r="AK278" t="str">
            <v>PUCNACHEN, CALKINI</v>
          </cell>
          <cell r="AL278">
            <v>24915</v>
          </cell>
          <cell r="AM278">
            <v>9811034775</v>
          </cell>
          <cell r="AO278" t="str">
            <v>04</v>
          </cell>
          <cell r="AP278" t="str">
            <v>04002</v>
          </cell>
          <cell r="AQ278" t="str">
            <v>NAAL EK MANUEL FILIBERTO</v>
          </cell>
          <cell r="AR278" t="str">
            <v>CALLE : 17 No SN X S/C - S/C PUCNACHEN, CALKINI</v>
          </cell>
        </row>
        <row r="279">
          <cell r="A279" t="str">
            <v>NABTE CHAB JESUS ALEJANDRO</v>
          </cell>
          <cell r="B279" t="str">
            <v>NACJ821123</v>
          </cell>
          <cell r="C279" t="str">
            <v>NABTE</v>
          </cell>
          <cell r="D279" t="str">
            <v>CHAB</v>
          </cell>
          <cell r="E279" t="str">
            <v>JESUS ALEJANDRO</v>
          </cell>
          <cell r="F279" t="str">
            <v>H</v>
          </cell>
          <cell r="G279">
            <v>2</v>
          </cell>
          <cell r="H279" t="str">
            <v>NACJ821123HYNBHS02</v>
          </cell>
          <cell r="I279" t="str">
            <v>84008249124</v>
          </cell>
          <cell r="J279" t="str">
            <v>055566552674</v>
          </cell>
          <cell r="K279" t="str">
            <v>C-6138251</v>
          </cell>
          <cell r="N279">
            <v>30278</v>
          </cell>
          <cell r="P279">
            <v>31</v>
          </cell>
          <cell r="Q279">
            <v>31050</v>
          </cell>
          <cell r="R279" t="str">
            <v>MEX</v>
          </cell>
          <cell r="T279">
            <v>3</v>
          </cell>
          <cell r="U279">
            <v>2</v>
          </cell>
          <cell r="V279">
            <v>38749</v>
          </cell>
          <cell r="W279">
            <v>38749</v>
          </cell>
          <cell r="X279">
            <v>2529</v>
          </cell>
          <cell r="AA279" t="str">
            <v>DP</v>
          </cell>
          <cell r="AB279" t="str">
            <v>BANORTE</v>
          </cell>
          <cell r="AC279" t="str">
            <v>0631505378</v>
          </cell>
          <cell r="AE279">
            <v>1602</v>
          </cell>
          <cell r="AF279">
            <v>16</v>
          </cell>
          <cell r="AG279">
            <v>106</v>
          </cell>
          <cell r="AI279">
            <v>19</v>
          </cell>
          <cell r="AJ279">
            <v>115</v>
          </cell>
          <cell r="AK279" t="str">
            <v>MARIA LUISA</v>
          </cell>
          <cell r="AL279">
            <v>97199</v>
          </cell>
          <cell r="AM279">
            <v>9296936</v>
          </cell>
          <cell r="AO279">
            <v>31</v>
          </cell>
          <cell r="AP279">
            <v>31050</v>
          </cell>
          <cell r="AQ279" t="str">
            <v>NABTE CHAB JESUS ALEJANDRO</v>
          </cell>
          <cell r="AR279" t="str">
            <v>CALLE : 16 No 106 X 19 - 115 MARIA LUISA</v>
          </cell>
        </row>
        <row r="280">
          <cell r="A280" t="str">
            <v>NABTE JIMENEZ FRANCISCO JAVIER</v>
          </cell>
          <cell r="B280" t="str">
            <v>NAJF451202</v>
          </cell>
          <cell r="C280" t="str">
            <v>NABTE</v>
          </cell>
          <cell r="D280" t="str">
            <v>JIMENEZ</v>
          </cell>
          <cell r="E280" t="str">
            <v>FRANCISCO JAVIER</v>
          </cell>
          <cell r="F280" t="str">
            <v>H</v>
          </cell>
          <cell r="H280" t="str">
            <v>NAJF4551202HYNBMR08</v>
          </cell>
          <cell r="I280">
            <v>84674510833</v>
          </cell>
          <cell r="J280" t="str">
            <v>0549013727144</v>
          </cell>
          <cell r="K280">
            <v>5288694</v>
          </cell>
          <cell r="N280">
            <v>16773</v>
          </cell>
          <cell r="P280">
            <v>31</v>
          </cell>
          <cell r="Q280">
            <v>31050</v>
          </cell>
          <cell r="R280" t="str">
            <v>MEX</v>
          </cell>
          <cell r="T280">
            <v>2</v>
          </cell>
          <cell r="U280">
            <v>2</v>
          </cell>
          <cell r="V280">
            <v>35612</v>
          </cell>
          <cell r="W280">
            <v>35612</v>
          </cell>
          <cell r="X280">
            <v>5666</v>
          </cell>
          <cell r="AA280" t="str">
            <v>DP</v>
          </cell>
          <cell r="AB280" t="str">
            <v>BANORTE</v>
          </cell>
          <cell r="AC280" t="str">
            <v>0148675724</v>
          </cell>
          <cell r="AE280">
            <v>1602</v>
          </cell>
          <cell r="AF280" t="str">
            <v>83C</v>
          </cell>
          <cell r="AG280">
            <v>308</v>
          </cell>
          <cell r="AI280">
            <v>7</v>
          </cell>
          <cell r="AJ280" t="str">
            <v>32A</v>
          </cell>
          <cell r="AK280" t="str">
            <v>MORELOS FOVISSSTE</v>
          </cell>
          <cell r="AL280">
            <v>97190</v>
          </cell>
          <cell r="AO280">
            <v>31</v>
          </cell>
          <cell r="AP280">
            <v>31050</v>
          </cell>
          <cell r="AQ280" t="str">
            <v>NABTE JIMENEZ FRANCISCO JAVIER</v>
          </cell>
          <cell r="AR280" t="str">
            <v>CALLE : 83C No 308 X 7 - 32A MORELOS FOVISSSTE</v>
          </cell>
        </row>
        <row r="281">
          <cell r="A281" t="str">
            <v>NAVARRO CANCHE LAZARO</v>
          </cell>
          <cell r="B281" t="str">
            <v>NACL620314</v>
          </cell>
          <cell r="C281" t="str">
            <v>NAVARRO</v>
          </cell>
          <cell r="D281" t="str">
            <v>CANCHE</v>
          </cell>
          <cell r="E281" t="str">
            <v>LAZARO</v>
          </cell>
          <cell r="F281" t="str">
            <v>H</v>
          </cell>
          <cell r="H281" t="str">
            <v>NACL620314HYNVNZ01</v>
          </cell>
          <cell r="I281">
            <v>84816222628</v>
          </cell>
          <cell r="J281" t="str">
            <v>0187014089127</v>
          </cell>
          <cell r="N281">
            <v>22719</v>
          </cell>
          <cell r="P281">
            <v>31</v>
          </cell>
          <cell r="Q281">
            <v>31039</v>
          </cell>
          <cell r="R281" t="str">
            <v>MEX</v>
          </cell>
          <cell r="T281">
            <v>8</v>
          </cell>
          <cell r="U281">
            <v>2</v>
          </cell>
          <cell r="V281">
            <v>37305</v>
          </cell>
          <cell r="W281">
            <v>37305</v>
          </cell>
          <cell r="X281">
            <v>3973</v>
          </cell>
          <cell r="AA281" t="str">
            <v>DP</v>
          </cell>
          <cell r="AB281" t="str">
            <v>BANORTE</v>
          </cell>
          <cell r="AC281" t="str">
            <v>0154041115</v>
          </cell>
          <cell r="AE281">
            <v>1604</v>
          </cell>
          <cell r="AF281">
            <v>20</v>
          </cell>
          <cell r="AG281">
            <v>95</v>
          </cell>
          <cell r="AI281">
            <v>19</v>
          </cell>
          <cell r="AJ281" t="str">
            <v>19A</v>
          </cell>
          <cell r="AK281" t="str">
            <v>IXIL</v>
          </cell>
          <cell r="AL281">
            <v>97343</v>
          </cell>
          <cell r="AO281">
            <v>31</v>
          </cell>
          <cell r="AP281">
            <v>31039</v>
          </cell>
          <cell r="AQ281" t="str">
            <v>NAVARRO CANCHE LAZARO</v>
          </cell>
          <cell r="AR281" t="str">
            <v>CALLE : 20 No 95 X 19 - 19A IXIL</v>
          </cell>
        </row>
        <row r="282">
          <cell r="A282" t="str">
            <v>NOH QUINTAL LUIS MARTIN</v>
          </cell>
          <cell r="B282" t="str">
            <v>NOQL840621</v>
          </cell>
          <cell r="C282" t="str">
            <v>NOH</v>
          </cell>
          <cell r="D282" t="str">
            <v>QUINTAL</v>
          </cell>
          <cell r="E282" t="str">
            <v>LUIS MARTIN</v>
          </cell>
          <cell r="F282" t="str">
            <v>H</v>
          </cell>
          <cell r="H282" t="str">
            <v>NOQL840621HYNHNS02</v>
          </cell>
          <cell r="I282">
            <v>84098402765</v>
          </cell>
          <cell r="J282" t="str">
            <v>0993106278858</v>
          </cell>
          <cell r="N282">
            <v>30854</v>
          </cell>
          <cell r="P282">
            <v>31</v>
          </cell>
          <cell r="Q282">
            <v>31050</v>
          </cell>
          <cell r="R282" t="str">
            <v>MEX</v>
          </cell>
          <cell r="T282">
            <v>5</v>
          </cell>
          <cell r="U282">
            <v>1</v>
          </cell>
          <cell r="V282">
            <v>40194</v>
          </cell>
          <cell r="W282">
            <v>40194</v>
          </cell>
          <cell r="X282">
            <v>1084</v>
          </cell>
          <cell r="AA282" t="str">
            <v>DP</v>
          </cell>
          <cell r="AB282" t="str">
            <v>BANORTE</v>
          </cell>
          <cell r="AC282" t="str">
            <v>0610362642</v>
          </cell>
          <cell r="AE282">
            <v>1610</v>
          </cell>
          <cell r="AF282">
            <v>33</v>
          </cell>
          <cell r="AG282">
            <v>146</v>
          </cell>
          <cell r="AI282">
            <v>24</v>
          </cell>
          <cell r="AJ282">
            <v>26</v>
          </cell>
          <cell r="AK282" t="str">
            <v>SAN LORENZO UMAN</v>
          </cell>
          <cell r="AL282">
            <v>97340</v>
          </cell>
          <cell r="AM282">
            <v>9991398234</v>
          </cell>
          <cell r="AO282">
            <v>31</v>
          </cell>
          <cell r="AP282">
            <v>31101</v>
          </cell>
          <cell r="AQ282" t="str">
            <v>NOH QUINTAL LUIS MARTIN</v>
          </cell>
          <cell r="AR282" t="str">
            <v>CALLE : 33 No 146 X 24 - 26 SAN LORENZO UMAN</v>
          </cell>
        </row>
        <row r="283">
          <cell r="A283" t="str">
            <v>NOVELO MENA ANDRES MANUEL</v>
          </cell>
          <cell r="B283" t="str">
            <v>NOMA710521</v>
          </cell>
          <cell r="C283" t="str">
            <v>NOVELO</v>
          </cell>
          <cell r="D283" t="str">
            <v>MENA</v>
          </cell>
          <cell r="E283" t="str">
            <v>ANDRES MANUEL</v>
          </cell>
          <cell r="F283" t="str">
            <v>H</v>
          </cell>
          <cell r="H283" t="str">
            <v>NOMA710521HYNVNN04</v>
          </cell>
          <cell r="I283">
            <v>84887106742</v>
          </cell>
          <cell r="J283" t="str">
            <v>035313671653</v>
          </cell>
          <cell r="K283" t="str">
            <v>B-8603119</v>
          </cell>
          <cell r="L283" t="str">
            <v>noma2171@hotmail.com</v>
          </cell>
          <cell r="N283">
            <v>26074</v>
          </cell>
          <cell r="P283">
            <v>31</v>
          </cell>
          <cell r="Q283">
            <v>31050</v>
          </cell>
          <cell r="R283" t="str">
            <v>MEX</v>
          </cell>
          <cell r="T283">
            <v>5</v>
          </cell>
          <cell r="U283">
            <v>2</v>
          </cell>
          <cell r="V283">
            <v>34639</v>
          </cell>
          <cell r="W283">
            <v>34639</v>
          </cell>
          <cell r="X283">
            <v>6639</v>
          </cell>
          <cell r="AA283" t="str">
            <v>DP</v>
          </cell>
          <cell r="AB283" t="str">
            <v>BANORTE</v>
          </cell>
          <cell r="AC283" t="str">
            <v>0148675751</v>
          </cell>
          <cell r="AE283">
            <v>1601</v>
          </cell>
          <cell r="AF283" t="str">
            <v>5B</v>
          </cell>
          <cell r="AG283">
            <v>565</v>
          </cell>
          <cell r="AI283">
            <v>66</v>
          </cell>
          <cell r="AJ283">
            <v>68</v>
          </cell>
          <cell r="AK283" t="str">
            <v>RESIDENCIAL PENSIONES</v>
          </cell>
          <cell r="AL283">
            <v>97217</v>
          </cell>
          <cell r="AM283">
            <v>9870154</v>
          </cell>
          <cell r="AO283">
            <v>31</v>
          </cell>
          <cell r="AP283">
            <v>31050</v>
          </cell>
          <cell r="AQ283" t="str">
            <v>NOVELO MENA ANDRES MANUEL</v>
          </cell>
          <cell r="AR283" t="str">
            <v>CALLE : 5B No 565 X 66 - 68 RESIDENCIAL PENSIONES</v>
          </cell>
        </row>
        <row r="284">
          <cell r="A284" t="str">
            <v>NOVELO RAMIREZ CARLOS FERNANDO</v>
          </cell>
          <cell r="B284" t="str">
            <v>NORC550227</v>
          </cell>
          <cell r="C284" t="str">
            <v>NOVELO</v>
          </cell>
          <cell r="D284" t="str">
            <v>RAMIREZ</v>
          </cell>
          <cell r="E284" t="str">
            <v>CARLOS FERNANDO</v>
          </cell>
          <cell r="F284" t="str">
            <v>H</v>
          </cell>
          <cell r="H284" t="str">
            <v>NORC550227HYNVMR02</v>
          </cell>
          <cell r="I284">
            <v>81785503343</v>
          </cell>
          <cell r="K284">
            <v>9343630</v>
          </cell>
          <cell r="N284">
            <v>20147</v>
          </cell>
          <cell r="P284">
            <v>31</v>
          </cell>
          <cell r="Q284">
            <v>31075</v>
          </cell>
          <cell r="R284" t="str">
            <v>MEX</v>
          </cell>
          <cell r="T284">
            <v>7</v>
          </cell>
          <cell r="U284">
            <v>2</v>
          </cell>
          <cell r="V284">
            <v>36829</v>
          </cell>
          <cell r="W284">
            <v>36829</v>
          </cell>
          <cell r="X284">
            <v>4449</v>
          </cell>
          <cell r="AA284" t="str">
            <v>DP</v>
          </cell>
          <cell r="AB284" t="str">
            <v>BANORTE</v>
          </cell>
          <cell r="AC284" t="str">
            <v>0687772252</v>
          </cell>
          <cell r="AE284">
            <v>1601</v>
          </cell>
          <cell r="AF284" t="str">
            <v>124D</v>
          </cell>
          <cell r="AG284">
            <v>331</v>
          </cell>
          <cell r="AI284" t="str">
            <v>63A</v>
          </cell>
          <cell r="AJ284" t="str">
            <v>63B</v>
          </cell>
          <cell r="AK284" t="str">
            <v>YUCALPETEN</v>
          </cell>
          <cell r="AL284">
            <v>97238</v>
          </cell>
          <cell r="AM284">
            <v>9455531</v>
          </cell>
          <cell r="AO284">
            <v>31</v>
          </cell>
          <cell r="AP284">
            <v>31050</v>
          </cell>
          <cell r="AQ284" t="str">
            <v>NOVELO RAMIREZ CARLOS FERNANDO</v>
          </cell>
          <cell r="AR284" t="str">
            <v>CALLE : 124D No 331 X 63A - 63B YUCALPETEN</v>
          </cell>
        </row>
        <row r="285">
          <cell r="A285" t="str">
            <v>NUÑEZ GARCIA JOSE LUIS</v>
          </cell>
          <cell r="B285" t="str">
            <v>NUGL670319</v>
          </cell>
          <cell r="C285" t="str">
            <v>NUÑEZ</v>
          </cell>
          <cell r="D285" t="str">
            <v>GARCIA</v>
          </cell>
          <cell r="E285" t="str">
            <v>JOSE LUIS</v>
          </cell>
          <cell r="F285" t="str">
            <v>H</v>
          </cell>
          <cell r="H285" t="str">
            <v>NUGL670319HNEXRS09</v>
          </cell>
          <cell r="I285">
            <v>84976701023</v>
          </cell>
          <cell r="J285" t="str">
            <v>1067066539651</v>
          </cell>
          <cell r="N285">
            <v>24550</v>
          </cell>
          <cell r="O285" t="str">
            <v>CUBA</v>
          </cell>
          <cell r="P285">
            <v>33</v>
          </cell>
          <cell r="Q285">
            <v>33000</v>
          </cell>
          <cell r="R285" t="str">
            <v>CUB</v>
          </cell>
          <cell r="T285">
            <v>5</v>
          </cell>
          <cell r="U285">
            <v>2</v>
          </cell>
          <cell r="V285">
            <v>39494</v>
          </cell>
          <cell r="W285">
            <v>39494</v>
          </cell>
          <cell r="X285">
            <v>1784</v>
          </cell>
          <cell r="AA285" t="str">
            <v>DP</v>
          </cell>
          <cell r="AB285" t="str">
            <v>BANORTE</v>
          </cell>
          <cell r="AC285" t="str">
            <v>0155973398</v>
          </cell>
          <cell r="AE285">
            <v>1602</v>
          </cell>
          <cell r="AF285">
            <v>48</v>
          </cell>
          <cell r="AG285">
            <v>341</v>
          </cell>
          <cell r="AI285" t="str">
            <v>53B</v>
          </cell>
          <cell r="AJ285" t="str">
            <v>53F</v>
          </cell>
          <cell r="AK285" t="str">
            <v>FRANCISCO DE MONTEJO</v>
          </cell>
          <cell r="AL285">
            <v>97203</v>
          </cell>
          <cell r="AM285">
            <v>9468027</v>
          </cell>
          <cell r="AO285">
            <v>31</v>
          </cell>
          <cell r="AP285">
            <v>31050</v>
          </cell>
          <cell r="AQ285" t="str">
            <v>NUÑEZ GARCIA JOSE LUIS</v>
          </cell>
          <cell r="AR285" t="str">
            <v>CALLE : 48 No 341 X 53B - 53F FRANCISCO DE MONTEJO</v>
          </cell>
        </row>
        <row r="286">
          <cell r="A286" t="str">
            <v>NUÑEZ ORTEGA GELMY YAMIRE</v>
          </cell>
          <cell r="B286" t="str">
            <v>NUOG661123</v>
          </cell>
          <cell r="C286" t="str">
            <v>NUÑEZ</v>
          </cell>
          <cell r="D286" t="str">
            <v>ORTEGA</v>
          </cell>
          <cell r="E286" t="str">
            <v>GELMY YAMIRE</v>
          </cell>
          <cell r="F286" t="str">
            <v>M</v>
          </cell>
          <cell r="H286" t="str">
            <v>NUOG661123MYNXRL03</v>
          </cell>
          <cell r="I286">
            <v>84116600168</v>
          </cell>
          <cell r="J286" t="str">
            <v>0112066150301</v>
          </cell>
          <cell r="N286">
            <v>24434</v>
          </cell>
          <cell r="P286">
            <v>31</v>
          </cell>
          <cell r="Q286">
            <v>31026</v>
          </cell>
          <cell r="R286" t="str">
            <v>MEX</v>
          </cell>
          <cell r="T286">
            <v>9</v>
          </cell>
          <cell r="U286">
            <v>2</v>
          </cell>
          <cell r="V286">
            <v>40575</v>
          </cell>
          <cell r="W286">
            <v>40575</v>
          </cell>
          <cell r="X286">
            <v>703</v>
          </cell>
          <cell r="AA286" t="str">
            <v>DP</v>
          </cell>
          <cell r="AB286" t="str">
            <v>BANORTE</v>
          </cell>
          <cell r="AC286" t="str">
            <v>0687772261</v>
          </cell>
          <cell r="AE286">
            <v>1601</v>
          </cell>
          <cell r="AF286">
            <v>12</v>
          </cell>
          <cell r="AG286">
            <v>387</v>
          </cell>
          <cell r="AI286">
            <v>15</v>
          </cell>
          <cell r="AJ286">
            <v>19</v>
          </cell>
          <cell r="AK286" t="str">
            <v>LAS AGUILAS</v>
          </cell>
          <cell r="AL286">
            <v>97134</v>
          </cell>
          <cell r="AO286">
            <v>31</v>
          </cell>
          <cell r="AP286">
            <v>31050</v>
          </cell>
          <cell r="AQ286" t="str">
            <v>NUÑEZ ORTEGA GELMY YAMIRE</v>
          </cell>
          <cell r="AR286" t="str">
            <v>CALLE : 12 No 387 X 15 - 19 LAS AGUILAS</v>
          </cell>
        </row>
        <row r="287">
          <cell r="A287" t="str">
            <v>OJEDA CARNAHAN KARINA</v>
          </cell>
          <cell r="B287" t="str">
            <v>OECK620620</v>
          </cell>
          <cell r="C287" t="str">
            <v>OJEDA</v>
          </cell>
          <cell r="D287" t="str">
            <v>CARNAHAN</v>
          </cell>
          <cell r="E287" t="str">
            <v>KARINA</v>
          </cell>
          <cell r="F287" t="str">
            <v>M</v>
          </cell>
          <cell r="H287" t="str">
            <v>OJCK620620MYNJRR04</v>
          </cell>
          <cell r="I287">
            <v>84926204433</v>
          </cell>
          <cell r="N287">
            <v>22817</v>
          </cell>
          <cell r="P287">
            <v>31</v>
          </cell>
          <cell r="Q287">
            <v>31050</v>
          </cell>
          <cell r="R287" t="str">
            <v>MEX</v>
          </cell>
          <cell r="T287">
            <v>2</v>
          </cell>
          <cell r="U287">
            <v>2</v>
          </cell>
          <cell r="V287">
            <v>36164</v>
          </cell>
          <cell r="W287">
            <v>36164</v>
          </cell>
          <cell r="X287">
            <v>5114</v>
          </cell>
          <cell r="AA287" t="str">
            <v>DP</v>
          </cell>
          <cell r="AB287" t="str">
            <v>BANORTE</v>
          </cell>
          <cell r="AC287" t="str">
            <v>0148675779</v>
          </cell>
          <cell r="AE287">
            <v>1608</v>
          </cell>
          <cell r="AF287">
            <v>32</v>
          </cell>
          <cell r="AG287">
            <v>104</v>
          </cell>
          <cell r="AI287">
            <v>21</v>
          </cell>
          <cell r="AJ287" t="str">
            <v>S/C</v>
          </cell>
          <cell r="AK287" t="str">
            <v>LA NORIA</v>
          </cell>
          <cell r="AL287">
            <v>97206</v>
          </cell>
          <cell r="AO287">
            <v>31</v>
          </cell>
          <cell r="AP287">
            <v>31050</v>
          </cell>
          <cell r="AQ287" t="str">
            <v>OJEDA CARNAHAN KARINA</v>
          </cell>
          <cell r="AR287" t="str">
            <v>CALLE : 32 No 104 X 21 - S/C LA NORIA</v>
          </cell>
        </row>
        <row r="288">
          <cell r="A288" t="str">
            <v>OJEDA MORAYTA ANA MARIA</v>
          </cell>
          <cell r="B288" t="str">
            <v>OEMA610911</v>
          </cell>
          <cell r="C288" t="str">
            <v>OJEDA</v>
          </cell>
          <cell r="D288" t="str">
            <v>MORAYTA</v>
          </cell>
          <cell r="E288" t="str">
            <v>ANA MARIA</v>
          </cell>
          <cell r="F288" t="str">
            <v>M</v>
          </cell>
          <cell r="H288" t="str">
            <v>OEMA610911MYNJRN00</v>
          </cell>
          <cell r="I288">
            <v>84856001767</v>
          </cell>
          <cell r="J288">
            <v>1067013725269</v>
          </cell>
          <cell r="N288">
            <v>22535</v>
          </cell>
          <cell r="P288">
            <v>31</v>
          </cell>
          <cell r="Q288">
            <v>31050</v>
          </cell>
          <cell r="R288" t="str">
            <v>MEX</v>
          </cell>
          <cell r="T288">
            <v>9</v>
          </cell>
          <cell r="U288">
            <v>2</v>
          </cell>
          <cell r="V288">
            <v>32325</v>
          </cell>
          <cell r="W288">
            <v>32325</v>
          </cell>
          <cell r="X288">
            <v>8953</v>
          </cell>
          <cell r="AA288" t="str">
            <v>DP</v>
          </cell>
          <cell r="AB288" t="str">
            <v>BANORTE</v>
          </cell>
          <cell r="AC288" t="str">
            <v>0148675797</v>
          </cell>
          <cell r="AE288">
            <v>1601</v>
          </cell>
          <cell r="AF288" t="str">
            <v>53C</v>
          </cell>
          <cell r="AG288">
            <v>343</v>
          </cell>
          <cell r="AI288">
            <v>54</v>
          </cell>
          <cell r="AJ288">
            <v>56</v>
          </cell>
          <cell r="AK288" t="str">
            <v>FRACC. FRAN DE MONT.</v>
          </cell>
          <cell r="AL288">
            <v>97203</v>
          </cell>
          <cell r="AM288">
            <v>9465826</v>
          </cell>
          <cell r="AO288">
            <v>31</v>
          </cell>
          <cell r="AP288">
            <v>31050</v>
          </cell>
          <cell r="AQ288" t="str">
            <v>OJEDA MORAYTA ANA MARIA</v>
          </cell>
          <cell r="AR288" t="str">
            <v>CALLE : 53C No 343 X 54 - 56 FRACC. FRAN DE MONT.</v>
          </cell>
        </row>
        <row r="289">
          <cell r="A289" t="str">
            <v>ORTEGA KANTUN FERNANDA EMILIA</v>
          </cell>
          <cell r="B289" t="str">
            <v>OEKF680530</v>
          </cell>
          <cell r="C289" t="str">
            <v>ORTEGA</v>
          </cell>
          <cell r="D289" t="str">
            <v>KANTUN</v>
          </cell>
          <cell r="E289" t="str">
            <v>FERNANDA EMILIA</v>
          </cell>
          <cell r="F289" t="str">
            <v>M</v>
          </cell>
          <cell r="H289" t="str">
            <v>OEKF680530MYNRNR09</v>
          </cell>
          <cell r="I289">
            <v>84966803474</v>
          </cell>
          <cell r="J289">
            <v>576066330464</v>
          </cell>
          <cell r="N289">
            <v>24988</v>
          </cell>
          <cell r="P289">
            <v>31</v>
          </cell>
          <cell r="Q289">
            <v>31005</v>
          </cell>
          <cell r="R289" t="str">
            <v>MEX</v>
          </cell>
          <cell r="T289">
            <v>10</v>
          </cell>
          <cell r="U289">
            <v>3</v>
          </cell>
          <cell r="V289">
            <v>38899</v>
          </cell>
          <cell r="W289">
            <v>38905</v>
          </cell>
          <cell r="X289">
            <v>2373</v>
          </cell>
          <cell r="AA289" t="str">
            <v>DP</v>
          </cell>
          <cell r="AB289" t="str">
            <v>BANORTE</v>
          </cell>
          <cell r="AC289" t="str">
            <v>0530539300</v>
          </cell>
          <cell r="AE289">
            <v>1609</v>
          </cell>
          <cell r="AF289">
            <v>129</v>
          </cell>
          <cell r="AG289">
            <v>420</v>
          </cell>
          <cell r="AI289">
            <v>48</v>
          </cell>
          <cell r="AJ289">
            <v>50</v>
          </cell>
          <cell r="AK289" t="str">
            <v>SAN JOSE TECOH</v>
          </cell>
          <cell r="AL289">
            <v>97299</v>
          </cell>
          <cell r="AN289">
            <v>9991432383</v>
          </cell>
          <cell r="AO289">
            <v>31</v>
          </cell>
          <cell r="AP289">
            <v>31005</v>
          </cell>
          <cell r="AQ289" t="str">
            <v>ORTEGA KANTUN FERNANDA EMILIA</v>
          </cell>
          <cell r="AR289" t="str">
            <v>CALLE : 129 No 420 X 48 - 50 SAN JOSE TECOH</v>
          </cell>
        </row>
        <row r="290">
          <cell r="A290" t="str">
            <v>ORTEGA RIVERA ROSARIO ALELY</v>
          </cell>
          <cell r="B290" t="str">
            <v>OERR810331</v>
          </cell>
          <cell r="C290" t="str">
            <v>ORTEGA</v>
          </cell>
          <cell r="D290" t="str">
            <v>RIVERA</v>
          </cell>
          <cell r="E290" t="str">
            <v>ROSARIO ALELY</v>
          </cell>
          <cell r="F290" t="str">
            <v>M</v>
          </cell>
          <cell r="H290" t="str">
            <v>OERR810331MYNRVS03</v>
          </cell>
          <cell r="I290">
            <v>8497810412</v>
          </cell>
          <cell r="J290">
            <v>11266488133</v>
          </cell>
          <cell r="N290">
            <v>29676</v>
          </cell>
          <cell r="P290">
            <v>31</v>
          </cell>
          <cell r="Q290">
            <v>31026</v>
          </cell>
          <cell r="R290" t="str">
            <v>MEX</v>
          </cell>
          <cell r="T290">
            <v>9</v>
          </cell>
          <cell r="U290">
            <v>2</v>
          </cell>
          <cell r="V290">
            <v>40575</v>
          </cell>
          <cell r="W290">
            <v>40575</v>
          </cell>
          <cell r="X290">
            <v>703</v>
          </cell>
          <cell r="AA290" t="str">
            <v>EF</v>
          </cell>
          <cell r="AE290">
            <v>1601</v>
          </cell>
          <cell r="AF290">
            <v>10</v>
          </cell>
          <cell r="AG290">
            <v>317</v>
          </cell>
          <cell r="AI290">
            <v>7</v>
          </cell>
          <cell r="AJ290">
            <v>11</v>
          </cell>
          <cell r="AK290" t="str">
            <v>FRECC. LAS AGUILAS</v>
          </cell>
          <cell r="AL290">
            <v>97134</v>
          </cell>
          <cell r="AO290">
            <v>31</v>
          </cell>
          <cell r="AP290">
            <v>31050</v>
          </cell>
          <cell r="AQ290" t="str">
            <v>ORTEGA RIVERA ROSARIO ALELY</v>
          </cell>
          <cell r="AR290" t="str">
            <v>CALLE : 10 No 317 X 7 - 11 FRECC. LAS AGUILAS</v>
          </cell>
        </row>
        <row r="291">
          <cell r="A291" t="str">
            <v>ORTIZ DE LA CRUZ RAMON</v>
          </cell>
          <cell r="B291" t="str">
            <v>OICR520307</v>
          </cell>
          <cell r="C291" t="str">
            <v>ORTIZ</v>
          </cell>
          <cell r="D291" t="str">
            <v>DE LA CRUZ</v>
          </cell>
          <cell r="E291" t="str">
            <v>RAMON</v>
          </cell>
          <cell r="F291" t="str">
            <v>H</v>
          </cell>
          <cell r="H291" t="str">
            <v>OICR520307HYNRRM03</v>
          </cell>
          <cell r="I291" t="str">
            <v>8481520242-3</v>
          </cell>
          <cell r="J291">
            <v>344013592285</v>
          </cell>
          <cell r="N291">
            <v>19060</v>
          </cell>
          <cell r="P291">
            <v>31</v>
          </cell>
          <cell r="Q291">
            <v>31050</v>
          </cell>
          <cell r="R291" t="str">
            <v>MEX</v>
          </cell>
          <cell r="T291">
            <v>10</v>
          </cell>
          <cell r="U291">
            <v>1</v>
          </cell>
          <cell r="V291">
            <v>39371</v>
          </cell>
          <cell r="W291">
            <v>39371</v>
          </cell>
          <cell r="X291">
            <v>1907</v>
          </cell>
          <cell r="AA291" t="str">
            <v>DP</v>
          </cell>
          <cell r="AB291" t="str">
            <v>BANORTE</v>
          </cell>
          <cell r="AC291" t="str">
            <v>0687772337</v>
          </cell>
          <cell r="AE291">
            <v>1604</v>
          </cell>
          <cell r="AF291" t="str">
            <v>35A</v>
          </cell>
          <cell r="AG291">
            <v>397</v>
          </cell>
          <cell r="AI291">
            <v>21</v>
          </cell>
          <cell r="AJ291">
            <v>68</v>
          </cell>
          <cell r="AK291" t="str">
            <v>CHENKU</v>
          </cell>
          <cell r="AL291">
            <v>97219</v>
          </cell>
          <cell r="AO291">
            <v>31</v>
          </cell>
          <cell r="AP291">
            <v>31050</v>
          </cell>
          <cell r="AQ291" t="str">
            <v>ORTIZ DE LA CRUZ RAMON</v>
          </cell>
          <cell r="AR291" t="str">
            <v>CALLE : 35A No 397 X 21 - 68 CHENKU</v>
          </cell>
        </row>
        <row r="292">
          <cell r="A292" t="str">
            <v>ORTIZ SANTOS WILLIAM ANDRES</v>
          </cell>
          <cell r="B292" t="str">
            <v>ORSNWL800803</v>
          </cell>
          <cell r="C292" t="str">
            <v>ORTIZ</v>
          </cell>
          <cell r="D292" t="str">
            <v>SANTOS</v>
          </cell>
          <cell r="E292" t="str">
            <v>WILLIAM ANDRES</v>
          </cell>
          <cell r="F292" t="str">
            <v>H</v>
          </cell>
          <cell r="H292" t="str">
            <v>OISW800803HYNRNL12</v>
          </cell>
          <cell r="I292">
            <v>84998004679</v>
          </cell>
          <cell r="J292">
            <v>53466416382</v>
          </cell>
          <cell r="N292">
            <v>29436</v>
          </cell>
          <cell r="P292">
            <v>31</v>
          </cell>
          <cell r="Q292">
            <v>31050</v>
          </cell>
          <cell r="R292" t="str">
            <v>MEX</v>
          </cell>
          <cell r="T292">
            <v>9</v>
          </cell>
          <cell r="U292">
            <v>2</v>
          </cell>
          <cell r="V292">
            <v>37043</v>
          </cell>
          <cell r="W292">
            <v>37043</v>
          </cell>
          <cell r="X292">
            <v>4235</v>
          </cell>
          <cell r="AA292" t="str">
            <v>DP</v>
          </cell>
          <cell r="AB292" t="str">
            <v>BANORTE</v>
          </cell>
          <cell r="AC292" t="str">
            <v>0148675827</v>
          </cell>
          <cell r="AE292">
            <v>1601</v>
          </cell>
          <cell r="AF292" t="str">
            <v>14PNT</v>
          </cell>
          <cell r="AG292">
            <v>103</v>
          </cell>
          <cell r="AI292" t="str">
            <v>3SUR</v>
          </cell>
          <cell r="AJ292" t="str">
            <v>81A</v>
          </cell>
          <cell r="AK292" t="str">
            <v>UNIDAD MORELOS</v>
          </cell>
          <cell r="AL292">
            <v>97190</v>
          </cell>
          <cell r="AN292">
            <v>9999950470</v>
          </cell>
          <cell r="AO292">
            <v>31</v>
          </cell>
          <cell r="AP292">
            <v>31050</v>
          </cell>
          <cell r="AQ292" t="str">
            <v>ORTIZ SANTOS WILLIAM ANDRES</v>
          </cell>
          <cell r="AR292" t="str">
            <v>CALLE : 14PNT No 103 X 3SUR - 81A UNIDAD MORELOS</v>
          </cell>
        </row>
        <row r="293">
          <cell r="A293" t="str">
            <v>ORTIZ UICAB WILLIAM ALONSO</v>
          </cell>
          <cell r="B293" t="str">
            <v>ORUCWL520504</v>
          </cell>
          <cell r="C293" t="str">
            <v>ORTIZ</v>
          </cell>
          <cell r="D293" t="str">
            <v>UICAB</v>
          </cell>
          <cell r="E293" t="str">
            <v>WILLIAM ALONSO</v>
          </cell>
          <cell r="F293" t="str">
            <v>H</v>
          </cell>
          <cell r="H293" t="str">
            <v>OIUW520504HYNRCL06</v>
          </cell>
          <cell r="I293">
            <v>8475520065</v>
          </cell>
          <cell r="J293">
            <v>53466053403</v>
          </cell>
          <cell r="K293">
            <v>8098094</v>
          </cell>
          <cell r="N293">
            <v>19118</v>
          </cell>
          <cell r="P293">
            <v>31</v>
          </cell>
          <cell r="Q293">
            <v>31018</v>
          </cell>
          <cell r="R293" t="str">
            <v>MEX</v>
          </cell>
          <cell r="T293">
            <v>8</v>
          </cell>
          <cell r="U293">
            <v>2</v>
          </cell>
          <cell r="V293">
            <v>31747</v>
          </cell>
          <cell r="W293">
            <v>31747</v>
          </cell>
          <cell r="X293">
            <v>9531</v>
          </cell>
          <cell r="AA293" t="str">
            <v>DP</v>
          </cell>
          <cell r="AB293" t="str">
            <v>BANORTE</v>
          </cell>
          <cell r="AC293" t="str">
            <v>0148675836</v>
          </cell>
          <cell r="AE293">
            <v>1609</v>
          </cell>
          <cell r="AF293" t="str">
            <v>12ORI</v>
          </cell>
          <cell r="AG293">
            <v>221</v>
          </cell>
          <cell r="AI293">
            <v>28</v>
          </cell>
          <cell r="AJ293" t="str">
            <v>S/C</v>
          </cell>
          <cell r="AK293" t="str">
            <v>UNIDAD MORELOS</v>
          </cell>
          <cell r="AL293">
            <v>97190</v>
          </cell>
          <cell r="AO293">
            <v>31</v>
          </cell>
          <cell r="AP293">
            <v>31050</v>
          </cell>
          <cell r="AQ293" t="str">
            <v>ORTIZ UICAB WILLIAM ALONSO</v>
          </cell>
          <cell r="AR293" t="str">
            <v>CALLE : 12ORI No 221 X 28 - S/C UNIDAD MORELOS</v>
          </cell>
        </row>
        <row r="294">
          <cell r="A294" t="str">
            <v>OSORIO PUERTO MARIO ROBERTO</v>
          </cell>
          <cell r="B294" t="str">
            <v>OSPM711021</v>
          </cell>
          <cell r="C294" t="str">
            <v>OSORIO</v>
          </cell>
          <cell r="D294" t="str">
            <v>PUERTO</v>
          </cell>
          <cell r="E294" t="str">
            <v>MARIO ROBERTO</v>
          </cell>
          <cell r="F294" t="str">
            <v>H</v>
          </cell>
          <cell r="H294" t="str">
            <v>OSPM711021HTCSRR01</v>
          </cell>
          <cell r="I294">
            <v>84907241867</v>
          </cell>
          <cell r="J294" t="str">
            <v>051566217236</v>
          </cell>
          <cell r="K294" t="str">
            <v>C-3560789</v>
          </cell>
          <cell r="N294">
            <v>26227</v>
          </cell>
          <cell r="P294">
            <v>27</v>
          </cell>
          <cell r="Q294">
            <v>16052</v>
          </cell>
          <cell r="R294" t="str">
            <v>MEX</v>
          </cell>
          <cell r="T294">
            <v>5</v>
          </cell>
          <cell r="U294">
            <v>2</v>
          </cell>
          <cell r="V294">
            <v>36023</v>
          </cell>
          <cell r="W294">
            <v>36023</v>
          </cell>
          <cell r="X294">
            <v>5255</v>
          </cell>
          <cell r="AA294" t="str">
            <v>DP</v>
          </cell>
          <cell r="AB294" t="str">
            <v>BANORTE</v>
          </cell>
          <cell r="AC294" t="str">
            <v>0148675845</v>
          </cell>
          <cell r="AE294">
            <v>1601</v>
          </cell>
          <cell r="AF294">
            <v>73</v>
          </cell>
          <cell r="AG294">
            <v>413</v>
          </cell>
          <cell r="AI294">
            <v>18</v>
          </cell>
          <cell r="AJ294" t="str">
            <v>S/C</v>
          </cell>
          <cell r="AK294" t="str">
            <v>AZCORRA</v>
          </cell>
          <cell r="AL294">
            <v>97177</v>
          </cell>
          <cell r="AO294">
            <v>31</v>
          </cell>
          <cell r="AP294">
            <v>31050</v>
          </cell>
          <cell r="AQ294" t="str">
            <v>OSORIO PUERTO MARIO ROBERTO</v>
          </cell>
          <cell r="AR294" t="str">
            <v>CALLE : 73 No 413 X 18 - S/C AZCORRA</v>
          </cell>
        </row>
        <row r="295">
          <cell r="A295" t="str">
            <v>PACHECO BRICEÑO FRANCISCO JAVIER</v>
          </cell>
          <cell r="B295" t="str">
            <v>PABF641102</v>
          </cell>
          <cell r="C295" t="str">
            <v>PACHECO</v>
          </cell>
          <cell r="D295" t="str">
            <v>BRICEÑO</v>
          </cell>
          <cell r="E295" t="str">
            <v>FRANCISCO JAVIER</v>
          </cell>
          <cell r="F295" t="str">
            <v>H</v>
          </cell>
          <cell r="H295" t="str">
            <v>PABF651102HYNCRR06</v>
          </cell>
          <cell r="I295">
            <v>84856503275</v>
          </cell>
          <cell r="J295" t="str">
            <v>0451066264135</v>
          </cell>
          <cell r="N295">
            <v>24048</v>
          </cell>
          <cell r="P295">
            <v>31</v>
          </cell>
          <cell r="Q295">
            <v>31050</v>
          </cell>
          <cell r="R295" t="str">
            <v>MEX</v>
          </cell>
          <cell r="T295">
            <v>5</v>
          </cell>
          <cell r="U295">
            <v>2</v>
          </cell>
          <cell r="V295">
            <v>37285</v>
          </cell>
          <cell r="W295">
            <v>37285</v>
          </cell>
          <cell r="X295">
            <v>3993</v>
          </cell>
          <cell r="AA295" t="str">
            <v>DP</v>
          </cell>
          <cell r="AB295" t="str">
            <v>BANORTE</v>
          </cell>
          <cell r="AC295" t="str">
            <v>0149083139</v>
          </cell>
          <cell r="AE295">
            <v>1601</v>
          </cell>
          <cell r="AF295">
            <v>127</v>
          </cell>
          <cell r="AG295">
            <v>690</v>
          </cell>
          <cell r="AI295">
            <v>148</v>
          </cell>
          <cell r="AJ295">
            <v>150</v>
          </cell>
          <cell r="AK295" t="str">
            <v>LOS HEROES</v>
          </cell>
          <cell r="AL295">
            <v>97306</v>
          </cell>
          <cell r="AO295">
            <v>31</v>
          </cell>
          <cell r="AP295">
            <v>31050</v>
          </cell>
          <cell r="AQ295" t="str">
            <v>PACHECO BRICEÑO FRANCISCO JAVIER</v>
          </cell>
          <cell r="AR295" t="str">
            <v>CALLE : 127 No 690 X 148 - 150 LOS HEROES</v>
          </cell>
        </row>
        <row r="296">
          <cell r="A296" t="str">
            <v>PACHECO CRUZ NIDIA CECILIA</v>
          </cell>
          <cell r="B296" t="str">
            <v>PACN880430</v>
          </cell>
          <cell r="C296" t="str">
            <v>PACHECO</v>
          </cell>
          <cell r="D296" t="str">
            <v>CRUZ</v>
          </cell>
          <cell r="E296" t="str">
            <v>NIDIA CECILIA</v>
          </cell>
          <cell r="F296" t="str">
            <v>M</v>
          </cell>
          <cell r="H296" t="str">
            <v>PACN880430MYNCRD05</v>
          </cell>
          <cell r="I296">
            <v>3308881231</v>
          </cell>
          <cell r="J296">
            <v>112105737483</v>
          </cell>
          <cell r="N296">
            <v>32263</v>
          </cell>
          <cell r="P296">
            <v>31</v>
          </cell>
          <cell r="Q296">
            <v>31026</v>
          </cell>
          <cell r="R296" t="str">
            <v>MEX</v>
          </cell>
          <cell r="T296">
            <v>7</v>
          </cell>
          <cell r="U296">
            <v>1</v>
          </cell>
          <cell r="V296">
            <v>40969</v>
          </cell>
          <cell r="W296">
            <v>40969</v>
          </cell>
          <cell r="X296">
            <v>309</v>
          </cell>
          <cell r="AA296" t="str">
            <v>DP</v>
          </cell>
          <cell r="AB296" t="str">
            <v>BANORTE</v>
          </cell>
          <cell r="AC296" t="str">
            <v>0687772364</v>
          </cell>
          <cell r="AE296">
            <v>1601</v>
          </cell>
          <cell r="AF296">
            <v>21</v>
          </cell>
          <cell r="AG296">
            <v>102</v>
          </cell>
          <cell r="AI296">
            <v>20</v>
          </cell>
          <cell r="AJ296" t="str">
            <v>S/C</v>
          </cell>
          <cell r="AL296">
            <v>97404</v>
          </cell>
          <cell r="AN296">
            <v>9992253799</v>
          </cell>
          <cell r="AO296">
            <v>31</v>
          </cell>
          <cell r="AP296">
            <v>31026</v>
          </cell>
          <cell r="AQ296" t="str">
            <v>PACHECO CRUZ NIDIA CECILIA</v>
          </cell>
          <cell r="AR296" t="str">
            <v xml:space="preserve">CALLE : 21 No 102 X 20 - S/C </v>
          </cell>
        </row>
        <row r="297">
          <cell r="A297" t="str">
            <v>PACHECO GOMEZ MANUEL JESUS</v>
          </cell>
          <cell r="B297" t="str">
            <v>PAGM760910</v>
          </cell>
          <cell r="C297" t="str">
            <v>PACHECO</v>
          </cell>
          <cell r="D297" t="str">
            <v>GOMEZ</v>
          </cell>
          <cell r="E297" t="str">
            <v>MANUEL JESUS</v>
          </cell>
          <cell r="F297" t="str">
            <v>H</v>
          </cell>
          <cell r="H297" t="str">
            <v>PAGM760910HYNCMN05</v>
          </cell>
          <cell r="I297" t="str">
            <v>8496762691-6</v>
          </cell>
          <cell r="J297">
            <v>475066568257</v>
          </cell>
          <cell r="N297">
            <v>28013</v>
          </cell>
          <cell r="P297">
            <v>31</v>
          </cell>
          <cell r="Q297">
            <v>31050</v>
          </cell>
          <cell r="R297" t="str">
            <v>MEX</v>
          </cell>
          <cell r="T297">
            <v>9</v>
          </cell>
          <cell r="U297">
            <v>2</v>
          </cell>
          <cell r="V297">
            <v>37668</v>
          </cell>
          <cell r="W297">
            <v>37668</v>
          </cell>
          <cell r="X297">
            <v>3610</v>
          </cell>
          <cell r="AA297" t="str">
            <v>DP</v>
          </cell>
          <cell r="AB297" t="str">
            <v>BANORTE</v>
          </cell>
          <cell r="AC297" t="str">
            <v>0155010716</v>
          </cell>
          <cell r="AE297">
            <v>1604</v>
          </cell>
          <cell r="AF297">
            <v>34</v>
          </cell>
          <cell r="AG297">
            <v>55</v>
          </cell>
          <cell r="AI297">
            <v>37</v>
          </cell>
          <cell r="AJ297" t="str">
            <v>S/C</v>
          </cell>
          <cell r="AK297" t="str">
            <v>XOCLAN PORTILLO</v>
          </cell>
          <cell r="AL297">
            <v>97246</v>
          </cell>
          <cell r="AO297">
            <v>31</v>
          </cell>
          <cell r="AP297">
            <v>31050</v>
          </cell>
          <cell r="AQ297" t="str">
            <v>PACHECO GOMEZ MANUEL JESUS</v>
          </cell>
          <cell r="AR297" t="str">
            <v>CALLE : 34 No 55 X 37 - S/C XOCLAN PORTILLO</v>
          </cell>
        </row>
        <row r="298">
          <cell r="A298" t="str">
            <v>PACHECO ARGAEZ LUIS RAMON</v>
          </cell>
          <cell r="B298" t="str">
            <v>PAAL751103</v>
          </cell>
          <cell r="C298" t="str">
            <v>PACHECO</v>
          </cell>
          <cell r="D298" t="str">
            <v>ARGAEZ</v>
          </cell>
          <cell r="E298" t="str">
            <v>LUIS RAMON</v>
          </cell>
          <cell r="F298" t="str">
            <v>H</v>
          </cell>
          <cell r="H298" t="str">
            <v>PAAL751103HYNCR506</v>
          </cell>
          <cell r="I298">
            <v>84017506118</v>
          </cell>
          <cell r="K298">
            <v>152306</v>
          </cell>
          <cell r="N298">
            <v>27701</v>
          </cell>
          <cell r="P298">
            <v>31</v>
          </cell>
          <cell r="Q298">
            <v>31050</v>
          </cell>
          <cell r="R298" t="str">
            <v>MEX</v>
          </cell>
          <cell r="T298">
            <v>6</v>
          </cell>
          <cell r="U298">
            <v>2</v>
          </cell>
          <cell r="V298">
            <v>36846</v>
          </cell>
          <cell r="W298">
            <v>36846</v>
          </cell>
          <cell r="X298">
            <v>4432</v>
          </cell>
          <cell r="AA298" t="str">
            <v>DP</v>
          </cell>
          <cell r="AB298" t="str">
            <v>BANORTE</v>
          </cell>
          <cell r="AC298" t="str">
            <v>0687772355</v>
          </cell>
          <cell r="AE298">
            <v>1601</v>
          </cell>
          <cell r="AF298">
            <v>35</v>
          </cell>
          <cell r="AG298">
            <v>427</v>
          </cell>
          <cell r="AI298">
            <v>32</v>
          </cell>
          <cell r="AJ298">
            <v>34</v>
          </cell>
          <cell r="AK298" t="str">
            <v>COL.LOPEZ MATEOS</v>
          </cell>
          <cell r="AL298">
            <v>97140</v>
          </cell>
          <cell r="AM298">
            <v>9262561</v>
          </cell>
          <cell r="AO298">
            <v>31</v>
          </cell>
          <cell r="AP298">
            <v>31050</v>
          </cell>
          <cell r="AQ298" t="str">
            <v>PACHECO ARGAEZ LUIS RAMON</v>
          </cell>
          <cell r="AR298" t="str">
            <v>CALLE : 35 No 427 X 32 - 34 COL.LOPEZ MATEOS</v>
          </cell>
        </row>
        <row r="299">
          <cell r="A299" t="str">
            <v>PACHECO MORALES LUIS ANTONIO</v>
          </cell>
          <cell r="B299" t="str">
            <v>PAML720423GL1</v>
          </cell>
          <cell r="C299" t="str">
            <v>PACHECO</v>
          </cell>
          <cell r="D299" t="str">
            <v>MORALES</v>
          </cell>
          <cell r="E299" t="str">
            <v>LUIS ANTONIO</v>
          </cell>
          <cell r="F299" t="str">
            <v>H</v>
          </cell>
          <cell r="H299" t="str">
            <v>PAML720423HYNCRS02</v>
          </cell>
          <cell r="I299">
            <v>84907228690</v>
          </cell>
          <cell r="N299">
            <v>26412</v>
          </cell>
          <cell r="P299">
            <v>31</v>
          </cell>
          <cell r="Q299">
            <v>31050</v>
          </cell>
          <cell r="R299" t="str">
            <v>MEX</v>
          </cell>
          <cell r="T299">
            <v>5</v>
          </cell>
          <cell r="U299">
            <v>2</v>
          </cell>
          <cell r="V299">
            <v>38215</v>
          </cell>
          <cell r="W299">
            <v>38215</v>
          </cell>
          <cell r="X299">
            <v>3063</v>
          </cell>
          <cell r="AA299" t="str">
            <v>DP</v>
          </cell>
          <cell r="AB299" t="str">
            <v>BANORTE</v>
          </cell>
          <cell r="AC299" t="str">
            <v>0687772373</v>
          </cell>
          <cell r="AE299">
            <v>1605</v>
          </cell>
          <cell r="AF299" t="str">
            <v>16B</v>
          </cell>
          <cell r="AG299">
            <v>215</v>
          </cell>
          <cell r="AI299">
            <v>12</v>
          </cell>
          <cell r="AJ299" t="str">
            <v>21E</v>
          </cell>
          <cell r="AK299" t="str">
            <v>PINOS DEL NORTE</v>
          </cell>
          <cell r="AL299">
            <v>97138</v>
          </cell>
          <cell r="AO299">
            <v>31</v>
          </cell>
          <cell r="AP299">
            <v>31050</v>
          </cell>
          <cell r="AQ299" t="str">
            <v>PACHECO MORALES LUIS ANTONIO</v>
          </cell>
          <cell r="AR299" t="str">
            <v>CALLE : 16B No 215 X 12 - 21E PINOS DEL NORTE</v>
          </cell>
        </row>
        <row r="300">
          <cell r="A300" t="str">
            <v>PALMA MENDEZ RAUL HUMBERTO</v>
          </cell>
          <cell r="B300" t="str">
            <v>PARM540310</v>
          </cell>
          <cell r="C300" t="str">
            <v>PALMA</v>
          </cell>
          <cell r="D300" t="str">
            <v>MENDEZ</v>
          </cell>
          <cell r="E300" t="str">
            <v>RAUL HUMBERTO</v>
          </cell>
          <cell r="F300" t="str">
            <v>H</v>
          </cell>
          <cell r="G300">
            <v>2</v>
          </cell>
          <cell r="H300" t="str">
            <v>PAMR540310HYNLNL06</v>
          </cell>
          <cell r="I300" t="str">
            <v>8472-54-0186-7</v>
          </cell>
          <cell r="J300">
            <v>448066426849</v>
          </cell>
          <cell r="K300">
            <v>8861396</v>
          </cell>
          <cell r="N300">
            <v>19793</v>
          </cell>
          <cell r="P300">
            <v>31</v>
          </cell>
          <cell r="Q300">
            <v>31050</v>
          </cell>
          <cell r="R300" t="str">
            <v>MEX</v>
          </cell>
          <cell r="T300">
            <v>8</v>
          </cell>
          <cell r="U300">
            <v>2</v>
          </cell>
          <cell r="V300">
            <v>39037</v>
          </cell>
          <cell r="W300">
            <v>39037</v>
          </cell>
          <cell r="X300">
            <v>2241</v>
          </cell>
          <cell r="AA300" t="str">
            <v>DP</v>
          </cell>
          <cell r="AB300" t="str">
            <v>BANORTE</v>
          </cell>
          <cell r="AC300" t="str">
            <v>0618067194</v>
          </cell>
          <cell r="AE300">
            <v>1601</v>
          </cell>
          <cell r="AF300">
            <v>55</v>
          </cell>
          <cell r="AG300">
            <v>411</v>
          </cell>
          <cell r="AI300">
            <v>50</v>
          </cell>
          <cell r="AJ300" t="str">
            <v>S/C</v>
          </cell>
          <cell r="AK300" t="str">
            <v>FRACC.PACABTUN</v>
          </cell>
          <cell r="AL300">
            <v>97160</v>
          </cell>
          <cell r="AM300">
            <v>9823374</v>
          </cell>
          <cell r="AO300">
            <v>31</v>
          </cell>
          <cell r="AP300">
            <v>31050</v>
          </cell>
          <cell r="AQ300" t="str">
            <v>PALMA MENDEZ RAUL HUMBERTO</v>
          </cell>
          <cell r="AR300" t="str">
            <v>CALLE : 55 No 411 X 50 - S/C FRACC.PACABTUN</v>
          </cell>
        </row>
        <row r="301">
          <cell r="A301" t="str">
            <v>PAN ARANDA FABIOLA DEL SOCORRO</v>
          </cell>
          <cell r="B301" t="str">
            <v>PNARFB830627</v>
          </cell>
          <cell r="C301" t="str">
            <v>PAN</v>
          </cell>
          <cell r="D301" t="str">
            <v>ARANDA</v>
          </cell>
          <cell r="E301" t="str">
            <v>FABIOLA DEL SOCORRO</v>
          </cell>
          <cell r="F301" t="str">
            <v>M</v>
          </cell>
          <cell r="H301" t="str">
            <v>PAAF830627MYNNRB08</v>
          </cell>
          <cell r="I301">
            <v>84048303642</v>
          </cell>
          <cell r="J301">
            <v>400066691670</v>
          </cell>
          <cell r="N301">
            <v>30494</v>
          </cell>
          <cell r="P301">
            <v>31</v>
          </cell>
          <cell r="Q301">
            <v>31050</v>
          </cell>
          <cell r="R301" t="str">
            <v>MEX</v>
          </cell>
          <cell r="T301">
            <v>9</v>
          </cell>
          <cell r="U301">
            <v>1</v>
          </cell>
          <cell r="V301">
            <v>36951</v>
          </cell>
          <cell r="W301">
            <v>36951</v>
          </cell>
          <cell r="X301">
            <v>4327</v>
          </cell>
          <cell r="AA301" t="str">
            <v>DP</v>
          </cell>
          <cell r="AB301" t="str">
            <v>BANORTE</v>
          </cell>
          <cell r="AC301" t="str">
            <v>0148675881</v>
          </cell>
          <cell r="AE301">
            <v>1601</v>
          </cell>
          <cell r="AF301">
            <v>10</v>
          </cell>
          <cell r="AG301">
            <v>351</v>
          </cell>
          <cell r="AI301">
            <v>39</v>
          </cell>
          <cell r="AJ301" t="str">
            <v>39A</v>
          </cell>
          <cell r="AK301" t="str">
            <v>COL.MAYAPAN</v>
          </cell>
          <cell r="AL301">
            <v>97154</v>
          </cell>
          <cell r="AM301">
            <v>9226619</v>
          </cell>
          <cell r="AO301">
            <v>31</v>
          </cell>
          <cell r="AP301">
            <v>31050</v>
          </cell>
          <cell r="AQ301" t="str">
            <v>PAN ARANDA FABIOLA DEL SOCORRO</v>
          </cell>
          <cell r="AR301" t="str">
            <v>CALLE : 10 No 351 X 39 - 39A COL.MAYAPAN</v>
          </cell>
        </row>
        <row r="302">
          <cell r="A302" t="str">
            <v>PANTOJA FLORES JESUS FELIPE</v>
          </cell>
          <cell r="B302" t="str">
            <v>PNFLJS780325</v>
          </cell>
          <cell r="C302" t="str">
            <v>PANTOJA</v>
          </cell>
          <cell r="D302" t="str">
            <v>FLORES</v>
          </cell>
          <cell r="E302" t="str">
            <v>JESUS FELIPE</v>
          </cell>
          <cell r="F302" t="str">
            <v>H</v>
          </cell>
          <cell r="H302" t="str">
            <v>PAFJ780325HYNNLS02</v>
          </cell>
          <cell r="I302">
            <v>84967808985</v>
          </cell>
          <cell r="J302">
            <v>54966264840</v>
          </cell>
          <cell r="N302">
            <v>28574</v>
          </cell>
          <cell r="P302">
            <v>31</v>
          </cell>
          <cell r="Q302">
            <v>31050</v>
          </cell>
          <cell r="R302" t="str">
            <v>MEX</v>
          </cell>
          <cell r="T302">
            <v>7</v>
          </cell>
          <cell r="U302">
            <v>1</v>
          </cell>
          <cell r="V302">
            <v>35658</v>
          </cell>
          <cell r="W302">
            <v>35658</v>
          </cell>
          <cell r="X302">
            <v>5620</v>
          </cell>
          <cell r="AA302" t="str">
            <v>DP</v>
          </cell>
          <cell r="AB302" t="str">
            <v>BANORTE</v>
          </cell>
          <cell r="AC302" t="str">
            <v>0148675890</v>
          </cell>
          <cell r="AE302">
            <v>1601</v>
          </cell>
          <cell r="AF302" t="str">
            <v>5A.SUR</v>
          </cell>
          <cell r="AG302">
            <v>401</v>
          </cell>
          <cell r="AI302">
            <v>9</v>
          </cell>
          <cell r="AJ302">
            <v>10</v>
          </cell>
          <cell r="AK302" t="str">
            <v>FRACC. UNID.MORELOS</v>
          </cell>
          <cell r="AL302">
            <v>97190</v>
          </cell>
          <cell r="AO302">
            <v>31</v>
          </cell>
          <cell r="AP302">
            <v>31050</v>
          </cell>
          <cell r="AQ302" t="str">
            <v>PANTOJA FLORES JESUS FELIPE</v>
          </cell>
          <cell r="AR302" t="str">
            <v>CALLE : 5A.SUR No 401 X 9 - 10 FRACC. UNID.MORELOS</v>
          </cell>
        </row>
        <row r="303">
          <cell r="A303" t="str">
            <v>PARRA PARRA NIDIA GUADALUPE</v>
          </cell>
          <cell r="B303" t="str">
            <v>PAPN630702</v>
          </cell>
          <cell r="C303" t="str">
            <v>PARRA</v>
          </cell>
          <cell r="D303" t="str">
            <v>PARRA</v>
          </cell>
          <cell r="E303" t="str">
            <v>NIDIA GUADALUPE</v>
          </cell>
          <cell r="F303" t="str">
            <v>M</v>
          </cell>
          <cell r="H303" t="str">
            <v>PAPN630702MYNRRD03</v>
          </cell>
          <cell r="I303">
            <v>84836209480</v>
          </cell>
          <cell r="J303">
            <v>57113731875</v>
          </cell>
          <cell r="N303">
            <v>23194</v>
          </cell>
          <cell r="P303">
            <v>31</v>
          </cell>
          <cell r="Q303">
            <v>31050</v>
          </cell>
          <cell r="R303" t="str">
            <v>MEX</v>
          </cell>
          <cell r="T303">
            <v>5</v>
          </cell>
          <cell r="U303">
            <v>2</v>
          </cell>
          <cell r="V303">
            <v>38427</v>
          </cell>
          <cell r="W303">
            <v>38427</v>
          </cell>
          <cell r="X303">
            <v>2851</v>
          </cell>
          <cell r="AA303" t="str">
            <v>DP</v>
          </cell>
          <cell r="AB303" t="str">
            <v>BANORTE</v>
          </cell>
          <cell r="AC303" t="str">
            <v>0199252583</v>
          </cell>
          <cell r="AE303">
            <v>1601</v>
          </cell>
          <cell r="AF303" t="str">
            <v>127B</v>
          </cell>
          <cell r="AG303">
            <v>160</v>
          </cell>
          <cell r="AI303">
            <v>46</v>
          </cell>
          <cell r="AJ303" t="str">
            <v>S/C</v>
          </cell>
          <cell r="AK303" t="str">
            <v>SERAPIO RENDON</v>
          </cell>
          <cell r="AL303">
            <v>97285</v>
          </cell>
          <cell r="AM303">
            <v>9291946</v>
          </cell>
          <cell r="AO303">
            <v>31</v>
          </cell>
          <cell r="AP303">
            <v>31050</v>
          </cell>
          <cell r="AQ303" t="str">
            <v>PARRA PARRA NIDIA GUADALUPE</v>
          </cell>
          <cell r="AR303" t="str">
            <v>CALLE : 127B No 160 X 46 - S/C SERAPIO RENDON</v>
          </cell>
        </row>
        <row r="304">
          <cell r="A304" t="str">
            <v>PASOS PALMA YADIRA INES</v>
          </cell>
          <cell r="B304" t="str">
            <v>PAPY680128</v>
          </cell>
          <cell r="C304" t="str">
            <v>PASOS</v>
          </cell>
          <cell r="D304" t="str">
            <v>PALMA</v>
          </cell>
          <cell r="E304" t="str">
            <v>YADIRA INES</v>
          </cell>
          <cell r="F304" t="str">
            <v>M</v>
          </cell>
          <cell r="H304" t="str">
            <v>PAPY680128MYNSLD03</v>
          </cell>
          <cell r="I304">
            <v>84906814615</v>
          </cell>
          <cell r="J304">
            <v>448014151555</v>
          </cell>
          <cell r="N304">
            <v>24865</v>
          </cell>
          <cell r="P304">
            <v>31</v>
          </cell>
          <cell r="Q304">
            <v>31050</v>
          </cell>
          <cell r="R304" t="str">
            <v>MEX</v>
          </cell>
          <cell r="T304">
            <v>1</v>
          </cell>
          <cell r="U304">
            <v>2</v>
          </cell>
          <cell r="V304">
            <v>32782</v>
          </cell>
          <cell r="W304">
            <v>32782</v>
          </cell>
          <cell r="X304">
            <v>8496</v>
          </cell>
          <cell r="AA304" t="str">
            <v>DP</v>
          </cell>
          <cell r="AB304" t="str">
            <v>BANORTE</v>
          </cell>
          <cell r="AC304" t="str">
            <v>0148675939</v>
          </cell>
          <cell r="AE304">
            <v>1608</v>
          </cell>
          <cell r="AF304" t="str">
            <v>17A</v>
          </cell>
          <cell r="AG304">
            <v>146</v>
          </cell>
          <cell r="AI304">
            <v>6</v>
          </cell>
          <cell r="AJ304" t="str">
            <v>6A</v>
          </cell>
          <cell r="AK304" t="str">
            <v>MISNE II</v>
          </cell>
          <cell r="AL304">
            <v>97173</v>
          </cell>
          <cell r="AN304">
            <v>9992030569</v>
          </cell>
          <cell r="AO304">
            <v>31</v>
          </cell>
          <cell r="AP304">
            <v>31050</v>
          </cell>
          <cell r="AQ304" t="str">
            <v>PASOS PALMA YADIRA INES</v>
          </cell>
          <cell r="AR304" t="str">
            <v>CALLE : 17A No 146 X 6 - 6A MISNE II</v>
          </cell>
        </row>
        <row r="305">
          <cell r="A305" t="str">
            <v>PAT RIVERA MARIO DE JESUS</v>
          </cell>
          <cell r="B305" t="str">
            <v>PARM850101</v>
          </cell>
          <cell r="C305" t="str">
            <v>PAT</v>
          </cell>
          <cell r="D305" t="str">
            <v>RIVERA</v>
          </cell>
          <cell r="E305" t="str">
            <v>MARIO DE JESUS</v>
          </cell>
          <cell r="F305" t="str">
            <v>H</v>
          </cell>
          <cell r="H305" t="str">
            <v>PARM850101HYNTVR06</v>
          </cell>
          <cell r="I305">
            <v>82038533053</v>
          </cell>
          <cell r="J305" t="str">
            <v>0110105004890</v>
          </cell>
          <cell r="N305">
            <v>31048</v>
          </cell>
          <cell r="P305">
            <v>31</v>
          </cell>
          <cell r="Q305">
            <v>31026</v>
          </cell>
          <cell r="R305" t="str">
            <v>MEX</v>
          </cell>
          <cell r="T305">
            <v>3</v>
          </cell>
          <cell r="U305">
            <v>1</v>
          </cell>
          <cell r="V305">
            <v>41168</v>
          </cell>
          <cell r="W305">
            <v>41168</v>
          </cell>
          <cell r="X305">
            <v>110</v>
          </cell>
          <cell r="AA305" t="str">
            <v>DP</v>
          </cell>
          <cell r="AB305" t="str">
            <v>BANORTE</v>
          </cell>
          <cell r="AC305" t="str">
            <v>0815546032</v>
          </cell>
          <cell r="AE305">
            <v>1601</v>
          </cell>
          <cell r="AF305">
            <v>20</v>
          </cell>
          <cell r="AG305">
            <v>83</v>
          </cell>
          <cell r="AI305">
            <v>17</v>
          </cell>
          <cell r="AJ305">
            <v>19</v>
          </cell>
          <cell r="AK305" t="str">
            <v>DZEMUL</v>
          </cell>
          <cell r="AL305">
            <v>97404</v>
          </cell>
          <cell r="AO305">
            <v>31</v>
          </cell>
          <cell r="AP305">
            <v>31026</v>
          </cell>
          <cell r="AQ305" t="str">
            <v>PAT RIVERA MARIO DE JESUS</v>
          </cell>
          <cell r="AR305" t="str">
            <v>CALLE : 20 No 83 X 17 - 19 DZEMUL</v>
          </cell>
        </row>
        <row r="306">
          <cell r="A306" t="str">
            <v>PECH CAN MARIA EVANGELINA</v>
          </cell>
          <cell r="B306" t="str">
            <v>PECE731220</v>
          </cell>
          <cell r="C306" t="str">
            <v>PECH</v>
          </cell>
          <cell r="D306" t="str">
            <v>CAN</v>
          </cell>
          <cell r="E306" t="str">
            <v>MARIA EVANGELINA</v>
          </cell>
          <cell r="F306" t="str">
            <v>M</v>
          </cell>
          <cell r="H306" t="str">
            <v>PECE731220MYNCNV04</v>
          </cell>
          <cell r="I306">
            <v>84127300683</v>
          </cell>
          <cell r="J306" t="str">
            <v>0476124059045</v>
          </cell>
          <cell r="N306">
            <v>27018</v>
          </cell>
          <cell r="P306">
            <v>31</v>
          </cell>
          <cell r="Q306">
            <v>31040</v>
          </cell>
          <cell r="R306" t="str">
            <v>MEX</v>
          </cell>
          <cell r="T306">
            <v>9</v>
          </cell>
          <cell r="U306">
            <v>2</v>
          </cell>
          <cell r="V306">
            <v>41153</v>
          </cell>
          <cell r="W306">
            <v>41153</v>
          </cell>
          <cell r="X306">
            <v>125</v>
          </cell>
          <cell r="AA306" t="str">
            <v>EF</v>
          </cell>
          <cell r="AE306">
            <v>1605</v>
          </cell>
          <cell r="AF306" t="str">
            <v>73B</v>
          </cell>
          <cell r="AG306">
            <v>934</v>
          </cell>
          <cell r="AI306">
            <v>116</v>
          </cell>
          <cell r="AJ306" t="str">
            <v>116A</v>
          </cell>
          <cell r="AK306" t="str">
            <v>FRACC. JARDINES NUEVA MULSAY</v>
          </cell>
          <cell r="AL306">
            <v>97249</v>
          </cell>
          <cell r="AN306">
            <v>9999037183</v>
          </cell>
          <cell r="AO306">
            <v>31</v>
          </cell>
          <cell r="AP306">
            <v>31050</v>
          </cell>
          <cell r="AQ306" t="str">
            <v>PECH CAN MARIA EVANGELINA</v>
          </cell>
          <cell r="AR306" t="str">
            <v>CALLE : 73B No 934 X 116 - 116A FRACC. JARDINES NUEVA MULSAY</v>
          </cell>
        </row>
        <row r="307">
          <cell r="A307" t="str">
            <v>PECH BALAM NICOLAS FRANCISCO</v>
          </cell>
          <cell r="B307" t="str">
            <v>PEBN810226</v>
          </cell>
          <cell r="C307" t="str">
            <v>PECH</v>
          </cell>
          <cell r="D307" t="str">
            <v>BALAM</v>
          </cell>
          <cell r="E307" t="str">
            <v>NICOLAS FRANCISCO</v>
          </cell>
          <cell r="F307" t="str">
            <v>H</v>
          </cell>
          <cell r="H307" t="str">
            <v>PEBN810226HYNCLC03</v>
          </cell>
          <cell r="I307" t="str">
            <v>8410810227-2</v>
          </cell>
          <cell r="J307">
            <v>763066551859</v>
          </cell>
          <cell r="N307">
            <v>29643</v>
          </cell>
          <cell r="P307">
            <v>31</v>
          </cell>
          <cell r="Q307">
            <v>31050</v>
          </cell>
          <cell r="R307" t="str">
            <v>MEX</v>
          </cell>
          <cell r="T307">
            <v>9</v>
          </cell>
          <cell r="U307">
            <v>4</v>
          </cell>
          <cell r="V307">
            <v>40422</v>
          </cell>
          <cell r="W307">
            <v>40422</v>
          </cell>
          <cell r="X307">
            <v>856</v>
          </cell>
          <cell r="AA307" t="str">
            <v>DP</v>
          </cell>
          <cell r="AB307" t="str">
            <v>BANORTE</v>
          </cell>
          <cell r="AC307" t="str">
            <v>0684390347</v>
          </cell>
          <cell r="AE307">
            <v>1611</v>
          </cell>
          <cell r="AF307">
            <v>104</v>
          </cell>
          <cell r="AG307">
            <v>177</v>
          </cell>
          <cell r="AI307">
            <v>37</v>
          </cell>
          <cell r="AJ307" t="str">
            <v>S/C</v>
          </cell>
          <cell r="AK307" t="str">
            <v>CANUL REYES</v>
          </cell>
          <cell r="AL307">
            <v>97320</v>
          </cell>
          <cell r="AN307">
            <v>9992166252</v>
          </cell>
          <cell r="AO307">
            <v>31</v>
          </cell>
          <cell r="AP307">
            <v>31059</v>
          </cell>
          <cell r="AQ307" t="str">
            <v>PECH BALAM NICOLAS FRANCISCO</v>
          </cell>
          <cell r="AR307" t="str">
            <v>CALLE : 104 No 177 X 37 - S/C CANUL REYES</v>
          </cell>
        </row>
        <row r="308">
          <cell r="A308" t="str">
            <v>PECH MADERA JORGE EPIFANIO</v>
          </cell>
          <cell r="B308" t="str">
            <v>PEMJ661008</v>
          </cell>
          <cell r="C308" t="str">
            <v>PECH</v>
          </cell>
          <cell r="D308" t="str">
            <v>MADERA</v>
          </cell>
          <cell r="E308" t="str">
            <v>JORGE EPIFANIO</v>
          </cell>
          <cell r="F308" t="str">
            <v>H</v>
          </cell>
          <cell r="H308" t="str">
            <v>PEMJ661008HYNCDR06</v>
          </cell>
          <cell r="I308">
            <v>84896606211</v>
          </cell>
          <cell r="J308">
            <v>230013801960</v>
          </cell>
          <cell r="K308">
            <v>6130695</v>
          </cell>
          <cell r="N308">
            <v>24388</v>
          </cell>
          <cell r="P308">
            <v>31</v>
          </cell>
          <cell r="Q308">
            <v>31044</v>
          </cell>
          <cell r="R308" t="str">
            <v>MEX</v>
          </cell>
          <cell r="T308">
            <v>9</v>
          </cell>
          <cell r="U308">
            <v>3</v>
          </cell>
          <cell r="V308">
            <v>38412</v>
          </cell>
          <cell r="W308">
            <v>38412</v>
          </cell>
          <cell r="X308">
            <v>2866</v>
          </cell>
          <cell r="AA308" t="str">
            <v>DP</v>
          </cell>
          <cell r="AB308" t="str">
            <v>BANORTE</v>
          </cell>
          <cell r="AC308" t="str">
            <v>0687772449</v>
          </cell>
          <cell r="AE308">
            <v>1602</v>
          </cell>
          <cell r="AF308">
            <v>93</v>
          </cell>
          <cell r="AG308" t="str">
            <v>506A</v>
          </cell>
          <cell r="AI308">
            <v>60</v>
          </cell>
          <cell r="AJ308">
            <v>62</v>
          </cell>
          <cell r="AK308" t="str">
            <v>CENTRO</v>
          </cell>
          <cell r="AL308">
            <v>97000</v>
          </cell>
          <cell r="AO308">
            <v>31</v>
          </cell>
          <cell r="AP308">
            <v>31050</v>
          </cell>
          <cell r="AQ308" t="str">
            <v>PECH MADERA JORGE EPIFANIO</v>
          </cell>
          <cell r="AR308" t="str">
            <v>CALLE : 93 No 506A X 60 - 62 CENTRO</v>
          </cell>
        </row>
        <row r="309">
          <cell r="A309" t="str">
            <v>PECH NAVARRETE ROMEO</v>
          </cell>
          <cell r="B309" t="str">
            <v>PENR481119</v>
          </cell>
          <cell r="C309" t="str">
            <v>PECH</v>
          </cell>
          <cell r="D309" t="str">
            <v>NAVARRETE</v>
          </cell>
          <cell r="E309" t="str">
            <v>ROMEO</v>
          </cell>
          <cell r="F309" t="str">
            <v>H</v>
          </cell>
          <cell r="G309">
            <v>2</v>
          </cell>
          <cell r="H309" t="str">
            <v>PENR481119HYNCVM09</v>
          </cell>
          <cell r="I309">
            <v>84684811510</v>
          </cell>
          <cell r="J309">
            <v>44313701135</v>
          </cell>
          <cell r="N309">
            <v>17856</v>
          </cell>
          <cell r="P309">
            <v>31</v>
          </cell>
          <cell r="Q309">
            <v>31067</v>
          </cell>
          <cell r="R309" t="str">
            <v>MEX</v>
          </cell>
          <cell r="T309">
            <v>9</v>
          </cell>
          <cell r="U309">
            <v>2</v>
          </cell>
          <cell r="V309">
            <v>38400</v>
          </cell>
          <cell r="W309">
            <v>38400</v>
          </cell>
          <cell r="X309">
            <v>2878</v>
          </cell>
          <cell r="AA309" t="str">
            <v>DP</v>
          </cell>
          <cell r="AB309" t="str">
            <v>BANORTE</v>
          </cell>
          <cell r="AC309" t="str">
            <v>0653148003</v>
          </cell>
          <cell r="AE309">
            <v>1605</v>
          </cell>
          <cell r="AF309">
            <v>18</v>
          </cell>
          <cell r="AG309">
            <v>1102</v>
          </cell>
          <cell r="AI309">
            <v>53</v>
          </cell>
          <cell r="AJ309">
            <v>55</v>
          </cell>
          <cell r="AK309" t="str">
            <v>FIDEL VELAZQUEZ</v>
          </cell>
          <cell r="AL309">
            <v>97166</v>
          </cell>
          <cell r="AM309">
            <v>9821488</v>
          </cell>
          <cell r="AO309">
            <v>31</v>
          </cell>
          <cell r="AP309">
            <v>31050</v>
          </cell>
          <cell r="AQ309" t="str">
            <v>PECH NAVARRETE ROMEO</v>
          </cell>
          <cell r="AR309" t="str">
            <v>CALLE : 18 No 1102 X 53 - 55 FIDEL VELAZQUEZ</v>
          </cell>
        </row>
        <row r="310">
          <cell r="A310" t="str">
            <v>PECH PAVON MARIA JESUS</v>
          </cell>
          <cell r="B310" t="str">
            <v>PEPJ600403</v>
          </cell>
          <cell r="C310" t="str">
            <v>PECH</v>
          </cell>
          <cell r="D310" t="str">
            <v>PAVON</v>
          </cell>
          <cell r="E310" t="str">
            <v>MARIA JESUS</v>
          </cell>
          <cell r="F310" t="str">
            <v>M</v>
          </cell>
          <cell r="H310" t="str">
            <v>PEPJ600403MYNCVS04</v>
          </cell>
          <cell r="I310">
            <v>84026000616</v>
          </cell>
          <cell r="J310">
            <v>599066614472</v>
          </cell>
          <cell r="N310">
            <v>22009</v>
          </cell>
          <cell r="P310">
            <v>31</v>
          </cell>
          <cell r="Q310">
            <v>31050</v>
          </cell>
          <cell r="R310" t="str">
            <v>MEX</v>
          </cell>
          <cell r="T310">
            <v>8</v>
          </cell>
          <cell r="U310">
            <v>2</v>
          </cell>
          <cell r="V310">
            <v>38088</v>
          </cell>
          <cell r="W310">
            <v>38088</v>
          </cell>
          <cell r="X310">
            <v>3190</v>
          </cell>
          <cell r="AA310" t="str">
            <v>DP</v>
          </cell>
          <cell r="AB310" t="str">
            <v>BANORTE</v>
          </cell>
          <cell r="AC310" t="str">
            <v>0150048312</v>
          </cell>
          <cell r="AE310">
            <v>1605</v>
          </cell>
          <cell r="AF310">
            <v>94</v>
          </cell>
          <cell r="AG310">
            <v>796</v>
          </cell>
          <cell r="AI310" t="str">
            <v>79C</v>
          </cell>
          <cell r="AJ310" t="str">
            <v>79D</v>
          </cell>
          <cell r="AK310" t="str">
            <v>SAMBULA</v>
          </cell>
          <cell r="AL310">
            <v>97259</v>
          </cell>
          <cell r="AM310">
            <v>9840001</v>
          </cell>
          <cell r="AO310">
            <v>31</v>
          </cell>
          <cell r="AP310">
            <v>31050</v>
          </cell>
          <cell r="AQ310" t="str">
            <v>PECH PAVON MARIA JESUS</v>
          </cell>
          <cell r="AR310" t="str">
            <v>CALLE : 94 No 796 X 79C - 79D SAMBULA</v>
          </cell>
        </row>
        <row r="311">
          <cell r="A311" t="str">
            <v>PECH TRUJILLO RENE ARTURO DE JESUS</v>
          </cell>
          <cell r="B311" t="str">
            <v>PCTRRN481222</v>
          </cell>
          <cell r="C311" t="str">
            <v>PECH</v>
          </cell>
          <cell r="D311" t="str">
            <v>TRUJILLO</v>
          </cell>
          <cell r="E311" t="str">
            <v>RENE ARTURO DE JESUS</v>
          </cell>
          <cell r="F311" t="str">
            <v>H</v>
          </cell>
          <cell r="H311" t="str">
            <v>PETR481222HYNCRN02</v>
          </cell>
          <cell r="I311">
            <v>84854800897</v>
          </cell>
          <cell r="J311">
            <v>34213606590</v>
          </cell>
          <cell r="N311">
            <v>17889</v>
          </cell>
          <cell r="P311">
            <v>31</v>
          </cell>
          <cell r="R311" t="str">
            <v>MEX</v>
          </cell>
          <cell r="V311">
            <v>34366</v>
          </cell>
          <cell r="W311">
            <v>34366</v>
          </cell>
          <cell r="X311">
            <v>6912</v>
          </cell>
          <cell r="AA311" t="str">
            <v>DP</v>
          </cell>
          <cell r="AB311" t="str">
            <v>BANORTE</v>
          </cell>
          <cell r="AC311" t="str">
            <v>0148675975</v>
          </cell>
          <cell r="AE311">
            <v>1601</v>
          </cell>
          <cell r="AF311" t="str">
            <v>S/N</v>
          </cell>
          <cell r="AG311" t="str">
            <v>S/N</v>
          </cell>
          <cell r="AI311" t="str">
            <v>S/N</v>
          </cell>
          <cell r="AJ311" t="str">
            <v>S/C</v>
          </cell>
          <cell r="AK311" t="str">
            <v>S/C</v>
          </cell>
          <cell r="AL311" t="str">
            <v>S/C</v>
          </cell>
          <cell r="AO311">
            <v>31</v>
          </cell>
          <cell r="AP311">
            <v>31050</v>
          </cell>
          <cell r="AQ311" t="str">
            <v>PECH TRUJILLO RENE ARTURO DE JESUS</v>
          </cell>
          <cell r="AR311" t="str">
            <v>CALLE : S/N No S/N X S/N - S/C S/C</v>
          </cell>
        </row>
        <row r="312">
          <cell r="A312" t="str">
            <v>PECH UICAB FORTUNATO</v>
          </cell>
          <cell r="B312" t="str">
            <v>PEVF590611635</v>
          </cell>
          <cell r="C312" t="str">
            <v>PECH</v>
          </cell>
          <cell r="D312" t="str">
            <v>UICAB</v>
          </cell>
          <cell r="E312" t="str">
            <v>FORTUNATO</v>
          </cell>
          <cell r="F312" t="str">
            <v>H</v>
          </cell>
          <cell r="H312" t="str">
            <v>PEUF590611HYNCCR00</v>
          </cell>
          <cell r="I312">
            <v>84785901418</v>
          </cell>
          <cell r="J312">
            <v>20714158000</v>
          </cell>
          <cell r="K312">
            <v>4291138</v>
          </cell>
          <cell r="N312">
            <v>21712</v>
          </cell>
          <cell r="P312">
            <v>31</v>
          </cell>
          <cell r="Q312">
            <v>31041</v>
          </cell>
          <cell r="R312" t="str">
            <v>MEX</v>
          </cell>
          <cell r="T312">
            <v>9</v>
          </cell>
          <cell r="U312">
            <v>2</v>
          </cell>
          <cell r="V312">
            <v>31793</v>
          </cell>
          <cell r="W312">
            <v>31793</v>
          </cell>
          <cell r="X312">
            <v>9485</v>
          </cell>
          <cell r="AA312" t="str">
            <v>DP</v>
          </cell>
          <cell r="AB312" t="str">
            <v>BANORTE</v>
          </cell>
          <cell r="AC312" t="str">
            <v>0154077422</v>
          </cell>
          <cell r="AE312">
            <v>1602</v>
          </cell>
          <cell r="AF312">
            <v>22</v>
          </cell>
          <cell r="AG312">
            <v>146</v>
          </cell>
          <cell r="AI312">
            <v>29</v>
          </cell>
          <cell r="AJ312" t="str">
            <v>S/C</v>
          </cell>
          <cell r="AK312" t="str">
            <v>KANASIN</v>
          </cell>
          <cell r="AL312">
            <v>97370</v>
          </cell>
          <cell r="AO312">
            <v>31</v>
          </cell>
          <cell r="AP312">
            <v>31041</v>
          </cell>
          <cell r="AQ312" t="str">
            <v>PECH UICAB FORTUNATO</v>
          </cell>
          <cell r="AR312" t="str">
            <v>CALLE : 22 No 146 X 29 - S/C KANASIN</v>
          </cell>
        </row>
        <row r="313">
          <cell r="A313" t="str">
            <v>PERERA VALENCIA GLADYS CANDIDA</v>
          </cell>
          <cell r="B313" t="str">
            <v>PEVG580407</v>
          </cell>
          <cell r="C313" t="str">
            <v>PERERA</v>
          </cell>
          <cell r="D313" t="str">
            <v>VALENCIA</v>
          </cell>
          <cell r="E313" t="str">
            <v>GLADYS CANDIDA</v>
          </cell>
          <cell r="F313" t="str">
            <v>M</v>
          </cell>
          <cell r="H313" t="str">
            <v>PEVG580407MYNNRLL05</v>
          </cell>
          <cell r="I313">
            <v>84765805241</v>
          </cell>
          <cell r="J313">
            <v>34513612626</v>
          </cell>
          <cell r="N313">
            <v>21282</v>
          </cell>
          <cell r="P313">
            <v>31</v>
          </cell>
          <cell r="Q313">
            <v>31040</v>
          </cell>
          <cell r="R313" t="str">
            <v>MEX</v>
          </cell>
          <cell r="T313">
            <v>9</v>
          </cell>
          <cell r="U313">
            <v>2</v>
          </cell>
          <cell r="V313">
            <v>31107</v>
          </cell>
          <cell r="W313">
            <v>31107</v>
          </cell>
          <cell r="X313">
            <v>10171</v>
          </cell>
          <cell r="AA313" t="str">
            <v>DP</v>
          </cell>
          <cell r="AB313" t="str">
            <v>BANORTE</v>
          </cell>
          <cell r="AC313" t="str">
            <v>0148676002</v>
          </cell>
          <cell r="AE313">
            <v>1606</v>
          </cell>
          <cell r="AF313">
            <v>40</v>
          </cell>
          <cell r="AG313">
            <v>322</v>
          </cell>
          <cell r="AI313">
            <v>47</v>
          </cell>
          <cell r="AJ313" t="str">
            <v>S/C</v>
          </cell>
          <cell r="AK313" t="str">
            <v>CHENKU</v>
          </cell>
          <cell r="AL313">
            <v>97219</v>
          </cell>
          <cell r="AM313">
            <v>9874016</v>
          </cell>
          <cell r="AO313">
            <v>31</v>
          </cell>
          <cell r="AP313">
            <v>31050</v>
          </cell>
          <cell r="AQ313" t="str">
            <v>PERERA VALENCIA GLADYS CANDIDA</v>
          </cell>
          <cell r="AR313" t="str">
            <v>CALLE : 40 No 322 X 47 - S/C CHENKU</v>
          </cell>
        </row>
        <row r="314">
          <cell r="A314" t="str">
            <v>PEREZ ANGULO JOSE AROLDO</v>
          </cell>
          <cell r="B314" t="str">
            <v>PEAA541124</v>
          </cell>
          <cell r="C314" t="str">
            <v>PEREZ</v>
          </cell>
          <cell r="D314" t="str">
            <v>ANGULO</v>
          </cell>
          <cell r="E314" t="str">
            <v>JOSE AROLDO</v>
          </cell>
          <cell r="F314" t="str">
            <v>H</v>
          </cell>
          <cell r="H314" t="str">
            <v>PEAA541124HYNRNR08</v>
          </cell>
          <cell r="I314">
            <v>84745403588</v>
          </cell>
          <cell r="J314">
            <v>447013702372</v>
          </cell>
          <cell r="K314">
            <v>9329095</v>
          </cell>
          <cell r="N314">
            <v>20052</v>
          </cell>
          <cell r="P314">
            <v>31</v>
          </cell>
          <cell r="Q314">
            <v>31050</v>
          </cell>
          <cell r="R314" t="str">
            <v>MEX</v>
          </cell>
          <cell r="T314">
            <v>8</v>
          </cell>
          <cell r="U314">
            <v>2</v>
          </cell>
          <cell r="V314">
            <v>35612</v>
          </cell>
          <cell r="W314">
            <v>35612</v>
          </cell>
          <cell r="X314">
            <v>5666</v>
          </cell>
          <cell r="AA314" t="str">
            <v>DP</v>
          </cell>
          <cell r="AB314" t="str">
            <v>BANORTE</v>
          </cell>
          <cell r="AC314" t="str">
            <v>0148676020</v>
          </cell>
          <cell r="AE314">
            <v>1608</v>
          </cell>
          <cell r="AF314">
            <v>38</v>
          </cell>
          <cell r="AG314">
            <v>2103</v>
          </cell>
          <cell r="AI314">
            <v>67</v>
          </cell>
          <cell r="AJ314">
            <v>69</v>
          </cell>
          <cell r="AK314" t="str">
            <v>FIDEL VELAZ.</v>
          </cell>
          <cell r="AL314">
            <v>97166</v>
          </cell>
          <cell r="AM314">
            <v>9824756</v>
          </cell>
          <cell r="AO314">
            <v>31</v>
          </cell>
          <cell r="AP314">
            <v>31050</v>
          </cell>
          <cell r="AQ314" t="str">
            <v>PEREZ ANGULO JOSE AROLDO</v>
          </cell>
          <cell r="AR314" t="str">
            <v>CALLE : 38 No 2103 X 67 - 69 FIDEL VELAZ.</v>
          </cell>
        </row>
        <row r="315">
          <cell r="A315" t="str">
            <v>PEREZ ESTRELLA MIGUEL ANGEL</v>
          </cell>
          <cell r="B315" t="str">
            <v>PEEM651001</v>
          </cell>
          <cell r="C315" t="str">
            <v>PEREZ</v>
          </cell>
          <cell r="D315" t="str">
            <v>ESTRELLA</v>
          </cell>
          <cell r="E315" t="str">
            <v>MIGUEL ANGEL</v>
          </cell>
          <cell r="F315" t="str">
            <v>H</v>
          </cell>
          <cell r="H315" t="str">
            <v>PEEM651001HYNRSG07</v>
          </cell>
          <cell r="I315">
            <v>84826508172</v>
          </cell>
          <cell r="J315">
            <v>49366252157</v>
          </cell>
          <cell r="K315">
            <v>6518407</v>
          </cell>
          <cell r="N315">
            <v>24016</v>
          </cell>
          <cell r="P315">
            <v>31</v>
          </cell>
          <cell r="Q315">
            <v>31096</v>
          </cell>
          <cell r="R315" t="str">
            <v>MEX</v>
          </cell>
          <cell r="T315">
            <v>9</v>
          </cell>
          <cell r="U315">
            <v>2</v>
          </cell>
          <cell r="V315">
            <v>36693</v>
          </cell>
          <cell r="W315">
            <v>36693</v>
          </cell>
          <cell r="X315">
            <v>4585</v>
          </cell>
          <cell r="AA315" t="str">
            <v>DP</v>
          </cell>
          <cell r="AB315" t="str">
            <v>BANORTE</v>
          </cell>
          <cell r="AC315" t="str">
            <v>0154041160</v>
          </cell>
          <cell r="AE315">
            <v>1604</v>
          </cell>
          <cell r="AF315">
            <v>10</v>
          </cell>
          <cell r="AG315">
            <v>317</v>
          </cell>
          <cell r="AI315" t="str">
            <v>25A</v>
          </cell>
          <cell r="AJ315" t="str">
            <v>25B</v>
          </cell>
          <cell r="AK315" t="str">
            <v>COL. BENITO JUAREZ ORIE.</v>
          </cell>
          <cell r="AO315">
            <v>31</v>
          </cell>
          <cell r="AP315">
            <v>31050</v>
          </cell>
          <cell r="AQ315" t="str">
            <v>PEREZ ESTRELLA MIGUEL ANGEL</v>
          </cell>
          <cell r="AR315" t="str">
            <v>CALLE : 10 No 317 X 25A - 25B COL. BENITO JUAREZ ORIE.</v>
          </cell>
        </row>
        <row r="316">
          <cell r="A316" t="str">
            <v>PEREZ GUILLERMO CLAUDIA LUCIA</v>
          </cell>
          <cell r="B316" t="str">
            <v>PEGC801203TKA</v>
          </cell>
          <cell r="C316" t="str">
            <v>PEREZ</v>
          </cell>
          <cell r="D316" t="str">
            <v>GUILLERMO</v>
          </cell>
          <cell r="E316" t="str">
            <v>CLAUDIA LUCIA</v>
          </cell>
          <cell r="F316" t="str">
            <v>M</v>
          </cell>
          <cell r="H316" t="str">
            <v>PEGC801203MYNR2209</v>
          </cell>
          <cell r="I316">
            <v>84978026809</v>
          </cell>
          <cell r="J316">
            <v>74566430291</v>
          </cell>
          <cell r="N316">
            <v>29558</v>
          </cell>
          <cell r="P316">
            <v>31</v>
          </cell>
          <cell r="Q316">
            <v>31050</v>
          </cell>
          <cell r="R316" t="str">
            <v>MEX</v>
          </cell>
          <cell r="T316">
            <v>5</v>
          </cell>
          <cell r="U316">
            <v>1</v>
          </cell>
          <cell r="V316">
            <v>39539</v>
          </cell>
          <cell r="W316">
            <v>39539</v>
          </cell>
          <cell r="X316">
            <v>1739</v>
          </cell>
          <cell r="AA316" t="str">
            <v>DP</v>
          </cell>
          <cell r="AB316" t="str">
            <v>BANORTE</v>
          </cell>
          <cell r="AC316" t="str">
            <v>0616051229</v>
          </cell>
          <cell r="AE316">
            <v>1605</v>
          </cell>
          <cell r="AF316">
            <v>66</v>
          </cell>
          <cell r="AG316" t="str">
            <v>142A</v>
          </cell>
          <cell r="AI316">
            <v>27</v>
          </cell>
          <cell r="AJ316">
            <v>29</v>
          </cell>
          <cell r="AK316" t="str">
            <v>CENTRO</v>
          </cell>
          <cell r="AL316">
            <v>97320</v>
          </cell>
          <cell r="AM316">
            <v>9699353039</v>
          </cell>
          <cell r="AO316">
            <v>31</v>
          </cell>
          <cell r="AP316">
            <v>31059</v>
          </cell>
          <cell r="AQ316" t="str">
            <v>PEREZ GUILLERMO CLAUDIA LUCIA</v>
          </cell>
          <cell r="AR316" t="str">
            <v>CALLE : 66 No 142A X 27 - 29 CENTRO</v>
          </cell>
        </row>
        <row r="317">
          <cell r="A317" t="str">
            <v>PEREZ HERNANDEZ LEYDI MARIA</v>
          </cell>
          <cell r="B317" t="str">
            <v>PRHRLY781011</v>
          </cell>
          <cell r="C317" t="str">
            <v>PEREZ</v>
          </cell>
          <cell r="D317" t="str">
            <v>HERNANDEZ</v>
          </cell>
          <cell r="E317" t="str">
            <v>LEYDI MARIA</v>
          </cell>
          <cell r="F317" t="str">
            <v>M</v>
          </cell>
          <cell r="H317" t="str">
            <v>PEHL781011MYNRRY08</v>
          </cell>
          <cell r="I317">
            <v>84027804958</v>
          </cell>
          <cell r="N317">
            <v>28774</v>
          </cell>
          <cell r="P317">
            <v>31</v>
          </cell>
          <cell r="Q317">
            <v>31050</v>
          </cell>
          <cell r="R317" t="str">
            <v>MEX</v>
          </cell>
          <cell r="T317">
            <v>9</v>
          </cell>
          <cell r="U317">
            <v>1</v>
          </cell>
          <cell r="V317">
            <v>37027</v>
          </cell>
          <cell r="W317">
            <v>37027</v>
          </cell>
          <cell r="X317">
            <v>4251</v>
          </cell>
          <cell r="AA317" t="str">
            <v>DP</v>
          </cell>
          <cell r="AB317" t="str">
            <v>BANORTE</v>
          </cell>
          <cell r="AC317" t="str">
            <v>0540510447</v>
          </cell>
          <cell r="AE317">
            <v>1611</v>
          </cell>
          <cell r="AF317">
            <v>33</v>
          </cell>
          <cell r="AG317">
            <v>37</v>
          </cell>
          <cell r="AI317">
            <v>50</v>
          </cell>
          <cell r="AJ317" t="str">
            <v>52A</v>
          </cell>
          <cell r="AK317" t="str">
            <v>FRCO.IMADERO</v>
          </cell>
          <cell r="AL317">
            <v>97320</v>
          </cell>
          <cell r="AO317">
            <v>31</v>
          </cell>
          <cell r="AP317">
            <v>31059</v>
          </cell>
          <cell r="AQ317" t="str">
            <v>PEREZ HERNANDEZ LEYDI MARIA</v>
          </cell>
          <cell r="AR317" t="str">
            <v>CALLE : 33 No 37 X 50 - 52A FRCO.IMADERO</v>
          </cell>
        </row>
        <row r="318">
          <cell r="A318" t="str">
            <v>PEREZ SANCHEZ ANTONIO BENJAMIN</v>
          </cell>
          <cell r="B318" t="str">
            <v>PESA771217</v>
          </cell>
          <cell r="C318" t="str">
            <v>PEREZ</v>
          </cell>
          <cell r="D318" t="str">
            <v>SANCHEZ</v>
          </cell>
          <cell r="E318" t="str">
            <v>ANTONIO BENJAMIN</v>
          </cell>
          <cell r="F318" t="str">
            <v>H</v>
          </cell>
          <cell r="H318" t="str">
            <v>PESA771217HCCRNN01</v>
          </cell>
          <cell r="I318">
            <v>84977734353</v>
          </cell>
          <cell r="J318">
            <v>447066238582</v>
          </cell>
          <cell r="K318">
            <v>2658409</v>
          </cell>
          <cell r="N318">
            <v>28476</v>
          </cell>
          <cell r="P318">
            <v>4</v>
          </cell>
          <cell r="Q318">
            <v>4003</v>
          </cell>
          <cell r="R318" t="str">
            <v>MEX</v>
          </cell>
          <cell r="T318">
            <v>2</v>
          </cell>
          <cell r="U318">
            <v>2</v>
          </cell>
          <cell r="V318">
            <v>39249</v>
          </cell>
          <cell r="W318">
            <v>39249</v>
          </cell>
          <cell r="X318">
            <v>2029</v>
          </cell>
          <cell r="AA318" t="str">
            <v>DP</v>
          </cell>
          <cell r="AB318" t="str">
            <v>BANORTE</v>
          </cell>
          <cell r="AC318" t="str">
            <v>0606541226</v>
          </cell>
          <cell r="AE318">
            <v>1606</v>
          </cell>
          <cell r="AF318">
            <v>65</v>
          </cell>
          <cell r="AG318">
            <v>160</v>
          </cell>
          <cell r="AI318">
            <v>40</v>
          </cell>
          <cell r="AJ318">
            <v>42</v>
          </cell>
          <cell r="AK318" t="str">
            <v>FRACC FIDEL VELAZQUEZ</v>
          </cell>
          <cell r="AL318">
            <v>97160</v>
          </cell>
          <cell r="AM318">
            <v>9820560</v>
          </cell>
          <cell r="AN318">
            <v>9991913555</v>
          </cell>
          <cell r="AO318">
            <v>31</v>
          </cell>
          <cell r="AP318">
            <v>31050</v>
          </cell>
          <cell r="AQ318" t="str">
            <v>PEREZ SANCHEZ ANTONIO BENJAMIN</v>
          </cell>
          <cell r="AR318" t="str">
            <v>CALLE : 65 No 160 X 40 - 42 FRACC FIDEL VELAZQUEZ</v>
          </cell>
        </row>
        <row r="319">
          <cell r="A319" t="str">
            <v>PEREZ SAUBALLET MARIA VIRGINIA</v>
          </cell>
          <cell r="B319" t="str">
            <v>CATR641004</v>
          </cell>
          <cell r="C319" t="str">
            <v>PEREZ</v>
          </cell>
          <cell r="D319" t="str">
            <v>SAUBALLET</v>
          </cell>
          <cell r="E319" t="str">
            <v>MARIA VIRGINIA</v>
          </cell>
          <cell r="F319" t="str">
            <v>M</v>
          </cell>
          <cell r="H319" t="str">
            <v>PESV540401MDFRBR00</v>
          </cell>
          <cell r="I319" t="str">
            <v>01715383756</v>
          </cell>
          <cell r="N319">
            <v>19815</v>
          </cell>
          <cell r="P319">
            <v>9</v>
          </cell>
          <cell r="Q319">
            <v>9000</v>
          </cell>
          <cell r="R319" t="str">
            <v>MEX</v>
          </cell>
          <cell r="T319">
            <v>8</v>
          </cell>
          <cell r="U319">
            <v>1</v>
          </cell>
          <cell r="V319">
            <v>36951</v>
          </cell>
          <cell r="W319">
            <v>36951</v>
          </cell>
          <cell r="X319">
            <v>4327</v>
          </cell>
          <cell r="AA319" t="str">
            <v>DP</v>
          </cell>
          <cell r="AB319" t="str">
            <v>BANORTE</v>
          </cell>
          <cell r="AC319" t="str">
            <v>0154041188</v>
          </cell>
          <cell r="AE319">
            <v>1604</v>
          </cell>
          <cell r="AF319" t="str">
            <v>5C</v>
          </cell>
          <cell r="AG319">
            <v>334</v>
          </cell>
          <cell r="AI319">
            <v>22</v>
          </cell>
          <cell r="AJ319">
            <v>24</v>
          </cell>
          <cell r="AK319" t="str">
            <v>JUAN PABLOII</v>
          </cell>
          <cell r="AL319">
            <v>97246</v>
          </cell>
          <cell r="AO319">
            <v>31</v>
          </cell>
          <cell r="AP319">
            <v>31050</v>
          </cell>
          <cell r="AQ319" t="str">
            <v>PEREZ SAUBALLET MARIA VIRGINIA</v>
          </cell>
          <cell r="AR319" t="str">
            <v>CALLE : 5C No 334 X 22 - 24 JUAN PABLOII</v>
          </cell>
        </row>
        <row r="320">
          <cell r="A320" t="str">
            <v>PIEDRA CAZARIN CONCEPCION</v>
          </cell>
          <cell r="B320" t="str">
            <v>PICC780219</v>
          </cell>
          <cell r="C320" t="str">
            <v>PIEDRA</v>
          </cell>
          <cell r="D320" t="str">
            <v>CAZARIN</v>
          </cell>
          <cell r="E320" t="str">
            <v>CONCEPCION</v>
          </cell>
          <cell r="F320" t="str">
            <v>M</v>
          </cell>
          <cell r="H320" t="str">
            <v>PICC780219MVZDZN05</v>
          </cell>
          <cell r="I320">
            <v>84017809058</v>
          </cell>
          <cell r="J320">
            <v>757066380484</v>
          </cell>
          <cell r="N320">
            <v>28540</v>
          </cell>
          <cell r="P320">
            <v>30</v>
          </cell>
          <cell r="Q320">
            <v>30193</v>
          </cell>
          <cell r="R320" t="str">
            <v>MEX</v>
          </cell>
          <cell r="T320">
            <v>9</v>
          </cell>
          <cell r="U320">
            <v>2</v>
          </cell>
          <cell r="V320">
            <v>36770</v>
          </cell>
          <cell r="W320">
            <v>36770</v>
          </cell>
          <cell r="X320">
            <v>4508</v>
          </cell>
          <cell r="AA320" t="str">
            <v>DP</v>
          </cell>
          <cell r="AB320" t="str">
            <v>BANORTE</v>
          </cell>
          <cell r="AC320" t="str">
            <v>0148676039</v>
          </cell>
          <cell r="AE320">
            <v>1601</v>
          </cell>
          <cell r="AF320">
            <v>33</v>
          </cell>
          <cell r="AG320" t="str">
            <v>159A</v>
          </cell>
          <cell r="AI320">
            <v>82</v>
          </cell>
          <cell r="AJ320">
            <v>84</v>
          </cell>
          <cell r="AL320">
            <v>97320</v>
          </cell>
          <cell r="AO320">
            <v>31</v>
          </cell>
          <cell r="AP320">
            <v>31059</v>
          </cell>
          <cell r="AQ320" t="str">
            <v>PIEDRA CAZARIN CONCEPCION</v>
          </cell>
          <cell r="AR320" t="str">
            <v xml:space="preserve">CALLE : 33 No 159A X 82 - 84 </v>
          </cell>
        </row>
        <row r="321">
          <cell r="A321" t="str">
            <v>PINTO Y ARCEO FIDELIO FERNY</v>
          </cell>
          <cell r="B321" t="str">
            <v>PIAF541124</v>
          </cell>
          <cell r="C321" t="str">
            <v>PINTO</v>
          </cell>
          <cell r="D321" t="str">
            <v>Y ARCEO</v>
          </cell>
          <cell r="E321" t="str">
            <v>FIDELIO FERNY</v>
          </cell>
          <cell r="F321" t="str">
            <v>H</v>
          </cell>
          <cell r="H321" t="str">
            <v>PIAF541121HYNNRD05</v>
          </cell>
          <cell r="I321">
            <v>84805400110</v>
          </cell>
          <cell r="J321">
            <v>66614107807</v>
          </cell>
          <cell r="K321">
            <v>8863234</v>
          </cell>
          <cell r="N321">
            <v>20052</v>
          </cell>
          <cell r="P321">
            <v>31</v>
          </cell>
          <cell r="Q321">
            <v>31052</v>
          </cell>
          <cell r="R321" t="str">
            <v>MEX</v>
          </cell>
          <cell r="T321">
            <v>7</v>
          </cell>
          <cell r="U321">
            <v>2</v>
          </cell>
          <cell r="V321">
            <v>38261</v>
          </cell>
          <cell r="W321">
            <v>38261</v>
          </cell>
          <cell r="X321">
            <v>3017</v>
          </cell>
          <cell r="AA321" t="str">
            <v>DP</v>
          </cell>
          <cell r="AB321" t="str">
            <v>BANORTE</v>
          </cell>
          <cell r="AC321" t="str">
            <v>0569569996</v>
          </cell>
          <cell r="AE321">
            <v>1606</v>
          </cell>
          <cell r="AF321" t="str">
            <v>31B</v>
          </cell>
          <cell r="AG321">
            <v>136</v>
          </cell>
          <cell r="AI321">
            <v>16</v>
          </cell>
          <cell r="AJ321" t="str">
            <v>S/C</v>
          </cell>
          <cell r="AK321" t="str">
            <v>NVA ALEMAN</v>
          </cell>
          <cell r="AM321">
            <v>9274312</v>
          </cell>
          <cell r="AO321">
            <v>31</v>
          </cell>
          <cell r="AP321">
            <v>31050</v>
          </cell>
          <cell r="AQ321" t="str">
            <v>PINTO Y ARCEO FIDELIO FERNY</v>
          </cell>
          <cell r="AR321" t="str">
            <v>CALLE : 31B No 136 X 16 - S/C NVA ALEMAN</v>
          </cell>
        </row>
        <row r="322">
          <cell r="A322" t="str">
            <v>PINZON CACHON CARLOS DESIDERIO</v>
          </cell>
          <cell r="B322" t="str">
            <v>PICC530916</v>
          </cell>
          <cell r="C322" t="str">
            <v>PINZON</v>
          </cell>
          <cell r="D322" t="str">
            <v>CACHON</v>
          </cell>
          <cell r="E322" t="str">
            <v>CARLOS DESIDERIO</v>
          </cell>
          <cell r="F322" t="str">
            <v>H</v>
          </cell>
          <cell r="H322" t="str">
            <v>PICC530916HYNNCR06</v>
          </cell>
          <cell r="I322">
            <v>84715305938</v>
          </cell>
          <cell r="J322" t="str">
            <v>0382112753556</v>
          </cell>
          <cell r="N322">
            <v>19618</v>
          </cell>
          <cell r="P322">
            <v>31</v>
          </cell>
          <cell r="Q322">
            <v>31050</v>
          </cell>
          <cell r="R322" t="str">
            <v>MEX</v>
          </cell>
          <cell r="T322">
            <v>9</v>
          </cell>
          <cell r="U322">
            <v>4</v>
          </cell>
          <cell r="V322">
            <v>41153</v>
          </cell>
          <cell r="W322">
            <v>41153</v>
          </cell>
          <cell r="X322">
            <v>125</v>
          </cell>
          <cell r="AA322" t="str">
            <v>DP</v>
          </cell>
          <cell r="AB322" t="str">
            <v>BANORTE</v>
          </cell>
          <cell r="AC322" t="str">
            <v>0570817835</v>
          </cell>
          <cell r="AE322">
            <v>1601</v>
          </cell>
          <cell r="AF322" t="str">
            <v>5A</v>
          </cell>
          <cell r="AG322">
            <v>341</v>
          </cell>
          <cell r="AI322">
            <v>22</v>
          </cell>
          <cell r="AJ322">
            <v>24</v>
          </cell>
          <cell r="AK322" t="str">
            <v>JUAN PABLO II</v>
          </cell>
          <cell r="AL322">
            <v>97246</v>
          </cell>
          <cell r="AN322">
            <v>9991256917</v>
          </cell>
          <cell r="AO322">
            <v>31</v>
          </cell>
          <cell r="AP322">
            <v>31050</v>
          </cell>
          <cell r="AQ322" t="str">
            <v>PINZON CACHON CARLOS DESIDERIO</v>
          </cell>
          <cell r="AR322" t="str">
            <v>CALLE : 5A No 341 X 22 - 24 JUAN PABLO II</v>
          </cell>
        </row>
        <row r="323">
          <cell r="A323" t="str">
            <v>PINZON SOMOHANO JOSE ARIEL</v>
          </cell>
          <cell r="B323" t="str">
            <v>PISA710619</v>
          </cell>
          <cell r="C323" t="str">
            <v>PINZON</v>
          </cell>
          <cell r="D323" t="str">
            <v>SOMOHANO</v>
          </cell>
          <cell r="E323" t="str">
            <v>JOSE ARIEL</v>
          </cell>
          <cell r="F323" t="str">
            <v>H</v>
          </cell>
          <cell r="H323" t="str">
            <v>PISA710619HYNNMR08</v>
          </cell>
          <cell r="I323">
            <v>84017100177</v>
          </cell>
          <cell r="J323">
            <v>30814180955</v>
          </cell>
          <cell r="K323">
            <v>883765</v>
          </cell>
          <cell r="N323">
            <v>26103</v>
          </cell>
          <cell r="P323">
            <v>31</v>
          </cell>
          <cell r="Q323">
            <v>31050</v>
          </cell>
          <cell r="R323" t="str">
            <v>MEX</v>
          </cell>
          <cell r="T323">
            <v>5</v>
          </cell>
          <cell r="U323">
            <v>2</v>
          </cell>
          <cell r="V323">
            <v>37681</v>
          </cell>
          <cell r="W323">
            <v>37681</v>
          </cell>
          <cell r="X323">
            <v>3597</v>
          </cell>
          <cell r="AA323" t="str">
            <v>DP</v>
          </cell>
          <cell r="AB323" t="str">
            <v>BANORTE</v>
          </cell>
          <cell r="AC323" t="str">
            <v>0155010725</v>
          </cell>
          <cell r="AE323">
            <v>1601</v>
          </cell>
          <cell r="AF323">
            <v>65</v>
          </cell>
          <cell r="AG323" t="str">
            <v>695A</v>
          </cell>
          <cell r="AI323" t="str">
            <v>90A</v>
          </cell>
          <cell r="AJ323">
            <v>92</v>
          </cell>
          <cell r="AK323" t="str">
            <v>CENTRO</v>
          </cell>
          <cell r="AL323">
            <v>97000</v>
          </cell>
          <cell r="AM323">
            <v>9850820</v>
          </cell>
          <cell r="AO323">
            <v>31</v>
          </cell>
          <cell r="AP323">
            <v>31050</v>
          </cell>
          <cell r="AQ323" t="str">
            <v>PINZON SOMOHANO JOSE ARIEL</v>
          </cell>
          <cell r="AR323" t="str">
            <v>CALLE : 65 No 695A X 90A - 92 CENTRO</v>
          </cell>
        </row>
        <row r="324">
          <cell r="A324" t="str">
            <v>POLANCO PIÑA ROBERTO JESUS</v>
          </cell>
          <cell r="B324" t="str">
            <v>POPR331015</v>
          </cell>
          <cell r="C324" t="str">
            <v>POLANCO</v>
          </cell>
          <cell r="D324" t="str">
            <v>PIÑA</v>
          </cell>
          <cell r="E324" t="str">
            <v>ROBERTO JESUS</v>
          </cell>
          <cell r="F324" t="str">
            <v>H</v>
          </cell>
          <cell r="H324" t="str">
            <v>POPR331015HYNLXB00</v>
          </cell>
          <cell r="I324">
            <v>84733300267</v>
          </cell>
          <cell r="J324">
            <v>554013727920</v>
          </cell>
          <cell r="K324">
            <v>2085974</v>
          </cell>
          <cell r="N324">
            <v>12342</v>
          </cell>
          <cell r="P324">
            <v>31</v>
          </cell>
          <cell r="Q324">
            <v>31084</v>
          </cell>
          <cell r="R324" t="str">
            <v>MEX</v>
          </cell>
          <cell r="T324">
            <v>10</v>
          </cell>
          <cell r="U324">
            <v>2</v>
          </cell>
          <cell r="V324">
            <v>32675</v>
          </cell>
          <cell r="W324">
            <v>32675</v>
          </cell>
          <cell r="X324">
            <v>8603</v>
          </cell>
          <cell r="AA324" t="str">
            <v>DP</v>
          </cell>
          <cell r="AB324" t="str">
            <v>BANORTE</v>
          </cell>
          <cell r="AC324" t="str">
            <v>0687772494</v>
          </cell>
          <cell r="AE324">
            <v>1602</v>
          </cell>
          <cell r="AF324" t="str">
            <v>19A</v>
          </cell>
          <cell r="AG324">
            <v>127</v>
          </cell>
          <cell r="AI324">
            <v>10</v>
          </cell>
          <cell r="AJ324">
            <v>12</v>
          </cell>
          <cell r="AK324" t="str">
            <v>COL.MAR.LUISA</v>
          </cell>
          <cell r="AL324">
            <v>97199</v>
          </cell>
          <cell r="AO324">
            <v>31</v>
          </cell>
          <cell r="AP324">
            <v>31050</v>
          </cell>
          <cell r="AQ324" t="str">
            <v>POLANCO PIÑA ROBERTO JESUS</v>
          </cell>
          <cell r="AR324" t="str">
            <v>CALLE : 19A No 127 X 10 - 12 COL.MAR.LUISA</v>
          </cell>
        </row>
        <row r="325">
          <cell r="A325" t="str">
            <v>POOL ESTRELLA CARLOS GABRIEL</v>
          </cell>
          <cell r="B325" t="str">
            <v>POEC760814</v>
          </cell>
          <cell r="C325" t="str">
            <v>POOL</v>
          </cell>
          <cell r="D325" t="str">
            <v>ESTRELLA</v>
          </cell>
          <cell r="E325" t="str">
            <v>CARLOS GABRIEL</v>
          </cell>
          <cell r="F325" t="str">
            <v>H</v>
          </cell>
          <cell r="H325" t="str">
            <v>POEC760814HYNLSR09</v>
          </cell>
          <cell r="I325">
            <v>84957626488</v>
          </cell>
          <cell r="J325">
            <v>220066215868</v>
          </cell>
          <cell r="K325">
            <v>348978</v>
          </cell>
          <cell r="N325">
            <v>27986</v>
          </cell>
          <cell r="P325">
            <v>31</v>
          </cell>
          <cell r="Q325">
            <v>31040</v>
          </cell>
          <cell r="R325" t="str">
            <v>MEX</v>
          </cell>
          <cell r="T325">
            <v>9</v>
          </cell>
          <cell r="U325">
            <v>2</v>
          </cell>
          <cell r="V325">
            <v>38991</v>
          </cell>
          <cell r="W325">
            <v>38991</v>
          </cell>
          <cell r="X325">
            <v>2287</v>
          </cell>
          <cell r="AA325" t="str">
            <v>DP</v>
          </cell>
          <cell r="AB325" t="str">
            <v>BANORTE</v>
          </cell>
          <cell r="AC325" t="str">
            <v>0530539328</v>
          </cell>
          <cell r="AE325">
            <v>1603</v>
          </cell>
          <cell r="AF325">
            <v>25</v>
          </cell>
          <cell r="AG325">
            <v>538</v>
          </cell>
          <cell r="AI325" t="str">
            <v>4C</v>
          </cell>
          <cell r="AJ325" t="str">
            <v>4D</v>
          </cell>
          <cell r="AK325" t="str">
            <v>FRACC. VICTORIA</v>
          </cell>
          <cell r="AL325">
            <v>97370</v>
          </cell>
          <cell r="AN325">
            <v>9991505748</v>
          </cell>
          <cell r="AO325">
            <v>31</v>
          </cell>
          <cell r="AP325">
            <v>31041</v>
          </cell>
          <cell r="AQ325" t="str">
            <v>POOL ESTRELLA CARLOS GABRIEL</v>
          </cell>
          <cell r="AR325" t="str">
            <v>CALLE : 25 No 538 X 4C - 4D FRACC. VICTORIA</v>
          </cell>
        </row>
        <row r="326">
          <cell r="A326" t="str">
            <v>POOL Y POOL MARIANO LORENZO</v>
          </cell>
          <cell r="B326" t="str">
            <v>POPM600430</v>
          </cell>
          <cell r="C326" t="str">
            <v>POOL</v>
          </cell>
          <cell r="D326" t="str">
            <v>Y POOL</v>
          </cell>
          <cell r="E326" t="str">
            <v>MARIANO LORENZO</v>
          </cell>
          <cell r="F326" t="str">
            <v>H</v>
          </cell>
          <cell r="H326" t="str">
            <v>POPM600430HYNLLR01</v>
          </cell>
          <cell r="I326">
            <v>84856006584</v>
          </cell>
          <cell r="J326">
            <v>21014087210</v>
          </cell>
          <cell r="K326">
            <v>397513</v>
          </cell>
          <cell r="N326" t="str">
            <v>30/041960</v>
          </cell>
          <cell r="P326">
            <v>31</v>
          </cell>
          <cell r="Q326">
            <v>31004</v>
          </cell>
          <cell r="R326" t="str">
            <v>MEX</v>
          </cell>
          <cell r="T326">
            <v>9</v>
          </cell>
          <cell r="U326">
            <v>2</v>
          </cell>
          <cell r="V326">
            <v>35140</v>
          </cell>
          <cell r="W326">
            <v>35140</v>
          </cell>
          <cell r="X326">
            <v>6138</v>
          </cell>
          <cell r="AA326" t="str">
            <v>DP</v>
          </cell>
          <cell r="AB326" t="str">
            <v>BANORTE</v>
          </cell>
          <cell r="AC326" t="str">
            <v>0148676057</v>
          </cell>
          <cell r="AE326">
            <v>1608</v>
          </cell>
          <cell r="AF326">
            <v>20</v>
          </cell>
          <cell r="AG326">
            <v>46</v>
          </cell>
          <cell r="AI326">
            <v>11</v>
          </cell>
          <cell r="AJ326">
            <v>9</v>
          </cell>
          <cell r="AK326" t="str">
            <v>BACA YUC.</v>
          </cell>
          <cell r="AL326">
            <v>97450</v>
          </cell>
          <cell r="AO326">
            <v>31</v>
          </cell>
          <cell r="AP326">
            <v>31004</v>
          </cell>
          <cell r="AQ326" t="str">
            <v>POOL Y POOL MARIANO LORENZO</v>
          </cell>
          <cell r="AR326" t="str">
            <v>CALLE : 20 No 46 X 11 - 9 BACA YUC.</v>
          </cell>
        </row>
        <row r="327">
          <cell r="A327" t="str">
            <v>POOL ROBERTOS ROQUE JOSE</v>
          </cell>
          <cell r="B327" t="str">
            <v>PORR360703</v>
          </cell>
          <cell r="C327" t="str">
            <v>POOL</v>
          </cell>
          <cell r="D327" t="str">
            <v>ROBERTOS</v>
          </cell>
          <cell r="E327" t="str">
            <v>ROQUE JOSE</v>
          </cell>
          <cell r="F327" t="str">
            <v>H</v>
          </cell>
          <cell r="H327" t="str">
            <v>PORR360703HYNLBQ06</v>
          </cell>
          <cell r="I327">
            <v>84643610524</v>
          </cell>
          <cell r="J327">
            <v>450013704103</v>
          </cell>
          <cell r="K327">
            <v>2913471</v>
          </cell>
          <cell r="N327">
            <v>13334</v>
          </cell>
          <cell r="P327">
            <v>31</v>
          </cell>
          <cell r="Q327">
            <v>31032</v>
          </cell>
          <cell r="R327" t="str">
            <v>MEX</v>
          </cell>
          <cell r="T327">
            <v>8</v>
          </cell>
          <cell r="U327">
            <v>1</v>
          </cell>
          <cell r="V327">
            <v>37012</v>
          </cell>
          <cell r="W327">
            <v>37012</v>
          </cell>
          <cell r="X327">
            <v>4266</v>
          </cell>
          <cell r="AA327" t="str">
            <v>DP</v>
          </cell>
          <cell r="AB327" t="str">
            <v>BANORTE</v>
          </cell>
          <cell r="AC327" t="str">
            <v>0148676066</v>
          </cell>
          <cell r="AE327">
            <v>1608</v>
          </cell>
          <cell r="AF327">
            <v>65</v>
          </cell>
          <cell r="AG327">
            <v>503</v>
          </cell>
          <cell r="AI327">
            <v>50</v>
          </cell>
          <cell r="AJ327">
            <v>54</v>
          </cell>
          <cell r="AK327" t="str">
            <v>FRACC.PACABTUN</v>
          </cell>
          <cell r="AL327">
            <v>97160</v>
          </cell>
          <cell r="AM327">
            <v>9827964</v>
          </cell>
          <cell r="AO327">
            <v>31</v>
          </cell>
          <cell r="AP327">
            <v>31050</v>
          </cell>
          <cell r="AQ327" t="str">
            <v>POOL ROBERTOS ROQUE JOSE</v>
          </cell>
          <cell r="AR327" t="str">
            <v>CALLE : 65 No 503 X 50 - 54 FRACC.PACABTUN</v>
          </cell>
        </row>
        <row r="328">
          <cell r="A328" t="str">
            <v>POOT MEDINA JOSE ALEJANDRO</v>
          </cell>
          <cell r="B328" t="str">
            <v>POMA810714-Q570</v>
          </cell>
          <cell r="C328" t="str">
            <v>POOT</v>
          </cell>
          <cell r="D328" t="str">
            <v>MEDINA</v>
          </cell>
          <cell r="E328" t="str">
            <v>JOSE ALEJANDRO</v>
          </cell>
          <cell r="F328" t="str">
            <v>H</v>
          </cell>
          <cell r="H328" t="str">
            <v>POMA810714HYNTDL03</v>
          </cell>
          <cell r="I328">
            <v>84048112324</v>
          </cell>
          <cell r="J328">
            <v>51666529737</v>
          </cell>
          <cell r="N328">
            <v>29781</v>
          </cell>
          <cell r="P328">
            <v>31</v>
          </cell>
          <cell r="Q328">
            <v>31050</v>
          </cell>
          <cell r="R328" t="str">
            <v>MEX</v>
          </cell>
          <cell r="T328">
            <v>9</v>
          </cell>
          <cell r="U328">
            <v>1</v>
          </cell>
          <cell r="V328">
            <v>39494</v>
          </cell>
          <cell r="W328">
            <v>39494</v>
          </cell>
          <cell r="X328">
            <v>1784</v>
          </cell>
          <cell r="AA328" t="str">
            <v>DP</v>
          </cell>
          <cell r="AB328" t="str">
            <v>BANORTE</v>
          </cell>
          <cell r="AC328" t="str">
            <v>0578969561</v>
          </cell>
          <cell r="AE328">
            <v>1602</v>
          </cell>
          <cell r="AF328" t="str">
            <v>71B</v>
          </cell>
          <cell r="AG328">
            <v>350</v>
          </cell>
          <cell r="AI328" t="str">
            <v>28A</v>
          </cell>
          <cell r="AJ328">
            <v>30</v>
          </cell>
          <cell r="AK328" t="str">
            <v>AZCORRA</v>
          </cell>
          <cell r="AL328">
            <v>97177</v>
          </cell>
          <cell r="AM328">
            <v>9292398</v>
          </cell>
          <cell r="AO328">
            <v>31</v>
          </cell>
          <cell r="AP328">
            <v>31050</v>
          </cell>
          <cell r="AQ328" t="str">
            <v>POOT MEDINA JOSE ALEJANDRO</v>
          </cell>
          <cell r="AR328" t="str">
            <v>CALLE : 71B No 350 X 28A - 30 AZCORRA</v>
          </cell>
        </row>
        <row r="329">
          <cell r="A329" t="str">
            <v>POOT REJON FANNY MARIA</v>
          </cell>
          <cell r="B329" t="str">
            <v>PORF650518</v>
          </cell>
          <cell r="C329" t="str">
            <v>POOT</v>
          </cell>
          <cell r="D329" t="str">
            <v>REJON</v>
          </cell>
          <cell r="E329" t="str">
            <v>FANNY MARIA</v>
          </cell>
          <cell r="F329" t="str">
            <v>M</v>
          </cell>
          <cell r="H329" t="str">
            <v>PORF650518MYNTJN04</v>
          </cell>
          <cell r="I329">
            <v>84066501432</v>
          </cell>
          <cell r="J329">
            <v>568108073461</v>
          </cell>
          <cell r="N329">
            <v>23880</v>
          </cell>
          <cell r="P329">
            <v>31</v>
          </cell>
          <cell r="Q329">
            <v>31009</v>
          </cell>
          <cell r="R329" t="str">
            <v>MEX</v>
          </cell>
          <cell r="T329">
            <v>8</v>
          </cell>
          <cell r="U329">
            <v>1</v>
          </cell>
          <cell r="V329">
            <v>39539</v>
          </cell>
          <cell r="W329">
            <v>39539</v>
          </cell>
          <cell r="X329">
            <v>1739</v>
          </cell>
          <cell r="AA329" t="str">
            <v>DP</v>
          </cell>
          <cell r="AB329" t="str">
            <v>BANORTE</v>
          </cell>
          <cell r="AC329" t="str">
            <v>0578969570</v>
          </cell>
          <cell r="AE329">
            <v>1602</v>
          </cell>
          <cell r="AF329">
            <v>123</v>
          </cell>
          <cell r="AG329">
            <v>389</v>
          </cell>
          <cell r="AI329" t="str">
            <v>42A</v>
          </cell>
          <cell r="AJ329" t="str">
            <v>S/C</v>
          </cell>
          <cell r="AK329" t="str">
            <v>FRACC AMPLIACION HACIENDA</v>
          </cell>
          <cell r="AL329">
            <v>97285</v>
          </cell>
          <cell r="AO329">
            <v>31</v>
          </cell>
          <cell r="AP329">
            <v>31050</v>
          </cell>
          <cell r="AQ329" t="str">
            <v>POOT REJON FANNY MARIA</v>
          </cell>
          <cell r="AR329" t="str">
            <v>CALLE : 123 No 389 X 42A - S/C FRACC AMPLIACION HACIENDA</v>
          </cell>
        </row>
        <row r="330">
          <cell r="A330" t="str">
            <v>PRADO FERRER ELIAS ARTEMIO</v>
          </cell>
          <cell r="B330" t="str">
            <v>PAFE690502</v>
          </cell>
          <cell r="C330" t="str">
            <v>PRADO</v>
          </cell>
          <cell r="D330" t="str">
            <v>FERRER</v>
          </cell>
          <cell r="E330" t="str">
            <v>ELIAS ARTEMIO</v>
          </cell>
          <cell r="F330" t="str">
            <v>H</v>
          </cell>
          <cell r="H330" t="str">
            <v>PAFE690502HJCRRL02</v>
          </cell>
          <cell r="I330">
            <v>84926912555</v>
          </cell>
          <cell r="J330" t="str">
            <v>0534066088280</v>
          </cell>
          <cell r="N330">
            <v>25325</v>
          </cell>
          <cell r="P330">
            <v>14</v>
          </cell>
          <cell r="Q330">
            <v>14039</v>
          </cell>
          <cell r="R330" t="str">
            <v>MEX</v>
          </cell>
          <cell r="U330">
            <v>2</v>
          </cell>
          <cell r="V330">
            <v>39312</v>
          </cell>
          <cell r="W330">
            <v>39312</v>
          </cell>
          <cell r="X330">
            <v>1966</v>
          </cell>
          <cell r="AA330" t="str">
            <v>DP</v>
          </cell>
          <cell r="AB330" t="str">
            <v>BANORTE</v>
          </cell>
          <cell r="AC330" t="str">
            <v>0552152907</v>
          </cell>
          <cell r="AE330">
            <v>1601</v>
          </cell>
          <cell r="AF330" t="str">
            <v>12 ORIENTE</v>
          </cell>
          <cell r="AG330">
            <v>214</v>
          </cell>
          <cell r="AI330">
            <v>28</v>
          </cell>
          <cell r="AJ330" t="str">
            <v>S/C</v>
          </cell>
          <cell r="AK330" t="str">
            <v>UNIDAD HABITACIONAL MORELOS</v>
          </cell>
          <cell r="AL330">
            <v>97190</v>
          </cell>
          <cell r="AO330">
            <v>31</v>
          </cell>
          <cell r="AP330">
            <v>31050</v>
          </cell>
          <cell r="AQ330" t="str">
            <v>PRADO FERRER ELIAS ARTEMIO</v>
          </cell>
          <cell r="AR330" t="str">
            <v>CALLE : 12 ORIENTE No 214 X 28 - S/C UNIDAD HABITACIONAL MORELOS</v>
          </cell>
        </row>
        <row r="331">
          <cell r="A331" t="str">
            <v>PRADO FERRER EDUARDO</v>
          </cell>
          <cell r="B331" t="str">
            <v>PAFE710907</v>
          </cell>
          <cell r="C331" t="str">
            <v>PRADO</v>
          </cell>
          <cell r="D331" t="str">
            <v>FERRER</v>
          </cell>
          <cell r="E331" t="str">
            <v>EDUARDO</v>
          </cell>
          <cell r="F331" t="str">
            <v>H</v>
          </cell>
          <cell r="G331" t="str">
            <v>02</v>
          </cell>
          <cell r="H331" t="str">
            <v>PAFE710907HJCRRD07</v>
          </cell>
          <cell r="I331">
            <v>84957100690</v>
          </cell>
          <cell r="J331" t="str">
            <v>0528066653622</v>
          </cell>
          <cell r="N331">
            <v>26183</v>
          </cell>
          <cell r="P331">
            <v>14</v>
          </cell>
          <cell r="Q331">
            <v>14039</v>
          </cell>
          <cell r="R331" t="str">
            <v>MEX</v>
          </cell>
          <cell r="U331">
            <v>2</v>
          </cell>
          <cell r="V331">
            <v>39310</v>
          </cell>
          <cell r="W331">
            <v>39310</v>
          </cell>
          <cell r="X331">
            <v>1968</v>
          </cell>
          <cell r="AA331" t="str">
            <v>DP</v>
          </cell>
          <cell r="AB331" t="str">
            <v>BANORTE</v>
          </cell>
          <cell r="AC331" t="str">
            <v>0552152895</v>
          </cell>
          <cell r="AE331">
            <v>1601</v>
          </cell>
          <cell r="AF331" t="str">
            <v>5 ORIENTE</v>
          </cell>
          <cell r="AG331">
            <v>204</v>
          </cell>
          <cell r="AI331">
            <v>1</v>
          </cell>
          <cell r="AJ331">
            <v>2</v>
          </cell>
          <cell r="AK331" t="str">
            <v>UNIDAD HABITACIONAL MORELOS</v>
          </cell>
          <cell r="AL331">
            <v>97190</v>
          </cell>
          <cell r="AO331">
            <v>31</v>
          </cell>
          <cell r="AP331">
            <v>31050</v>
          </cell>
          <cell r="AQ331" t="str">
            <v>PRADO FERRER EDUARDO</v>
          </cell>
          <cell r="AR331" t="str">
            <v>CALLE : 5 ORIENTE No 204 X 1 - 2 UNIDAD HABITACIONAL MORELOS</v>
          </cell>
        </row>
        <row r="332">
          <cell r="A332" t="str">
            <v>PRESUEL CANUL IRENE DEL ROSARIO</v>
          </cell>
          <cell r="B332" t="str">
            <v>PECI570620</v>
          </cell>
          <cell r="C332" t="str">
            <v>PRESUEL</v>
          </cell>
          <cell r="D332" t="str">
            <v>CANUL</v>
          </cell>
          <cell r="E332" t="str">
            <v>IRENE DEL ROSARIO</v>
          </cell>
          <cell r="F332" t="str">
            <v>M</v>
          </cell>
          <cell r="H332" t="str">
            <v>PECI570620MYNRNR00</v>
          </cell>
          <cell r="I332">
            <v>84925701926</v>
          </cell>
          <cell r="J332">
            <v>628066247729</v>
          </cell>
          <cell r="N332">
            <v>20991</v>
          </cell>
          <cell r="P332">
            <v>31</v>
          </cell>
          <cell r="Q332">
            <v>31050</v>
          </cell>
          <cell r="R332" t="str">
            <v>MEX</v>
          </cell>
          <cell r="T332">
            <v>9</v>
          </cell>
          <cell r="U332">
            <v>4</v>
          </cell>
          <cell r="V332">
            <v>36907</v>
          </cell>
          <cell r="W332">
            <v>36907</v>
          </cell>
          <cell r="X332">
            <v>4371</v>
          </cell>
          <cell r="AA332" t="str">
            <v>EF</v>
          </cell>
          <cell r="AE332">
            <v>1601</v>
          </cell>
          <cell r="AF332">
            <v>153</v>
          </cell>
          <cell r="AG332" t="str">
            <v>S/N</v>
          </cell>
          <cell r="AI332">
            <v>60</v>
          </cell>
          <cell r="AJ332">
            <v>62</v>
          </cell>
          <cell r="AK332" t="str">
            <v>SAN JOSE TECOHII</v>
          </cell>
          <cell r="AL332">
            <v>97000</v>
          </cell>
          <cell r="AN332">
            <v>9992196601</v>
          </cell>
          <cell r="AO332">
            <v>31</v>
          </cell>
          <cell r="AP332">
            <v>31050</v>
          </cell>
          <cell r="AQ332" t="str">
            <v>PRESUEL CANUL IRENE DEL ROSARIO</v>
          </cell>
          <cell r="AR332" t="str">
            <v>CALLE : 153 No S/N X 60 - 62 SAN JOSE TECOHII</v>
          </cell>
        </row>
        <row r="333">
          <cell r="A333" t="str">
            <v>PUC CAAMAL FLORENCIO</v>
          </cell>
          <cell r="B333" t="str">
            <v>PUCF411110</v>
          </cell>
          <cell r="C333" t="str">
            <v>PUC</v>
          </cell>
          <cell r="D333" t="str">
            <v>CAAMAL</v>
          </cell>
          <cell r="E333" t="str">
            <v>FLORENCIO</v>
          </cell>
          <cell r="F333" t="str">
            <v>H</v>
          </cell>
          <cell r="H333" t="str">
            <v>PUCF411110HYNCML06</v>
          </cell>
          <cell r="I333">
            <v>84954100347</v>
          </cell>
          <cell r="J333">
            <v>46813561746</v>
          </cell>
          <cell r="K333">
            <v>4585889</v>
          </cell>
          <cell r="N333">
            <v>15290</v>
          </cell>
          <cell r="P333">
            <v>31</v>
          </cell>
          <cell r="Q333">
            <v>31087</v>
          </cell>
          <cell r="R333" t="str">
            <v>MEX</v>
          </cell>
          <cell r="T333">
            <v>10</v>
          </cell>
          <cell r="U333">
            <v>2</v>
          </cell>
          <cell r="V333">
            <v>34608</v>
          </cell>
          <cell r="W333">
            <v>34608</v>
          </cell>
          <cell r="X333">
            <v>6670</v>
          </cell>
          <cell r="AA333" t="str">
            <v>DP</v>
          </cell>
          <cell r="AB333" t="str">
            <v>BANORTE</v>
          </cell>
          <cell r="AC333" t="str">
            <v>0148676093</v>
          </cell>
          <cell r="AE333">
            <v>1607</v>
          </cell>
          <cell r="AF333" t="str">
            <v>61A</v>
          </cell>
          <cell r="AG333">
            <v>208</v>
          </cell>
          <cell r="AI333" t="str">
            <v>S/N</v>
          </cell>
          <cell r="AJ333" t="str">
            <v>S/N</v>
          </cell>
          <cell r="AK333" t="str">
            <v>FRANC.IMADERO</v>
          </cell>
          <cell r="AL333">
            <v>97240</v>
          </cell>
          <cell r="AO333">
            <v>31</v>
          </cell>
          <cell r="AP333">
            <v>31050</v>
          </cell>
          <cell r="AQ333" t="str">
            <v>PUC CAAMAL FLORENCIO</v>
          </cell>
          <cell r="AR333" t="str">
            <v>CALLE : 61A No 208 X S/N - S/N FRANC.IMADERO</v>
          </cell>
        </row>
        <row r="334">
          <cell r="A334" t="str">
            <v>PUC TZAB RODRIGO AMBROCIO</v>
          </cell>
          <cell r="B334" t="str">
            <v>PUTR881022</v>
          </cell>
          <cell r="C334" t="str">
            <v>PUC</v>
          </cell>
          <cell r="D334" t="str">
            <v>TZAB</v>
          </cell>
          <cell r="E334" t="str">
            <v>RODRIGO AMBROCIO</v>
          </cell>
          <cell r="F334" t="str">
            <v>H</v>
          </cell>
          <cell r="H334" t="str">
            <v>PUTR881022HYNC2D07</v>
          </cell>
          <cell r="I334">
            <v>84118815244</v>
          </cell>
          <cell r="J334">
            <v>111107732347</v>
          </cell>
          <cell r="K334">
            <v>8810628</v>
          </cell>
          <cell r="N334">
            <v>32438</v>
          </cell>
          <cell r="P334">
            <v>31</v>
          </cell>
          <cell r="Q334">
            <v>31026</v>
          </cell>
          <cell r="R334" t="str">
            <v>MEX</v>
          </cell>
          <cell r="T334">
            <v>7</v>
          </cell>
          <cell r="U334">
            <v>1</v>
          </cell>
          <cell r="V334">
            <v>40822</v>
          </cell>
          <cell r="W334">
            <v>40822</v>
          </cell>
          <cell r="X334">
            <v>456</v>
          </cell>
          <cell r="AA334" t="str">
            <v>DP</v>
          </cell>
          <cell r="AB334" t="str">
            <v>BANORTE</v>
          </cell>
          <cell r="AC334" t="str">
            <v>0815547776</v>
          </cell>
          <cell r="AE334">
            <v>1601</v>
          </cell>
          <cell r="AF334">
            <v>17</v>
          </cell>
          <cell r="AG334" t="str">
            <v>99A</v>
          </cell>
          <cell r="AI334">
            <v>17</v>
          </cell>
          <cell r="AJ334">
            <v>18</v>
          </cell>
          <cell r="AK334" t="str">
            <v>DZEMUL</v>
          </cell>
          <cell r="AL334">
            <v>97404</v>
          </cell>
          <cell r="AN334">
            <v>99919116146</v>
          </cell>
          <cell r="AO334">
            <v>31</v>
          </cell>
          <cell r="AP334">
            <v>31026</v>
          </cell>
          <cell r="AQ334" t="str">
            <v>PUC TZAB RODRIGO AMBROCIO</v>
          </cell>
          <cell r="AR334" t="str">
            <v>CALLE : 17 No 99A X 17 - 18 DZEMUL</v>
          </cell>
        </row>
        <row r="335">
          <cell r="A335" t="str">
            <v>QUIJANO CETINA JOSE ISMAEL</v>
          </cell>
          <cell r="B335" t="str">
            <v>QUCI740410U7A</v>
          </cell>
          <cell r="C335" t="str">
            <v>QUIJANO</v>
          </cell>
          <cell r="D335" t="str">
            <v>CETINA</v>
          </cell>
          <cell r="E335" t="str">
            <v>JOSE ISMAEL</v>
          </cell>
          <cell r="F335" t="str">
            <v>H</v>
          </cell>
          <cell r="H335" t="str">
            <v>QUCI740410HYNJTS00</v>
          </cell>
          <cell r="I335">
            <v>84917427852</v>
          </cell>
          <cell r="J335">
            <v>192066031767</v>
          </cell>
          <cell r="N335">
            <v>27129</v>
          </cell>
          <cell r="P335">
            <v>31</v>
          </cell>
          <cell r="Q335">
            <v>31040</v>
          </cell>
          <cell r="R335" t="str">
            <v>MEX</v>
          </cell>
          <cell r="T335">
            <v>5</v>
          </cell>
          <cell r="U335">
            <v>2</v>
          </cell>
          <cell r="V335">
            <v>36617</v>
          </cell>
          <cell r="W335">
            <v>36617</v>
          </cell>
          <cell r="X335">
            <v>4661</v>
          </cell>
          <cell r="AA335" t="str">
            <v>DP</v>
          </cell>
          <cell r="AB335" t="str">
            <v>BANORTE</v>
          </cell>
          <cell r="AC335" t="str">
            <v>0634108547</v>
          </cell>
          <cell r="AE335">
            <v>1601</v>
          </cell>
          <cell r="AF335" t="str">
            <v>26A</v>
          </cell>
          <cell r="AG335">
            <v>266</v>
          </cell>
          <cell r="AI335">
            <v>21</v>
          </cell>
          <cell r="AJ335">
            <v>23</v>
          </cell>
          <cell r="AK335" t="str">
            <v>IZAMAL</v>
          </cell>
          <cell r="AL335">
            <v>97540</v>
          </cell>
          <cell r="AM335">
            <v>9991183509</v>
          </cell>
          <cell r="AO335">
            <v>31</v>
          </cell>
          <cell r="AP335">
            <v>31040</v>
          </cell>
          <cell r="AQ335" t="str">
            <v>QUIJANO CETINA JOSE ISMAEL</v>
          </cell>
          <cell r="AR335" t="str">
            <v>CALLE : 26A No 266 X 21 - 23 IZAMAL</v>
          </cell>
        </row>
        <row r="336">
          <cell r="A336" t="str">
            <v>QUIJANO DURAN GABRIEL JESUS</v>
          </cell>
          <cell r="B336" t="str">
            <v>QUDG721023</v>
          </cell>
          <cell r="C336" t="str">
            <v>QUIJANO</v>
          </cell>
          <cell r="D336" t="str">
            <v>DURAN</v>
          </cell>
          <cell r="E336" t="str">
            <v>GABRIEL JESUS</v>
          </cell>
          <cell r="F336" t="str">
            <v>H</v>
          </cell>
          <cell r="H336" t="str">
            <v>QUDG721023HYNJRB07</v>
          </cell>
          <cell r="I336">
            <v>84027202245</v>
          </cell>
          <cell r="J336" t="str">
            <v>0265013698138</v>
          </cell>
          <cell r="L336" t="str">
            <v>gquijano6@hotmail.com</v>
          </cell>
          <cell r="N336">
            <v>26595</v>
          </cell>
          <cell r="P336">
            <v>31</v>
          </cell>
          <cell r="Q336">
            <v>31050</v>
          </cell>
          <cell r="R336" t="str">
            <v>MEX</v>
          </cell>
          <cell r="T336">
            <v>5</v>
          </cell>
          <cell r="U336">
            <v>2</v>
          </cell>
          <cell r="V336">
            <v>39326</v>
          </cell>
          <cell r="W336">
            <v>39326</v>
          </cell>
          <cell r="X336">
            <v>1952</v>
          </cell>
          <cell r="AA336" t="str">
            <v>DP</v>
          </cell>
          <cell r="AB336" t="str">
            <v>BANORTE</v>
          </cell>
          <cell r="AC336" t="str">
            <v>0553475014</v>
          </cell>
          <cell r="AE336">
            <v>1601</v>
          </cell>
          <cell r="AF336">
            <v>19</v>
          </cell>
          <cell r="AG336">
            <v>295</v>
          </cell>
          <cell r="AI336" t="str">
            <v>20K</v>
          </cell>
          <cell r="AJ336" t="str">
            <v>20J</v>
          </cell>
          <cell r="AK336" t="str">
            <v>JARDINES DEL NORTE</v>
          </cell>
          <cell r="AL336">
            <v>97139</v>
          </cell>
          <cell r="AM336">
            <v>9436177</v>
          </cell>
          <cell r="AN336">
            <v>9991269332</v>
          </cell>
          <cell r="AO336">
            <v>31</v>
          </cell>
          <cell r="AP336">
            <v>31050</v>
          </cell>
          <cell r="AQ336" t="str">
            <v>QUIJANO DURAN GABRIEL JESUS</v>
          </cell>
          <cell r="AR336" t="str">
            <v>CALLE : 19 No 295 X 20K - 20J JARDINES DEL NORTE</v>
          </cell>
        </row>
        <row r="337">
          <cell r="A337" t="str">
            <v>QUIJANO MOO VICTOR MANUEL</v>
          </cell>
          <cell r="B337" t="str">
            <v>QUMV571220</v>
          </cell>
          <cell r="C337" t="str">
            <v>QUIJANO</v>
          </cell>
          <cell r="D337" t="str">
            <v>MOO</v>
          </cell>
          <cell r="E337" t="str">
            <v>VICTOR MANUEL</v>
          </cell>
          <cell r="F337" t="str">
            <v>H</v>
          </cell>
          <cell r="H337" t="str">
            <v>QUMV561220HYNJXC07</v>
          </cell>
          <cell r="I337">
            <v>84915602670</v>
          </cell>
          <cell r="J337">
            <v>20966554765</v>
          </cell>
          <cell r="K337">
            <v>10407949</v>
          </cell>
          <cell r="N337">
            <v>20809</v>
          </cell>
          <cell r="P337">
            <v>31</v>
          </cell>
          <cell r="Q337">
            <v>31050</v>
          </cell>
          <cell r="R337" t="str">
            <v>MEX</v>
          </cell>
          <cell r="T337">
            <v>7</v>
          </cell>
          <cell r="U337">
            <v>1</v>
          </cell>
          <cell r="V337">
            <v>33086</v>
          </cell>
          <cell r="W337">
            <v>33086</v>
          </cell>
          <cell r="X337">
            <v>8192</v>
          </cell>
          <cell r="AA337" t="str">
            <v>DP</v>
          </cell>
          <cell r="AB337" t="str">
            <v>BANORTE</v>
          </cell>
          <cell r="AC337" t="str">
            <v>0166217436</v>
          </cell>
          <cell r="AE337">
            <v>1602</v>
          </cell>
          <cell r="AF337">
            <v>35</v>
          </cell>
          <cell r="AG337">
            <v>258</v>
          </cell>
          <cell r="AI337" t="str">
            <v>32DIAGO.</v>
          </cell>
          <cell r="AJ337" t="str">
            <v>S/C</v>
          </cell>
          <cell r="AK337" t="str">
            <v>FRACC.CROC</v>
          </cell>
          <cell r="AL337">
            <v>97370</v>
          </cell>
          <cell r="AO337">
            <v>31</v>
          </cell>
          <cell r="AP337">
            <v>31041</v>
          </cell>
          <cell r="AQ337" t="str">
            <v>QUIJANO MOO VICTOR MANUEL</v>
          </cell>
          <cell r="AR337" t="str">
            <v>CALLE : 35 No 258 X 32DIAGO. - S/C FRACC.CROC</v>
          </cell>
        </row>
        <row r="338">
          <cell r="A338" t="str">
            <v>QUIJANO PEREIRA FERNANDO</v>
          </cell>
          <cell r="B338" t="str">
            <v>QUPF63631219HM5</v>
          </cell>
          <cell r="C338" t="str">
            <v>QUIJANO</v>
          </cell>
          <cell r="D338" t="str">
            <v>PEREIRA</v>
          </cell>
          <cell r="E338" t="str">
            <v>FERNANDO</v>
          </cell>
          <cell r="F338" t="str">
            <v>H</v>
          </cell>
          <cell r="H338" t="str">
            <v>QUPF631219HYNJRR08</v>
          </cell>
          <cell r="I338">
            <v>84876303268</v>
          </cell>
          <cell r="K338">
            <v>2955719</v>
          </cell>
          <cell r="N338">
            <v>23364</v>
          </cell>
          <cell r="P338">
            <v>31</v>
          </cell>
          <cell r="Q338">
            <v>31050</v>
          </cell>
          <cell r="R338" t="str">
            <v>MEX</v>
          </cell>
          <cell r="T338">
            <v>7</v>
          </cell>
          <cell r="U338">
            <v>2</v>
          </cell>
          <cell r="V338">
            <v>35065</v>
          </cell>
          <cell r="W338">
            <v>35065</v>
          </cell>
          <cell r="X338">
            <v>6213</v>
          </cell>
          <cell r="AA338" t="str">
            <v>DP</v>
          </cell>
          <cell r="AB338" t="str">
            <v>BANORTE</v>
          </cell>
          <cell r="AC338" t="str">
            <v>0154077477</v>
          </cell>
          <cell r="AE338">
            <v>1602</v>
          </cell>
          <cell r="AF338">
            <v>53</v>
          </cell>
          <cell r="AG338">
            <v>700</v>
          </cell>
          <cell r="AI338">
            <v>14</v>
          </cell>
          <cell r="AJ338">
            <v>16</v>
          </cell>
          <cell r="AK338" t="str">
            <v>FRACC DEL PARQUE</v>
          </cell>
          <cell r="AL338">
            <v>97160</v>
          </cell>
          <cell r="AM338">
            <v>9824662</v>
          </cell>
          <cell r="AO338">
            <v>31</v>
          </cell>
          <cell r="AP338">
            <v>31050</v>
          </cell>
          <cell r="AQ338" t="str">
            <v>QUIJANO PEREIRA FERNANDO</v>
          </cell>
          <cell r="AR338" t="str">
            <v>CALLE : 53 No 700 X 14 - 16 FRACC DEL PARQUE</v>
          </cell>
        </row>
        <row r="339">
          <cell r="A339" t="str">
            <v>QUINTAL LOPEZ FELIX ALEJANDRO</v>
          </cell>
          <cell r="B339" t="str">
            <v>QULF710421</v>
          </cell>
          <cell r="C339" t="str">
            <v>QUINTAL</v>
          </cell>
          <cell r="D339" t="str">
            <v>LOPEZ</v>
          </cell>
          <cell r="E339" t="str">
            <v>FELIX ALEJANDRO</v>
          </cell>
          <cell r="F339" t="str">
            <v>H</v>
          </cell>
          <cell r="H339" t="str">
            <v>QULF710421HYNNPL01</v>
          </cell>
          <cell r="I339">
            <v>84977101660</v>
          </cell>
          <cell r="J339">
            <v>289013601703</v>
          </cell>
          <cell r="K339">
            <v>7810420</v>
          </cell>
          <cell r="N339">
            <v>26044</v>
          </cell>
          <cell r="P339">
            <v>31</v>
          </cell>
          <cell r="Q339">
            <v>31050</v>
          </cell>
          <cell r="R339" t="str">
            <v>MEX</v>
          </cell>
          <cell r="T339">
            <v>7</v>
          </cell>
          <cell r="U339">
            <v>2</v>
          </cell>
          <cell r="V339">
            <v>39341</v>
          </cell>
          <cell r="W339">
            <v>39341</v>
          </cell>
          <cell r="X339">
            <v>1937</v>
          </cell>
          <cell r="AA339" t="str">
            <v>DP</v>
          </cell>
          <cell r="AB339" t="str">
            <v>BANORTE</v>
          </cell>
          <cell r="AC339" t="str">
            <v>0606541235</v>
          </cell>
          <cell r="AE339">
            <v>1607</v>
          </cell>
          <cell r="AF339">
            <v>33</v>
          </cell>
          <cell r="AG339" t="str">
            <v>LOT5</v>
          </cell>
          <cell r="AI339">
            <v>46</v>
          </cell>
          <cell r="AJ339">
            <v>48</v>
          </cell>
          <cell r="AK339" t="str">
            <v>COL.MERIDA</v>
          </cell>
          <cell r="AL339">
            <v>97206</v>
          </cell>
          <cell r="AO339">
            <v>31</v>
          </cell>
          <cell r="AP339">
            <v>31050</v>
          </cell>
          <cell r="AQ339" t="str">
            <v>QUINTAL LOPEZ FELIX ALEJANDRO</v>
          </cell>
          <cell r="AR339" t="str">
            <v>CALLE : 33 No LOT5 X 46 - 48 COL.MERIDA</v>
          </cell>
        </row>
        <row r="340">
          <cell r="A340" t="str">
            <v>QUINTAL MENDEZ HILDA GUADALUPE</v>
          </cell>
          <cell r="B340" t="str">
            <v>QUMH-690310</v>
          </cell>
          <cell r="C340" t="str">
            <v>QUINTAL</v>
          </cell>
          <cell r="D340" t="str">
            <v>MENDEZ</v>
          </cell>
          <cell r="E340" t="str">
            <v>HILDA GUADALUPE</v>
          </cell>
          <cell r="F340" t="str">
            <v>M</v>
          </cell>
          <cell r="H340" t="str">
            <v>QUMH690310MYNNNL07</v>
          </cell>
          <cell r="I340">
            <v>82906900830</v>
          </cell>
          <cell r="J340">
            <v>46713562381</v>
          </cell>
          <cell r="N340">
            <v>25272</v>
          </cell>
          <cell r="P340">
            <v>31</v>
          </cell>
          <cell r="Q340">
            <v>31038</v>
          </cell>
          <cell r="R340" t="str">
            <v>MEX</v>
          </cell>
          <cell r="T340">
            <v>2</v>
          </cell>
          <cell r="U340">
            <v>2</v>
          </cell>
          <cell r="V340">
            <v>33616</v>
          </cell>
          <cell r="W340">
            <v>33616</v>
          </cell>
          <cell r="X340">
            <v>7662</v>
          </cell>
          <cell r="AA340" t="str">
            <v>DP</v>
          </cell>
          <cell r="AB340" t="str">
            <v>BANORTE</v>
          </cell>
          <cell r="AC340" t="str">
            <v>0148676141</v>
          </cell>
          <cell r="AE340">
            <v>1601</v>
          </cell>
          <cell r="AF340">
            <v>61</v>
          </cell>
          <cell r="AG340">
            <v>667</v>
          </cell>
          <cell r="AI340">
            <v>104</v>
          </cell>
          <cell r="AJ340">
            <v>22</v>
          </cell>
          <cell r="AK340" t="str">
            <v>FRANC.IMADERO</v>
          </cell>
          <cell r="AL340">
            <v>97240</v>
          </cell>
          <cell r="AM340">
            <v>9454345</v>
          </cell>
          <cell r="AO340">
            <v>31</v>
          </cell>
          <cell r="AP340">
            <v>31050</v>
          </cell>
          <cell r="AQ340" t="str">
            <v>QUINTAL MENDEZ HILDA GUADALUPE</v>
          </cell>
          <cell r="AR340" t="str">
            <v>CALLE : 61 No 667 X 104 - 22 FRANC.IMADERO</v>
          </cell>
        </row>
        <row r="341">
          <cell r="A341" t="str">
            <v>QUIROZ RIVAS JOSE ANTONIO</v>
          </cell>
          <cell r="B341" t="str">
            <v>QURA770117</v>
          </cell>
          <cell r="C341" t="str">
            <v>QUIROZ</v>
          </cell>
          <cell r="D341" t="str">
            <v>RIVAS</v>
          </cell>
          <cell r="E341" t="str">
            <v>JOSE ANTONIO</v>
          </cell>
          <cell r="F341" t="str">
            <v>H</v>
          </cell>
          <cell r="H341" t="str">
            <v>QURA770117HYNRVN00</v>
          </cell>
          <cell r="I341">
            <v>84987706433</v>
          </cell>
          <cell r="J341">
            <v>389066551815</v>
          </cell>
          <cell r="N341">
            <v>28142</v>
          </cell>
          <cell r="P341">
            <v>31</v>
          </cell>
          <cell r="Q341">
            <v>31050</v>
          </cell>
          <cell r="R341" t="str">
            <v>MEX</v>
          </cell>
          <cell r="T341">
            <v>7</v>
          </cell>
          <cell r="U341">
            <v>2</v>
          </cell>
          <cell r="V341">
            <v>36757</v>
          </cell>
          <cell r="W341">
            <v>36757</v>
          </cell>
          <cell r="X341">
            <v>4521</v>
          </cell>
          <cell r="AA341" t="str">
            <v>EF</v>
          </cell>
          <cell r="AE341">
            <v>1607</v>
          </cell>
          <cell r="AF341">
            <v>29</v>
          </cell>
          <cell r="AG341" t="str">
            <v>253A</v>
          </cell>
          <cell r="AI341">
            <v>36</v>
          </cell>
          <cell r="AJ341" t="str">
            <v>A/C</v>
          </cell>
          <cell r="AK341" t="str">
            <v>GRACIA GINERES</v>
          </cell>
          <cell r="AL341">
            <v>97070</v>
          </cell>
          <cell r="AM341">
            <v>9205123</v>
          </cell>
          <cell r="AO341">
            <v>31</v>
          </cell>
          <cell r="AP341">
            <v>31050</v>
          </cell>
          <cell r="AQ341" t="str">
            <v>QUIROZ RIVAS JOSE ANTONIO</v>
          </cell>
          <cell r="AR341" t="str">
            <v>CALLE : 29 No 253A X 36 - A/C GRACIA GINERES</v>
          </cell>
        </row>
        <row r="342">
          <cell r="A342" t="str">
            <v>QUIROZ RIVAS ISRAEL ABRAHAM</v>
          </cell>
          <cell r="B342" t="str">
            <v>QURI721009</v>
          </cell>
          <cell r="C342" t="str">
            <v>QUIROZ</v>
          </cell>
          <cell r="D342" t="str">
            <v>RIVAS</v>
          </cell>
          <cell r="E342" t="str">
            <v>ISRAEL ABRAHAM</v>
          </cell>
          <cell r="F342" t="str">
            <v>H</v>
          </cell>
          <cell r="H342" t="str">
            <v>QURI721009HYNRVS08</v>
          </cell>
          <cell r="I342">
            <v>84957316460</v>
          </cell>
          <cell r="J342">
            <v>419066261330</v>
          </cell>
          <cell r="K342">
            <v>8606786</v>
          </cell>
          <cell r="N342">
            <v>26581</v>
          </cell>
          <cell r="P342">
            <v>31</v>
          </cell>
          <cell r="Q342">
            <v>31050</v>
          </cell>
          <cell r="R342" t="str">
            <v>MEX</v>
          </cell>
          <cell r="T342">
            <v>5</v>
          </cell>
          <cell r="U342">
            <v>2</v>
          </cell>
          <cell r="V342">
            <v>34700</v>
          </cell>
          <cell r="W342">
            <v>34700</v>
          </cell>
          <cell r="X342">
            <v>6578</v>
          </cell>
          <cell r="AA342" t="str">
            <v>DP</v>
          </cell>
          <cell r="AB342" t="str">
            <v>BANORTE</v>
          </cell>
          <cell r="AC342" t="str">
            <v>0148676169</v>
          </cell>
          <cell r="AE342">
            <v>1610</v>
          </cell>
          <cell r="AF342" t="str">
            <v>61A</v>
          </cell>
          <cell r="AG342">
            <v>565</v>
          </cell>
          <cell r="AI342">
            <v>106</v>
          </cell>
          <cell r="AJ342">
            <v>108</v>
          </cell>
          <cell r="AK342" t="str">
            <v>COL.CENTRO</v>
          </cell>
          <cell r="AL342">
            <v>97000</v>
          </cell>
          <cell r="AO342">
            <v>31</v>
          </cell>
          <cell r="AP342">
            <v>31050</v>
          </cell>
          <cell r="AQ342" t="str">
            <v>QUIROZ RIVAS ISRAEL ABRAHAM</v>
          </cell>
          <cell r="AR342" t="str">
            <v>CALLE : 61A No 565 X 106 - 108 COL.CENTRO</v>
          </cell>
        </row>
        <row r="343">
          <cell r="A343" t="str">
            <v>RAMAYO PEREZ GASPAR CRISTINO</v>
          </cell>
          <cell r="B343" t="str">
            <v>RAPG750126</v>
          </cell>
          <cell r="C343" t="str">
            <v>RAMAYO</v>
          </cell>
          <cell r="D343" t="str">
            <v>PEREZ</v>
          </cell>
          <cell r="E343" t="str">
            <v>GASPAR CRISTINO</v>
          </cell>
          <cell r="F343" t="str">
            <v>H</v>
          </cell>
          <cell r="G343">
            <v>2</v>
          </cell>
          <cell r="H343" t="str">
            <v>RAP675012GHYNMR504</v>
          </cell>
          <cell r="I343">
            <v>84927500029</v>
          </cell>
          <cell r="J343">
            <v>74166105528</v>
          </cell>
          <cell r="K343">
            <v>711962</v>
          </cell>
          <cell r="N343">
            <v>27420</v>
          </cell>
          <cell r="P343">
            <v>31</v>
          </cell>
          <cell r="Q343">
            <v>31059</v>
          </cell>
          <cell r="R343" t="str">
            <v>MEX</v>
          </cell>
          <cell r="T343">
            <v>9</v>
          </cell>
          <cell r="U343">
            <v>2</v>
          </cell>
          <cell r="V343">
            <v>39264</v>
          </cell>
          <cell r="W343">
            <v>39264</v>
          </cell>
          <cell r="X343">
            <v>2014</v>
          </cell>
          <cell r="AA343" t="str">
            <v>DP</v>
          </cell>
          <cell r="AB343" t="str">
            <v>BANORTE</v>
          </cell>
          <cell r="AC343" t="str">
            <v>0610362651</v>
          </cell>
          <cell r="AE343">
            <v>1611</v>
          </cell>
          <cell r="AF343">
            <v>33</v>
          </cell>
          <cell r="AG343">
            <v>283</v>
          </cell>
          <cell r="AI343">
            <v>108</v>
          </cell>
          <cell r="AJ343">
            <v>110</v>
          </cell>
          <cell r="AK343" t="str">
            <v>CANUL REYES</v>
          </cell>
          <cell r="AL343">
            <v>97320</v>
          </cell>
          <cell r="AM343">
            <v>9699353096</v>
          </cell>
          <cell r="AO343">
            <v>31</v>
          </cell>
          <cell r="AP343">
            <v>31059</v>
          </cell>
          <cell r="AQ343" t="str">
            <v>RAMAYO PEREZ GASPAR CRISTINO</v>
          </cell>
          <cell r="AR343" t="str">
            <v>CALLE : 33 No 283 X 108 - 110 CANUL REYES</v>
          </cell>
        </row>
        <row r="344">
          <cell r="A344" t="str">
            <v>RAMIREZ MUÑOZ EMMA BEATRIZ</v>
          </cell>
          <cell r="B344" t="str">
            <v>RAME730320</v>
          </cell>
          <cell r="C344" t="str">
            <v>RAMIREZ</v>
          </cell>
          <cell r="D344" t="str">
            <v>MUÑOZ</v>
          </cell>
          <cell r="E344" t="str">
            <v>EMMA BEATRIZ</v>
          </cell>
          <cell r="F344" t="str">
            <v>M</v>
          </cell>
          <cell r="H344" t="str">
            <v>RAME730320MYNMXM03</v>
          </cell>
          <cell r="I344">
            <v>84947325266</v>
          </cell>
          <cell r="J344">
            <v>755066334382</v>
          </cell>
          <cell r="N344">
            <v>26743</v>
          </cell>
          <cell r="P344">
            <v>31</v>
          </cell>
          <cell r="Q344">
            <v>31059</v>
          </cell>
          <cell r="R344" t="str">
            <v>MEX</v>
          </cell>
          <cell r="T344">
            <v>9</v>
          </cell>
          <cell r="U344">
            <v>1</v>
          </cell>
          <cell r="V344">
            <v>37226</v>
          </cell>
          <cell r="W344">
            <v>37226</v>
          </cell>
          <cell r="X344">
            <v>4052</v>
          </cell>
          <cell r="AA344" t="str">
            <v>EF</v>
          </cell>
          <cell r="AE344">
            <v>1611</v>
          </cell>
          <cell r="AF344">
            <v>35</v>
          </cell>
          <cell r="AG344">
            <v>163</v>
          </cell>
          <cell r="AI344">
            <v>68</v>
          </cell>
          <cell r="AJ344">
            <v>70</v>
          </cell>
          <cell r="AK344" t="str">
            <v>COL.CENTRO</v>
          </cell>
          <cell r="AL344">
            <v>97320</v>
          </cell>
          <cell r="AN344">
            <v>9991487781</v>
          </cell>
          <cell r="AO344">
            <v>31</v>
          </cell>
          <cell r="AP344">
            <v>31059</v>
          </cell>
          <cell r="AQ344" t="str">
            <v>RAMIREZ MUÑOZ EMMA BEATRIZ</v>
          </cell>
          <cell r="AR344" t="str">
            <v>CALLE : 35 No 163 X 68 - 70 COL.CENTRO</v>
          </cell>
        </row>
        <row r="345">
          <cell r="A345" t="str">
            <v>RAMIREZ MURILLO CONCEPCION DEL CARMEN</v>
          </cell>
          <cell r="B345" t="str">
            <v>RAMC640814</v>
          </cell>
          <cell r="C345" t="str">
            <v>RAMIREZ</v>
          </cell>
          <cell r="D345" t="str">
            <v>MURILLO</v>
          </cell>
          <cell r="E345" t="str">
            <v>CONCEPCION DEL CARMEN</v>
          </cell>
          <cell r="F345" t="str">
            <v>M</v>
          </cell>
          <cell r="H345" t="str">
            <v>RAMC640814MCCMRN01</v>
          </cell>
          <cell r="I345">
            <v>84026400642</v>
          </cell>
          <cell r="J345">
            <v>81013635480</v>
          </cell>
          <cell r="N345">
            <v>23604</v>
          </cell>
          <cell r="P345">
            <v>4</v>
          </cell>
          <cell r="Q345">
            <v>4000</v>
          </cell>
          <cell r="R345" t="str">
            <v>MEX</v>
          </cell>
          <cell r="T345">
            <v>4</v>
          </cell>
          <cell r="U345">
            <v>2</v>
          </cell>
          <cell r="V345">
            <v>37377</v>
          </cell>
          <cell r="W345">
            <v>37377</v>
          </cell>
          <cell r="X345">
            <v>3901</v>
          </cell>
          <cell r="AA345" t="str">
            <v>DP</v>
          </cell>
          <cell r="AB345" t="str">
            <v>BANORTE</v>
          </cell>
          <cell r="AC345" t="str">
            <v>0150048321</v>
          </cell>
          <cell r="AE345">
            <v>1610</v>
          </cell>
          <cell r="AF345">
            <v>12</v>
          </cell>
          <cell r="AG345">
            <v>197</v>
          </cell>
          <cell r="AI345">
            <v>33</v>
          </cell>
          <cell r="AJ345" t="str">
            <v>S/C</v>
          </cell>
          <cell r="AK345" t="str">
            <v>SANTA MACHI CHUB</v>
          </cell>
          <cell r="AM345">
            <v>9440598</v>
          </cell>
          <cell r="AO345">
            <v>31</v>
          </cell>
          <cell r="AP345">
            <v>31050</v>
          </cell>
          <cell r="AQ345" t="str">
            <v>RAMIREZ MURILLO CONCEPCION DEL CARMEN</v>
          </cell>
          <cell r="AR345" t="str">
            <v>CALLE : 12 No 197 X 33 - S/C SANTA MACHI CHUB</v>
          </cell>
        </row>
        <row r="346">
          <cell r="A346" t="str">
            <v>RAMIREZ PERERA NEYRA</v>
          </cell>
          <cell r="B346" t="str">
            <v>RAPN750212</v>
          </cell>
          <cell r="C346" t="str">
            <v>RAMIREZ</v>
          </cell>
          <cell r="D346" t="str">
            <v>PERERA</v>
          </cell>
          <cell r="E346" t="str">
            <v>NEYRA</v>
          </cell>
          <cell r="F346" t="str">
            <v>M</v>
          </cell>
          <cell r="H346" t="str">
            <v>RAPN750212MTCMRY07</v>
          </cell>
          <cell r="I346">
            <v>84937528390</v>
          </cell>
          <cell r="J346">
            <v>493066085587</v>
          </cell>
          <cell r="N346">
            <v>27437</v>
          </cell>
          <cell r="P346">
            <v>27</v>
          </cell>
          <cell r="Q346">
            <v>27001</v>
          </cell>
          <cell r="R346" t="str">
            <v>MEX</v>
          </cell>
          <cell r="T346">
            <v>9</v>
          </cell>
          <cell r="U346">
            <v>2</v>
          </cell>
          <cell r="V346">
            <v>37576</v>
          </cell>
          <cell r="W346">
            <v>37576</v>
          </cell>
          <cell r="X346">
            <v>3702</v>
          </cell>
          <cell r="AA346" t="str">
            <v>DP</v>
          </cell>
          <cell r="AB346" t="str">
            <v>BANORTE</v>
          </cell>
          <cell r="AC346" t="str">
            <v>0154041218</v>
          </cell>
          <cell r="AE346">
            <v>1605</v>
          </cell>
          <cell r="AF346">
            <v>27</v>
          </cell>
          <cell r="AG346">
            <v>535</v>
          </cell>
          <cell r="AI346">
            <v>16</v>
          </cell>
          <cell r="AJ346" t="str">
            <v>S7C</v>
          </cell>
          <cell r="AK346" t="str">
            <v>NVA CHICHE ITZA</v>
          </cell>
          <cell r="AL346">
            <v>97170</v>
          </cell>
          <cell r="AO346">
            <v>31</v>
          </cell>
          <cell r="AP346">
            <v>31050</v>
          </cell>
          <cell r="AQ346" t="str">
            <v>RAMIREZ PERERA NEYRA</v>
          </cell>
          <cell r="AR346" t="str">
            <v>CALLE : 27 No 535 X 16 - S7C NVA CHICHE ITZA</v>
          </cell>
        </row>
        <row r="347">
          <cell r="A347" t="str">
            <v>RAMIREZ PEREZ MARIA BEATRIZ</v>
          </cell>
          <cell r="B347" t="str">
            <v>RAPB700317</v>
          </cell>
          <cell r="C347" t="str">
            <v>RAMIREZ</v>
          </cell>
          <cell r="D347" t="str">
            <v>PEREZ</v>
          </cell>
          <cell r="E347" t="str">
            <v>MARIA BEATRIZ</v>
          </cell>
          <cell r="F347" t="str">
            <v>M</v>
          </cell>
          <cell r="H347" t="str">
            <v>RAPB00317MDFMR102</v>
          </cell>
          <cell r="I347">
            <v>84887037723</v>
          </cell>
          <cell r="J347">
            <v>355966124598</v>
          </cell>
          <cell r="N347">
            <v>25644</v>
          </cell>
          <cell r="P347">
            <v>9</v>
          </cell>
          <cell r="Q347">
            <v>9000</v>
          </cell>
          <cell r="R347" t="str">
            <v>MEX</v>
          </cell>
          <cell r="T347">
            <v>9</v>
          </cell>
          <cell r="U347">
            <v>1</v>
          </cell>
          <cell r="V347">
            <v>35947</v>
          </cell>
          <cell r="W347">
            <v>35947</v>
          </cell>
          <cell r="X347">
            <v>5331</v>
          </cell>
          <cell r="AA347" t="str">
            <v>EF</v>
          </cell>
          <cell r="AE347">
            <v>1602</v>
          </cell>
          <cell r="AF347" t="str">
            <v>16A</v>
          </cell>
          <cell r="AG347">
            <v>510</v>
          </cell>
          <cell r="AI347" t="str">
            <v>43A</v>
          </cell>
          <cell r="AJ347">
            <v>39</v>
          </cell>
          <cell r="AK347" t="str">
            <v>BRISAS</v>
          </cell>
          <cell r="AL347">
            <v>97144</v>
          </cell>
          <cell r="AM347">
            <v>9864236</v>
          </cell>
          <cell r="AO347">
            <v>31</v>
          </cell>
          <cell r="AP347">
            <v>31050</v>
          </cell>
          <cell r="AQ347" t="str">
            <v>RAMIREZ PEREZ MARIA BEATRIZ</v>
          </cell>
          <cell r="AR347" t="str">
            <v>CALLE : 16A No 510 X 43A - 39 BRISAS</v>
          </cell>
        </row>
        <row r="348">
          <cell r="A348" t="str">
            <v>RAMOS COLLI JOSE ALBERTO</v>
          </cell>
          <cell r="B348" t="str">
            <v>RACA810528</v>
          </cell>
          <cell r="C348" t="str">
            <v>RAMOS</v>
          </cell>
          <cell r="D348" t="str">
            <v>COLLI</v>
          </cell>
          <cell r="E348" t="str">
            <v>JOSE ALBERTO</v>
          </cell>
          <cell r="F348" t="str">
            <v>H</v>
          </cell>
          <cell r="H348" t="str">
            <v>RACA810528HYNMLL06</v>
          </cell>
          <cell r="I348">
            <v>84088102805</v>
          </cell>
          <cell r="J348">
            <v>74766453350</v>
          </cell>
          <cell r="N348">
            <v>29734</v>
          </cell>
          <cell r="P348">
            <v>31</v>
          </cell>
          <cell r="Q348">
            <v>31050</v>
          </cell>
          <cell r="R348" t="str">
            <v>MEX</v>
          </cell>
          <cell r="T348">
            <v>9</v>
          </cell>
          <cell r="U348">
            <v>2</v>
          </cell>
          <cell r="V348">
            <v>39479</v>
          </cell>
          <cell r="W348">
            <v>39479</v>
          </cell>
          <cell r="X348">
            <v>1799</v>
          </cell>
          <cell r="AA348" t="str">
            <v>DP</v>
          </cell>
          <cell r="AB348" t="str">
            <v>BANORTE</v>
          </cell>
          <cell r="AC348" t="str">
            <v>0610362660</v>
          </cell>
          <cell r="AE348">
            <v>1611</v>
          </cell>
          <cell r="AF348">
            <v>29</v>
          </cell>
          <cell r="AG348" t="str">
            <v>2Q</v>
          </cell>
          <cell r="AI348">
            <v>46</v>
          </cell>
          <cell r="AJ348">
            <v>48</v>
          </cell>
          <cell r="AK348" t="str">
            <v>COL. ISMAEL GARCIA</v>
          </cell>
          <cell r="AL348">
            <v>97320</v>
          </cell>
          <cell r="AO348">
            <v>31</v>
          </cell>
          <cell r="AP348">
            <v>31059</v>
          </cell>
          <cell r="AQ348" t="str">
            <v>RAMOS COLLI JOSE ALBERTO</v>
          </cell>
          <cell r="AR348" t="str">
            <v>CALLE : 29 No 2Q X 46 - 48 COL. ISMAEL GARCIA</v>
          </cell>
        </row>
        <row r="349">
          <cell r="A349" t="str">
            <v>REJON VELA JOSE FRANCISCO</v>
          </cell>
          <cell r="B349" t="str">
            <v>REVF660316</v>
          </cell>
          <cell r="C349" t="str">
            <v>REJON</v>
          </cell>
          <cell r="D349" t="str">
            <v>VELA</v>
          </cell>
          <cell r="E349" t="str">
            <v>JOSE FRANCISCO</v>
          </cell>
          <cell r="F349" t="str">
            <v>H</v>
          </cell>
          <cell r="H349" t="str">
            <v>REVF660316HYNJLR00</v>
          </cell>
          <cell r="I349">
            <v>84966600334</v>
          </cell>
          <cell r="J349" t="str">
            <v>037166351262</v>
          </cell>
          <cell r="N349">
            <v>24182</v>
          </cell>
          <cell r="P349">
            <v>31</v>
          </cell>
          <cell r="Q349">
            <v>31050</v>
          </cell>
          <cell r="R349" t="str">
            <v>MEX</v>
          </cell>
          <cell r="T349">
            <v>5</v>
          </cell>
          <cell r="U349">
            <v>2</v>
          </cell>
          <cell r="V349">
            <v>39022</v>
          </cell>
          <cell r="W349">
            <v>39022</v>
          </cell>
          <cell r="X349">
            <v>2256</v>
          </cell>
          <cell r="AA349" t="str">
            <v>DP</v>
          </cell>
          <cell r="AB349" t="str">
            <v>BANORTE</v>
          </cell>
          <cell r="AC349" t="str">
            <v>0198630755</v>
          </cell>
          <cell r="AE349">
            <v>1601</v>
          </cell>
          <cell r="AF349" t="str">
            <v>21B</v>
          </cell>
          <cell r="AG349" t="str">
            <v>93B</v>
          </cell>
          <cell r="AI349">
            <v>26</v>
          </cell>
          <cell r="AJ349" t="str">
            <v>S/C</v>
          </cell>
          <cell r="AK349" t="str">
            <v>TULIPANES CHUBURNA</v>
          </cell>
          <cell r="AL349">
            <v>97217</v>
          </cell>
          <cell r="AO349">
            <v>31</v>
          </cell>
          <cell r="AP349">
            <v>31050</v>
          </cell>
          <cell r="AQ349" t="str">
            <v>REJON VELA JOSE FRANCISCO</v>
          </cell>
          <cell r="AR349" t="str">
            <v>CALLE : 21B No 93B X 26 - S/C TULIPANES CHUBURNA</v>
          </cell>
        </row>
        <row r="350">
          <cell r="A350" t="str">
            <v>REJON SANCHEZ LINA</v>
          </cell>
          <cell r="B350" t="str">
            <v>RESL770709</v>
          </cell>
          <cell r="C350" t="str">
            <v>REJON</v>
          </cell>
          <cell r="D350" t="str">
            <v>SANCHEZ</v>
          </cell>
          <cell r="E350" t="str">
            <v>LINA</v>
          </cell>
          <cell r="F350" t="str">
            <v>M</v>
          </cell>
          <cell r="H350" t="str">
            <v>RESL770709MMCJNN04</v>
          </cell>
          <cell r="I350">
            <v>84947729061</v>
          </cell>
          <cell r="J350" t="str">
            <v>0550066209488</v>
          </cell>
          <cell r="N350">
            <v>28315</v>
          </cell>
          <cell r="P350">
            <v>9</v>
          </cell>
          <cell r="Q350">
            <v>9000</v>
          </cell>
          <cell r="R350" t="str">
            <v>MEX</v>
          </cell>
          <cell r="T350">
            <v>7</v>
          </cell>
          <cell r="U350">
            <v>2</v>
          </cell>
          <cell r="V350">
            <v>37622</v>
          </cell>
          <cell r="W350">
            <v>37622</v>
          </cell>
          <cell r="X350">
            <v>3656</v>
          </cell>
          <cell r="AA350" t="str">
            <v>DP</v>
          </cell>
          <cell r="AB350" t="str">
            <v>BANORTE</v>
          </cell>
          <cell r="AC350" t="str">
            <v>0154041227</v>
          </cell>
          <cell r="AE350">
            <v>1610</v>
          </cell>
          <cell r="AF350">
            <v>25</v>
          </cell>
          <cell r="AG350">
            <v>908</v>
          </cell>
          <cell r="AI350">
            <v>127</v>
          </cell>
          <cell r="AJ350" t="str">
            <v>S/C</v>
          </cell>
          <cell r="AK350" t="str">
            <v>FRACC.ZAZIL-HA</v>
          </cell>
          <cell r="AL350">
            <v>97298</v>
          </cell>
          <cell r="AM350">
            <v>9293291</v>
          </cell>
          <cell r="AO350">
            <v>31</v>
          </cell>
          <cell r="AP350">
            <v>31050</v>
          </cell>
          <cell r="AQ350" t="str">
            <v>REJON SANCHEZ LINA</v>
          </cell>
          <cell r="AR350" t="str">
            <v>CALLE : 25 No 908 X 127 - S/C FRACC.ZAZIL-HA</v>
          </cell>
        </row>
        <row r="351">
          <cell r="A351" t="str">
            <v>REYES BRAGA HECTOR ROBERTO</v>
          </cell>
          <cell r="B351" t="str">
            <v>REBH860415</v>
          </cell>
          <cell r="C351" t="str">
            <v>REYES</v>
          </cell>
          <cell r="D351" t="str">
            <v>BRAGA</v>
          </cell>
          <cell r="E351" t="str">
            <v>HECTOR ROBERTO</v>
          </cell>
          <cell r="F351" t="str">
            <v>H</v>
          </cell>
          <cell r="H351" t="str">
            <v>REBH860415HYNYRC06</v>
          </cell>
          <cell r="I351">
            <v>84048618783</v>
          </cell>
          <cell r="J351">
            <v>551099386819</v>
          </cell>
          <cell r="K351">
            <v>8423988</v>
          </cell>
          <cell r="N351">
            <v>31517</v>
          </cell>
          <cell r="P351">
            <v>31</v>
          </cell>
          <cell r="Q351">
            <v>31050</v>
          </cell>
          <cell r="R351" t="str">
            <v>MEX</v>
          </cell>
          <cell r="T351">
            <v>7</v>
          </cell>
          <cell r="U351">
            <v>1</v>
          </cell>
          <cell r="V351">
            <v>39645</v>
          </cell>
          <cell r="W351">
            <v>39645</v>
          </cell>
          <cell r="X351">
            <v>1633</v>
          </cell>
          <cell r="AA351" t="str">
            <v>DP</v>
          </cell>
          <cell r="AB351" t="str">
            <v>BANORTE</v>
          </cell>
          <cell r="AC351" t="str">
            <v>0588689251</v>
          </cell>
          <cell r="AE351">
            <v>1602</v>
          </cell>
          <cell r="AF351" t="str">
            <v>4SUR</v>
          </cell>
          <cell r="AG351">
            <v>302</v>
          </cell>
          <cell r="AI351" t="str">
            <v>49A</v>
          </cell>
          <cell r="AJ351">
            <v>51</v>
          </cell>
          <cell r="AK351" t="str">
            <v>FRACC.KUKULCAN</v>
          </cell>
          <cell r="AL351">
            <v>97195</v>
          </cell>
          <cell r="AM351">
            <v>9290224</v>
          </cell>
          <cell r="AO351">
            <v>31</v>
          </cell>
          <cell r="AP351">
            <v>31050</v>
          </cell>
          <cell r="AQ351" t="str">
            <v>REYES BRAGA HECTOR ROBERTO</v>
          </cell>
          <cell r="AR351" t="str">
            <v>CALLE : 4SUR No 302 X 49A - 51 FRACC.KUKULCAN</v>
          </cell>
        </row>
        <row r="352">
          <cell r="A352" t="str">
            <v>RODRIGUEZ BASTO FRANCISCO JOSE</v>
          </cell>
          <cell r="B352" t="str">
            <v>ROBF300873</v>
          </cell>
          <cell r="C352" t="str">
            <v>RODRIGUEZ</v>
          </cell>
          <cell r="D352" t="str">
            <v>BASTO</v>
          </cell>
          <cell r="E352" t="str">
            <v>FRANCISCO JOSE</v>
          </cell>
          <cell r="F352" t="str">
            <v>H</v>
          </cell>
          <cell r="H352" t="str">
            <v>ROBF730830HYNDSR01</v>
          </cell>
          <cell r="I352">
            <v>84967303789</v>
          </cell>
          <cell r="J352">
            <v>53466047787</v>
          </cell>
          <cell r="N352">
            <v>26906</v>
          </cell>
          <cell r="P352">
            <v>31</v>
          </cell>
          <cell r="Q352">
            <v>31050</v>
          </cell>
          <cell r="R352" t="str">
            <v>MEX</v>
          </cell>
          <cell r="T352">
            <v>3</v>
          </cell>
          <cell r="U352">
            <v>2</v>
          </cell>
          <cell r="V352">
            <v>38246</v>
          </cell>
          <cell r="W352">
            <v>38246</v>
          </cell>
          <cell r="X352">
            <v>3032</v>
          </cell>
          <cell r="AA352" t="str">
            <v>DP</v>
          </cell>
          <cell r="AB352" t="str">
            <v>BANORTE</v>
          </cell>
          <cell r="AC352" t="str">
            <v>0189539481</v>
          </cell>
          <cell r="AE352">
            <v>1602</v>
          </cell>
          <cell r="AF352">
            <v>50</v>
          </cell>
          <cell r="AG352">
            <v>299</v>
          </cell>
          <cell r="AI352">
            <v>61</v>
          </cell>
          <cell r="AJ352">
            <v>67</v>
          </cell>
          <cell r="AK352" t="str">
            <v>FRANC.MONT</v>
          </cell>
          <cell r="AL352">
            <v>97203</v>
          </cell>
          <cell r="AO352">
            <v>31</v>
          </cell>
          <cell r="AP352">
            <v>31050</v>
          </cell>
          <cell r="AQ352" t="str">
            <v>RODRIGUEZ BASTO FRANCISCO JOSE</v>
          </cell>
          <cell r="AR352" t="str">
            <v>CALLE : 50 No 299 X 61 - 67 FRANC.MONT</v>
          </cell>
        </row>
        <row r="353">
          <cell r="A353" t="str">
            <v>RODRIGUEZ FANDIÑO PABLO ANTONIO</v>
          </cell>
          <cell r="B353" t="str">
            <v>ROFP620713</v>
          </cell>
          <cell r="C353" t="str">
            <v>RODRIGUEZ</v>
          </cell>
          <cell r="D353" t="str">
            <v>FANDIÑO</v>
          </cell>
          <cell r="E353" t="str">
            <v>PABLO ANTONIO</v>
          </cell>
          <cell r="F353" t="str">
            <v>H</v>
          </cell>
          <cell r="H353" t="str">
            <v>ROFP620713HNEDNB06</v>
          </cell>
          <cell r="I353">
            <v>84116200290</v>
          </cell>
          <cell r="N353">
            <v>22840</v>
          </cell>
          <cell r="P353">
            <v>33</v>
          </cell>
          <cell r="Q353">
            <v>33000</v>
          </cell>
          <cell r="R353" t="str">
            <v>CUB</v>
          </cell>
          <cell r="T353">
            <v>5</v>
          </cell>
          <cell r="U353">
            <v>2</v>
          </cell>
          <cell r="V353">
            <v>40909</v>
          </cell>
          <cell r="W353">
            <v>40909</v>
          </cell>
          <cell r="X353">
            <v>369</v>
          </cell>
          <cell r="AA353" t="str">
            <v>DP</v>
          </cell>
          <cell r="AB353" t="str">
            <v>BANORTE</v>
          </cell>
          <cell r="AC353" t="str">
            <v>0587093347</v>
          </cell>
          <cell r="AE353">
            <v>1601</v>
          </cell>
          <cell r="AF353">
            <v>5</v>
          </cell>
          <cell r="AG353">
            <v>536</v>
          </cell>
          <cell r="AI353">
            <v>54</v>
          </cell>
          <cell r="AJ353">
            <v>56</v>
          </cell>
          <cell r="AK353" t="str">
            <v>RESIDENCIAL PENSIONES</v>
          </cell>
          <cell r="AL353">
            <v>97217</v>
          </cell>
          <cell r="AN353">
            <v>9992440018</v>
          </cell>
          <cell r="AO353">
            <v>31</v>
          </cell>
          <cell r="AP353">
            <v>31050</v>
          </cell>
          <cell r="AQ353" t="str">
            <v>RODRIGUEZ FANDIÑO PABLO ANTONIO</v>
          </cell>
          <cell r="AR353" t="str">
            <v>CALLE : 5 No 536 X 54 - 56 RESIDENCIAL PENSIONES</v>
          </cell>
        </row>
        <row r="354">
          <cell r="A354" t="str">
            <v>RODRIGUEZ SANSORES ALFREDO OSCAR</v>
          </cell>
          <cell r="B354" t="str">
            <v>ROSA581015</v>
          </cell>
          <cell r="C354" t="str">
            <v>RODRIGUEZ</v>
          </cell>
          <cell r="D354" t="str">
            <v>SANSORES</v>
          </cell>
          <cell r="E354" t="str">
            <v>ALFREDO OSCAR</v>
          </cell>
          <cell r="F354" t="str">
            <v>H</v>
          </cell>
          <cell r="H354" t="str">
            <v>ROSA581015HYNDNL07</v>
          </cell>
          <cell r="I354">
            <v>84745804256</v>
          </cell>
          <cell r="J354">
            <v>49366072036</v>
          </cell>
          <cell r="N354">
            <v>21473</v>
          </cell>
          <cell r="P354">
            <v>31</v>
          </cell>
          <cell r="Q354">
            <v>31050</v>
          </cell>
          <cell r="R354" t="str">
            <v>MEX</v>
          </cell>
          <cell r="T354">
            <v>8</v>
          </cell>
          <cell r="U354">
            <v>2</v>
          </cell>
          <cell r="V354">
            <v>35262</v>
          </cell>
          <cell r="W354">
            <v>35262</v>
          </cell>
          <cell r="X354">
            <v>6016</v>
          </cell>
          <cell r="AA354" t="str">
            <v>DP</v>
          </cell>
          <cell r="AB354" t="str">
            <v>BANORTE</v>
          </cell>
          <cell r="AC354" t="str">
            <v>0687772618</v>
          </cell>
          <cell r="AE354">
            <v>1609</v>
          </cell>
          <cell r="AF354">
            <v>16</v>
          </cell>
          <cell r="AG354">
            <v>624</v>
          </cell>
          <cell r="AI354" t="str">
            <v>25A</v>
          </cell>
          <cell r="AJ354" t="str">
            <v>28B</v>
          </cell>
          <cell r="AK354" t="str">
            <v>NUEVA CHICHEN</v>
          </cell>
          <cell r="AL354">
            <v>97170</v>
          </cell>
          <cell r="AM354">
            <v>9824019</v>
          </cell>
          <cell r="AO354">
            <v>31</v>
          </cell>
          <cell r="AP354">
            <v>31050</v>
          </cell>
          <cell r="AQ354" t="str">
            <v>RODRIGUEZ SANSORES ALFREDO OSCAR</v>
          </cell>
          <cell r="AR354" t="str">
            <v>CALLE : 16 No 624 X 25A - 28B NUEVA CHICHEN</v>
          </cell>
        </row>
        <row r="355">
          <cell r="A355" t="str">
            <v>ROMERO PEREZ JOSE DE JESUS</v>
          </cell>
          <cell r="B355" t="str">
            <v>ROPJ750502</v>
          </cell>
          <cell r="C355" t="str">
            <v>ROMERO</v>
          </cell>
          <cell r="D355" t="str">
            <v>PEREZ</v>
          </cell>
          <cell r="E355" t="str">
            <v>JOSE DE JESUS</v>
          </cell>
          <cell r="F355" t="str">
            <v>H</v>
          </cell>
          <cell r="H355" t="str">
            <v>ROPJ750502HTCMRS07</v>
          </cell>
          <cell r="I355">
            <v>84977506942</v>
          </cell>
          <cell r="J355">
            <v>627066179782</v>
          </cell>
          <cell r="K355">
            <v>3555673</v>
          </cell>
          <cell r="N355">
            <v>27516</v>
          </cell>
          <cell r="P355">
            <v>27</v>
          </cell>
          <cell r="Q355">
            <v>27017</v>
          </cell>
          <cell r="R355" t="str">
            <v>MEX</v>
          </cell>
          <cell r="T355">
            <v>1</v>
          </cell>
          <cell r="U355">
            <v>2</v>
          </cell>
          <cell r="V355">
            <v>39495</v>
          </cell>
          <cell r="W355">
            <v>39495</v>
          </cell>
          <cell r="X355">
            <v>1783</v>
          </cell>
          <cell r="AA355" t="str">
            <v>DP</v>
          </cell>
          <cell r="AB355" t="str">
            <v>BANORTE</v>
          </cell>
          <cell r="AC355" t="str">
            <v>0578969589</v>
          </cell>
          <cell r="AE355">
            <v>1602</v>
          </cell>
          <cell r="AF355">
            <v>25</v>
          </cell>
          <cell r="AG355">
            <v>448</v>
          </cell>
          <cell r="AI355">
            <v>26</v>
          </cell>
          <cell r="AJ355" t="str">
            <v>S/C</v>
          </cell>
          <cell r="AK355" t="str">
            <v>FRACC.GRACIANO RICALDE</v>
          </cell>
          <cell r="AL355">
            <v>97256</v>
          </cell>
          <cell r="AM355">
            <v>9460216</v>
          </cell>
          <cell r="AO355">
            <v>31</v>
          </cell>
          <cell r="AP355">
            <v>31050</v>
          </cell>
          <cell r="AQ355" t="str">
            <v>ROMERO PEREZ JOSE DE JESUS</v>
          </cell>
          <cell r="AR355" t="str">
            <v>CALLE : 25 No 448 X 26 - S/C FRACC.GRACIANO RICALDE</v>
          </cell>
        </row>
        <row r="356">
          <cell r="A356" t="str">
            <v>ROSADO MUÑOZ FERNANDO DE JESUS</v>
          </cell>
          <cell r="B356" t="str">
            <v>ROMF610104KT5</v>
          </cell>
          <cell r="C356" t="str">
            <v>ROSADO</v>
          </cell>
          <cell r="D356" t="str">
            <v>MUÑOZ</v>
          </cell>
          <cell r="E356" t="str">
            <v>FERNANDO DE JESUS</v>
          </cell>
          <cell r="F356" t="str">
            <v>H</v>
          </cell>
          <cell r="H356" t="str">
            <v>ROMF610104HYMSXR06</v>
          </cell>
          <cell r="I356">
            <v>84036100471</v>
          </cell>
          <cell r="J356">
            <v>277013645187</v>
          </cell>
          <cell r="N356">
            <v>22285</v>
          </cell>
          <cell r="P356">
            <v>31</v>
          </cell>
          <cell r="Q356">
            <v>31050</v>
          </cell>
          <cell r="R356" t="str">
            <v>MEX</v>
          </cell>
          <cell r="S356">
            <v>3320038</v>
          </cell>
          <cell r="T356">
            <v>5</v>
          </cell>
          <cell r="U356">
            <v>2</v>
          </cell>
          <cell r="V356">
            <v>40422</v>
          </cell>
          <cell r="W356">
            <v>40422</v>
          </cell>
          <cell r="X356">
            <v>856</v>
          </cell>
          <cell r="AA356" t="str">
            <v>DP</v>
          </cell>
          <cell r="AB356" t="str">
            <v>BANORTE</v>
          </cell>
          <cell r="AC356" t="str">
            <v>0683328558</v>
          </cell>
          <cell r="AE356">
            <v>1601</v>
          </cell>
          <cell r="AF356" t="str">
            <v>10A</v>
          </cell>
          <cell r="AG356">
            <v>293</v>
          </cell>
          <cell r="AI356" t="str">
            <v>17B</v>
          </cell>
          <cell r="AJ356" t="str">
            <v>S/C</v>
          </cell>
          <cell r="AK356" t="str">
            <v>JARDINES DE VISTA ALEGRE</v>
          </cell>
          <cell r="AL356">
            <v>97130</v>
          </cell>
          <cell r="AM356">
            <v>9434012</v>
          </cell>
          <cell r="AO356">
            <v>31</v>
          </cell>
          <cell r="AP356">
            <v>31050</v>
          </cell>
          <cell r="AQ356" t="str">
            <v>ROSADO MUÑOZ FERNANDO DE JESUS</v>
          </cell>
          <cell r="AR356" t="str">
            <v>CALLE : 10A No 293 X 17B - S/C JARDINES DE VISTA ALEGRE</v>
          </cell>
        </row>
        <row r="357">
          <cell r="A357" t="str">
            <v>ROSADO OSORIO MARGARITA</v>
          </cell>
          <cell r="B357" t="str">
            <v>ROOM721017</v>
          </cell>
          <cell r="C357" t="str">
            <v>ROSADO</v>
          </cell>
          <cell r="D357" t="str">
            <v>OSORIO</v>
          </cell>
          <cell r="E357" t="str">
            <v>MARGARITA</v>
          </cell>
          <cell r="F357" t="str">
            <v>M</v>
          </cell>
          <cell r="H357" t="str">
            <v>ROOM721017MYNSSR08</v>
          </cell>
          <cell r="I357">
            <v>84027203821</v>
          </cell>
          <cell r="J357" t="str">
            <v>0744014065079</v>
          </cell>
          <cell r="N357">
            <v>26589</v>
          </cell>
          <cell r="P357">
            <v>31</v>
          </cell>
          <cell r="Q357">
            <v>31059</v>
          </cell>
          <cell r="R357" t="str">
            <v>MEX</v>
          </cell>
          <cell r="T357">
            <v>5</v>
          </cell>
          <cell r="U357">
            <v>2</v>
          </cell>
          <cell r="V357">
            <v>39301</v>
          </cell>
          <cell r="W357">
            <v>39301</v>
          </cell>
          <cell r="X357">
            <v>1977</v>
          </cell>
          <cell r="AA357" t="str">
            <v>DP</v>
          </cell>
          <cell r="AB357" t="str">
            <v>BANORTE</v>
          </cell>
          <cell r="AC357" t="str">
            <v>0560538748</v>
          </cell>
          <cell r="AE357">
            <v>1601</v>
          </cell>
          <cell r="AF357">
            <v>70</v>
          </cell>
          <cell r="AG357">
            <v>147</v>
          </cell>
          <cell r="AI357">
            <v>27</v>
          </cell>
          <cell r="AJ357">
            <v>29</v>
          </cell>
          <cell r="AK357" t="str">
            <v>PROGRESO</v>
          </cell>
          <cell r="AL357">
            <v>97320</v>
          </cell>
          <cell r="AM357">
            <v>9699357389</v>
          </cell>
          <cell r="AO357">
            <v>31</v>
          </cell>
          <cell r="AP357">
            <v>31059</v>
          </cell>
          <cell r="AQ357" t="str">
            <v>ROSADO OSORIO MARGARITA</v>
          </cell>
          <cell r="AR357" t="str">
            <v>CALLE : 70 No 147 X 27 - 29 PROGRESO</v>
          </cell>
        </row>
        <row r="358">
          <cell r="A358" t="str">
            <v>ROSAS ALONZO VERONICA DOMINGA</v>
          </cell>
          <cell r="B358" t="str">
            <v>ROAV720826</v>
          </cell>
          <cell r="C358" t="str">
            <v>ROSAS</v>
          </cell>
          <cell r="D358" t="str">
            <v>ALONZO</v>
          </cell>
          <cell r="E358" t="str">
            <v>VERONICA DOMINGA</v>
          </cell>
          <cell r="F358" t="str">
            <v>M</v>
          </cell>
          <cell r="H358" t="str">
            <v>ROAV720826MYNSLR03</v>
          </cell>
          <cell r="I358">
            <v>84947214791</v>
          </cell>
          <cell r="J358">
            <v>35513673559</v>
          </cell>
          <cell r="N358">
            <v>26537</v>
          </cell>
          <cell r="P358">
            <v>31</v>
          </cell>
          <cell r="Q358">
            <v>31050</v>
          </cell>
          <cell r="R358" t="str">
            <v>MEX</v>
          </cell>
          <cell r="T358">
            <v>5</v>
          </cell>
          <cell r="U358">
            <v>1</v>
          </cell>
          <cell r="V358">
            <v>34440</v>
          </cell>
          <cell r="W358">
            <v>34440</v>
          </cell>
          <cell r="X358">
            <v>6838</v>
          </cell>
          <cell r="AA358" t="str">
            <v>DP</v>
          </cell>
          <cell r="AB358" t="str">
            <v>BANORTE</v>
          </cell>
          <cell r="AC358" t="str">
            <v>0154077507</v>
          </cell>
          <cell r="AE358">
            <v>1603</v>
          </cell>
          <cell r="AF358">
            <v>48</v>
          </cell>
          <cell r="AG358" t="str">
            <v>459B</v>
          </cell>
          <cell r="AI358">
            <v>31</v>
          </cell>
          <cell r="AJ358">
            <v>33</v>
          </cell>
          <cell r="AK358" t="str">
            <v>JESUS CARRANZA</v>
          </cell>
          <cell r="AL358">
            <v>97109</v>
          </cell>
          <cell r="AM358">
            <v>9268160</v>
          </cell>
          <cell r="AO358">
            <v>31</v>
          </cell>
          <cell r="AP358">
            <v>31050</v>
          </cell>
          <cell r="AQ358" t="str">
            <v>ROSAS ALONZO VERONICA DOMINGA</v>
          </cell>
          <cell r="AR358" t="str">
            <v>CALLE : 48 No 459B X 31 - 33 JESUS CARRANZA</v>
          </cell>
        </row>
        <row r="359">
          <cell r="A359" t="str">
            <v>ROSEL RAMIREZ MARISOL</v>
          </cell>
          <cell r="B359" t="str">
            <v>RORM800809-C96</v>
          </cell>
          <cell r="C359" t="str">
            <v>ROSEL</v>
          </cell>
          <cell r="D359" t="str">
            <v>RAMIREZ</v>
          </cell>
          <cell r="E359" t="str">
            <v>MARISOL</v>
          </cell>
          <cell r="F359" t="str">
            <v>M</v>
          </cell>
          <cell r="G359">
            <v>4</v>
          </cell>
          <cell r="H359" t="str">
            <v>RORM800809MYNSMR06</v>
          </cell>
          <cell r="I359">
            <v>84998032266</v>
          </cell>
          <cell r="N359">
            <v>29442</v>
          </cell>
          <cell r="P359">
            <v>31</v>
          </cell>
          <cell r="Q359">
            <v>31050</v>
          </cell>
          <cell r="R359" t="str">
            <v>MEX</v>
          </cell>
          <cell r="T359">
            <v>5</v>
          </cell>
          <cell r="U359">
            <v>1</v>
          </cell>
          <cell r="V359">
            <v>41030</v>
          </cell>
          <cell r="W359">
            <v>41030</v>
          </cell>
          <cell r="X359">
            <v>248</v>
          </cell>
          <cell r="AA359" t="str">
            <v>DP</v>
          </cell>
          <cell r="AB359" t="str">
            <v>BANORTE</v>
          </cell>
          <cell r="AC359" t="str">
            <v>0580762756</v>
          </cell>
          <cell r="AE359">
            <v>1606</v>
          </cell>
          <cell r="AF359">
            <v>15</v>
          </cell>
          <cell r="AG359" t="str">
            <v>121A</v>
          </cell>
          <cell r="AI359">
            <v>24</v>
          </cell>
          <cell r="AJ359">
            <v>26</v>
          </cell>
          <cell r="AK359" t="str">
            <v>MEXICO NORTE</v>
          </cell>
          <cell r="AL359">
            <v>97128</v>
          </cell>
          <cell r="AM359">
            <v>9446367</v>
          </cell>
          <cell r="AO359">
            <v>31</v>
          </cell>
          <cell r="AP359">
            <v>31050</v>
          </cell>
          <cell r="AQ359" t="str">
            <v>ROSEL RAMIREZ MARISOL</v>
          </cell>
          <cell r="AR359" t="str">
            <v>CALLE : 15 No 121A X 24 - 26 MEXICO NORTE</v>
          </cell>
        </row>
        <row r="360">
          <cell r="A360" t="str">
            <v>RUBIO CETINA GUILLERMO DE JESUS</v>
          </cell>
          <cell r="B360" t="str">
            <v>RUCG630625</v>
          </cell>
          <cell r="C360" t="str">
            <v>RUBIO</v>
          </cell>
          <cell r="D360" t="str">
            <v>CETINA</v>
          </cell>
          <cell r="E360" t="str">
            <v>GUILLERMO DE JESUS</v>
          </cell>
          <cell r="F360" t="str">
            <v>H</v>
          </cell>
          <cell r="H360" t="str">
            <v>RUCG630625HYNBTL06</v>
          </cell>
          <cell r="I360">
            <v>84906306174</v>
          </cell>
          <cell r="N360">
            <v>23187</v>
          </cell>
          <cell r="P360">
            <v>31</v>
          </cell>
          <cell r="Q360">
            <v>31050</v>
          </cell>
          <cell r="R360" t="str">
            <v>MEX</v>
          </cell>
          <cell r="T360">
            <v>5</v>
          </cell>
          <cell r="U360">
            <v>2</v>
          </cell>
          <cell r="V360">
            <v>32690</v>
          </cell>
          <cell r="W360">
            <v>32690</v>
          </cell>
          <cell r="X360">
            <v>8588</v>
          </cell>
          <cell r="AA360" t="str">
            <v>DP</v>
          </cell>
          <cell r="AB360" t="str">
            <v>BANORTE</v>
          </cell>
          <cell r="AC360" t="str">
            <v>0156382915</v>
          </cell>
          <cell r="AE360">
            <v>1603</v>
          </cell>
          <cell r="AF360">
            <v>90</v>
          </cell>
          <cell r="AG360" t="str">
            <v>536A</v>
          </cell>
          <cell r="AI360">
            <v>65</v>
          </cell>
          <cell r="AJ360">
            <v>65</v>
          </cell>
          <cell r="AK360" t="str">
            <v>FRANC IMADERO</v>
          </cell>
          <cell r="AL360">
            <v>97240</v>
          </cell>
          <cell r="AM360">
            <v>9242868</v>
          </cell>
          <cell r="AO360">
            <v>31</v>
          </cell>
          <cell r="AP360">
            <v>31050</v>
          </cell>
          <cell r="AQ360" t="str">
            <v>RUBIO CETINA GUILLERMO DE JESUS</v>
          </cell>
          <cell r="AR360" t="str">
            <v>CALLE : 90 No 536A X 65 - 65 FRANC IMADERO</v>
          </cell>
        </row>
        <row r="361">
          <cell r="A361" t="str">
            <v>RUBIO REJON PATRICIA DEL CARMEN</v>
          </cell>
          <cell r="B361" t="str">
            <v>RURP800820</v>
          </cell>
          <cell r="C361" t="str">
            <v>RUBIO</v>
          </cell>
          <cell r="D361" t="str">
            <v>REJON</v>
          </cell>
          <cell r="E361" t="str">
            <v>PATRICIA DEL CARMEN</v>
          </cell>
          <cell r="F361" t="str">
            <v>M</v>
          </cell>
          <cell r="H361" t="str">
            <v>RURP800820MYNBJT01</v>
          </cell>
          <cell r="I361">
            <v>84018013999</v>
          </cell>
          <cell r="J361">
            <v>639066443184</v>
          </cell>
          <cell r="N361">
            <v>29453</v>
          </cell>
          <cell r="P361">
            <v>31</v>
          </cell>
          <cell r="Q361">
            <v>31050</v>
          </cell>
          <cell r="R361" t="str">
            <v>MEX</v>
          </cell>
          <cell r="T361">
            <v>5</v>
          </cell>
          <cell r="U361">
            <v>1</v>
          </cell>
          <cell r="V361">
            <v>37484</v>
          </cell>
          <cell r="W361">
            <v>37484</v>
          </cell>
          <cell r="X361">
            <v>3794</v>
          </cell>
          <cell r="AA361" t="str">
            <v>DP</v>
          </cell>
          <cell r="AB361" t="str">
            <v>BANORTE</v>
          </cell>
          <cell r="AC361" t="str">
            <v>0148676253</v>
          </cell>
          <cell r="AE361">
            <v>1601</v>
          </cell>
          <cell r="AF361">
            <v>57</v>
          </cell>
          <cell r="AG361">
            <v>827</v>
          </cell>
          <cell r="AI361">
            <v>100</v>
          </cell>
          <cell r="AJ361">
            <v>104</v>
          </cell>
          <cell r="AK361" t="str">
            <v>FRACC.LAS AMERICAS</v>
          </cell>
          <cell r="AL361">
            <v>97110</v>
          </cell>
          <cell r="AO361">
            <v>31</v>
          </cell>
          <cell r="AP361">
            <v>31050</v>
          </cell>
          <cell r="AQ361" t="str">
            <v>RUBIO REJON PATRICIA DEL CARMEN</v>
          </cell>
          <cell r="AR361" t="str">
            <v>CALLE : 57 No 827 X 100 - 104 FRACC.LAS AMERICAS</v>
          </cell>
        </row>
        <row r="362">
          <cell r="A362" t="str">
            <v>RUFINO HERRERA WILLIAM ARIEL</v>
          </cell>
          <cell r="B362" t="str">
            <v>RUHW600221</v>
          </cell>
          <cell r="C362" t="str">
            <v>RUFINO</v>
          </cell>
          <cell r="D362" t="str">
            <v>HERRERA</v>
          </cell>
          <cell r="E362" t="str">
            <v>WILLIAM ARIEL</v>
          </cell>
          <cell r="F362" t="str">
            <v>H</v>
          </cell>
          <cell r="H362" t="str">
            <v>RUHW600221HYNFRL08</v>
          </cell>
          <cell r="I362">
            <v>84926002480</v>
          </cell>
          <cell r="N362">
            <v>21967</v>
          </cell>
          <cell r="P362">
            <v>31</v>
          </cell>
          <cell r="Q362">
            <v>31050</v>
          </cell>
          <cell r="R362" t="str">
            <v>MEX</v>
          </cell>
          <cell r="T362">
            <v>7</v>
          </cell>
          <cell r="U362">
            <v>2</v>
          </cell>
          <cell r="V362">
            <v>32675</v>
          </cell>
          <cell r="W362">
            <v>32675</v>
          </cell>
          <cell r="X362">
            <v>8603</v>
          </cell>
          <cell r="AA362" t="str">
            <v>DP</v>
          </cell>
          <cell r="AB362" t="str">
            <v>BANORTE</v>
          </cell>
          <cell r="AC362" t="str">
            <v>0644889621</v>
          </cell>
          <cell r="AE362">
            <v>1605</v>
          </cell>
          <cell r="AF362">
            <v>169</v>
          </cell>
          <cell r="AG362" t="str">
            <v>LO.11</v>
          </cell>
          <cell r="AI362">
            <v>64</v>
          </cell>
          <cell r="AJ362">
            <v>66</v>
          </cell>
          <cell r="AK362" t="str">
            <v>SAN JOSE TECOH</v>
          </cell>
          <cell r="AL362">
            <v>97000</v>
          </cell>
          <cell r="AO362">
            <v>31</v>
          </cell>
          <cell r="AP362">
            <v>31050</v>
          </cell>
          <cell r="AQ362" t="str">
            <v>RUFINO HERRERA WILLIAM ARIEL</v>
          </cell>
          <cell r="AR362" t="str">
            <v>CALLE : 169 No LO.11 X 64 - 66 SAN JOSE TECOH</v>
          </cell>
        </row>
        <row r="363">
          <cell r="A363" t="str">
            <v>RUIZ CANCHE LUIS ANTONIO</v>
          </cell>
          <cell r="B363" t="str">
            <v>RUCL680925FC4</v>
          </cell>
          <cell r="C363" t="str">
            <v>RUIZ</v>
          </cell>
          <cell r="D363" t="str">
            <v>CANCHE</v>
          </cell>
          <cell r="E363" t="str">
            <v>LUIS ANTONIO</v>
          </cell>
          <cell r="F363" t="str">
            <v>H</v>
          </cell>
          <cell r="H363" t="str">
            <v>RUCL680925HYNZNS0</v>
          </cell>
          <cell r="I363">
            <v>84966801189</v>
          </cell>
          <cell r="J363">
            <v>645066311281</v>
          </cell>
          <cell r="N363">
            <v>25106</v>
          </cell>
          <cell r="P363">
            <v>31</v>
          </cell>
          <cell r="Q363">
            <v>31050</v>
          </cell>
          <cell r="R363" t="str">
            <v>MEX</v>
          </cell>
          <cell r="T363">
            <v>9</v>
          </cell>
          <cell r="U363">
            <v>2</v>
          </cell>
          <cell r="V363">
            <v>39845</v>
          </cell>
          <cell r="W363">
            <v>39845</v>
          </cell>
          <cell r="X363">
            <v>1433</v>
          </cell>
          <cell r="AA363" t="str">
            <v>DP</v>
          </cell>
          <cell r="AB363" t="str">
            <v>BANORTE</v>
          </cell>
          <cell r="AC363" t="str">
            <v>0610362679</v>
          </cell>
          <cell r="AE363">
            <v>1603</v>
          </cell>
          <cell r="AF363" t="str">
            <v>37A</v>
          </cell>
          <cell r="AG363">
            <v>848</v>
          </cell>
          <cell r="AI363">
            <v>108</v>
          </cell>
          <cell r="AJ363">
            <v>110</v>
          </cell>
          <cell r="AK363" t="str">
            <v>FRACC.HDA CAUCEL</v>
          </cell>
          <cell r="AL363">
            <v>97314</v>
          </cell>
          <cell r="AN363">
            <v>9992245100</v>
          </cell>
          <cell r="AO363">
            <v>31</v>
          </cell>
          <cell r="AP363">
            <v>31050</v>
          </cell>
          <cell r="AQ363" t="str">
            <v>RUIZ CANCHE LUIS ANTONIO</v>
          </cell>
          <cell r="AR363" t="str">
            <v>CALLE : 37A No 848 X 108 - 110 FRACC.HDA CAUCEL</v>
          </cell>
        </row>
        <row r="364">
          <cell r="A364" t="str">
            <v>RUIZ SOSA LETICIA DE FATIMA</v>
          </cell>
          <cell r="B364" t="str">
            <v>RUSL610406</v>
          </cell>
          <cell r="C364" t="str">
            <v>RUIZ</v>
          </cell>
          <cell r="D364" t="str">
            <v>SOSA</v>
          </cell>
          <cell r="E364" t="str">
            <v>LETICIA DE FATIMA</v>
          </cell>
          <cell r="F364" t="str">
            <v>M</v>
          </cell>
          <cell r="H364" t="str">
            <v>RUSL610415MYNZST09</v>
          </cell>
          <cell r="I364">
            <v>84016101317</v>
          </cell>
          <cell r="J364">
            <v>1078106867225</v>
          </cell>
          <cell r="N364">
            <v>22377</v>
          </cell>
          <cell r="P364">
            <v>31</v>
          </cell>
          <cell r="Q364">
            <v>31040</v>
          </cell>
          <cell r="R364" t="str">
            <v>MEX</v>
          </cell>
          <cell r="T364">
            <v>9</v>
          </cell>
          <cell r="U364">
            <v>4</v>
          </cell>
          <cell r="V364">
            <v>34394</v>
          </cell>
          <cell r="W364">
            <v>34394</v>
          </cell>
          <cell r="X364">
            <v>6884</v>
          </cell>
          <cell r="AA364" t="str">
            <v>DP</v>
          </cell>
          <cell r="AB364" t="str">
            <v>BANORTE</v>
          </cell>
          <cell r="AC364" t="str">
            <v>0166217481</v>
          </cell>
          <cell r="AE364">
            <v>1607</v>
          </cell>
          <cell r="AF364" t="str">
            <v>13A</v>
          </cell>
          <cell r="AG364">
            <v>229</v>
          </cell>
          <cell r="AI364" t="str">
            <v>26A</v>
          </cell>
          <cell r="AJ364" t="str">
            <v>26B</v>
          </cell>
          <cell r="AK364" t="str">
            <v>PRADO CHUB</v>
          </cell>
          <cell r="AL364">
            <v>97201</v>
          </cell>
          <cell r="AM364">
            <v>9468245</v>
          </cell>
          <cell r="AO364">
            <v>31</v>
          </cell>
          <cell r="AP364">
            <v>31050</v>
          </cell>
          <cell r="AQ364" t="str">
            <v>RUIZ SOSA LETICIA DE FATIMA</v>
          </cell>
          <cell r="AR364" t="str">
            <v>CALLE : 13A No 229 X 26A - 26B PRADO CHUB</v>
          </cell>
        </row>
        <row r="365">
          <cell r="A365" t="str">
            <v>SABIDO SOBERANIS GLAFIRA LETICIA</v>
          </cell>
          <cell r="B365" t="str">
            <v>SAS6680314</v>
          </cell>
          <cell r="C365" t="str">
            <v>SABIDO</v>
          </cell>
          <cell r="D365" t="str">
            <v>SOBERANIS</v>
          </cell>
          <cell r="E365" t="str">
            <v>GLAFIRA LETICIA</v>
          </cell>
          <cell r="F365" t="str">
            <v>M</v>
          </cell>
          <cell r="H365" t="str">
            <v>SASG680314MYNBBL06</v>
          </cell>
          <cell r="I365">
            <v>84876817457</v>
          </cell>
          <cell r="J365">
            <v>304013666962</v>
          </cell>
          <cell r="N365">
            <v>24911</v>
          </cell>
          <cell r="P365">
            <v>31</v>
          </cell>
          <cell r="Q365">
            <v>31093</v>
          </cell>
          <cell r="R365" t="str">
            <v xml:space="preserve"> MEX</v>
          </cell>
          <cell r="T365">
            <v>1</v>
          </cell>
          <cell r="U365">
            <v>2</v>
          </cell>
          <cell r="V365">
            <v>31883</v>
          </cell>
          <cell r="W365">
            <v>31883</v>
          </cell>
          <cell r="X365">
            <v>9395</v>
          </cell>
          <cell r="AA365" t="str">
            <v>DP</v>
          </cell>
          <cell r="AB365" t="str">
            <v>BANORTE</v>
          </cell>
          <cell r="AC365" t="str">
            <v>0148676301</v>
          </cell>
          <cell r="AE365">
            <v>1601</v>
          </cell>
          <cell r="AF365">
            <v>39</v>
          </cell>
          <cell r="AG365">
            <v>514</v>
          </cell>
          <cell r="AI365">
            <v>34</v>
          </cell>
          <cell r="AJ365">
            <v>36</v>
          </cell>
          <cell r="AK365" t="str">
            <v>BRISAS</v>
          </cell>
          <cell r="AL365">
            <v>97144</v>
          </cell>
          <cell r="AO365">
            <v>31</v>
          </cell>
          <cell r="AP365">
            <v>31050</v>
          </cell>
          <cell r="AQ365" t="str">
            <v>SABIDO SOBERANIS GLAFIRA LETICIA</v>
          </cell>
          <cell r="AR365" t="str">
            <v>CALLE : 39 No 514 X 34 - 36 BRISAS</v>
          </cell>
        </row>
        <row r="366">
          <cell r="A366" t="str">
            <v>SALAZAR COCOM FELIPE DE JESUS</v>
          </cell>
          <cell r="B366" t="str">
            <v>SACF410928</v>
          </cell>
          <cell r="C366" t="str">
            <v>SALAZAR</v>
          </cell>
          <cell r="D366" t="str">
            <v>COCOM</v>
          </cell>
          <cell r="E366" t="str">
            <v>FELIPE DE JESUS</v>
          </cell>
          <cell r="F366" t="str">
            <v>H</v>
          </cell>
          <cell r="H366" t="str">
            <v>SACF410528HYNLCL00</v>
          </cell>
          <cell r="I366">
            <v>81584110480</v>
          </cell>
          <cell r="J366">
            <v>45013704188</v>
          </cell>
          <cell r="N366">
            <v>15124</v>
          </cell>
          <cell r="P366">
            <v>31</v>
          </cell>
          <cell r="Q366">
            <v>31050</v>
          </cell>
          <cell r="R366" t="str">
            <v>MEX</v>
          </cell>
          <cell r="T366">
            <v>10</v>
          </cell>
          <cell r="U366">
            <v>2</v>
          </cell>
          <cell r="V366">
            <v>35324</v>
          </cell>
          <cell r="W366">
            <v>35324</v>
          </cell>
          <cell r="X366">
            <v>5954</v>
          </cell>
          <cell r="AA366" t="str">
            <v>DP</v>
          </cell>
          <cell r="AB366" t="str">
            <v>BANORTE</v>
          </cell>
          <cell r="AC366" t="str">
            <v>0148676310</v>
          </cell>
          <cell r="AE366">
            <v>1606</v>
          </cell>
          <cell r="AF366">
            <v>65</v>
          </cell>
          <cell r="AG366">
            <v>514</v>
          </cell>
          <cell r="AI366">
            <v>50</v>
          </cell>
          <cell r="AJ366">
            <v>54</v>
          </cell>
          <cell r="AK366" t="str">
            <v>FRACC PACABTUN</v>
          </cell>
          <cell r="AL366">
            <v>97160</v>
          </cell>
          <cell r="AM366">
            <v>9823846</v>
          </cell>
          <cell r="AO366">
            <v>31</v>
          </cell>
          <cell r="AP366">
            <v>31050</v>
          </cell>
          <cell r="AQ366" t="str">
            <v>SALAZAR COCOM FELIPE DE JESUS</v>
          </cell>
          <cell r="AR366" t="str">
            <v>CALLE : 65 No 514 X 50 - 54 FRACC PACABTUN</v>
          </cell>
        </row>
        <row r="367">
          <cell r="A367" t="str">
            <v>SALAZAR DOMINGUEZ JAVIER JESUS</v>
          </cell>
          <cell r="B367" t="str">
            <v>SADJ640506</v>
          </cell>
          <cell r="C367" t="str">
            <v>SALAZAR</v>
          </cell>
          <cell r="D367" t="str">
            <v>DOMINGUEZ</v>
          </cell>
          <cell r="E367" t="str">
            <v>JAVIER JESUS</v>
          </cell>
          <cell r="F367" t="str">
            <v>H</v>
          </cell>
          <cell r="H367" t="str">
            <v>SADJ640506HYNLMV02</v>
          </cell>
          <cell r="I367">
            <v>84866402773</v>
          </cell>
          <cell r="J367" t="str">
            <v>0278013569580</v>
          </cell>
          <cell r="N367">
            <v>23503</v>
          </cell>
          <cell r="R367" t="str">
            <v>MEX</v>
          </cell>
          <cell r="T367">
            <v>5</v>
          </cell>
          <cell r="U367">
            <v>2</v>
          </cell>
          <cell r="V367">
            <v>39326</v>
          </cell>
          <cell r="W367">
            <v>39326</v>
          </cell>
          <cell r="X367">
            <v>1952</v>
          </cell>
          <cell r="AA367" t="str">
            <v>DP</v>
          </cell>
          <cell r="AB367" t="str">
            <v>BANORTE</v>
          </cell>
          <cell r="AC367" t="str">
            <v>0553094602</v>
          </cell>
          <cell r="AE367">
            <v>1601</v>
          </cell>
          <cell r="AF367" t="str">
            <v>27A</v>
          </cell>
          <cell r="AG367">
            <v>266</v>
          </cell>
          <cell r="AI367">
            <v>18</v>
          </cell>
          <cell r="AJ367">
            <v>20</v>
          </cell>
          <cell r="AK367" t="str">
            <v>POLIGONO 108</v>
          </cell>
          <cell r="AL367">
            <v>97144</v>
          </cell>
          <cell r="AO367">
            <v>31</v>
          </cell>
          <cell r="AP367">
            <v>31050</v>
          </cell>
          <cell r="AQ367" t="str">
            <v>SALAZAR DOMINGUEZ JAVIER JESUS</v>
          </cell>
          <cell r="AR367" t="str">
            <v>CALLE : 27A No 266 X 18 - 20 POLIGONO 108</v>
          </cell>
        </row>
        <row r="368">
          <cell r="A368" t="str">
            <v>SALAZAR KU MANUEL JESUS</v>
          </cell>
          <cell r="B368" t="str">
            <v>SAKM610217</v>
          </cell>
          <cell r="C368" t="str">
            <v>SALAZAR</v>
          </cell>
          <cell r="D368" t="str">
            <v>KU</v>
          </cell>
          <cell r="E368" t="str">
            <v>MANUEL JESUS</v>
          </cell>
          <cell r="F368" t="str">
            <v>H</v>
          </cell>
          <cell r="H368" t="str">
            <v>SAKM610217HCCLXN04</v>
          </cell>
          <cell r="I368">
            <v>84806106674</v>
          </cell>
          <cell r="J368">
            <v>603066101837</v>
          </cell>
          <cell r="N368">
            <v>22329</v>
          </cell>
          <cell r="P368">
            <v>4</v>
          </cell>
          <cell r="Q368">
            <v>4000</v>
          </cell>
          <cell r="R368" t="str">
            <v>MEX</v>
          </cell>
          <cell r="T368">
            <v>9</v>
          </cell>
          <cell r="U368">
            <v>2</v>
          </cell>
          <cell r="V368">
            <v>38184</v>
          </cell>
          <cell r="W368">
            <v>38184</v>
          </cell>
          <cell r="X368">
            <v>3094</v>
          </cell>
          <cell r="AA368" t="str">
            <v>DP</v>
          </cell>
          <cell r="AB368" t="str">
            <v>BANORTE</v>
          </cell>
          <cell r="AC368" t="str">
            <v>0175082560</v>
          </cell>
          <cell r="AE368">
            <v>1602</v>
          </cell>
          <cell r="AF368" t="str">
            <v>64B</v>
          </cell>
          <cell r="AG368">
            <v>533</v>
          </cell>
          <cell r="AI368">
            <v>87</v>
          </cell>
          <cell r="AJ368">
            <v>89</v>
          </cell>
          <cell r="AK368" t="str">
            <v>CENTRO</v>
          </cell>
          <cell r="AL368">
            <v>97000</v>
          </cell>
          <cell r="AM368">
            <v>9842714</v>
          </cell>
          <cell r="AO368">
            <v>31</v>
          </cell>
          <cell r="AP368">
            <v>31050</v>
          </cell>
          <cell r="AQ368" t="str">
            <v>SALAZAR KU MANUEL JESUS</v>
          </cell>
          <cell r="AR368" t="str">
            <v>CALLE : 64B No 533 X 87 - 89 CENTRO</v>
          </cell>
        </row>
        <row r="369">
          <cell r="A369" t="str">
            <v>SANCHEZ ANGULO MARCELO</v>
          </cell>
          <cell r="B369" t="str">
            <v>SAAM650116</v>
          </cell>
          <cell r="C369" t="str">
            <v>SANCHEZ</v>
          </cell>
          <cell r="D369" t="str">
            <v>ANGULO</v>
          </cell>
          <cell r="E369" t="str">
            <v>MARCELO</v>
          </cell>
          <cell r="F369" t="str">
            <v>H</v>
          </cell>
          <cell r="H369" t="str">
            <v>SAAM650116RYNNR04</v>
          </cell>
          <cell r="I369">
            <v>84066501788</v>
          </cell>
          <cell r="J369">
            <v>57013731301</v>
          </cell>
          <cell r="N369">
            <v>23758</v>
          </cell>
          <cell r="P369">
            <v>31</v>
          </cell>
          <cell r="Q369">
            <v>31058</v>
          </cell>
          <cell r="R369" t="str">
            <v>MEX</v>
          </cell>
          <cell r="T369">
            <v>10</v>
          </cell>
          <cell r="U369">
            <v>2</v>
          </cell>
          <cell r="V369">
            <v>39645</v>
          </cell>
          <cell r="W369">
            <v>39645</v>
          </cell>
          <cell r="X369">
            <v>1633</v>
          </cell>
          <cell r="AA369" t="str">
            <v>DP</v>
          </cell>
          <cell r="AB369" t="str">
            <v>BANORTE</v>
          </cell>
          <cell r="AC369" t="str">
            <v>0587093365</v>
          </cell>
          <cell r="AE369">
            <v>1602</v>
          </cell>
          <cell r="AF369">
            <v>18</v>
          </cell>
          <cell r="AG369">
            <v>330</v>
          </cell>
          <cell r="AI369">
            <v>39</v>
          </cell>
          <cell r="AJ369">
            <v>41</v>
          </cell>
          <cell r="AK369" t="str">
            <v>SAN JOSE TZAL</v>
          </cell>
          <cell r="AL369">
            <v>97196</v>
          </cell>
          <cell r="AN369">
            <v>9992360451</v>
          </cell>
          <cell r="AO369">
            <v>31</v>
          </cell>
          <cell r="AP369">
            <v>31050</v>
          </cell>
          <cell r="AQ369" t="str">
            <v>SANCHEZ ANGULO MARCELO</v>
          </cell>
          <cell r="AR369" t="str">
            <v>CALLE : 18 No 330 X 39 - 41 SAN JOSE TZAL</v>
          </cell>
        </row>
        <row r="370">
          <cell r="A370" t="str">
            <v>SANCHEZ CONCHA ALMA DELIA</v>
          </cell>
          <cell r="B370" t="str">
            <v>SACA660928L04</v>
          </cell>
          <cell r="C370" t="str">
            <v>SANCHEZ</v>
          </cell>
          <cell r="D370" t="str">
            <v>CONCHA</v>
          </cell>
          <cell r="E370" t="str">
            <v>ALMA DELIA</v>
          </cell>
          <cell r="F370" t="str">
            <v>M</v>
          </cell>
          <cell r="H370" t="str">
            <v>SACA660928MYNNLO4</v>
          </cell>
          <cell r="I370">
            <v>84876612452</v>
          </cell>
          <cell r="J370">
            <v>1075013633099</v>
          </cell>
          <cell r="N370">
            <v>24378</v>
          </cell>
          <cell r="P370">
            <v>31</v>
          </cell>
          <cell r="Q370">
            <v>31026</v>
          </cell>
          <cell r="R370" t="str">
            <v>MEX</v>
          </cell>
          <cell r="T370">
            <v>9</v>
          </cell>
          <cell r="U370">
            <v>2</v>
          </cell>
          <cell r="V370">
            <v>40725</v>
          </cell>
          <cell r="W370">
            <v>40725</v>
          </cell>
          <cell r="X370">
            <v>553</v>
          </cell>
          <cell r="AA370" t="str">
            <v>DP</v>
          </cell>
          <cell r="AB370" t="str">
            <v>BANORTE</v>
          </cell>
          <cell r="AC370" t="str">
            <v>0846723976</v>
          </cell>
          <cell r="AE370">
            <v>1603</v>
          </cell>
          <cell r="AF370" t="str">
            <v>57B</v>
          </cell>
          <cell r="AG370">
            <v>410</v>
          </cell>
          <cell r="AI370">
            <v>58</v>
          </cell>
          <cell r="AJ370" t="str">
            <v>S/C</v>
          </cell>
          <cell r="AK370" t="str">
            <v>FRANC.D. MONTE</v>
          </cell>
          <cell r="AL370">
            <v>97203</v>
          </cell>
          <cell r="AN370">
            <v>9991056219</v>
          </cell>
          <cell r="AO370">
            <v>31</v>
          </cell>
          <cell r="AP370">
            <v>31050</v>
          </cell>
          <cell r="AQ370" t="str">
            <v>SANCHEZ CONCHA ALMA DELIA</v>
          </cell>
          <cell r="AR370" t="str">
            <v>CALLE : 57B No 410 X 58 - S/C FRANC.D. MONTE</v>
          </cell>
        </row>
        <row r="371">
          <cell r="A371" t="str">
            <v>SANDOVAL CHI FREDDY MANUEL</v>
          </cell>
          <cell r="B371" t="str">
            <v>SACF781213</v>
          </cell>
          <cell r="C371" t="str">
            <v>SANDOVAL</v>
          </cell>
          <cell r="D371" t="str">
            <v>CHI</v>
          </cell>
          <cell r="E371" t="str">
            <v>FREDDY MANUEL</v>
          </cell>
          <cell r="F371" t="str">
            <v>H</v>
          </cell>
          <cell r="H371" t="str">
            <v>SACF781213HYNNHR02</v>
          </cell>
          <cell r="I371">
            <v>84997919935</v>
          </cell>
          <cell r="J371">
            <v>56466473024</v>
          </cell>
          <cell r="N371">
            <v>28837</v>
          </cell>
          <cell r="P371">
            <v>31</v>
          </cell>
          <cell r="Q371">
            <v>31050</v>
          </cell>
          <cell r="R371" t="str">
            <v>MEX</v>
          </cell>
          <cell r="T371">
            <v>1</v>
          </cell>
          <cell r="U371">
            <v>2</v>
          </cell>
          <cell r="V371">
            <v>38372</v>
          </cell>
          <cell r="W371">
            <v>38372</v>
          </cell>
          <cell r="X371">
            <v>2906</v>
          </cell>
          <cell r="AA371" t="str">
            <v>DP</v>
          </cell>
          <cell r="AB371" t="str">
            <v>BANORTE</v>
          </cell>
          <cell r="AC371" t="str">
            <v>0166910746</v>
          </cell>
          <cell r="AE371">
            <v>1612</v>
          </cell>
          <cell r="AF371">
            <v>127</v>
          </cell>
          <cell r="AG371">
            <v>431</v>
          </cell>
          <cell r="AI371">
            <v>52</v>
          </cell>
          <cell r="AJ371">
            <v>54</v>
          </cell>
          <cell r="AK371" t="str">
            <v>MERCEDES BARRERA</v>
          </cell>
          <cell r="AL371">
            <v>97277</v>
          </cell>
          <cell r="AN371">
            <v>9991043569</v>
          </cell>
          <cell r="AO371">
            <v>31</v>
          </cell>
          <cell r="AP371">
            <v>31050</v>
          </cell>
          <cell r="AQ371" t="str">
            <v>SANDOVAL CHI FREDDY MANUEL</v>
          </cell>
          <cell r="AR371" t="str">
            <v>CALLE : 127 No 431 X 52 - 54 MERCEDES BARRERA</v>
          </cell>
        </row>
        <row r="372">
          <cell r="A372" t="str">
            <v>SANSORES CRUZ MARCOS JOEL</v>
          </cell>
          <cell r="B372" t="str">
            <v>SACM53032668T2</v>
          </cell>
          <cell r="C372" t="str">
            <v>SANSORES</v>
          </cell>
          <cell r="D372" t="str">
            <v>CRUZ</v>
          </cell>
          <cell r="E372" t="str">
            <v>MARCOS JOEL</v>
          </cell>
          <cell r="F372" t="str">
            <v>H</v>
          </cell>
          <cell r="H372" t="str">
            <v>SACM530326HYNNRR00</v>
          </cell>
          <cell r="I372">
            <v>84765404508</v>
          </cell>
          <cell r="J372" t="str">
            <v>0355013673589</v>
          </cell>
          <cell r="N372">
            <v>19444</v>
          </cell>
          <cell r="P372">
            <v>31</v>
          </cell>
          <cell r="Q372">
            <v>31076</v>
          </cell>
          <cell r="R372" t="str">
            <v>MEX</v>
          </cell>
          <cell r="T372">
            <v>7</v>
          </cell>
          <cell r="U372">
            <v>1</v>
          </cell>
          <cell r="V372">
            <v>37880</v>
          </cell>
          <cell r="W372">
            <v>37880</v>
          </cell>
          <cell r="X372">
            <v>3398</v>
          </cell>
          <cell r="AA372" t="str">
            <v>DP</v>
          </cell>
          <cell r="AB372" t="str">
            <v>BANORTE</v>
          </cell>
          <cell r="AC372" t="str">
            <v>0166217548</v>
          </cell>
          <cell r="AE372">
            <v>1602</v>
          </cell>
          <cell r="AF372">
            <v>42</v>
          </cell>
          <cell r="AG372" t="str">
            <v>373A</v>
          </cell>
          <cell r="AI372">
            <v>37</v>
          </cell>
          <cell r="AJ372">
            <v>39</v>
          </cell>
          <cell r="AK372" t="str">
            <v>COL.JESUS CARRANZA</v>
          </cell>
          <cell r="AL372">
            <v>97109</v>
          </cell>
          <cell r="AM372">
            <v>9278023</v>
          </cell>
          <cell r="AO372">
            <v>31</v>
          </cell>
          <cell r="AP372">
            <v>31050</v>
          </cell>
          <cell r="AQ372" t="str">
            <v>SANSORES CRUZ MARCOS JOEL</v>
          </cell>
          <cell r="AR372" t="str">
            <v>CALLE : 42 No 373A X 37 - 39 COL.JESUS CARRANZA</v>
          </cell>
        </row>
        <row r="373">
          <cell r="A373" t="str">
            <v>SANSORES DZUL VICTOR MANUEL</v>
          </cell>
          <cell r="B373" t="str">
            <v>SADY650415</v>
          </cell>
          <cell r="C373" t="str">
            <v>SANSORES</v>
          </cell>
          <cell r="D373" t="str">
            <v>DZUL</v>
          </cell>
          <cell r="E373" t="str">
            <v>VICTOR MANUEL</v>
          </cell>
          <cell r="F373" t="str">
            <v>H</v>
          </cell>
          <cell r="H373" t="str">
            <v>SADY650415HYNNZC08</v>
          </cell>
          <cell r="I373">
            <v>82866503285</v>
          </cell>
          <cell r="J373">
            <v>783066507933</v>
          </cell>
          <cell r="N373">
            <v>23847</v>
          </cell>
          <cell r="P373">
            <v>31</v>
          </cell>
          <cell r="Q373">
            <v>31067</v>
          </cell>
          <cell r="R373" t="str">
            <v>MEX</v>
          </cell>
          <cell r="T373">
            <v>9</v>
          </cell>
          <cell r="U373">
            <v>2</v>
          </cell>
          <cell r="V373">
            <v>38154</v>
          </cell>
          <cell r="W373">
            <v>38154</v>
          </cell>
          <cell r="X373">
            <v>3124</v>
          </cell>
          <cell r="AA373" t="str">
            <v>DP</v>
          </cell>
          <cell r="AB373" t="str">
            <v>BANORTE</v>
          </cell>
          <cell r="AC373" t="str">
            <v>0175082579</v>
          </cell>
          <cell r="AE373">
            <v>1602</v>
          </cell>
          <cell r="AF373">
            <v>33</v>
          </cell>
          <cell r="AG373" t="str">
            <v>S/N</v>
          </cell>
          <cell r="AI373">
            <v>18</v>
          </cell>
          <cell r="AJ373" t="str">
            <v>S/C</v>
          </cell>
          <cell r="AK373" t="str">
            <v>SEYE</v>
          </cell>
          <cell r="AL373">
            <v>97570</v>
          </cell>
          <cell r="AO373">
            <v>31</v>
          </cell>
          <cell r="AP373">
            <v>31067</v>
          </cell>
          <cell r="AQ373" t="str">
            <v>SANSORES DZUL VICTOR MANUEL</v>
          </cell>
          <cell r="AR373" t="str">
            <v>CALLE : 33 No S/N X 18 - S/C SEYE</v>
          </cell>
        </row>
        <row r="374">
          <cell r="A374" t="str">
            <v>SANSORES PUERTO JORGE ALEJANDRO</v>
          </cell>
          <cell r="B374" t="str">
            <v>SAPJ720612</v>
          </cell>
          <cell r="C374" t="str">
            <v>SANSORES</v>
          </cell>
          <cell r="D374" t="str">
            <v>PUERTO</v>
          </cell>
          <cell r="E374" t="str">
            <v>JORGE ALEJANDRO</v>
          </cell>
          <cell r="F374" t="str">
            <v>H</v>
          </cell>
          <cell r="H374" t="str">
            <v>SAPJ720612HYNNRR09</v>
          </cell>
          <cell r="I374">
            <v>84887208688</v>
          </cell>
          <cell r="J374" t="str">
            <v>026713625166</v>
          </cell>
          <cell r="N374">
            <v>26462</v>
          </cell>
          <cell r="P374">
            <v>31</v>
          </cell>
          <cell r="Q374">
            <v>31050</v>
          </cell>
          <cell r="R374" t="str">
            <v>MEX</v>
          </cell>
          <cell r="T374">
            <v>3</v>
          </cell>
          <cell r="U374">
            <v>2</v>
          </cell>
          <cell r="V374">
            <v>39341</v>
          </cell>
          <cell r="W374">
            <v>39341</v>
          </cell>
          <cell r="X374">
            <v>1937</v>
          </cell>
          <cell r="AA374" t="str">
            <v>DP</v>
          </cell>
          <cell r="AB374" t="str">
            <v>BANORTE</v>
          </cell>
          <cell r="AC374" t="str">
            <v>0567469506</v>
          </cell>
          <cell r="AE374">
            <v>1601</v>
          </cell>
          <cell r="AF374">
            <v>37</v>
          </cell>
          <cell r="AG374">
            <v>207</v>
          </cell>
          <cell r="AI374">
            <v>54</v>
          </cell>
          <cell r="AJ374">
            <v>56</v>
          </cell>
          <cell r="AK374" t="str">
            <v>BENITO JUAREZ NORTE</v>
          </cell>
          <cell r="AL374">
            <v>97119</v>
          </cell>
          <cell r="AO374">
            <v>31</v>
          </cell>
          <cell r="AP374">
            <v>31050</v>
          </cell>
          <cell r="AQ374" t="str">
            <v>SANSORES PUERTO JORGE ALEJANDRO</v>
          </cell>
          <cell r="AR374" t="str">
            <v>CALLE : 37 No 207 X 54 - 56 BENITO JUAREZ NORTE</v>
          </cell>
        </row>
        <row r="375">
          <cell r="A375" t="str">
            <v>SANTAMARIA MAY RICARDO ISMAEL</v>
          </cell>
          <cell r="B375" t="str">
            <v>SAMR170671</v>
          </cell>
          <cell r="C375" t="str">
            <v>SANTAMARIA</v>
          </cell>
          <cell r="D375" t="str">
            <v>MAY</v>
          </cell>
          <cell r="E375" t="str">
            <v>RICARDO ISMAEL</v>
          </cell>
          <cell r="F375" t="str">
            <v>H</v>
          </cell>
          <cell r="H375" t="str">
            <v>SAMR710617HYNNYC06</v>
          </cell>
          <cell r="I375">
            <v>84067102529</v>
          </cell>
          <cell r="J375">
            <v>89313849081</v>
          </cell>
          <cell r="N375">
            <v>26101</v>
          </cell>
          <cell r="P375">
            <v>31</v>
          </cell>
          <cell r="Q375">
            <v>31089</v>
          </cell>
          <cell r="R375" t="str">
            <v>MEX</v>
          </cell>
          <cell r="T375">
            <v>5</v>
          </cell>
          <cell r="U375">
            <v>2</v>
          </cell>
          <cell r="V375">
            <v>36846</v>
          </cell>
          <cell r="W375">
            <v>36846</v>
          </cell>
          <cell r="X375">
            <v>4432</v>
          </cell>
          <cell r="AA375" t="str">
            <v>DP</v>
          </cell>
          <cell r="AB375" t="str">
            <v>BANORTE</v>
          </cell>
          <cell r="AC375" t="str">
            <v>0666738981</v>
          </cell>
          <cell r="AE375">
            <v>1601</v>
          </cell>
          <cell r="AF375">
            <v>35</v>
          </cell>
          <cell r="AG375">
            <v>261</v>
          </cell>
          <cell r="AI375">
            <v>26</v>
          </cell>
          <cell r="AJ375" t="str">
            <v>S/C</v>
          </cell>
          <cell r="AK375" t="str">
            <v>FRACC.BRISAS</v>
          </cell>
          <cell r="AL375">
            <v>97144</v>
          </cell>
          <cell r="AM375">
            <v>9860508</v>
          </cell>
          <cell r="AO375">
            <v>31</v>
          </cell>
          <cell r="AP375">
            <v>31050</v>
          </cell>
          <cell r="AQ375" t="str">
            <v>SANTAMARIA MAY RICARDO ISMAEL</v>
          </cell>
          <cell r="AR375" t="str">
            <v>CALLE : 35 No 261 X 26 - S/C FRACC.BRISAS</v>
          </cell>
        </row>
        <row r="376">
          <cell r="A376" t="str">
            <v>SANTANA CICERO DULCE ALEJANDRA</v>
          </cell>
          <cell r="B376" t="str">
            <v>SACD800908</v>
          </cell>
          <cell r="C376" t="str">
            <v>SANTANA</v>
          </cell>
          <cell r="D376" t="str">
            <v>CICERO</v>
          </cell>
          <cell r="E376" t="str">
            <v>DULCE ALEJANDRA</v>
          </cell>
          <cell r="F376" t="str">
            <v>M</v>
          </cell>
          <cell r="H376" t="str">
            <v>SACD800908MYNNCL03</v>
          </cell>
          <cell r="I376">
            <v>84988025635</v>
          </cell>
          <cell r="J376">
            <v>51666416147</v>
          </cell>
          <cell r="N376">
            <v>29472</v>
          </cell>
          <cell r="P376">
            <v>31</v>
          </cell>
          <cell r="Q376">
            <v>31050</v>
          </cell>
          <cell r="R376" t="str">
            <v>MEX</v>
          </cell>
          <cell r="T376">
            <v>1</v>
          </cell>
          <cell r="U376">
            <v>2</v>
          </cell>
          <cell r="V376">
            <v>37524</v>
          </cell>
          <cell r="W376">
            <v>37524</v>
          </cell>
          <cell r="X376">
            <v>3754</v>
          </cell>
          <cell r="AA376" t="str">
            <v>DP</v>
          </cell>
          <cell r="AB376" t="str">
            <v>BANORTE</v>
          </cell>
          <cell r="AC376" t="str">
            <v>0152666028</v>
          </cell>
          <cell r="AE376">
            <v>1601</v>
          </cell>
          <cell r="AF376">
            <v>73</v>
          </cell>
          <cell r="AG376">
            <v>442</v>
          </cell>
          <cell r="AI376">
            <v>36</v>
          </cell>
          <cell r="AJ376">
            <v>38</v>
          </cell>
          <cell r="AK376" t="str">
            <v>CENTRO</v>
          </cell>
          <cell r="AL376">
            <v>97000</v>
          </cell>
          <cell r="AM376">
            <v>9291467</v>
          </cell>
          <cell r="AO376">
            <v>31</v>
          </cell>
          <cell r="AP376">
            <v>31050</v>
          </cell>
          <cell r="AQ376" t="str">
            <v>SANTANA CICERO DULCE ALEJANDRA</v>
          </cell>
          <cell r="AR376" t="str">
            <v>CALLE : 73 No 442 X 36 - 38 CENTRO</v>
          </cell>
        </row>
        <row r="377">
          <cell r="A377" t="str">
            <v>SANTOS Y RODRIGUEZ CARLOS ROBERTO</v>
          </cell>
          <cell r="B377" t="str">
            <v>SARC481004</v>
          </cell>
          <cell r="C377" t="str">
            <v>SANTOS</v>
          </cell>
          <cell r="D377" t="str">
            <v>Y RODRIGUEZ</v>
          </cell>
          <cell r="E377" t="str">
            <v>CARLOS ROBERTO</v>
          </cell>
          <cell r="F377" t="str">
            <v>H</v>
          </cell>
          <cell r="H377" t="str">
            <v>SARC481004HYNNDR02</v>
          </cell>
          <cell r="I377">
            <v>84674811983</v>
          </cell>
          <cell r="J377" t="str">
            <v>0264066214265</v>
          </cell>
          <cell r="N377">
            <v>17810</v>
          </cell>
          <cell r="P377">
            <v>31</v>
          </cell>
          <cell r="Q377">
            <v>31050</v>
          </cell>
          <cell r="R377" t="str">
            <v>MEX</v>
          </cell>
          <cell r="T377">
            <v>8</v>
          </cell>
          <cell r="U377">
            <v>2</v>
          </cell>
          <cell r="V377">
            <v>36739</v>
          </cell>
          <cell r="W377">
            <v>36739</v>
          </cell>
          <cell r="X377">
            <v>4539</v>
          </cell>
          <cell r="AA377" t="str">
            <v>DP</v>
          </cell>
          <cell r="AB377" t="str">
            <v>BANORTE</v>
          </cell>
          <cell r="AC377" t="str">
            <v>0154041254</v>
          </cell>
          <cell r="AE377">
            <v>1604</v>
          </cell>
          <cell r="AF377">
            <v>4</v>
          </cell>
          <cell r="AG377">
            <v>398</v>
          </cell>
          <cell r="AI377">
            <v>17</v>
          </cell>
          <cell r="AJ377" t="str">
            <v>21A</v>
          </cell>
          <cell r="AK377" t="str">
            <v>FRACC LAS AGUILAS</v>
          </cell>
          <cell r="AL377">
            <v>97134</v>
          </cell>
          <cell r="AO377">
            <v>31</v>
          </cell>
          <cell r="AP377">
            <v>31050</v>
          </cell>
          <cell r="AQ377" t="str">
            <v>SANTOS Y RODRIGUEZ CARLOS ROBERTO</v>
          </cell>
          <cell r="AR377" t="str">
            <v>CALLE : 4 No 398 X 17 - 21A FRACC LAS AGUILAS</v>
          </cell>
        </row>
        <row r="378">
          <cell r="A378" t="str">
            <v>SEGOVIA CABRALES CARLOS FABIAN</v>
          </cell>
          <cell r="B378" t="str">
            <v>SECC880105</v>
          </cell>
          <cell r="C378" t="str">
            <v>SEGOVIA</v>
          </cell>
          <cell r="D378" t="str">
            <v>CABRALES</v>
          </cell>
          <cell r="E378" t="str">
            <v>CARLOS FABIAN</v>
          </cell>
          <cell r="F378" t="str">
            <v>H</v>
          </cell>
          <cell r="H378" t="str">
            <v>SECC880105HYNGBR09</v>
          </cell>
          <cell r="I378">
            <v>84088824226</v>
          </cell>
          <cell r="J378">
            <v>312105270072</v>
          </cell>
          <cell r="N378">
            <v>32147</v>
          </cell>
          <cell r="P378">
            <v>31</v>
          </cell>
          <cell r="Q378">
            <v>31050</v>
          </cell>
          <cell r="R378" t="str">
            <v>MEX</v>
          </cell>
          <cell r="T378">
            <v>7</v>
          </cell>
          <cell r="U378">
            <v>1</v>
          </cell>
          <cell r="V378">
            <v>39707</v>
          </cell>
          <cell r="W378">
            <v>39707</v>
          </cell>
          <cell r="X378">
            <v>1571</v>
          </cell>
          <cell r="AA378" t="str">
            <v>DP</v>
          </cell>
          <cell r="AB378" t="str">
            <v>BANORTE</v>
          </cell>
          <cell r="AC378" t="str">
            <v>0606541253</v>
          </cell>
          <cell r="AE378">
            <v>1601</v>
          </cell>
          <cell r="AF378">
            <v>24</v>
          </cell>
          <cell r="AG378">
            <v>247</v>
          </cell>
          <cell r="AI378">
            <v>31</v>
          </cell>
          <cell r="AJ378">
            <v>33</v>
          </cell>
          <cell r="AK378" t="str">
            <v>FRACC.LIMONES</v>
          </cell>
          <cell r="AL378">
            <v>97219</v>
          </cell>
          <cell r="AO378">
            <v>31</v>
          </cell>
          <cell r="AP378">
            <v>31050</v>
          </cell>
          <cell r="AQ378" t="str">
            <v>SEGOVIA CABRALES CARLOS FABIAN</v>
          </cell>
          <cell r="AR378" t="str">
            <v>CALLE : 24 No 247 X 31 - 33 FRACC.LIMONES</v>
          </cell>
        </row>
        <row r="379">
          <cell r="A379" t="str">
            <v>SERRANO CARRILLO JAIME</v>
          </cell>
          <cell r="B379" t="str">
            <v>SECJ770519</v>
          </cell>
          <cell r="C379" t="str">
            <v>SERRANO</v>
          </cell>
          <cell r="D379" t="str">
            <v>CARRILLO</v>
          </cell>
          <cell r="E379" t="str">
            <v>JAIME</v>
          </cell>
          <cell r="F379" t="str">
            <v>H</v>
          </cell>
          <cell r="H379" t="str">
            <v>SECJ770519HYNRRM01</v>
          </cell>
          <cell r="I379">
            <v>84997711225</v>
          </cell>
          <cell r="J379">
            <v>532066225750</v>
          </cell>
          <cell r="N379">
            <v>28264</v>
          </cell>
          <cell r="P379">
            <v>31</v>
          </cell>
          <cell r="Q379">
            <v>31050</v>
          </cell>
          <cell r="R379" t="str">
            <v>MEX</v>
          </cell>
          <cell r="T379">
            <v>5</v>
          </cell>
          <cell r="U379">
            <v>2</v>
          </cell>
          <cell r="V379">
            <v>40391</v>
          </cell>
          <cell r="W379">
            <v>40391</v>
          </cell>
          <cell r="X379">
            <v>887</v>
          </cell>
          <cell r="AA379" t="str">
            <v>DP</v>
          </cell>
          <cell r="AB379" t="str">
            <v>BANORTE</v>
          </cell>
          <cell r="AC379" t="str">
            <v>0661039919</v>
          </cell>
          <cell r="AE379">
            <v>1601</v>
          </cell>
          <cell r="AF379">
            <v>8</v>
          </cell>
          <cell r="AG379">
            <v>348</v>
          </cell>
          <cell r="AI379">
            <v>85</v>
          </cell>
          <cell r="AJ379" t="str">
            <v>85A</v>
          </cell>
          <cell r="AK379" t="str">
            <v>COL.NUEVA  KUKULKAN</v>
          </cell>
          <cell r="AL379">
            <v>97195</v>
          </cell>
          <cell r="AN379">
            <v>9992855107</v>
          </cell>
          <cell r="AO379">
            <v>31</v>
          </cell>
          <cell r="AP379">
            <v>31050</v>
          </cell>
          <cell r="AQ379" t="str">
            <v>SERRANO CARRILLO JAIME</v>
          </cell>
          <cell r="AR379" t="str">
            <v>CALLE : 8 No 348 X 85 - 85A COL.NUEVA  KUKULKAN</v>
          </cell>
        </row>
        <row r="380">
          <cell r="A380" t="str">
            <v>SILVA CAMELO JOSE DOLORES</v>
          </cell>
          <cell r="B380" t="str">
            <v>SICD540217</v>
          </cell>
          <cell r="C380" t="str">
            <v>SILVA</v>
          </cell>
          <cell r="D380" t="str">
            <v>CAMELO</v>
          </cell>
          <cell r="E380" t="str">
            <v>JOSE DOLORES</v>
          </cell>
          <cell r="F380" t="str">
            <v>H</v>
          </cell>
          <cell r="H380" t="str">
            <v>SICD540217HYNLML03</v>
          </cell>
          <cell r="I380">
            <v>84765404656</v>
          </cell>
          <cell r="J380">
            <v>43013668311</v>
          </cell>
          <cell r="N380" t="str">
            <v>17/02//1954</v>
          </cell>
          <cell r="P380">
            <v>31</v>
          </cell>
          <cell r="Q380">
            <v>31030</v>
          </cell>
          <cell r="R380" t="str">
            <v>MEX</v>
          </cell>
          <cell r="T380">
            <v>7</v>
          </cell>
          <cell r="U380">
            <v>2</v>
          </cell>
          <cell r="V380">
            <v>35597</v>
          </cell>
          <cell r="W380">
            <v>35597</v>
          </cell>
          <cell r="X380">
            <v>5681</v>
          </cell>
          <cell r="AA380" t="str">
            <v>DP</v>
          </cell>
          <cell r="AB380" t="str">
            <v>BANORTE</v>
          </cell>
          <cell r="AC380" t="str">
            <v>0687772775</v>
          </cell>
          <cell r="AE380">
            <v>1602</v>
          </cell>
          <cell r="AF380">
            <v>53</v>
          </cell>
          <cell r="AG380">
            <v>413</v>
          </cell>
          <cell r="AI380">
            <v>38</v>
          </cell>
          <cell r="AJ380">
            <v>40</v>
          </cell>
          <cell r="AK380" t="str">
            <v>CENTRO</v>
          </cell>
          <cell r="AL380">
            <v>97000</v>
          </cell>
          <cell r="AN380">
            <v>9991816181</v>
          </cell>
          <cell r="AO380">
            <v>31</v>
          </cell>
          <cell r="AP380">
            <v>31050</v>
          </cell>
          <cell r="AQ380" t="str">
            <v>SILVA CAMELO JOSE DOLORES</v>
          </cell>
          <cell r="AR380" t="str">
            <v>CALLE : 53 No 413 X 38 - 40 CENTRO</v>
          </cell>
        </row>
        <row r="381">
          <cell r="A381" t="str">
            <v>SOSA PEREZ MIGUEL RICARDO</v>
          </cell>
          <cell r="B381" t="str">
            <v>SOPM550207</v>
          </cell>
          <cell r="C381" t="str">
            <v>SOSA</v>
          </cell>
          <cell r="D381" t="str">
            <v>PEREZ</v>
          </cell>
          <cell r="E381" t="str">
            <v>MIGUEL RICARDO</v>
          </cell>
          <cell r="F381" t="str">
            <v>H</v>
          </cell>
          <cell r="H381" t="str">
            <v>SOPM550207HYNSRG03</v>
          </cell>
          <cell r="I381">
            <v>75815506995</v>
          </cell>
          <cell r="J381">
            <v>46313576646</v>
          </cell>
          <cell r="N381">
            <v>20127</v>
          </cell>
          <cell r="P381">
            <v>31</v>
          </cell>
          <cell r="Q381">
            <v>31050</v>
          </cell>
          <cell r="R381" t="str">
            <v>MEX</v>
          </cell>
          <cell r="T381">
            <v>1</v>
          </cell>
          <cell r="U381">
            <v>1</v>
          </cell>
          <cell r="V381">
            <v>34105</v>
          </cell>
          <cell r="W381">
            <v>34105</v>
          </cell>
          <cell r="X381">
            <v>7173</v>
          </cell>
          <cell r="AA381" t="str">
            <v>DP</v>
          </cell>
          <cell r="AB381" t="str">
            <v>BANORTE</v>
          </cell>
          <cell r="AC381" t="str">
            <v>0155973521</v>
          </cell>
          <cell r="AE381">
            <v>1604</v>
          </cell>
          <cell r="AF381">
            <v>74</v>
          </cell>
          <cell r="AG381">
            <v>513</v>
          </cell>
          <cell r="AI381">
            <v>63</v>
          </cell>
          <cell r="AJ381">
            <v>65</v>
          </cell>
          <cell r="AK381" t="str">
            <v>CENTRO</v>
          </cell>
          <cell r="AL381">
            <v>97000</v>
          </cell>
          <cell r="AO381">
            <v>31</v>
          </cell>
          <cell r="AP381">
            <v>31050</v>
          </cell>
          <cell r="AQ381" t="str">
            <v>SOSA PEREZ MIGUEL RICARDO</v>
          </cell>
          <cell r="AR381" t="str">
            <v>CALLE : 74 No 513 X 63 - 65 CENTRO</v>
          </cell>
        </row>
        <row r="382">
          <cell r="A382" t="str">
            <v>SOSA POOL ROMAN</v>
          </cell>
          <cell r="B382" t="str">
            <v>SOPR730304</v>
          </cell>
          <cell r="C382" t="str">
            <v>SOSA</v>
          </cell>
          <cell r="D382" t="str">
            <v>POOL</v>
          </cell>
          <cell r="E382" t="str">
            <v>ROMAN</v>
          </cell>
          <cell r="F382" t="str">
            <v>H</v>
          </cell>
          <cell r="H382" t="str">
            <v>SOPR730304HCCSLM12</v>
          </cell>
          <cell r="I382">
            <v>84907332641</v>
          </cell>
          <cell r="J382">
            <v>47566009488</v>
          </cell>
          <cell r="N382">
            <v>26727</v>
          </cell>
          <cell r="P382">
            <v>4</v>
          </cell>
          <cell r="Q382">
            <v>4009</v>
          </cell>
          <cell r="R382" t="str">
            <v>MEX</v>
          </cell>
          <cell r="T382">
            <v>9</v>
          </cell>
          <cell r="U382">
            <v>1</v>
          </cell>
          <cell r="V382">
            <v>33086</v>
          </cell>
          <cell r="W382">
            <v>33086</v>
          </cell>
          <cell r="X382">
            <v>8192</v>
          </cell>
          <cell r="AA382" t="str">
            <v>DP</v>
          </cell>
          <cell r="AB382" t="str">
            <v>BANORTE</v>
          </cell>
          <cell r="AC382" t="str">
            <v>0154077552</v>
          </cell>
          <cell r="AE382">
            <v>1602</v>
          </cell>
          <cell r="AF382">
            <v>30</v>
          </cell>
          <cell r="AG382">
            <v>87</v>
          </cell>
          <cell r="AI382">
            <v>39</v>
          </cell>
          <cell r="AJ382">
            <v>41</v>
          </cell>
          <cell r="AK382" t="str">
            <v>COL.XOCLAN LOPEZPORTILLO</v>
          </cell>
          <cell r="AO382">
            <v>31</v>
          </cell>
          <cell r="AP382">
            <v>31050</v>
          </cell>
          <cell r="AQ382" t="str">
            <v>SOSA POOL ROMAN</v>
          </cell>
          <cell r="AR382" t="str">
            <v>CALLE : 30 No 87 X 39 - 41 COL.XOCLAN LOPEZPORTILLO</v>
          </cell>
        </row>
        <row r="383">
          <cell r="A383" t="str">
            <v>SOSA PUERTO JUAN MANUEL</v>
          </cell>
          <cell r="B383" t="str">
            <v>SOPJ570908</v>
          </cell>
          <cell r="C383" t="str">
            <v>SOSA</v>
          </cell>
          <cell r="D383" t="str">
            <v>PUERTO</v>
          </cell>
          <cell r="E383" t="str">
            <v>JUAN MANUEL</v>
          </cell>
          <cell r="F383" t="str">
            <v>H</v>
          </cell>
          <cell r="H383" t="str">
            <v>SOPJ570908HYNSRN05</v>
          </cell>
          <cell r="I383">
            <v>84075700769</v>
          </cell>
          <cell r="J383" t="str">
            <v>0304013651117</v>
          </cell>
          <cell r="N383">
            <v>21071</v>
          </cell>
          <cell r="P383">
            <v>31</v>
          </cell>
          <cell r="Q383">
            <v>31080</v>
          </cell>
          <cell r="R383" t="str">
            <v>MEX</v>
          </cell>
          <cell r="T383">
            <v>5</v>
          </cell>
          <cell r="U383">
            <v>2</v>
          </cell>
          <cell r="V383">
            <v>39341</v>
          </cell>
          <cell r="W383">
            <v>39341</v>
          </cell>
          <cell r="X383">
            <v>1937</v>
          </cell>
          <cell r="AA383" t="str">
            <v>DP</v>
          </cell>
          <cell r="AB383" t="str">
            <v>BANORTE</v>
          </cell>
          <cell r="AC383" t="str">
            <v>0557023208</v>
          </cell>
          <cell r="AE383">
            <v>1601</v>
          </cell>
          <cell r="AF383">
            <v>45</v>
          </cell>
          <cell r="AG383">
            <v>500</v>
          </cell>
          <cell r="AI383">
            <v>34</v>
          </cell>
          <cell r="AJ383">
            <v>36</v>
          </cell>
          <cell r="AK383" t="str">
            <v>BRISAS DEL NORTE</v>
          </cell>
          <cell r="AL383">
            <v>97144</v>
          </cell>
          <cell r="AM383">
            <v>9860229</v>
          </cell>
          <cell r="AO383">
            <v>31</v>
          </cell>
          <cell r="AP383">
            <v>31050</v>
          </cell>
          <cell r="AQ383" t="str">
            <v>SOSA PUERTO JUAN MANUEL</v>
          </cell>
          <cell r="AR383" t="str">
            <v>CALLE : 45 No 500 X 34 - 36 BRISAS DEL NORTE</v>
          </cell>
        </row>
        <row r="384">
          <cell r="A384" t="str">
            <v>SUAREZ AROCHA MAGDA VERENA</v>
          </cell>
          <cell r="B384" t="str">
            <v>SUAM590901</v>
          </cell>
          <cell r="C384" t="str">
            <v>SUAREZ</v>
          </cell>
          <cell r="D384" t="str">
            <v>AROCHA</v>
          </cell>
          <cell r="E384" t="str">
            <v>MAGDA VERENA</v>
          </cell>
          <cell r="F384" t="str">
            <v>M</v>
          </cell>
          <cell r="H384" t="str">
            <v>SUAM590901MNERRG05</v>
          </cell>
          <cell r="I384">
            <v>84085900151</v>
          </cell>
          <cell r="J384" t="str">
            <v>EXTRANJERA</v>
          </cell>
          <cell r="N384">
            <v>21794</v>
          </cell>
          <cell r="O384" t="str">
            <v>CUBA</v>
          </cell>
          <cell r="P384">
            <v>33</v>
          </cell>
          <cell r="Q384">
            <v>33000</v>
          </cell>
          <cell r="R384" t="str">
            <v>CUB</v>
          </cell>
          <cell r="T384">
            <v>5</v>
          </cell>
          <cell r="U384">
            <v>1</v>
          </cell>
          <cell r="V384">
            <v>39523</v>
          </cell>
          <cell r="W384">
            <v>39523</v>
          </cell>
          <cell r="X384">
            <v>1755</v>
          </cell>
          <cell r="AA384" t="str">
            <v>EF</v>
          </cell>
          <cell r="AE384">
            <v>1601</v>
          </cell>
          <cell r="AF384" t="str">
            <v>31B</v>
          </cell>
          <cell r="AG384">
            <v>164</v>
          </cell>
          <cell r="AI384">
            <v>18</v>
          </cell>
          <cell r="AJ384">
            <v>20</v>
          </cell>
          <cell r="AK384" t="str">
            <v>NUEVA ALEMAN</v>
          </cell>
          <cell r="AL384">
            <v>97145</v>
          </cell>
          <cell r="AO384">
            <v>31</v>
          </cell>
          <cell r="AP384">
            <v>31050</v>
          </cell>
          <cell r="AQ384" t="str">
            <v>SUAREZ AROCHA MAGDA VERENA</v>
          </cell>
          <cell r="AR384" t="str">
            <v>CALLE : 31B No 164 X 18 - 20 NUEVA ALEMAN</v>
          </cell>
        </row>
        <row r="385">
          <cell r="A385" t="str">
            <v>TAMAYO CANTO ANGELICA BEATRIZ</v>
          </cell>
          <cell r="B385" t="str">
            <v>TACA680126</v>
          </cell>
          <cell r="C385" t="str">
            <v>TAMAYO</v>
          </cell>
          <cell r="D385" t="str">
            <v>CANTO</v>
          </cell>
          <cell r="E385" t="str">
            <v>ANGELICA BEATRIZ</v>
          </cell>
          <cell r="F385" t="str">
            <v>M</v>
          </cell>
          <cell r="H385" t="str">
            <v>TACA680126MYNMNN05</v>
          </cell>
          <cell r="I385">
            <v>84046800938</v>
          </cell>
          <cell r="J385">
            <v>11214093374</v>
          </cell>
          <cell r="N385">
            <v>24863</v>
          </cell>
          <cell r="P385">
            <v>31</v>
          </cell>
          <cell r="Q385">
            <v>31026</v>
          </cell>
          <cell r="R385" t="str">
            <v>MEX</v>
          </cell>
          <cell r="T385">
            <v>9</v>
          </cell>
          <cell r="U385">
            <v>2</v>
          </cell>
          <cell r="V385">
            <v>40467</v>
          </cell>
          <cell r="W385">
            <v>40467</v>
          </cell>
          <cell r="X385">
            <v>811</v>
          </cell>
          <cell r="AA385" t="str">
            <v>DP</v>
          </cell>
          <cell r="AB385" t="str">
            <v>BANORTE</v>
          </cell>
          <cell r="AC385" t="str">
            <v>0687772841</v>
          </cell>
          <cell r="AE385">
            <v>1602</v>
          </cell>
          <cell r="AF385" t="str">
            <v>21DIAG</v>
          </cell>
          <cell r="AG385">
            <v>336</v>
          </cell>
          <cell r="AI385" t="str">
            <v>20A</v>
          </cell>
          <cell r="AJ385">
            <v>26</v>
          </cell>
          <cell r="AK385" t="str">
            <v>POLIGONO108 ITZIMNA</v>
          </cell>
          <cell r="AL385">
            <v>97143</v>
          </cell>
          <cell r="AN385">
            <v>9992176578</v>
          </cell>
          <cell r="AO385">
            <v>31</v>
          </cell>
          <cell r="AP385">
            <v>31050</v>
          </cell>
          <cell r="AQ385" t="str">
            <v>TAMAYO CANTO ANGELICA BEATRIZ</v>
          </cell>
          <cell r="AR385" t="str">
            <v>CALLE : 21DIAG No 336 X 20A - 26 POLIGONO108 ITZIMNA</v>
          </cell>
        </row>
        <row r="386">
          <cell r="A386" t="str">
            <v>TAMAYO MUÑOZ JORGE HUMBERTO</v>
          </cell>
          <cell r="B386" t="str">
            <v>TAMJ861001</v>
          </cell>
          <cell r="C386" t="str">
            <v>TAMAYO</v>
          </cell>
          <cell r="D386" t="str">
            <v>MUÑOZ</v>
          </cell>
          <cell r="E386" t="str">
            <v>JORGE HUMBERTO</v>
          </cell>
          <cell r="F386" t="str">
            <v>H</v>
          </cell>
          <cell r="H386" t="str">
            <v>TAMJ861001HYNMXR03</v>
          </cell>
          <cell r="I386">
            <v>84068632227</v>
          </cell>
          <cell r="J386">
            <v>4775100199530</v>
          </cell>
          <cell r="N386">
            <v>31686</v>
          </cell>
          <cell r="P386">
            <v>31</v>
          </cell>
          <cell r="Q386">
            <v>31050</v>
          </cell>
          <cell r="R386" t="str">
            <v>MEX</v>
          </cell>
          <cell r="T386">
            <v>9</v>
          </cell>
          <cell r="U386">
            <v>1</v>
          </cell>
          <cell r="V386">
            <v>39037</v>
          </cell>
          <cell r="W386">
            <v>39037</v>
          </cell>
          <cell r="X386">
            <v>2241</v>
          </cell>
          <cell r="AA386" t="str">
            <v>DP</v>
          </cell>
          <cell r="AB386" t="str">
            <v>BANORTE</v>
          </cell>
          <cell r="AC386" t="str">
            <v>0571643031</v>
          </cell>
          <cell r="AE386">
            <v>1603</v>
          </cell>
          <cell r="AF386" t="str">
            <v>AV. 128</v>
          </cell>
          <cell r="AG386">
            <v>109</v>
          </cell>
          <cell r="AI386">
            <v>41</v>
          </cell>
          <cell r="AJ386">
            <v>43</v>
          </cell>
          <cell r="AK386" t="str">
            <v>XOCLAN</v>
          </cell>
          <cell r="AL386">
            <v>97246</v>
          </cell>
          <cell r="AN386">
            <v>9991744485</v>
          </cell>
          <cell r="AO386">
            <v>31</v>
          </cell>
          <cell r="AP386">
            <v>31050</v>
          </cell>
          <cell r="AQ386" t="str">
            <v>TAMAYO MUÑOZ JORGE HUMBERTO</v>
          </cell>
          <cell r="AR386" t="str">
            <v>CALLE : AV. 128 No 109 X 41 - 43 XOCLAN</v>
          </cell>
        </row>
        <row r="387">
          <cell r="A387" t="str">
            <v>TEC MEDINA EMILIO MAXIMILIANO</v>
          </cell>
          <cell r="B387" t="str">
            <v>TEME610608</v>
          </cell>
          <cell r="C387" t="str">
            <v>TEC</v>
          </cell>
          <cell r="D387" t="str">
            <v>MEDINA</v>
          </cell>
          <cell r="E387" t="str">
            <v>EMILIO MAXIMILIANO</v>
          </cell>
          <cell r="F387" t="str">
            <v>H</v>
          </cell>
          <cell r="H387" t="str">
            <v>TEME610608HYNCDM08</v>
          </cell>
          <cell r="I387">
            <v>84946102443</v>
          </cell>
          <cell r="J387">
            <v>593111357023</v>
          </cell>
          <cell r="N387">
            <v>22440</v>
          </cell>
          <cell r="P387">
            <v>31</v>
          </cell>
          <cell r="Q387">
            <v>31050</v>
          </cell>
          <cell r="R387" t="str">
            <v>MEX</v>
          </cell>
          <cell r="T387">
            <v>7</v>
          </cell>
          <cell r="U387">
            <v>2</v>
          </cell>
          <cell r="V387">
            <v>37211</v>
          </cell>
          <cell r="W387">
            <v>37211</v>
          </cell>
          <cell r="X387">
            <v>4067</v>
          </cell>
          <cell r="AA387" t="str">
            <v>DP</v>
          </cell>
          <cell r="AB387" t="str">
            <v>BANORTE</v>
          </cell>
          <cell r="AC387" t="str">
            <v>0148881561</v>
          </cell>
          <cell r="AE387">
            <v>1601</v>
          </cell>
          <cell r="AF387">
            <v>107</v>
          </cell>
          <cell r="AG387">
            <v>415</v>
          </cell>
          <cell r="AI387" t="str">
            <v>48B</v>
          </cell>
          <cell r="AJ387" t="str">
            <v>48C</v>
          </cell>
          <cell r="AK387" t="str">
            <v>SANTA ROSA</v>
          </cell>
          <cell r="AL387">
            <v>97279</v>
          </cell>
          <cell r="AM387">
            <v>9291055</v>
          </cell>
          <cell r="AO387">
            <v>31</v>
          </cell>
          <cell r="AP387">
            <v>31050</v>
          </cell>
          <cell r="AQ387" t="str">
            <v>TEC MEDINA EMILIO MAXIMILIANO</v>
          </cell>
          <cell r="AR387" t="str">
            <v>CALLE : 107 No 415 X 48B - 48C SANTA ROSA</v>
          </cell>
        </row>
        <row r="388">
          <cell r="A388" t="str">
            <v>TEC PAT JOSE ANTONIO</v>
          </cell>
          <cell r="B388" t="str">
            <v>TEPA550613</v>
          </cell>
          <cell r="C388" t="str">
            <v>TEC</v>
          </cell>
          <cell r="D388" t="str">
            <v>PAT</v>
          </cell>
          <cell r="E388" t="str">
            <v>JOSE ANTONIO</v>
          </cell>
          <cell r="F388" t="str">
            <v>H</v>
          </cell>
          <cell r="H388" t="str">
            <v>TEPA550613HYNCTN00</v>
          </cell>
          <cell r="I388">
            <v>85725517859</v>
          </cell>
          <cell r="J388">
            <v>112014093383</v>
          </cell>
          <cell r="N388">
            <v>20253</v>
          </cell>
          <cell r="P388">
            <v>31</v>
          </cell>
          <cell r="Q388">
            <v>31026</v>
          </cell>
          <cell r="R388" t="str">
            <v>MEX</v>
          </cell>
          <cell r="T388">
            <v>9</v>
          </cell>
          <cell r="U388">
            <v>2</v>
          </cell>
          <cell r="V388">
            <v>40452</v>
          </cell>
          <cell r="W388">
            <v>40452</v>
          </cell>
          <cell r="X388">
            <v>826</v>
          </cell>
          <cell r="AA388" t="str">
            <v>DP</v>
          </cell>
          <cell r="AB388" t="str">
            <v>BANORTE</v>
          </cell>
          <cell r="AC388" t="str">
            <v>0687772869</v>
          </cell>
          <cell r="AE388">
            <v>1606</v>
          </cell>
          <cell r="AF388">
            <v>21</v>
          </cell>
          <cell r="AG388">
            <v>78</v>
          </cell>
          <cell r="AI388">
            <v>14</v>
          </cell>
          <cell r="AJ388" t="str">
            <v>S/C</v>
          </cell>
          <cell r="AK388" t="str">
            <v>DZEMUL</v>
          </cell>
          <cell r="AL388">
            <v>97404</v>
          </cell>
          <cell r="AO388">
            <v>31</v>
          </cell>
          <cell r="AP388">
            <v>31026</v>
          </cell>
          <cell r="AQ388" t="str">
            <v>TEC PAT JOSE ANTONIO</v>
          </cell>
          <cell r="AR388" t="str">
            <v>CALLE : 21 No 78 X 14 - S/C DZEMUL</v>
          </cell>
        </row>
        <row r="389">
          <cell r="A389" t="str">
            <v>TORREGROSA MEDINA ANDRES AVELINO</v>
          </cell>
          <cell r="B389" t="str">
            <v>TOMA401130</v>
          </cell>
          <cell r="C389" t="str">
            <v>TORREGROSA</v>
          </cell>
          <cell r="D389" t="str">
            <v>MEDINA</v>
          </cell>
          <cell r="E389" t="str">
            <v>ANDRES AVELINO</v>
          </cell>
          <cell r="F389" t="str">
            <v>H</v>
          </cell>
          <cell r="H389" t="str">
            <v>TOXA400402HYNRXN09</v>
          </cell>
          <cell r="I389">
            <v>84754000952</v>
          </cell>
          <cell r="J389">
            <v>44813682215</v>
          </cell>
          <cell r="N389">
            <v>14703</v>
          </cell>
          <cell r="P389">
            <v>31</v>
          </cell>
          <cell r="Q389">
            <v>31050</v>
          </cell>
          <cell r="R389" t="str">
            <v>MEX</v>
          </cell>
          <cell r="T389">
            <v>9</v>
          </cell>
          <cell r="U389">
            <v>2</v>
          </cell>
          <cell r="V389">
            <v>34381</v>
          </cell>
          <cell r="W389">
            <v>34381</v>
          </cell>
          <cell r="X389">
            <v>6897</v>
          </cell>
          <cell r="AA389" t="str">
            <v>DP</v>
          </cell>
          <cell r="AB389" t="str">
            <v>BANORTE</v>
          </cell>
          <cell r="AC389" t="str">
            <v>0148676404</v>
          </cell>
          <cell r="AE389">
            <v>1602</v>
          </cell>
          <cell r="AF389">
            <v>47</v>
          </cell>
          <cell r="AG389">
            <v>419</v>
          </cell>
          <cell r="AI389" t="str">
            <v>S/C</v>
          </cell>
          <cell r="AJ389" t="str">
            <v>S/C</v>
          </cell>
          <cell r="AK389" t="str">
            <v>PACABTUN</v>
          </cell>
          <cell r="AL389">
            <v>97160</v>
          </cell>
          <cell r="AO389">
            <v>31</v>
          </cell>
          <cell r="AP389">
            <v>31050</v>
          </cell>
          <cell r="AQ389" t="str">
            <v>TORREGROSA MEDINA ANDRES AVELINO</v>
          </cell>
          <cell r="AR389" t="str">
            <v>CALLE : 47 No 419 X S/C - S/C PACABTUN</v>
          </cell>
        </row>
        <row r="390">
          <cell r="A390" t="str">
            <v>TORRES CERVERA FREDDY ELIEL</v>
          </cell>
          <cell r="B390" t="str">
            <v>TOCF820409</v>
          </cell>
          <cell r="C390" t="str">
            <v>TORRES</v>
          </cell>
          <cell r="D390" t="str">
            <v>CERVERA</v>
          </cell>
          <cell r="E390" t="str">
            <v>FREDDY ELIEL</v>
          </cell>
          <cell r="F390" t="str">
            <v>H</v>
          </cell>
          <cell r="H390" t="str">
            <v>TOCF820409HCCRRR07</v>
          </cell>
          <cell r="I390">
            <v>84008209128</v>
          </cell>
          <cell r="J390">
            <v>46566515816</v>
          </cell>
          <cell r="N390">
            <v>30050</v>
          </cell>
          <cell r="P390">
            <v>4</v>
          </cell>
          <cell r="Q390">
            <v>4002</v>
          </cell>
          <cell r="R390" t="str">
            <v>MEX</v>
          </cell>
          <cell r="T390">
            <v>9</v>
          </cell>
          <cell r="U390">
            <v>1</v>
          </cell>
          <cell r="V390">
            <v>36526</v>
          </cell>
          <cell r="W390">
            <v>36526</v>
          </cell>
          <cell r="X390">
            <v>4752</v>
          </cell>
          <cell r="AA390" t="str">
            <v>DP</v>
          </cell>
          <cell r="AB390" t="str">
            <v>BANORTE</v>
          </cell>
          <cell r="AC390" t="str">
            <v>0154041263</v>
          </cell>
          <cell r="AE390">
            <v>1604</v>
          </cell>
          <cell r="AF390" t="str">
            <v>63A</v>
          </cell>
          <cell r="AG390">
            <v>504</v>
          </cell>
          <cell r="AI390">
            <v>88</v>
          </cell>
          <cell r="AJ390">
            <v>90</v>
          </cell>
          <cell r="AK390" t="str">
            <v>CENTRO</v>
          </cell>
          <cell r="AL390">
            <v>97000</v>
          </cell>
          <cell r="AM390">
            <v>9247759</v>
          </cell>
          <cell r="AO390">
            <v>31</v>
          </cell>
          <cell r="AP390">
            <v>31050</v>
          </cell>
          <cell r="AQ390" t="str">
            <v>TORRES CERVERA FREDDY ELIEL</v>
          </cell>
          <cell r="AR390" t="str">
            <v>CALLE : 63A No 504 X 88 - 90 CENTRO</v>
          </cell>
        </row>
        <row r="391">
          <cell r="A391" t="str">
            <v>TRACONIS HERRERA MARIA SOCORRO DEL ROSARIO</v>
          </cell>
          <cell r="B391" t="str">
            <v>TAHS520718</v>
          </cell>
          <cell r="C391" t="str">
            <v>TRACONIS</v>
          </cell>
          <cell r="D391" t="str">
            <v>HERRERA</v>
          </cell>
          <cell r="E391" t="str">
            <v>MARIA SOCORRO DEL ROSARIO</v>
          </cell>
          <cell r="F391" t="str">
            <v>M</v>
          </cell>
          <cell r="H391" t="str">
            <v>TAHS520718MYNRRC01</v>
          </cell>
          <cell r="I391">
            <v>84015200680</v>
          </cell>
          <cell r="J391">
            <v>50913709525</v>
          </cell>
          <cell r="N391">
            <v>19193</v>
          </cell>
          <cell r="P391">
            <v>31</v>
          </cell>
          <cell r="Q391">
            <v>31050</v>
          </cell>
          <cell r="R391" t="str">
            <v>MEX</v>
          </cell>
          <cell r="T391">
            <v>9</v>
          </cell>
          <cell r="U391">
            <v>2</v>
          </cell>
          <cell r="V391">
            <v>35324</v>
          </cell>
          <cell r="W391">
            <v>35324</v>
          </cell>
          <cell r="X391">
            <v>5954</v>
          </cell>
          <cell r="AA391" t="str">
            <v>DP</v>
          </cell>
          <cell r="AB391" t="str">
            <v>BANORTE</v>
          </cell>
          <cell r="AC391" t="str">
            <v>0148676422</v>
          </cell>
          <cell r="AE391">
            <v>1605</v>
          </cell>
          <cell r="AF391" t="str">
            <v>19A</v>
          </cell>
          <cell r="AG391">
            <v>284</v>
          </cell>
          <cell r="AI391" t="str">
            <v>10B</v>
          </cell>
          <cell r="AJ391" t="str">
            <v>10D</v>
          </cell>
          <cell r="AK391" t="str">
            <v>VERGEL II</v>
          </cell>
          <cell r="AL391">
            <v>97173</v>
          </cell>
          <cell r="AO391">
            <v>31</v>
          </cell>
          <cell r="AP391">
            <v>31050</v>
          </cell>
          <cell r="AQ391" t="str">
            <v>TRACONIS HERRERA MARIA SOCORRO DEL ROSARIO</v>
          </cell>
          <cell r="AR391" t="str">
            <v>CALLE : 19A No 284 X 10B - 10D VERGEL II</v>
          </cell>
        </row>
        <row r="392">
          <cell r="A392" t="str">
            <v>TREJO DZIB CARLOS FRANCISCO</v>
          </cell>
          <cell r="B392" t="str">
            <v>TEDC700604</v>
          </cell>
          <cell r="C392" t="str">
            <v>TREJO</v>
          </cell>
          <cell r="D392" t="str">
            <v>DZIB</v>
          </cell>
          <cell r="E392" t="str">
            <v>CARLOS FRANCISCO</v>
          </cell>
          <cell r="F392" t="str">
            <v>H</v>
          </cell>
          <cell r="H392" t="str">
            <v>TEDC700604HYNRZR07</v>
          </cell>
          <cell r="I392">
            <v>84897030296</v>
          </cell>
          <cell r="J392">
            <v>260013633679</v>
          </cell>
          <cell r="K392">
            <v>6518406</v>
          </cell>
          <cell r="N392">
            <v>25723</v>
          </cell>
          <cell r="P392">
            <v>31</v>
          </cell>
          <cell r="Q392">
            <v>31050</v>
          </cell>
          <cell r="R392" t="str">
            <v>MEX</v>
          </cell>
          <cell r="T392">
            <v>7</v>
          </cell>
          <cell r="U392">
            <v>2</v>
          </cell>
          <cell r="V392">
            <v>36266</v>
          </cell>
          <cell r="W392">
            <v>36266</v>
          </cell>
          <cell r="X392">
            <v>5012</v>
          </cell>
          <cell r="AA392" t="str">
            <v>DP</v>
          </cell>
          <cell r="AB392" t="str">
            <v>BANORTE</v>
          </cell>
          <cell r="AC392" t="str">
            <v>0846721758</v>
          </cell>
          <cell r="AE392">
            <v>1609</v>
          </cell>
          <cell r="AF392">
            <v>71</v>
          </cell>
          <cell r="AG392">
            <v>187</v>
          </cell>
          <cell r="AI392">
            <v>32</v>
          </cell>
          <cell r="AJ392">
            <v>34</v>
          </cell>
          <cell r="AK392" t="str">
            <v>MONTES DEAME</v>
          </cell>
          <cell r="AL392">
            <v>97115</v>
          </cell>
          <cell r="AM392">
            <v>9448983</v>
          </cell>
          <cell r="AO392">
            <v>31</v>
          </cell>
          <cell r="AP392">
            <v>31050</v>
          </cell>
          <cell r="AQ392" t="str">
            <v>TREJO DZIB CARLOS FRANCISCO</v>
          </cell>
          <cell r="AR392" t="str">
            <v>CALLE : 71 No 187 X 32 - 34 MONTES DEAME</v>
          </cell>
        </row>
        <row r="393">
          <cell r="A393" t="str">
            <v>TREJO DZIB DEIVI GABRIEL</v>
          </cell>
          <cell r="B393" t="str">
            <v>TEDD820522</v>
          </cell>
          <cell r="C393" t="str">
            <v>TREJO</v>
          </cell>
          <cell r="D393" t="str">
            <v>DZIB</v>
          </cell>
          <cell r="E393" t="str">
            <v>DEIVI GABRIEL</v>
          </cell>
          <cell r="F393" t="str">
            <v>H</v>
          </cell>
          <cell r="H393" t="str">
            <v>TEDD820522HYNRZV0</v>
          </cell>
          <cell r="I393">
            <v>84038207118</v>
          </cell>
          <cell r="J393">
            <v>26066517279</v>
          </cell>
          <cell r="K393">
            <v>5359734</v>
          </cell>
          <cell r="N393">
            <v>30093</v>
          </cell>
          <cell r="P393">
            <v>31</v>
          </cell>
          <cell r="Q393">
            <v>31050</v>
          </cell>
          <cell r="R393" t="str">
            <v>MEX</v>
          </cell>
          <cell r="T393">
            <v>2</v>
          </cell>
          <cell r="U393">
            <v>1</v>
          </cell>
          <cell r="V393">
            <v>38384</v>
          </cell>
          <cell r="W393">
            <v>38384</v>
          </cell>
          <cell r="X393">
            <v>2894</v>
          </cell>
          <cell r="AA393" t="str">
            <v>DP</v>
          </cell>
          <cell r="AB393" t="str">
            <v>BANORTE</v>
          </cell>
          <cell r="AC393" t="str">
            <v>0199252604</v>
          </cell>
          <cell r="AE393">
            <v>1606</v>
          </cell>
          <cell r="AF393">
            <v>26</v>
          </cell>
          <cell r="AG393">
            <v>252</v>
          </cell>
          <cell r="AI393">
            <v>71</v>
          </cell>
          <cell r="AJ393">
            <v>73</v>
          </cell>
          <cell r="AK393" t="str">
            <v>MONTES DEAME</v>
          </cell>
          <cell r="AL393">
            <v>97115</v>
          </cell>
          <cell r="AM393">
            <v>9417473</v>
          </cell>
          <cell r="AO393">
            <v>31</v>
          </cell>
          <cell r="AP393">
            <v>31050</v>
          </cell>
          <cell r="AQ393" t="str">
            <v>TREJO DZIB DEIVI GABRIEL</v>
          </cell>
          <cell r="AR393" t="str">
            <v>CALLE : 26 No 252 X 71 - 73 MONTES DEAME</v>
          </cell>
        </row>
        <row r="394">
          <cell r="A394" t="str">
            <v>TUN RUIZ CARLOS MANUEL</v>
          </cell>
          <cell r="B394" t="str">
            <v>TURC461206</v>
          </cell>
          <cell r="C394" t="str">
            <v>TUN</v>
          </cell>
          <cell r="D394" t="str">
            <v>RUIZ</v>
          </cell>
          <cell r="E394" t="str">
            <v>CARLOS MANUEL</v>
          </cell>
          <cell r="F394" t="str">
            <v>H</v>
          </cell>
          <cell r="H394" t="str">
            <v>TURC461206HYNNZR01</v>
          </cell>
          <cell r="I394">
            <v>84694610811</v>
          </cell>
          <cell r="J394">
            <v>603111247032</v>
          </cell>
          <cell r="N394">
            <v>17112</v>
          </cell>
          <cell r="P394">
            <v>31</v>
          </cell>
          <cell r="Q394">
            <v>31048</v>
          </cell>
          <cell r="R394" t="str">
            <v>MEX</v>
          </cell>
          <cell r="T394">
            <v>9</v>
          </cell>
          <cell r="U394">
            <v>2</v>
          </cell>
          <cell r="V394">
            <v>39114</v>
          </cell>
          <cell r="W394">
            <v>39114</v>
          </cell>
          <cell r="X394">
            <v>2164</v>
          </cell>
          <cell r="AA394" t="str">
            <v>DP</v>
          </cell>
          <cell r="AB394" t="str">
            <v>BANORTE</v>
          </cell>
          <cell r="AC394" t="str">
            <v>0587093374</v>
          </cell>
          <cell r="AE394">
            <v>1602</v>
          </cell>
          <cell r="AF394">
            <v>87</v>
          </cell>
          <cell r="AG394">
            <v>514</v>
          </cell>
          <cell r="AI394" t="str">
            <v>64A</v>
          </cell>
          <cell r="AJ394" t="str">
            <v>64B</v>
          </cell>
          <cell r="AK394" t="str">
            <v>CENTRO</v>
          </cell>
          <cell r="AL394">
            <v>97000</v>
          </cell>
          <cell r="AM394">
            <v>9841455</v>
          </cell>
          <cell r="AO394">
            <v>31</v>
          </cell>
          <cell r="AP394">
            <v>31050</v>
          </cell>
          <cell r="AQ394" t="str">
            <v>TUN RUIZ CARLOS MANUEL</v>
          </cell>
          <cell r="AR394" t="str">
            <v>CALLE : 87 No 514 X 64A - 64B CENTRO</v>
          </cell>
        </row>
        <row r="395">
          <cell r="A395" t="str">
            <v>TUN ZUÑIGA MARIA LUCILA</v>
          </cell>
          <cell r="B395" t="str">
            <v>TUZL660212</v>
          </cell>
          <cell r="C395" t="str">
            <v>TUN</v>
          </cell>
          <cell r="D395" t="str">
            <v>ZUÑIGA</v>
          </cell>
          <cell r="E395" t="str">
            <v>MARIA LUCILA</v>
          </cell>
          <cell r="F395" t="str">
            <v>M</v>
          </cell>
          <cell r="H395" t="str">
            <v>TUZL660212MYNNXC04</v>
          </cell>
          <cell r="I395">
            <v>84986600710</v>
          </cell>
          <cell r="J395">
            <v>283066115236</v>
          </cell>
          <cell r="N395">
            <v>24150</v>
          </cell>
          <cell r="P395">
            <v>31</v>
          </cell>
          <cell r="Q395">
            <v>31050</v>
          </cell>
          <cell r="R395" t="str">
            <v>MEX</v>
          </cell>
          <cell r="T395">
            <v>8</v>
          </cell>
          <cell r="U395">
            <v>2</v>
          </cell>
          <cell r="V395">
            <v>37012</v>
          </cell>
          <cell r="W395">
            <v>37012</v>
          </cell>
          <cell r="X395">
            <v>4266</v>
          </cell>
          <cell r="AA395" t="str">
            <v>DP</v>
          </cell>
          <cell r="AB395" t="str">
            <v>BANORTE</v>
          </cell>
          <cell r="AC395" t="str">
            <v>0148676459</v>
          </cell>
          <cell r="AE395">
            <v>1607</v>
          </cell>
          <cell r="AF395">
            <v>28</v>
          </cell>
          <cell r="AG395">
            <v>343</v>
          </cell>
          <cell r="AI395">
            <v>29</v>
          </cell>
          <cell r="AJ395">
            <v>31</v>
          </cell>
          <cell r="AK395" t="str">
            <v>EMILIANO ZAPATA NTE</v>
          </cell>
          <cell r="AL395">
            <v>97129</v>
          </cell>
          <cell r="AO395">
            <v>31</v>
          </cell>
          <cell r="AP395">
            <v>31050</v>
          </cell>
          <cell r="AQ395" t="str">
            <v>TUN ZUÑIGA MARIA LUCILA</v>
          </cell>
          <cell r="AR395" t="str">
            <v>CALLE : 28 No 343 X 29 - 31 EMILIANO ZAPATA NTE</v>
          </cell>
        </row>
        <row r="396">
          <cell r="A396" t="str">
            <v>TUYIN TREJO CESAR ENRIQUE</v>
          </cell>
          <cell r="B396" t="str">
            <v>TUTC750929</v>
          </cell>
          <cell r="C396" t="str">
            <v>TUYIN</v>
          </cell>
          <cell r="D396" t="str">
            <v>TREJO</v>
          </cell>
          <cell r="E396" t="str">
            <v>CESAR ENRIQUE</v>
          </cell>
          <cell r="F396" t="str">
            <v>H</v>
          </cell>
          <cell r="H396" t="str">
            <v>TUTC750929HYNYRS07</v>
          </cell>
          <cell r="I396">
            <v>84937535619</v>
          </cell>
          <cell r="J396">
            <v>74266109836</v>
          </cell>
          <cell r="K396">
            <v>711938</v>
          </cell>
          <cell r="N396">
            <v>27666</v>
          </cell>
          <cell r="P396">
            <v>31</v>
          </cell>
          <cell r="Q396">
            <v>31050</v>
          </cell>
          <cell r="R396" t="str">
            <v>MEX</v>
          </cell>
          <cell r="T396">
            <v>1</v>
          </cell>
          <cell r="U396">
            <v>2</v>
          </cell>
          <cell r="V396">
            <v>35201</v>
          </cell>
          <cell r="W396">
            <v>35201</v>
          </cell>
          <cell r="X396">
            <v>6077</v>
          </cell>
          <cell r="AA396" t="str">
            <v>DP</v>
          </cell>
          <cell r="AB396" t="str">
            <v>BANORTE</v>
          </cell>
          <cell r="AC396" t="str">
            <v>0148676468</v>
          </cell>
          <cell r="AE396">
            <v>1601</v>
          </cell>
          <cell r="AF396">
            <v>39</v>
          </cell>
          <cell r="AG396">
            <v>514</v>
          </cell>
          <cell r="AI396">
            <v>34</v>
          </cell>
          <cell r="AJ396">
            <v>36</v>
          </cell>
          <cell r="AK396" t="str">
            <v>FRACC.BRISAS DEL NORTE</v>
          </cell>
          <cell r="AO396">
            <v>31</v>
          </cell>
          <cell r="AP396">
            <v>31050</v>
          </cell>
          <cell r="AQ396" t="str">
            <v>TUYIN TREJO CESAR ENRIQUE</v>
          </cell>
          <cell r="AR396" t="str">
            <v>CALLE : 39 No 514 X 34 - 36 FRACC.BRISAS DEL NORTE</v>
          </cell>
        </row>
        <row r="397">
          <cell r="A397" t="str">
            <v>TZEC CALAN GEMINA ESTHER</v>
          </cell>
          <cell r="B397" t="str">
            <v>TECG780529</v>
          </cell>
          <cell r="C397" t="str">
            <v>TZEC</v>
          </cell>
          <cell r="D397" t="str">
            <v>CALAN</v>
          </cell>
          <cell r="E397" t="str">
            <v>GEMINA ESTHER</v>
          </cell>
          <cell r="F397" t="str">
            <v>M</v>
          </cell>
          <cell r="H397" t="str">
            <v>TEGG780529MYNZLM09</v>
          </cell>
          <cell r="I397">
            <v>84987823634</v>
          </cell>
          <cell r="J397">
            <v>494096026126</v>
          </cell>
          <cell r="N397">
            <v>28639</v>
          </cell>
          <cell r="P397">
            <v>31</v>
          </cell>
          <cell r="Q397">
            <v>31055</v>
          </cell>
          <cell r="R397" t="str">
            <v>MEX</v>
          </cell>
          <cell r="T397">
            <v>7</v>
          </cell>
          <cell r="U397">
            <v>2</v>
          </cell>
          <cell r="V397">
            <v>36754</v>
          </cell>
          <cell r="W397">
            <v>36754</v>
          </cell>
          <cell r="X397">
            <v>4524</v>
          </cell>
          <cell r="AA397" t="str">
            <v>DP</v>
          </cell>
          <cell r="AB397" t="str">
            <v>BANORTE</v>
          </cell>
          <cell r="AC397" t="str">
            <v>0148676477</v>
          </cell>
          <cell r="AE397">
            <v>1601</v>
          </cell>
          <cell r="AF397">
            <v>10</v>
          </cell>
          <cell r="AG397">
            <v>215</v>
          </cell>
          <cell r="AI397" t="str">
            <v>15A</v>
          </cell>
          <cell r="AJ397" t="str">
            <v>15B</v>
          </cell>
          <cell r="AK397" t="str">
            <v>VERGEL 1</v>
          </cell>
          <cell r="AL397">
            <v>97176</v>
          </cell>
          <cell r="AM397">
            <v>9830744</v>
          </cell>
          <cell r="AO397">
            <v>31</v>
          </cell>
          <cell r="AP397">
            <v>31050</v>
          </cell>
          <cell r="AQ397" t="str">
            <v>TZEC CALAN GEMINA ESTHER</v>
          </cell>
          <cell r="AR397" t="str">
            <v>CALLE : 10 No 215 X 15A - 15B VERGEL 1</v>
          </cell>
        </row>
        <row r="398">
          <cell r="A398" t="str">
            <v>UC CANCHE DAVID</v>
          </cell>
          <cell r="B398" t="str">
            <v>UXCD681229</v>
          </cell>
          <cell r="C398" t="str">
            <v>UC</v>
          </cell>
          <cell r="D398" t="str">
            <v>CANCHE</v>
          </cell>
          <cell r="E398" t="str">
            <v>DAVID</v>
          </cell>
          <cell r="F398" t="str">
            <v>H</v>
          </cell>
          <cell r="H398" t="str">
            <v>UXCD681229NYNCNV07</v>
          </cell>
          <cell r="I398">
            <v>84887120883</v>
          </cell>
          <cell r="J398">
            <v>217014147850</v>
          </cell>
          <cell r="N398">
            <v>25566</v>
          </cell>
          <cell r="P398">
            <v>31</v>
          </cell>
          <cell r="Q398">
            <v>31002</v>
          </cell>
          <cell r="R398" t="str">
            <v>MEX</v>
          </cell>
          <cell r="T398">
            <v>9</v>
          </cell>
          <cell r="U398">
            <v>2</v>
          </cell>
          <cell r="V398">
            <v>32660</v>
          </cell>
          <cell r="W398">
            <v>32660</v>
          </cell>
          <cell r="X398">
            <v>8618</v>
          </cell>
          <cell r="AA398" t="str">
            <v>DP</v>
          </cell>
          <cell r="AB398" t="str">
            <v>BANORTE</v>
          </cell>
          <cell r="AC398" t="str">
            <v>0687772953</v>
          </cell>
          <cell r="AE398">
            <v>1602</v>
          </cell>
          <cell r="AF398">
            <v>72</v>
          </cell>
          <cell r="AG398">
            <v>518</v>
          </cell>
          <cell r="AI398" t="str">
            <v>57B</v>
          </cell>
          <cell r="AJ398">
            <v>57</v>
          </cell>
          <cell r="AK398" t="str">
            <v>MULCHECHEN</v>
          </cell>
          <cell r="AL398">
            <v>0</v>
          </cell>
          <cell r="AO398">
            <v>31</v>
          </cell>
          <cell r="AP398">
            <v>31041</v>
          </cell>
          <cell r="AQ398" t="str">
            <v>UC CANCHE DAVID</v>
          </cell>
          <cell r="AR398" t="str">
            <v>CALLE : 72 No 518 X 57B - 57 MULCHECHEN</v>
          </cell>
        </row>
        <row r="399">
          <cell r="A399" t="str">
            <v>UC CANCHE JACINTO</v>
          </cell>
          <cell r="B399" t="str">
            <v>UXCJ580817</v>
          </cell>
          <cell r="C399" t="str">
            <v>UC</v>
          </cell>
          <cell r="D399" t="str">
            <v>CANCHE</v>
          </cell>
          <cell r="E399" t="str">
            <v>JACINTO</v>
          </cell>
          <cell r="F399" t="str">
            <v>H</v>
          </cell>
          <cell r="H399" t="str">
            <v>UXCJ580817HYNCNC05</v>
          </cell>
          <cell r="I399">
            <v>85725806294</v>
          </cell>
          <cell r="J399">
            <v>111414785</v>
          </cell>
          <cell r="N399">
            <v>21414</v>
          </cell>
          <cell r="P399">
            <v>31</v>
          </cell>
          <cell r="Q399">
            <v>31002</v>
          </cell>
          <cell r="R399" t="str">
            <v>MEX</v>
          </cell>
          <cell r="T399">
            <v>10</v>
          </cell>
          <cell r="U399">
            <v>2</v>
          </cell>
          <cell r="V399">
            <v>32964</v>
          </cell>
          <cell r="W399">
            <v>32964</v>
          </cell>
          <cell r="X399">
            <v>8314</v>
          </cell>
          <cell r="AA399" t="str">
            <v>DP</v>
          </cell>
          <cell r="AB399" t="str">
            <v>BANORTE</v>
          </cell>
          <cell r="AC399" t="str">
            <v>0154077619</v>
          </cell>
          <cell r="AE399">
            <v>1602</v>
          </cell>
          <cell r="AF399" t="str">
            <v>DOM.CONOCIDO HDA TEPICH CARRILLO</v>
          </cell>
          <cell r="AI399" t="str">
            <v>S/C</v>
          </cell>
          <cell r="AJ399" t="str">
            <v>S/C</v>
          </cell>
          <cell r="AK399" t="str">
            <v>ACANCEH</v>
          </cell>
          <cell r="AL399">
            <v>97380</v>
          </cell>
          <cell r="AO399">
            <v>31</v>
          </cell>
          <cell r="AP399">
            <v>31002</v>
          </cell>
          <cell r="AQ399" t="str">
            <v>UC CANCHE JACINTO</v>
          </cell>
          <cell r="AR399" t="str">
            <v>CALLE : DOM.CONOCIDO HDA TEPICH CARRILLO No  X S/C - S/C ACANCEH</v>
          </cell>
        </row>
        <row r="400">
          <cell r="A400" t="str">
            <v>UC UCAN MARIA DEL CARMEN</v>
          </cell>
          <cell r="B400" t="str">
            <v>UXUC780306</v>
          </cell>
          <cell r="C400" t="str">
            <v>UC</v>
          </cell>
          <cell r="D400" t="str">
            <v>UCAN</v>
          </cell>
          <cell r="E400" t="str">
            <v>MARIA DEL CARMEN</v>
          </cell>
          <cell r="F400" t="str">
            <v>M</v>
          </cell>
          <cell r="H400" t="str">
            <v>UXUC780306MYNCCROP</v>
          </cell>
          <cell r="I400">
            <v>84957625340</v>
          </cell>
          <cell r="J400">
            <v>26866353933</v>
          </cell>
          <cell r="N400">
            <v>28555</v>
          </cell>
          <cell r="P400">
            <v>31</v>
          </cell>
          <cell r="Q400">
            <v>31050</v>
          </cell>
          <cell r="R400" t="str">
            <v>MEX</v>
          </cell>
          <cell r="T400">
            <v>5</v>
          </cell>
          <cell r="U400">
            <v>2</v>
          </cell>
          <cell r="V400">
            <v>39508</v>
          </cell>
          <cell r="W400">
            <v>39508</v>
          </cell>
          <cell r="X400">
            <v>1770</v>
          </cell>
          <cell r="AA400" t="str">
            <v>DP</v>
          </cell>
          <cell r="AB400" t="str">
            <v>BANORTE</v>
          </cell>
          <cell r="AC400" t="str">
            <v>0166217614</v>
          </cell>
          <cell r="AE400">
            <v>1607</v>
          </cell>
          <cell r="AF400">
            <v>55</v>
          </cell>
          <cell r="AG400">
            <v>770</v>
          </cell>
          <cell r="AI400">
            <v>111</v>
          </cell>
          <cell r="AJ400" t="str">
            <v>111B</v>
          </cell>
          <cell r="AK400" t="str">
            <v>MERCEDES BARRERA</v>
          </cell>
          <cell r="AL400">
            <v>97261</v>
          </cell>
          <cell r="AM400">
            <v>9299950</v>
          </cell>
          <cell r="AO400">
            <v>31</v>
          </cell>
          <cell r="AP400">
            <v>31050</v>
          </cell>
          <cell r="AQ400" t="str">
            <v>UC UCAN MARIA DEL CARMEN</v>
          </cell>
          <cell r="AR400" t="str">
            <v>CALLE : 55 No 770 X 111 - 111B MERCEDES BARRERA</v>
          </cell>
        </row>
        <row r="401">
          <cell r="A401" t="str">
            <v>UC LOPEZ EULOGIO</v>
          </cell>
          <cell r="B401" t="str">
            <v>ULOE520311</v>
          </cell>
          <cell r="C401" t="str">
            <v>UC</v>
          </cell>
          <cell r="D401" t="str">
            <v>LOPEZ</v>
          </cell>
          <cell r="E401" t="str">
            <v>EULOGIO</v>
          </cell>
          <cell r="F401" t="str">
            <v>H</v>
          </cell>
          <cell r="H401" t="str">
            <v>UXLE520311HYNCPL04</v>
          </cell>
          <cell r="I401">
            <v>45905315474</v>
          </cell>
          <cell r="J401">
            <v>43813677674</v>
          </cell>
          <cell r="K401">
            <v>10410083</v>
          </cell>
          <cell r="N401">
            <v>19064</v>
          </cell>
          <cell r="P401">
            <v>31</v>
          </cell>
          <cell r="Q401">
            <v>31098</v>
          </cell>
          <cell r="R401" t="str">
            <v>MEX</v>
          </cell>
          <cell r="T401">
            <v>9</v>
          </cell>
          <cell r="U401">
            <v>2</v>
          </cell>
          <cell r="V401">
            <v>37316</v>
          </cell>
          <cell r="W401">
            <v>37316</v>
          </cell>
          <cell r="X401">
            <v>3962</v>
          </cell>
          <cell r="AA401" t="str">
            <v>DP</v>
          </cell>
          <cell r="AB401" t="str">
            <v>BANORTE</v>
          </cell>
          <cell r="AC401" t="str">
            <v>0149557797</v>
          </cell>
          <cell r="AE401">
            <v>1603</v>
          </cell>
          <cell r="AF401">
            <v>46</v>
          </cell>
          <cell r="AG401">
            <v>588</v>
          </cell>
          <cell r="AI401">
            <v>25</v>
          </cell>
          <cell r="AJ401">
            <v>27</v>
          </cell>
          <cell r="AK401" t="str">
            <v>SALVADOR ALVARADO OTE</v>
          </cell>
          <cell r="AL401">
            <v>97116</v>
          </cell>
          <cell r="AM401">
            <v>9823804</v>
          </cell>
          <cell r="AO401">
            <v>31</v>
          </cell>
          <cell r="AP401">
            <v>31050</v>
          </cell>
          <cell r="AQ401" t="str">
            <v>UC LOPEZ EULOGIO</v>
          </cell>
          <cell r="AR401" t="str">
            <v>CALLE : 46 No 588 X 25 - 27 SALVADOR ALVARADO OTE</v>
          </cell>
        </row>
        <row r="402">
          <cell r="A402" t="str">
            <v>UCAN ESTRELLA JOSE LUIS</v>
          </cell>
          <cell r="B402" t="str">
            <v>VAEL570522</v>
          </cell>
          <cell r="C402" t="str">
            <v>UCAN</v>
          </cell>
          <cell r="D402" t="str">
            <v>ESTRELLA</v>
          </cell>
          <cell r="E402" t="str">
            <v>JOSE LUIS</v>
          </cell>
          <cell r="F402" t="str">
            <v>H</v>
          </cell>
          <cell r="H402" t="str">
            <v>UAEL570522HYNCSS07</v>
          </cell>
          <cell r="I402">
            <v>84745702070</v>
          </cell>
          <cell r="J402">
            <v>403013684142</v>
          </cell>
          <cell r="K402">
            <v>10406673</v>
          </cell>
          <cell r="N402">
            <v>20962</v>
          </cell>
          <cell r="P402">
            <v>31</v>
          </cell>
          <cell r="Q402">
            <v>31079</v>
          </cell>
          <cell r="R402" t="str">
            <v>MEX</v>
          </cell>
          <cell r="T402">
            <v>10</v>
          </cell>
          <cell r="U402">
            <v>1</v>
          </cell>
          <cell r="V402">
            <v>31107</v>
          </cell>
          <cell r="W402">
            <v>31107</v>
          </cell>
          <cell r="X402">
            <v>10171</v>
          </cell>
          <cell r="AA402" t="str">
            <v>DP</v>
          </cell>
          <cell r="AB402" t="str">
            <v>BANORTE</v>
          </cell>
          <cell r="AC402" t="str">
            <v>0154077646</v>
          </cell>
          <cell r="AE402">
            <v>1602</v>
          </cell>
          <cell r="AF402">
            <v>44</v>
          </cell>
          <cell r="AG402">
            <v>486</v>
          </cell>
          <cell r="AI402">
            <v>7</v>
          </cell>
          <cell r="AJ402">
            <v>9</v>
          </cell>
          <cell r="AK402" t="str">
            <v>COL.LOS REYES</v>
          </cell>
          <cell r="AL402">
            <v>97260</v>
          </cell>
          <cell r="AO402">
            <v>31</v>
          </cell>
          <cell r="AP402">
            <v>31050</v>
          </cell>
          <cell r="AQ402" t="str">
            <v>UCAN ESTRELLA JOSE LUIS</v>
          </cell>
          <cell r="AR402" t="str">
            <v>CALLE : 44 No 486 X 7 - 9 COL.LOS REYES</v>
          </cell>
        </row>
        <row r="403">
          <cell r="A403" t="str">
            <v>UH CANUL ISIDRO</v>
          </cell>
          <cell r="B403" t="str">
            <v>UXCI660615</v>
          </cell>
          <cell r="C403" t="str">
            <v>UH</v>
          </cell>
          <cell r="D403" t="str">
            <v>CANUL</v>
          </cell>
          <cell r="E403" t="str">
            <v>ISIDRO</v>
          </cell>
          <cell r="F403" t="str">
            <v>H</v>
          </cell>
          <cell r="H403" t="str">
            <v>UXCI660515HYNHNS07</v>
          </cell>
          <cell r="I403">
            <v>82846604013</v>
          </cell>
          <cell r="J403">
            <v>43813677675</v>
          </cell>
          <cell r="K403">
            <v>5488902</v>
          </cell>
          <cell r="N403">
            <v>24242</v>
          </cell>
          <cell r="P403">
            <v>31</v>
          </cell>
          <cell r="Q403">
            <v>31084</v>
          </cell>
          <cell r="R403" t="str">
            <v>MEX</v>
          </cell>
          <cell r="T403">
            <v>9</v>
          </cell>
          <cell r="U403">
            <v>2</v>
          </cell>
          <cell r="V403">
            <v>37500</v>
          </cell>
          <cell r="W403">
            <v>37500</v>
          </cell>
          <cell r="X403">
            <v>3778</v>
          </cell>
          <cell r="AA403" t="str">
            <v>DP</v>
          </cell>
          <cell r="AB403" t="str">
            <v>BANORTE</v>
          </cell>
          <cell r="AC403" t="str">
            <v>0152137649</v>
          </cell>
          <cell r="AE403">
            <v>1602</v>
          </cell>
          <cell r="AF403">
            <v>33</v>
          </cell>
          <cell r="AG403">
            <v>356</v>
          </cell>
          <cell r="AI403">
            <v>22</v>
          </cell>
          <cell r="AJ403">
            <v>24</v>
          </cell>
          <cell r="AK403" t="str">
            <v>POLIGONO108 ITZIMNA</v>
          </cell>
          <cell r="AL403">
            <v>97143</v>
          </cell>
          <cell r="AO403">
            <v>31</v>
          </cell>
          <cell r="AP403">
            <v>31050</v>
          </cell>
          <cell r="AQ403" t="str">
            <v>UH CANUL ISIDRO</v>
          </cell>
          <cell r="AR403" t="str">
            <v>CALLE : 33 No 356 X 22 - 24 POLIGONO108 ITZIMNA</v>
          </cell>
        </row>
        <row r="404">
          <cell r="A404" t="str">
            <v>UICAB MARTINEZ JOSE LUIS</v>
          </cell>
          <cell r="B404" t="str">
            <v>UIML570706</v>
          </cell>
          <cell r="C404" t="str">
            <v>UICAB</v>
          </cell>
          <cell r="D404" t="str">
            <v>MARTINEZ</v>
          </cell>
          <cell r="E404" t="str">
            <v>JOSE LUIS</v>
          </cell>
          <cell r="F404" t="str">
            <v>H</v>
          </cell>
          <cell r="H404" t="str">
            <v>UIML570706IHYNCR509</v>
          </cell>
          <cell r="I404">
            <v>84895702607</v>
          </cell>
          <cell r="J404">
            <v>56413766210</v>
          </cell>
          <cell r="N404">
            <v>21007</v>
          </cell>
          <cell r="P404">
            <v>31</v>
          </cell>
          <cell r="Q404">
            <v>31101</v>
          </cell>
          <cell r="R404" t="str">
            <v>MEX</v>
          </cell>
          <cell r="T404">
            <v>9</v>
          </cell>
          <cell r="U404">
            <v>2</v>
          </cell>
          <cell r="V404">
            <v>38853</v>
          </cell>
          <cell r="W404">
            <v>38853</v>
          </cell>
          <cell r="X404">
            <v>2425</v>
          </cell>
          <cell r="AA404" t="str">
            <v>DP</v>
          </cell>
          <cell r="AB404" t="str">
            <v>BANORTE</v>
          </cell>
          <cell r="AC404" t="str">
            <v>0542164611</v>
          </cell>
          <cell r="AE404">
            <v>1602</v>
          </cell>
          <cell r="AF404" t="str">
            <v>52A</v>
          </cell>
          <cell r="AG404">
            <v>891</v>
          </cell>
          <cell r="AI404">
            <v>125</v>
          </cell>
          <cell r="AJ404">
            <v>127</v>
          </cell>
          <cell r="AK404" t="str">
            <v>FRACC.ZAZILHA</v>
          </cell>
          <cell r="AL404">
            <v>97298</v>
          </cell>
          <cell r="AM404">
            <v>9402525</v>
          </cell>
          <cell r="AO404">
            <v>31</v>
          </cell>
          <cell r="AP404">
            <v>31050</v>
          </cell>
          <cell r="AQ404" t="str">
            <v>UICAB MARTINEZ JOSE LUIS</v>
          </cell>
          <cell r="AR404" t="str">
            <v>CALLE : 52A No 891 X 125 - 127 FRACC.ZAZILHA</v>
          </cell>
        </row>
        <row r="405">
          <cell r="A405" t="str">
            <v>UICAB PAT PEDRO DE JESUS</v>
          </cell>
          <cell r="B405" t="str">
            <v>UIPP860504</v>
          </cell>
          <cell r="C405" t="str">
            <v>UICAB</v>
          </cell>
          <cell r="D405" t="str">
            <v>PAT</v>
          </cell>
          <cell r="E405" t="str">
            <v>PEDRO DE JESUS</v>
          </cell>
          <cell r="F405" t="str">
            <v>H</v>
          </cell>
          <cell r="H405" t="str">
            <v>UIPP860504HQRCTD07</v>
          </cell>
          <cell r="I405">
            <v>84088604123</v>
          </cell>
          <cell r="J405">
            <v>1111077323354</v>
          </cell>
          <cell r="N405">
            <v>40302</v>
          </cell>
          <cell r="P405">
            <v>23</v>
          </cell>
          <cell r="Q405">
            <v>23001</v>
          </cell>
          <cell r="R405" t="str">
            <v>MEX</v>
          </cell>
          <cell r="T405">
            <v>7</v>
          </cell>
          <cell r="U405">
            <v>1</v>
          </cell>
          <cell r="V405">
            <v>40467</v>
          </cell>
          <cell r="W405">
            <v>40467</v>
          </cell>
          <cell r="X405">
            <v>811</v>
          </cell>
          <cell r="AA405" t="str">
            <v>DP</v>
          </cell>
          <cell r="AB405" t="str">
            <v>BANORTE</v>
          </cell>
          <cell r="AC405" t="str">
            <v>0687772971</v>
          </cell>
          <cell r="AE405">
            <v>1603</v>
          </cell>
          <cell r="AF405">
            <v>18</v>
          </cell>
          <cell r="AG405" t="str">
            <v>79A</v>
          </cell>
          <cell r="AI405">
            <v>11</v>
          </cell>
          <cell r="AJ405">
            <v>13</v>
          </cell>
          <cell r="AK405" t="str">
            <v>DZEMUL</v>
          </cell>
          <cell r="AL405">
            <v>97404</v>
          </cell>
          <cell r="AN405">
            <v>9991845921</v>
          </cell>
          <cell r="AO405">
            <v>31</v>
          </cell>
          <cell r="AP405">
            <v>31026</v>
          </cell>
          <cell r="AQ405" t="str">
            <v>UICAB PAT PEDRO DE JESUS</v>
          </cell>
          <cell r="AR405" t="str">
            <v>CALLE : 18 No 79A X 11 - 13 DZEMUL</v>
          </cell>
        </row>
        <row r="406">
          <cell r="A406" t="str">
            <v>VALDEZ CANTO MARCOS EFREN</v>
          </cell>
          <cell r="B406" t="str">
            <v>VACM710907</v>
          </cell>
          <cell r="C406" t="str">
            <v>VALDEZ</v>
          </cell>
          <cell r="D406" t="str">
            <v>CANTO</v>
          </cell>
          <cell r="E406" t="str">
            <v>MARCOS EFREN</v>
          </cell>
          <cell r="F406" t="str">
            <v>H</v>
          </cell>
          <cell r="H406" t="str">
            <v>VACM710907HYNLNR09</v>
          </cell>
          <cell r="I406">
            <v>82887125225</v>
          </cell>
          <cell r="J406">
            <v>645066210754</v>
          </cell>
          <cell r="N406">
            <v>26183</v>
          </cell>
          <cell r="P406">
            <v>31</v>
          </cell>
          <cell r="Q406">
            <v>31050</v>
          </cell>
          <cell r="R406" t="str">
            <v>MEX</v>
          </cell>
          <cell r="T406">
            <v>8</v>
          </cell>
          <cell r="U406">
            <v>2</v>
          </cell>
          <cell r="V406">
            <v>37027</v>
          </cell>
          <cell r="W406">
            <v>37027</v>
          </cell>
          <cell r="X406">
            <v>4251</v>
          </cell>
          <cell r="AA406" t="str">
            <v>DP</v>
          </cell>
          <cell r="AB406" t="str">
            <v>BANORTE</v>
          </cell>
          <cell r="AC406" t="str">
            <v>0500839021</v>
          </cell>
          <cell r="AE406">
            <v>1607</v>
          </cell>
          <cell r="AF406" t="str">
            <v>37B</v>
          </cell>
          <cell r="AG406" t="str">
            <v>818A</v>
          </cell>
          <cell r="AI406">
            <v>104</v>
          </cell>
          <cell r="AJ406">
            <v>106</v>
          </cell>
          <cell r="AK406" t="str">
            <v>FRACC.SOL CAUCEL97300</v>
          </cell>
          <cell r="AL406">
            <v>97300</v>
          </cell>
          <cell r="AN406">
            <v>9991205918</v>
          </cell>
          <cell r="AO406">
            <v>31</v>
          </cell>
          <cell r="AP406">
            <v>31050</v>
          </cell>
          <cell r="AQ406" t="str">
            <v>VALDEZ CANTO MARCOS EFREN</v>
          </cell>
          <cell r="AR406" t="str">
            <v>CALLE : 37B No 818A X 104 - 106 FRACC.SOL CAUCEL97300</v>
          </cell>
        </row>
        <row r="407">
          <cell r="A407" t="str">
            <v>VALDEZ LEON YENNY DEL CARMEN</v>
          </cell>
          <cell r="B407" t="str">
            <v>VALY720725</v>
          </cell>
          <cell r="C407" t="str">
            <v>VALDEZ</v>
          </cell>
          <cell r="D407" t="str">
            <v>LEON</v>
          </cell>
          <cell r="E407" t="str">
            <v>YENNY DEL CARMEN</v>
          </cell>
          <cell r="F407" t="str">
            <v>M</v>
          </cell>
          <cell r="H407" t="str">
            <v>VALY720725MYNLNN02</v>
          </cell>
          <cell r="I407">
            <v>84017204938</v>
          </cell>
          <cell r="J407">
            <v>54366073036</v>
          </cell>
          <cell r="N407">
            <v>26505</v>
          </cell>
          <cell r="P407">
            <v>31</v>
          </cell>
          <cell r="Q407">
            <v>31050</v>
          </cell>
          <cell r="R407" t="str">
            <v>MEX</v>
          </cell>
          <cell r="T407">
            <v>1</v>
          </cell>
          <cell r="U407">
            <v>2</v>
          </cell>
          <cell r="V407">
            <v>34608</v>
          </cell>
          <cell r="W407">
            <v>34608</v>
          </cell>
          <cell r="X407">
            <v>6670</v>
          </cell>
          <cell r="AA407" t="str">
            <v>DP</v>
          </cell>
          <cell r="AB407" t="str">
            <v>BANORTE</v>
          </cell>
          <cell r="AC407" t="str">
            <v>0148676495</v>
          </cell>
          <cell r="AE407">
            <v>1602</v>
          </cell>
          <cell r="AF407">
            <v>101</v>
          </cell>
          <cell r="AG407">
            <v>399</v>
          </cell>
          <cell r="AI407" t="str">
            <v>48A</v>
          </cell>
          <cell r="AJ407" t="str">
            <v>48B</v>
          </cell>
          <cell r="AK407" t="str">
            <v>COL.SANTA ROSA</v>
          </cell>
          <cell r="AL407">
            <v>97279</v>
          </cell>
          <cell r="AM407">
            <v>9299525</v>
          </cell>
          <cell r="AO407">
            <v>31</v>
          </cell>
          <cell r="AP407">
            <v>31050</v>
          </cell>
          <cell r="AQ407" t="str">
            <v>VALDEZ LEON YENNY DEL CARMEN</v>
          </cell>
          <cell r="AR407" t="str">
            <v>CALLE : 101 No 399 X 48A - 48B COL.SANTA ROSA</v>
          </cell>
        </row>
        <row r="408">
          <cell r="A408" t="str">
            <v>VARGAS CAMARGO SERGIO ESTEBAN</v>
          </cell>
          <cell r="B408" t="str">
            <v>VACS6112284UO</v>
          </cell>
          <cell r="C408" t="str">
            <v>VARGAS</v>
          </cell>
          <cell r="D408" t="str">
            <v>CAMARGO</v>
          </cell>
          <cell r="E408" t="str">
            <v>SERGIO ESTEBAN</v>
          </cell>
          <cell r="F408" t="str">
            <v>H</v>
          </cell>
          <cell r="H408" t="str">
            <v>VACS611228HYNRMR03</v>
          </cell>
          <cell r="I408">
            <v>84816102432</v>
          </cell>
          <cell r="J408">
            <v>538066089318</v>
          </cell>
          <cell r="N408">
            <v>22643</v>
          </cell>
          <cell r="P408">
            <v>31</v>
          </cell>
          <cell r="Q408">
            <v>31050</v>
          </cell>
          <cell r="R408" t="str">
            <v>MEX</v>
          </cell>
          <cell r="T408">
            <v>1</v>
          </cell>
          <cell r="U408">
            <v>2</v>
          </cell>
          <cell r="V408">
            <v>39814</v>
          </cell>
          <cell r="W408">
            <v>39814</v>
          </cell>
          <cell r="X408">
            <v>1464</v>
          </cell>
          <cell r="AA408" t="str">
            <v>DP</v>
          </cell>
          <cell r="AB408" t="str">
            <v>BANORTE</v>
          </cell>
          <cell r="AC408" t="str">
            <v>0571643040</v>
          </cell>
          <cell r="AE408">
            <v>1601</v>
          </cell>
          <cell r="AF408" t="str">
            <v>46B</v>
          </cell>
          <cell r="AG408">
            <v>571</v>
          </cell>
          <cell r="AI408">
            <v>99</v>
          </cell>
          <cell r="AJ408" t="str">
            <v>S/C</v>
          </cell>
          <cell r="AK408" t="str">
            <v>STA ROSA</v>
          </cell>
          <cell r="AL408">
            <v>97279</v>
          </cell>
          <cell r="AM408">
            <v>9401909</v>
          </cell>
          <cell r="AO408">
            <v>31</v>
          </cell>
          <cell r="AP408">
            <v>31050</v>
          </cell>
          <cell r="AQ408" t="str">
            <v>VARGAS CAMARGO SERGIO ESTEBAN</v>
          </cell>
          <cell r="AR408" t="str">
            <v>CALLE : 46B No 571 X 99 - S/C STA ROSA</v>
          </cell>
        </row>
        <row r="409">
          <cell r="A409" t="str">
            <v>VARGUEZ CALDERON CARLOS RENAN</v>
          </cell>
          <cell r="B409" t="str">
            <v>VACC590825</v>
          </cell>
          <cell r="C409" t="str">
            <v>VARGUEZ</v>
          </cell>
          <cell r="D409" t="str">
            <v>CALDERON</v>
          </cell>
          <cell r="E409" t="str">
            <v>CARLOS RENAN</v>
          </cell>
          <cell r="F409" t="str">
            <v>H</v>
          </cell>
          <cell r="H409" t="str">
            <v>VACC590825HYNRLR05</v>
          </cell>
          <cell r="I409">
            <v>84795910318</v>
          </cell>
          <cell r="J409">
            <v>445013680549</v>
          </cell>
          <cell r="K409">
            <v>225002</v>
          </cell>
          <cell r="N409">
            <v>21787</v>
          </cell>
          <cell r="P409">
            <v>31</v>
          </cell>
          <cell r="Q409">
            <v>31015</v>
          </cell>
          <cell r="R409" t="str">
            <v>MEX</v>
          </cell>
          <cell r="T409">
            <v>9</v>
          </cell>
          <cell r="U409">
            <v>2</v>
          </cell>
          <cell r="V409">
            <v>41380</v>
          </cell>
          <cell r="W409">
            <v>41380</v>
          </cell>
          <cell r="X409">
            <v>-102</v>
          </cell>
          <cell r="AA409" t="str">
            <v>DP</v>
          </cell>
          <cell r="AB409" t="str">
            <v>BANORTE</v>
          </cell>
          <cell r="AC409" t="str">
            <v>0156173382</v>
          </cell>
          <cell r="AE409">
            <v>1608</v>
          </cell>
          <cell r="AF409" t="str">
            <v>21A</v>
          </cell>
          <cell r="AG409">
            <v>462</v>
          </cell>
          <cell r="AI409">
            <v>38</v>
          </cell>
          <cell r="AJ409">
            <v>40</v>
          </cell>
          <cell r="AK409" t="str">
            <v>SALVADOR ALVARADO OTE</v>
          </cell>
          <cell r="AL409">
            <v>97166</v>
          </cell>
          <cell r="AM409">
            <v>9825506</v>
          </cell>
          <cell r="AO409">
            <v>31</v>
          </cell>
          <cell r="AP409">
            <v>31050</v>
          </cell>
          <cell r="AQ409" t="str">
            <v>VARGUEZ CALDERON CARLOS RENAN</v>
          </cell>
          <cell r="AR409" t="str">
            <v>CALLE : 21A No 462 X 38 - 40 SALVADOR ALVARADO OTE</v>
          </cell>
        </row>
        <row r="410">
          <cell r="A410" t="str">
            <v>VARGUEZ GONZALEZ RODOLFO ARIEL</v>
          </cell>
          <cell r="B410" t="str">
            <v>VAGR520202</v>
          </cell>
          <cell r="C410" t="str">
            <v>VARGUEZ</v>
          </cell>
          <cell r="D410" t="str">
            <v>GONZALEZ</v>
          </cell>
          <cell r="E410" t="str">
            <v>RODOLFO ARIEL</v>
          </cell>
          <cell r="F410" t="str">
            <v>H</v>
          </cell>
          <cell r="H410" t="str">
            <v>VAGR520202HYNRND02</v>
          </cell>
          <cell r="I410">
            <v>84795200207</v>
          </cell>
          <cell r="J410">
            <v>265013654215</v>
          </cell>
          <cell r="N410">
            <v>19026</v>
          </cell>
          <cell r="P410">
            <v>31</v>
          </cell>
          <cell r="Q410">
            <v>31101</v>
          </cell>
          <cell r="R410" t="str">
            <v>MEX</v>
          </cell>
          <cell r="T410">
            <v>4</v>
          </cell>
          <cell r="U410">
            <v>2</v>
          </cell>
          <cell r="V410">
            <v>39357</v>
          </cell>
          <cell r="W410">
            <v>39357</v>
          </cell>
          <cell r="X410">
            <v>1921</v>
          </cell>
          <cell r="AA410" t="str">
            <v>DP</v>
          </cell>
          <cell r="AB410" t="str">
            <v>BANORTE</v>
          </cell>
          <cell r="AC410" t="str">
            <v>0610362688</v>
          </cell>
          <cell r="AE410">
            <v>1610</v>
          </cell>
          <cell r="AF410">
            <v>40</v>
          </cell>
          <cell r="AG410" t="str">
            <v>521A</v>
          </cell>
          <cell r="AI410">
            <v>40</v>
          </cell>
          <cell r="AJ410">
            <v>29</v>
          </cell>
          <cell r="AK410" t="str">
            <v>FRACC.LOS PINOS</v>
          </cell>
          <cell r="AL410">
            <v>97138</v>
          </cell>
          <cell r="AM410">
            <v>9433606</v>
          </cell>
          <cell r="AO410">
            <v>31</v>
          </cell>
          <cell r="AP410">
            <v>31050</v>
          </cell>
          <cell r="AQ410" t="str">
            <v>VARGUEZ GONZALEZ RODOLFO ARIEL</v>
          </cell>
          <cell r="AR410" t="str">
            <v>CALLE : 40 No 521A X 40 - 29 FRACC.LOS PINOS</v>
          </cell>
        </row>
        <row r="411">
          <cell r="A411" t="str">
            <v>VEGA DIAZ MARIO HORACIO</v>
          </cell>
          <cell r="B411" t="str">
            <v>VEDM580801</v>
          </cell>
          <cell r="C411" t="str">
            <v>VEGA</v>
          </cell>
          <cell r="D411" t="str">
            <v>DIAZ</v>
          </cell>
          <cell r="E411" t="str">
            <v>MARIO HORACIO</v>
          </cell>
          <cell r="F411" t="str">
            <v>H</v>
          </cell>
          <cell r="H411" t="str">
            <v>VEDM580801HYNGZR00</v>
          </cell>
          <cell r="I411">
            <v>84835800669</v>
          </cell>
          <cell r="J411">
            <v>38813590090</v>
          </cell>
          <cell r="N411">
            <v>21398</v>
          </cell>
          <cell r="P411">
            <v>31</v>
          </cell>
          <cell r="Q411">
            <v>31050</v>
          </cell>
          <cell r="R411" t="str">
            <v>MEX</v>
          </cell>
          <cell r="T411">
            <v>4</v>
          </cell>
          <cell r="U411">
            <v>2</v>
          </cell>
          <cell r="V411">
            <v>34366</v>
          </cell>
          <cell r="W411">
            <v>34366</v>
          </cell>
          <cell r="X411">
            <v>6912</v>
          </cell>
          <cell r="AA411" t="str">
            <v>DP</v>
          </cell>
          <cell r="AB411" t="str">
            <v>BANORTE</v>
          </cell>
          <cell r="AC411" t="str">
            <v>0148676552</v>
          </cell>
          <cell r="AE411">
            <v>1610</v>
          </cell>
          <cell r="AF411">
            <v>45</v>
          </cell>
          <cell r="AG411">
            <v>536</v>
          </cell>
          <cell r="AI411">
            <v>100</v>
          </cell>
          <cell r="AJ411" t="str">
            <v>S/C</v>
          </cell>
          <cell r="AK411" t="str">
            <v>FRACC.PASEO DE LAS FUETES97225</v>
          </cell>
          <cell r="AL411">
            <v>97225</v>
          </cell>
          <cell r="AO411">
            <v>31</v>
          </cell>
          <cell r="AP411">
            <v>31050</v>
          </cell>
          <cell r="AQ411" t="str">
            <v>VEGA DIAZ MARIO HORACIO</v>
          </cell>
          <cell r="AR411" t="str">
            <v>CALLE : 45 No 536 X 100 - S/C FRACC.PASEO DE LAS FUETES97225</v>
          </cell>
        </row>
        <row r="412">
          <cell r="A412" t="str">
            <v>VENTURA ARAUJO MARCO ANTONIO</v>
          </cell>
          <cell r="B412" t="str">
            <v>VEAM561017</v>
          </cell>
          <cell r="C412" t="str">
            <v>VENTURA</v>
          </cell>
          <cell r="D412" t="str">
            <v>ARAUJO</v>
          </cell>
          <cell r="E412" t="str">
            <v>MARCO ANTONIO</v>
          </cell>
          <cell r="F412" t="str">
            <v>H</v>
          </cell>
          <cell r="H412" t="str">
            <v>VEAM561017HYNNRR11</v>
          </cell>
          <cell r="I412">
            <v>84765602747</v>
          </cell>
          <cell r="J412">
            <v>62314199891</v>
          </cell>
          <cell r="N412">
            <v>20745</v>
          </cell>
          <cell r="P412">
            <v>31</v>
          </cell>
          <cell r="Q412">
            <v>31050</v>
          </cell>
          <cell r="R412" t="str">
            <v>MEX</v>
          </cell>
          <cell r="T412">
            <v>8</v>
          </cell>
          <cell r="U412">
            <v>2</v>
          </cell>
          <cell r="V412">
            <v>38261</v>
          </cell>
          <cell r="W412">
            <v>38261</v>
          </cell>
          <cell r="X412">
            <v>3017</v>
          </cell>
          <cell r="AA412" t="str">
            <v>DP</v>
          </cell>
          <cell r="AB412" t="str">
            <v>BANORTE</v>
          </cell>
          <cell r="AC412" t="str">
            <v>0199252622</v>
          </cell>
          <cell r="AE412">
            <v>1609</v>
          </cell>
          <cell r="AF412">
            <v>131</v>
          </cell>
          <cell r="AG412">
            <v>719</v>
          </cell>
          <cell r="AI412" t="str">
            <v>S/C</v>
          </cell>
          <cell r="AJ412" t="str">
            <v>S/C</v>
          </cell>
          <cell r="AK412" t="str">
            <v>COL SAN ANTONIO XLUCH</v>
          </cell>
          <cell r="AL412">
            <v>97290</v>
          </cell>
          <cell r="AO412">
            <v>31</v>
          </cell>
          <cell r="AP412">
            <v>31050</v>
          </cell>
          <cell r="AQ412" t="str">
            <v>VENTURA ARAUJO MARCO ANTONIO</v>
          </cell>
          <cell r="AR412" t="str">
            <v>CALLE : 131 No 719 X S/C - S/C COL SAN ANTONIO XLUCH</v>
          </cell>
        </row>
        <row r="413">
          <cell r="A413" t="str">
            <v>VENTURA MARTINEZ JOSE GERARDO</v>
          </cell>
          <cell r="B413" t="str">
            <v>VEMG750810</v>
          </cell>
          <cell r="C413" t="str">
            <v>VENTURA</v>
          </cell>
          <cell r="D413" t="str">
            <v>MARTINEZ</v>
          </cell>
          <cell r="E413" t="str">
            <v>JOSE GERARDO</v>
          </cell>
          <cell r="F413" t="str">
            <v>H</v>
          </cell>
          <cell r="H413" t="str">
            <v>VEMG750810HYNNRR03</v>
          </cell>
          <cell r="I413">
            <v>84077502908</v>
          </cell>
          <cell r="J413">
            <v>746066119514</v>
          </cell>
          <cell r="N413">
            <v>27616</v>
          </cell>
          <cell r="P413">
            <v>31</v>
          </cell>
          <cell r="Q413">
            <v>31059</v>
          </cell>
          <cell r="R413" t="str">
            <v>MEX</v>
          </cell>
          <cell r="T413">
            <v>7</v>
          </cell>
          <cell r="U413">
            <v>2</v>
          </cell>
          <cell r="V413">
            <v>39814</v>
          </cell>
          <cell r="W413">
            <v>39814</v>
          </cell>
          <cell r="X413">
            <v>1464</v>
          </cell>
          <cell r="AA413" t="str">
            <v>DP</v>
          </cell>
          <cell r="AB413" t="str">
            <v>BANORTE</v>
          </cell>
          <cell r="AC413" t="str">
            <v>0640221849</v>
          </cell>
          <cell r="AE413">
            <v>1601</v>
          </cell>
          <cell r="AF413">
            <v>56</v>
          </cell>
          <cell r="AG413">
            <v>111</v>
          </cell>
          <cell r="AI413">
            <v>27</v>
          </cell>
          <cell r="AJ413">
            <v>29</v>
          </cell>
          <cell r="AK413" t="str">
            <v>COL.ISMAEL GARCIA</v>
          </cell>
          <cell r="AL413">
            <v>97320</v>
          </cell>
          <cell r="AN413">
            <v>9992190787</v>
          </cell>
          <cell r="AO413">
            <v>31</v>
          </cell>
          <cell r="AP413">
            <v>31059</v>
          </cell>
          <cell r="AQ413" t="str">
            <v>VENTURA MARTINEZ JOSE GERARDO</v>
          </cell>
          <cell r="AR413" t="str">
            <v>CALLE : 56 No 111 X 27 - 29 COL.ISMAEL GARCIA</v>
          </cell>
        </row>
        <row r="414">
          <cell r="A414" t="str">
            <v>VERA KUK ROSARIO DEL CARMEN</v>
          </cell>
          <cell r="B414" t="str">
            <v>VEKR820716</v>
          </cell>
          <cell r="C414" t="str">
            <v>VERA</v>
          </cell>
          <cell r="D414" t="str">
            <v>KUK</v>
          </cell>
          <cell r="E414" t="str">
            <v>ROSARIO DEL CARMEN</v>
          </cell>
          <cell r="F414" t="str">
            <v>M</v>
          </cell>
          <cell r="H414" t="str">
            <v>VEKR820716MYN</v>
          </cell>
          <cell r="I414">
            <v>84018225502</v>
          </cell>
          <cell r="J414">
            <v>529099261977</v>
          </cell>
          <cell r="N414">
            <v>30148</v>
          </cell>
          <cell r="P414">
            <v>31</v>
          </cell>
          <cell r="Q414">
            <v>31064</v>
          </cell>
          <cell r="R414" t="str">
            <v>MEX</v>
          </cell>
          <cell r="T414">
            <v>7</v>
          </cell>
          <cell r="U414">
            <v>2</v>
          </cell>
          <cell r="V414">
            <v>36951</v>
          </cell>
          <cell r="W414">
            <v>36951</v>
          </cell>
          <cell r="X414">
            <v>4327</v>
          </cell>
          <cell r="AA414" t="str">
            <v>DP</v>
          </cell>
          <cell r="AB414" t="str">
            <v>BANORTE</v>
          </cell>
          <cell r="AC414" t="str">
            <v>0148676589</v>
          </cell>
          <cell r="AE414">
            <v>1602</v>
          </cell>
          <cell r="AF414">
            <v>26</v>
          </cell>
          <cell r="AG414">
            <v>197</v>
          </cell>
          <cell r="AI414">
            <v>79</v>
          </cell>
          <cell r="AJ414">
            <v>81</v>
          </cell>
          <cell r="AK414" t="str">
            <v>UNIDAD MORELOS</v>
          </cell>
          <cell r="AL414">
            <v>97174</v>
          </cell>
          <cell r="AM414">
            <v>9404952</v>
          </cell>
          <cell r="AO414">
            <v>31</v>
          </cell>
          <cell r="AP414">
            <v>31050</v>
          </cell>
          <cell r="AQ414" t="str">
            <v>VERA KUK ROSARIO DEL CARMEN</v>
          </cell>
          <cell r="AR414" t="str">
            <v>CALLE : 26 No 197 X 79 - 81 UNIDAD MORELOS</v>
          </cell>
        </row>
        <row r="415">
          <cell r="A415" t="str">
            <v>VIDAL GIJON HENRY ALBERTO</v>
          </cell>
          <cell r="B415" t="str">
            <v>VIGH601120</v>
          </cell>
          <cell r="C415" t="str">
            <v>VIDAL</v>
          </cell>
          <cell r="D415" t="str">
            <v>GIJON</v>
          </cell>
          <cell r="E415" t="str">
            <v>HENRY ALBERTO</v>
          </cell>
          <cell r="F415" t="str">
            <v>H</v>
          </cell>
          <cell r="H415" t="str">
            <v>VIGH601120HYNDJN01</v>
          </cell>
          <cell r="I415">
            <v>84866204070</v>
          </cell>
          <cell r="J415">
            <v>327066599629</v>
          </cell>
          <cell r="N415">
            <v>22240</v>
          </cell>
          <cell r="P415">
            <v>31</v>
          </cell>
          <cell r="Q415">
            <v>31096</v>
          </cell>
          <cell r="R415" t="str">
            <v>MEX</v>
          </cell>
          <cell r="T415">
            <v>10</v>
          </cell>
          <cell r="U415">
            <v>2</v>
          </cell>
          <cell r="V415">
            <v>32599</v>
          </cell>
          <cell r="W415">
            <v>32599</v>
          </cell>
          <cell r="X415">
            <v>8679</v>
          </cell>
          <cell r="AA415" t="str">
            <v>DP</v>
          </cell>
          <cell r="AB415" t="str">
            <v>BANORTE</v>
          </cell>
          <cell r="AC415" t="str">
            <v>0156382924</v>
          </cell>
          <cell r="AE415">
            <v>1603</v>
          </cell>
          <cell r="AF415">
            <v>18</v>
          </cell>
          <cell r="AG415">
            <v>464</v>
          </cell>
          <cell r="AI415">
            <v>41</v>
          </cell>
          <cell r="AJ415" t="str">
            <v>S/C</v>
          </cell>
          <cell r="AK415" t="str">
            <v>COL PETKANCHE</v>
          </cell>
          <cell r="AL415">
            <v>97145</v>
          </cell>
          <cell r="AM415">
            <v>9815309</v>
          </cell>
          <cell r="AO415">
            <v>31</v>
          </cell>
          <cell r="AP415">
            <v>31050</v>
          </cell>
          <cell r="AQ415" t="str">
            <v>VIDAL GIJON HENRY ALBERTO</v>
          </cell>
          <cell r="AR415" t="str">
            <v>CALLE : 18 No 464 X 41 - S/C COL PETKANCHE</v>
          </cell>
        </row>
        <row r="416">
          <cell r="A416" t="str">
            <v>VILLANUEVA CASTILLO WILBERT</v>
          </cell>
          <cell r="B416" t="str">
            <v>VICW590801HC4</v>
          </cell>
          <cell r="C416" t="str">
            <v>VILLANUEVA</v>
          </cell>
          <cell r="D416" t="str">
            <v>CASTILLO</v>
          </cell>
          <cell r="E416" t="str">
            <v>WILBERT</v>
          </cell>
          <cell r="F416" t="str">
            <v>H</v>
          </cell>
          <cell r="H416" t="str">
            <v>VICW590801HYNLSL04</v>
          </cell>
          <cell r="I416">
            <v>19815904545</v>
          </cell>
          <cell r="J416">
            <v>299013633195</v>
          </cell>
          <cell r="N416">
            <v>21763</v>
          </cell>
          <cell r="P416">
            <v>31</v>
          </cell>
          <cell r="Q416">
            <v>31059</v>
          </cell>
          <cell r="R416" t="str">
            <v>MEX</v>
          </cell>
          <cell r="T416">
            <v>7</v>
          </cell>
          <cell r="U416">
            <v>2</v>
          </cell>
          <cell r="V416">
            <v>32690</v>
          </cell>
          <cell r="W416">
            <v>32690</v>
          </cell>
          <cell r="X416">
            <v>8588</v>
          </cell>
          <cell r="AA416" t="str">
            <v>DP</v>
          </cell>
          <cell r="AB416" t="str">
            <v>BANORTE</v>
          </cell>
          <cell r="AC416" t="str">
            <v>0156098056</v>
          </cell>
          <cell r="AE416">
            <v>1606</v>
          </cell>
          <cell r="AF416">
            <v>8</v>
          </cell>
          <cell r="AG416">
            <v>75</v>
          </cell>
          <cell r="AI416">
            <v>5</v>
          </cell>
          <cell r="AJ416">
            <v>3</v>
          </cell>
          <cell r="AK416" t="str">
            <v>SAN ANTONIO CINTA</v>
          </cell>
          <cell r="AL416">
            <v>97139</v>
          </cell>
          <cell r="AM416">
            <v>9444282</v>
          </cell>
          <cell r="AO416">
            <v>31</v>
          </cell>
          <cell r="AP416">
            <v>31050</v>
          </cell>
          <cell r="AQ416" t="str">
            <v>VILLANUEVA CASTILLO WILBERT</v>
          </cell>
          <cell r="AR416" t="str">
            <v>CALLE : 8 No 75 X 5 - 3 SAN ANTONIO CINTA</v>
          </cell>
        </row>
        <row r="417">
          <cell r="A417" t="str">
            <v>VILLANUEVA PECH MIGUEL FERNANDO</v>
          </cell>
          <cell r="B417" t="str">
            <v>VIPMF650617</v>
          </cell>
          <cell r="C417" t="str">
            <v>VILLANUEVA</v>
          </cell>
          <cell r="D417" t="str">
            <v>PECH</v>
          </cell>
          <cell r="E417" t="str">
            <v>MIGUEL FERNANDO</v>
          </cell>
          <cell r="F417" t="str">
            <v>H</v>
          </cell>
          <cell r="H417" t="str">
            <v>VIPM650617HYNLCG04</v>
          </cell>
          <cell r="I417">
            <v>84886512221</v>
          </cell>
          <cell r="K417">
            <v>3485725</v>
          </cell>
          <cell r="N417">
            <v>23910</v>
          </cell>
          <cell r="P417">
            <v>31</v>
          </cell>
          <cell r="Q417">
            <v>31050</v>
          </cell>
          <cell r="R417" t="str">
            <v>MEX</v>
          </cell>
          <cell r="T417">
            <v>7</v>
          </cell>
          <cell r="U417">
            <v>2</v>
          </cell>
          <cell r="V417">
            <v>34440</v>
          </cell>
          <cell r="W417">
            <v>34440</v>
          </cell>
          <cell r="X417">
            <v>6838</v>
          </cell>
          <cell r="AA417" t="str">
            <v>DP</v>
          </cell>
          <cell r="AB417" t="str">
            <v>BANORTE</v>
          </cell>
          <cell r="AC417" t="str">
            <v>0150048358</v>
          </cell>
          <cell r="AE417">
            <v>1602</v>
          </cell>
          <cell r="AF417" t="str">
            <v>57B</v>
          </cell>
          <cell r="AG417">
            <v>651</v>
          </cell>
          <cell r="AI417">
            <v>10</v>
          </cell>
          <cell r="AJ417">
            <v>12</v>
          </cell>
          <cell r="AK417" t="str">
            <v>FRACC.DELPARQUE</v>
          </cell>
          <cell r="AL417">
            <v>97160</v>
          </cell>
          <cell r="AO417">
            <v>31</v>
          </cell>
          <cell r="AP417">
            <v>31050</v>
          </cell>
          <cell r="AQ417" t="str">
            <v>VILLANUEVA PECH MIGUEL FERNANDO</v>
          </cell>
          <cell r="AR417" t="str">
            <v>CALLE : 57B No 651 X 10 - 12 FRACC.DELPARQUE</v>
          </cell>
        </row>
        <row r="418">
          <cell r="A418" t="str">
            <v>VINAJERA MOGUEL LUCY ESTEFANY</v>
          </cell>
          <cell r="B418" t="str">
            <v>VIML890822</v>
          </cell>
          <cell r="C418" t="str">
            <v>VINAJERA</v>
          </cell>
          <cell r="D418" t="str">
            <v>MOGUEL</v>
          </cell>
          <cell r="E418" t="str">
            <v>LUCY ESTEFANY</v>
          </cell>
          <cell r="F418" t="str">
            <v>M</v>
          </cell>
          <cell r="H418" t="str">
            <v>VIML890822MYNNGC10</v>
          </cell>
          <cell r="I418">
            <v>84088913847</v>
          </cell>
          <cell r="J418">
            <v>1070111308019</v>
          </cell>
          <cell r="N418">
            <v>32742</v>
          </cell>
          <cell r="P418">
            <v>31</v>
          </cell>
          <cell r="Q418">
            <v>31050</v>
          </cell>
          <cell r="R418" t="str">
            <v>MEX</v>
          </cell>
          <cell r="T418">
            <v>7</v>
          </cell>
          <cell r="U418">
            <v>2</v>
          </cell>
          <cell r="V418">
            <v>40710</v>
          </cell>
          <cell r="W418">
            <v>40710</v>
          </cell>
          <cell r="X418">
            <v>568</v>
          </cell>
          <cell r="AA418" t="str">
            <v>DP</v>
          </cell>
          <cell r="AB418" t="str">
            <v>BANORTE</v>
          </cell>
          <cell r="AC418" t="str">
            <v>0687773026</v>
          </cell>
          <cell r="AE418">
            <v>1601</v>
          </cell>
          <cell r="AF418">
            <v>42</v>
          </cell>
          <cell r="AG418">
            <v>516</v>
          </cell>
          <cell r="AI418">
            <v>65</v>
          </cell>
          <cell r="AJ418">
            <v>67</v>
          </cell>
          <cell r="AK418" t="str">
            <v>CENTRO</v>
          </cell>
          <cell r="AL418">
            <v>97000</v>
          </cell>
          <cell r="AM418">
            <v>9247587</v>
          </cell>
          <cell r="AO418">
            <v>31</v>
          </cell>
          <cell r="AP418">
            <v>31050</v>
          </cell>
          <cell r="AQ418" t="str">
            <v>VINAJERA MOGUEL LUCY ESTEFANY</v>
          </cell>
          <cell r="AR418" t="str">
            <v>CALLE : 42 No 516 X 65 - 67 CENTRO</v>
          </cell>
        </row>
        <row r="419">
          <cell r="A419" t="str">
            <v>XEC CITUK ALMA ROSA DE JESUS</v>
          </cell>
          <cell r="B419" t="str">
            <v>XECA661015</v>
          </cell>
          <cell r="C419" t="str">
            <v>XEC</v>
          </cell>
          <cell r="D419" t="str">
            <v>CITUK</v>
          </cell>
          <cell r="E419" t="str">
            <v>ALMA ROSA DE JESUS</v>
          </cell>
          <cell r="F419" t="str">
            <v>M</v>
          </cell>
          <cell r="H419" t="str">
            <v>XECA661015MYNCTL07</v>
          </cell>
          <cell r="I419">
            <v>84846609711</v>
          </cell>
          <cell r="J419">
            <v>32713658589</v>
          </cell>
          <cell r="N419" t="str">
            <v>15/101966</v>
          </cell>
          <cell r="P419">
            <v>31</v>
          </cell>
          <cell r="Q419">
            <v>31058</v>
          </cell>
          <cell r="R419" t="str">
            <v>MEX</v>
          </cell>
          <cell r="T419">
            <v>7</v>
          </cell>
          <cell r="U419">
            <v>2</v>
          </cell>
          <cell r="V419">
            <v>37362</v>
          </cell>
          <cell r="W419">
            <v>37362</v>
          </cell>
          <cell r="X419">
            <v>3916</v>
          </cell>
          <cell r="AA419" t="str">
            <v>DP</v>
          </cell>
          <cell r="AB419" t="str">
            <v>BANORTE</v>
          </cell>
          <cell r="AC419" t="str">
            <v>0687773035</v>
          </cell>
          <cell r="AE419">
            <v>1601</v>
          </cell>
          <cell r="AF419">
            <v>127</v>
          </cell>
          <cell r="AG419">
            <v>690</v>
          </cell>
          <cell r="AI419">
            <v>148</v>
          </cell>
          <cell r="AJ419">
            <v>150</v>
          </cell>
          <cell r="AK419" t="str">
            <v>LOS HEROES</v>
          </cell>
          <cell r="AL419">
            <v>971</v>
          </cell>
          <cell r="AO419">
            <v>31</v>
          </cell>
          <cell r="AP419">
            <v>31050</v>
          </cell>
          <cell r="AQ419" t="str">
            <v>XEC CITUK ALMA ROSA DE JESUS</v>
          </cell>
          <cell r="AR419" t="str">
            <v>CALLE : 127 No 690 X 148 - 150 LOS HEROES</v>
          </cell>
        </row>
        <row r="420">
          <cell r="A420" t="str">
            <v>XOOL CABALLERO JOSE DEL CARMEN</v>
          </cell>
          <cell r="B420" t="str">
            <v>XOCC610112</v>
          </cell>
          <cell r="C420" t="str">
            <v>XOOL</v>
          </cell>
          <cell r="D420" t="str">
            <v>CABALLERO</v>
          </cell>
          <cell r="E420" t="str">
            <v>JOSE DEL CARMEN</v>
          </cell>
          <cell r="F420" t="str">
            <v>H</v>
          </cell>
          <cell r="H420" t="str">
            <v>XOCC610122HYNLBR03</v>
          </cell>
          <cell r="I420">
            <v>84816101053</v>
          </cell>
          <cell r="J420">
            <v>45366289463</v>
          </cell>
          <cell r="N420">
            <v>22303</v>
          </cell>
          <cell r="P420">
            <v>31</v>
          </cell>
          <cell r="Q420">
            <v>31050</v>
          </cell>
          <cell r="R420" t="str">
            <v>MEX</v>
          </cell>
          <cell r="T420">
            <v>7</v>
          </cell>
          <cell r="U420">
            <v>5</v>
          </cell>
          <cell r="V420">
            <v>35627</v>
          </cell>
          <cell r="W420">
            <v>35627</v>
          </cell>
          <cell r="X420">
            <v>5651</v>
          </cell>
          <cell r="AA420" t="str">
            <v>DP</v>
          </cell>
          <cell r="AB420" t="str">
            <v>BANORTE</v>
          </cell>
          <cell r="AC420" t="str">
            <v>0148881570</v>
          </cell>
          <cell r="AE420">
            <v>1601</v>
          </cell>
          <cell r="AF420" t="str">
            <v>2B</v>
          </cell>
          <cell r="AG420" t="str">
            <v>493D</v>
          </cell>
          <cell r="AI420">
            <v>59</v>
          </cell>
          <cell r="AJ420">
            <v>61</v>
          </cell>
          <cell r="AK420" t="str">
            <v>ESPERANZA</v>
          </cell>
          <cell r="AL420">
            <v>97169</v>
          </cell>
          <cell r="AM420">
            <v>1682089</v>
          </cell>
          <cell r="AO420">
            <v>31</v>
          </cell>
          <cell r="AP420">
            <v>31050</v>
          </cell>
          <cell r="AQ420" t="str">
            <v>XOOL CABALLERO JOSE DEL CARMEN</v>
          </cell>
          <cell r="AR420" t="str">
            <v>CALLE : 2B No 493D X 59 - 61 ESPERANZA</v>
          </cell>
        </row>
        <row r="421">
          <cell r="A421" t="str">
            <v>YAH PECH NELY MARIA</v>
          </cell>
          <cell r="B421" t="str">
            <v>MAYN620120</v>
          </cell>
          <cell r="C421" t="str">
            <v>YAH</v>
          </cell>
          <cell r="D421" t="str">
            <v>PECH</v>
          </cell>
          <cell r="E421" t="str">
            <v>NELY MARIA</v>
          </cell>
          <cell r="F421" t="str">
            <v>M</v>
          </cell>
          <cell r="H421" t="str">
            <v>MAYN620120MYNTHL08</v>
          </cell>
          <cell r="I421">
            <v>45906332866</v>
          </cell>
          <cell r="J421">
            <v>34413612096</v>
          </cell>
          <cell r="N421">
            <v>22666</v>
          </cell>
          <cell r="P421">
            <v>31</v>
          </cell>
          <cell r="Q421">
            <v>31036</v>
          </cell>
          <cell r="R421" t="str">
            <v>MEX</v>
          </cell>
          <cell r="T421">
            <v>10</v>
          </cell>
          <cell r="U421">
            <v>2</v>
          </cell>
          <cell r="V421">
            <v>34197</v>
          </cell>
          <cell r="W421">
            <v>34197</v>
          </cell>
          <cell r="X421">
            <v>7081</v>
          </cell>
          <cell r="AA421" t="str">
            <v>DP</v>
          </cell>
          <cell r="AB421" t="str">
            <v>BANORTE</v>
          </cell>
          <cell r="AC421" t="str">
            <v>0148889491</v>
          </cell>
          <cell r="AE421">
            <v>1607</v>
          </cell>
          <cell r="AF421">
            <v>33</v>
          </cell>
          <cell r="AG421">
            <v>405</v>
          </cell>
          <cell r="AI421">
            <v>38</v>
          </cell>
          <cell r="AJ421">
            <v>40</v>
          </cell>
          <cell r="AK421" t="str">
            <v>CHENKU</v>
          </cell>
          <cell r="AL421">
            <v>97219</v>
          </cell>
          <cell r="AO421">
            <v>31</v>
          </cell>
          <cell r="AP421">
            <v>31050</v>
          </cell>
          <cell r="AQ421" t="str">
            <v>YAH PECH NELY MARIA</v>
          </cell>
          <cell r="AR421" t="str">
            <v>CALLE : 33 No 405 X 38 - 40 CHENKU</v>
          </cell>
        </row>
        <row r="422">
          <cell r="A422" t="str">
            <v>YAMA BURGOS RUBY NATIVIDAD</v>
          </cell>
          <cell r="B422" t="str">
            <v>YABR671124</v>
          </cell>
          <cell r="C422" t="str">
            <v>YAMA</v>
          </cell>
          <cell r="D422" t="str">
            <v>BURGOS</v>
          </cell>
          <cell r="E422" t="str">
            <v>RUBY NATIVIDAD</v>
          </cell>
          <cell r="F422" t="str">
            <v>M</v>
          </cell>
          <cell r="H422" t="str">
            <v>YABR671124MYNMRB06</v>
          </cell>
          <cell r="I422">
            <v>84866707353</v>
          </cell>
          <cell r="J422">
            <v>51313687670</v>
          </cell>
          <cell r="N422">
            <v>24780</v>
          </cell>
          <cell r="P422">
            <v>31</v>
          </cell>
          <cell r="Q422">
            <v>31050</v>
          </cell>
          <cell r="R422" t="str">
            <v>MEX</v>
          </cell>
          <cell r="T422">
            <v>2</v>
          </cell>
          <cell r="U422">
            <v>2</v>
          </cell>
          <cell r="V422">
            <v>35827</v>
          </cell>
          <cell r="W422">
            <v>35827</v>
          </cell>
          <cell r="X422">
            <v>5451</v>
          </cell>
          <cell r="AA422" t="str">
            <v>DP</v>
          </cell>
          <cell r="AB422" t="str">
            <v>BANORTE</v>
          </cell>
          <cell r="AC422" t="str">
            <v>0605477234</v>
          </cell>
          <cell r="AE422">
            <v>1602</v>
          </cell>
          <cell r="AF422" t="str">
            <v>23A</v>
          </cell>
          <cell r="AG422">
            <v>352</v>
          </cell>
          <cell r="AI422">
            <v>18</v>
          </cell>
          <cell r="AJ422">
            <v>31</v>
          </cell>
          <cell r="AK422" t="str">
            <v>SAN JOSE VERGEL</v>
          </cell>
          <cell r="AL422">
            <v>97176</v>
          </cell>
          <cell r="AM422">
            <v>9834513</v>
          </cell>
          <cell r="AO422">
            <v>31</v>
          </cell>
          <cell r="AP422">
            <v>31050</v>
          </cell>
          <cell r="AQ422" t="str">
            <v>YAMA BURGOS RUBY NATIVIDAD</v>
          </cell>
          <cell r="AR422" t="str">
            <v>CALLE : 23A No 352 X 18 - 31 SAN JOSE VERGEL</v>
          </cell>
        </row>
        <row r="423">
          <cell r="A423" t="str">
            <v>YI AC CARLOS EMILIO</v>
          </cell>
          <cell r="B423" t="str">
            <v>YIAC710708</v>
          </cell>
          <cell r="C423" t="str">
            <v>YI</v>
          </cell>
          <cell r="D423" t="str">
            <v>AC</v>
          </cell>
          <cell r="E423" t="str">
            <v>CARLOS EMILIO</v>
          </cell>
          <cell r="F423" t="str">
            <v>H</v>
          </cell>
          <cell r="H423" t="str">
            <v>YIAC710708HYNXCR03</v>
          </cell>
          <cell r="I423">
            <v>84907124519</v>
          </cell>
          <cell r="J423">
            <v>490013705326</v>
          </cell>
          <cell r="N423">
            <v>26122</v>
          </cell>
          <cell r="P423">
            <v>31</v>
          </cell>
          <cell r="Q423">
            <v>31050</v>
          </cell>
          <cell r="R423" t="str">
            <v>MEX</v>
          </cell>
          <cell r="T423">
            <v>9</v>
          </cell>
          <cell r="U423">
            <v>2</v>
          </cell>
          <cell r="V423">
            <v>32540</v>
          </cell>
          <cell r="W423">
            <v>32540</v>
          </cell>
          <cell r="X423">
            <v>8738</v>
          </cell>
          <cell r="AA423" t="str">
            <v>DP</v>
          </cell>
          <cell r="AB423" t="str">
            <v>BANORTE</v>
          </cell>
          <cell r="AC423" t="str">
            <v>0154077682</v>
          </cell>
          <cell r="AE423">
            <v>1608</v>
          </cell>
          <cell r="AF423">
            <v>19</v>
          </cell>
          <cell r="AG423">
            <v>563</v>
          </cell>
          <cell r="AI423">
            <v>22</v>
          </cell>
          <cell r="AJ423">
            <v>24</v>
          </cell>
          <cell r="AK423" t="str">
            <v>COL.NUEVA CHICHEN ITZA</v>
          </cell>
          <cell r="AL423">
            <v>97170</v>
          </cell>
          <cell r="AN423">
            <v>9997384644</v>
          </cell>
          <cell r="AO423">
            <v>31</v>
          </cell>
          <cell r="AP423">
            <v>31050</v>
          </cell>
          <cell r="AQ423" t="str">
            <v>YI AC CARLOS EMILIO</v>
          </cell>
          <cell r="AR423" t="str">
            <v>CALLE : 19 No 563 X 22 - 24 COL.NUEVA CHICHEN ITZA</v>
          </cell>
        </row>
        <row r="424">
          <cell r="A424" t="str">
            <v>ZALDIVAR SOSA REBECA ANTONIA</v>
          </cell>
          <cell r="B424" t="str">
            <v>ZASR690105</v>
          </cell>
          <cell r="C424" t="str">
            <v>ZALDIVAR</v>
          </cell>
          <cell r="D424" t="str">
            <v>SOSA</v>
          </cell>
          <cell r="E424" t="str">
            <v>REBECA ANTONIA</v>
          </cell>
          <cell r="F424" t="str">
            <v>M</v>
          </cell>
          <cell r="H424" t="str">
            <v>ZASR690105MYNLSB08</v>
          </cell>
          <cell r="I424">
            <v>84916918968</v>
          </cell>
          <cell r="J424">
            <v>91414123959</v>
          </cell>
          <cell r="N424">
            <v>25324</v>
          </cell>
          <cell r="P424">
            <v>31</v>
          </cell>
          <cell r="Q424">
            <v>31093</v>
          </cell>
          <cell r="R424" t="str">
            <v>MEX</v>
          </cell>
          <cell r="T424">
            <v>1</v>
          </cell>
          <cell r="U424">
            <v>2</v>
          </cell>
          <cell r="V424">
            <v>33359</v>
          </cell>
          <cell r="W424">
            <v>33359</v>
          </cell>
          <cell r="X424">
            <v>7919</v>
          </cell>
          <cell r="AA424" t="str">
            <v>DP</v>
          </cell>
          <cell r="AB424" t="str">
            <v>BANORTE</v>
          </cell>
          <cell r="AC424" t="str">
            <v>0148676598</v>
          </cell>
          <cell r="AE424">
            <v>1601</v>
          </cell>
          <cell r="AF424">
            <v>16</v>
          </cell>
          <cell r="AI424">
            <v>25</v>
          </cell>
          <cell r="AJ424">
            <v>27</v>
          </cell>
          <cell r="AK424" t="str">
            <v>CENTRO</v>
          </cell>
          <cell r="AL424">
            <v>97470</v>
          </cell>
          <cell r="AO424">
            <v>31</v>
          </cell>
          <cell r="AP424">
            <v>31050</v>
          </cell>
          <cell r="AQ424" t="str">
            <v>ZALDIVAR SOSA REBECA ANTONIA</v>
          </cell>
          <cell r="AR424" t="str">
            <v>CALLE : 16 No  X 25 - 27 CENTRO</v>
          </cell>
        </row>
        <row r="425">
          <cell r="A425" t="str">
            <v>ZAPATA CHAVEZ PAOLA GUADALUPE</v>
          </cell>
          <cell r="B425" t="str">
            <v>ZACP850705</v>
          </cell>
          <cell r="C425" t="str">
            <v>ZAPATA</v>
          </cell>
          <cell r="D425" t="str">
            <v>CHAVEZ</v>
          </cell>
          <cell r="E425" t="str">
            <v>PAOLA GUADALUPE</v>
          </cell>
          <cell r="F425" t="str">
            <v>M</v>
          </cell>
          <cell r="H425" t="str">
            <v>ZACP850705MYNPHLC1</v>
          </cell>
          <cell r="I425">
            <v>84078516360</v>
          </cell>
          <cell r="J425">
            <v>382066682582</v>
          </cell>
          <cell r="N425">
            <v>31233</v>
          </cell>
          <cell r="P425">
            <v>31</v>
          </cell>
          <cell r="Q425">
            <v>31050</v>
          </cell>
          <cell r="R425" t="str">
            <v>MEX</v>
          </cell>
          <cell r="T425">
            <v>5</v>
          </cell>
          <cell r="U425">
            <v>1</v>
          </cell>
          <cell r="V425">
            <v>39326</v>
          </cell>
          <cell r="W425">
            <v>39326</v>
          </cell>
          <cell r="X425">
            <v>1952</v>
          </cell>
          <cell r="AA425" t="str">
            <v>DP</v>
          </cell>
          <cell r="AB425" t="str">
            <v>BANORTE</v>
          </cell>
          <cell r="AC425" t="str">
            <v>0563719584</v>
          </cell>
          <cell r="AE425">
            <v>1601</v>
          </cell>
          <cell r="AF425" t="str">
            <v>5E</v>
          </cell>
          <cell r="AG425">
            <v>308</v>
          </cell>
          <cell r="AI425">
            <v>20</v>
          </cell>
          <cell r="AJ425">
            <v>22</v>
          </cell>
          <cell r="AK425" t="str">
            <v>FRACC.JUAN PABLOII</v>
          </cell>
          <cell r="AL425">
            <v>97246</v>
          </cell>
          <cell r="AO425">
            <v>31</v>
          </cell>
          <cell r="AP425">
            <v>31050</v>
          </cell>
          <cell r="AQ425" t="str">
            <v>ZAPATA CHAVEZ PAOLA GUADALUPE</v>
          </cell>
          <cell r="AR425" t="str">
            <v>CALLE : 5E No 308 X 20 - 22 FRACC.JUAN PABLOII</v>
          </cell>
        </row>
        <row r="426">
          <cell r="A426" t="str">
            <v>ZAVALA CERVERA JOSE GONZALO</v>
          </cell>
          <cell r="B426" t="str">
            <v>ZACG470224</v>
          </cell>
          <cell r="C426" t="str">
            <v>ZAVALA</v>
          </cell>
          <cell r="D426" t="str">
            <v>CERVERA</v>
          </cell>
          <cell r="E426" t="str">
            <v>JOSE GONZALO</v>
          </cell>
          <cell r="F426" t="str">
            <v>H</v>
          </cell>
          <cell r="H426" t="str">
            <v>ZACG470224HYNVRN05</v>
          </cell>
          <cell r="I426">
            <v>84664712316</v>
          </cell>
          <cell r="J426">
            <v>255013622550</v>
          </cell>
          <cell r="N426">
            <v>17222</v>
          </cell>
          <cell r="P426">
            <v>31</v>
          </cell>
          <cell r="Q426">
            <v>31050</v>
          </cell>
          <cell r="R426" t="str">
            <v>MEX</v>
          </cell>
          <cell r="T426">
            <v>7</v>
          </cell>
          <cell r="U426">
            <v>1</v>
          </cell>
          <cell r="V426">
            <v>34381</v>
          </cell>
          <cell r="W426">
            <v>34381</v>
          </cell>
          <cell r="X426">
            <v>6897</v>
          </cell>
          <cell r="AA426" t="str">
            <v>EF</v>
          </cell>
          <cell r="AE426">
            <v>1601</v>
          </cell>
          <cell r="AF426">
            <v>25</v>
          </cell>
          <cell r="AG426" t="str">
            <v>7B</v>
          </cell>
          <cell r="AI426">
            <v>40</v>
          </cell>
          <cell r="AJ426">
            <v>42</v>
          </cell>
          <cell r="AK426" t="str">
            <v xml:space="preserve">COL. ZODZIL NTE </v>
          </cell>
          <cell r="AL426">
            <v>97117</v>
          </cell>
          <cell r="AO426">
            <v>31</v>
          </cell>
          <cell r="AP426">
            <v>31050</v>
          </cell>
          <cell r="AQ426" t="str">
            <v>ZAVALA CERVERA JOSE GONZALO</v>
          </cell>
          <cell r="AR426" t="str">
            <v xml:space="preserve">CALLE : 25 No 7B X 40 - 42 COL. ZODZIL NTE </v>
          </cell>
        </row>
        <row r="427">
          <cell r="A427" t="str">
            <v>ZEPEDA GARCIA XOCHITL SELENE</v>
          </cell>
          <cell r="B427" t="str">
            <v>ZEGX740709</v>
          </cell>
          <cell r="C427" t="str">
            <v>ZEPEDA</v>
          </cell>
          <cell r="D427" t="str">
            <v>GARCIA</v>
          </cell>
          <cell r="E427" t="str">
            <v>XOCHITL SELENE</v>
          </cell>
          <cell r="F427" t="str">
            <v>M</v>
          </cell>
          <cell r="H427" t="str">
            <v>ZEGX740709MDFPRC13</v>
          </cell>
          <cell r="I427">
            <v>84007409737</v>
          </cell>
          <cell r="J427">
            <v>476102168810</v>
          </cell>
          <cell r="N427">
            <v>27219</v>
          </cell>
          <cell r="P427">
            <v>9</v>
          </cell>
          <cell r="Q427">
            <v>9000</v>
          </cell>
          <cell r="R427" t="str">
            <v>MEX</v>
          </cell>
          <cell r="T427">
            <v>1</v>
          </cell>
          <cell r="U427">
            <v>2</v>
          </cell>
          <cell r="V427">
            <v>39052</v>
          </cell>
          <cell r="W427">
            <v>39052</v>
          </cell>
          <cell r="X427">
            <v>2226</v>
          </cell>
          <cell r="AA427" t="str">
            <v>DP</v>
          </cell>
          <cell r="AB427" t="str">
            <v>BANORTE</v>
          </cell>
          <cell r="AC427" t="str">
            <v>0588925221</v>
          </cell>
          <cell r="AE427">
            <v>1601</v>
          </cell>
          <cell r="AF427">
            <v>73</v>
          </cell>
          <cell r="AG427">
            <v>155</v>
          </cell>
          <cell r="AI427" t="str">
            <v>138B DIAG.</v>
          </cell>
          <cell r="AJ427" t="str">
            <v>S/C</v>
          </cell>
          <cell r="AK427" t="str">
            <v>RESIDENCIAL VILLA MAGNA</v>
          </cell>
          <cell r="AL427">
            <v>97246</v>
          </cell>
          <cell r="AM427">
            <v>91760610</v>
          </cell>
          <cell r="AO427">
            <v>31</v>
          </cell>
          <cell r="AP427">
            <v>31050</v>
          </cell>
          <cell r="AQ427" t="str">
            <v>ZEPEDA GARCIA XOCHITL SELENE</v>
          </cell>
          <cell r="AR427" t="str">
            <v>CALLE : 73 No 155 X 138B DIAG. - S/C RESIDENCIAL VILLA MAGNA</v>
          </cell>
        </row>
        <row r="428">
          <cell r="A428" t="str">
            <v>BALLOTE SANCHEZ OSCAR DANIEL</v>
          </cell>
          <cell r="B428" t="str">
            <v>BASO750424</v>
          </cell>
          <cell r="C428" t="str">
            <v>BALLOTE</v>
          </cell>
          <cell r="D428" t="str">
            <v>SANCHEZ</v>
          </cell>
          <cell r="E428" t="str">
            <v>OSCAR DANIEL</v>
          </cell>
          <cell r="F428" t="str">
            <v>H</v>
          </cell>
          <cell r="H428" t="str">
            <v>BASO750424HDFLNS09</v>
          </cell>
          <cell r="I428">
            <v>84957505559</v>
          </cell>
          <cell r="J428" t="str">
            <v>0212066085065</v>
          </cell>
          <cell r="K428">
            <v>430223</v>
          </cell>
          <cell r="N428">
            <v>27508</v>
          </cell>
          <cell r="P428">
            <v>9</v>
          </cell>
          <cell r="Q428" t="str">
            <v>09000</v>
          </cell>
          <cell r="R428" t="str">
            <v>MEX</v>
          </cell>
          <cell r="T428">
            <v>5</v>
          </cell>
          <cell r="U428">
            <v>2</v>
          </cell>
          <cell r="V428">
            <v>36754</v>
          </cell>
          <cell r="W428">
            <v>36754</v>
          </cell>
          <cell r="X428">
            <v>4524</v>
          </cell>
          <cell r="AA428" t="str">
            <v>DP</v>
          </cell>
          <cell r="AB428" t="str">
            <v>BANORTE</v>
          </cell>
          <cell r="AC428" t="str">
            <v>0148674606</v>
          </cell>
          <cell r="AE428">
            <v>1601</v>
          </cell>
          <cell r="AF428">
            <v>48</v>
          </cell>
          <cell r="AG428">
            <v>555</v>
          </cell>
          <cell r="AI428">
            <v>55</v>
          </cell>
          <cell r="AJ428">
            <v>57</v>
          </cell>
          <cell r="AK428" t="str">
            <v>FRACC. LAS GRANJAS</v>
          </cell>
          <cell r="AL428">
            <v>97370</v>
          </cell>
          <cell r="AO428">
            <v>31</v>
          </cell>
          <cell r="AP428">
            <v>31050</v>
          </cell>
          <cell r="AQ428" t="str">
            <v>BALLOTE SANCHEZ OSCAR DANIEL</v>
          </cell>
          <cell r="AR428" t="str">
            <v>CALLE : 48 No 555 X 55 - 57 FRACC. LAS GRANJAS</v>
          </cell>
        </row>
        <row r="429">
          <cell r="A429" t="str">
            <v>REJON SANCHEZ LINA</v>
          </cell>
          <cell r="B429" t="str">
            <v>RESL770709</v>
          </cell>
          <cell r="C429" t="str">
            <v>REJON</v>
          </cell>
          <cell r="D429" t="str">
            <v>SANCHEZ</v>
          </cell>
          <cell r="E429" t="str">
            <v>LINA</v>
          </cell>
          <cell r="F429" t="str">
            <v>M</v>
          </cell>
          <cell r="H429" t="str">
            <v>RESL770709MMCJNN04</v>
          </cell>
          <cell r="I429">
            <v>84947729061</v>
          </cell>
          <cell r="J429" t="str">
            <v>0550066209488</v>
          </cell>
          <cell r="N429">
            <v>28315</v>
          </cell>
          <cell r="P429">
            <v>9</v>
          </cell>
          <cell r="Q429">
            <v>9000</v>
          </cell>
          <cell r="R429" t="str">
            <v>MEX</v>
          </cell>
          <cell r="T429">
            <v>7</v>
          </cell>
          <cell r="U429">
            <v>2</v>
          </cell>
          <cell r="V429">
            <v>37622</v>
          </cell>
          <cell r="W429">
            <v>37622</v>
          </cell>
          <cell r="X429">
            <v>3656</v>
          </cell>
          <cell r="AA429" t="str">
            <v>DP</v>
          </cell>
          <cell r="AB429" t="str">
            <v>BANORTE</v>
          </cell>
          <cell r="AC429" t="str">
            <v>0154041227</v>
          </cell>
          <cell r="AE429">
            <v>1610</v>
          </cell>
          <cell r="AF429">
            <v>25</v>
          </cell>
          <cell r="AG429">
            <v>908</v>
          </cell>
          <cell r="AI429">
            <v>127</v>
          </cell>
          <cell r="AJ429" t="str">
            <v>S/C</v>
          </cell>
          <cell r="AK429" t="str">
            <v>FRACC.ZAZIL-HA</v>
          </cell>
          <cell r="AL429">
            <v>97298</v>
          </cell>
          <cell r="AM429">
            <v>9293291</v>
          </cell>
          <cell r="AO429">
            <v>31</v>
          </cell>
          <cell r="AP429">
            <v>31050</v>
          </cell>
          <cell r="AQ429" t="str">
            <v>REJON SANCHEZ LINA</v>
          </cell>
          <cell r="AR429" t="str">
            <v>CALLE : 25 No 908 X 127 - S/C FRACC.ZAZIL-HA</v>
          </cell>
        </row>
        <row r="430">
          <cell r="A430" t="str">
            <v>RUBIO CETINA GUILLERMO DEL JESUS</v>
          </cell>
          <cell r="B430" t="str">
            <v>RUCG630625</v>
          </cell>
          <cell r="C430" t="str">
            <v>RUBIO</v>
          </cell>
          <cell r="D430" t="str">
            <v>CETINA</v>
          </cell>
          <cell r="E430" t="str">
            <v>GUILLERMO DEL JESUS</v>
          </cell>
          <cell r="F430" t="str">
            <v>H</v>
          </cell>
          <cell r="H430" t="str">
            <v>RUCG630625HYNBTL06</v>
          </cell>
          <cell r="I430">
            <v>84906306174</v>
          </cell>
          <cell r="J430" t="str">
            <v>0510013577688</v>
          </cell>
          <cell r="N430">
            <v>23187</v>
          </cell>
          <cell r="P430">
            <v>31</v>
          </cell>
          <cell r="Q430">
            <v>31050</v>
          </cell>
          <cell r="R430" t="str">
            <v>MEX</v>
          </cell>
          <cell r="T430">
            <v>5</v>
          </cell>
          <cell r="U430">
            <v>2</v>
          </cell>
          <cell r="V430">
            <v>32690</v>
          </cell>
          <cell r="W430">
            <v>32690</v>
          </cell>
          <cell r="X430">
            <v>8588</v>
          </cell>
          <cell r="AA430" t="str">
            <v>DP</v>
          </cell>
          <cell r="AB430" t="str">
            <v>BANORTE</v>
          </cell>
          <cell r="AC430" t="str">
            <v>0156382915</v>
          </cell>
          <cell r="AE430">
            <v>1603</v>
          </cell>
          <cell r="AF430">
            <v>90</v>
          </cell>
          <cell r="AG430" t="str">
            <v>536A</v>
          </cell>
          <cell r="AI430">
            <v>65</v>
          </cell>
          <cell r="AJ430">
            <v>65</v>
          </cell>
          <cell r="AK430" t="str">
            <v>FRANC IMADERO</v>
          </cell>
          <cell r="AL430">
            <v>97240</v>
          </cell>
          <cell r="AM430">
            <v>9242868</v>
          </cell>
          <cell r="AO430">
            <v>31</v>
          </cell>
          <cell r="AP430">
            <v>31050</v>
          </cell>
          <cell r="AQ430" t="str">
            <v>RUBIO CETINA GUILLERMO DEL JESUS</v>
          </cell>
          <cell r="AR430" t="str">
            <v>CALLE : 90 No 536A X 65 - 65 FRANC IMADERO</v>
          </cell>
        </row>
        <row r="431">
          <cell r="A431" t="str">
            <v>CACERES SALAZAR VICTOR MANUEL</v>
          </cell>
          <cell r="B431" t="str">
            <v>CASV770601</v>
          </cell>
          <cell r="C431" t="str">
            <v>CACERES</v>
          </cell>
          <cell r="D431" t="str">
            <v>SALAZAR</v>
          </cell>
          <cell r="E431" t="str">
            <v>VICTOR MANUEL</v>
          </cell>
          <cell r="F431" t="str">
            <v>H</v>
          </cell>
          <cell r="H431" t="str">
            <v>CASV770601HYNCLC07</v>
          </cell>
          <cell r="I431">
            <v>37957713425</v>
          </cell>
          <cell r="J431" t="str">
            <v>0265066210396</v>
          </cell>
          <cell r="N431">
            <v>28277</v>
          </cell>
          <cell r="P431">
            <v>31</v>
          </cell>
          <cell r="Q431">
            <v>31050</v>
          </cell>
          <cell r="R431" t="str">
            <v>MEX</v>
          </cell>
          <cell r="U431">
            <v>2</v>
          </cell>
          <cell r="V431">
            <v>41229</v>
          </cell>
          <cell r="W431">
            <v>41229</v>
          </cell>
          <cell r="AA431" t="str">
            <v>DP</v>
          </cell>
          <cell r="AB431" t="str">
            <v>BANORTE</v>
          </cell>
          <cell r="AC431" t="str">
            <v>0857286963</v>
          </cell>
          <cell r="AE431">
            <v>1601</v>
          </cell>
          <cell r="AF431">
            <v>23</v>
          </cell>
          <cell r="AG431">
            <v>170</v>
          </cell>
          <cell r="AI431">
            <v>28</v>
          </cell>
          <cell r="AJ431">
            <v>30</v>
          </cell>
          <cell r="AK431" t="str">
            <v>FRACC. LA FLORIDA</v>
          </cell>
          <cell r="AL431">
            <v>97138</v>
          </cell>
          <cell r="AM431">
            <v>9999432403</v>
          </cell>
          <cell r="AO431">
            <v>31</v>
          </cell>
          <cell r="AP431">
            <v>31050</v>
          </cell>
          <cell r="AQ431" t="str">
            <v>CACERES SALAZAR VICTOR MANUEL</v>
          </cell>
          <cell r="AR431" t="str">
            <v>CALLE : 23 No 170 X 28 - 30 FRACC. LA FLORIDA</v>
          </cell>
        </row>
        <row r="432">
          <cell r="A432" t="str">
            <v>GOMEZ CRUZ CARLA MARIBEL</v>
          </cell>
          <cell r="B432" t="str">
            <v>GOCC860228</v>
          </cell>
          <cell r="C432" t="str">
            <v>GOMEZ</v>
          </cell>
          <cell r="D432" t="str">
            <v>CRUZ</v>
          </cell>
          <cell r="E432" t="str">
            <v>CARLA MARIBEL</v>
          </cell>
          <cell r="F432" t="str">
            <v>M</v>
          </cell>
          <cell r="H432" t="str">
            <v>GOCC860228MYNMRR06</v>
          </cell>
          <cell r="I432">
            <v>84128608688</v>
          </cell>
          <cell r="J432" t="str">
            <v>0416095586035</v>
          </cell>
          <cell r="N432">
            <v>31471</v>
          </cell>
          <cell r="P432">
            <v>31</v>
          </cell>
          <cell r="Q432">
            <v>31050</v>
          </cell>
          <cell r="R432" t="str">
            <v>MEX</v>
          </cell>
          <cell r="U432">
            <v>1</v>
          </cell>
          <cell r="V432">
            <v>41229</v>
          </cell>
          <cell r="W432">
            <v>41229</v>
          </cell>
          <cell r="AA432" t="str">
            <v>EF</v>
          </cell>
          <cell r="AE432">
            <v>1601</v>
          </cell>
          <cell r="AF432">
            <v>67</v>
          </cell>
          <cell r="AG432">
            <v>213</v>
          </cell>
          <cell r="AI432">
            <v>122</v>
          </cell>
          <cell r="AJ432">
            <v>128</v>
          </cell>
          <cell r="AK432" t="str">
            <v>FRACC. CAMARA DE COMERCIO</v>
          </cell>
          <cell r="AL432">
            <v>97133</v>
          </cell>
          <cell r="AO432">
            <v>31</v>
          </cell>
          <cell r="AP432">
            <v>31050</v>
          </cell>
          <cell r="AQ432" t="str">
            <v>GOMEZ CRUZ CARLA MARIBEL</v>
          </cell>
          <cell r="AR432" t="str">
            <v>CALLE : 67 No 213 X 122 - 128 FRACC. CAMARA DE COMERCIO</v>
          </cell>
        </row>
        <row r="433">
          <cell r="A433" t="str">
            <v>PECH AMAYA LUIS FERNANDO</v>
          </cell>
          <cell r="B433" t="str">
            <v>PEAL830418</v>
          </cell>
          <cell r="C433" t="str">
            <v>PECH</v>
          </cell>
          <cell r="D433" t="str">
            <v>AMAYA</v>
          </cell>
          <cell r="E433" t="str">
            <v>LUIS FERNANDO</v>
          </cell>
          <cell r="F433" t="str">
            <v>H</v>
          </cell>
          <cell r="H433" t="str">
            <v>PEAL830418HYNCMS08</v>
          </cell>
          <cell r="I433" t="str">
            <v>84018335400</v>
          </cell>
          <cell r="J433" t="str">
            <v>075066570087</v>
          </cell>
          <cell r="N433">
            <v>30424</v>
          </cell>
          <cell r="P433">
            <v>31</v>
          </cell>
          <cell r="Q433">
            <v>31050</v>
          </cell>
          <cell r="R433" t="str">
            <v>MEX</v>
          </cell>
          <cell r="T433">
            <v>9</v>
          </cell>
          <cell r="U433">
            <v>2</v>
          </cell>
          <cell r="V433">
            <v>36770</v>
          </cell>
          <cell r="W433">
            <v>36770</v>
          </cell>
          <cell r="AA433" t="str">
            <v>DP</v>
          </cell>
          <cell r="AB433" t="str">
            <v>BANORTE</v>
          </cell>
          <cell r="AC433" t="str">
            <v>0540510438</v>
          </cell>
          <cell r="AE433">
            <v>1611</v>
          </cell>
          <cell r="AF433">
            <v>8</v>
          </cell>
          <cell r="AG433">
            <v>62</v>
          </cell>
          <cell r="AI433">
            <v>19</v>
          </cell>
          <cell r="AJ433">
            <v>21</v>
          </cell>
          <cell r="AK433" t="str">
            <v>CHICXULUB PTO.</v>
          </cell>
          <cell r="AL433">
            <v>97330</v>
          </cell>
          <cell r="AO433">
            <v>31</v>
          </cell>
          <cell r="AP433">
            <v>31020</v>
          </cell>
          <cell r="AQ433" t="str">
            <v>PECH AMAYA LUIS FERNANDO</v>
          </cell>
          <cell r="AR433" t="str">
            <v>CALLE : 8 No 62 X 19 - 21 CHICXULUB PTO.</v>
          </cell>
        </row>
        <row r="434">
          <cell r="A434" t="str">
            <v>AMELLER REYES SIOMARA</v>
          </cell>
          <cell r="B434" t="str">
            <v>AERS561228</v>
          </cell>
          <cell r="C434" t="str">
            <v>AMELLER</v>
          </cell>
          <cell r="D434" t="str">
            <v>REYES</v>
          </cell>
          <cell r="E434" t="str">
            <v>SIOMARA</v>
          </cell>
          <cell r="F434" t="str">
            <v>M</v>
          </cell>
          <cell r="H434" t="str">
            <v>AERS561228MNEMYM08</v>
          </cell>
          <cell r="I434" t="str">
            <v>EXTRANJERO</v>
          </cell>
          <cell r="J434" t="str">
            <v>EXTRANJERO</v>
          </cell>
          <cell r="N434">
            <v>20817</v>
          </cell>
          <cell r="O434" t="str">
            <v>CUBA</v>
          </cell>
          <cell r="P434">
            <v>33</v>
          </cell>
          <cell r="Q434">
            <v>33000</v>
          </cell>
          <cell r="R434" t="str">
            <v>CUB</v>
          </cell>
          <cell r="T434">
            <v>5</v>
          </cell>
          <cell r="U434">
            <v>2</v>
          </cell>
          <cell r="V434">
            <v>41183</v>
          </cell>
          <cell r="W434">
            <v>41183</v>
          </cell>
          <cell r="AA434" t="str">
            <v>EF</v>
          </cell>
          <cell r="AE434">
            <v>1601</v>
          </cell>
          <cell r="AF434" t="str">
            <v>53-G</v>
          </cell>
          <cell r="AG434">
            <v>262</v>
          </cell>
          <cell r="AI434">
            <v>44</v>
          </cell>
          <cell r="AJ434">
            <v>46</v>
          </cell>
          <cell r="AK434" t="str">
            <v>FRANCISCO DE MONTEJO</v>
          </cell>
          <cell r="AL434">
            <v>97203</v>
          </cell>
          <cell r="AN434">
            <v>9992337128</v>
          </cell>
          <cell r="AO434">
            <v>31</v>
          </cell>
          <cell r="AP434">
            <v>31050</v>
          </cell>
          <cell r="AQ434" t="str">
            <v>AMELLER REYES SIOMARA</v>
          </cell>
          <cell r="AR434" t="str">
            <v>CALLE : 53-G No 262 X 44 - 46 FRANCISCO DE MONTEJO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>
        <row r="2">
          <cell r="A2" t="str">
            <v>CONTABILIDAD</v>
          </cell>
          <cell r="B2" t="str">
            <v>DIRECCION DE ADMINISTRACION Y FINANZAS</v>
          </cell>
        </row>
        <row r="3">
          <cell r="A3" t="str">
            <v>DIRECCION DE ADMON. Y FINANZAS</v>
          </cell>
          <cell r="B3" t="str">
            <v>DIRECCION DE ADMINISTRACION Y FINANZAS</v>
          </cell>
        </row>
        <row r="4">
          <cell r="A4" t="str">
            <v>PLANEACION Y CONTROL PRESUPUESTAL</v>
          </cell>
          <cell r="B4" t="str">
            <v>DIRECCION DE ADMINISTRACION Y FINANZAS</v>
          </cell>
        </row>
        <row r="5">
          <cell r="A5" t="str">
            <v>RECURSOS HUMANOS</v>
          </cell>
          <cell r="B5" t="str">
            <v>DIRECCION DE ADMINISTRACION Y FINANZAS</v>
          </cell>
        </row>
        <row r="6">
          <cell r="A6" t="str">
            <v>RECURSOS MATERIALES</v>
          </cell>
          <cell r="B6" t="str">
            <v>DIRECCION DE ADMINISTRACION Y FINANZAS</v>
          </cell>
        </row>
        <row r="7">
          <cell r="A7" t="str">
            <v>SUBDIRECCION DE ADMINISTRACION Y FINANZ</v>
          </cell>
          <cell r="B7" t="str">
            <v>DIRECCION DE ADMINISTRACION Y FINANZAS</v>
          </cell>
        </row>
        <row r="8">
          <cell r="A8" t="str">
            <v>ALTO RENDIMIENTO</v>
          </cell>
          <cell r="B8" t="str">
            <v>DIRECCION DE ALTO RENDIMIENTO</v>
          </cell>
        </row>
        <row r="9">
          <cell r="A9" t="str">
            <v>CAPACITACION Y TALENTOS DEPORTIVOS</v>
          </cell>
          <cell r="B9" t="str">
            <v>DIRECCION DE ALTO RENDIMIENTO</v>
          </cell>
        </row>
        <row r="10">
          <cell r="A10" t="str">
            <v>CENTRO DE ALTO RENDIMIENTO DEPORTIVO</v>
          </cell>
          <cell r="B10" t="str">
            <v>DIRECCION DE ALTO RENDIMIENTO</v>
          </cell>
        </row>
        <row r="11">
          <cell r="A11" t="str">
            <v>ESTADIO SALVADOR ALVARADO</v>
          </cell>
          <cell r="B11" t="str">
            <v>DIRECCION DE ALTO RENDIMIENTO</v>
          </cell>
        </row>
        <row r="12">
          <cell r="A12" t="str">
            <v>GIMNASIO POLIFUNCIONAL</v>
          </cell>
          <cell r="B12" t="str">
            <v>DIRECCION DE ALTO RENDIMIENTO</v>
          </cell>
        </row>
        <row r="13">
          <cell r="A13" t="str">
            <v>GIMNASIO SOLIDARIDAD</v>
          </cell>
          <cell r="B13" t="str">
            <v>DIRECCION DE ALTO RENDIMIENTO</v>
          </cell>
        </row>
        <row r="14">
          <cell r="A14" t="str">
            <v>MED. Y CIENCIAS APLICADAS AL DEP.</v>
          </cell>
          <cell r="B14" t="str">
            <v>DIRECCION DE ALTO RENDIMIENTO</v>
          </cell>
        </row>
        <row r="15">
          <cell r="A15" t="str">
            <v>METODOLOGIA</v>
          </cell>
          <cell r="B15" t="str">
            <v>DIRECCION DE ALTO RENDIMIENTO</v>
          </cell>
        </row>
        <row r="16">
          <cell r="A16" t="str">
            <v>PISTA DE REMO Y CANOTAJE</v>
          </cell>
          <cell r="B16" t="str">
            <v>DIRECCION DE ALTO RENDIMIENTO</v>
          </cell>
        </row>
        <row r="17">
          <cell r="A17" t="str">
            <v>UNIDAD BENITO JUAREZ</v>
          </cell>
          <cell r="B17" t="str">
            <v>DIRECCION DE ALTO RENDIMIENTO</v>
          </cell>
        </row>
        <row r="18">
          <cell r="A18" t="str">
            <v>UNIDADES DEPORTIVAS</v>
          </cell>
          <cell r="B18" t="str">
            <v>DIRECCION DE ALTO RENDIMIENTO</v>
          </cell>
        </row>
        <row r="19">
          <cell r="A19" t="str">
            <v>COMPLEJO OLIMP. DEP. INALAMBRICA</v>
          </cell>
          <cell r="B19" t="str">
            <v>DIRECCION DE COMPLEJO OLIMPICO DEPORTIVO INALAMBRICA</v>
          </cell>
        </row>
        <row r="20">
          <cell r="A20" t="str">
            <v>ACTIVACION FISICA</v>
          </cell>
          <cell r="B20" t="str">
            <v>DIRECCION DE DEPORTE FEDERADO</v>
          </cell>
        </row>
        <row r="21">
          <cell r="A21" t="str">
            <v>DEPORTE ADAPTADO Y DEL ADULTO MAYOR</v>
          </cell>
          <cell r="B21" t="str">
            <v>DIRECCION DE DEPORTE FEDERADO</v>
          </cell>
        </row>
        <row r="22">
          <cell r="A22" t="str">
            <v>DEPORTE FEDERADO</v>
          </cell>
          <cell r="B22" t="str">
            <v>DIRECCION DE DEPORTE FEDERADO</v>
          </cell>
        </row>
        <row r="23">
          <cell r="A23" t="str">
            <v>DIRECCION DE ENLACE Y VINC. INST.</v>
          </cell>
          <cell r="B23" t="str">
            <v>DIRECCION DE ENLACE Y VINCULACION INSTITUCIONAL</v>
          </cell>
        </row>
        <row r="24">
          <cell r="A24" t="str">
            <v>CENTROS REG. DE DESARROLLO</v>
          </cell>
          <cell r="B24" t="str">
            <v>DIRECCION DE PROMOCION DEPORTIVA</v>
          </cell>
        </row>
        <row r="25">
          <cell r="A25" t="str">
            <v>DEPORTE ESCOLAR</v>
          </cell>
          <cell r="B25" t="str">
            <v>DIRECCION DE PROMOCION DEPORTIVA</v>
          </cell>
        </row>
        <row r="26">
          <cell r="A26" t="str">
            <v>DIRECCION DE PROMOCION DEPORTIVA</v>
          </cell>
          <cell r="B26" t="str">
            <v>DIRECCION DE PROMOCION DEPORTIVA</v>
          </cell>
        </row>
        <row r="27">
          <cell r="A27" t="str">
            <v>EVENTOS ESPECIALES</v>
          </cell>
          <cell r="B27" t="str">
            <v>DIRECCION DE PROMOCION DEPORTIVA</v>
          </cell>
        </row>
        <row r="28">
          <cell r="A28" t="str">
            <v>SERVICIOS GENERALES</v>
          </cell>
          <cell r="B28" t="str">
            <v>DIRECCION DE PROMOCION DEPORTIVA</v>
          </cell>
        </row>
        <row r="29">
          <cell r="A29" t="str">
            <v>UNIDAD DEPORTIVA DEL SUR</v>
          </cell>
          <cell r="B29" t="str">
            <v>DIRECCION DE UNIDAD DEPORTIVA DEL SUR</v>
          </cell>
        </row>
        <row r="30">
          <cell r="A30" t="str">
            <v>UNIDAD DEPORTIVA KUKULCAN</v>
          </cell>
          <cell r="B30" t="str">
            <v>DIRECCION DE UNIDAD DEPORTIVA KUKULCAN</v>
          </cell>
        </row>
        <row r="31">
          <cell r="A31" t="str">
            <v>ATENCION CIUDADANA</v>
          </cell>
          <cell r="B31" t="str">
            <v>DIRECCION GENERAL</v>
          </cell>
        </row>
        <row r="32">
          <cell r="A32" t="str">
            <v>DIRECCION GENERAL</v>
          </cell>
          <cell r="B32" t="str">
            <v>DIRECCION GENERAL</v>
          </cell>
        </row>
        <row r="33">
          <cell r="A33" t="str">
            <v>JURIDICO</v>
          </cell>
          <cell r="B33" t="str">
            <v>DIRECCION GENERAL</v>
          </cell>
        </row>
        <row r="34">
          <cell r="A34" t="str">
            <v>SISTEMAS</v>
          </cell>
          <cell r="B34" t="str">
            <v>DIRECCION GENERAL</v>
          </cell>
        </row>
        <row r="35">
          <cell r="A35" t="str">
            <v>UNIDAD CONTRALORIA INTERNA</v>
          </cell>
          <cell r="B35" t="str">
            <v>DIRECCION GENERAL</v>
          </cell>
        </row>
        <row r="36">
          <cell r="A36" t="str">
            <v>UNIDAD DE COMUNICACION SOCIAL</v>
          </cell>
          <cell r="B36" t="str">
            <v>DIRECCION GENERAL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Bas-Even"/>
      <sheetName val="Honorarios"/>
      <sheetName val="Vales de Despensa listo "/>
      <sheetName val="RECIBOS"/>
      <sheetName val="Vales de Despensa RETROACTIVO"/>
      <sheetName val="VALES DEPARTAMENTO"/>
      <sheetName val="DIRECCION DE ADSCRIPCION"/>
      <sheetName val="PARTIDAS PRESUPUESTALES 4000"/>
      <sheetName val="PARTIDAS PRESUPUESTALES"/>
      <sheetName val="Hoja6"/>
      <sheetName val="Hoja7"/>
      <sheetName val="RESUMEN"/>
      <sheetName val="Asig Vales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unciones"/>
      <sheetName val="Hoja1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DIRECCION GENERAL</v>
          </cell>
          <cell r="B1" t="str">
            <v>DIRECCION GENERAL</v>
          </cell>
        </row>
        <row r="2">
          <cell r="A2" t="str">
            <v>UNIDAD DE CONTROL Y NORMATIVIDAD</v>
          </cell>
          <cell r="B2" t="str">
            <v>DIRECCION GENERAL</v>
          </cell>
        </row>
        <row r="3">
          <cell r="A3" t="str">
            <v>UNIDAD DE COMUNICACION SOCIAL</v>
          </cell>
          <cell r="B3" t="str">
            <v>DIRECCION GENERAL</v>
          </cell>
        </row>
        <row r="4">
          <cell r="A4" t="str">
            <v>SISTEMAS DE INFORMACION</v>
          </cell>
          <cell r="B4" t="str">
            <v>DIRECCION GENERAL</v>
          </cell>
        </row>
        <row r="5">
          <cell r="A5" t="str">
            <v>DIRECCION JURIDICA</v>
          </cell>
          <cell r="B5" t="str">
            <v>DIRECCION GENERAL</v>
          </cell>
        </row>
        <row r="6">
          <cell r="A6" t="str">
            <v>DIRECCION DE PROMOCION DEPORTIVA</v>
          </cell>
          <cell r="B6" t="str">
            <v>DIRECCION GENERAL</v>
          </cell>
        </row>
        <row r="7">
          <cell r="A7" t="str">
            <v>ACTIVACION FISICA</v>
          </cell>
          <cell r="B7" t="str">
            <v>DIRECCION DE PROMOCION DEPORTIVA</v>
          </cell>
        </row>
        <row r="8">
          <cell r="A8" t="str">
            <v>DEPORTE INICIAL Y MASIVIDAD</v>
          </cell>
          <cell r="B8" t="str">
            <v>DIRECCION DE PROMOCION DEPORTIVA</v>
          </cell>
        </row>
        <row r="9">
          <cell r="A9" t="str">
            <v>SERVICIOS GENERALES Y EVENTOS ESPECIALES</v>
          </cell>
          <cell r="B9" t="str">
            <v>DIRECCION DE PROMOCION DEPORTIVA</v>
          </cell>
        </row>
        <row r="10">
          <cell r="A10" t="str">
            <v>EVENTOS ESPECIALES Y SERVICIOS GENERALES</v>
          </cell>
          <cell r="B10" t="str">
            <v>DIRECCION DE PROMOCION DEPORTIVA</v>
          </cell>
        </row>
        <row r="11">
          <cell r="A11" t="str">
            <v>CENTROS DE DESARROLLO DEL DEPORTE</v>
          </cell>
          <cell r="B11" t="str">
            <v>DIRECCION DE PROMOCION DEPORTIVA</v>
          </cell>
        </row>
        <row r="12">
          <cell r="A12" t="str">
            <v>DIRECCION DE ADMINISTRACION  Y FINANZAS</v>
          </cell>
          <cell r="B12" t="str">
            <v>DIRECCION GENERAL</v>
          </cell>
        </row>
        <row r="13">
          <cell r="A13" t="str">
            <v>SUBDIRECCION DE ADMINISTRACION Y FINANZA</v>
          </cell>
          <cell r="B13" t="str">
            <v>DIRECCION DE ADMINISTRACION Y FINANZAS</v>
          </cell>
        </row>
        <row r="14">
          <cell r="A14" t="str">
            <v>RECURSOS HUMANOS</v>
          </cell>
          <cell r="B14" t="str">
            <v>DIRECCION DE ADMINISTRACION Y FINANZAS</v>
          </cell>
        </row>
        <row r="15">
          <cell r="A15" t="str">
            <v>CONTABILIDAD</v>
          </cell>
          <cell r="B15" t="str">
            <v>DIRECCION DE ADMINISTRACION Y FINANZAS</v>
          </cell>
        </row>
        <row r="16">
          <cell r="A16" t="str">
            <v>PLANEACION Y CONTROL PRESUPUESTAL</v>
          </cell>
          <cell r="B16" t="str">
            <v>DIRECCION DE ADMINISTRACION Y FINANZAS</v>
          </cell>
        </row>
        <row r="17">
          <cell r="A17" t="str">
            <v>RECURSOS MATERIALES</v>
          </cell>
          <cell r="B17" t="str">
            <v>DIRECCION DE ADMINISTRACION Y FINANZAS</v>
          </cell>
        </row>
        <row r="18">
          <cell r="A18" t="str">
            <v>DIRECCION DE PROYECTOS ESTRATEGICOS</v>
          </cell>
          <cell r="B18" t="str">
            <v>DIRECCION GENERAL</v>
          </cell>
        </row>
        <row r="19">
          <cell r="A19" t="str">
            <v>DIRECCION DE ALTO RENDIMIENTO</v>
          </cell>
          <cell r="B19" t="str">
            <v>DIRECCION GENERAL</v>
          </cell>
        </row>
        <row r="20">
          <cell r="A20" t="str">
            <v>CENTRO DE ALTO RENDIMIENTO DEPORTIVO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METODOLOGIA</v>
          </cell>
          <cell r="B22" t="str">
            <v>DIRECCION DE ALTO RENDIMIENTO</v>
          </cell>
        </row>
        <row r="23">
          <cell r="A23" t="str">
            <v>DEPORTE FEDERADO</v>
          </cell>
          <cell r="B23" t="str">
            <v>DIRECCION DE ALTO RENDIMIENTO</v>
          </cell>
        </row>
        <row r="24">
          <cell r="A24" t="str">
            <v>COMPLEJO DEPORTIVO KUKULCAN</v>
          </cell>
          <cell r="B24" t="str">
            <v>DIRECCION GENERAL</v>
          </cell>
        </row>
        <row r="25">
          <cell r="A25" t="str">
            <v>COMPLEJO OLIMPICO DEPORTIVO  INALAMBRICA</v>
          </cell>
          <cell r="B25" t="str">
            <v>DIRECCION GENERAL</v>
          </cell>
        </row>
        <row r="26">
          <cell r="A26" t="str">
            <v>DIRECCION DE VINC Y UNIDADES DEPORTIVAS</v>
          </cell>
          <cell r="B26" t="str">
            <v>DIRECCION GENERAL</v>
          </cell>
        </row>
        <row r="27">
          <cell r="A27" t="str">
            <v>UNIDAD DEPORTIVA DEL SUR</v>
          </cell>
          <cell r="B27" t="str">
            <v>DIRECCION DE VINC Y UNIDADES DEPORTIVAS</v>
          </cell>
        </row>
        <row r="28">
          <cell r="A28" t="str">
            <v>ESTADIO GENERAL SALVADOR ALVARADO</v>
          </cell>
          <cell r="B28" t="str">
            <v>DIRECCION DE VINC Y UNIDADES DEPORTIVAS</v>
          </cell>
        </row>
        <row r="29">
          <cell r="A29" t="str">
            <v>UNIDAD DEPORTIVA LIC BENITO JUAREZ GARC</v>
          </cell>
          <cell r="B29" t="str">
            <v>DIRECCION DE VINC Y UNIDADES DEPORTIVAS</v>
          </cell>
        </row>
        <row r="30">
          <cell r="A30" t="str">
            <v>GIMNASIO SOLIDARIDAD</v>
          </cell>
          <cell r="B30" t="str">
            <v>DIRECCION DE VINC Y UNIDADES DEPORTIVAS</v>
          </cell>
        </row>
        <row r="31">
          <cell r="A31" t="str">
            <v>UNIDAD DEPORTIVA VILLA PALMIRA</v>
          </cell>
          <cell r="B31" t="str">
            <v>DIRECCION DE VINC Y UNIDADES DEPORTIVAS</v>
          </cell>
        </row>
        <row r="32">
          <cell r="A32" t="str">
            <v>PISTA INTERNACIONAL DE REMO Y CANOTAJE</v>
          </cell>
          <cell r="B32" t="str">
            <v>DIRECCION DE VINC Y UNIDADES DEPORTIVAS</v>
          </cell>
        </row>
        <row r="33">
          <cell r="A33" t="str">
            <v>GIMNASIO POLIFUNCIONAL</v>
          </cell>
          <cell r="B33" t="str">
            <v>DIRECCION DE VINC Y UNIDADES DEPORTIVAS</v>
          </cell>
        </row>
        <row r="34">
          <cell r="A34" t="str">
            <v>CENTRO DEPORTIVO PARALIMPICO</v>
          </cell>
          <cell r="B34" t="str">
            <v>DIRECCION DE VINC Y UNIDADES DEPORTIVAS</v>
          </cell>
        </row>
        <row r="35">
          <cell r="A35" t="str">
            <v>DEPORTE POPULAR</v>
          </cell>
          <cell r="B35" t="str">
            <v>DIRECCION DE PROMOCION DEPORTIVA</v>
          </cell>
        </row>
        <row r="36">
          <cell r="A36" t="str">
            <v>CAPACITACION Y TALENTOS DEPORTIVOS</v>
          </cell>
          <cell r="B36" t="str">
            <v>DIRECCION DE ALTO RENDIMIENTO</v>
          </cell>
        </row>
        <row r="37">
          <cell r="A37" t="str">
            <v>UNIDADES DEPORTIVAS</v>
          </cell>
          <cell r="B37" t="str">
            <v>DIRECCION DE ALTO RENDIMIENTO</v>
          </cell>
        </row>
        <row r="38">
          <cell r="A38" t="str">
            <v>DEPORTE ADAPTADO Y DEL ADULTO MAYOR</v>
          </cell>
          <cell r="B38" t="str">
            <v>DIRECCION DE CENTRO DEPORTIVO PARALIMPICO</v>
          </cell>
        </row>
        <row r="39">
          <cell r="A39" t="str">
            <v>GIMNASIO DE BOX DE ALTO RENDIMIENTO</v>
          </cell>
          <cell r="B39" t="str">
            <v>DIRECCION DE ALTO RENDIMIENTO</v>
          </cell>
        </row>
        <row r="40">
          <cell r="A40" t="str">
            <v>CENTRO ESTATAL DE BOX</v>
          </cell>
          <cell r="B40" t="str">
            <v>DIRECCION DE ALTO RENDIMIENTO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OFICIOS 10.MAYO2020"/>
      <sheetName val="RESUMEN EFECTIVO-TARJETA"/>
      <sheetName val="Hoja1"/>
      <sheetName val="Resumen1"/>
      <sheetName val="ServPers"/>
      <sheetName val="Bas-Even"/>
      <sheetName val="Honorarios"/>
      <sheetName val="Asig Vales 1ª NOVIEMBRE 2019"/>
      <sheetName val="LINEAMIENTO VALES DESPENSA"/>
      <sheetName val="SAF OFICIOS APLICANDO"/>
      <sheetName val="Vales de Despensa listo "/>
      <sheetName val="RECIBOS"/>
      <sheetName val="Vales de Despensa RETROACTIVO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C3" t="str">
            <v>ACTIVACION FISICA</v>
          </cell>
          <cell r="D3" t="str">
            <v>30.03.12.02.01.01.1000.014</v>
          </cell>
          <cell r="E3" t="str">
            <v>4000.4100.4151.9.30.12.12.2.1.4845</v>
          </cell>
        </row>
        <row r="4">
          <cell r="C4" t="str">
            <v>CENTRO DE ALTO RENDIMIENTO DEPORTIVO</v>
          </cell>
          <cell r="D4" t="str">
            <v>30.02.08.02.01.01.1000.038</v>
          </cell>
          <cell r="E4" t="str">
            <v>4000.4100.4151.9.30.8.12.2.1.4746</v>
          </cell>
        </row>
        <row r="5">
          <cell r="C5" t="str">
            <v>CENTRO DEPORTIVO PARALIMPICO</v>
          </cell>
          <cell r="D5" t="str">
            <v>30.10.38.02.01.01.1000.045</v>
          </cell>
          <cell r="E5" t="str">
            <v>4000.4100.4151.9.30.38.12.2.1.8560</v>
          </cell>
        </row>
        <row r="6">
          <cell r="C6" t="str">
            <v>CENTROS DE DESARROLLO DEL DEPORTE</v>
          </cell>
          <cell r="D6" t="str">
            <v>30.02.11.02.01.01.1000.013</v>
          </cell>
          <cell r="E6" t="str">
            <v>4000.4100.4151.9.30.11.12.2.1.4845</v>
          </cell>
        </row>
        <row r="7">
          <cell r="C7" t="str">
            <v>COMPLEJO DEPORTIVO KUKULCAN</v>
          </cell>
          <cell r="D7" t="str">
            <v>30.08.16.02.01.01.1000.023</v>
          </cell>
          <cell r="E7" t="str">
            <v>4000.4100.4151.9.30.16.12.2.1.11</v>
          </cell>
        </row>
        <row r="8">
          <cell r="C8" t="str">
            <v>COMPLEJO OLIMPICO DEPORTIVO  INALAMBRICA</v>
          </cell>
          <cell r="D8" t="str">
            <v>30.07.15.02.01.01.1000.024</v>
          </cell>
          <cell r="E8" t="str">
            <v>4000.4100.4151.9.30.15.12.2.1.17</v>
          </cell>
        </row>
        <row r="9">
          <cell r="C9" t="str">
            <v>CONTABILIDAD</v>
          </cell>
          <cell r="D9" t="str">
            <v>30.04.18.01.01.01.1000.017</v>
          </cell>
          <cell r="E9" t="str">
            <v>4000.4100.4151.9.30.18.12.2.1.4722</v>
          </cell>
        </row>
        <row r="10">
          <cell r="C10" t="str">
            <v>DEPORTE FEDERADO</v>
          </cell>
          <cell r="D10" t="str">
            <v>30.05.23.02.01.01.1000.022</v>
          </cell>
          <cell r="E10" t="str">
            <v>4000.4100.4151.9.30.23.12.2.1.4746</v>
          </cell>
        </row>
        <row r="11">
          <cell r="C11" t="str">
            <v>ACADEMIAS INICIACION DEPORTIVA MASIVIDAD</v>
          </cell>
          <cell r="D11" t="str">
            <v>30.03.33.02.01.01.1000.043</v>
          </cell>
          <cell r="E11" t="str">
            <v>4000.4100.4151.9.30.33.12.2.1.4845</v>
          </cell>
        </row>
        <row r="12">
          <cell r="C12" t="str">
            <v>DIRECCION DE ADMINISTRACION Y FINANZAS</v>
          </cell>
          <cell r="D12" t="str">
            <v>30.04.17.01.01.01.1000.016</v>
          </cell>
          <cell r="E12" t="str">
            <v>4000.4100.4151.9.30.17.12.2.1.4722</v>
          </cell>
        </row>
        <row r="13">
          <cell r="C13" t="str">
            <v>DIRECCION DE ALTO RENDIMIENTO</v>
          </cell>
          <cell r="D13" t="str">
            <v>30.02.07.01.01.01.1000.05</v>
          </cell>
          <cell r="E13" t="str">
            <v>4000.4100.4151.9.30.7.12.2.1.4746</v>
          </cell>
        </row>
        <row r="14">
          <cell r="C14" t="str">
            <v>DIRECCION DE PROMOCION DEPORTIVA</v>
          </cell>
          <cell r="D14" t="str">
            <v>30.03.10.01.01.01.1000.012</v>
          </cell>
          <cell r="E14" t="str">
            <v>4000.4100.4151.9.30.10.12.2.1.4845</v>
          </cell>
        </row>
        <row r="15">
          <cell r="C15" t="str">
            <v>DIRECCION DE PROYECTOS ESTRATEGICOS</v>
          </cell>
          <cell r="D15" t="str">
            <v>30.01.04.01.01.01.1000.027</v>
          </cell>
          <cell r="E15" t="str">
            <v>4000.4100.4151.9.30.4.12.2.1.21056</v>
          </cell>
        </row>
        <row r="16">
          <cell r="C16" t="str">
            <v>DIRECCION DE VINC Y UNIDADES DEPORTIVAS</v>
          </cell>
          <cell r="D16" t="str">
            <v>30.06.05.01.01.01.1000.041</v>
          </cell>
          <cell r="E16" t="str">
            <v>4000.4100.4151.9.30.5.12.2.1.8560</v>
          </cell>
        </row>
        <row r="17">
          <cell r="C17" t="str">
            <v>DIRECCION GENERAL</v>
          </cell>
          <cell r="D17" t="str">
            <v>30.01.01.01.01.01.1000.01</v>
          </cell>
          <cell r="E17" t="str">
            <v>4000.4100.4151.9.30.1.12.2.1.433</v>
          </cell>
        </row>
        <row r="18">
          <cell r="C18" t="str">
            <v>DIRECCION JURIDICA</v>
          </cell>
          <cell r="D18" t="str">
            <v>30.01.22.01.01.01.1000.04</v>
          </cell>
          <cell r="E18" t="str">
            <v>4000.4100.4151.9.30.22.12.2.1.4692</v>
          </cell>
        </row>
        <row r="19">
          <cell r="C19" t="str">
            <v>ESTADIO SALVADOR ALVARADO</v>
          </cell>
          <cell r="D19" t="str">
            <v>30.02.24.02.01.01.1000.031</v>
          </cell>
          <cell r="E19" t="str">
            <v>4000.4100.4151.9.30.24.12.2.1.8560</v>
          </cell>
        </row>
        <row r="20">
          <cell r="C20" t="str">
            <v>GIMNASIO POLIFUNCIONAL</v>
          </cell>
          <cell r="D20" t="str">
            <v>30.02.26.02.01.01.1000.033</v>
          </cell>
          <cell r="E20" t="str">
            <v>4000.4100.4151.9.30.26.12.2.1.8560</v>
          </cell>
        </row>
        <row r="21">
          <cell r="C21" t="str">
            <v>GIMNASIO SOLIDARIDAD</v>
          </cell>
          <cell r="D21" t="str">
            <v>30.02.27.02.01.01.1000.034</v>
          </cell>
          <cell r="E21" t="str">
            <v>4000.4100.4151.9.30.27.12.2.1.8560</v>
          </cell>
        </row>
        <row r="22">
          <cell r="C22" t="str">
            <v>MEDICINA Y CIENCIAS APLICADAS AL DEPORTE</v>
          </cell>
          <cell r="D22" t="str">
            <v>30.02.09.02.01.01.1000.010</v>
          </cell>
          <cell r="E22" t="str">
            <v>4000.4100.4151.9.30.9.12.2.1.4746</v>
          </cell>
        </row>
        <row r="23">
          <cell r="C23" t="str">
            <v>METODOLOGIA</v>
          </cell>
          <cell r="D23" t="str">
            <v>30.02.31.02.01.01.1000.029</v>
          </cell>
          <cell r="E23" t="str">
            <v>4000.4100.4151.9.30.31.12.2.1.4746</v>
          </cell>
        </row>
        <row r="24">
          <cell r="C24" t="str">
            <v>PISTA INTERNACIONAL DE REMO Y CANOTAJE</v>
          </cell>
          <cell r="D24" t="str">
            <v>30.02.28.02.01.01.1000.035</v>
          </cell>
          <cell r="E24" t="str">
            <v>4000.4100.4151.9.30.28.12.2.1.8560</v>
          </cell>
        </row>
        <row r="25">
          <cell r="C25" t="str">
            <v>PLANEACION Y CONTROL PRESUPUESTAL</v>
          </cell>
          <cell r="D25" t="str">
            <v>30.04.19.01.01.01.1000.018</v>
          </cell>
          <cell r="E25" t="str">
            <v>4000.4100.4151.9.30.19.12.2.1.4722</v>
          </cell>
        </row>
        <row r="26">
          <cell r="C26" t="str">
            <v>RECURSOS HUMANOS</v>
          </cell>
          <cell r="D26" t="str">
            <v>30.04.20.01.01.01.1000.019</v>
          </cell>
          <cell r="E26" t="str">
            <v>4000.4100.4151.9.30.20.12.2.1.4722</v>
          </cell>
        </row>
        <row r="27">
          <cell r="C27" t="str">
            <v>EVENTOS ESPECIALES</v>
          </cell>
          <cell r="D27" t="str">
            <v>30.06.14.02.01.01.1000.011</v>
          </cell>
          <cell r="E27" t="str">
            <v>4000.4100.4151.9.30.14.12.2.1.4845</v>
          </cell>
        </row>
        <row r="28">
          <cell r="C28" t="str">
            <v>SISTEMAS DE INFORMACION</v>
          </cell>
          <cell r="D28" t="str">
            <v>30.01.06.01.01.01.1000.021</v>
          </cell>
          <cell r="E28" t="str">
            <v>4000.4100.4151.9.30.6.12.2.1.433</v>
          </cell>
        </row>
        <row r="29">
          <cell r="C29" t="str">
            <v>SUBDIRECCION DE ADMINISTRACION Y FINANZA</v>
          </cell>
          <cell r="D29" t="str">
            <v>30.04.35.01.01.01.1000.040</v>
          </cell>
          <cell r="E29" t="str">
            <v>4000.4100.4151.9.30.35.12.2.1.4722</v>
          </cell>
        </row>
        <row r="30">
          <cell r="C30" t="str">
            <v>MARKETING DEPORTIVO</v>
          </cell>
          <cell r="D30" t="str">
            <v>30.01.02.01.01.01.1000.02</v>
          </cell>
          <cell r="E30" t="str">
            <v>4000.4100.4151.9.30.2.12.2.1.21056</v>
          </cell>
        </row>
        <row r="31">
          <cell r="C31" t="str">
            <v>UNIDAD DE CONTROL Y NORMATIVIDAD</v>
          </cell>
          <cell r="D31" t="str">
            <v>30.01.03.01.01.01.1000.03</v>
          </cell>
          <cell r="E31" t="str">
            <v>N/D</v>
          </cell>
        </row>
        <row r="32">
          <cell r="C32" t="str">
            <v>UNIDAD DEPORTIVA DEL SUR</v>
          </cell>
          <cell r="D32" t="str">
            <v>30.09.37.02.01.01.1000.042</v>
          </cell>
          <cell r="E32" t="str">
            <v>4000.4100.4151.9.30.37.12.2.1.8560</v>
          </cell>
        </row>
        <row r="33">
          <cell r="C33" t="str">
            <v>UNIDAD DEPORTIVA BENITO JUAREZ GARCIA</v>
          </cell>
          <cell r="D33" t="str">
            <v>30.02.25.02.01.01.1000.032</v>
          </cell>
          <cell r="E33" t="str">
            <v>4000.4100.4151.9.30.25.12.2.1.8560</v>
          </cell>
        </row>
        <row r="34">
          <cell r="C34" t="str">
            <v>UNIDAD DEPORTIVA VILLA PALMIRA</v>
          </cell>
          <cell r="D34" t="str">
            <v>30.02.30.02.01.01.1000.037</v>
          </cell>
          <cell r="E34" t="str">
            <v>4000.4100.4151.9.30.30.12.2.1.8560</v>
          </cell>
        </row>
        <row r="35">
          <cell r="C35" t="str">
            <v>RECURSOS MATERIALES</v>
          </cell>
          <cell r="D35" t="str">
            <v>30.04.21.01.01.01.1000.020</v>
          </cell>
          <cell r="E35" t="str">
            <v>4000.4100.4151.9.30.21.12.2.1.4722</v>
          </cell>
        </row>
        <row r="36">
          <cell r="C36" t="str">
            <v>CENTRO ESTATAL DE BOX</v>
          </cell>
          <cell r="D36" t="str">
            <v>30.02.29.02.01.01.1000.036</v>
          </cell>
          <cell r="E36" t="str">
            <v>4000.4100.4151.9.30.29.12.2.1.8560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OFICIOS 10.MAYO2020"/>
      <sheetName val="RESUMEN EFECTIVO-TARJETA"/>
      <sheetName val="Hoja1"/>
      <sheetName val="Resumen1"/>
      <sheetName val="ServPers"/>
      <sheetName val="Bas-Even"/>
      <sheetName val="Honorarios"/>
      <sheetName val="Asig Vales 1ª NOVIEMBRE 2019"/>
      <sheetName val="LINEAMIENTO VALES DESPENSA"/>
      <sheetName val="SAF OFICIOS APLICANDO"/>
      <sheetName val="Vales de Despensa listo "/>
      <sheetName val="RECIBOS"/>
      <sheetName val="Vales de Despensa RETROACTIVO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C3" t="str">
            <v>ACTIVACION FISICA</v>
          </cell>
          <cell r="D3" t="str">
            <v>30.03.12.02.01.01.1000.014</v>
          </cell>
          <cell r="E3" t="str">
            <v>4000.4100.4151.9.30.12.12.2.1.4845</v>
          </cell>
        </row>
        <row r="4">
          <cell r="C4" t="str">
            <v>CENTRO DE ALTO RENDIMIENTO DEPORTIVO</v>
          </cell>
          <cell r="D4" t="str">
            <v>30.02.08.02.01.01.1000.038</v>
          </cell>
          <cell r="E4" t="str">
            <v>4000.4100.4151.9.30.8.12.2.1.4746</v>
          </cell>
        </row>
        <row r="5">
          <cell r="C5" t="str">
            <v>CENTRO DEPORTIVO PARALIMPICO</v>
          </cell>
          <cell r="D5" t="str">
            <v>30.10.38.02.01.01.1000.045</v>
          </cell>
          <cell r="E5" t="str">
            <v>4000.4100.4151.9.30.38.12.2.1.8560</v>
          </cell>
        </row>
        <row r="6">
          <cell r="C6" t="str">
            <v>CENTROS DE DESARROLLO DEL DEPORTE</v>
          </cell>
          <cell r="D6" t="str">
            <v>30.02.11.02.01.01.1000.013</v>
          </cell>
          <cell r="E6" t="str">
            <v>4000.4100.4151.9.30.11.12.2.1.4845</v>
          </cell>
        </row>
        <row r="7">
          <cell r="C7" t="str">
            <v>COMPLEJO DEPORTIVO KUKULCAN</v>
          </cell>
          <cell r="D7" t="str">
            <v>30.08.16.02.01.01.1000.023</v>
          </cell>
          <cell r="E7" t="str">
            <v>4000.4100.4151.9.30.16.12.2.1.11</v>
          </cell>
        </row>
        <row r="8">
          <cell r="C8" t="str">
            <v>COMPLEJO OLIMPICO DEPORTIVO  INALAMBRICA</v>
          </cell>
          <cell r="D8" t="str">
            <v>30.07.15.02.01.01.1000.024</v>
          </cell>
          <cell r="E8" t="str">
            <v>4000.4100.4151.9.30.15.12.2.1.17</v>
          </cell>
        </row>
        <row r="9">
          <cell r="C9" t="str">
            <v>CONTABILIDAD</v>
          </cell>
          <cell r="D9" t="str">
            <v>30.04.18.01.01.01.1000.017</v>
          </cell>
          <cell r="E9" t="str">
            <v>4000.4100.4151.9.30.18.12.2.1.4722</v>
          </cell>
        </row>
        <row r="10">
          <cell r="C10" t="str">
            <v>DEPORTE FEDERADO</v>
          </cell>
          <cell r="D10" t="str">
            <v>30.05.23.02.01.01.1000.022</v>
          </cell>
          <cell r="E10" t="str">
            <v>4000.4100.4151.9.30.23.12.2.1.4746</v>
          </cell>
        </row>
        <row r="11">
          <cell r="C11" t="str">
            <v>ACADEMIAS INICIACION DEPORTIVA MASIVIDAD</v>
          </cell>
          <cell r="D11" t="str">
            <v>30.03.33.02.01.01.1000.043</v>
          </cell>
          <cell r="E11" t="str">
            <v>4000.4100.4151.9.30.33.12.2.1.4845</v>
          </cell>
        </row>
        <row r="12">
          <cell r="C12" t="str">
            <v>DIRECCION DE ADMINISTRACION Y FINANZAS</v>
          </cell>
          <cell r="D12" t="str">
            <v>30.04.17.01.01.01.1000.016</v>
          </cell>
          <cell r="E12" t="str">
            <v>4000.4100.4151.9.30.17.12.2.1.4722</v>
          </cell>
        </row>
        <row r="13">
          <cell r="C13" t="str">
            <v>DIRECCION DE ALTO RENDIMIENTO</v>
          </cell>
          <cell r="D13" t="str">
            <v>30.02.07.01.01.01.1000.05</v>
          </cell>
          <cell r="E13" t="str">
            <v>4000.4100.4151.9.30.7.12.2.1.4746</v>
          </cell>
        </row>
        <row r="14">
          <cell r="C14" t="str">
            <v>DIRECCION DE PROMOCION DEPORTIVA</v>
          </cell>
          <cell r="D14" t="str">
            <v>30.03.10.01.01.01.1000.012</v>
          </cell>
          <cell r="E14" t="str">
            <v>4000.4100.4151.9.30.10.12.2.1.4845</v>
          </cell>
        </row>
        <row r="15">
          <cell r="C15" t="str">
            <v>DIRECCION DE PROYECTOS ESTRATEGICOS</v>
          </cell>
          <cell r="D15" t="str">
            <v>30.01.04.01.01.01.1000.027</v>
          </cell>
          <cell r="E15" t="str">
            <v>4000.4100.4151.9.30.4.12.2.1.21056</v>
          </cell>
        </row>
        <row r="16">
          <cell r="C16" t="str">
            <v>DIRECCION DE VINC Y UNIDADES DEPORTIVAS</v>
          </cell>
          <cell r="D16" t="str">
            <v>30.06.05.01.01.01.1000.041</v>
          </cell>
          <cell r="E16" t="str">
            <v>4000.4100.4151.9.30.5.12.2.1.8560</v>
          </cell>
        </row>
        <row r="17">
          <cell r="C17" t="str">
            <v>DIRECCION GENERAL</v>
          </cell>
          <cell r="D17" t="str">
            <v>30.01.01.01.01.01.1000.01</v>
          </cell>
          <cell r="E17" t="str">
            <v>4000.4100.4151.9.30.1.12.2.1.433</v>
          </cell>
        </row>
        <row r="18">
          <cell r="C18" t="str">
            <v>DIRECCION JURIDICA</v>
          </cell>
          <cell r="D18" t="str">
            <v>30.01.22.01.01.01.1000.04</v>
          </cell>
          <cell r="E18" t="str">
            <v>4000.4100.4151.9.30.22.12.2.1.4692</v>
          </cell>
        </row>
        <row r="19">
          <cell r="C19" t="str">
            <v>ESTADIO SALVADOR ALVARADO</v>
          </cell>
          <cell r="D19" t="str">
            <v>30.02.24.02.01.01.1000.031</v>
          </cell>
          <cell r="E19" t="str">
            <v>4000.4100.4151.9.30.24.12.2.1.8560</v>
          </cell>
        </row>
        <row r="20">
          <cell r="C20" t="str">
            <v>GIMNASIO POLIFUNCIONAL</v>
          </cell>
          <cell r="D20" t="str">
            <v>30.02.26.02.01.01.1000.033</v>
          </cell>
          <cell r="E20" t="str">
            <v>4000.4100.4151.9.30.26.12.2.1.8560</v>
          </cell>
        </row>
        <row r="21">
          <cell r="C21" t="str">
            <v>GIMNASIO SOLIDARIDAD</v>
          </cell>
          <cell r="D21" t="str">
            <v>30.02.27.02.01.01.1000.034</v>
          </cell>
          <cell r="E21" t="str">
            <v>4000.4100.4151.9.30.27.12.2.1.8560</v>
          </cell>
        </row>
        <row r="22">
          <cell r="C22" t="str">
            <v>MEDICINA Y CIENCIAS APLICADAS AL DEPORTE</v>
          </cell>
          <cell r="D22" t="str">
            <v>30.02.09.02.01.01.1000.010</v>
          </cell>
          <cell r="E22" t="str">
            <v>4000.4100.4151.9.30.9.12.2.1.4746</v>
          </cell>
        </row>
        <row r="23">
          <cell r="C23" t="str">
            <v>METODOLOGIA</v>
          </cell>
          <cell r="D23" t="str">
            <v>30.02.31.02.01.01.1000.029</v>
          </cell>
          <cell r="E23" t="str">
            <v>4000.4100.4151.9.30.31.12.2.1.4746</v>
          </cell>
        </row>
        <row r="24">
          <cell r="C24" t="str">
            <v>PISTA INTERNACIONAL DE REMO Y CANOTAJE</v>
          </cell>
          <cell r="D24" t="str">
            <v>30.02.28.02.01.01.1000.035</v>
          </cell>
          <cell r="E24" t="str">
            <v>4000.4100.4151.9.30.28.12.2.1.8560</v>
          </cell>
        </row>
        <row r="25">
          <cell r="C25" t="str">
            <v>PLANEACION Y CONTROL PRESUPUESTAL</v>
          </cell>
          <cell r="D25" t="str">
            <v>30.04.19.01.01.01.1000.018</v>
          </cell>
          <cell r="E25" t="str">
            <v>4000.4100.4151.9.30.19.12.2.1.4722</v>
          </cell>
        </row>
        <row r="26">
          <cell r="C26" t="str">
            <v>RECURSOS HUMANOS</v>
          </cell>
          <cell r="D26" t="str">
            <v>30.04.20.01.01.01.1000.019</v>
          </cell>
          <cell r="E26" t="str">
            <v>4000.4100.4151.9.30.20.12.2.1.4722</v>
          </cell>
        </row>
        <row r="27">
          <cell r="C27" t="str">
            <v>EVENTOS ESPECIALES</v>
          </cell>
          <cell r="D27" t="str">
            <v>30.06.14.02.01.01.1000.011</v>
          </cell>
          <cell r="E27" t="str">
            <v>4000.4100.4151.9.30.14.12.2.1.4845</v>
          </cell>
        </row>
        <row r="28">
          <cell r="C28" t="str">
            <v>SISTEMAS DE INFORMACION</v>
          </cell>
          <cell r="D28" t="str">
            <v>30.01.06.01.01.01.1000.021</v>
          </cell>
          <cell r="E28" t="str">
            <v>4000.4100.4151.9.30.6.12.2.1.433</v>
          </cell>
        </row>
        <row r="29">
          <cell r="C29" t="str">
            <v>SUBDIRECCION DE ADMINISTRACION Y FINANZA</v>
          </cell>
          <cell r="D29" t="str">
            <v>30.04.35.01.01.01.1000.040</v>
          </cell>
          <cell r="E29" t="str">
            <v>4000.4100.4151.9.30.35.12.2.1.4722</v>
          </cell>
        </row>
        <row r="30">
          <cell r="C30" t="str">
            <v>MARKETING DEPORTIVO</v>
          </cell>
          <cell r="D30" t="str">
            <v>30.01.02.01.01.01.1000.02</v>
          </cell>
          <cell r="E30" t="str">
            <v>4000.4100.4151.9.30.2.12.2.1.21056</v>
          </cell>
        </row>
        <row r="31">
          <cell r="C31" t="str">
            <v>UNIDAD DE CONTROL Y NORMATIVIDAD</v>
          </cell>
          <cell r="D31" t="str">
            <v>30.01.03.01.01.01.1000.03</v>
          </cell>
          <cell r="E31" t="str">
            <v>N/D</v>
          </cell>
        </row>
        <row r="32">
          <cell r="C32" t="str">
            <v>UNIDAD DEPORTIVA DEL SUR</v>
          </cell>
          <cell r="D32" t="str">
            <v>30.09.37.02.01.01.1000.042</v>
          </cell>
          <cell r="E32" t="str">
            <v>4000.4100.4151.9.30.37.12.2.1.8560</v>
          </cell>
        </row>
        <row r="33">
          <cell r="C33" t="str">
            <v>UNIDAD DEPORTIVA BENITO JUAREZ GARCIA</v>
          </cell>
          <cell r="D33" t="str">
            <v>30.02.25.02.01.01.1000.032</v>
          </cell>
          <cell r="E33" t="str">
            <v>4000.4100.4151.9.30.25.12.2.1.8560</v>
          </cell>
        </row>
        <row r="34">
          <cell r="C34" t="str">
            <v>UNIDAD DEPORTIVA VILLA PALMIRA</v>
          </cell>
          <cell r="D34" t="str">
            <v>30.02.30.02.01.01.1000.037</v>
          </cell>
          <cell r="E34" t="str">
            <v>4000.4100.4151.9.30.30.12.2.1.8560</v>
          </cell>
        </row>
        <row r="35">
          <cell r="C35" t="str">
            <v>RECURSOS MATERIALES</v>
          </cell>
          <cell r="D35" t="str">
            <v>30.04.21.01.01.01.1000.020</v>
          </cell>
          <cell r="E35" t="str">
            <v>4000.4100.4151.9.30.21.12.2.1.4722</v>
          </cell>
        </row>
        <row r="36">
          <cell r="C36" t="str">
            <v>CENTRO ESTATAL DE BOX</v>
          </cell>
          <cell r="D36" t="str">
            <v>30.02.29.02.01.01.1000.036</v>
          </cell>
          <cell r="E36" t="str">
            <v>4000.4100.4151.9.30.29.12.2.1.8560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Entrenadores"/>
      <sheetName val="Hoja1"/>
      <sheetName val="cOMPRO Base-Even"/>
      <sheetName val="Entre"/>
      <sheetName val="Ayuda"/>
      <sheetName val="Parametr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</sheetNames>
    <sheetDataSet>
      <sheetData sheetId="0"/>
      <sheetData sheetId="1">
        <row r="1">
          <cell r="A1" t="str">
            <v>No.</v>
          </cell>
          <cell r="B1" t="str">
            <v>1303 Gratificación Anual</v>
          </cell>
          <cell r="C1" t="str">
            <v>I.S.P.T. (mes)</v>
          </cell>
        </row>
        <row r="2">
          <cell r="A2" t="str">
            <v>18IC0017</v>
          </cell>
          <cell r="B2">
            <v>1903.66</v>
          </cell>
          <cell r="C2">
            <v>0</v>
          </cell>
        </row>
        <row r="3">
          <cell r="A3" t="str">
            <v>18IE0003</v>
          </cell>
          <cell r="B3">
            <v>3333.2</v>
          </cell>
          <cell r="C3">
            <v>153.46</v>
          </cell>
        </row>
        <row r="4">
          <cell r="A4" t="str">
            <v>18IE0005</v>
          </cell>
          <cell r="B4">
            <v>2400</v>
          </cell>
          <cell r="C4">
            <v>0</v>
          </cell>
        </row>
        <row r="5">
          <cell r="A5" t="str">
            <v>18IE0006</v>
          </cell>
          <cell r="B5">
            <v>1600</v>
          </cell>
          <cell r="C5">
            <v>0</v>
          </cell>
        </row>
        <row r="6">
          <cell r="A6" t="str">
            <v>18IE0007</v>
          </cell>
          <cell r="B6">
            <v>19402.82</v>
          </cell>
          <cell r="C6">
            <v>5308.78</v>
          </cell>
        </row>
        <row r="7">
          <cell r="A7" t="str">
            <v>18IE0008</v>
          </cell>
          <cell r="B7">
            <v>19402.82</v>
          </cell>
          <cell r="C7">
            <v>5308.78</v>
          </cell>
        </row>
        <row r="8">
          <cell r="A8" t="str">
            <v>18IE0009</v>
          </cell>
          <cell r="B8">
            <v>2120.3200000000002</v>
          </cell>
          <cell r="C8">
            <v>0</v>
          </cell>
        </row>
        <row r="9">
          <cell r="A9" t="str">
            <v>18IE0010</v>
          </cell>
          <cell r="B9">
            <v>3898.07</v>
          </cell>
          <cell r="C9">
            <v>451.26</v>
          </cell>
        </row>
        <row r="10">
          <cell r="A10" t="str">
            <v>18IE0013</v>
          </cell>
          <cell r="B10">
            <v>804.37</v>
          </cell>
          <cell r="C10">
            <v>0</v>
          </cell>
        </row>
        <row r="11">
          <cell r="A11" t="str">
            <v>18IE0014</v>
          </cell>
          <cell r="B11">
            <v>4021.86</v>
          </cell>
          <cell r="C11">
            <v>518.05999999999995</v>
          </cell>
        </row>
        <row r="12">
          <cell r="A12" t="str">
            <v>18IE0015</v>
          </cell>
          <cell r="B12">
            <v>1675.91</v>
          </cell>
          <cell r="C12">
            <v>0</v>
          </cell>
        </row>
        <row r="13">
          <cell r="A13" t="str">
            <v>18IE0016</v>
          </cell>
          <cell r="B13">
            <v>804.37</v>
          </cell>
          <cell r="C13">
            <v>0</v>
          </cell>
        </row>
        <row r="14">
          <cell r="A14" t="str">
            <v>18IE0017</v>
          </cell>
          <cell r="B14">
            <v>804.37</v>
          </cell>
          <cell r="C14">
            <v>0</v>
          </cell>
        </row>
        <row r="15">
          <cell r="A15" t="str">
            <v>18IE0018</v>
          </cell>
          <cell r="B15">
            <v>804.37</v>
          </cell>
          <cell r="C15">
            <v>0</v>
          </cell>
        </row>
        <row r="16">
          <cell r="A16" t="str">
            <v>18IE0019</v>
          </cell>
          <cell r="B16">
            <v>2010.93</v>
          </cell>
          <cell r="C16">
            <v>0</v>
          </cell>
        </row>
        <row r="17">
          <cell r="A17" t="str">
            <v>18IE0020</v>
          </cell>
          <cell r="B17">
            <v>1173.33</v>
          </cell>
          <cell r="C17">
            <v>0</v>
          </cell>
        </row>
        <row r="18">
          <cell r="A18" t="str">
            <v>18IE0021</v>
          </cell>
          <cell r="B18">
            <v>1333.33</v>
          </cell>
          <cell r="C18">
            <v>0</v>
          </cell>
        </row>
        <row r="19">
          <cell r="A19" t="str">
            <v>18IE0022</v>
          </cell>
          <cell r="B19">
            <v>1005.46</v>
          </cell>
          <cell r="C19">
            <v>0</v>
          </cell>
        </row>
        <row r="20">
          <cell r="A20" t="str">
            <v>18IE0023</v>
          </cell>
          <cell r="B20">
            <v>502.73</v>
          </cell>
          <cell r="C20">
            <v>0</v>
          </cell>
        </row>
        <row r="21">
          <cell r="A21" t="str">
            <v>18IE0024</v>
          </cell>
          <cell r="B21">
            <v>502.73</v>
          </cell>
          <cell r="C21">
            <v>0</v>
          </cell>
        </row>
        <row r="22">
          <cell r="A22" t="str">
            <v>18IE0228</v>
          </cell>
          <cell r="B22">
            <v>1600</v>
          </cell>
          <cell r="C22">
            <v>0</v>
          </cell>
        </row>
        <row r="23">
          <cell r="A23" t="str">
            <v>18IE0233</v>
          </cell>
          <cell r="B23">
            <v>5333.6</v>
          </cell>
          <cell r="C23">
            <v>671.97</v>
          </cell>
        </row>
        <row r="24">
          <cell r="A24" t="str">
            <v>18IE0237</v>
          </cell>
          <cell r="B24">
            <v>1066.8</v>
          </cell>
          <cell r="C24">
            <v>0</v>
          </cell>
        </row>
        <row r="25">
          <cell r="A25" t="str">
            <v>18IE0238</v>
          </cell>
          <cell r="B25">
            <v>2400</v>
          </cell>
          <cell r="C25">
            <v>0</v>
          </cell>
        </row>
        <row r="26">
          <cell r="A26" t="str">
            <v>18IE0239</v>
          </cell>
          <cell r="B26">
            <v>2400</v>
          </cell>
          <cell r="C26">
            <v>0</v>
          </cell>
        </row>
        <row r="27">
          <cell r="A27" t="str">
            <v>18IE0240</v>
          </cell>
          <cell r="B27">
            <v>14706.8</v>
          </cell>
          <cell r="C27">
            <v>3512.94</v>
          </cell>
        </row>
        <row r="28">
          <cell r="A28" t="str">
            <v>18IE0243</v>
          </cell>
          <cell r="B28">
            <v>6533.6</v>
          </cell>
          <cell r="C28">
            <v>846.73</v>
          </cell>
        </row>
        <row r="29">
          <cell r="A29" t="str">
            <v>18IE0245</v>
          </cell>
          <cell r="B29">
            <v>13333.2</v>
          </cell>
          <cell r="C29">
            <v>2998.46</v>
          </cell>
        </row>
        <row r="30">
          <cell r="A30" t="str">
            <v>18IE0356</v>
          </cell>
          <cell r="B30">
            <v>3333.6</v>
          </cell>
          <cell r="C30">
            <v>153.33000000000001</v>
          </cell>
        </row>
        <row r="31">
          <cell r="A31" t="str">
            <v>18IE0361</v>
          </cell>
          <cell r="B31">
            <v>1600</v>
          </cell>
          <cell r="C31">
            <v>0</v>
          </cell>
        </row>
        <row r="32">
          <cell r="A32" t="str">
            <v>18IE0362</v>
          </cell>
          <cell r="B32">
            <v>1333.2</v>
          </cell>
          <cell r="C32">
            <v>0</v>
          </cell>
        </row>
        <row r="33">
          <cell r="A33" t="str">
            <v>18IE0368</v>
          </cell>
          <cell r="B33">
            <v>2666.8</v>
          </cell>
          <cell r="C33">
            <v>14.09</v>
          </cell>
        </row>
        <row r="34">
          <cell r="A34" t="str">
            <v>18IE0370</v>
          </cell>
          <cell r="B34">
            <v>11333.6</v>
          </cell>
          <cell r="C34">
            <v>1855.18</v>
          </cell>
        </row>
        <row r="35">
          <cell r="A35" t="str">
            <v>18IE0371</v>
          </cell>
          <cell r="B35">
            <v>1600</v>
          </cell>
          <cell r="C35">
            <v>0</v>
          </cell>
        </row>
        <row r="36">
          <cell r="A36" t="str">
            <v>18IE0377</v>
          </cell>
          <cell r="B36">
            <v>13333.6</v>
          </cell>
          <cell r="C36">
            <v>2998.61</v>
          </cell>
        </row>
        <row r="37">
          <cell r="A37" t="str">
            <v>18IE0380</v>
          </cell>
          <cell r="B37">
            <v>2666.8</v>
          </cell>
          <cell r="C37">
            <v>14.09</v>
          </cell>
        </row>
        <row r="38">
          <cell r="A38" t="str">
            <v>18IE0385</v>
          </cell>
          <cell r="B38">
            <v>7333.6</v>
          </cell>
          <cell r="C38">
            <v>1206.28</v>
          </cell>
        </row>
        <row r="39">
          <cell r="A39" t="str">
            <v>18IE0387</v>
          </cell>
          <cell r="B39">
            <v>3066.67</v>
          </cell>
          <cell r="C39">
            <v>28.1</v>
          </cell>
        </row>
        <row r="40">
          <cell r="A40" t="str">
            <v>18IE0389</v>
          </cell>
          <cell r="B40">
            <v>2266.8000000000002</v>
          </cell>
          <cell r="C40">
            <v>0</v>
          </cell>
        </row>
        <row r="41">
          <cell r="A41" t="str">
            <v>18IE0391</v>
          </cell>
          <cell r="B41">
            <v>3315.18</v>
          </cell>
          <cell r="C41">
            <v>433.36</v>
          </cell>
        </row>
        <row r="42">
          <cell r="A42" t="str">
            <v>18IE0394</v>
          </cell>
          <cell r="B42">
            <v>2666.8</v>
          </cell>
          <cell r="C42">
            <v>14.09</v>
          </cell>
        </row>
        <row r="43">
          <cell r="A43" t="str">
            <v>18IE0395</v>
          </cell>
          <cell r="B43">
            <v>3200</v>
          </cell>
          <cell r="C43">
            <v>100.83</v>
          </cell>
        </row>
        <row r="44">
          <cell r="A44" t="str">
            <v>18IE0397</v>
          </cell>
          <cell r="B44">
            <v>2266.8000000000002</v>
          </cell>
          <cell r="C44">
            <v>0</v>
          </cell>
        </row>
        <row r="45">
          <cell r="A45" t="str">
            <v>18IE0401</v>
          </cell>
          <cell r="B45">
            <v>8000</v>
          </cell>
          <cell r="C45">
            <v>961.3</v>
          </cell>
        </row>
        <row r="46">
          <cell r="A46" t="str">
            <v>18IE0403</v>
          </cell>
          <cell r="B46">
            <v>2666.8</v>
          </cell>
          <cell r="C46">
            <v>14.09</v>
          </cell>
        </row>
        <row r="47">
          <cell r="A47" t="str">
            <v>18IE0405</v>
          </cell>
          <cell r="B47">
            <v>17333.599999999999</v>
          </cell>
          <cell r="C47">
            <v>4496.8100000000004</v>
          </cell>
        </row>
        <row r="48">
          <cell r="A48" t="str">
            <v>18IE0411</v>
          </cell>
          <cell r="B48">
            <v>1600</v>
          </cell>
          <cell r="C48">
            <v>0</v>
          </cell>
        </row>
        <row r="49">
          <cell r="A49" t="str">
            <v>18IE0412</v>
          </cell>
          <cell r="B49">
            <v>3333.6</v>
          </cell>
          <cell r="C49">
            <v>153.33000000000001</v>
          </cell>
        </row>
        <row r="50">
          <cell r="A50" t="str">
            <v>18IE0413</v>
          </cell>
          <cell r="B50">
            <v>0</v>
          </cell>
          <cell r="C50">
            <v>0</v>
          </cell>
        </row>
        <row r="51">
          <cell r="A51" t="str">
            <v>18IE0415</v>
          </cell>
          <cell r="B51">
            <v>3200</v>
          </cell>
          <cell r="C51">
            <v>100.83</v>
          </cell>
        </row>
        <row r="52">
          <cell r="A52" t="str">
            <v>18IE0418</v>
          </cell>
          <cell r="B52">
            <v>2666.8</v>
          </cell>
          <cell r="C52">
            <v>14.09</v>
          </cell>
        </row>
        <row r="53">
          <cell r="A53" t="str">
            <v>18IE0419</v>
          </cell>
          <cell r="B53">
            <v>2000</v>
          </cell>
          <cell r="C53">
            <v>0</v>
          </cell>
        </row>
        <row r="54">
          <cell r="A54" t="str">
            <v>18IE0421</v>
          </cell>
          <cell r="B54">
            <v>0</v>
          </cell>
          <cell r="C54">
            <v>0</v>
          </cell>
        </row>
        <row r="55">
          <cell r="A55" t="str">
            <v>18IE0425</v>
          </cell>
          <cell r="B55">
            <v>2666.8</v>
          </cell>
          <cell r="C55">
            <v>14.09</v>
          </cell>
        </row>
        <row r="56">
          <cell r="A56" t="str">
            <v>18IE0426</v>
          </cell>
          <cell r="B56">
            <v>8000</v>
          </cell>
          <cell r="C56">
            <v>961.3</v>
          </cell>
        </row>
        <row r="57">
          <cell r="A57" t="str">
            <v>18IE0427</v>
          </cell>
          <cell r="B57">
            <v>9000.27</v>
          </cell>
          <cell r="C57">
            <v>978.72</v>
          </cell>
        </row>
        <row r="58">
          <cell r="A58" t="str">
            <v>18IE0429</v>
          </cell>
          <cell r="B58">
            <v>18968</v>
          </cell>
          <cell r="C58">
            <v>5108.9799999999996</v>
          </cell>
        </row>
        <row r="59">
          <cell r="A59" t="str">
            <v>18IE0430</v>
          </cell>
          <cell r="B59">
            <v>2000</v>
          </cell>
          <cell r="C59">
            <v>0</v>
          </cell>
        </row>
        <row r="60">
          <cell r="A60" t="str">
            <v>18IE0432</v>
          </cell>
          <cell r="B60">
            <v>2666.8</v>
          </cell>
          <cell r="C60">
            <v>14.09</v>
          </cell>
        </row>
        <row r="61">
          <cell r="A61" t="str">
            <v>18IE0433</v>
          </cell>
          <cell r="B61">
            <v>10000</v>
          </cell>
          <cell r="C61">
            <v>1499.22</v>
          </cell>
        </row>
        <row r="62">
          <cell r="A62" t="str">
            <v>18IE0438</v>
          </cell>
          <cell r="B62">
            <v>7333.6</v>
          </cell>
          <cell r="C62">
            <v>1206.28</v>
          </cell>
        </row>
        <row r="63">
          <cell r="A63" t="str">
            <v>18IE0441</v>
          </cell>
          <cell r="B63">
            <v>2000</v>
          </cell>
          <cell r="C63">
            <v>0</v>
          </cell>
        </row>
        <row r="64">
          <cell r="A64" t="str">
            <v>18IE0448</v>
          </cell>
          <cell r="B64">
            <v>2400</v>
          </cell>
          <cell r="C64">
            <v>0</v>
          </cell>
        </row>
        <row r="65">
          <cell r="A65" t="str">
            <v>18IE0500</v>
          </cell>
          <cell r="B65">
            <v>6666.8</v>
          </cell>
          <cell r="C65">
            <v>1036.02</v>
          </cell>
        </row>
        <row r="66">
          <cell r="A66" t="str">
            <v>18IE0501</v>
          </cell>
          <cell r="B66">
            <v>4000</v>
          </cell>
          <cell r="C66">
            <v>296.02</v>
          </cell>
        </row>
        <row r="67">
          <cell r="A67" t="str">
            <v>18IE0502</v>
          </cell>
          <cell r="B67">
            <v>5333.6</v>
          </cell>
          <cell r="C67">
            <v>671.97</v>
          </cell>
        </row>
        <row r="68">
          <cell r="A68" t="str">
            <v>18IE0503</v>
          </cell>
          <cell r="B68">
            <v>10666.8</v>
          </cell>
          <cell r="C68">
            <v>1678.32</v>
          </cell>
        </row>
        <row r="69">
          <cell r="A69" t="str">
            <v>18IE0504</v>
          </cell>
          <cell r="B69">
            <v>5333.6</v>
          </cell>
          <cell r="C69">
            <v>671.97</v>
          </cell>
        </row>
        <row r="70">
          <cell r="A70" t="str">
            <v>18IE0509</v>
          </cell>
          <cell r="B70">
            <v>6666.8</v>
          </cell>
          <cell r="C70">
            <v>1036.02</v>
          </cell>
        </row>
        <row r="71">
          <cell r="A71" t="str">
            <v>18IE0511</v>
          </cell>
          <cell r="B71">
            <v>1600</v>
          </cell>
          <cell r="C71">
            <v>0</v>
          </cell>
        </row>
        <row r="72">
          <cell r="A72" t="str">
            <v>18IE0512</v>
          </cell>
          <cell r="B72">
            <v>3333.6</v>
          </cell>
          <cell r="C72">
            <v>153.53</v>
          </cell>
        </row>
        <row r="73">
          <cell r="A73" t="str">
            <v>18IE0513</v>
          </cell>
          <cell r="B73">
            <v>5333.6</v>
          </cell>
          <cell r="C73">
            <v>671.97</v>
          </cell>
        </row>
        <row r="74">
          <cell r="A74" t="str">
            <v>18IE0516</v>
          </cell>
          <cell r="B74">
            <v>19866.8</v>
          </cell>
          <cell r="C74">
            <v>5445.62</v>
          </cell>
        </row>
        <row r="75">
          <cell r="A75" t="str">
            <v>18IE0521</v>
          </cell>
          <cell r="B75">
            <v>27769.85</v>
          </cell>
          <cell r="C75">
            <v>8868.41</v>
          </cell>
        </row>
        <row r="76">
          <cell r="A76" t="str">
            <v>18IE0523</v>
          </cell>
          <cell r="B76">
            <v>30576</v>
          </cell>
          <cell r="C76">
            <v>9802.33</v>
          </cell>
        </row>
        <row r="77">
          <cell r="A77" t="str">
            <v>18IE0524</v>
          </cell>
          <cell r="B77">
            <v>5333.6</v>
          </cell>
          <cell r="C77">
            <v>671.97</v>
          </cell>
        </row>
        <row r="78">
          <cell r="A78" t="str">
            <v>18IE0525</v>
          </cell>
          <cell r="B78">
            <v>1600</v>
          </cell>
          <cell r="C78">
            <v>0</v>
          </cell>
        </row>
        <row r="79">
          <cell r="A79" t="str">
            <v>18IE521</v>
          </cell>
          <cell r="B79">
            <v>5333.6</v>
          </cell>
          <cell r="C79">
            <v>671.97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isstey"/>
      <sheetName val="Becas"/>
      <sheetName val="BANDA DE GUERRA"/>
      <sheetName val="IniDep"/>
      <sheetName val="Apoyos"/>
      <sheetName val="Bas-Even"/>
      <sheetName val="Honorarios"/>
      <sheetName val="Vales de Despensa listo "/>
      <sheetName val="INEGI "/>
      <sheetName val="Asig Vales"/>
      <sheetName val="Configuración"/>
      <sheetName val="ExportarPDO"/>
      <sheetName val="ExportarDYH"/>
      <sheetName val="Parametros"/>
      <sheetName val="Funciones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  <sheetName val="Hoja1"/>
      <sheetName val="Hoja2"/>
      <sheetName val="ANALITICAS DE PLAZAS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G5" t="str">
            <v>ADMINISTRATIVO</v>
          </cell>
          <cell r="H5" t="str">
            <v>Femenino</v>
          </cell>
        </row>
        <row r="6">
          <cell r="G6" t="str">
            <v>ADMINISTRATIVO</v>
          </cell>
          <cell r="H6" t="str">
            <v>Masculino</v>
          </cell>
        </row>
        <row r="7">
          <cell r="G7" t="str">
            <v>ADMINISTRATIVO</v>
          </cell>
          <cell r="H7" t="str">
            <v>Masculino</v>
          </cell>
        </row>
        <row r="8">
          <cell r="G8" t="str">
            <v>ADMINISTRATIVO</v>
          </cell>
          <cell r="H8" t="str">
            <v>Femenino</v>
          </cell>
        </row>
        <row r="9">
          <cell r="G9" t="str">
            <v>ADMINISTRATIVO</v>
          </cell>
          <cell r="H9" t="str">
            <v>Masculino</v>
          </cell>
        </row>
        <row r="10">
          <cell r="G10" t="str">
            <v>ADMINISTRATIVO</v>
          </cell>
          <cell r="H10" t="str">
            <v>Masculino</v>
          </cell>
        </row>
        <row r="11">
          <cell r="G11" t="str">
            <v>ADMINISTRATIVO</v>
          </cell>
          <cell r="H11" t="str">
            <v>Masculino</v>
          </cell>
        </row>
        <row r="12">
          <cell r="G12" t="str">
            <v>ADMINISTRATIVO</v>
          </cell>
          <cell r="H12" t="str">
            <v>Masculino</v>
          </cell>
        </row>
        <row r="13">
          <cell r="G13" t="str">
            <v>ADMINISTRATIVO</v>
          </cell>
          <cell r="H13" t="str">
            <v>Masculino</v>
          </cell>
        </row>
        <row r="14">
          <cell r="G14" t="str">
            <v>ADMINISTRATIVO</v>
          </cell>
          <cell r="H14" t="str">
            <v>Masculino</v>
          </cell>
        </row>
        <row r="15">
          <cell r="G15" t="str">
            <v>ADMINISTRATIVO</v>
          </cell>
          <cell r="H15" t="str">
            <v>Masculino</v>
          </cell>
        </row>
        <row r="16">
          <cell r="G16" t="str">
            <v>ADMINISTRATIVO</v>
          </cell>
          <cell r="H16" t="str">
            <v>Masculino</v>
          </cell>
        </row>
        <row r="17">
          <cell r="G17" t="str">
            <v>ADMINISTRATIVO</v>
          </cell>
          <cell r="H17" t="str">
            <v>Masculino</v>
          </cell>
        </row>
        <row r="18">
          <cell r="G18" t="str">
            <v>ADMINISTRATIVO</v>
          </cell>
          <cell r="H18" t="str">
            <v>Femenino</v>
          </cell>
        </row>
        <row r="19">
          <cell r="G19" t="str">
            <v>ADMINISTRATIVO</v>
          </cell>
          <cell r="H19" t="str">
            <v>Femenino</v>
          </cell>
        </row>
        <row r="20">
          <cell r="G20" t="str">
            <v>ADMINISTRATIVO</v>
          </cell>
          <cell r="H20" t="str">
            <v>Femenino</v>
          </cell>
        </row>
        <row r="21">
          <cell r="G21" t="str">
            <v>ADMINISTRATIVO</v>
          </cell>
          <cell r="H21" t="str">
            <v>Femenino</v>
          </cell>
        </row>
        <row r="22">
          <cell r="G22" t="str">
            <v>ADMINISTRATIVO</v>
          </cell>
          <cell r="H22" t="str">
            <v>Femenino</v>
          </cell>
        </row>
        <row r="23">
          <cell r="G23" t="str">
            <v>ADMINISTRATIVO</v>
          </cell>
          <cell r="H23" t="str">
            <v>Femenino</v>
          </cell>
        </row>
        <row r="24">
          <cell r="G24" t="str">
            <v>ADMINISTRATIVO</v>
          </cell>
          <cell r="H24" t="str">
            <v>Masculino</v>
          </cell>
        </row>
        <row r="25">
          <cell r="G25" t="str">
            <v>ADMINISTRATIVO</v>
          </cell>
          <cell r="H25" t="str">
            <v>Masculino</v>
          </cell>
        </row>
        <row r="26">
          <cell r="G26" t="str">
            <v>ADMINISTRATIVO</v>
          </cell>
          <cell r="H26" t="str">
            <v>Masculino</v>
          </cell>
        </row>
        <row r="27">
          <cell r="G27" t="str">
            <v>ADMINISTRATIVO</v>
          </cell>
          <cell r="H27" t="str">
            <v>Femenino</v>
          </cell>
        </row>
        <row r="28">
          <cell r="G28" t="str">
            <v>ADMINISTRATIVO</v>
          </cell>
          <cell r="H28" t="str">
            <v>Masculino</v>
          </cell>
        </row>
        <row r="29">
          <cell r="G29" t="str">
            <v>ADMINISTRATIVO</v>
          </cell>
          <cell r="H29" t="str">
            <v>Masculino</v>
          </cell>
        </row>
        <row r="30">
          <cell r="G30" t="str">
            <v>ADMINISTRATIVO</v>
          </cell>
          <cell r="H30" t="str">
            <v>Masculino</v>
          </cell>
        </row>
        <row r="31">
          <cell r="G31" t="str">
            <v>ADMINISTRATIVO</v>
          </cell>
          <cell r="H31" t="str">
            <v>Femenino</v>
          </cell>
        </row>
        <row r="32">
          <cell r="G32" t="str">
            <v>ADMINISTRATIVO</v>
          </cell>
          <cell r="H32" t="str">
            <v>Femenino</v>
          </cell>
        </row>
        <row r="33">
          <cell r="G33" t="str">
            <v>ADMINISTRATIVO</v>
          </cell>
          <cell r="H33" t="str">
            <v>Masculino</v>
          </cell>
        </row>
        <row r="34">
          <cell r="G34" t="str">
            <v>ADMINISTRATIVO</v>
          </cell>
          <cell r="H34" t="str">
            <v>Femenino</v>
          </cell>
        </row>
        <row r="35">
          <cell r="G35" t="str">
            <v>ADMINISTRATIVO</v>
          </cell>
          <cell r="H35" t="str">
            <v>Femenino</v>
          </cell>
        </row>
        <row r="36">
          <cell r="G36" t="str">
            <v>ADMINISTRATIVO</v>
          </cell>
          <cell r="H36" t="str">
            <v>Femenino</v>
          </cell>
        </row>
        <row r="37">
          <cell r="G37" t="str">
            <v>ADMINISTRATIVO</v>
          </cell>
          <cell r="H37" t="str">
            <v>Masculino</v>
          </cell>
        </row>
        <row r="38">
          <cell r="G38" t="str">
            <v>ADMINISTRATIVO</v>
          </cell>
          <cell r="H38" t="str">
            <v>Femenino</v>
          </cell>
        </row>
        <row r="39">
          <cell r="G39" t="str">
            <v>ADMINISTRATIVO</v>
          </cell>
          <cell r="H39" t="str">
            <v>Masculino</v>
          </cell>
        </row>
        <row r="40">
          <cell r="G40" t="str">
            <v>ADMINISTRATIVO</v>
          </cell>
          <cell r="H40" t="str">
            <v>Femenino</v>
          </cell>
        </row>
        <row r="41">
          <cell r="G41" t="str">
            <v>ADMINISTRATIVO</v>
          </cell>
          <cell r="H41" t="str">
            <v>Masculino</v>
          </cell>
        </row>
        <row r="42">
          <cell r="G42" t="str">
            <v>ADMINISTRATIVO</v>
          </cell>
          <cell r="H42" t="str">
            <v>Masculino</v>
          </cell>
        </row>
        <row r="43">
          <cell r="G43" t="str">
            <v>ADMINISTRATIVO</v>
          </cell>
          <cell r="H43" t="str">
            <v>Masculino</v>
          </cell>
        </row>
        <row r="44">
          <cell r="G44" t="str">
            <v>ADMINISTRATIVO</v>
          </cell>
          <cell r="H44" t="str">
            <v>Masculino</v>
          </cell>
        </row>
        <row r="45">
          <cell r="G45" t="str">
            <v>ADMINISTRATIVO</v>
          </cell>
          <cell r="H45" t="str">
            <v>Femenino</v>
          </cell>
        </row>
        <row r="46">
          <cell r="G46" t="str">
            <v>ADMINISTRATIVO</v>
          </cell>
          <cell r="H46" t="str">
            <v>Masculino</v>
          </cell>
        </row>
        <row r="47">
          <cell r="G47" t="str">
            <v>ADMINISTRATIVO</v>
          </cell>
          <cell r="H47" t="str">
            <v>Masculino</v>
          </cell>
        </row>
        <row r="48">
          <cell r="G48" t="str">
            <v>ADMINISTRATIVO</v>
          </cell>
          <cell r="H48" t="str">
            <v>Masculino</v>
          </cell>
        </row>
        <row r="49">
          <cell r="G49" t="str">
            <v>ADMINISTRATIVO</v>
          </cell>
          <cell r="H49" t="str">
            <v>Femenino</v>
          </cell>
        </row>
        <row r="50">
          <cell r="G50" t="str">
            <v>ADMINISTRATIVO</v>
          </cell>
          <cell r="H50" t="str">
            <v>Masculino</v>
          </cell>
        </row>
        <row r="51">
          <cell r="G51" t="str">
            <v>ADMINISTRATIVO</v>
          </cell>
          <cell r="H51" t="str">
            <v>Femenino</v>
          </cell>
        </row>
        <row r="52">
          <cell r="G52" t="str">
            <v>ADMINISTRATIVO</v>
          </cell>
          <cell r="H52" t="str">
            <v>Masculino</v>
          </cell>
        </row>
        <row r="53">
          <cell r="G53" t="str">
            <v>ADMINISTRATIVO</v>
          </cell>
          <cell r="H53" t="str">
            <v>Masculino</v>
          </cell>
        </row>
        <row r="54">
          <cell r="G54" t="str">
            <v>ADMINISTRATIVO</v>
          </cell>
          <cell r="H54" t="str">
            <v>Femenino</v>
          </cell>
        </row>
        <row r="55">
          <cell r="G55" t="str">
            <v>ADMINISTRATIVO</v>
          </cell>
          <cell r="H55" t="str">
            <v>Femenino</v>
          </cell>
        </row>
        <row r="56">
          <cell r="G56" t="str">
            <v>ADMINISTRATIVO</v>
          </cell>
          <cell r="H56" t="str">
            <v>Femenino</v>
          </cell>
        </row>
        <row r="57">
          <cell r="G57" t="str">
            <v>ADMINISTRATIVO</v>
          </cell>
          <cell r="H57" t="str">
            <v>Masculino</v>
          </cell>
        </row>
        <row r="58">
          <cell r="G58" t="str">
            <v>ADMINISTRATIVO</v>
          </cell>
          <cell r="H58" t="str">
            <v>Femenino</v>
          </cell>
        </row>
        <row r="59">
          <cell r="G59" t="str">
            <v>ADMINISTRATIVO</v>
          </cell>
          <cell r="H59" t="str">
            <v>Masculino</v>
          </cell>
        </row>
        <row r="60">
          <cell r="G60" t="str">
            <v>ADMINISTRATIVO</v>
          </cell>
          <cell r="H60" t="str">
            <v>Femenino</v>
          </cell>
        </row>
        <row r="61">
          <cell r="G61" t="str">
            <v>ADMINISTRATIVO</v>
          </cell>
          <cell r="H61" t="str">
            <v>Masculino</v>
          </cell>
        </row>
        <row r="62">
          <cell r="G62" t="str">
            <v>ADMINISTRATIVO</v>
          </cell>
          <cell r="H62" t="str">
            <v>Femenino</v>
          </cell>
        </row>
        <row r="63">
          <cell r="G63" t="str">
            <v>ADMINISTRATIVO</v>
          </cell>
          <cell r="H63" t="str">
            <v>Masculino</v>
          </cell>
        </row>
        <row r="64">
          <cell r="G64" t="str">
            <v>ADMINISTRATIVO</v>
          </cell>
          <cell r="H64" t="str">
            <v>Masculino</v>
          </cell>
        </row>
        <row r="65">
          <cell r="G65" t="str">
            <v>ADMINISTRATIVO</v>
          </cell>
          <cell r="H65" t="str">
            <v>Femenino</v>
          </cell>
        </row>
        <row r="66">
          <cell r="G66" t="str">
            <v>ADMINISTRATIVO</v>
          </cell>
          <cell r="H66" t="str">
            <v>Masculino</v>
          </cell>
        </row>
        <row r="67">
          <cell r="G67" t="str">
            <v>ADMINISTRATIVO</v>
          </cell>
          <cell r="H67" t="str">
            <v>Masculino</v>
          </cell>
        </row>
        <row r="68">
          <cell r="G68" t="str">
            <v>ADMINISTRATIVO</v>
          </cell>
          <cell r="H68" t="str">
            <v>Masculino</v>
          </cell>
        </row>
        <row r="69">
          <cell r="G69" t="str">
            <v>ADMINISTRATIVO</v>
          </cell>
          <cell r="H69" t="str">
            <v>Masculino</v>
          </cell>
        </row>
        <row r="70">
          <cell r="G70" t="str">
            <v>ADMINISTRATIVO</v>
          </cell>
          <cell r="H70" t="str">
            <v>Femenino</v>
          </cell>
        </row>
        <row r="71">
          <cell r="G71" t="str">
            <v>ADMINISTRATIVO</v>
          </cell>
          <cell r="H71" t="str">
            <v>Masculino</v>
          </cell>
        </row>
        <row r="72">
          <cell r="G72" t="str">
            <v>ADMINISTRATIVO</v>
          </cell>
          <cell r="H72" t="str">
            <v>Masculino</v>
          </cell>
        </row>
        <row r="73">
          <cell r="G73" t="str">
            <v>ADMINISTRATIVO</v>
          </cell>
          <cell r="H73" t="str">
            <v>Masculino</v>
          </cell>
        </row>
        <row r="74">
          <cell r="G74" t="str">
            <v>ADMINISTRATIVO</v>
          </cell>
          <cell r="H74" t="str">
            <v>Masculino</v>
          </cell>
        </row>
        <row r="75">
          <cell r="G75" t="str">
            <v>ADMINISTRATIVO</v>
          </cell>
          <cell r="H75" t="str">
            <v>Masculino</v>
          </cell>
        </row>
        <row r="76">
          <cell r="G76" t="str">
            <v>ADMINISTRATIVO</v>
          </cell>
          <cell r="H76" t="str">
            <v>Masculino</v>
          </cell>
        </row>
        <row r="77">
          <cell r="G77" t="str">
            <v>ADMINISTRATIVO</v>
          </cell>
          <cell r="H77" t="str">
            <v>Masculino</v>
          </cell>
        </row>
        <row r="78">
          <cell r="G78" t="str">
            <v>ADMINISTRATIVO</v>
          </cell>
          <cell r="H78" t="str">
            <v>Masculino</v>
          </cell>
        </row>
        <row r="79">
          <cell r="G79" t="str">
            <v>ADMINISTRATIVO</v>
          </cell>
          <cell r="H79" t="str">
            <v>Masculino</v>
          </cell>
        </row>
        <row r="80">
          <cell r="G80" t="str">
            <v>ADMINISTRATIVO</v>
          </cell>
          <cell r="H80" t="str">
            <v>Femenino</v>
          </cell>
        </row>
        <row r="81">
          <cell r="G81" t="str">
            <v>ADMINISTRATIVO</v>
          </cell>
          <cell r="H81" t="str">
            <v>Femenino</v>
          </cell>
        </row>
        <row r="82">
          <cell r="G82" t="str">
            <v>ADMINISTRATIVO</v>
          </cell>
          <cell r="H82" t="str">
            <v>Masculino</v>
          </cell>
        </row>
        <row r="83">
          <cell r="G83" t="str">
            <v>ADMINISTRATIVO</v>
          </cell>
          <cell r="H83" t="str">
            <v>Masculino</v>
          </cell>
        </row>
        <row r="84">
          <cell r="G84" t="str">
            <v>ADMINISTRATIVO</v>
          </cell>
          <cell r="H84" t="str">
            <v>Masculino</v>
          </cell>
        </row>
        <row r="85">
          <cell r="G85" t="str">
            <v>ADMINISTRATIVO</v>
          </cell>
          <cell r="H85" t="str">
            <v>Masculino</v>
          </cell>
        </row>
        <row r="86">
          <cell r="G86" t="str">
            <v>ADMINISTRATIVO</v>
          </cell>
          <cell r="H86" t="str">
            <v>Femenino</v>
          </cell>
        </row>
        <row r="87">
          <cell r="G87" t="str">
            <v>ADMINISTRATIVO</v>
          </cell>
          <cell r="H87" t="str">
            <v>Masculino</v>
          </cell>
        </row>
        <row r="88">
          <cell r="G88" t="str">
            <v>ADMINISTRATIVO</v>
          </cell>
          <cell r="H88" t="str">
            <v>Masculino</v>
          </cell>
        </row>
        <row r="89">
          <cell r="G89" t="str">
            <v>ADMINISTRATIVO</v>
          </cell>
          <cell r="H89" t="str">
            <v>Masculino</v>
          </cell>
        </row>
        <row r="90">
          <cell r="G90" t="str">
            <v>ADMINISTRATIVO</v>
          </cell>
          <cell r="H90" t="str">
            <v>Masculino</v>
          </cell>
        </row>
        <row r="91">
          <cell r="G91" t="str">
            <v>ADMINISTRATIVO</v>
          </cell>
          <cell r="H91" t="str">
            <v>Masculino</v>
          </cell>
        </row>
        <row r="92">
          <cell r="G92" t="str">
            <v>ADMINISTRATIVO</v>
          </cell>
          <cell r="H92" t="str">
            <v>Masculino</v>
          </cell>
        </row>
        <row r="93">
          <cell r="G93" t="str">
            <v>ADMINISTRATIVO</v>
          </cell>
          <cell r="H93" t="str">
            <v>Masculino</v>
          </cell>
        </row>
        <row r="94">
          <cell r="G94" t="str">
            <v>ADMINISTRATIVO</v>
          </cell>
          <cell r="H94" t="str">
            <v>Masculino</v>
          </cell>
        </row>
        <row r="95">
          <cell r="G95" t="str">
            <v>ADMINISTRATIVO</v>
          </cell>
          <cell r="H95" t="str">
            <v>Masculino</v>
          </cell>
        </row>
        <row r="96">
          <cell r="G96" t="str">
            <v>ADMINISTRATIVO</v>
          </cell>
          <cell r="H96" t="str">
            <v>Masculino</v>
          </cell>
        </row>
        <row r="97">
          <cell r="G97" t="str">
            <v>ADMINISTRATIVO</v>
          </cell>
          <cell r="H97" t="str">
            <v>Masculino</v>
          </cell>
        </row>
        <row r="98">
          <cell r="G98" t="str">
            <v>ADMINISTRATIVO</v>
          </cell>
          <cell r="H98" t="str">
            <v>Masculino</v>
          </cell>
        </row>
        <row r="99">
          <cell r="G99" t="str">
            <v>ADMINISTRATIVO</v>
          </cell>
          <cell r="H99" t="str">
            <v>Masculino</v>
          </cell>
        </row>
        <row r="100">
          <cell r="G100" t="str">
            <v>ADMINISTRATIVO</v>
          </cell>
          <cell r="H100" t="str">
            <v>Masculino</v>
          </cell>
        </row>
        <row r="101">
          <cell r="G101" t="str">
            <v>ADMINISTRATIVO</v>
          </cell>
          <cell r="H101" t="str">
            <v>Masculino</v>
          </cell>
        </row>
        <row r="102">
          <cell r="G102" t="str">
            <v>ADMINISTRATIVO</v>
          </cell>
          <cell r="H102" t="str">
            <v>Masculino</v>
          </cell>
        </row>
        <row r="103">
          <cell r="G103" t="str">
            <v>ADMINISTRATIVO</v>
          </cell>
          <cell r="H103" t="str">
            <v>Masculino</v>
          </cell>
        </row>
        <row r="104">
          <cell r="G104" t="str">
            <v>ADMINISTRATIVO</v>
          </cell>
          <cell r="H104" t="str">
            <v>Masculino</v>
          </cell>
        </row>
        <row r="105">
          <cell r="G105" t="str">
            <v>ADMINISTRATIVO</v>
          </cell>
          <cell r="H105" t="str">
            <v>Masculino</v>
          </cell>
        </row>
        <row r="106">
          <cell r="G106" t="str">
            <v>ADMINISTRATIVO</v>
          </cell>
          <cell r="H106" t="str">
            <v>Masculino</v>
          </cell>
        </row>
        <row r="107">
          <cell r="G107" t="str">
            <v>ADMINISTRATIVO</v>
          </cell>
          <cell r="H107" t="str">
            <v>Femenino</v>
          </cell>
        </row>
        <row r="108">
          <cell r="G108" t="str">
            <v>ADMINISTRATIVO</v>
          </cell>
          <cell r="H108" t="str">
            <v>Femenino</v>
          </cell>
        </row>
        <row r="109">
          <cell r="G109" t="str">
            <v>ADMINISTRATIVO</v>
          </cell>
          <cell r="H109" t="str">
            <v>Femenino</v>
          </cell>
        </row>
        <row r="110">
          <cell r="G110" t="str">
            <v>ADMINISTRATIVO</v>
          </cell>
          <cell r="H110" t="str">
            <v>Femenino</v>
          </cell>
        </row>
        <row r="111">
          <cell r="G111" t="str">
            <v>ADMINISTRATIVO</v>
          </cell>
          <cell r="H111" t="str">
            <v>Masculino</v>
          </cell>
        </row>
        <row r="112">
          <cell r="G112" t="str">
            <v>ADMINISTRATIVO</v>
          </cell>
          <cell r="H112" t="str">
            <v>Masculino</v>
          </cell>
        </row>
        <row r="113">
          <cell r="G113" t="str">
            <v>ADMINISTRATIVO</v>
          </cell>
          <cell r="H113" t="str">
            <v>Femenino</v>
          </cell>
        </row>
        <row r="114">
          <cell r="G114" t="str">
            <v>ADMINISTRATIVO</v>
          </cell>
          <cell r="H114" t="str">
            <v>Masculino</v>
          </cell>
        </row>
        <row r="115">
          <cell r="G115" t="str">
            <v>ADMINISTRATIVO</v>
          </cell>
          <cell r="H115" t="str">
            <v>Masculino</v>
          </cell>
        </row>
        <row r="116">
          <cell r="G116" t="str">
            <v>ADMINISTRATIVO</v>
          </cell>
          <cell r="H116" t="str">
            <v>Masculino</v>
          </cell>
        </row>
        <row r="117">
          <cell r="G117" t="str">
            <v>ADMINISTRATIVO</v>
          </cell>
          <cell r="H117" t="str">
            <v>Femenino</v>
          </cell>
        </row>
        <row r="118">
          <cell r="G118" t="str">
            <v>ADMINISTRATIVO</v>
          </cell>
          <cell r="H118" t="str">
            <v>Femenino</v>
          </cell>
        </row>
        <row r="119">
          <cell r="G119" t="str">
            <v>ADMINISTRATIVO</v>
          </cell>
          <cell r="H119" t="str">
            <v>Masculino</v>
          </cell>
        </row>
        <row r="120">
          <cell r="G120" t="str">
            <v>ADMINISTRATIVO</v>
          </cell>
          <cell r="H120" t="str">
            <v>Femenino</v>
          </cell>
        </row>
        <row r="121">
          <cell r="G121" t="str">
            <v>ADMINISTRATIVO</v>
          </cell>
          <cell r="H121" t="str">
            <v>Femenino</v>
          </cell>
        </row>
        <row r="122">
          <cell r="G122" t="str">
            <v>ATENCION AL PUBLICO</v>
          </cell>
          <cell r="H122" t="str">
            <v>Femenino</v>
          </cell>
        </row>
        <row r="123">
          <cell r="G123" t="str">
            <v>ATENCION AL PUBLICO</v>
          </cell>
          <cell r="H123" t="str">
            <v>Masculino</v>
          </cell>
        </row>
        <row r="124">
          <cell r="G124" t="str">
            <v>ATENCION AL PUBLICO</v>
          </cell>
          <cell r="H124" t="str">
            <v>Femenino</v>
          </cell>
        </row>
        <row r="125">
          <cell r="G125" t="str">
            <v>ATENCION AL PUBLICO</v>
          </cell>
          <cell r="H125" t="str">
            <v>Femenino</v>
          </cell>
        </row>
        <row r="126">
          <cell r="G126" t="str">
            <v>ATENCION AL PUBLICO</v>
          </cell>
          <cell r="H126" t="str">
            <v>Masculino</v>
          </cell>
        </row>
        <row r="127">
          <cell r="G127" t="str">
            <v>ATENCION AL PUBLICO</v>
          </cell>
          <cell r="H127" t="str">
            <v>Masculino</v>
          </cell>
        </row>
        <row r="128">
          <cell r="G128" t="str">
            <v>ATENCION AL PUBLICO</v>
          </cell>
          <cell r="H128" t="str">
            <v>Femenino</v>
          </cell>
        </row>
        <row r="129">
          <cell r="G129" t="str">
            <v>ATENCION AL PUBLICO</v>
          </cell>
          <cell r="H129" t="str">
            <v>Masculino</v>
          </cell>
        </row>
        <row r="130">
          <cell r="G130" t="str">
            <v>ATENCION AL PUBLICO</v>
          </cell>
          <cell r="H130" t="str">
            <v>Femenino</v>
          </cell>
        </row>
        <row r="131">
          <cell r="G131" t="str">
            <v>ATENCION AL PUBLICO</v>
          </cell>
          <cell r="H131" t="str">
            <v>Femenino</v>
          </cell>
        </row>
        <row r="132">
          <cell r="G132" t="str">
            <v>ATENCION AL PUBLICO</v>
          </cell>
          <cell r="H132" t="str">
            <v>Femenino</v>
          </cell>
        </row>
        <row r="133">
          <cell r="G133" t="str">
            <v>ATENCION AL PUBLICO</v>
          </cell>
          <cell r="H133" t="str">
            <v>Femenino</v>
          </cell>
        </row>
        <row r="134">
          <cell r="G134" t="str">
            <v>ATENCION AL PUBLICO</v>
          </cell>
          <cell r="H134" t="str">
            <v>Femenino</v>
          </cell>
        </row>
        <row r="135">
          <cell r="G135" t="str">
            <v>ATENCION AL PUBLICO</v>
          </cell>
          <cell r="H135" t="str">
            <v>Femenino</v>
          </cell>
        </row>
        <row r="136">
          <cell r="G136" t="str">
            <v>ATENCION AL PUBLICO</v>
          </cell>
          <cell r="H136" t="str">
            <v>Femenino</v>
          </cell>
        </row>
        <row r="137">
          <cell r="G137" t="str">
            <v>ATENCION AL PUBLICO</v>
          </cell>
          <cell r="H137" t="str">
            <v>Femenino</v>
          </cell>
        </row>
        <row r="138">
          <cell r="G138" t="str">
            <v>ATENCION AL PUBLICO</v>
          </cell>
          <cell r="H138" t="str">
            <v>Femenino</v>
          </cell>
        </row>
        <row r="139">
          <cell r="G139" t="str">
            <v>ATENCION AL PUBLICO</v>
          </cell>
          <cell r="H139" t="str">
            <v>Femenino</v>
          </cell>
        </row>
        <row r="140">
          <cell r="G140" t="str">
            <v>ATENCION AL PUBLICO</v>
          </cell>
          <cell r="H140" t="str">
            <v>Femenino</v>
          </cell>
        </row>
        <row r="141">
          <cell r="G141" t="str">
            <v>ATENCION AL PUBLICO</v>
          </cell>
          <cell r="H141" t="str">
            <v>Femenino</v>
          </cell>
        </row>
        <row r="142">
          <cell r="G142" t="str">
            <v>ATENCION AL PUBLICO</v>
          </cell>
          <cell r="H142" t="str">
            <v>Femenino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>
        <row r="1">
          <cell r="A1" t="str">
            <v>18IC0265</v>
          </cell>
        </row>
      </sheetData>
      <sheetData sheetId="34">
        <row r="4">
          <cell r="A4" t="str">
            <v>MM0102 ANALISTA ADMIVO. B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APOYOS®"/>
      <sheetName val="INICIACION DEPORTIVAFORMATO"/>
      <sheetName val="BECAS FORMATO"/>
      <sheetName val="CENTROS REGIONALES"/>
      <sheetName val="Becas"/>
      <sheetName val="BANDA DE GUERRA"/>
      <sheetName val="INICIACION DEPORTIVA"/>
      <sheetName val="Apoyos"/>
      <sheetName val="Bas-Even"/>
      <sheetName val="Honorarios"/>
      <sheetName val="Vales de Despensa listo "/>
      <sheetName val="Vales de Despensa RETROACTIVO"/>
      <sheetName val="VALES DEPARTAMENTO"/>
      <sheetName val="PARTIDAS PRESUPUESTALES 4000"/>
      <sheetName val="PARTIDAS PRESUPUESTALES"/>
      <sheetName val="RESUMEN"/>
      <sheetName val="Asig Vales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unciones"/>
      <sheetName val="Hoja1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CENTRO DE ALTO RENDIMIENTO DEPORTIVO</v>
          </cell>
          <cell r="B2" t="str">
            <v>CENTRO DE ALTO RENDIMIENTO DEPORTIVO</v>
          </cell>
        </row>
        <row r="3">
          <cell r="A3" t="str">
            <v>CENTRO DEPORTIVO PARALIMPICO</v>
          </cell>
          <cell r="B3" t="str">
            <v>CENTRO DEPORTIVO PARALIMPICO</v>
          </cell>
        </row>
        <row r="4">
          <cell r="A4" t="str">
            <v>COMPLEJO OLIMPICO DEPORTIVO  INALAMBRICA</v>
          </cell>
          <cell r="B4" t="str">
            <v>COMPLEJO OLIMPICO DEPORTIVO  INALAMBRICA</v>
          </cell>
        </row>
        <row r="5">
          <cell r="A5" t="str">
            <v>ESTADIO SALVADOR ALVARADO</v>
          </cell>
          <cell r="B5" t="str">
            <v>ESTADIO SALVADOR ALVARADO</v>
          </cell>
        </row>
        <row r="6">
          <cell r="A6" t="str">
            <v>GIMNASIO POLIFUNCIONAL</v>
          </cell>
          <cell r="B6" t="str">
            <v>GIMNASIO POLIFUNCIONAL</v>
          </cell>
        </row>
        <row r="7">
          <cell r="A7" t="str">
            <v>GIMNASIO SOLIDARIDAD</v>
          </cell>
          <cell r="B7" t="str">
            <v>GIMNASIO SOLIDARIDAD</v>
          </cell>
        </row>
        <row r="8">
          <cell r="A8" t="str">
            <v>ACTIVACION FISICA</v>
          </cell>
          <cell r="B8" t="str">
            <v>IDEY</v>
          </cell>
        </row>
        <row r="9">
          <cell r="A9" t="str">
            <v>ALTO RENDIMIENTO</v>
          </cell>
          <cell r="B9" t="str">
            <v>IDEY</v>
          </cell>
        </row>
        <row r="10">
          <cell r="A10" t="str">
            <v>ATENCION CIUDADANA</v>
          </cell>
          <cell r="B10" t="str">
            <v>IDEY</v>
          </cell>
        </row>
        <row r="11">
          <cell r="A11" t="str">
            <v>CAPACITACION Y TALENTOS DEPORTIVOS</v>
          </cell>
          <cell r="B11" t="str">
            <v>IDEY</v>
          </cell>
        </row>
        <row r="12">
          <cell r="A12" t="str">
            <v>CONFIANZA</v>
          </cell>
          <cell r="B12" t="str">
            <v>IDEY</v>
          </cell>
        </row>
        <row r="13">
          <cell r="A13" t="str">
            <v>CENTROS REGIONALES DE DESARROLLO</v>
          </cell>
          <cell r="B13" t="str">
            <v>IDEY</v>
          </cell>
        </row>
        <row r="14">
          <cell r="A14" t="str">
            <v>CONTABILIDAD</v>
          </cell>
          <cell r="B14" t="str">
            <v>IDEY</v>
          </cell>
        </row>
        <row r="15">
          <cell r="A15" t="str">
            <v>DEPORTE ADAPTADO Y DEL ADULTO MAYOR</v>
          </cell>
          <cell r="B15" t="str">
            <v>IDEY</v>
          </cell>
        </row>
        <row r="16">
          <cell r="A16" t="str">
            <v>DEPORTE ESCOLAR</v>
          </cell>
          <cell r="B16" t="str">
            <v>IDEY</v>
          </cell>
        </row>
        <row r="17">
          <cell r="A17" t="str">
            <v>DEPORTE FEDERADO</v>
          </cell>
          <cell r="B17" t="str">
            <v>IDEY</v>
          </cell>
        </row>
        <row r="18">
          <cell r="A18" t="str">
            <v>DEPORTE POPULAR</v>
          </cell>
          <cell r="B18" t="str">
            <v>IDEY</v>
          </cell>
        </row>
        <row r="19">
          <cell r="A19" t="str">
            <v>DIRECCION DE ADMINISTRACION  Y FINANZAS</v>
          </cell>
          <cell r="B19" t="str">
            <v>IDEY</v>
          </cell>
        </row>
        <row r="20">
          <cell r="A20" t="str">
            <v>DIRECCION DE ENLACE Y VINCULACION INST</v>
          </cell>
          <cell r="B20" t="str">
            <v>IDEY</v>
          </cell>
        </row>
        <row r="21">
          <cell r="A21" t="str">
            <v>DIRECCION DE PROMOCION DEPORTIVA</v>
          </cell>
          <cell r="B21" t="str">
            <v>IDEY</v>
          </cell>
        </row>
        <row r="22">
          <cell r="A22" t="str">
            <v>DIRECCION GENERAL</v>
          </cell>
          <cell r="B22" t="str">
            <v>IDEY</v>
          </cell>
        </row>
        <row r="23">
          <cell r="A23" t="str">
            <v>EVENTOS ESPECIALES</v>
          </cell>
          <cell r="B23" t="str">
            <v>IDEY</v>
          </cell>
        </row>
        <row r="24">
          <cell r="A24" t="str">
            <v>JURIDICO</v>
          </cell>
          <cell r="B24" t="str">
            <v>IDEY</v>
          </cell>
        </row>
        <row r="25">
          <cell r="A25" t="str">
            <v>METODOLOGIA</v>
          </cell>
          <cell r="B25" t="str">
            <v>IDEY</v>
          </cell>
        </row>
        <row r="26">
          <cell r="A26" t="str">
            <v>PLANEACION Y CONTROL PRESUPUESTAL</v>
          </cell>
          <cell r="B26" t="str">
            <v>IDEY</v>
          </cell>
        </row>
        <row r="27">
          <cell r="A27" t="str">
            <v>RECURSOS HUMANOS</v>
          </cell>
          <cell r="B27" t="str">
            <v>IDEY</v>
          </cell>
        </row>
        <row r="28">
          <cell r="A28" t="str">
            <v>RECURSOS MATERIALES</v>
          </cell>
          <cell r="B28" t="str">
            <v>IDEY</v>
          </cell>
        </row>
        <row r="29">
          <cell r="A29" t="str">
            <v>EVENTOS ESPECIALES Y SERVICIOS GENERALES</v>
          </cell>
          <cell r="B29" t="str">
            <v>IDEY</v>
          </cell>
        </row>
        <row r="30">
          <cell r="A30" t="str">
            <v>SISTEMAS</v>
          </cell>
          <cell r="B30" t="str">
            <v>IDEY</v>
          </cell>
        </row>
        <row r="31">
          <cell r="A31" t="str">
            <v>SUBDIRECCION DE ADMINISTRACION Y FINANZA</v>
          </cell>
          <cell r="B31" t="str">
            <v>IDEY</v>
          </cell>
        </row>
        <row r="32">
          <cell r="A32" t="str">
            <v>UNIDAD CONTRALORIA INTERNA</v>
          </cell>
          <cell r="B32" t="str">
            <v>IDEY</v>
          </cell>
        </row>
        <row r="33">
          <cell r="A33" t="str">
            <v>UNIDAD DE COMUNICACION SOCIAL</v>
          </cell>
          <cell r="B33" t="str">
            <v>IDEY</v>
          </cell>
        </row>
        <row r="34">
          <cell r="A34" t="str">
            <v>UNIDADES DEPORTIVAS</v>
          </cell>
          <cell r="B34" t="str">
            <v>IDEY</v>
          </cell>
        </row>
        <row r="35">
          <cell r="A35" t="str">
            <v>MEDICINA Y CIENCIAS APLICADAS AL DEPORTE</v>
          </cell>
          <cell r="B35" t="str">
            <v>MEDICINA Y CIENCIAS APLICADAS AL DEPORTE</v>
          </cell>
        </row>
        <row r="36">
          <cell r="A36" t="str">
            <v>PISTA DE REMO Y CANOTAJE</v>
          </cell>
          <cell r="B36" t="str">
            <v>PISTA DE REMO Y CANOTAJE</v>
          </cell>
        </row>
        <row r="37">
          <cell r="A37" t="str">
            <v>UNIDAD BENITO JUAREZ</v>
          </cell>
          <cell r="B37" t="str">
            <v>UNIDAD BENITO JUAREZ</v>
          </cell>
        </row>
        <row r="38">
          <cell r="A38" t="str">
            <v>UNIDAD DEPORTIVA DEL SUR</v>
          </cell>
          <cell r="B38" t="str">
            <v>UNIDAD DEPORTIVA DEL SUR</v>
          </cell>
        </row>
        <row r="39">
          <cell r="A39" t="str">
            <v>UNIDAD DEPORTIVA KUKULCAN</v>
          </cell>
          <cell r="B39" t="str">
            <v>UNIDAD DEPORTIVA KUKULCAN</v>
          </cell>
        </row>
        <row r="40">
          <cell r="A40" t="str">
            <v>UNIDAD DEPORTIVA VILLA PALMIRA</v>
          </cell>
          <cell r="B40" t="str">
            <v>UNIDAD DEPORTIVA VILLA PALMIRA</v>
          </cell>
        </row>
      </sheetData>
      <sheetData sheetId="14">
        <row r="2">
          <cell r="A2" t="str">
            <v>DIRECCION GENERAL</v>
          </cell>
          <cell r="B2" t="str">
            <v>4000.4100.4151.9.30.1.12.2.1.433</v>
          </cell>
          <cell r="C2" t="str">
            <v>4000</v>
          </cell>
          <cell r="D2" t="str">
            <v>4100</v>
          </cell>
          <cell r="E2" t="str">
            <v>4151</v>
          </cell>
          <cell r="F2" t="str">
            <v>9</v>
          </cell>
          <cell r="G2" t="str">
            <v>30</v>
          </cell>
          <cell r="H2" t="str">
            <v>1.</v>
          </cell>
          <cell r="I2" t="str">
            <v>01</v>
          </cell>
          <cell r="J2" t="str">
            <v>DIRECCION GENERAL</v>
          </cell>
          <cell r="K2" t="str">
            <v>300101010101 1000 001</v>
          </cell>
          <cell r="L2" t="str">
            <v>30</v>
          </cell>
          <cell r="M2" t="str">
            <v>01</v>
          </cell>
          <cell r="N2" t="str">
            <v>01</v>
          </cell>
          <cell r="O2" t="str">
            <v>DIRECCION GENERAL</v>
          </cell>
        </row>
        <row r="3">
          <cell r="A3" t="str">
            <v>UNIDAD DE COMUNICACION SOCIAL</v>
          </cell>
          <cell r="B3" t="str">
            <v>4000.4100.4151.9.30.2.12.2.1.433</v>
          </cell>
          <cell r="C3" t="str">
            <v>4000</v>
          </cell>
          <cell r="D3" t="str">
            <v>4100</v>
          </cell>
          <cell r="E3" t="str">
            <v>4151</v>
          </cell>
          <cell r="F3" t="str">
            <v>9</v>
          </cell>
          <cell r="G3" t="str">
            <v>30</v>
          </cell>
          <cell r="H3" t="str">
            <v>2.</v>
          </cell>
          <cell r="I3" t="str">
            <v>02</v>
          </cell>
          <cell r="J3" t="str">
            <v>UNIDAD DE COMUNICACION SOCIAL</v>
          </cell>
          <cell r="K3" t="str">
            <v>300102010101 1000 002</v>
          </cell>
          <cell r="L3" t="str">
            <v>30</v>
          </cell>
          <cell r="M3" t="str">
            <v>01</v>
          </cell>
          <cell r="N3" t="str">
            <v>02</v>
          </cell>
          <cell r="O3" t="str">
            <v>UNIDAD DE COMUNICACION SOCIAL</v>
          </cell>
        </row>
        <row r="4">
          <cell r="A4" t="str">
            <v>UNIDAD CONTRALORIA INTERNA</v>
          </cell>
          <cell r="B4" t="str">
            <v>4000.4100.4151.9.30.3.12.2.1.433</v>
          </cell>
          <cell r="C4" t="str">
            <v>4000</v>
          </cell>
          <cell r="D4" t="str">
            <v>4100</v>
          </cell>
          <cell r="E4" t="str">
            <v>4151</v>
          </cell>
          <cell r="F4" t="str">
            <v>9</v>
          </cell>
          <cell r="G4" t="str">
            <v>30</v>
          </cell>
          <cell r="H4" t="str">
            <v>3.</v>
          </cell>
          <cell r="I4" t="str">
            <v>03</v>
          </cell>
          <cell r="J4" t="str">
            <v>UNIDAD CONTRALORIA INTERNA</v>
          </cell>
          <cell r="K4" t="str">
            <v>300103010101 1000 003</v>
          </cell>
          <cell r="L4" t="str">
            <v>30</v>
          </cell>
          <cell r="M4" t="str">
            <v>01</v>
          </cell>
          <cell r="N4" t="str">
            <v>03</v>
          </cell>
          <cell r="O4" t="str">
            <v>UNIDAD CONTRALORIA INTERNA</v>
          </cell>
        </row>
        <row r="5">
          <cell r="A5" t="str">
            <v>ATENCION CIUDADANA</v>
          </cell>
          <cell r="B5" t="str">
            <v>4000.4100.4151.9.30.4.12.2.1.433</v>
          </cell>
          <cell r="C5" t="str">
            <v>4000</v>
          </cell>
          <cell r="D5" t="str">
            <v>4100</v>
          </cell>
          <cell r="E5" t="str">
            <v>4151</v>
          </cell>
          <cell r="F5" t="str">
            <v>9</v>
          </cell>
          <cell r="G5" t="str">
            <v>30</v>
          </cell>
          <cell r="H5" t="str">
            <v>4.</v>
          </cell>
          <cell r="I5" t="str">
            <v>04</v>
          </cell>
          <cell r="J5" t="str">
            <v>ATENCION CIUDADANA</v>
          </cell>
          <cell r="K5" t="str">
            <v>300104010101 1000 027</v>
          </cell>
          <cell r="L5" t="str">
            <v>30</v>
          </cell>
          <cell r="M5" t="str">
            <v>01</v>
          </cell>
          <cell r="N5" t="str">
            <v>04</v>
          </cell>
          <cell r="O5" t="str">
            <v>ATENCION CIUDADANA</v>
          </cell>
        </row>
        <row r="6">
          <cell r="A6" t="str">
            <v>DIRECCION DE ENLACE Y VINCULACION INST</v>
          </cell>
          <cell r="B6" t="str">
            <v>4000.4100.4151.9.30.5.12.2.1.8560</v>
          </cell>
          <cell r="C6" t="str">
            <v>4000</v>
          </cell>
          <cell r="D6" t="str">
            <v>4100</v>
          </cell>
          <cell r="E6" t="str">
            <v>4151</v>
          </cell>
          <cell r="F6" t="str">
            <v>9</v>
          </cell>
          <cell r="G6" t="str">
            <v>30</v>
          </cell>
          <cell r="H6" t="str">
            <v>5.</v>
          </cell>
          <cell r="I6" t="str">
            <v>05</v>
          </cell>
          <cell r="J6" t="str">
            <v>DIRECCION DE ENLACE Y VINC. INST.</v>
          </cell>
          <cell r="K6" t="str">
            <v>300605010101 1000 041</v>
          </cell>
          <cell r="L6" t="str">
            <v>30</v>
          </cell>
          <cell r="M6" t="str">
            <v>06</v>
          </cell>
          <cell r="N6" t="str">
            <v>05</v>
          </cell>
          <cell r="O6" t="str">
            <v>DIRECCION DE ENLACE Y VINC. INST.</v>
          </cell>
        </row>
        <row r="7">
          <cell r="A7" t="str">
            <v>SISTEMAS</v>
          </cell>
          <cell r="B7" t="str">
            <v>4000.4100.4151.9.30.6.12.2.1.433</v>
          </cell>
          <cell r="C7" t="str">
            <v>4000</v>
          </cell>
          <cell r="D7" t="str">
            <v>4100</v>
          </cell>
          <cell r="E7" t="str">
            <v>4151</v>
          </cell>
          <cell r="F7" t="str">
            <v>9</v>
          </cell>
          <cell r="G7" t="str">
            <v>30</v>
          </cell>
          <cell r="H7" t="str">
            <v>6.</v>
          </cell>
          <cell r="I7" t="str">
            <v>06</v>
          </cell>
          <cell r="J7" t="str">
            <v>SISTEMAS</v>
          </cell>
          <cell r="K7" t="str">
            <v>300106010101 1000 021</v>
          </cell>
          <cell r="L7" t="str">
            <v>30</v>
          </cell>
          <cell r="M7" t="str">
            <v>01</v>
          </cell>
          <cell r="N7" t="str">
            <v>06</v>
          </cell>
          <cell r="O7" t="str">
            <v>SISTEMAS</v>
          </cell>
        </row>
        <row r="8">
          <cell r="A8" t="str">
            <v>ALTO RENDIMIENTO</v>
          </cell>
          <cell r="B8" t="str">
            <v>4000.4100.4151.9.30.7.12.2.1.4746</v>
          </cell>
          <cell r="C8" t="str">
            <v>4000</v>
          </cell>
          <cell r="D8" t="str">
            <v>4100</v>
          </cell>
          <cell r="E8" t="str">
            <v>4151</v>
          </cell>
          <cell r="F8" t="str">
            <v>9</v>
          </cell>
          <cell r="G8" t="str">
            <v>30</v>
          </cell>
          <cell r="H8" t="str">
            <v>7.</v>
          </cell>
          <cell r="I8" t="str">
            <v>07</v>
          </cell>
          <cell r="J8" t="str">
            <v>ALTO RENDIMIENTO</v>
          </cell>
          <cell r="K8" t="str">
            <v>300207010101 1000 005</v>
          </cell>
          <cell r="L8" t="str">
            <v>30</v>
          </cell>
          <cell r="M8" t="str">
            <v>02</v>
          </cell>
          <cell r="N8" t="str">
            <v>07</v>
          </cell>
          <cell r="O8" t="str">
            <v>ALTO RENDIMIENTO</v>
          </cell>
        </row>
        <row r="9">
          <cell r="A9" t="str">
            <v>CENTRO DE ALTO RENDIMIENTO DEPORTIVO</v>
          </cell>
          <cell r="B9" t="str">
            <v>4000.4100.4151.9.30.8.12.2.1.4746</v>
          </cell>
          <cell r="C9" t="str">
            <v>4000</v>
          </cell>
          <cell r="D9" t="str">
            <v>4100</v>
          </cell>
          <cell r="E9" t="str">
            <v>4151</v>
          </cell>
          <cell r="F9" t="str">
            <v>9</v>
          </cell>
          <cell r="G9" t="str">
            <v>30</v>
          </cell>
          <cell r="H9" t="str">
            <v>8.</v>
          </cell>
          <cell r="I9" t="str">
            <v>08</v>
          </cell>
          <cell r="J9" t="str">
            <v>CENTRO DE ALTO RENDIMIENTO DEPORTIVO</v>
          </cell>
          <cell r="K9" t="str">
            <v>300208020101 1000 038</v>
          </cell>
          <cell r="L9" t="str">
            <v>30</v>
          </cell>
          <cell r="M9" t="str">
            <v>02</v>
          </cell>
          <cell r="N9" t="str">
            <v>08</v>
          </cell>
          <cell r="O9" t="str">
            <v>CENTRO DE ALTO RENDIMIENTO DEPORTIVO</v>
          </cell>
        </row>
        <row r="10">
          <cell r="A10" t="str">
            <v>MEDICINA Y CIENCIAS APLICADAS AL DEPORTE</v>
          </cell>
          <cell r="B10" t="str">
            <v>4000.4100.4151.9.30.9.12.2.1.4746</v>
          </cell>
          <cell r="C10" t="str">
            <v>4000</v>
          </cell>
          <cell r="D10" t="str">
            <v>4100</v>
          </cell>
          <cell r="E10" t="str">
            <v>4151</v>
          </cell>
          <cell r="F10" t="str">
            <v>9</v>
          </cell>
          <cell r="G10" t="str">
            <v>30</v>
          </cell>
          <cell r="H10" t="str">
            <v>9.</v>
          </cell>
          <cell r="I10" t="str">
            <v>09</v>
          </cell>
          <cell r="J10" t="str">
            <v>MEDICINA Y CIENCIAS APLICADAS AL DEPORTE</v>
          </cell>
          <cell r="K10" t="str">
            <v>300209020101 1000 010</v>
          </cell>
          <cell r="L10" t="str">
            <v>30</v>
          </cell>
          <cell r="M10" t="str">
            <v>02</v>
          </cell>
          <cell r="N10" t="str">
            <v>09</v>
          </cell>
          <cell r="O10" t="str">
            <v>MEDICINA Y CIENCIAS APLICADAS AL DEPORTE</v>
          </cell>
        </row>
        <row r="11">
          <cell r="A11" t="str">
            <v>DIRECCION DE PROMOCION DEPORTIVA</v>
          </cell>
          <cell r="B11" t="str">
            <v>4000.4100.4151.9.30.10.12.2.1.4845</v>
          </cell>
          <cell r="C11" t="str">
            <v>4000</v>
          </cell>
          <cell r="D11" t="str">
            <v>4100</v>
          </cell>
          <cell r="E11" t="str">
            <v>4151</v>
          </cell>
          <cell r="F11" t="str">
            <v>9</v>
          </cell>
          <cell r="G11" t="str">
            <v>30</v>
          </cell>
          <cell r="H11" t="str">
            <v>10</v>
          </cell>
          <cell r="I11" t="str">
            <v>10</v>
          </cell>
          <cell r="J11" t="str">
            <v>DIRECCION DE PROMOCION DEPORTIVA</v>
          </cell>
          <cell r="K11" t="str">
            <v>300310010101 1000 013</v>
          </cell>
          <cell r="L11" t="str">
            <v>30</v>
          </cell>
          <cell r="M11" t="str">
            <v>03</v>
          </cell>
          <cell r="N11" t="str">
            <v>10</v>
          </cell>
          <cell r="O11" t="str">
            <v>DIRECCION DE PROMOCION DEPORTIVA</v>
          </cell>
        </row>
        <row r="12">
          <cell r="A12" t="str">
            <v>CENTROS REGIONALES DE DESARROLLO</v>
          </cell>
          <cell r="B12" t="str">
            <v>4000.4100.4151.9.30.11.12.2.1.4746</v>
          </cell>
          <cell r="C12" t="str">
            <v>4000</v>
          </cell>
          <cell r="D12" t="str">
            <v>4100</v>
          </cell>
          <cell r="E12" t="str">
            <v>4151</v>
          </cell>
          <cell r="F12" t="str">
            <v>9</v>
          </cell>
          <cell r="G12" t="str">
            <v>30</v>
          </cell>
          <cell r="H12" t="str">
            <v>11</v>
          </cell>
          <cell r="I12" t="str">
            <v>11</v>
          </cell>
          <cell r="J12" t="str">
            <v>CENTROS REGIONALES DE DESARROLLO</v>
          </cell>
          <cell r="K12" t="str">
            <v>300211020101 1000 013</v>
          </cell>
          <cell r="L12" t="str">
            <v>30</v>
          </cell>
          <cell r="M12" t="str">
            <v>02</v>
          </cell>
          <cell r="N12" t="str">
            <v>11</v>
          </cell>
          <cell r="O12" t="str">
            <v>CENTROS REGIONALES DE DESARROLLO</v>
          </cell>
        </row>
        <row r="13">
          <cell r="A13" t="str">
            <v>ACTIVACION FISICA</v>
          </cell>
          <cell r="B13" t="str">
            <v>4000.4100.4151.9.30.12.12.2.1.4845</v>
          </cell>
          <cell r="C13" t="str">
            <v>4000</v>
          </cell>
          <cell r="D13" t="str">
            <v>4100</v>
          </cell>
          <cell r="E13" t="str">
            <v>4151</v>
          </cell>
          <cell r="F13" t="str">
            <v>9</v>
          </cell>
          <cell r="G13" t="str">
            <v>30</v>
          </cell>
          <cell r="H13" t="str">
            <v>12</v>
          </cell>
          <cell r="I13" t="str">
            <v>12</v>
          </cell>
          <cell r="J13" t="str">
            <v>ACTIVACION FISICA</v>
          </cell>
          <cell r="K13" t="str">
            <v>300312020101 1000 014</v>
          </cell>
          <cell r="L13" t="str">
            <v>30</v>
          </cell>
          <cell r="M13" t="str">
            <v>03</v>
          </cell>
          <cell r="N13" t="str">
            <v>12</v>
          </cell>
          <cell r="O13" t="str">
            <v>ACTIVACION FISICA</v>
          </cell>
        </row>
        <row r="14">
          <cell r="A14" t="str">
            <v>UNIDADES DEPORTIVAS</v>
          </cell>
          <cell r="B14" t="str">
            <v>4000.4100.4151.9.30.13.12.2.1.4746</v>
          </cell>
          <cell r="C14" t="str">
            <v>4000</v>
          </cell>
          <cell r="D14" t="str">
            <v>4100</v>
          </cell>
          <cell r="E14" t="str">
            <v>4151</v>
          </cell>
          <cell r="F14" t="str">
            <v>9</v>
          </cell>
          <cell r="G14" t="str">
            <v>30</v>
          </cell>
          <cell r="H14" t="str">
            <v>13</v>
          </cell>
          <cell r="I14" t="str">
            <v>13</v>
          </cell>
          <cell r="J14" t="str">
            <v>UNIDADES DEPORTIVAS</v>
          </cell>
          <cell r="K14" t="str">
            <v>300213020101 1000 015</v>
          </cell>
          <cell r="L14" t="str">
            <v>30</v>
          </cell>
          <cell r="M14" t="str">
            <v>02</v>
          </cell>
          <cell r="N14" t="str">
            <v>13</v>
          </cell>
          <cell r="O14" t="str">
            <v>UNIDADES DEPORTIVAS</v>
          </cell>
        </row>
        <row r="15">
          <cell r="A15" t="str">
            <v>EVENTOS ESPECIALES Y SERVICIOS GENERALES</v>
          </cell>
          <cell r="B15" t="str">
            <v>4000.4100.4151.9.30.14.12.2.1.8560</v>
          </cell>
          <cell r="C15" t="str">
            <v>4000</v>
          </cell>
          <cell r="D15" t="str">
            <v>4100</v>
          </cell>
          <cell r="E15" t="str">
            <v>4151</v>
          </cell>
          <cell r="F15" t="str">
            <v>9</v>
          </cell>
          <cell r="G15" t="str">
            <v>30</v>
          </cell>
          <cell r="H15" t="str">
            <v>14</v>
          </cell>
          <cell r="I15" t="str">
            <v>14</v>
          </cell>
          <cell r="J15" t="str">
            <v>EVENTOS ESPECIALES Y SERVICIOS GENERALES</v>
          </cell>
          <cell r="K15" t="str">
            <v>300614020101 1000 011</v>
          </cell>
          <cell r="L15" t="str">
            <v>30</v>
          </cell>
          <cell r="M15" t="str">
            <v>06</v>
          </cell>
          <cell r="N15" t="str">
            <v>14</v>
          </cell>
          <cell r="O15" t="str">
            <v>EVENTOS ESPECIALES</v>
          </cell>
        </row>
        <row r="16">
          <cell r="A16" t="str">
            <v>EVENTOS ESPECIALES Y SERVICIOS GENERALES</v>
          </cell>
          <cell r="B16" t="str">
            <v>4000.4100.4151.9.30.14.12.2.1.8560</v>
          </cell>
          <cell r="C16" t="str">
            <v>4000</v>
          </cell>
          <cell r="D16" t="str">
            <v>4100</v>
          </cell>
          <cell r="E16" t="str">
            <v>4151</v>
          </cell>
          <cell r="F16" t="str">
            <v>9</v>
          </cell>
          <cell r="G16" t="str">
            <v>30</v>
          </cell>
          <cell r="H16" t="str">
            <v>14</v>
          </cell>
          <cell r="I16" t="str">
            <v>14</v>
          </cell>
          <cell r="J16" t="str">
            <v>EVENTOS ESPECIALES Y SERVICIOS GENERALES</v>
          </cell>
          <cell r="K16" t="str">
            <v>300614020101 1000 011</v>
          </cell>
          <cell r="L16" t="str">
            <v>30</v>
          </cell>
          <cell r="M16" t="str">
            <v>06</v>
          </cell>
          <cell r="N16" t="str">
            <v>14</v>
          </cell>
          <cell r="O16" t="str">
            <v>SERVICIOS GENERALES</v>
          </cell>
        </row>
        <row r="17">
          <cell r="A17" t="str">
            <v>COMPLEJO OLIMPICO DEPORTIVO  INALAMBRICA</v>
          </cell>
          <cell r="B17" t="str">
            <v>4000.4100.4151.9.30.15.12.2.1.17</v>
          </cell>
          <cell r="C17" t="str">
            <v>4000</v>
          </cell>
          <cell r="D17" t="str">
            <v>4100</v>
          </cell>
          <cell r="E17" t="str">
            <v>4151</v>
          </cell>
          <cell r="F17" t="str">
            <v>9</v>
          </cell>
          <cell r="G17" t="str">
            <v>30</v>
          </cell>
          <cell r="H17" t="str">
            <v>15</v>
          </cell>
          <cell r="I17" t="str">
            <v>15</v>
          </cell>
          <cell r="J17" t="str">
            <v>COMPLEJO OLIMPICO DEPORTIVO  INALAMBRICA</v>
          </cell>
          <cell r="K17" t="str">
            <v>300715020101 1000 024</v>
          </cell>
          <cell r="L17" t="str">
            <v>30</v>
          </cell>
          <cell r="M17" t="str">
            <v>07</v>
          </cell>
          <cell r="N17" t="str">
            <v>15</v>
          </cell>
          <cell r="O17" t="str">
            <v>COMPLEJO OLIMPICO DEPORTIVO  INALAMBRICA</v>
          </cell>
        </row>
        <row r="18">
          <cell r="A18" t="str">
            <v>UNIDAD DEPORTIVA KUKULCAN</v>
          </cell>
          <cell r="B18" t="str">
            <v>4000.4100.4151.9.30.16.12.2.1.11</v>
          </cell>
          <cell r="C18" t="str">
            <v>4000</v>
          </cell>
          <cell r="D18" t="str">
            <v>4100</v>
          </cell>
          <cell r="E18" t="str">
            <v>4151</v>
          </cell>
          <cell r="F18" t="str">
            <v>9</v>
          </cell>
          <cell r="G18" t="str">
            <v>30</v>
          </cell>
          <cell r="H18" t="str">
            <v>16</v>
          </cell>
          <cell r="I18" t="str">
            <v>16</v>
          </cell>
          <cell r="J18" t="str">
            <v>UNIDAD DEPORTIVA KUKULCAN</v>
          </cell>
          <cell r="K18" t="str">
            <v>300816020101 1000 023</v>
          </cell>
          <cell r="L18" t="str">
            <v>30</v>
          </cell>
          <cell r="M18" t="str">
            <v>08</v>
          </cell>
          <cell r="N18" t="str">
            <v>16</v>
          </cell>
          <cell r="O18" t="str">
            <v>UNIDAD DEPORTIVA KUKULCAN</v>
          </cell>
        </row>
        <row r="19">
          <cell r="A19" t="str">
            <v>DIRECCION DE ADMINISTRACION  Y FINANZAS</v>
          </cell>
          <cell r="B19" t="str">
            <v>4000.4100.4151.9.30.17.12.2.1.4722</v>
          </cell>
          <cell r="C19" t="str">
            <v>4000</v>
          </cell>
          <cell r="D19" t="str">
            <v>4100</v>
          </cell>
          <cell r="E19" t="str">
            <v>4151</v>
          </cell>
          <cell r="F19" t="str">
            <v>9</v>
          </cell>
          <cell r="G19" t="str">
            <v>30</v>
          </cell>
          <cell r="H19" t="str">
            <v>17</v>
          </cell>
          <cell r="I19" t="str">
            <v>17</v>
          </cell>
          <cell r="J19" t="str">
            <v>DIRECCION DE ADMON. Y FINANZAS</v>
          </cell>
          <cell r="K19" t="str">
            <v>300417010101 1000 016</v>
          </cell>
          <cell r="L19" t="str">
            <v>30</v>
          </cell>
          <cell r="M19" t="str">
            <v>04</v>
          </cell>
          <cell r="N19" t="str">
            <v>17</v>
          </cell>
          <cell r="O19" t="str">
            <v>DIRECCION DE ADMON. Y FINANZAS</v>
          </cell>
        </row>
        <row r="20">
          <cell r="A20" t="str">
            <v>CONTABILIDAD</v>
          </cell>
          <cell r="B20" t="str">
            <v>4000.4100.4151.9.30.18.12.2.1.4722</v>
          </cell>
          <cell r="C20" t="str">
            <v>4000</v>
          </cell>
          <cell r="D20" t="str">
            <v>4100</v>
          </cell>
          <cell r="E20" t="str">
            <v>4151</v>
          </cell>
          <cell r="F20" t="str">
            <v>9</v>
          </cell>
          <cell r="G20" t="str">
            <v>30</v>
          </cell>
          <cell r="H20" t="str">
            <v>18</v>
          </cell>
          <cell r="I20" t="str">
            <v>18</v>
          </cell>
          <cell r="J20" t="str">
            <v>CONTABILIDAD</v>
          </cell>
          <cell r="K20" t="str">
            <v>300418010101 1000 017</v>
          </cell>
          <cell r="L20" t="str">
            <v>30</v>
          </cell>
          <cell r="M20" t="str">
            <v>04</v>
          </cell>
          <cell r="N20" t="str">
            <v>18</v>
          </cell>
          <cell r="O20" t="str">
            <v>CONTABILIDAD</v>
          </cell>
        </row>
        <row r="21">
          <cell r="A21" t="str">
            <v>PLANEACION Y CONTROL PRESUPUESTAL</v>
          </cell>
          <cell r="B21" t="str">
            <v>4000.4100.4151.9.30.19.12.2.1.4722</v>
          </cell>
          <cell r="C21" t="str">
            <v>4000</v>
          </cell>
          <cell r="D21" t="str">
            <v>4100</v>
          </cell>
          <cell r="E21" t="str">
            <v>4151</v>
          </cell>
          <cell r="F21" t="str">
            <v>9</v>
          </cell>
          <cell r="G21" t="str">
            <v>30</v>
          </cell>
          <cell r="H21" t="str">
            <v>19</v>
          </cell>
          <cell r="I21" t="str">
            <v>19</v>
          </cell>
          <cell r="J21" t="str">
            <v>PLANEACION Y CONTROL PRESUPUESTAL</v>
          </cell>
          <cell r="K21" t="str">
            <v>300419010101 1000 018</v>
          </cell>
          <cell r="L21" t="str">
            <v>30</v>
          </cell>
          <cell r="M21" t="str">
            <v>04</v>
          </cell>
          <cell r="N21" t="str">
            <v>19</v>
          </cell>
          <cell r="O21" t="str">
            <v>PLANEACION Y CONTROL PRESUPUESTAL</v>
          </cell>
        </row>
        <row r="22">
          <cell r="A22" t="str">
            <v>RECURSOS HUMANOS</v>
          </cell>
          <cell r="B22" t="str">
            <v>4000.4100.4151.9.30.20.12.2.1.4722</v>
          </cell>
          <cell r="C22" t="str">
            <v>4000</v>
          </cell>
          <cell r="D22" t="str">
            <v>4100</v>
          </cell>
          <cell r="E22" t="str">
            <v>4151</v>
          </cell>
          <cell r="F22" t="str">
            <v>9</v>
          </cell>
          <cell r="G22" t="str">
            <v>30</v>
          </cell>
          <cell r="H22" t="str">
            <v>20</v>
          </cell>
          <cell r="I22" t="str">
            <v>20</v>
          </cell>
          <cell r="J22" t="str">
            <v>RECURSOS HUMANOS</v>
          </cell>
          <cell r="K22" t="str">
            <v>300420010101 1000 019</v>
          </cell>
          <cell r="L22" t="str">
            <v>30</v>
          </cell>
          <cell r="M22" t="str">
            <v>04</v>
          </cell>
          <cell r="N22" t="str">
            <v>20</v>
          </cell>
          <cell r="O22" t="str">
            <v>RECURSOS HUMANOS</v>
          </cell>
        </row>
        <row r="23">
          <cell r="A23" t="str">
            <v>RECURSOS MATERIALES</v>
          </cell>
          <cell r="B23" t="str">
            <v>4000.4100.4151.9.30.21.12.2.1.4722</v>
          </cell>
          <cell r="C23" t="str">
            <v>4000</v>
          </cell>
          <cell r="D23" t="str">
            <v>4100</v>
          </cell>
          <cell r="E23" t="str">
            <v>4151</v>
          </cell>
          <cell r="F23" t="str">
            <v>9</v>
          </cell>
          <cell r="G23" t="str">
            <v>30</v>
          </cell>
          <cell r="H23" t="str">
            <v>21</v>
          </cell>
          <cell r="I23" t="str">
            <v>21</v>
          </cell>
          <cell r="J23" t="str">
            <v>RECURSOS MATERIALES</v>
          </cell>
          <cell r="K23" t="str">
            <v>300421010101 1000 020</v>
          </cell>
          <cell r="L23" t="str">
            <v>30</v>
          </cell>
          <cell r="M23" t="str">
            <v>04</v>
          </cell>
          <cell r="N23" t="str">
            <v>21</v>
          </cell>
          <cell r="O23" t="str">
            <v>RECURSOS MATERIALES</v>
          </cell>
        </row>
        <row r="24">
          <cell r="A24" t="str">
            <v>JURIDICO</v>
          </cell>
          <cell r="B24" t="str">
            <v>4000.4100.4151.9.30.22.12.2.1.433</v>
          </cell>
          <cell r="C24" t="str">
            <v>4000</v>
          </cell>
          <cell r="D24" t="str">
            <v>4100</v>
          </cell>
          <cell r="E24" t="str">
            <v>4151</v>
          </cell>
          <cell r="F24" t="str">
            <v>9</v>
          </cell>
          <cell r="G24" t="str">
            <v>30</v>
          </cell>
          <cell r="H24" t="str">
            <v>22</v>
          </cell>
          <cell r="I24" t="str">
            <v>22</v>
          </cell>
          <cell r="J24" t="str">
            <v>JURIDICO</v>
          </cell>
          <cell r="K24" t="str">
            <v>300122010101 1000 004</v>
          </cell>
          <cell r="L24" t="str">
            <v>30</v>
          </cell>
          <cell r="M24" t="str">
            <v>01</v>
          </cell>
          <cell r="N24" t="str">
            <v>22</v>
          </cell>
          <cell r="O24" t="str">
            <v>JURIDICO</v>
          </cell>
        </row>
        <row r="25">
          <cell r="A25" t="str">
            <v>DEPORTE FEDERADO</v>
          </cell>
          <cell r="B25" t="str">
            <v>4000.4100.4151.9.30.23.12.2.1.4692</v>
          </cell>
          <cell r="C25" t="str">
            <v>4000</v>
          </cell>
          <cell r="D25" t="str">
            <v>4100</v>
          </cell>
          <cell r="E25" t="str">
            <v>4151</v>
          </cell>
          <cell r="F25" t="str">
            <v>9</v>
          </cell>
          <cell r="G25" t="str">
            <v>30</v>
          </cell>
          <cell r="H25" t="str">
            <v>23</v>
          </cell>
          <cell r="I25" t="str">
            <v>23</v>
          </cell>
          <cell r="J25" t="str">
            <v>DEPORTE FEDERADO</v>
          </cell>
          <cell r="K25" t="str">
            <v>300523010101 1000 022</v>
          </cell>
          <cell r="L25" t="str">
            <v>30</v>
          </cell>
          <cell r="M25" t="str">
            <v>05</v>
          </cell>
          <cell r="N25" t="str">
            <v>23</v>
          </cell>
          <cell r="O25" t="str">
            <v>DEPORTE FEDERADO</v>
          </cell>
        </row>
        <row r="26">
          <cell r="A26" t="str">
            <v>ESTADIO SALVADOR ALVARADO</v>
          </cell>
          <cell r="B26" t="str">
            <v>4000.4100.4151.9.30.24.12.2.1.4746</v>
          </cell>
          <cell r="C26" t="str">
            <v>4000</v>
          </cell>
          <cell r="D26" t="str">
            <v>4100</v>
          </cell>
          <cell r="E26" t="str">
            <v>4151</v>
          </cell>
          <cell r="F26" t="str">
            <v>9</v>
          </cell>
          <cell r="G26" t="str">
            <v>30</v>
          </cell>
          <cell r="H26" t="str">
            <v>24</v>
          </cell>
          <cell r="I26" t="str">
            <v>24</v>
          </cell>
          <cell r="J26" t="str">
            <v>ESTADIO SALVADOR ALVARADO</v>
          </cell>
          <cell r="K26" t="str">
            <v>300224020101 1000 031</v>
          </cell>
          <cell r="L26" t="str">
            <v>30</v>
          </cell>
          <cell r="M26" t="str">
            <v>02</v>
          </cell>
          <cell r="N26" t="str">
            <v>24</v>
          </cell>
          <cell r="O26" t="str">
            <v>ESTADIO SALVADOR ALVARADO</v>
          </cell>
        </row>
        <row r="27">
          <cell r="A27" t="str">
            <v>UNIDAD BENITO JUAREZ</v>
          </cell>
          <cell r="B27" t="str">
            <v>4000.4100.4151.9.30.25.12.2.1.4746</v>
          </cell>
          <cell r="C27" t="str">
            <v>4000</v>
          </cell>
          <cell r="D27" t="str">
            <v>4100</v>
          </cell>
          <cell r="E27" t="str">
            <v>4151</v>
          </cell>
          <cell r="F27" t="str">
            <v>9</v>
          </cell>
          <cell r="G27" t="str">
            <v>30</v>
          </cell>
          <cell r="H27" t="str">
            <v>25</v>
          </cell>
          <cell r="I27" t="str">
            <v>25</v>
          </cell>
          <cell r="J27" t="str">
            <v>UNIDAD BENITO JUAREZ</v>
          </cell>
          <cell r="K27" t="str">
            <v>300225020101 1000 032</v>
          </cell>
          <cell r="L27" t="str">
            <v>30</v>
          </cell>
          <cell r="M27" t="str">
            <v>02</v>
          </cell>
          <cell r="N27" t="str">
            <v>25</v>
          </cell>
          <cell r="O27" t="str">
            <v>UNIDAD BENITO JUAREZ</v>
          </cell>
        </row>
        <row r="28">
          <cell r="A28" t="str">
            <v>GIMNASIO POLIFUNCIONAL</v>
          </cell>
          <cell r="B28" t="str">
            <v>4000.4100.4151.9.30.26.12.2.1.4746</v>
          </cell>
          <cell r="C28" t="str">
            <v>4000</v>
          </cell>
          <cell r="D28" t="str">
            <v>4100</v>
          </cell>
          <cell r="E28" t="str">
            <v>4151</v>
          </cell>
          <cell r="F28" t="str">
            <v>9</v>
          </cell>
          <cell r="G28" t="str">
            <v>30</v>
          </cell>
          <cell r="H28" t="str">
            <v>26</v>
          </cell>
          <cell r="I28" t="str">
            <v>26</v>
          </cell>
          <cell r="J28" t="str">
            <v>GIMNASIO POLIFUNCIONAL</v>
          </cell>
          <cell r="K28" t="str">
            <v>300226020101 1000 033</v>
          </cell>
          <cell r="L28" t="str">
            <v>30</v>
          </cell>
          <cell r="M28" t="str">
            <v>02</v>
          </cell>
          <cell r="N28" t="str">
            <v>26</v>
          </cell>
          <cell r="O28" t="str">
            <v>GIMNASIO POLIFUNCIONAL</v>
          </cell>
        </row>
        <row r="29">
          <cell r="A29" t="str">
            <v>GIMNASIO SOLIDARIDAD</v>
          </cell>
          <cell r="B29" t="str">
            <v>4000.4100.4151.9.30.27.12.2.1.4746</v>
          </cell>
          <cell r="C29" t="str">
            <v>4000</v>
          </cell>
          <cell r="D29" t="str">
            <v>4100</v>
          </cell>
          <cell r="E29" t="str">
            <v>4151</v>
          </cell>
          <cell r="F29" t="str">
            <v>9</v>
          </cell>
          <cell r="G29" t="str">
            <v>30</v>
          </cell>
          <cell r="H29" t="str">
            <v>27</v>
          </cell>
          <cell r="I29" t="str">
            <v>27</v>
          </cell>
          <cell r="J29" t="str">
            <v>GIMNASIO SOLIDARIDAD</v>
          </cell>
          <cell r="K29" t="str">
            <v>300227020101 1000 034</v>
          </cell>
          <cell r="L29" t="str">
            <v>30</v>
          </cell>
          <cell r="M29" t="str">
            <v>02</v>
          </cell>
          <cell r="N29" t="str">
            <v>27</v>
          </cell>
          <cell r="O29" t="str">
            <v>GIMNASIO SOLIDARIDAD</v>
          </cell>
        </row>
        <row r="30">
          <cell r="A30" t="str">
            <v>PISTA DE REMO Y CANOTAJE</v>
          </cell>
          <cell r="B30" t="str">
            <v>4000.4100.4151.9.30.28.12.2.1.4746</v>
          </cell>
          <cell r="C30" t="str">
            <v>4000</v>
          </cell>
          <cell r="D30" t="str">
            <v>4100</v>
          </cell>
          <cell r="E30" t="str">
            <v>4151</v>
          </cell>
          <cell r="F30" t="str">
            <v>9</v>
          </cell>
          <cell r="G30" t="str">
            <v>30</v>
          </cell>
          <cell r="H30" t="str">
            <v>28</v>
          </cell>
          <cell r="I30" t="str">
            <v>28</v>
          </cell>
          <cell r="J30" t="str">
            <v>PISTA DE REMO Y CANOTAJE</v>
          </cell>
          <cell r="K30" t="str">
            <v>300228020101 1000 035</v>
          </cell>
          <cell r="L30" t="str">
            <v>30</v>
          </cell>
          <cell r="M30" t="str">
            <v>02</v>
          </cell>
          <cell r="N30" t="str">
            <v>28</v>
          </cell>
          <cell r="O30" t="str">
            <v>PISTA DE REMO Y CANOTAJE</v>
          </cell>
        </row>
        <row r="31">
          <cell r="A31" t="str">
            <v>CENTRO ESTATAL DE BOX</v>
          </cell>
          <cell r="B31" t="str">
            <v>4000.4100.4151.9.30.29.12.2.1.4746</v>
          </cell>
          <cell r="C31" t="str">
            <v>4000</v>
          </cell>
          <cell r="D31" t="str">
            <v>4100</v>
          </cell>
          <cell r="E31" t="str">
            <v>4151</v>
          </cell>
          <cell r="F31" t="str">
            <v>9</v>
          </cell>
          <cell r="G31" t="str">
            <v>30</v>
          </cell>
          <cell r="H31" t="str">
            <v>29</v>
          </cell>
          <cell r="I31" t="str">
            <v>29</v>
          </cell>
          <cell r="J31" t="str">
            <v>CENTRO ESTATAL DE BOX</v>
          </cell>
          <cell r="K31" t="str">
            <v>300229020101 1000 036</v>
          </cell>
          <cell r="L31" t="str">
            <v>30</v>
          </cell>
          <cell r="M31" t="str">
            <v>02</v>
          </cell>
          <cell r="N31" t="str">
            <v>29</v>
          </cell>
          <cell r="O31" t="str">
            <v>CENTRO ESTATAL DE BOX</v>
          </cell>
        </row>
        <row r="32">
          <cell r="A32" t="str">
            <v>UNIDAD DEPORTIVA VILLA PALMIRA</v>
          </cell>
          <cell r="B32" t="str">
            <v>4000.4100.4151.9.30.30.12.2.1.4746</v>
          </cell>
          <cell r="C32" t="str">
            <v>4000</v>
          </cell>
          <cell r="D32" t="str">
            <v>4100</v>
          </cell>
          <cell r="E32" t="str">
            <v>4151</v>
          </cell>
          <cell r="F32" t="str">
            <v>9</v>
          </cell>
          <cell r="G32" t="str">
            <v>30</v>
          </cell>
          <cell r="H32" t="str">
            <v>30</v>
          </cell>
          <cell r="I32" t="str">
            <v>30</v>
          </cell>
          <cell r="J32" t="str">
            <v>UNIDAD DEPORTIVA VILLA PALMIRA</v>
          </cell>
          <cell r="K32" t="str">
            <v>300230010101 1000 037</v>
          </cell>
          <cell r="L32" t="str">
            <v>30</v>
          </cell>
          <cell r="M32" t="str">
            <v>02</v>
          </cell>
          <cell r="N32" t="str">
            <v>30</v>
          </cell>
          <cell r="O32" t="str">
            <v>UNIDAD DEPORTIVA VILLA PALMIRA</v>
          </cell>
        </row>
        <row r="33">
          <cell r="A33" t="str">
            <v>METODOLOGIA</v>
          </cell>
          <cell r="B33" t="str">
            <v>4000.4100.4151.9.30.31.12.2.1.4746</v>
          </cell>
          <cell r="C33" t="str">
            <v>4000</v>
          </cell>
          <cell r="D33" t="str">
            <v>4100</v>
          </cell>
          <cell r="E33" t="str">
            <v>4151</v>
          </cell>
          <cell r="F33" t="str">
            <v>9</v>
          </cell>
          <cell r="G33" t="str">
            <v>30</v>
          </cell>
          <cell r="H33" t="str">
            <v>31</v>
          </cell>
          <cell r="I33" t="str">
            <v>31</v>
          </cell>
          <cell r="J33" t="str">
            <v>METODOLOGIA</v>
          </cell>
          <cell r="K33" t="str">
            <v>300231020101 1000 029</v>
          </cell>
          <cell r="L33" t="str">
            <v>30</v>
          </cell>
          <cell r="M33" t="str">
            <v>02</v>
          </cell>
          <cell r="N33" t="str">
            <v>31</v>
          </cell>
          <cell r="O33" t="str">
            <v>METODOLOGIA</v>
          </cell>
        </row>
        <row r="34">
          <cell r="A34" t="str">
            <v>CAPACITACION Y TALENTOS DEPORTIVOS</v>
          </cell>
          <cell r="B34" t="str">
            <v>4000.4100.4151.9.30.32.12.2.1.4746</v>
          </cell>
          <cell r="C34" t="str">
            <v>4000</v>
          </cell>
          <cell r="D34" t="str">
            <v>4100</v>
          </cell>
          <cell r="E34" t="str">
            <v>4151</v>
          </cell>
          <cell r="F34" t="str">
            <v>9</v>
          </cell>
          <cell r="G34" t="str">
            <v>30</v>
          </cell>
          <cell r="H34" t="str">
            <v>32</v>
          </cell>
          <cell r="I34" t="str">
            <v>32</v>
          </cell>
          <cell r="J34" t="str">
            <v>CAPACITACION Y TALENTOS DEPORTIVOS</v>
          </cell>
          <cell r="K34" t="str">
            <v>300232020101 1000 039</v>
          </cell>
          <cell r="L34" t="str">
            <v>30</v>
          </cell>
          <cell r="M34" t="str">
            <v>02</v>
          </cell>
          <cell r="N34" t="str">
            <v>32</v>
          </cell>
          <cell r="O34" t="str">
            <v>CAPACITACION Y TALENTOS DEPORTIVOS</v>
          </cell>
        </row>
        <row r="35">
          <cell r="A35" t="str">
            <v>DEPORTE POPULAR</v>
          </cell>
          <cell r="B35" t="str">
            <v>4000.4100.4151.9.30.33.12.2.1.4845</v>
          </cell>
          <cell r="C35" t="str">
            <v>4000</v>
          </cell>
          <cell r="D35" t="str">
            <v>4100</v>
          </cell>
          <cell r="E35" t="str">
            <v>4151</v>
          </cell>
          <cell r="F35" t="str">
            <v>9</v>
          </cell>
          <cell r="G35" t="str">
            <v>30</v>
          </cell>
          <cell r="H35" t="str">
            <v>33</v>
          </cell>
          <cell r="I35" t="str">
            <v>33</v>
          </cell>
          <cell r="J35" t="str">
            <v>DEPORTE POPULAR</v>
          </cell>
          <cell r="K35" t="str">
            <v>300333020101 1000 043</v>
          </cell>
          <cell r="L35" t="str">
            <v>30</v>
          </cell>
          <cell r="M35" t="str">
            <v>03</v>
          </cell>
          <cell r="N35" t="str">
            <v>33</v>
          </cell>
          <cell r="O35" t="str">
            <v>DEPORTE POPULAR</v>
          </cell>
        </row>
        <row r="36">
          <cell r="A36" t="str">
            <v>DEPORTE ESCOLAR</v>
          </cell>
          <cell r="B36" t="str">
            <v>4000.4100.4151.9.30.34.12.2.1.4845</v>
          </cell>
          <cell r="C36" t="str">
            <v>4000</v>
          </cell>
          <cell r="D36" t="str">
            <v>4100</v>
          </cell>
          <cell r="E36" t="str">
            <v>4151</v>
          </cell>
          <cell r="F36" t="str">
            <v>9</v>
          </cell>
          <cell r="G36" t="str">
            <v>30</v>
          </cell>
          <cell r="H36" t="str">
            <v>34</v>
          </cell>
          <cell r="I36" t="str">
            <v>34</v>
          </cell>
          <cell r="J36" t="str">
            <v>DEPORTE ESCOLAR</v>
          </cell>
          <cell r="K36" t="str">
            <v>300334020101 1000 044</v>
          </cell>
          <cell r="L36" t="str">
            <v>30</v>
          </cell>
          <cell r="M36" t="str">
            <v>03</v>
          </cell>
          <cell r="N36" t="str">
            <v>34</v>
          </cell>
          <cell r="O36" t="str">
            <v>DEPORTE ESCOLAR</v>
          </cell>
        </row>
        <row r="37">
          <cell r="A37" t="str">
            <v>SUBDIRECCION DE ADMINISTRACION Y FINANZA</v>
          </cell>
          <cell r="B37" t="str">
            <v>4000.4100.4151.9.30.35.12.2.1.4722</v>
          </cell>
          <cell r="C37" t="str">
            <v>4000</v>
          </cell>
          <cell r="D37" t="str">
            <v>4100</v>
          </cell>
          <cell r="E37" t="str">
            <v>4151</v>
          </cell>
          <cell r="F37" t="str">
            <v>9</v>
          </cell>
          <cell r="G37" t="str">
            <v>30</v>
          </cell>
          <cell r="H37" t="str">
            <v>35</v>
          </cell>
          <cell r="I37" t="str">
            <v>35</v>
          </cell>
          <cell r="J37" t="str">
            <v>SUBDIRECCION DE ADMINISTRACION Y FINANZA</v>
          </cell>
          <cell r="K37" t="str">
            <v>300435010101 1000 040</v>
          </cell>
          <cell r="L37" t="str">
            <v>30</v>
          </cell>
          <cell r="M37" t="str">
            <v>04</v>
          </cell>
          <cell r="N37" t="str">
            <v>35</v>
          </cell>
          <cell r="O37" t="str">
            <v>SUBDIRECCION DE ADMINISTRACION Y FINANZA</v>
          </cell>
        </row>
        <row r="38">
          <cell r="A38" t="str">
            <v>DEPORTE ADAPTADO Y DEL ADULTO MAYOR</v>
          </cell>
          <cell r="B38" t="str">
            <v>4000.4100.4151.9.30.36.12.2.1.15396</v>
          </cell>
          <cell r="C38" t="str">
            <v>4000</v>
          </cell>
          <cell r="D38" t="str">
            <v>4100</v>
          </cell>
          <cell r="E38" t="str">
            <v>4151</v>
          </cell>
          <cell r="F38" t="str">
            <v>9</v>
          </cell>
          <cell r="G38" t="str">
            <v>30</v>
          </cell>
          <cell r="H38" t="str">
            <v>36</v>
          </cell>
          <cell r="I38" t="str">
            <v>36</v>
          </cell>
          <cell r="J38" t="str">
            <v>DEPORTE ADAPTADO Y DEL ADULTO MAYOR</v>
          </cell>
          <cell r="K38" t="str">
            <v>301036020101 1000 046</v>
          </cell>
          <cell r="L38" t="str">
            <v>30</v>
          </cell>
          <cell r="M38" t="str">
            <v>10</v>
          </cell>
          <cell r="N38" t="str">
            <v>36</v>
          </cell>
          <cell r="O38" t="str">
            <v>DEPORTE ADAPTADO Y DEL ADULTO MAYOR</v>
          </cell>
        </row>
        <row r="39">
          <cell r="A39" t="str">
            <v>UNIDAD DEPORTIVA DEL SUR</v>
          </cell>
          <cell r="B39" t="str">
            <v>4000.4100.4151.9.30.37.12.2.1.14783</v>
          </cell>
          <cell r="C39" t="str">
            <v>4000</v>
          </cell>
          <cell r="D39" t="str">
            <v>4100</v>
          </cell>
          <cell r="E39" t="str">
            <v>4151</v>
          </cell>
          <cell r="F39" t="str">
            <v>9</v>
          </cell>
          <cell r="G39" t="str">
            <v>30</v>
          </cell>
          <cell r="H39" t="str">
            <v>37</v>
          </cell>
          <cell r="I39" t="str">
            <v>37</v>
          </cell>
          <cell r="J39" t="str">
            <v>UNIDAD DEPORTIVA DEL SUR</v>
          </cell>
          <cell r="K39" t="str">
            <v>300937020101 1000 042</v>
          </cell>
          <cell r="L39" t="str">
            <v>30</v>
          </cell>
          <cell r="M39" t="str">
            <v>09</v>
          </cell>
          <cell r="N39" t="str">
            <v>37</v>
          </cell>
          <cell r="O39" t="str">
            <v>UNIDAD DEPORTIVA DEL SUR</v>
          </cell>
        </row>
        <row r="40">
          <cell r="A40" t="str">
            <v>CENTRO DEPORTIVO PARALIMPICO</v>
          </cell>
          <cell r="B40" t="str">
            <v>4000.4100.4151.9.30.38.12.2.1.15396</v>
          </cell>
          <cell r="C40" t="str">
            <v>4000</v>
          </cell>
          <cell r="D40" t="str">
            <v>4100</v>
          </cell>
          <cell r="E40" t="str">
            <v>4151</v>
          </cell>
          <cell r="F40" t="str">
            <v>9</v>
          </cell>
          <cell r="G40" t="str">
            <v>30</v>
          </cell>
          <cell r="H40" t="str">
            <v>38</v>
          </cell>
          <cell r="I40" t="str">
            <v>38</v>
          </cell>
          <cell r="J40" t="str">
            <v>CENTRO DEPORTIVO PARALIMPICO</v>
          </cell>
          <cell r="K40" t="str">
            <v>301038020101 1000 045</v>
          </cell>
          <cell r="L40" t="str">
            <v>30</v>
          </cell>
          <cell r="M40" t="str">
            <v>10</v>
          </cell>
          <cell r="N40" t="str">
            <v>38</v>
          </cell>
          <cell r="O40" t="str">
            <v>CENTRO DEPORTIVO PARALIMPICO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Configuración"/>
      <sheetName val="TabAnus"/>
      <sheetName val="Bas-Even"/>
      <sheetName val="Bas-Eve COMPROBACION FIN DE MES"/>
      <sheetName val="DATOS"/>
      <sheetName val="PAGOS EXTRAORDINARIOS PROGRAMAD"/>
      <sheetName val="ISPT BONO POR AÑOS DE SERVICIO"/>
      <sheetName val="ExportarPDO"/>
      <sheetName val="ExportarDYH"/>
      <sheetName val="Parametros"/>
      <sheetName val="Funcione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1">
          <cell r="A1" t="str">
            <v>18DB0003</v>
          </cell>
          <cell r="B1" t="str">
            <v>Alcocer Trava Guadalupe Del Socorro</v>
          </cell>
          <cell r="C1">
            <v>1998.89</v>
          </cell>
        </row>
        <row r="2">
          <cell r="A2" t="str">
            <v>18IB0585</v>
          </cell>
          <cell r="B2" t="str">
            <v>Medina Echeverria Carlos Manuel</v>
          </cell>
          <cell r="C2">
            <v>1500</v>
          </cell>
        </row>
        <row r="3">
          <cell r="A3" t="str">
            <v>18IB0601</v>
          </cell>
          <cell r="B3" t="str">
            <v>Canepa Manrique Mario Antonio</v>
          </cell>
          <cell r="C3">
            <v>0</v>
          </cell>
        </row>
        <row r="4">
          <cell r="A4" t="str">
            <v>18IE0609</v>
          </cell>
          <cell r="B4" t="str">
            <v>Morales Ortega Rubi Isabel</v>
          </cell>
          <cell r="C4">
            <v>2260.2399999999998</v>
          </cell>
        </row>
        <row r="5">
          <cell r="A5" t="str">
            <v>18IC0103</v>
          </cell>
          <cell r="B5" t="str">
            <v>Aldana Varguez Luis Ernesto</v>
          </cell>
          <cell r="C5">
            <v>1864.63</v>
          </cell>
        </row>
        <row r="6">
          <cell r="A6" t="str">
            <v>18IE0509</v>
          </cell>
          <cell r="B6" t="str">
            <v>Nuñez Garcia Jose Luis</v>
          </cell>
          <cell r="C6">
            <v>0</v>
          </cell>
        </row>
        <row r="7">
          <cell r="A7" t="str">
            <v>18IB0629</v>
          </cell>
          <cell r="B7" t="str">
            <v>Caamal Cime Bernabe</v>
          </cell>
          <cell r="C7">
            <v>0</v>
          </cell>
        </row>
        <row r="8">
          <cell r="A8" t="str">
            <v>18IC0106</v>
          </cell>
          <cell r="B8" t="str">
            <v>Espinosa Aguileta Walter Rene</v>
          </cell>
          <cell r="C8">
            <v>0</v>
          </cell>
        </row>
        <row r="9">
          <cell r="A9" t="str">
            <v>18IB0578</v>
          </cell>
          <cell r="B9" t="str">
            <v>Alvarado Canche Sinthia Del Carmen</v>
          </cell>
          <cell r="C9">
            <v>0</v>
          </cell>
        </row>
        <row r="10">
          <cell r="A10" t="str">
            <v>18IB0167</v>
          </cell>
          <cell r="B10" t="str">
            <v>Piedra Cazarin Concepcion</v>
          </cell>
          <cell r="C10">
            <v>0</v>
          </cell>
        </row>
        <row r="11">
          <cell r="A11" t="str">
            <v>18IC0002</v>
          </cell>
          <cell r="B11" t="str">
            <v>Duarte Casanova Rocio Evelin</v>
          </cell>
          <cell r="C11">
            <v>0</v>
          </cell>
        </row>
        <row r="12">
          <cell r="A12" t="str">
            <v>18PB0301</v>
          </cell>
          <cell r="B12" t="str">
            <v>Quiroz Rivas Jose Antonio</v>
          </cell>
          <cell r="C12">
            <v>0</v>
          </cell>
        </row>
        <row r="13">
          <cell r="A13" t="str">
            <v>18IC0515</v>
          </cell>
          <cell r="B13" t="str">
            <v>Colin Hernandez Angelica</v>
          </cell>
          <cell r="C1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ro de vida por persona"/>
      <sheetName val="seguro de vida"/>
      <sheetName val="resumen"/>
      <sheetName val="ene-dic"/>
      <sheetName val="presupuesto2007"/>
      <sheetName val="Suplenciasdic262006"/>
      <sheetName val="vacant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Clave</v>
          </cell>
          <cell r="B1" t="str">
            <v>Nombre</v>
          </cell>
          <cell r="C1" t="str">
            <v>Categoria</v>
          </cell>
          <cell r="D1" t="str">
            <v>Salario Diario</v>
          </cell>
          <cell r="E1" t="str">
            <v>Sueldo mensual</v>
          </cell>
          <cell r="F1" t="str">
            <v>Gratif.</v>
          </cell>
          <cell r="G1" t="str">
            <v>hrs.</v>
          </cell>
          <cell r="H1" t="str">
            <v>Sueldo mensual +Gratif.</v>
          </cell>
          <cell r="I1" t="str">
            <v>Inflacion 4%</v>
          </cell>
          <cell r="J1" t="str">
            <v>Sueldo mensual proyeccion 2007</v>
          </cell>
          <cell r="K1" t="str">
            <v>Sueldo anual proyeccion 2007</v>
          </cell>
          <cell r="L1" t="str">
            <v xml:space="preserve">Aguinaldo    40 dias  </v>
          </cell>
          <cell r="M1" t="str">
            <v>bono anual hasta $11,000.00</v>
          </cell>
          <cell r="N1" t="str">
            <v>Sueldo 5 dias calendario</v>
          </cell>
          <cell r="O1" t="str">
            <v>incentivo</v>
          </cell>
          <cell r="P1" t="str">
            <v>vale de despensa $ 500.00</v>
          </cell>
          <cell r="Q1" t="str">
            <v>Prima vacacional</v>
          </cell>
          <cell r="R1" t="str">
            <v>quinqueño</v>
          </cell>
          <cell r="S1" t="str">
            <v xml:space="preserve">prima dominical </v>
          </cell>
          <cell r="T1">
            <v>12.75</v>
          </cell>
          <cell r="U1" t="str">
            <v>Seguro de vida   Sueldo /40x.0051</v>
          </cell>
          <cell r="V1" t="str">
            <v>Credito al salario calculo qnal.x24</v>
          </cell>
          <cell r="W1" t="str">
            <v>dias extras tiendas,costa vigilantes suplentes dias festivos</v>
          </cell>
          <cell r="X1" t="str">
            <v>Gratificacion por retiro    "a"</v>
          </cell>
          <cell r="Y1" t="str">
            <v>Gratificacion por retiro    "b"</v>
          </cell>
          <cell r="Z1" t="str">
            <v>Bono sexenal</v>
          </cell>
          <cell r="AA1" t="str">
            <v>totalx persona.</v>
          </cell>
          <cell r="AB1" t="str">
            <v>total por depto.</v>
          </cell>
        </row>
        <row r="2">
          <cell r="B2" t="str">
            <v>Direccion general</v>
          </cell>
        </row>
        <row r="3">
          <cell r="A3" t="str">
            <v>01010005</v>
          </cell>
          <cell r="B3" t="str">
            <v>Mac Haas Crescencio Bernardino</v>
          </cell>
          <cell r="C3" t="str">
            <v>Director general</v>
          </cell>
          <cell r="D3">
            <v>2649.3688000000002</v>
          </cell>
          <cell r="E3">
            <v>79481.064000000013</v>
          </cell>
          <cell r="H3">
            <v>79481.064000000013</v>
          </cell>
          <cell r="I3">
            <v>3179.2425600000006</v>
          </cell>
          <cell r="J3">
            <v>82660.306560000012</v>
          </cell>
          <cell r="K3">
            <v>991924</v>
          </cell>
          <cell r="L3">
            <v>141777.18208</v>
          </cell>
          <cell r="M3">
            <v>1500</v>
          </cell>
          <cell r="N3">
            <v>13777</v>
          </cell>
          <cell r="P3">
            <v>6000</v>
          </cell>
          <cell r="Q3">
            <v>27554</v>
          </cell>
          <cell r="T3">
            <v>126471</v>
          </cell>
          <cell r="U3">
            <v>16863</v>
          </cell>
          <cell r="Y3">
            <v>247981</v>
          </cell>
          <cell r="Z3">
            <v>2500</v>
          </cell>
          <cell r="AA3">
            <v>1576347.1820799999</v>
          </cell>
        </row>
        <row r="4">
          <cell r="A4" t="str">
            <v>01010007</v>
          </cell>
          <cell r="B4" t="str">
            <v>Vacante</v>
          </cell>
          <cell r="C4" t="str">
            <v>Chofer</v>
          </cell>
          <cell r="D4">
            <v>144.20972800000001</v>
          </cell>
          <cell r="E4">
            <v>4326.2918400000008</v>
          </cell>
          <cell r="H4">
            <v>4326.2918400000008</v>
          </cell>
          <cell r="I4">
            <v>173.05167360000004</v>
          </cell>
          <cell r="J4">
            <v>4499.3435136000007</v>
          </cell>
          <cell r="K4">
            <v>53993</v>
          </cell>
          <cell r="L4">
            <v>6756.9746848000013</v>
          </cell>
          <cell r="M4">
            <v>1500</v>
          </cell>
          <cell r="N4">
            <v>750</v>
          </cell>
          <cell r="O4">
            <v>3600</v>
          </cell>
          <cell r="P4">
            <v>6000</v>
          </cell>
          <cell r="Q4">
            <v>1500</v>
          </cell>
          <cell r="T4">
            <v>6884</v>
          </cell>
          <cell r="U4">
            <v>918</v>
          </cell>
          <cell r="V4">
            <v>1294.8</v>
          </cell>
          <cell r="Z4">
            <v>2500</v>
          </cell>
          <cell r="AA4">
            <v>85696.774684799995</v>
          </cell>
        </row>
        <row r="5">
          <cell r="A5" t="str">
            <v>01010009</v>
          </cell>
          <cell r="B5" t="str">
            <v>Vela Mendez Libertad Del Carmen</v>
          </cell>
          <cell r="C5" t="str">
            <v>Secretaria de Direccion "b"</v>
          </cell>
          <cell r="D5">
            <v>286.48</v>
          </cell>
          <cell r="E5">
            <v>8594.4000000000015</v>
          </cell>
          <cell r="H5">
            <v>8594.4000000000015</v>
          </cell>
          <cell r="I5">
            <v>343.77600000000007</v>
          </cell>
          <cell r="J5">
            <v>8938.1760000000013</v>
          </cell>
          <cell r="K5">
            <v>107259</v>
          </cell>
          <cell r="L5">
            <v>13836.248000000001</v>
          </cell>
          <cell r="M5">
            <v>1500</v>
          </cell>
          <cell r="N5">
            <v>1490</v>
          </cell>
          <cell r="O5">
            <v>7151</v>
          </cell>
          <cell r="P5">
            <v>6000</v>
          </cell>
          <cell r="Q5">
            <v>2980</v>
          </cell>
          <cell r="T5">
            <v>13676</v>
          </cell>
          <cell r="U5">
            <v>1824</v>
          </cell>
          <cell r="V5">
            <v>0</v>
          </cell>
          <cell r="Z5">
            <v>2500</v>
          </cell>
          <cell r="AA5">
            <v>158216.24800000002</v>
          </cell>
        </row>
        <row r="6">
          <cell r="A6" t="str">
            <v>01010012</v>
          </cell>
          <cell r="B6" t="str">
            <v>Osorno Solis Maydeli Guadalupe</v>
          </cell>
          <cell r="C6" t="str">
            <v>Auxiliar "a"</v>
          </cell>
          <cell r="D6">
            <v>81.91</v>
          </cell>
          <cell r="E6">
            <v>2457.2999999999997</v>
          </cell>
          <cell r="H6">
            <v>2457.2999999999997</v>
          </cell>
          <cell r="I6">
            <v>98.291999999999987</v>
          </cell>
          <cell r="J6">
            <v>2555.5919999999996</v>
          </cell>
          <cell r="K6">
            <v>30668</v>
          </cell>
          <cell r="L6">
            <v>3722.3680000000004</v>
          </cell>
          <cell r="M6">
            <v>1500</v>
          </cell>
          <cell r="N6">
            <v>426</v>
          </cell>
          <cell r="O6">
            <v>2045</v>
          </cell>
          <cell r="P6">
            <v>6000</v>
          </cell>
          <cell r="Q6">
            <v>852</v>
          </cell>
          <cell r="T6">
            <v>3911</v>
          </cell>
          <cell r="U6">
            <v>522</v>
          </cell>
          <cell r="V6">
            <v>3201.6</v>
          </cell>
          <cell r="Z6">
            <v>2500</v>
          </cell>
          <cell r="AA6">
            <v>55347.968000000001</v>
          </cell>
        </row>
        <row r="7">
          <cell r="B7" t="str">
            <v>Subtotal</v>
          </cell>
          <cell r="D7">
            <v>3161.9685279999999</v>
          </cell>
          <cell r="E7">
            <v>94859.05584000003</v>
          </cell>
          <cell r="F7">
            <v>0</v>
          </cell>
          <cell r="G7">
            <v>0</v>
          </cell>
          <cell r="H7">
            <v>94859.05584000003</v>
          </cell>
          <cell r="I7">
            <v>3794.3622336000003</v>
          </cell>
          <cell r="J7">
            <v>98653.418073600027</v>
          </cell>
          <cell r="K7">
            <v>1183844</v>
          </cell>
          <cell r="L7">
            <v>166092.77276479997</v>
          </cell>
          <cell r="M7">
            <v>6000</v>
          </cell>
          <cell r="N7">
            <v>16443</v>
          </cell>
          <cell r="O7">
            <v>12796</v>
          </cell>
          <cell r="P7">
            <v>24000</v>
          </cell>
          <cell r="Q7">
            <v>32886</v>
          </cell>
          <cell r="R7">
            <v>0</v>
          </cell>
          <cell r="S7">
            <v>0</v>
          </cell>
          <cell r="T7">
            <v>150942</v>
          </cell>
          <cell r="U7">
            <v>20127</v>
          </cell>
          <cell r="V7">
            <v>4496.3999999999996</v>
          </cell>
          <cell r="W7">
            <v>0</v>
          </cell>
          <cell r="X7">
            <v>100000</v>
          </cell>
          <cell r="Y7">
            <v>247981</v>
          </cell>
          <cell r="Z7">
            <v>10000</v>
          </cell>
          <cell r="AB7">
            <v>1975608.1727648003</v>
          </cell>
        </row>
        <row r="8">
          <cell r="B8" t="str">
            <v>Unidad de Asuntos Juridicos</v>
          </cell>
          <cell r="E8">
            <v>0</v>
          </cell>
        </row>
        <row r="9">
          <cell r="A9" t="str">
            <v>02010003</v>
          </cell>
          <cell r="B9" t="str">
            <v>Cardenas Flores Gener Jose</v>
          </cell>
          <cell r="C9" t="str">
            <v>Coordinador Serv. Juridicos</v>
          </cell>
          <cell r="D9">
            <v>510.98320000000001</v>
          </cell>
          <cell r="E9">
            <v>15329.496000000001</v>
          </cell>
          <cell r="H9">
            <v>15329.496000000001</v>
          </cell>
          <cell r="I9">
            <v>613.17984000000001</v>
          </cell>
          <cell r="J9">
            <v>15942.675840000002</v>
          </cell>
          <cell r="K9">
            <v>191313</v>
          </cell>
          <cell r="L9">
            <v>25578.511120000003</v>
          </cell>
          <cell r="M9">
            <v>1500</v>
          </cell>
          <cell r="N9">
            <v>2658</v>
          </cell>
          <cell r="O9">
            <v>12755</v>
          </cell>
          <cell r="P9">
            <v>6000</v>
          </cell>
          <cell r="Q9">
            <v>5315</v>
          </cell>
          <cell r="R9">
            <v>648</v>
          </cell>
          <cell r="T9">
            <v>24393</v>
          </cell>
          <cell r="U9">
            <v>3253</v>
          </cell>
          <cell r="V9">
            <v>0</v>
          </cell>
          <cell r="Z9">
            <v>2500</v>
          </cell>
          <cell r="AA9">
            <v>275913.51112000004</v>
          </cell>
        </row>
        <row r="10">
          <cell r="A10" t="str">
            <v>02010004</v>
          </cell>
          <cell r="B10" t="str">
            <v>Cuevas Rodriguez Jorge Carlos</v>
          </cell>
          <cell r="C10" t="str">
            <v>Jefe de departamento "d"</v>
          </cell>
          <cell r="D10">
            <v>905.64</v>
          </cell>
          <cell r="E10">
            <v>27169.200000000001</v>
          </cell>
          <cell r="H10">
            <v>27169.200000000001</v>
          </cell>
          <cell r="I10">
            <v>1086.768</v>
          </cell>
          <cell r="J10">
            <v>28255.968000000001</v>
          </cell>
          <cell r="K10">
            <v>339072</v>
          </cell>
          <cell r="L10">
            <v>47850.043999999994</v>
          </cell>
          <cell r="M10">
            <v>1500</v>
          </cell>
          <cell r="N10">
            <v>4710</v>
          </cell>
          <cell r="P10">
            <v>6000</v>
          </cell>
          <cell r="Q10">
            <v>9419</v>
          </cell>
          <cell r="R10">
            <v>324</v>
          </cell>
          <cell r="T10">
            <v>43232</v>
          </cell>
          <cell r="U10">
            <v>5765</v>
          </cell>
          <cell r="V10">
            <v>0</v>
          </cell>
          <cell r="Y10">
            <v>84768</v>
          </cell>
          <cell r="Z10">
            <v>2500</v>
          </cell>
          <cell r="AA10">
            <v>545140.04399999999</v>
          </cell>
        </row>
        <row r="11">
          <cell r="A11" t="str">
            <v>02010005</v>
          </cell>
          <cell r="B11" t="str">
            <v>May May Marcia</v>
          </cell>
          <cell r="C11" t="str">
            <v>Secretaria de Depto. "a"</v>
          </cell>
          <cell r="D11">
            <v>103.62</v>
          </cell>
          <cell r="E11">
            <v>3108.6000000000004</v>
          </cell>
          <cell r="H11">
            <v>3108.6000000000004</v>
          </cell>
          <cell r="I11">
            <v>124.34400000000002</v>
          </cell>
          <cell r="J11">
            <v>3232.9440000000004</v>
          </cell>
          <cell r="K11">
            <v>38796</v>
          </cell>
          <cell r="L11">
            <v>4845.826</v>
          </cell>
          <cell r="M11">
            <v>1500</v>
          </cell>
          <cell r="N11">
            <v>539</v>
          </cell>
          <cell r="O11">
            <v>2587</v>
          </cell>
          <cell r="P11">
            <v>6000</v>
          </cell>
          <cell r="Q11">
            <v>1078</v>
          </cell>
          <cell r="R11">
            <v>324</v>
          </cell>
          <cell r="T11">
            <v>4947</v>
          </cell>
          <cell r="U11">
            <v>660</v>
          </cell>
          <cell r="V11">
            <v>2578.3200000000002</v>
          </cell>
          <cell r="Z11">
            <v>2500</v>
          </cell>
          <cell r="AA11">
            <v>66355.146000000008</v>
          </cell>
        </row>
        <row r="12">
          <cell r="A12" t="str">
            <v>02010006</v>
          </cell>
          <cell r="B12" t="str">
            <v>Medina Alcocer Maribeth</v>
          </cell>
          <cell r="C12" t="str">
            <v>Asesor Juridico "b"</v>
          </cell>
          <cell r="D12">
            <v>200</v>
          </cell>
          <cell r="E12">
            <v>6000</v>
          </cell>
          <cell r="H12">
            <v>6000</v>
          </cell>
          <cell r="I12">
            <v>240</v>
          </cell>
          <cell r="J12">
            <v>6240</v>
          </cell>
          <cell r="K12">
            <v>74880</v>
          </cell>
          <cell r="L12">
            <v>10067.43</v>
          </cell>
          <cell r="M12">
            <v>1500</v>
          </cell>
          <cell r="N12">
            <v>1040</v>
          </cell>
          <cell r="O12">
            <v>4992</v>
          </cell>
          <cell r="P12">
            <v>6000</v>
          </cell>
          <cell r="Q12">
            <v>2080</v>
          </cell>
          <cell r="R12">
            <v>324</v>
          </cell>
          <cell r="T12">
            <v>9548</v>
          </cell>
          <cell r="U12">
            <v>1273</v>
          </cell>
          <cell r="V12">
            <v>537.36</v>
          </cell>
          <cell r="Z12">
            <v>2500</v>
          </cell>
          <cell r="AA12">
            <v>114741.79</v>
          </cell>
        </row>
        <row r="13">
          <cell r="A13" t="str">
            <v>02010007</v>
          </cell>
          <cell r="B13" t="str">
            <v>Montero Pacheco Jose Manuel</v>
          </cell>
          <cell r="C13" t="str">
            <v>Asesor Juridico "b"</v>
          </cell>
          <cell r="D13">
            <v>173.34</v>
          </cell>
          <cell r="E13">
            <v>5200.2</v>
          </cell>
          <cell r="H13">
            <v>5200.2</v>
          </cell>
          <cell r="I13">
            <v>208.00800000000001</v>
          </cell>
          <cell r="J13">
            <v>5408.2079999999996</v>
          </cell>
          <cell r="K13">
            <v>64899</v>
          </cell>
          <cell r="L13">
            <v>8301.2482400000008</v>
          </cell>
          <cell r="M13">
            <v>1500</v>
          </cell>
          <cell r="N13">
            <v>902</v>
          </cell>
          <cell r="O13">
            <v>4327</v>
          </cell>
          <cell r="P13">
            <v>6000</v>
          </cell>
          <cell r="Q13">
            <v>1803</v>
          </cell>
          <cell r="R13">
            <v>324</v>
          </cell>
          <cell r="T13">
            <v>8275</v>
          </cell>
          <cell r="U13">
            <v>1104</v>
          </cell>
          <cell r="V13">
            <v>537.36</v>
          </cell>
          <cell r="Z13">
            <v>2500</v>
          </cell>
          <cell r="AA13">
            <v>100472.60824</v>
          </cell>
        </row>
        <row r="14">
          <cell r="A14" t="str">
            <v>02010009</v>
          </cell>
          <cell r="B14" t="str">
            <v>Rivero Vazquez Jose Jesus</v>
          </cell>
          <cell r="C14" t="str">
            <v>Asesor Juridico "b"</v>
          </cell>
          <cell r="D14">
            <v>183.34</v>
          </cell>
          <cell r="E14">
            <v>5500.2</v>
          </cell>
          <cell r="H14">
            <v>5500.2</v>
          </cell>
          <cell r="I14">
            <v>220.00800000000001</v>
          </cell>
          <cell r="J14">
            <v>5720.2079999999996</v>
          </cell>
          <cell r="K14">
            <v>68643</v>
          </cell>
          <cell r="L14">
            <v>9205.9291199999989</v>
          </cell>
          <cell r="M14">
            <v>1500</v>
          </cell>
          <cell r="N14">
            <v>954</v>
          </cell>
          <cell r="O14">
            <v>4577</v>
          </cell>
          <cell r="P14">
            <v>6000</v>
          </cell>
          <cell r="Q14">
            <v>1907</v>
          </cell>
          <cell r="R14">
            <v>324</v>
          </cell>
          <cell r="T14">
            <v>8752</v>
          </cell>
          <cell r="U14">
            <v>1167</v>
          </cell>
          <cell r="V14">
            <v>537.36</v>
          </cell>
          <cell r="Z14">
            <v>2500</v>
          </cell>
          <cell r="AA14">
            <v>106067.28912</v>
          </cell>
        </row>
        <row r="15">
          <cell r="A15" t="str">
            <v>02010010</v>
          </cell>
          <cell r="B15" t="str">
            <v>Solis Pasos Victoria Ofelia</v>
          </cell>
          <cell r="C15" t="str">
            <v>Secretaria de Depto. "c"</v>
          </cell>
          <cell r="D15">
            <v>117.16972800000001</v>
          </cell>
          <cell r="E15">
            <v>3515.09184</v>
          </cell>
          <cell r="H15">
            <v>3515.09184</v>
          </cell>
          <cell r="I15">
            <v>140.60367360000001</v>
          </cell>
          <cell r="J15">
            <v>3655.6955136000001</v>
          </cell>
          <cell r="K15">
            <v>43869</v>
          </cell>
          <cell r="L15">
            <v>5143.5506848000005</v>
          </cell>
          <cell r="M15">
            <v>1500</v>
          </cell>
          <cell r="N15">
            <v>610</v>
          </cell>
          <cell r="O15">
            <v>2925</v>
          </cell>
          <cell r="P15">
            <v>6000</v>
          </cell>
          <cell r="Q15">
            <v>1219</v>
          </cell>
          <cell r="R15">
            <v>972</v>
          </cell>
          <cell r="T15">
            <v>5594</v>
          </cell>
          <cell r="U15">
            <v>746</v>
          </cell>
          <cell r="V15">
            <v>2344.8000000000002</v>
          </cell>
          <cell r="Z15">
            <v>2500</v>
          </cell>
          <cell r="AA15">
            <v>73423.350684799996</v>
          </cell>
        </row>
        <row r="16">
          <cell r="B16" t="str">
            <v>Subtotal</v>
          </cell>
          <cell r="D16">
            <v>2194.0929279999996</v>
          </cell>
          <cell r="E16">
            <v>65822.78783999999</v>
          </cell>
          <cell r="F16">
            <v>0</v>
          </cell>
          <cell r="G16">
            <v>0</v>
          </cell>
          <cell r="H16">
            <v>65822.78783999999</v>
          </cell>
          <cell r="I16">
            <v>2632.9115135999996</v>
          </cell>
          <cell r="J16">
            <v>68455.699353600008</v>
          </cell>
          <cell r="K16">
            <v>821472</v>
          </cell>
          <cell r="L16">
            <v>110992.53916479999</v>
          </cell>
          <cell r="M16">
            <v>10500</v>
          </cell>
          <cell r="N16">
            <v>11413</v>
          </cell>
          <cell r="O16">
            <v>32163</v>
          </cell>
          <cell r="P16">
            <v>42000</v>
          </cell>
          <cell r="Q16">
            <v>22821</v>
          </cell>
          <cell r="R16">
            <v>3240</v>
          </cell>
          <cell r="S16">
            <v>0</v>
          </cell>
          <cell r="T16">
            <v>104741</v>
          </cell>
          <cell r="U16">
            <v>13968</v>
          </cell>
          <cell r="V16">
            <v>6535.2000000000007</v>
          </cell>
          <cell r="W16">
            <v>0</v>
          </cell>
          <cell r="X16">
            <v>0</v>
          </cell>
          <cell r="Y16">
            <v>84768</v>
          </cell>
          <cell r="Z16">
            <v>17500</v>
          </cell>
          <cell r="AB16">
            <v>1282113.7391648002</v>
          </cell>
        </row>
        <row r="17">
          <cell r="B17" t="str">
            <v>Unidad de Control de Gestion</v>
          </cell>
          <cell r="E17">
            <v>0</v>
          </cell>
        </row>
        <row r="18">
          <cell r="A18" t="str">
            <v>03010001</v>
          </cell>
          <cell r="B18" t="str">
            <v>Ek Chan Feliciano</v>
          </cell>
          <cell r="C18" t="str">
            <v>Auxiliar de Contraloria "a"</v>
          </cell>
          <cell r="D18">
            <v>106.79</v>
          </cell>
          <cell r="E18">
            <v>3203.7000000000003</v>
          </cell>
          <cell r="H18">
            <v>3203.7000000000003</v>
          </cell>
          <cell r="I18">
            <v>128.14800000000002</v>
          </cell>
          <cell r="J18">
            <v>3331.8480000000004</v>
          </cell>
          <cell r="K18">
            <v>39983</v>
          </cell>
          <cell r="L18">
            <v>5143.5619999999999</v>
          </cell>
          <cell r="M18">
            <v>1500</v>
          </cell>
          <cell r="N18">
            <v>556</v>
          </cell>
          <cell r="O18">
            <v>2666</v>
          </cell>
          <cell r="P18">
            <v>6000</v>
          </cell>
          <cell r="Q18">
            <v>1111</v>
          </cell>
          <cell r="R18">
            <v>648</v>
          </cell>
          <cell r="T18">
            <v>5098</v>
          </cell>
          <cell r="U18">
            <v>680</v>
          </cell>
          <cell r="V18">
            <v>2344.8000000000002</v>
          </cell>
          <cell r="Z18">
            <v>2500</v>
          </cell>
          <cell r="AA18">
            <v>68230.361999999994</v>
          </cell>
        </row>
        <row r="19">
          <cell r="A19" t="str">
            <v>03010003</v>
          </cell>
          <cell r="B19" t="str">
            <v>Kuk Zapata Ofelia Candelaria</v>
          </cell>
          <cell r="C19" t="str">
            <v>Secretaria de Depto. "c"</v>
          </cell>
          <cell r="D19">
            <v>117.16972800000001</v>
          </cell>
          <cell r="E19">
            <v>3515.09184</v>
          </cell>
          <cell r="H19">
            <v>3515.09184</v>
          </cell>
          <cell r="I19">
            <v>140.60367360000001</v>
          </cell>
          <cell r="J19">
            <v>3655.6955136000001</v>
          </cell>
          <cell r="K19">
            <v>43869</v>
          </cell>
          <cell r="L19">
            <v>5143.5506848000005</v>
          </cell>
          <cell r="M19">
            <v>1500</v>
          </cell>
          <cell r="N19">
            <v>610</v>
          </cell>
          <cell r="O19">
            <v>2925</v>
          </cell>
          <cell r="P19">
            <v>6000</v>
          </cell>
          <cell r="Q19">
            <v>1219</v>
          </cell>
          <cell r="R19">
            <v>972</v>
          </cell>
          <cell r="T19">
            <v>5594</v>
          </cell>
          <cell r="U19">
            <v>746</v>
          </cell>
          <cell r="V19">
            <v>2344.8000000000002</v>
          </cell>
          <cell r="Z19">
            <v>2500</v>
          </cell>
          <cell r="AA19">
            <v>73423.350684799996</v>
          </cell>
        </row>
        <row r="20">
          <cell r="A20" t="str">
            <v>03010004</v>
          </cell>
          <cell r="B20" t="str">
            <v>Arjona Gonzalez Miguel Angel</v>
          </cell>
          <cell r="C20" t="str">
            <v>Auxiliar de Contraloria "b"</v>
          </cell>
          <cell r="D20">
            <v>117.1664</v>
          </cell>
          <cell r="E20">
            <v>3514.9919999999997</v>
          </cell>
          <cell r="H20">
            <v>3514.9919999999997</v>
          </cell>
          <cell r="I20">
            <v>140.59968000000001</v>
          </cell>
          <cell r="J20">
            <v>3655.5916799999995</v>
          </cell>
          <cell r="K20">
            <v>43868</v>
          </cell>
          <cell r="L20">
            <v>5143.4022399999985</v>
          </cell>
          <cell r="M20">
            <v>1500</v>
          </cell>
          <cell r="N20">
            <v>610</v>
          </cell>
          <cell r="O20">
            <v>2925</v>
          </cell>
          <cell r="P20">
            <v>6000</v>
          </cell>
          <cell r="Q20">
            <v>1219</v>
          </cell>
          <cell r="T20">
            <v>5594</v>
          </cell>
          <cell r="U20">
            <v>746</v>
          </cell>
          <cell r="V20">
            <v>2344.8000000000002</v>
          </cell>
          <cell r="Z20">
            <v>2500</v>
          </cell>
          <cell r="AA20">
            <v>72450.202239999999</v>
          </cell>
        </row>
        <row r="21">
          <cell r="B21" t="str">
            <v>Subtotal</v>
          </cell>
          <cell r="D21">
            <v>341.12612799999999</v>
          </cell>
          <cell r="E21">
            <v>10233.78384</v>
          </cell>
          <cell r="F21">
            <v>0</v>
          </cell>
          <cell r="G21">
            <v>0</v>
          </cell>
          <cell r="H21">
            <v>10233.78384</v>
          </cell>
          <cell r="I21">
            <v>409.35135360000004</v>
          </cell>
          <cell r="J21">
            <v>10643.135193599999</v>
          </cell>
          <cell r="K21">
            <v>127720</v>
          </cell>
          <cell r="L21">
            <v>15430.514924799998</v>
          </cell>
          <cell r="M21">
            <v>4500</v>
          </cell>
          <cell r="N21">
            <v>1776</v>
          </cell>
          <cell r="O21">
            <v>8516</v>
          </cell>
          <cell r="P21">
            <v>18000</v>
          </cell>
          <cell r="Q21">
            <v>3549</v>
          </cell>
          <cell r="R21">
            <v>1620</v>
          </cell>
          <cell r="S21">
            <v>0</v>
          </cell>
          <cell r="T21">
            <v>16286</v>
          </cell>
          <cell r="U21">
            <v>2172</v>
          </cell>
          <cell r="V21">
            <v>7034.4000000000005</v>
          </cell>
          <cell r="W21">
            <v>0</v>
          </cell>
          <cell r="X21">
            <v>0</v>
          </cell>
          <cell r="Y21">
            <v>0</v>
          </cell>
          <cell r="Z21">
            <v>7500</v>
          </cell>
          <cell r="AB21">
            <v>214103.91492479999</v>
          </cell>
        </row>
        <row r="22">
          <cell r="B22" t="str">
            <v>Subdireccion de Administracion</v>
          </cell>
          <cell r="E22">
            <v>0</v>
          </cell>
        </row>
        <row r="23">
          <cell r="A23" t="str">
            <v>04010005</v>
          </cell>
          <cell r="B23" t="str">
            <v>Martinez Alvarado Martin Alberto</v>
          </cell>
          <cell r="C23" t="str">
            <v>Subdirector</v>
          </cell>
          <cell r="D23">
            <v>1518.7224000000001</v>
          </cell>
          <cell r="E23">
            <v>45561.672000000006</v>
          </cell>
          <cell r="H23">
            <v>45561.672000000006</v>
          </cell>
          <cell r="I23">
            <v>1822.4668800000002</v>
          </cell>
          <cell r="J23">
            <v>47384.138880000006</v>
          </cell>
          <cell r="K23">
            <v>568610</v>
          </cell>
          <cell r="L23">
            <v>81102.171839999995</v>
          </cell>
          <cell r="M23">
            <v>1500</v>
          </cell>
          <cell r="N23">
            <v>7898</v>
          </cell>
          <cell r="P23">
            <v>6000</v>
          </cell>
          <cell r="Q23">
            <v>15795</v>
          </cell>
          <cell r="T23">
            <v>72498</v>
          </cell>
          <cell r="U23">
            <v>9667</v>
          </cell>
          <cell r="V23">
            <v>0</v>
          </cell>
          <cell r="Y23">
            <v>142153</v>
          </cell>
          <cell r="Z23">
            <v>2500</v>
          </cell>
          <cell r="AA23">
            <v>907723.17183999997</v>
          </cell>
        </row>
        <row r="24">
          <cell r="A24" t="str">
            <v>22010080</v>
          </cell>
          <cell r="B24" t="str">
            <v>Polanco Ortega Hilda Lucila</v>
          </cell>
          <cell r="C24" t="str">
            <v>Secretaria de Subdireccion</v>
          </cell>
          <cell r="D24">
            <v>147.33680000000001</v>
          </cell>
          <cell r="E24">
            <v>4420.1040000000003</v>
          </cell>
          <cell r="H24">
            <v>4420.1040000000003</v>
          </cell>
          <cell r="I24">
            <v>176.80416000000002</v>
          </cell>
          <cell r="J24">
            <v>4596.90816</v>
          </cell>
          <cell r="K24">
            <v>55163</v>
          </cell>
          <cell r="L24">
            <v>6923.31088</v>
          </cell>
          <cell r="M24">
            <v>1500</v>
          </cell>
          <cell r="N24">
            <v>767</v>
          </cell>
          <cell r="O24">
            <v>3678</v>
          </cell>
          <cell r="P24">
            <v>6000</v>
          </cell>
          <cell r="Q24">
            <v>1533</v>
          </cell>
          <cell r="T24">
            <v>7034</v>
          </cell>
          <cell r="U24">
            <v>938</v>
          </cell>
          <cell r="V24">
            <v>1185.8399999999999</v>
          </cell>
          <cell r="Z24">
            <v>2500</v>
          </cell>
          <cell r="AA24">
            <v>87222.150880000001</v>
          </cell>
        </row>
        <row r="25">
          <cell r="B25" t="str">
            <v>Subtotal</v>
          </cell>
          <cell r="D25">
            <v>1666.0592000000001</v>
          </cell>
          <cell r="E25">
            <v>49981.776000000005</v>
          </cell>
          <cell r="F25">
            <v>0</v>
          </cell>
          <cell r="G25">
            <v>0</v>
          </cell>
          <cell r="H25">
            <v>49981.776000000005</v>
          </cell>
          <cell r="I25">
            <v>1999.2710400000001</v>
          </cell>
          <cell r="J25">
            <v>51981.047040000005</v>
          </cell>
          <cell r="K25">
            <v>623773</v>
          </cell>
          <cell r="L25">
            <v>88025.48272</v>
          </cell>
          <cell r="M25">
            <v>3000</v>
          </cell>
          <cell r="N25">
            <v>8665</v>
          </cell>
          <cell r="O25">
            <v>3678</v>
          </cell>
          <cell r="P25">
            <v>12000</v>
          </cell>
          <cell r="Q25">
            <v>17328</v>
          </cell>
          <cell r="R25">
            <v>0</v>
          </cell>
          <cell r="S25">
            <v>0</v>
          </cell>
          <cell r="T25">
            <v>79532</v>
          </cell>
          <cell r="U25">
            <v>10605</v>
          </cell>
          <cell r="V25">
            <v>1185.8399999999999</v>
          </cell>
          <cell r="W25">
            <v>0</v>
          </cell>
          <cell r="X25">
            <v>100000</v>
          </cell>
          <cell r="Y25">
            <v>142153</v>
          </cell>
          <cell r="Z25">
            <v>5000</v>
          </cell>
          <cell r="AB25">
            <v>1094945.3227200001</v>
          </cell>
        </row>
        <row r="26">
          <cell r="B26" t="str">
            <v>Depto. de recursos humanos</v>
          </cell>
          <cell r="E26">
            <v>0</v>
          </cell>
        </row>
        <row r="27">
          <cell r="A27" t="str">
            <v>05010001</v>
          </cell>
          <cell r="B27" t="str">
            <v>Aguilar Uc Francisco Javier</v>
          </cell>
          <cell r="C27" t="str">
            <v>Jefe de departamento "d"</v>
          </cell>
          <cell r="D27">
            <v>905.64</v>
          </cell>
          <cell r="E27">
            <v>27169.200000000001</v>
          </cell>
          <cell r="H27">
            <v>27169.200000000001</v>
          </cell>
          <cell r="I27">
            <v>1086.768</v>
          </cell>
          <cell r="J27">
            <v>28255.968000000001</v>
          </cell>
          <cell r="K27">
            <v>339072</v>
          </cell>
          <cell r="L27">
            <v>47850.043999999994</v>
          </cell>
          <cell r="M27">
            <v>1500</v>
          </cell>
          <cell r="N27">
            <v>4710</v>
          </cell>
          <cell r="P27">
            <v>6000</v>
          </cell>
          <cell r="Q27">
            <v>9419</v>
          </cell>
          <cell r="R27">
            <v>324</v>
          </cell>
          <cell r="T27">
            <v>43232</v>
          </cell>
          <cell r="U27">
            <v>5765</v>
          </cell>
          <cell r="V27">
            <v>0</v>
          </cell>
          <cell r="Y27">
            <v>84768</v>
          </cell>
          <cell r="Z27">
            <v>2500</v>
          </cell>
          <cell r="AA27">
            <v>545140.04399999999</v>
          </cell>
        </row>
        <row r="28">
          <cell r="A28" t="str">
            <v>05010002</v>
          </cell>
          <cell r="B28" t="str">
            <v>Benitez Anguiano Martha Patricia</v>
          </cell>
          <cell r="C28" t="str">
            <v>Coordinador de nomina</v>
          </cell>
          <cell r="D28">
            <v>273.86320000000001</v>
          </cell>
          <cell r="E28">
            <v>8215.8960000000006</v>
          </cell>
          <cell r="H28">
            <v>8215.8960000000006</v>
          </cell>
          <cell r="I28">
            <v>328.63584000000003</v>
          </cell>
          <cell r="J28">
            <v>8544.5318400000015</v>
          </cell>
          <cell r="K28">
            <v>102535</v>
          </cell>
          <cell r="L28">
            <v>13202.509120000002</v>
          </cell>
          <cell r="M28">
            <v>1500</v>
          </cell>
          <cell r="N28">
            <v>1425</v>
          </cell>
          <cell r="O28">
            <v>6836</v>
          </cell>
          <cell r="P28">
            <v>6000</v>
          </cell>
          <cell r="Q28">
            <v>2849</v>
          </cell>
          <cell r="R28">
            <v>972</v>
          </cell>
          <cell r="T28">
            <v>13074</v>
          </cell>
          <cell r="U28">
            <v>1744</v>
          </cell>
          <cell r="V28">
            <v>0</v>
          </cell>
          <cell r="Z28">
            <v>2500</v>
          </cell>
          <cell r="AA28">
            <v>152637.50912</v>
          </cell>
        </row>
        <row r="29">
          <cell r="A29" t="str">
            <v>05010003</v>
          </cell>
          <cell r="B29" t="str">
            <v>Caballero Herrera Olga Elena</v>
          </cell>
          <cell r="C29" t="str">
            <v>Secretaria de Depto. "c"</v>
          </cell>
          <cell r="D29">
            <v>117.16972800000001</v>
          </cell>
          <cell r="E29">
            <v>3515.09184</v>
          </cell>
          <cell r="H29">
            <v>3515.09184</v>
          </cell>
          <cell r="I29">
            <v>140.60367360000001</v>
          </cell>
          <cell r="J29">
            <v>3655.6955136000001</v>
          </cell>
          <cell r="K29">
            <v>43869</v>
          </cell>
          <cell r="L29">
            <v>5143.5506848000005</v>
          </cell>
          <cell r="M29">
            <v>1500</v>
          </cell>
          <cell r="N29">
            <v>610</v>
          </cell>
          <cell r="O29">
            <v>2925</v>
          </cell>
          <cell r="P29">
            <v>6000</v>
          </cell>
          <cell r="Q29">
            <v>1219</v>
          </cell>
          <cell r="R29">
            <v>648</v>
          </cell>
          <cell r="T29">
            <v>5594</v>
          </cell>
          <cell r="U29">
            <v>746</v>
          </cell>
          <cell r="V29">
            <v>2344.8000000000002</v>
          </cell>
          <cell r="Z29">
            <v>2500</v>
          </cell>
          <cell r="AA29">
            <v>73099.350684799996</v>
          </cell>
        </row>
        <row r="30">
          <cell r="A30" t="str">
            <v>05010004</v>
          </cell>
          <cell r="B30" t="str">
            <v>Leon Caballero Francisca Guadalupe</v>
          </cell>
          <cell r="C30" t="str">
            <v>Secretaria de Depto. "c"</v>
          </cell>
          <cell r="D30">
            <v>117.1664</v>
          </cell>
          <cell r="E30">
            <v>3514.9919999999997</v>
          </cell>
          <cell r="H30">
            <v>3514.9919999999997</v>
          </cell>
          <cell r="I30">
            <v>140.59968000000001</v>
          </cell>
          <cell r="J30">
            <v>3655.5916799999995</v>
          </cell>
          <cell r="K30">
            <v>43868</v>
          </cell>
          <cell r="L30">
            <v>5143.4022399999985</v>
          </cell>
          <cell r="M30">
            <v>1500</v>
          </cell>
          <cell r="N30">
            <v>610</v>
          </cell>
          <cell r="O30">
            <v>2925</v>
          </cell>
          <cell r="P30">
            <v>6000</v>
          </cell>
          <cell r="Q30">
            <v>1219</v>
          </cell>
          <cell r="R30">
            <v>324</v>
          </cell>
          <cell r="T30">
            <v>5594</v>
          </cell>
          <cell r="U30">
            <v>746</v>
          </cell>
          <cell r="V30">
            <v>2344.8000000000002</v>
          </cell>
          <cell r="Z30">
            <v>2500</v>
          </cell>
          <cell r="AA30">
            <v>72774.202239999999</v>
          </cell>
        </row>
        <row r="31">
          <cell r="A31" t="str">
            <v>05010006</v>
          </cell>
          <cell r="B31" t="str">
            <v>Sainz Medina Laura Elena</v>
          </cell>
          <cell r="C31" t="str">
            <v>Coordinador de comunicacion</v>
          </cell>
          <cell r="D31">
            <v>252.94880000000001</v>
          </cell>
          <cell r="E31">
            <v>7588.4639999999999</v>
          </cell>
          <cell r="H31">
            <v>7588.4639999999999</v>
          </cell>
          <cell r="I31">
            <v>303.53856000000002</v>
          </cell>
          <cell r="J31">
            <v>7892.0025599999999</v>
          </cell>
          <cell r="K31">
            <v>94705</v>
          </cell>
          <cell r="L31">
            <v>12139.82008</v>
          </cell>
          <cell r="M31">
            <v>1500</v>
          </cell>
          <cell r="N31">
            <v>1316</v>
          </cell>
          <cell r="O31">
            <v>6314</v>
          </cell>
          <cell r="P31">
            <v>6000</v>
          </cell>
          <cell r="Q31">
            <v>2631</v>
          </cell>
          <cell r="R31">
            <v>324</v>
          </cell>
          <cell r="T31">
            <v>12075</v>
          </cell>
          <cell r="U31">
            <v>1610</v>
          </cell>
          <cell r="V31">
            <v>0</v>
          </cell>
          <cell r="Z31">
            <v>2500</v>
          </cell>
          <cell r="AA31">
            <v>141114.82008</v>
          </cell>
        </row>
        <row r="32">
          <cell r="A32" t="str">
            <v>05010008</v>
          </cell>
          <cell r="B32" t="str">
            <v>Basto Baños Anna Carolina</v>
          </cell>
          <cell r="C32" t="str">
            <v>Auxiliar de seleccion de personal</v>
          </cell>
          <cell r="D32">
            <v>180.27</v>
          </cell>
          <cell r="E32">
            <v>5408.1</v>
          </cell>
          <cell r="H32">
            <v>5408.1</v>
          </cell>
          <cell r="I32">
            <v>216.32400000000001</v>
          </cell>
          <cell r="J32">
            <v>5624.424</v>
          </cell>
          <cell r="K32">
            <v>67494</v>
          </cell>
          <cell r="L32">
            <v>8663.5820000000003</v>
          </cell>
          <cell r="M32">
            <v>1500</v>
          </cell>
          <cell r="N32">
            <v>938</v>
          </cell>
          <cell r="O32">
            <v>4500</v>
          </cell>
          <cell r="P32">
            <v>6000</v>
          </cell>
          <cell r="Q32">
            <v>1875</v>
          </cell>
          <cell r="T32">
            <v>8606</v>
          </cell>
          <cell r="U32">
            <v>1148</v>
          </cell>
          <cell r="V32">
            <v>0</v>
          </cell>
          <cell r="Z32">
            <v>2500</v>
          </cell>
          <cell r="AA32">
            <v>103224.58199999999</v>
          </cell>
        </row>
        <row r="33">
          <cell r="A33" t="str">
            <v>05010010</v>
          </cell>
          <cell r="B33" t="str">
            <v>Cervantes Aguirre Saul De Jesus</v>
          </cell>
          <cell r="C33" t="str">
            <v>Auxiliar de Recursos humanos</v>
          </cell>
          <cell r="D33">
            <v>173.34</v>
          </cell>
          <cell r="E33">
            <v>5200.2</v>
          </cell>
          <cell r="H33">
            <v>5200.2</v>
          </cell>
          <cell r="I33">
            <v>208.00800000000001</v>
          </cell>
          <cell r="J33">
            <v>5408.2079999999996</v>
          </cell>
          <cell r="K33">
            <v>64899</v>
          </cell>
          <cell r="L33">
            <v>8301.2482400000008</v>
          </cell>
          <cell r="M33">
            <v>1500</v>
          </cell>
          <cell r="N33">
            <v>902</v>
          </cell>
          <cell r="O33">
            <v>4327</v>
          </cell>
          <cell r="P33">
            <v>6000</v>
          </cell>
          <cell r="Q33">
            <v>1803</v>
          </cell>
          <cell r="T33">
            <v>8275</v>
          </cell>
          <cell r="U33">
            <v>1104</v>
          </cell>
          <cell r="V33">
            <v>537.36</v>
          </cell>
          <cell r="Z33">
            <v>2500</v>
          </cell>
          <cell r="AA33">
            <v>100148.60824</v>
          </cell>
        </row>
        <row r="34">
          <cell r="A34" t="str">
            <v>05010011</v>
          </cell>
          <cell r="B34" t="str">
            <v>Coral Medina Felipe Alejandro</v>
          </cell>
          <cell r="C34" t="str">
            <v>Coordinador "c"</v>
          </cell>
          <cell r="D34">
            <v>337.36</v>
          </cell>
          <cell r="E34">
            <v>10120.800000000001</v>
          </cell>
          <cell r="H34">
            <v>10120.800000000001</v>
          </cell>
          <cell r="I34">
            <v>404.83200000000005</v>
          </cell>
          <cell r="J34">
            <v>10525.632000000001</v>
          </cell>
          <cell r="K34">
            <v>126308</v>
          </cell>
          <cell r="L34">
            <v>18340.98</v>
          </cell>
          <cell r="M34">
            <v>1500</v>
          </cell>
          <cell r="N34">
            <v>1755</v>
          </cell>
          <cell r="O34">
            <v>8421</v>
          </cell>
          <cell r="P34">
            <v>6000</v>
          </cell>
          <cell r="Q34">
            <v>3509</v>
          </cell>
          <cell r="T34">
            <v>16105</v>
          </cell>
          <cell r="U34">
            <v>2148</v>
          </cell>
          <cell r="V34">
            <v>0</v>
          </cell>
          <cell r="Z34">
            <v>2500</v>
          </cell>
          <cell r="AA34">
            <v>186586.98</v>
          </cell>
        </row>
        <row r="35">
          <cell r="B35" t="str">
            <v>Subtotal</v>
          </cell>
          <cell r="D35">
            <v>2357.7581279999999</v>
          </cell>
          <cell r="E35">
            <v>70732.743839999996</v>
          </cell>
          <cell r="F35">
            <v>0</v>
          </cell>
          <cell r="G35">
            <v>0</v>
          </cell>
          <cell r="H35">
            <v>70732.743839999996</v>
          </cell>
          <cell r="I35">
            <v>2829.3097535999996</v>
          </cell>
          <cell r="J35">
            <v>73562.053593600009</v>
          </cell>
          <cell r="K35">
            <v>882750</v>
          </cell>
          <cell r="L35">
            <v>118785.13636479998</v>
          </cell>
          <cell r="M35">
            <v>12000</v>
          </cell>
          <cell r="N35">
            <v>12266</v>
          </cell>
          <cell r="O35">
            <v>36248</v>
          </cell>
          <cell r="P35">
            <v>48000</v>
          </cell>
          <cell r="Q35">
            <v>24524</v>
          </cell>
          <cell r="R35">
            <v>2592</v>
          </cell>
          <cell r="S35">
            <v>0</v>
          </cell>
          <cell r="T35">
            <v>112555</v>
          </cell>
          <cell r="U35">
            <v>15011</v>
          </cell>
          <cell r="V35">
            <v>5226.96</v>
          </cell>
          <cell r="W35">
            <v>0</v>
          </cell>
          <cell r="X35">
            <v>0</v>
          </cell>
          <cell r="Y35">
            <v>84768</v>
          </cell>
          <cell r="Z35">
            <v>20000</v>
          </cell>
          <cell r="AB35">
            <v>1374726.0963647999</v>
          </cell>
        </row>
        <row r="36">
          <cell r="B36" t="str">
            <v>Depto. de recursos materiales</v>
          </cell>
          <cell r="E36">
            <v>0</v>
          </cell>
        </row>
        <row r="37">
          <cell r="A37" t="str">
            <v>05010009</v>
          </cell>
          <cell r="B37" t="str">
            <v>Perera Romero Blanca Esther</v>
          </cell>
          <cell r="C37" t="str">
            <v>Auxiliar de recursos materiales "c"</v>
          </cell>
          <cell r="D37">
            <v>156</v>
          </cell>
          <cell r="E37">
            <v>4680</v>
          </cell>
          <cell r="H37">
            <v>4680</v>
          </cell>
          <cell r="I37">
            <v>187.20000000000002</v>
          </cell>
          <cell r="J37">
            <v>4867.2</v>
          </cell>
          <cell r="K37">
            <v>58407</v>
          </cell>
          <cell r="L37">
            <v>7384.1</v>
          </cell>
          <cell r="M37">
            <v>1500</v>
          </cell>
          <cell r="N37">
            <v>812</v>
          </cell>
          <cell r="O37">
            <v>3894</v>
          </cell>
          <cell r="P37">
            <v>6000</v>
          </cell>
          <cell r="Q37">
            <v>1623</v>
          </cell>
          <cell r="T37">
            <v>7447</v>
          </cell>
          <cell r="U37">
            <v>993</v>
          </cell>
          <cell r="V37">
            <v>537.36</v>
          </cell>
          <cell r="Z37">
            <v>2500</v>
          </cell>
          <cell r="AA37">
            <v>91097.46</v>
          </cell>
        </row>
        <row r="38">
          <cell r="A38" t="str">
            <v>06010002</v>
          </cell>
          <cell r="B38" t="str">
            <v>Alonzo Castillo Gumercindo</v>
          </cell>
          <cell r="C38" t="str">
            <v>Intendente "b"</v>
          </cell>
          <cell r="D38">
            <v>99.290880000000001</v>
          </cell>
          <cell r="E38">
            <v>2978.7264</v>
          </cell>
          <cell r="H38">
            <v>2978.7264</v>
          </cell>
          <cell r="I38">
            <v>119.149056</v>
          </cell>
          <cell r="J38">
            <v>3097.8754560000002</v>
          </cell>
          <cell r="K38">
            <v>37175</v>
          </cell>
          <cell r="L38">
            <v>4201.3106080000007</v>
          </cell>
          <cell r="M38">
            <v>1500</v>
          </cell>
          <cell r="N38">
            <v>517</v>
          </cell>
          <cell r="O38">
            <v>2479</v>
          </cell>
          <cell r="P38">
            <v>6000</v>
          </cell>
          <cell r="Q38">
            <v>1033</v>
          </cell>
          <cell r="R38">
            <v>972</v>
          </cell>
          <cell r="T38">
            <v>4740</v>
          </cell>
          <cell r="U38">
            <v>632</v>
          </cell>
          <cell r="V38">
            <v>3000.24</v>
          </cell>
          <cell r="Z38">
            <v>2500</v>
          </cell>
          <cell r="AA38">
            <v>64749.550607999998</v>
          </cell>
        </row>
        <row r="39">
          <cell r="A39" t="str">
            <v>06010004</v>
          </cell>
          <cell r="B39" t="str">
            <v>Avila Valencia Carlos Manuel</v>
          </cell>
          <cell r="C39" t="str">
            <v>Tecnico de mantenimiento "b"</v>
          </cell>
          <cell r="D39">
            <v>115.66</v>
          </cell>
          <cell r="E39">
            <v>3469.7999999999997</v>
          </cell>
          <cell r="H39">
            <v>3469.7999999999997</v>
          </cell>
          <cell r="I39">
            <v>138.792</v>
          </cell>
          <cell r="J39">
            <v>3608.5919999999996</v>
          </cell>
          <cell r="K39">
            <v>43304</v>
          </cell>
          <cell r="L39">
            <v>5034.5759999999991</v>
          </cell>
          <cell r="M39">
            <v>1500</v>
          </cell>
          <cell r="N39">
            <v>602</v>
          </cell>
          <cell r="O39">
            <v>24539</v>
          </cell>
          <cell r="P39">
            <v>6000</v>
          </cell>
          <cell r="Q39">
            <v>1203</v>
          </cell>
          <cell r="R39">
            <v>324</v>
          </cell>
          <cell r="T39">
            <v>5522</v>
          </cell>
          <cell r="U39">
            <v>737</v>
          </cell>
          <cell r="V39">
            <v>2375.52</v>
          </cell>
          <cell r="W39">
            <v>2887</v>
          </cell>
          <cell r="Z39">
            <v>2500</v>
          </cell>
          <cell r="AA39">
            <v>96528.096000000005</v>
          </cell>
        </row>
        <row r="40">
          <cell r="A40" t="str">
            <v>06010006</v>
          </cell>
          <cell r="B40" t="str">
            <v>Buenfil Santos Marcia De La Cruz</v>
          </cell>
          <cell r="C40" t="str">
            <v>Secretaria de Depto. "c"</v>
          </cell>
          <cell r="D40">
            <v>117.16972800000001</v>
          </cell>
          <cell r="E40">
            <v>3515.09184</v>
          </cell>
          <cell r="H40">
            <v>3515.09184</v>
          </cell>
          <cell r="I40">
            <v>140.60367360000001</v>
          </cell>
          <cell r="J40">
            <v>3655.6955136000001</v>
          </cell>
          <cell r="K40">
            <v>43869</v>
          </cell>
          <cell r="L40">
            <v>5143.5506848000005</v>
          </cell>
          <cell r="M40">
            <v>1500</v>
          </cell>
          <cell r="N40">
            <v>610</v>
          </cell>
          <cell r="O40">
            <v>2925</v>
          </cell>
          <cell r="P40">
            <v>6000</v>
          </cell>
          <cell r="Q40">
            <v>1219</v>
          </cell>
          <cell r="R40">
            <v>1296</v>
          </cell>
          <cell r="T40">
            <v>5594</v>
          </cell>
          <cell r="U40">
            <v>746</v>
          </cell>
          <cell r="V40">
            <v>2344.8000000000002</v>
          </cell>
          <cell r="Z40">
            <v>2500</v>
          </cell>
          <cell r="AA40">
            <v>73747.350684799996</v>
          </cell>
        </row>
        <row r="41">
          <cell r="A41" t="str">
            <v>06010007</v>
          </cell>
          <cell r="B41" t="str">
            <v>Caamal Contreras Jose Brigido</v>
          </cell>
          <cell r="C41" t="str">
            <v>Auxiliar de Servicios Generales "b"</v>
          </cell>
          <cell r="D41">
            <v>112.4864</v>
          </cell>
          <cell r="E41">
            <v>3374.5920000000001</v>
          </cell>
          <cell r="H41">
            <v>3374.5920000000001</v>
          </cell>
          <cell r="I41">
            <v>134.98367999999999</v>
          </cell>
          <cell r="J41">
            <v>3509.5756799999999</v>
          </cell>
          <cell r="K41">
            <v>42115</v>
          </cell>
          <cell r="L41">
            <v>4880.9842399999998</v>
          </cell>
          <cell r="M41">
            <v>1500</v>
          </cell>
          <cell r="N41">
            <v>585</v>
          </cell>
          <cell r="O41">
            <v>2808</v>
          </cell>
          <cell r="P41">
            <v>6000</v>
          </cell>
          <cell r="Q41">
            <v>1170</v>
          </cell>
          <cell r="R41">
            <v>648</v>
          </cell>
          <cell r="T41">
            <v>5370</v>
          </cell>
          <cell r="U41">
            <v>716</v>
          </cell>
          <cell r="V41">
            <v>2441.04</v>
          </cell>
          <cell r="Z41">
            <v>2500</v>
          </cell>
          <cell r="AA41">
            <v>70734.024239999984</v>
          </cell>
        </row>
        <row r="42">
          <cell r="A42" t="str">
            <v>06010008</v>
          </cell>
          <cell r="B42" t="str">
            <v>Camargo Gongora Ricardo</v>
          </cell>
          <cell r="C42" t="str">
            <v>Intendente "b"</v>
          </cell>
          <cell r="D42">
            <v>99.290880000000001</v>
          </cell>
          <cell r="E42">
            <v>2978.7264</v>
          </cell>
          <cell r="H42">
            <v>2978.7264</v>
          </cell>
          <cell r="I42">
            <v>119.149056</v>
          </cell>
          <cell r="J42">
            <v>3097.8754560000002</v>
          </cell>
          <cell r="K42">
            <v>37175</v>
          </cell>
          <cell r="L42">
            <v>4201.3106080000007</v>
          </cell>
          <cell r="M42">
            <v>1500</v>
          </cell>
          <cell r="N42">
            <v>517</v>
          </cell>
          <cell r="O42">
            <v>2479</v>
          </cell>
          <cell r="P42">
            <v>6000</v>
          </cell>
          <cell r="Q42">
            <v>1033</v>
          </cell>
          <cell r="R42">
            <v>648</v>
          </cell>
          <cell r="T42">
            <v>4740</v>
          </cell>
          <cell r="U42">
            <v>632</v>
          </cell>
          <cell r="V42">
            <v>3000.24</v>
          </cell>
          <cell r="Z42">
            <v>2500</v>
          </cell>
          <cell r="AA42">
            <v>64425.550607999998</v>
          </cell>
        </row>
        <row r="43">
          <cell r="A43" t="str">
            <v>06010010</v>
          </cell>
          <cell r="B43" t="str">
            <v>Castillo Manzanilla Lourdes</v>
          </cell>
          <cell r="C43" t="str">
            <v>Diligenciero</v>
          </cell>
          <cell r="D43">
            <v>99.290880000000001</v>
          </cell>
          <cell r="E43">
            <v>2978.7264</v>
          </cell>
          <cell r="F43">
            <v>250</v>
          </cell>
          <cell r="H43">
            <v>3228.7264</v>
          </cell>
          <cell r="I43">
            <v>129.149056</v>
          </cell>
          <cell r="J43">
            <v>3357.8754560000002</v>
          </cell>
          <cell r="K43">
            <v>40295</v>
          </cell>
          <cell r="L43">
            <v>4645.6772746666666</v>
          </cell>
          <cell r="M43">
            <v>1500</v>
          </cell>
          <cell r="N43">
            <v>560</v>
          </cell>
          <cell r="O43">
            <v>2687</v>
          </cell>
          <cell r="P43">
            <v>6000</v>
          </cell>
          <cell r="Q43">
            <v>1120</v>
          </cell>
          <cell r="R43">
            <v>972</v>
          </cell>
          <cell r="T43">
            <v>5138</v>
          </cell>
          <cell r="U43">
            <v>686</v>
          </cell>
          <cell r="V43">
            <v>2829.12</v>
          </cell>
          <cell r="Z43">
            <v>2500</v>
          </cell>
          <cell r="AA43">
            <v>68932.797274666664</v>
          </cell>
        </row>
        <row r="44">
          <cell r="A44" t="str">
            <v>06010011</v>
          </cell>
          <cell r="B44" t="str">
            <v>Chi Mena Aida Concepcion</v>
          </cell>
          <cell r="C44" t="str">
            <v>Intendente "b"</v>
          </cell>
          <cell r="D44">
            <v>99.290880000000001</v>
          </cell>
          <cell r="E44">
            <v>2978.7264</v>
          </cell>
          <cell r="H44">
            <v>2978.7264</v>
          </cell>
          <cell r="I44">
            <v>119.149056</v>
          </cell>
          <cell r="J44">
            <v>3097.8754560000002</v>
          </cell>
          <cell r="K44">
            <v>37175</v>
          </cell>
          <cell r="L44">
            <v>4201.3106080000007</v>
          </cell>
          <cell r="M44">
            <v>1500</v>
          </cell>
          <cell r="N44">
            <v>517</v>
          </cell>
          <cell r="O44">
            <v>2479</v>
          </cell>
          <cell r="P44">
            <v>6000</v>
          </cell>
          <cell r="Q44">
            <v>1033</v>
          </cell>
          <cell r="R44">
            <v>324</v>
          </cell>
          <cell r="T44">
            <v>4740</v>
          </cell>
          <cell r="U44">
            <v>632</v>
          </cell>
          <cell r="V44">
            <v>3000.24</v>
          </cell>
          <cell r="Z44">
            <v>2500</v>
          </cell>
          <cell r="AA44">
            <v>64101.550607999998</v>
          </cell>
        </row>
        <row r="45">
          <cell r="A45" t="str">
            <v>06010016</v>
          </cell>
          <cell r="B45" t="str">
            <v>Dorta Escoffie Laura Margarita</v>
          </cell>
          <cell r="C45" t="str">
            <v>comprador "b"</v>
          </cell>
          <cell r="D45">
            <v>157.48096000000001</v>
          </cell>
          <cell r="E45">
            <v>4724.4288000000006</v>
          </cell>
          <cell r="H45">
            <v>4724.4288000000006</v>
          </cell>
          <cell r="I45">
            <v>188.97715200000002</v>
          </cell>
          <cell r="J45">
            <v>4913.405952000001</v>
          </cell>
          <cell r="K45">
            <v>58961</v>
          </cell>
          <cell r="L45">
            <v>7462.8579360000012</v>
          </cell>
          <cell r="M45">
            <v>1500</v>
          </cell>
          <cell r="N45">
            <v>819</v>
          </cell>
          <cell r="O45">
            <v>3931</v>
          </cell>
          <cell r="P45">
            <v>6000</v>
          </cell>
          <cell r="Q45">
            <v>1638</v>
          </cell>
          <cell r="R45">
            <v>972</v>
          </cell>
          <cell r="T45">
            <v>7518</v>
          </cell>
          <cell r="U45">
            <v>1003</v>
          </cell>
          <cell r="V45">
            <v>485.76</v>
          </cell>
          <cell r="Z45">
            <v>2500</v>
          </cell>
          <cell r="AA45">
            <v>92790.617935999995</v>
          </cell>
        </row>
        <row r="46">
          <cell r="A46" t="str">
            <v>06010017</v>
          </cell>
          <cell r="B46" t="str">
            <v>Escalante Pacheco Francisco</v>
          </cell>
          <cell r="C46" t="str">
            <v>Intendente "b"</v>
          </cell>
          <cell r="D46">
            <v>99.290880000000001</v>
          </cell>
          <cell r="E46">
            <v>2978.7264</v>
          </cell>
          <cell r="F46">
            <v>250</v>
          </cell>
          <cell r="H46">
            <v>3228.7264</v>
          </cell>
          <cell r="I46">
            <v>129.149056</v>
          </cell>
          <cell r="J46">
            <v>3357.8754560000002</v>
          </cell>
          <cell r="K46">
            <v>40295</v>
          </cell>
          <cell r="L46">
            <v>4645.6772746666666</v>
          </cell>
          <cell r="M46">
            <v>1500</v>
          </cell>
          <cell r="N46">
            <v>560</v>
          </cell>
          <cell r="O46">
            <v>2687</v>
          </cell>
          <cell r="P46">
            <v>6000</v>
          </cell>
          <cell r="Q46">
            <v>1120</v>
          </cell>
          <cell r="R46">
            <v>972</v>
          </cell>
          <cell r="T46">
            <v>5138</v>
          </cell>
          <cell r="U46">
            <v>686</v>
          </cell>
          <cell r="V46">
            <v>2829.12</v>
          </cell>
          <cell r="Z46">
            <v>2500</v>
          </cell>
          <cell r="AA46">
            <v>68932.797274666664</v>
          </cell>
        </row>
        <row r="47">
          <cell r="A47" t="str">
            <v>06010018</v>
          </cell>
          <cell r="B47" t="str">
            <v>Farfan Amaro Sandro Ruben</v>
          </cell>
          <cell r="C47" t="str">
            <v>Tecnico de mantenimiento "b"</v>
          </cell>
          <cell r="D47">
            <v>115.66</v>
          </cell>
          <cell r="E47">
            <v>3469.7999999999997</v>
          </cell>
          <cell r="F47">
            <v>250</v>
          </cell>
          <cell r="H47">
            <v>3719.7999999999997</v>
          </cell>
          <cell r="I47">
            <v>148.792</v>
          </cell>
          <cell r="J47">
            <v>3868.5919999999996</v>
          </cell>
          <cell r="K47">
            <v>46424</v>
          </cell>
          <cell r="L47">
            <v>5702.5626666666667</v>
          </cell>
          <cell r="M47">
            <v>1500</v>
          </cell>
          <cell r="N47">
            <v>645</v>
          </cell>
          <cell r="O47">
            <v>3095</v>
          </cell>
          <cell r="P47">
            <v>6000</v>
          </cell>
          <cell r="Q47">
            <v>1290</v>
          </cell>
          <cell r="R47">
            <v>648</v>
          </cell>
          <cell r="T47">
            <v>5919</v>
          </cell>
          <cell r="U47">
            <v>790</v>
          </cell>
          <cell r="V47">
            <v>2204.4</v>
          </cell>
          <cell r="Z47">
            <v>2500</v>
          </cell>
          <cell r="AA47">
            <v>76717.962666666659</v>
          </cell>
        </row>
        <row r="48">
          <cell r="A48" t="str">
            <v>06010020</v>
          </cell>
          <cell r="B48" t="str">
            <v>Garcia Rejon Jose Arturo</v>
          </cell>
          <cell r="C48" t="str">
            <v>Encargado de area "c"</v>
          </cell>
          <cell r="D48">
            <v>115.65548800000001</v>
          </cell>
          <cell r="E48">
            <v>3469.66464</v>
          </cell>
          <cell r="H48">
            <v>3469.66464</v>
          </cell>
          <cell r="I48">
            <v>138.7865856</v>
          </cell>
          <cell r="J48">
            <v>3608.4512255999998</v>
          </cell>
          <cell r="K48">
            <v>43302</v>
          </cell>
          <cell r="L48">
            <v>5034.3483008000003</v>
          </cell>
          <cell r="M48">
            <v>1500</v>
          </cell>
          <cell r="N48">
            <v>602</v>
          </cell>
          <cell r="O48">
            <v>2887</v>
          </cell>
          <cell r="P48">
            <v>6000</v>
          </cell>
          <cell r="Q48">
            <v>1203</v>
          </cell>
          <cell r="R48">
            <v>1296</v>
          </cell>
          <cell r="T48">
            <v>5521</v>
          </cell>
          <cell r="U48">
            <v>737</v>
          </cell>
          <cell r="V48">
            <v>2375.7600000000002</v>
          </cell>
          <cell r="Z48">
            <v>2500</v>
          </cell>
          <cell r="AA48">
            <v>72958.108300799999</v>
          </cell>
        </row>
        <row r="49">
          <cell r="A49" t="str">
            <v>06010021</v>
          </cell>
          <cell r="B49" t="str">
            <v>Gomez Jimenez Miguel Angel</v>
          </cell>
          <cell r="C49" t="str">
            <v>Tecnico de mantenimiento "c"</v>
          </cell>
          <cell r="D49">
            <v>115.65548800000001</v>
          </cell>
          <cell r="E49">
            <v>3469.66464</v>
          </cell>
          <cell r="H49">
            <v>3469.66464</v>
          </cell>
          <cell r="I49">
            <v>138.7865856</v>
          </cell>
          <cell r="J49">
            <v>3608.4512255999998</v>
          </cell>
          <cell r="K49">
            <v>43302</v>
          </cell>
          <cell r="L49">
            <v>5034.3483008000003</v>
          </cell>
          <cell r="M49">
            <v>1500</v>
          </cell>
          <cell r="N49">
            <v>602</v>
          </cell>
          <cell r="O49">
            <v>2887</v>
          </cell>
          <cell r="P49">
            <v>6000</v>
          </cell>
          <cell r="Q49">
            <v>1203</v>
          </cell>
          <cell r="R49">
            <v>648</v>
          </cell>
          <cell r="T49">
            <v>5521</v>
          </cell>
          <cell r="U49">
            <v>737</v>
          </cell>
          <cell r="V49">
            <v>2375.7600000000002</v>
          </cell>
          <cell r="W49">
            <v>2887</v>
          </cell>
          <cell r="Z49">
            <v>2500</v>
          </cell>
          <cell r="AA49">
            <v>75197.108300799999</v>
          </cell>
        </row>
        <row r="50">
          <cell r="A50" t="str">
            <v>06010022</v>
          </cell>
          <cell r="B50" t="str">
            <v>Gonzalez Quintal Jose Manuel</v>
          </cell>
          <cell r="C50" t="str">
            <v>Oficial Administrativo</v>
          </cell>
          <cell r="D50">
            <v>173.32640000000001</v>
          </cell>
          <cell r="E50">
            <v>5199.7920000000004</v>
          </cell>
          <cell r="H50">
            <v>5199.7920000000004</v>
          </cell>
          <cell r="I50">
            <v>207.99168000000003</v>
          </cell>
          <cell r="J50">
            <v>5407.7836800000005</v>
          </cell>
          <cell r="K50">
            <v>64894</v>
          </cell>
          <cell r="L50">
            <v>8301.2482400000008</v>
          </cell>
          <cell r="M50">
            <v>1500</v>
          </cell>
          <cell r="N50">
            <v>902</v>
          </cell>
          <cell r="O50">
            <v>4327</v>
          </cell>
          <cell r="P50">
            <v>6000</v>
          </cell>
          <cell r="Q50">
            <v>1803</v>
          </cell>
          <cell r="R50">
            <v>972</v>
          </cell>
          <cell r="T50">
            <v>8274</v>
          </cell>
          <cell r="U50">
            <v>1104</v>
          </cell>
          <cell r="V50">
            <v>0</v>
          </cell>
          <cell r="Z50">
            <v>2500</v>
          </cell>
          <cell r="AA50">
            <v>100577.24824</v>
          </cell>
        </row>
        <row r="51">
          <cell r="A51" t="str">
            <v>06010024</v>
          </cell>
          <cell r="B51" t="str">
            <v>Ley Osorio Juan Pablo</v>
          </cell>
          <cell r="C51" t="str">
            <v>Supervisor servicios generales</v>
          </cell>
          <cell r="D51">
            <v>251.99</v>
          </cell>
          <cell r="E51">
            <v>7559.7000000000007</v>
          </cell>
          <cell r="H51">
            <v>7559.7000000000007</v>
          </cell>
          <cell r="I51">
            <v>302.38800000000003</v>
          </cell>
          <cell r="J51">
            <v>7862.0880000000006</v>
          </cell>
          <cell r="K51">
            <v>94346</v>
          </cell>
          <cell r="L51">
            <v>12091.094000000001</v>
          </cell>
          <cell r="M51">
            <v>1500</v>
          </cell>
          <cell r="N51">
            <v>1311</v>
          </cell>
          <cell r="O51">
            <v>6290</v>
          </cell>
          <cell r="P51">
            <v>6000</v>
          </cell>
          <cell r="Q51">
            <v>2621</v>
          </cell>
          <cell r="R51">
            <v>324</v>
          </cell>
          <cell r="T51">
            <v>12029</v>
          </cell>
          <cell r="U51">
            <v>1604</v>
          </cell>
          <cell r="V51">
            <v>0</v>
          </cell>
          <cell r="Z51">
            <v>2500</v>
          </cell>
          <cell r="AA51">
            <v>140616.09399999998</v>
          </cell>
        </row>
        <row r="52">
          <cell r="A52" t="str">
            <v>06010026</v>
          </cell>
          <cell r="B52" t="str">
            <v>Pantoja Rosado Teresita De Jesus</v>
          </cell>
          <cell r="C52" t="str">
            <v>Recepcionista "b"</v>
          </cell>
          <cell r="D52">
            <v>106.7872</v>
          </cell>
          <cell r="E52">
            <v>3203.616</v>
          </cell>
          <cell r="H52">
            <v>3203.616</v>
          </cell>
          <cell r="I52">
            <v>128.14464000000001</v>
          </cell>
          <cell r="J52">
            <v>3331.76064</v>
          </cell>
          <cell r="K52">
            <v>39982</v>
          </cell>
          <cell r="L52">
            <v>4605.1775200000002</v>
          </cell>
          <cell r="M52">
            <v>1500</v>
          </cell>
          <cell r="N52">
            <v>556</v>
          </cell>
          <cell r="O52">
            <v>2666</v>
          </cell>
          <cell r="P52">
            <v>6000</v>
          </cell>
          <cell r="Q52">
            <v>1111</v>
          </cell>
          <cell r="R52">
            <v>648</v>
          </cell>
          <cell r="T52">
            <v>5098</v>
          </cell>
          <cell r="U52">
            <v>680</v>
          </cell>
          <cell r="V52">
            <v>2845.92</v>
          </cell>
          <cell r="Z52">
            <v>2500</v>
          </cell>
          <cell r="AA52">
            <v>68192.097519999996</v>
          </cell>
        </row>
        <row r="53">
          <cell r="A53" t="str">
            <v>06010029</v>
          </cell>
          <cell r="B53" t="str">
            <v>Perez Patron Gabriela Irene</v>
          </cell>
          <cell r="C53" t="str">
            <v>Intendente "b"</v>
          </cell>
          <cell r="D53">
            <v>99.290880000000001</v>
          </cell>
          <cell r="E53">
            <v>2978.7264</v>
          </cell>
          <cell r="H53">
            <v>2978.7264</v>
          </cell>
          <cell r="I53">
            <v>119.149056</v>
          </cell>
          <cell r="J53">
            <v>3097.8754560000002</v>
          </cell>
          <cell r="K53">
            <v>37175</v>
          </cell>
          <cell r="L53">
            <v>4201.3106080000007</v>
          </cell>
          <cell r="M53">
            <v>1500</v>
          </cell>
          <cell r="N53">
            <v>517</v>
          </cell>
          <cell r="O53">
            <v>2479</v>
          </cell>
          <cell r="P53">
            <v>6000</v>
          </cell>
          <cell r="Q53">
            <v>1033</v>
          </cell>
          <cell r="R53">
            <v>324</v>
          </cell>
          <cell r="T53">
            <v>4740</v>
          </cell>
          <cell r="U53">
            <v>632</v>
          </cell>
          <cell r="V53">
            <v>3000.24</v>
          </cell>
          <cell r="Z53">
            <v>2500</v>
          </cell>
          <cell r="AA53">
            <v>64101.550607999998</v>
          </cell>
        </row>
        <row r="54">
          <cell r="A54" t="str">
            <v>06010032</v>
          </cell>
          <cell r="B54" t="str">
            <v>Polanco Canul Maria Del Socorro</v>
          </cell>
          <cell r="C54" t="str">
            <v>Intendente "b"</v>
          </cell>
          <cell r="D54">
            <v>99.290880000000001</v>
          </cell>
          <cell r="E54">
            <v>2978.7264</v>
          </cell>
          <cell r="H54">
            <v>2978.7264</v>
          </cell>
          <cell r="I54">
            <v>119.149056</v>
          </cell>
          <cell r="J54">
            <v>3097.8754560000002</v>
          </cell>
          <cell r="K54">
            <v>37175</v>
          </cell>
          <cell r="L54">
            <v>4201.3106080000007</v>
          </cell>
          <cell r="M54">
            <v>1500</v>
          </cell>
          <cell r="N54">
            <v>517</v>
          </cell>
          <cell r="O54">
            <v>2479</v>
          </cell>
          <cell r="P54">
            <v>6000</v>
          </cell>
          <cell r="Q54">
            <v>1033</v>
          </cell>
          <cell r="R54">
            <v>324</v>
          </cell>
          <cell r="T54">
            <v>4740</v>
          </cell>
          <cell r="U54">
            <v>632</v>
          </cell>
          <cell r="V54">
            <v>3000.24</v>
          </cell>
          <cell r="Z54">
            <v>2500</v>
          </cell>
          <cell r="AA54">
            <v>64101.550607999998</v>
          </cell>
        </row>
        <row r="55">
          <cell r="A55" t="str">
            <v>06010034</v>
          </cell>
          <cell r="B55" t="str">
            <v>Quintal Lopez Mario Alberto</v>
          </cell>
          <cell r="C55" t="str">
            <v>Tecnico de mantenimiento "c"</v>
          </cell>
          <cell r="D55">
            <v>115.65548800000001</v>
          </cell>
          <cell r="E55">
            <v>3469.66464</v>
          </cell>
          <cell r="H55">
            <v>3469.66464</v>
          </cell>
          <cell r="I55">
            <v>138.7865856</v>
          </cell>
          <cell r="J55">
            <v>3608.4512255999998</v>
          </cell>
          <cell r="K55">
            <v>43302</v>
          </cell>
          <cell r="L55">
            <v>5034.3483008000003</v>
          </cell>
          <cell r="M55">
            <v>1500</v>
          </cell>
          <cell r="N55">
            <v>602</v>
          </cell>
          <cell r="O55">
            <v>2887</v>
          </cell>
          <cell r="P55">
            <v>6000</v>
          </cell>
          <cell r="Q55">
            <v>1203</v>
          </cell>
          <cell r="R55">
            <v>972</v>
          </cell>
          <cell r="T55">
            <v>5521</v>
          </cell>
          <cell r="U55">
            <v>737</v>
          </cell>
          <cell r="V55">
            <v>2375.7600000000002</v>
          </cell>
          <cell r="Z55">
            <v>2500</v>
          </cell>
          <cell r="AA55">
            <v>72634.108300799999</v>
          </cell>
        </row>
        <row r="56">
          <cell r="A56" t="str">
            <v>06010035</v>
          </cell>
          <cell r="B56" t="str">
            <v>Sanchez Contreras Gladys Judith</v>
          </cell>
          <cell r="C56" t="str">
            <v>Recepcionista "b"</v>
          </cell>
          <cell r="D56">
            <v>106.786368</v>
          </cell>
          <cell r="E56">
            <v>3203.5910399999998</v>
          </cell>
          <cell r="F56">
            <v>250</v>
          </cell>
          <cell r="H56">
            <v>3453.5910399999998</v>
          </cell>
          <cell r="I56">
            <v>138.1436416</v>
          </cell>
          <cell r="J56">
            <v>3591.7346815999999</v>
          </cell>
          <cell r="K56">
            <v>43101</v>
          </cell>
          <cell r="L56">
            <v>5008.4195754666662</v>
          </cell>
          <cell r="M56">
            <v>1500</v>
          </cell>
          <cell r="N56">
            <v>599</v>
          </cell>
          <cell r="O56">
            <v>2874</v>
          </cell>
          <cell r="P56">
            <v>6000</v>
          </cell>
          <cell r="Q56">
            <v>1198</v>
          </cell>
          <cell r="R56">
            <v>648</v>
          </cell>
          <cell r="T56">
            <v>5496</v>
          </cell>
          <cell r="U56">
            <v>733</v>
          </cell>
          <cell r="V56">
            <v>2386.8000000000002</v>
          </cell>
          <cell r="Z56">
            <v>2500</v>
          </cell>
          <cell r="AA56">
            <v>72044.219575466661</v>
          </cell>
        </row>
        <row r="57">
          <cell r="A57" t="str">
            <v>06010036</v>
          </cell>
          <cell r="B57" t="str">
            <v>Santamaria Suarez Manuel Jesus</v>
          </cell>
          <cell r="C57" t="str">
            <v>Supervisor de Mantenimiento</v>
          </cell>
          <cell r="D57">
            <v>190.66319999999999</v>
          </cell>
          <cell r="E57">
            <v>5719.8959999999997</v>
          </cell>
          <cell r="H57">
            <v>5719.8959999999997</v>
          </cell>
          <cell r="I57">
            <v>228.79584</v>
          </cell>
          <cell r="J57">
            <v>5948.6918399999995</v>
          </cell>
          <cell r="K57">
            <v>71385</v>
          </cell>
          <cell r="L57">
            <v>9205.9291199999989</v>
          </cell>
          <cell r="M57">
            <v>1500</v>
          </cell>
          <cell r="N57">
            <v>992</v>
          </cell>
          <cell r="O57">
            <v>4759</v>
          </cell>
          <cell r="P57">
            <v>6000</v>
          </cell>
          <cell r="Q57">
            <v>1983</v>
          </cell>
          <cell r="R57">
            <v>324</v>
          </cell>
          <cell r="T57">
            <v>9102</v>
          </cell>
          <cell r="U57">
            <v>1214</v>
          </cell>
          <cell r="V57">
            <v>0</v>
          </cell>
          <cell r="W57">
            <v>4759</v>
          </cell>
          <cell r="Z57">
            <v>2500</v>
          </cell>
          <cell r="AA57">
            <v>113723.92912</v>
          </cell>
        </row>
        <row r="58">
          <cell r="A58" t="str">
            <v>06010044</v>
          </cell>
          <cell r="B58" t="str">
            <v>Rodriguez Aban Pedro Armando</v>
          </cell>
          <cell r="C58" t="str">
            <v>Tecnico de mantenimiento "c"</v>
          </cell>
          <cell r="D58">
            <v>115.65548800000001</v>
          </cell>
          <cell r="E58">
            <v>3469.66464</v>
          </cell>
          <cell r="H58">
            <v>3469.66464</v>
          </cell>
          <cell r="I58">
            <v>138.7865856</v>
          </cell>
          <cell r="J58">
            <v>3608.4512255999998</v>
          </cell>
          <cell r="K58">
            <v>43302</v>
          </cell>
          <cell r="L58">
            <v>5034.3483008000003</v>
          </cell>
          <cell r="M58">
            <v>1500</v>
          </cell>
          <cell r="N58">
            <v>602</v>
          </cell>
          <cell r="O58">
            <v>2887</v>
          </cell>
          <cell r="P58">
            <v>6000</v>
          </cell>
          <cell r="Q58">
            <v>1203</v>
          </cell>
          <cell r="T58">
            <v>5521</v>
          </cell>
          <cell r="U58">
            <v>737</v>
          </cell>
          <cell r="V58">
            <v>2375.7600000000002</v>
          </cell>
          <cell r="W58">
            <v>2887</v>
          </cell>
          <cell r="Z58">
            <v>2500</v>
          </cell>
          <cell r="AA58">
            <v>74549.108300799999</v>
          </cell>
        </row>
        <row r="59">
          <cell r="A59" t="str">
            <v>06010046</v>
          </cell>
          <cell r="B59" t="str">
            <v>Solis Chan Jorge Manuel</v>
          </cell>
          <cell r="C59" t="str">
            <v>Auxiliar de Servicios generales "b"</v>
          </cell>
          <cell r="D59">
            <v>112.49</v>
          </cell>
          <cell r="E59">
            <v>3374.7</v>
          </cell>
          <cell r="H59">
            <v>3374.7</v>
          </cell>
          <cell r="I59">
            <v>134.988</v>
          </cell>
          <cell r="J59">
            <v>3509.6879999999996</v>
          </cell>
          <cell r="K59">
            <v>42117</v>
          </cell>
          <cell r="L59">
            <v>4881.1539999999986</v>
          </cell>
          <cell r="M59">
            <v>1500</v>
          </cell>
          <cell r="N59">
            <v>585</v>
          </cell>
          <cell r="O59">
            <v>23866</v>
          </cell>
          <cell r="P59">
            <v>6000</v>
          </cell>
          <cell r="Q59">
            <v>1170</v>
          </cell>
          <cell r="T59">
            <v>5370</v>
          </cell>
          <cell r="U59">
            <v>716</v>
          </cell>
          <cell r="V59">
            <v>2441.04</v>
          </cell>
          <cell r="Z59">
            <v>2500</v>
          </cell>
          <cell r="AA59">
            <v>91146.193999999989</v>
          </cell>
        </row>
        <row r="60">
          <cell r="A60" t="str">
            <v>06010047</v>
          </cell>
          <cell r="B60" t="str">
            <v>Chavarrea Chim Eizer Enrique</v>
          </cell>
          <cell r="C60" t="str">
            <v>Tecnico de mantenimiento "b"</v>
          </cell>
          <cell r="D60">
            <v>115.66</v>
          </cell>
          <cell r="E60">
            <v>3469.7999999999997</v>
          </cell>
          <cell r="H60">
            <v>3469.7999999999997</v>
          </cell>
          <cell r="I60">
            <v>138.792</v>
          </cell>
          <cell r="J60">
            <v>3608.5919999999996</v>
          </cell>
          <cell r="K60">
            <v>43304</v>
          </cell>
          <cell r="L60">
            <v>5034.5759999999991</v>
          </cell>
          <cell r="M60">
            <v>1500</v>
          </cell>
          <cell r="N60">
            <v>602</v>
          </cell>
          <cell r="O60">
            <v>2887</v>
          </cell>
          <cell r="P60">
            <v>6000</v>
          </cell>
          <cell r="Q60">
            <v>1203</v>
          </cell>
          <cell r="T60">
            <v>5522</v>
          </cell>
          <cell r="U60">
            <v>737</v>
          </cell>
          <cell r="V60">
            <v>2375.52</v>
          </cell>
          <cell r="W60">
            <v>2887</v>
          </cell>
          <cell r="Z60">
            <v>2500</v>
          </cell>
          <cell r="AA60">
            <v>74552.096000000005</v>
          </cell>
        </row>
        <row r="61">
          <cell r="A61" t="str">
            <v>06010048</v>
          </cell>
          <cell r="B61" t="str">
            <v>Velazquez Poot Cesar Augusto</v>
          </cell>
          <cell r="C61" t="str">
            <v>Intendente "b"</v>
          </cell>
          <cell r="D61">
            <v>99.288799999999995</v>
          </cell>
          <cell r="E61">
            <v>2978.6639999999998</v>
          </cell>
          <cell r="H61">
            <v>2978.6639999999998</v>
          </cell>
          <cell r="I61">
            <v>119.14655999999999</v>
          </cell>
          <cell r="J61">
            <v>3097.8105599999999</v>
          </cell>
          <cell r="K61">
            <v>37174</v>
          </cell>
          <cell r="L61">
            <v>4201.2140799999997</v>
          </cell>
          <cell r="M61">
            <v>1500</v>
          </cell>
          <cell r="N61">
            <v>517</v>
          </cell>
          <cell r="O61">
            <v>21071</v>
          </cell>
          <cell r="P61">
            <v>6000</v>
          </cell>
          <cell r="Q61">
            <v>1033</v>
          </cell>
          <cell r="T61">
            <v>4740</v>
          </cell>
          <cell r="U61">
            <v>632</v>
          </cell>
          <cell r="V61">
            <v>3000</v>
          </cell>
          <cell r="W61">
            <v>2479</v>
          </cell>
          <cell r="Z61">
            <v>2500</v>
          </cell>
          <cell r="AA61">
            <v>84847.214080000005</v>
          </cell>
        </row>
        <row r="62">
          <cell r="A62" t="str">
            <v>06010049</v>
          </cell>
          <cell r="B62" t="str">
            <v>Cervera Molina Ana Bertha</v>
          </cell>
          <cell r="C62" t="str">
            <v>Auxiliar de recursos materiales "c"</v>
          </cell>
          <cell r="D62">
            <v>156</v>
          </cell>
          <cell r="E62">
            <v>4680</v>
          </cell>
          <cell r="H62">
            <v>4680</v>
          </cell>
          <cell r="I62">
            <v>187.20000000000002</v>
          </cell>
          <cell r="J62">
            <v>4867.2</v>
          </cell>
          <cell r="K62">
            <v>58407</v>
          </cell>
          <cell r="L62">
            <v>7384.1</v>
          </cell>
          <cell r="M62">
            <v>1500</v>
          </cell>
          <cell r="N62">
            <v>812</v>
          </cell>
          <cell r="O62">
            <v>3894</v>
          </cell>
          <cell r="P62">
            <v>6000</v>
          </cell>
          <cell r="Q62">
            <v>1623</v>
          </cell>
          <cell r="T62">
            <v>7447</v>
          </cell>
          <cell r="U62">
            <v>993</v>
          </cell>
          <cell r="V62">
            <v>537.36</v>
          </cell>
          <cell r="Z62">
            <v>2500</v>
          </cell>
          <cell r="AA62">
            <v>91097.46</v>
          </cell>
        </row>
        <row r="63">
          <cell r="A63" t="str">
            <v>06010050</v>
          </cell>
          <cell r="B63" t="str">
            <v>Quijano Martin Victor Ernesto</v>
          </cell>
          <cell r="C63" t="str">
            <v>Jefe de departamento "b"</v>
          </cell>
          <cell r="D63">
            <v>815.07</v>
          </cell>
          <cell r="E63">
            <v>24452.100000000002</v>
          </cell>
          <cell r="H63">
            <v>24452.100000000002</v>
          </cell>
          <cell r="I63">
            <v>978.08400000000006</v>
          </cell>
          <cell r="J63">
            <v>25430.184000000001</v>
          </cell>
          <cell r="K63">
            <v>305163</v>
          </cell>
          <cell r="L63">
            <v>47527.334000000003</v>
          </cell>
          <cell r="M63">
            <v>1500</v>
          </cell>
          <cell r="N63">
            <v>4239</v>
          </cell>
          <cell r="P63">
            <v>6000</v>
          </cell>
          <cell r="Q63">
            <v>8477</v>
          </cell>
          <cell r="T63">
            <v>38909</v>
          </cell>
          <cell r="U63">
            <v>5188</v>
          </cell>
          <cell r="V63">
            <v>0</v>
          </cell>
          <cell r="Y63">
            <v>76291</v>
          </cell>
          <cell r="Z63">
            <v>2500</v>
          </cell>
          <cell r="AA63">
            <v>495794.33400000003</v>
          </cell>
        </row>
        <row r="64">
          <cell r="A64" t="str">
            <v>06010051</v>
          </cell>
          <cell r="B64" t="str">
            <v>Pool Sanchez Betty Virginia</v>
          </cell>
          <cell r="C64" t="str">
            <v>Auxiliar de recursos materiales "b"</v>
          </cell>
          <cell r="D64">
            <v>156</v>
          </cell>
          <cell r="E64">
            <v>4680</v>
          </cell>
          <cell r="H64">
            <v>4680</v>
          </cell>
          <cell r="I64">
            <v>187.20000000000002</v>
          </cell>
          <cell r="J64">
            <v>4867.2</v>
          </cell>
          <cell r="K64">
            <v>58407</v>
          </cell>
          <cell r="L64">
            <v>7384.1</v>
          </cell>
          <cell r="M64">
            <v>1500</v>
          </cell>
          <cell r="N64">
            <v>812</v>
          </cell>
          <cell r="O64">
            <v>3894</v>
          </cell>
          <cell r="P64">
            <v>6000</v>
          </cell>
          <cell r="Q64">
            <v>1623</v>
          </cell>
          <cell r="T64">
            <v>7447</v>
          </cell>
          <cell r="U64">
            <v>993</v>
          </cell>
          <cell r="V64">
            <v>537.36</v>
          </cell>
          <cell r="Z64">
            <v>2500</v>
          </cell>
          <cell r="AA64">
            <v>91097.46</v>
          </cell>
        </row>
        <row r="65">
          <cell r="A65" t="str">
            <v>06010052</v>
          </cell>
          <cell r="B65" t="str">
            <v>Rey Manrique Ana Mercedes</v>
          </cell>
          <cell r="C65" t="str">
            <v>Auxiliar "b"</v>
          </cell>
          <cell r="D65">
            <v>89.47</v>
          </cell>
          <cell r="E65">
            <v>2684.1</v>
          </cell>
          <cell r="F65">
            <v>430.06</v>
          </cell>
          <cell r="H65">
            <v>3114.16</v>
          </cell>
          <cell r="I65">
            <v>124.5664</v>
          </cell>
          <cell r="J65">
            <v>3238.7264</v>
          </cell>
          <cell r="K65">
            <v>38865</v>
          </cell>
          <cell r="L65">
            <v>4419.7718666666669</v>
          </cell>
          <cell r="M65">
            <v>1500</v>
          </cell>
          <cell r="N65">
            <v>540</v>
          </cell>
          <cell r="O65">
            <v>2591</v>
          </cell>
          <cell r="P65">
            <v>6000</v>
          </cell>
          <cell r="Q65">
            <v>1080</v>
          </cell>
          <cell r="T65">
            <v>4956</v>
          </cell>
          <cell r="U65">
            <v>661</v>
          </cell>
          <cell r="V65">
            <v>2907.36</v>
          </cell>
          <cell r="Z65">
            <v>2500</v>
          </cell>
          <cell r="AA65">
            <v>66020.131866666663</v>
          </cell>
        </row>
        <row r="66">
          <cell r="A66" t="str">
            <v>06010053</v>
          </cell>
          <cell r="B66" t="str">
            <v>Negron Corrales Lucio Enrique Adolfo</v>
          </cell>
          <cell r="C66" t="str">
            <v>Auxiliar de Servicios generales "b"</v>
          </cell>
          <cell r="D66">
            <v>112.48</v>
          </cell>
          <cell r="E66">
            <v>3374.4</v>
          </cell>
          <cell r="H66">
            <v>3374.7</v>
          </cell>
          <cell r="I66">
            <v>134.988</v>
          </cell>
          <cell r="J66">
            <v>3509.6879999999996</v>
          </cell>
          <cell r="K66">
            <v>42117</v>
          </cell>
          <cell r="L66">
            <v>4881.1499999999996</v>
          </cell>
          <cell r="M66">
            <v>1500</v>
          </cell>
          <cell r="N66">
            <v>585</v>
          </cell>
          <cell r="O66">
            <v>2808</v>
          </cell>
          <cell r="P66">
            <v>6000</v>
          </cell>
          <cell r="Q66">
            <v>1170</v>
          </cell>
          <cell r="T66">
            <v>5370</v>
          </cell>
          <cell r="U66">
            <v>716</v>
          </cell>
          <cell r="V66">
            <v>2846.16</v>
          </cell>
          <cell r="Z66">
            <v>2500</v>
          </cell>
          <cell r="AA66">
            <v>70493.31</v>
          </cell>
        </row>
        <row r="67">
          <cell r="A67" t="str">
            <v>23010008</v>
          </cell>
          <cell r="B67" t="str">
            <v>Ortegon - Maria Del Carmen</v>
          </cell>
          <cell r="C67" t="str">
            <v>Secretaria de Depto. "c"</v>
          </cell>
          <cell r="D67">
            <v>117.16972800000001</v>
          </cell>
          <cell r="E67">
            <v>3515.09184</v>
          </cell>
          <cell r="H67">
            <v>3515.09184</v>
          </cell>
          <cell r="I67">
            <v>140.60367360000001</v>
          </cell>
          <cell r="J67">
            <v>3655.6955136000001</v>
          </cell>
          <cell r="K67">
            <v>43869</v>
          </cell>
          <cell r="L67">
            <v>5143.5506848000005</v>
          </cell>
          <cell r="M67">
            <v>1500</v>
          </cell>
          <cell r="N67">
            <v>610</v>
          </cell>
          <cell r="O67">
            <v>2925</v>
          </cell>
          <cell r="P67">
            <v>6000</v>
          </cell>
          <cell r="Q67">
            <v>1219</v>
          </cell>
          <cell r="R67">
            <v>648</v>
          </cell>
          <cell r="T67">
            <v>5594</v>
          </cell>
          <cell r="U67">
            <v>746</v>
          </cell>
          <cell r="V67">
            <v>2344.8000000000002</v>
          </cell>
          <cell r="Z67">
            <v>2500</v>
          </cell>
          <cell r="AA67">
            <v>73099.350684799996</v>
          </cell>
        </row>
        <row r="68">
          <cell r="A68" t="str">
            <v>29010010</v>
          </cell>
          <cell r="B68" t="str">
            <v>Perez Ceballos Ivan Jesus</v>
          </cell>
          <cell r="C68" t="str">
            <v>Auxiliar de Servicios generales "b"</v>
          </cell>
          <cell r="D68">
            <v>99.290880000000001</v>
          </cell>
          <cell r="E68">
            <v>2978.7264</v>
          </cell>
          <cell r="H68">
            <v>3374.7</v>
          </cell>
          <cell r="I68">
            <v>134.988</v>
          </cell>
          <cell r="J68">
            <v>3509.6879999999996</v>
          </cell>
          <cell r="K68">
            <v>42117</v>
          </cell>
          <cell r="L68">
            <v>4881.1499999999996</v>
          </cell>
          <cell r="M68">
            <v>1500</v>
          </cell>
          <cell r="N68">
            <v>585</v>
          </cell>
          <cell r="O68">
            <v>2808</v>
          </cell>
          <cell r="P68">
            <v>6000</v>
          </cell>
          <cell r="Q68">
            <v>1170</v>
          </cell>
          <cell r="T68">
            <v>5370</v>
          </cell>
          <cell r="U68">
            <v>716</v>
          </cell>
          <cell r="V68">
            <v>3000.24</v>
          </cell>
          <cell r="W68">
            <v>2808</v>
          </cell>
          <cell r="Z68">
            <v>2500</v>
          </cell>
          <cell r="AA68">
            <v>73455.39</v>
          </cell>
        </row>
        <row r="69">
          <cell r="A69" t="str">
            <v>29030016</v>
          </cell>
          <cell r="B69" t="str">
            <v>Enriquez Zapata Ma. De Los Angeles</v>
          </cell>
          <cell r="C69" t="str">
            <v>comprador "b"</v>
          </cell>
          <cell r="D69">
            <v>157.48096000000001</v>
          </cell>
          <cell r="E69">
            <v>4724.4288000000006</v>
          </cell>
          <cell r="H69">
            <v>4724.4288000000006</v>
          </cell>
          <cell r="I69">
            <v>188.97715200000002</v>
          </cell>
          <cell r="J69">
            <v>4913.405952000001</v>
          </cell>
          <cell r="K69">
            <v>58961</v>
          </cell>
          <cell r="L69">
            <v>7462.8579360000012</v>
          </cell>
          <cell r="M69">
            <v>1500</v>
          </cell>
          <cell r="N69">
            <v>819</v>
          </cell>
          <cell r="O69">
            <v>3931</v>
          </cell>
          <cell r="P69">
            <v>6000</v>
          </cell>
          <cell r="Q69">
            <v>1638</v>
          </cell>
          <cell r="R69">
            <v>648</v>
          </cell>
          <cell r="T69">
            <v>7518</v>
          </cell>
          <cell r="U69">
            <v>1003</v>
          </cell>
          <cell r="V69">
            <v>485.76</v>
          </cell>
          <cell r="Z69">
            <v>2500</v>
          </cell>
          <cell r="AA69">
            <v>92466.617935999995</v>
          </cell>
        </row>
        <row r="70">
          <cell r="A70" t="str">
            <v>29060033</v>
          </cell>
          <cell r="B70" t="str">
            <v>Perez Cetina Genny Magdalena</v>
          </cell>
          <cell r="C70" t="str">
            <v>comprador "b"</v>
          </cell>
          <cell r="D70">
            <v>157.47999999999999</v>
          </cell>
          <cell r="E70">
            <v>4724.3999999999996</v>
          </cell>
          <cell r="H70">
            <v>4724.3999999999996</v>
          </cell>
          <cell r="I70">
            <v>188.976</v>
          </cell>
          <cell r="J70">
            <v>4913.3759999999993</v>
          </cell>
          <cell r="K70">
            <v>58961</v>
          </cell>
          <cell r="L70">
            <v>7462.8079999999991</v>
          </cell>
          <cell r="M70">
            <v>1500</v>
          </cell>
          <cell r="N70">
            <v>819</v>
          </cell>
          <cell r="O70">
            <v>3931</v>
          </cell>
          <cell r="P70">
            <v>6000</v>
          </cell>
          <cell r="Q70">
            <v>1638</v>
          </cell>
          <cell r="R70">
            <v>648</v>
          </cell>
          <cell r="T70">
            <v>7518</v>
          </cell>
          <cell r="U70">
            <v>1003</v>
          </cell>
          <cell r="V70">
            <v>485.76</v>
          </cell>
          <cell r="Z70">
            <v>2500</v>
          </cell>
          <cell r="AA70">
            <v>92466.567999999999</v>
          </cell>
        </row>
        <row r="71">
          <cell r="A71" t="str">
            <v>30040031</v>
          </cell>
          <cell r="B71" t="str">
            <v>Sanchez Sanchez Gelsy Yazmin</v>
          </cell>
          <cell r="C71" t="str">
            <v>comprador "b"</v>
          </cell>
          <cell r="D71">
            <v>157.47999999999999</v>
          </cell>
          <cell r="E71">
            <v>4724.3999999999996</v>
          </cell>
          <cell r="H71">
            <v>4724.3999999999996</v>
          </cell>
          <cell r="I71">
            <v>188.976</v>
          </cell>
          <cell r="J71">
            <v>4913.3759999999993</v>
          </cell>
          <cell r="K71">
            <v>58961</v>
          </cell>
          <cell r="L71">
            <v>7462.8079999999991</v>
          </cell>
          <cell r="M71">
            <v>1500</v>
          </cell>
          <cell r="N71">
            <v>819</v>
          </cell>
          <cell r="O71">
            <v>3931</v>
          </cell>
          <cell r="P71">
            <v>6000</v>
          </cell>
          <cell r="Q71">
            <v>1638</v>
          </cell>
          <cell r="R71">
            <v>324</v>
          </cell>
          <cell r="T71">
            <v>7518</v>
          </cell>
          <cell r="U71">
            <v>1003</v>
          </cell>
          <cell r="V71">
            <v>485.76</v>
          </cell>
          <cell r="Z71">
            <v>2500</v>
          </cell>
          <cell r="AA71">
            <v>92142.567999999999</v>
          </cell>
        </row>
        <row r="72">
          <cell r="A72" t="str">
            <v>34020004</v>
          </cell>
          <cell r="B72" t="str">
            <v>Moo Rodriguez Luis Antonio</v>
          </cell>
          <cell r="C72" t="str">
            <v>Intendente "b"</v>
          </cell>
          <cell r="D72">
            <v>99.29</v>
          </cell>
          <cell r="E72">
            <v>2978.7000000000003</v>
          </cell>
          <cell r="H72">
            <v>2978.7000000000003</v>
          </cell>
          <cell r="I72">
            <v>119.14800000000001</v>
          </cell>
          <cell r="J72">
            <v>3097.8480000000004</v>
          </cell>
          <cell r="K72">
            <v>37175</v>
          </cell>
          <cell r="L72">
            <v>4201.264000000001</v>
          </cell>
          <cell r="M72">
            <v>1500</v>
          </cell>
          <cell r="N72">
            <v>517</v>
          </cell>
          <cell r="O72">
            <v>2479</v>
          </cell>
          <cell r="P72">
            <v>6000</v>
          </cell>
          <cell r="Q72">
            <v>1033</v>
          </cell>
          <cell r="T72">
            <v>4740</v>
          </cell>
          <cell r="U72">
            <v>632</v>
          </cell>
          <cell r="V72">
            <v>3000.24</v>
          </cell>
          <cell r="Z72">
            <v>2500</v>
          </cell>
          <cell r="AA72">
            <v>63777.504000000001</v>
          </cell>
        </row>
        <row r="73">
          <cell r="A73" t="str">
            <v>42010013</v>
          </cell>
          <cell r="B73" t="str">
            <v>Pech Cituk Luis Maximiliano</v>
          </cell>
          <cell r="C73" t="str">
            <v>Vigilante "b"</v>
          </cell>
          <cell r="D73">
            <v>106.786368</v>
          </cell>
          <cell r="E73">
            <v>3203.5910399999998</v>
          </cell>
          <cell r="H73">
            <v>3203.5910399999998</v>
          </cell>
          <cell r="I73">
            <v>128.1436416</v>
          </cell>
          <cell r="J73">
            <v>3331.7346815999999</v>
          </cell>
          <cell r="K73">
            <v>39981</v>
          </cell>
          <cell r="L73">
            <v>4605.1429088000004</v>
          </cell>
          <cell r="M73">
            <v>1500</v>
          </cell>
          <cell r="N73">
            <v>556</v>
          </cell>
          <cell r="O73">
            <v>2666</v>
          </cell>
          <cell r="P73">
            <v>6000</v>
          </cell>
          <cell r="Q73">
            <v>1111</v>
          </cell>
          <cell r="R73">
            <v>972</v>
          </cell>
          <cell r="S73">
            <v>1333</v>
          </cell>
          <cell r="T73">
            <v>5098</v>
          </cell>
          <cell r="U73">
            <v>680</v>
          </cell>
          <cell r="V73">
            <v>2845.92</v>
          </cell>
          <cell r="Z73">
            <v>2500</v>
          </cell>
          <cell r="AA73">
            <v>69848.062908799999</v>
          </cell>
        </row>
        <row r="74">
          <cell r="A74" t="str">
            <v>45010009</v>
          </cell>
          <cell r="B74" t="str">
            <v>Perez Sanchez Jose Manuel</v>
          </cell>
          <cell r="C74" t="str">
            <v>Coordinador de compras</v>
          </cell>
          <cell r="D74">
            <v>509.49599999999998</v>
          </cell>
          <cell r="E74">
            <v>15284.88</v>
          </cell>
          <cell r="H74">
            <v>15284.88</v>
          </cell>
          <cell r="I74">
            <v>611.39519999999993</v>
          </cell>
          <cell r="J74">
            <v>15896.2752</v>
          </cell>
          <cell r="K74">
            <v>190756</v>
          </cell>
          <cell r="L74">
            <v>25493.8436</v>
          </cell>
          <cell r="M74">
            <v>1500</v>
          </cell>
          <cell r="N74">
            <v>2650</v>
          </cell>
          <cell r="O74">
            <v>12718</v>
          </cell>
          <cell r="P74">
            <v>6000</v>
          </cell>
          <cell r="Q74">
            <v>5299</v>
          </cell>
          <cell r="T74">
            <v>24322</v>
          </cell>
          <cell r="U74">
            <v>3243</v>
          </cell>
          <cell r="V74">
            <v>0</v>
          </cell>
          <cell r="Z74">
            <v>2500</v>
          </cell>
          <cell r="AA74">
            <v>274481.84360000002</v>
          </cell>
        </row>
        <row r="75">
          <cell r="A75" t="str">
            <v>21150054</v>
          </cell>
          <cell r="B75" t="str">
            <v>Iuit Bacab Jose Ricardo</v>
          </cell>
          <cell r="C75" t="str">
            <v>Tecnico de mantenimiento "b"</v>
          </cell>
          <cell r="D75">
            <v>115.65548800000001</v>
          </cell>
          <cell r="E75">
            <v>3469.66464</v>
          </cell>
          <cell r="H75">
            <v>3469.66464</v>
          </cell>
          <cell r="I75">
            <v>138.7865856</v>
          </cell>
          <cell r="J75">
            <v>3608.4512255999998</v>
          </cell>
          <cell r="K75">
            <v>43302</v>
          </cell>
          <cell r="L75">
            <v>5034.3483008000003</v>
          </cell>
          <cell r="M75">
            <v>1500</v>
          </cell>
          <cell r="N75">
            <v>602</v>
          </cell>
          <cell r="O75">
            <v>2887</v>
          </cell>
          <cell r="P75">
            <v>6000</v>
          </cell>
          <cell r="Q75">
            <v>1203</v>
          </cell>
          <cell r="R75">
            <v>324</v>
          </cell>
          <cell r="T75">
            <v>5521</v>
          </cell>
          <cell r="U75">
            <v>737</v>
          </cell>
          <cell r="V75">
            <v>2375.7600000000002</v>
          </cell>
          <cell r="Z75">
            <v>2500</v>
          </cell>
          <cell r="AA75">
            <v>71986.108300799999</v>
          </cell>
        </row>
        <row r="76">
          <cell r="B76" t="str">
            <v>Finney Miranda Pedro</v>
          </cell>
          <cell r="C76" t="str">
            <v>Jefe de mantenimiento "b"</v>
          </cell>
          <cell r="D76">
            <v>115.66</v>
          </cell>
          <cell r="E76">
            <v>3469.7999999999997</v>
          </cell>
          <cell r="H76">
            <v>3469.7999999999997</v>
          </cell>
          <cell r="I76">
            <v>138.792</v>
          </cell>
          <cell r="J76">
            <v>3608.5919999999996</v>
          </cell>
          <cell r="K76">
            <v>43304</v>
          </cell>
          <cell r="L76">
            <v>5034.3500000000004</v>
          </cell>
          <cell r="M76">
            <v>1500</v>
          </cell>
          <cell r="N76">
            <v>602</v>
          </cell>
          <cell r="O76">
            <v>2887</v>
          </cell>
          <cell r="P76">
            <v>6000</v>
          </cell>
          <cell r="Q76">
            <v>1203</v>
          </cell>
          <cell r="T76">
            <v>5522</v>
          </cell>
          <cell r="U76">
            <v>737</v>
          </cell>
          <cell r="V76">
            <v>1944.72</v>
          </cell>
          <cell r="Z76">
            <v>2500</v>
          </cell>
          <cell r="AA76">
            <v>71234.070000000007</v>
          </cell>
        </row>
        <row r="77">
          <cell r="B77" t="str">
            <v>Alcocer Martinez Luis Alfonso</v>
          </cell>
          <cell r="C77" t="str">
            <v>Auxiliar de Jubilaciones y Pensiones "a"</v>
          </cell>
          <cell r="D77">
            <v>207.96</v>
          </cell>
          <cell r="E77">
            <v>6238.8</v>
          </cell>
          <cell r="H77">
            <v>6238.8</v>
          </cell>
          <cell r="I77">
            <v>249.55200000000002</v>
          </cell>
          <cell r="J77">
            <v>6488.3519999999999</v>
          </cell>
          <cell r="K77">
            <v>77861</v>
          </cell>
          <cell r="L77">
            <v>10067.426000000001</v>
          </cell>
          <cell r="M77">
            <v>1500</v>
          </cell>
          <cell r="N77">
            <v>1082</v>
          </cell>
          <cell r="O77">
            <v>5191</v>
          </cell>
          <cell r="P77">
            <v>6000</v>
          </cell>
          <cell r="Q77">
            <v>2163</v>
          </cell>
          <cell r="T77">
            <v>9928</v>
          </cell>
          <cell r="U77">
            <v>1324</v>
          </cell>
          <cell r="V77">
            <v>0</v>
          </cell>
          <cell r="Z77">
            <v>2500</v>
          </cell>
          <cell r="AA77">
            <v>117616.42600000001</v>
          </cell>
        </row>
        <row r="78">
          <cell r="B78" t="str">
            <v>Subtotal</v>
          </cell>
          <cell r="D78">
            <v>5938.2565919999988</v>
          </cell>
          <cell r="E78">
            <v>178147.69776000007</v>
          </cell>
          <cell r="F78">
            <v>1430.06</v>
          </cell>
          <cell r="G78">
            <v>0</v>
          </cell>
          <cell r="H78">
            <v>189682.63136000003</v>
          </cell>
          <cell r="I78">
            <v>7587.3052543999993</v>
          </cell>
          <cell r="J78">
            <v>197269.93661440001</v>
          </cell>
          <cell r="K78">
            <v>2367263</v>
          </cell>
          <cell r="L78">
            <v>297818.75015253335</v>
          </cell>
          <cell r="M78">
            <v>61500</v>
          </cell>
          <cell r="N78">
            <v>32899</v>
          </cell>
          <cell r="O78">
            <v>198790</v>
          </cell>
          <cell r="P78">
            <v>246000</v>
          </cell>
          <cell r="Q78">
            <v>65770</v>
          </cell>
          <cell r="R78">
            <v>17820</v>
          </cell>
          <cell r="S78">
            <v>1333</v>
          </cell>
          <cell r="T78">
            <v>301839</v>
          </cell>
          <cell r="U78">
            <v>40260</v>
          </cell>
          <cell r="V78">
            <v>77397.84</v>
          </cell>
          <cell r="W78">
            <v>21594</v>
          </cell>
          <cell r="X78">
            <v>0</v>
          </cell>
          <cell r="Y78">
            <v>76291</v>
          </cell>
          <cell r="Z78">
            <v>102500</v>
          </cell>
          <cell r="AB78">
            <v>3909075.5901525337</v>
          </cell>
        </row>
        <row r="79">
          <cell r="B79" t="str">
            <v>Depto. de pensionados y jubilados</v>
          </cell>
          <cell r="E79">
            <v>0</v>
          </cell>
        </row>
        <row r="80">
          <cell r="A80" t="str">
            <v>07010002</v>
          </cell>
          <cell r="B80" t="str">
            <v>Santana Arcila Karina Ivette</v>
          </cell>
          <cell r="C80" t="str">
            <v>Jefe de departamento "b"</v>
          </cell>
          <cell r="D80">
            <v>723.81</v>
          </cell>
          <cell r="E80">
            <v>21714.3</v>
          </cell>
          <cell r="H80">
            <v>21714.3</v>
          </cell>
          <cell r="I80">
            <v>868.572</v>
          </cell>
          <cell r="J80">
            <v>22582.871999999999</v>
          </cell>
          <cell r="K80">
            <v>270995</v>
          </cell>
          <cell r="L80">
            <v>40527.334000000003</v>
          </cell>
          <cell r="M80">
            <v>1500</v>
          </cell>
          <cell r="N80">
            <v>3764</v>
          </cell>
          <cell r="P80">
            <v>6000</v>
          </cell>
          <cell r="Q80">
            <v>7528</v>
          </cell>
          <cell r="R80">
            <v>324</v>
          </cell>
          <cell r="T80">
            <v>34552</v>
          </cell>
          <cell r="U80">
            <v>4607</v>
          </cell>
          <cell r="V80">
            <v>0</v>
          </cell>
          <cell r="Y80">
            <v>67749</v>
          </cell>
          <cell r="Z80">
            <v>2500</v>
          </cell>
          <cell r="AA80">
            <v>440046.33400000003</v>
          </cell>
        </row>
        <row r="81">
          <cell r="A81" t="str">
            <v>07010003</v>
          </cell>
          <cell r="B81" t="str">
            <v>Tello Carrillo Jose</v>
          </cell>
          <cell r="C81" t="str">
            <v>Auxiliar de Jubilaciones y Pensiones "a"</v>
          </cell>
          <cell r="D81">
            <v>193.2</v>
          </cell>
          <cell r="E81">
            <v>5796</v>
          </cell>
          <cell r="H81">
            <v>5796</v>
          </cell>
          <cell r="I81">
            <v>231.84</v>
          </cell>
          <cell r="J81">
            <v>6027.84</v>
          </cell>
          <cell r="K81">
            <v>72335</v>
          </cell>
          <cell r="L81">
            <v>10067.426000000001</v>
          </cell>
          <cell r="M81">
            <v>1500</v>
          </cell>
          <cell r="N81">
            <v>1005</v>
          </cell>
          <cell r="O81">
            <v>4823</v>
          </cell>
          <cell r="P81">
            <v>6000</v>
          </cell>
          <cell r="Q81">
            <v>2010</v>
          </cell>
          <cell r="R81">
            <v>648</v>
          </cell>
          <cell r="T81">
            <v>9223</v>
          </cell>
          <cell r="U81">
            <v>1230</v>
          </cell>
          <cell r="V81">
            <v>0</v>
          </cell>
          <cell r="Z81">
            <v>2500</v>
          </cell>
          <cell r="AA81">
            <v>111341.42600000001</v>
          </cell>
        </row>
        <row r="82">
          <cell r="A82" t="str">
            <v>07010006</v>
          </cell>
          <cell r="B82" t="str">
            <v>Peña Medina Maria Teresa De Jesus</v>
          </cell>
          <cell r="C82" t="str">
            <v>Coord. De pensionados y jub. "a"</v>
          </cell>
          <cell r="D82">
            <v>262.47000000000003</v>
          </cell>
          <cell r="E82">
            <v>7874.1</v>
          </cell>
          <cell r="H82">
            <v>7874.1</v>
          </cell>
          <cell r="I82">
            <v>314.964</v>
          </cell>
          <cell r="J82">
            <v>8189.0640000000003</v>
          </cell>
          <cell r="K82">
            <v>98269</v>
          </cell>
          <cell r="L82">
            <v>13202.51</v>
          </cell>
          <cell r="M82">
            <v>1500</v>
          </cell>
          <cell r="N82">
            <v>1365</v>
          </cell>
          <cell r="O82">
            <v>6552</v>
          </cell>
          <cell r="P82">
            <v>6000</v>
          </cell>
          <cell r="Q82">
            <v>2730</v>
          </cell>
          <cell r="T82">
            <v>12530</v>
          </cell>
          <cell r="U82">
            <v>1671</v>
          </cell>
          <cell r="V82">
            <v>0</v>
          </cell>
          <cell r="Z82">
            <v>2500</v>
          </cell>
          <cell r="AA82">
            <v>146319.51</v>
          </cell>
        </row>
        <row r="83">
          <cell r="B83" t="str">
            <v>Vacante</v>
          </cell>
          <cell r="C83" t="str">
            <v>Auxiliar de Jubilaciones y Pensiones "a"</v>
          </cell>
          <cell r="D83">
            <v>207.96</v>
          </cell>
          <cell r="E83">
            <v>6238.8</v>
          </cell>
          <cell r="H83">
            <v>4499.04</v>
          </cell>
          <cell r="I83">
            <v>179.9616</v>
          </cell>
          <cell r="J83">
            <v>4679.0015999999996</v>
          </cell>
          <cell r="K83">
            <v>56149</v>
          </cell>
          <cell r="L83">
            <v>8663</v>
          </cell>
          <cell r="M83">
            <v>1500</v>
          </cell>
          <cell r="N83">
            <v>780</v>
          </cell>
          <cell r="O83">
            <v>3744</v>
          </cell>
          <cell r="P83">
            <v>6000</v>
          </cell>
          <cell r="Q83">
            <v>1560</v>
          </cell>
          <cell r="T83">
            <v>7159</v>
          </cell>
          <cell r="U83">
            <v>955</v>
          </cell>
          <cell r="V83">
            <v>0</v>
          </cell>
          <cell r="Z83">
            <v>2500</v>
          </cell>
          <cell r="AA83">
            <v>89010</v>
          </cell>
        </row>
        <row r="84">
          <cell r="B84" t="str">
            <v>Subtotal</v>
          </cell>
          <cell r="D84">
            <v>1387.44</v>
          </cell>
          <cell r="E84">
            <v>41623.200000000004</v>
          </cell>
          <cell r="F84">
            <v>0</v>
          </cell>
          <cell r="G84">
            <v>0</v>
          </cell>
          <cell r="H84">
            <v>39883.440000000002</v>
          </cell>
          <cell r="I84">
            <v>1595.3376000000001</v>
          </cell>
          <cell r="J84">
            <v>41478.777600000001</v>
          </cell>
          <cell r="K84">
            <v>497748</v>
          </cell>
          <cell r="L84">
            <v>72460.27</v>
          </cell>
          <cell r="M84">
            <v>6000</v>
          </cell>
          <cell r="N84">
            <v>6914</v>
          </cell>
          <cell r="O84">
            <v>15119</v>
          </cell>
          <cell r="P84">
            <v>24000</v>
          </cell>
          <cell r="Q84">
            <v>13828</v>
          </cell>
          <cell r="R84">
            <v>972</v>
          </cell>
          <cell r="S84">
            <v>0</v>
          </cell>
          <cell r="T84">
            <v>63464</v>
          </cell>
          <cell r="U84">
            <v>8463</v>
          </cell>
          <cell r="V84">
            <v>0</v>
          </cell>
          <cell r="W84">
            <v>0</v>
          </cell>
          <cell r="X84">
            <v>0</v>
          </cell>
          <cell r="Y84">
            <v>67749</v>
          </cell>
          <cell r="Z84">
            <v>10000</v>
          </cell>
          <cell r="AB84">
            <v>786717.27</v>
          </cell>
        </row>
        <row r="85">
          <cell r="B85" t="str">
            <v>Depto. de informatica</v>
          </cell>
        </row>
        <row r="86">
          <cell r="A86" t="str">
            <v>04010001</v>
          </cell>
          <cell r="B86" t="str">
            <v>Caamal Valadez Diana Rosa</v>
          </cell>
          <cell r="C86" t="str">
            <v>Secretaria de Depto. "c"</v>
          </cell>
          <cell r="D86">
            <v>117.16972800000001</v>
          </cell>
          <cell r="E86">
            <v>3515.09184</v>
          </cell>
          <cell r="H86">
            <v>3515.09184</v>
          </cell>
          <cell r="I86">
            <v>140.60367360000001</v>
          </cell>
          <cell r="J86">
            <v>3655.6955136000001</v>
          </cell>
          <cell r="K86">
            <v>43869</v>
          </cell>
          <cell r="L86">
            <v>5143.5506848000005</v>
          </cell>
          <cell r="M86">
            <v>1500</v>
          </cell>
          <cell r="N86">
            <v>610</v>
          </cell>
          <cell r="O86">
            <v>2925</v>
          </cell>
          <cell r="P86">
            <v>6000</v>
          </cell>
          <cell r="Q86">
            <v>1219</v>
          </cell>
          <cell r="R86">
            <v>324</v>
          </cell>
          <cell r="T86">
            <v>5594</v>
          </cell>
          <cell r="U86">
            <v>746</v>
          </cell>
          <cell r="V86">
            <v>2344.8000000000002</v>
          </cell>
          <cell r="Z86">
            <v>2500</v>
          </cell>
          <cell r="AA86">
            <v>72775.350684799996</v>
          </cell>
        </row>
        <row r="87">
          <cell r="A87" t="str">
            <v>08010002</v>
          </cell>
          <cell r="B87" t="str">
            <v>Aguilar Cervantes Jose Luis</v>
          </cell>
          <cell r="C87" t="str">
            <v>Coordinador de soporte tecnico</v>
          </cell>
          <cell r="D87">
            <v>288.43</v>
          </cell>
          <cell r="E87">
            <v>8652.9</v>
          </cell>
          <cell r="H87">
            <v>8652.9</v>
          </cell>
          <cell r="I87">
            <v>346.11599999999999</v>
          </cell>
          <cell r="J87">
            <v>8999.0159999999996</v>
          </cell>
          <cell r="K87">
            <v>107989</v>
          </cell>
          <cell r="L87">
            <v>13933.998</v>
          </cell>
          <cell r="M87">
            <v>1500</v>
          </cell>
          <cell r="N87">
            <v>1500</v>
          </cell>
          <cell r="O87">
            <v>7200</v>
          </cell>
          <cell r="P87">
            <v>6000</v>
          </cell>
          <cell r="Q87">
            <v>3000</v>
          </cell>
          <cell r="R87">
            <v>324</v>
          </cell>
          <cell r="T87">
            <v>13769</v>
          </cell>
          <cell r="U87">
            <v>1836</v>
          </cell>
          <cell r="V87">
            <v>0</v>
          </cell>
          <cell r="Z87">
            <v>2500</v>
          </cell>
          <cell r="AA87">
            <v>159551.99799999999</v>
          </cell>
        </row>
        <row r="88">
          <cell r="A88" t="str">
            <v>08010004</v>
          </cell>
          <cell r="B88" t="str">
            <v>Chan Rodriguez Lorenzo</v>
          </cell>
          <cell r="C88" t="str">
            <v>Auxiliar de Informatica "b"</v>
          </cell>
          <cell r="D88">
            <v>156.31</v>
          </cell>
          <cell r="E88">
            <v>4689.3</v>
          </cell>
          <cell r="H88">
            <v>4689.3</v>
          </cell>
          <cell r="I88">
            <v>187.572</v>
          </cell>
          <cell r="J88">
            <v>4876.8720000000003</v>
          </cell>
          <cell r="K88">
            <v>58523</v>
          </cell>
          <cell r="L88">
            <v>7400.576</v>
          </cell>
          <cell r="M88">
            <v>1500</v>
          </cell>
          <cell r="N88">
            <v>813</v>
          </cell>
          <cell r="O88">
            <v>3902</v>
          </cell>
          <cell r="P88">
            <v>6000</v>
          </cell>
          <cell r="Q88">
            <v>1626</v>
          </cell>
          <cell r="R88">
            <v>324</v>
          </cell>
          <cell r="T88">
            <v>7462</v>
          </cell>
          <cell r="U88">
            <v>995</v>
          </cell>
          <cell r="V88">
            <v>526.55999999999995</v>
          </cell>
          <cell r="Z88">
            <v>2500</v>
          </cell>
          <cell r="AA88">
            <v>91572.135999999999</v>
          </cell>
        </row>
        <row r="89">
          <cell r="A89" t="str">
            <v>08010005</v>
          </cell>
          <cell r="B89" t="str">
            <v>Gomez Ramirez Juan Armando</v>
          </cell>
          <cell r="C89" t="str">
            <v>Programador "c"</v>
          </cell>
          <cell r="D89">
            <v>288.43</v>
          </cell>
          <cell r="E89">
            <v>8652.9</v>
          </cell>
          <cell r="H89">
            <v>8652.9</v>
          </cell>
          <cell r="I89">
            <v>346.11599999999999</v>
          </cell>
          <cell r="J89">
            <v>8999.0159999999996</v>
          </cell>
          <cell r="K89">
            <v>107989</v>
          </cell>
          <cell r="L89">
            <v>13933.998</v>
          </cell>
          <cell r="M89">
            <v>1500</v>
          </cell>
          <cell r="N89">
            <v>1500</v>
          </cell>
          <cell r="O89">
            <v>7200</v>
          </cell>
          <cell r="P89">
            <v>6000</v>
          </cell>
          <cell r="Q89">
            <v>3000</v>
          </cell>
          <cell r="R89">
            <v>972</v>
          </cell>
          <cell r="T89">
            <v>13769</v>
          </cell>
          <cell r="U89">
            <v>1836</v>
          </cell>
          <cell r="V89">
            <v>0</v>
          </cell>
          <cell r="Z89">
            <v>2500</v>
          </cell>
          <cell r="AA89">
            <v>160199.99799999999</v>
          </cell>
        </row>
        <row r="90">
          <cell r="A90" t="str">
            <v>08010007</v>
          </cell>
          <cell r="B90" t="str">
            <v>Kantun Uc Israel</v>
          </cell>
          <cell r="C90" t="str">
            <v>Programador "b"</v>
          </cell>
          <cell r="D90">
            <v>252.01</v>
          </cell>
          <cell r="E90">
            <v>7560.2999999999993</v>
          </cell>
          <cell r="H90">
            <v>7560.2999999999993</v>
          </cell>
          <cell r="I90">
            <v>302.41199999999998</v>
          </cell>
          <cell r="J90">
            <v>7862.7119999999995</v>
          </cell>
          <cell r="K90">
            <v>94353</v>
          </cell>
          <cell r="L90">
            <v>13933.998</v>
          </cell>
          <cell r="M90">
            <v>1500</v>
          </cell>
          <cell r="N90">
            <v>1311</v>
          </cell>
          <cell r="O90">
            <v>6291</v>
          </cell>
          <cell r="P90">
            <v>6000</v>
          </cell>
          <cell r="Q90">
            <v>2621</v>
          </cell>
          <cell r="R90">
            <v>648</v>
          </cell>
          <cell r="T90">
            <v>12030</v>
          </cell>
          <cell r="U90">
            <v>1604</v>
          </cell>
          <cell r="V90">
            <v>0</v>
          </cell>
          <cell r="Z90">
            <v>2500</v>
          </cell>
          <cell r="AA90">
            <v>142791.99799999999</v>
          </cell>
        </row>
        <row r="91">
          <cell r="A91" t="str">
            <v>08010015</v>
          </cell>
          <cell r="B91" t="str">
            <v>Lopez Pat Carlos Manuel</v>
          </cell>
          <cell r="C91" t="str">
            <v>Auxiliar de informatica "a"</v>
          </cell>
          <cell r="D91">
            <v>142.13</v>
          </cell>
          <cell r="E91">
            <v>4263.8999999999996</v>
          </cell>
          <cell r="H91">
            <v>4263.8999999999996</v>
          </cell>
          <cell r="I91">
            <v>170.55599999999998</v>
          </cell>
          <cell r="J91">
            <v>4434.4559999999992</v>
          </cell>
          <cell r="K91">
            <v>53214</v>
          </cell>
          <cell r="L91">
            <v>7400.576</v>
          </cell>
          <cell r="M91">
            <v>1500</v>
          </cell>
          <cell r="N91">
            <v>740</v>
          </cell>
          <cell r="O91">
            <v>3548</v>
          </cell>
          <cell r="P91">
            <v>6000</v>
          </cell>
          <cell r="Q91">
            <v>1479</v>
          </cell>
          <cell r="T91">
            <v>6785</v>
          </cell>
          <cell r="U91">
            <v>905</v>
          </cell>
          <cell r="V91">
            <v>526.55999999999995</v>
          </cell>
          <cell r="Z91">
            <v>2500</v>
          </cell>
          <cell r="AA91">
            <v>84598.135999999999</v>
          </cell>
        </row>
        <row r="92">
          <cell r="A92" t="str">
            <v>08010017</v>
          </cell>
          <cell r="B92" t="str">
            <v>Herrera Ocampo Raul</v>
          </cell>
          <cell r="C92" t="str">
            <v>Programador "a"</v>
          </cell>
          <cell r="D92">
            <v>217.32</v>
          </cell>
          <cell r="E92">
            <v>6519.5999999999995</v>
          </cell>
          <cell r="H92">
            <v>6519.5999999999995</v>
          </cell>
          <cell r="I92">
            <v>260.78399999999999</v>
          </cell>
          <cell r="J92">
            <v>6780.3839999999991</v>
          </cell>
          <cell r="K92">
            <v>81365</v>
          </cell>
          <cell r="L92">
            <v>12092.116</v>
          </cell>
          <cell r="M92">
            <v>1500</v>
          </cell>
          <cell r="N92">
            <v>1131</v>
          </cell>
          <cell r="O92">
            <v>5425</v>
          </cell>
          <cell r="P92">
            <v>6000</v>
          </cell>
          <cell r="Q92">
            <v>2261</v>
          </cell>
          <cell r="T92">
            <v>10374</v>
          </cell>
          <cell r="U92">
            <v>1384</v>
          </cell>
          <cell r="V92">
            <v>0</v>
          </cell>
          <cell r="Z92">
            <v>2500</v>
          </cell>
          <cell r="AA92">
            <v>124032.11599999999</v>
          </cell>
        </row>
        <row r="93">
          <cell r="A93" t="str">
            <v>08010018</v>
          </cell>
          <cell r="B93" t="str">
            <v>Cocom Celis Santos Ismael</v>
          </cell>
          <cell r="C93" t="str">
            <v>Lider Proyectos Informaticos</v>
          </cell>
          <cell r="D93">
            <v>510.98320000000001</v>
          </cell>
          <cell r="E93">
            <v>15329.496000000001</v>
          </cell>
          <cell r="H93">
            <v>15329.496000000001</v>
          </cell>
          <cell r="I93">
            <v>613.17984000000001</v>
          </cell>
          <cell r="J93">
            <v>15942.675840000002</v>
          </cell>
          <cell r="K93">
            <v>191313</v>
          </cell>
          <cell r="L93">
            <v>25578.511120000003</v>
          </cell>
          <cell r="M93">
            <v>1500</v>
          </cell>
          <cell r="N93">
            <v>2658</v>
          </cell>
          <cell r="O93">
            <v>12755</v>
          </cell>
          <cell r="P93">
            <v>6000</v>
          </cell>
          <cell r="Q93">
            <v>5315</v>
          </cell>
          <cell r="T93">
            <v>24393</v>
          </cell>
          <cell r="U93">
            <v>3253</v>
          </cell>
          <cell r="V93">
            <v>0</v>
          </cell>
          <cell r="Z93">
            <v>2500</v>
          </cell>
          <cell r="AA93">
            <v>275265.51112000004</v>
          </cell>
        </row>
        <row r="94">
          <cell r="A94" t="str">
            <v>08010019</v>
          </cell>
          <cell r="B94" t="str">
            <v>Cano Cruz Luis Fernando</v>
          </cell>
          <cell r="C94" t="str">
            <v>Jefe de departamento "d"</v>
          </cell>
          <cell r="D94">
            <v>905.64</v>
          </cell>
          <cell r="E94">
            <v>27169.200000000001</v>
          </cell>
          <cell r="H94">
            <v>27169.200000000001</v>
          </cell>
          <cell r="I94">
            <v>1086.768</v>
          </cell>
          <cell r="J94">
            <v>28255.968000000001</v>
          </cell>
          <cell r="K94">
            <v>339072</v>
          </cell>
          <cell r="L94">
            <v>47850.043999999994</v>
          </cell>
          <cell r="M94">
            <v>1500</v>
          </cell>
          <cell r="N94">
            <v>4710</v>
          </cell>
          <cell r="P94">
            <v>6000</v>
          </cell>
          <cell r="Q94">
            <v>9419</v>
          </cell>
          <cell r="T94">
            <v>43232</v>
          </cell>
          <cell r="U94">
            <v>5765</v>
          </cell>
          <cell r="V94">
            <v>0</v>
          </cell>
          <cell r="Y94">
            <v>84768</v>
          </cell>
          <cell r="Z94">
            <v>2500</v>
          </cell>
          <cell r="AA94">
            <v>544816.04399999999</v>
          </cell>
        </row>
        <row r="95">
          <cell r="A95" t="str">
            <v>08010020</v>
          </cell>
          <cell r="B95" t="str">
            <v>Campos Pinto Roman Alberto</v>
          </cell>
          <cell r="C95" t="str">
            <v>Programador "a"</v>
          </cell>
          <cell r="D95">
            <v>217.32</v>
          </cell>
          <cell r="E95">
            <v>6519.5999999999995</v>
          </cell>
          <cell r="H95">
            <v>6519.5999999999995</v>
          </cell>
          <cell r="I95">
            <v>260.78399999999999</v>
          </cell>
          <cell r="J95">
            <v>6780.3839999999991</v>
          </cell>
          <cell r="K95">
            <v>81365</v>
          </cell>
          <cell r="L95">
            <v>12092.116</v>
          </cell>
          <cell r="M95">
            <v>1500</v>
          </cell>
          <cell r="N95">
            <v>1131</v>
          </cell>
          <cell r="O95">
            <v>5425</v>
          </cell>
          <cell r="P95">
            <v>6000</v>
          </cell>
          <cell r="Q95">
            <v>2261</v>
          </cell>
          <cell r="T95">
            <v>10374</v>
          </cell>
          <cell r="U95">
            <v>1384</v>
          </cell>
          <cell r="V95">
            <v>0</v>
          </cell>
          <cell r="Z95">
            <v>2500</v>
          </cell>
          <cell r="AA95">
            <v>124032.11599999999</v>
          </cell>
        </row>
        <row r="96">
          <cell r="A96" t="str">
            <v>08010021</v>
          </cell>
          <cell r="B96" t="str">
            <v>Briceño Salazar Jesus Armando</v>
          </cell>
          <cell r="C96" t="str">
            <v>Programador "b"</v>
          </cell>
          <cell r="D96">
            <v>252.01</v>
          </cell>
          <cell r="E96">
            <v>7560.2999999999993</v>
          </cell>
          <cell r="H96">
            <v>7560.2999999999993</v>
          </cell>
          <cell r="I96">
            <v>302.41199999999998</v>
          </cell>
          <cell r="J96">
            <v>7862.7119999999995</v>
          </cell>
          <cell r="K96">
            <v>94353</v>
          </cell>
          <cell r="L96">
            <v>13934</v>
          </cell>
          <cell r="M96">
            <v>1500</v>
          </cell>
          <cell r="N96">
            <v>1311</v>
          </cell>
          <cell r="O96">
            <v>6291</v>
          </cell>
          <cell r="P96">
            <v>6000</v>
          </cell>
          <cell r="Q96">
            <v>2621</v>
          </cell>
          <cell r="T96">
            <v>12030</v>
          </cell>
          <cell r="U96">
            <v>1604</v>
          </cell>
          <cell r="V96">
            <v>0</v>
          </cell>
          <cell r="Z96">
            <v>2500</v>
          </cell>
          <cell r="AA96">
            <v>142144</v>
          </cell>
        </row>
        <row r="97">
          <cell r="A97" t="str">
            <v>08010022</v>
          </cell>
          <cell r="B97" t="str">
            <v>Canul Chin Jacobo Misael</v>
          </cell>
          <cell r="C97" t="str">
            <v>Programador "c"</v>
          </cell>
          <cell r="D97">
            <v>288.43</v>
          </cell>
          <cell r="E97">
            <v>8652.9</v>
          </cell>
          <cell r="H97">
            <v>8652.9</v>
          </cell>
          <cell r="I97">
            <v>346.11599999999999</v>
          </cell>
          <cell r="J97">
            <v>8999.0159999999996</v>
          </cell>
          <cell r="K97">
            <v>107989</v>
          </cell>
          <cell r="L97">
            <v>13933.998</v>
          </cell>
          <cell r="M97">
            <v>1500</v>
          </cell>
          <cell r="N97">
            <v>1500</v>
          </cell>
          <cell r="O97">
            <v>7200</v>
          </cell>
          <cell r="P97">
            <v>6000</v>
          </cell>
          <cell r="Q97">
            <v>3000</v>
          </cell>
          <cell r="T97">
            <v>13769</v>
          </cell>
          <cell r="U97">
            <v>1836</v>
          </cell>
          <cell r="V97">
            <v>0</v>
          </cell>
          <cell r="Z97">
            <v>2500</v>
          </cell>
          <cell r="AA97">
            <v>159227.99799999999</v>
          </cell>
        </row>
        <row r="98">
          <cell r="B98" t="str">
            <v>Subtotal</v>
          </cell>
          <cell r="D98">
            <v>3636.1829279999997</v>
          </cell>
          <cell r="E98">
            <v>109085.48784</v>
          </cell>
          <cell r="F98">
            <v>0</v>
          </cell>
          <cell r="G98">
            <v>0</v>
          </cell>
          <cell r="H98">
            <v>109085.48784</v>
          </cell>
          <cell r="I98">
            <v>4363.4195135999998</v>
          </cell>
          <cell r="J98">
            <v>113448.90735360001</v>
          </cell>
          <cell r="K98">
            <v>1361394</v>
          </cell>
          <cell r="L98">
            <v>187227.48180479999</v>
          </cell>
          <cell r="M98">
            <v>18000</v>
          </cell>
          <cell r="N98">
            <v>18915</v>
          </cell>
          <cell r="O98">
            <v>68162</v>
          </cell>
          <cell r="P98">
            <v>72000</v>
          </cell>
          <cell r="Q98">
            <v>37822</v>
          </cell>
          <cell r="R98">
            <v>2592</v>
          </cell>
          <cell r="S98">
            <v>0</v>
          </cell>
          <cell r="T98">
            <v>173581</v>
          </cell>
          <cell r="U98">
            <v>23148</v>
          </cell>
          <cell r="V98">
            <v>3397.92</v>
          </cell>
          <cell r="W98">
            <v>0</v>
          </cell>
          <cell r="X98">
            <v>0</v>
          </cell>
          <cell r="Y98">
            <v>84768</v>
          </cell>
          <cell r="Z98">
            <v>30000</v>
          </cell>
          <cell r="AB98">
            <v>2081007.4018047999</v>
          </cell>
        </row>
        <row r="99">
          <cell r="B99" t="str">
            <v>Subdireccion Financiera</v>
          </cell>
          <cell r="E99">
            <v>0</v>
          </cell>
        </row>
        <row r="100">
          <cell r="A100" t="str">
            <v>09010001</v>
          </cell>
          <cell r="B100" t="str">
            <v>Concha Vazquez Claudia Karina</v>
          </cell>
          <cell r="C100" t="str">
            <v>Secretaria de Subdireccion</v>
          </cell>
          <cell r="D100">
            <v>147.33680000000001</v>
          </cell>
          <cell r="E100">
            <v>4420.1040000000003</v>
          </cell>
          <cell r="H100">
            <v>4420.1040000000003</v>
          </cell>
          <cell r="I100">
            <v>176.80416000000002</v>
          </cell>
          <cell r="J100">
            <v>4596.90816</v>
          </cell>
          <cell r="K100">
            <v>55163</v>
          </cell>
          <cell r="L100">
            <v>6923.31088</v>
          </cell>
          <cell r="M100">
            <v>1500</v>
          </cell>
          <cell r="N100">
            <v>767</v>
          </cell>
          <cell r="O100">
            <v>3678</v>
          </cell>
          <cell r="P100">
            <v>6000</v>
          </cell>
          <cell r="Q100">
            <v>1533</v>
          </cell>
          <cell r="R100">
            <v>324</v>
          </cell>
          <cell r="T100">
            <v>7034</v>
          </cell>
          <cell r="U100">
            <v>938</v>
          </cell>
          <cell r="V100">
            <v>1185.8399999999999</v>
          </cell>
          <cell r="Z100">
            <v>2500</v>
          </cell>
          <cell r="AA100">
            <v>87546.150880000001</v>
          </cell>
        </row>
        <row r="101">
          <cell r="A101" t="str">
            <v>09010004</v>
          </cell>
          <cell r="B101" t="str">
            <v>Basulto Triay Eric Herve</v>
          </cell>
          <cell r="C101" t="str">
            <v>Subdirector</v>
          </cell>
          <cell r="D101">
            <v>1518.7224000000001</v>
          </cell>
          <cell r="E101">
            <v>45561.672000000006</v>
          </cell>
          <cell r="H101">
            <v>45561.672000000006</v>
          </cell>
          <cell r="I101">
            <v>1822.4668800000002</v>
          </cell>
          <cell r="J101">
            <v>47384.138880000006</v>
          </cell>
          <cell r="K101">
            <v>568610</v>
          </cell>
          <cell r="L101">
            <v>81102.171839999995</v>
          </cell>
          <cell r="M101">
            <v>1500</v>
          </cell>
          <cell r="N101">
            <v>7898</v>
          </cell>
          <cell r="P101">
            <v>6000</v>
          </cell>
          <cell r="Q101">
            <v>15795</v>
          </cell>
          <cell r="T101">
            <v>72498</v>
          </cell>
          <cell r="U101">
            <v>9667</v>
          </cell>
          <cell r="V101">
            <v>0</v>
          </cell>
          <cell r="Y101">
            <v>142153</v>
          </cell>
          <cell r="Z101">
            <v>2500</v>
          </cell>
          <cell r="AA101">
            <v>907723.17183999997</v>
          </cell>
        </row>
        <row r="102">
          <cell r="A102" t="str">
            <v>13010020</v>
          </cell>
          <cell r="B102" t="str">
            <v>Paredes Varguez Gladys Beatriz</v>
          </cell>
          <cell r="C102" t="str">
            <v>Secretaria de Subdireccion</v>
          </cell>
          <cell r="D102">
            <v>147.33680000000001</v>
          </cell>
          <cell r="E102">
            <v>4420.1040000000003</v>
          </cell>
          <cell r="H102">
            <v>4420.1040000000003</v>
          </cell>
          <cell r="I102">
            <v>176.80416000000002</v>
          </cell>
          <cell r="J102">
            <v>4596.90816</v>
          </cell>
          <cell r="K102">
            <v>55163</v>
          </cell>
          <cell r="L102">
            <v>6923.31088</v>
          </cell>
          <cell r="M102">
            <v>1500</v>
          </cell>
          <cell r="N102">
            <v>767</v>
          </cell>
          <cell r="O102">
            <v>3678</v>
          </cell>
          <cell r="P102">
            <v>6000</v>
          </cell>
          <cell r="Q102">
            <v>1533</v>
          </cell>
          <cell r="R102">
            <v>972</v>
          </cell>
          <cell r="T102">
            <v>7034</v>
          </cell>
          <cell r="U102">
            <v>938</v>
          </cell>
          <cell r="V102">
            <v>1185.8399999999999</v>
          </cell>
          <cell r="Z102">
            <v>2500</v>
          </cell>
          <cell r="AA102">
            <v>88194.150880000001</v>
          </cell>
        </row>
        <row r="103">
          <cell r="B103" t="str">
            <v>Subtotal</v>
          </cell>
          <cell r="D103">
            <v>1813.3960000000002</v>
          </cell>
          <cell r="E103">
            <v>54401.880000000005</v>
          </cell>
          <cell r="F103">
            <v>0</v>
          </cell>
          <cell r="G103">
            <v>0</v>
          </cell>
          <cell r="H103">
            <v>54401.880000000005</v>
          </cell>
          <cell r="I103">
            <v>2176.0752000000002</v>
          </cell>
          <cell r="J103">
            <v>56577.955200000004</v>
          </cell>
          <cell r="K103">
            <v>678936</v>
          </cell>
          <cell r="L103">
            <v>94948.793600000005</v>
          </cell>
          <cell r="M103">
            <v>4500</v>
          </cell>
          <cell r="N103">
            <v>9432</v>
          </cell>
          <cell r="O103">
            <v>7356</v>
          </cell>
          <cell r="P103">
            <v>18000</v>
          </cell>
          <cell r="Q103">
            <v>18861</v>
          </cell>
          <cell r="R103">
            <v>1296</v>
          </cell>
          <cell r="S103">
            <v>0</v>
          </cell>
          <cell r="T103">
            <v>86566</v>
          </cell>
          <cell r="U103">
            <v>11543</v>
          </cell>
          <cell r="V103">
            <v>2371.6799999999998</v>
          </cell>
          <cell r="W103">
            <v>0</v>
          </cell>
          <cell r="X103">
            <v>100000</v>
          </cell>
          <cell r="Y103">
            <v>142153</v>
          </cell>
          <cell r="Z103">
            <v>7500</v>
          </cell>
          <cell r="AB103">
            <v>1183463.4735999999</v>
          </cell>
        </row>
        <row r="104">
          <cell r="B104" t="str">
            <v>Depto. de tesoreria</v>
          </cell>
          <cell r="E104">
            <v>0</v>
          </cell>
        </row>
        <row r="105">
          <cell r="A105" t="str">
            <v>06010013</v>
          </cell>
          <cell r="B105" t="str">
            <v>Cocom Arcos Jhon Gary</v>
          </cell>
          <cell r="C105" t="str">
            <v>Auxiliar de tesoreria "a"</v>
          </cell>
          <cell r="D105">
            <v>111.76</v>
          </cell>
          <cell r="E105">
            <v>3352.8</v>
          </cell>
          <cell r="H105">
            <v>3352.8</v>
          </cell>
          <cell r="I105">
            <v>134.11200000000002</v>
          </cell>
          <cell r="J105">
            <v>3486.9120000000003</v>
          </cell>
          <cell r="K105">
            <v>41843</v>
          </cell>
          <cell r="L105">
            <v>5815.8939999999993</v>
          </cell>
          <cell r="M105">
            <v>1500</v>
          </cell>
          <cell r="N105">
            <v>582</v>
          </cell>
          <cell r="O105">
            <v>2790</v>
          </cell>
          <cell r="P105">
            <v>6000</v>
          </cell>
          <cell r="Q105">
            <v>1163</v>
          </cell>
          <cell r="R105">
            <v>324</v>
          </cell>
          <cell r="T105">
            <v>5335</v>
          </cell>
          <cell r="U105">
            <v>712</v>
          </cell>
          <cell r="V105">
            <v>2159.2800000000002</v>
          </cell>
          <cell r="Z105">
            <v>2500</v>
          </cell>
          <cell r="AA105">
            <v>70724.173999999999</v>
          </cell>
        </row>
        <row r="106">
          <cell r="A106" t="str">
            <v>10010001</v>
          </cell>
          <cell r="B106" t="str">
            <v>Canto Espadas Rosalinda Del Socorro</v>
          </cell>
          <cell r="C106" t="str">
            <v>Auxiliar de tesoreria "b"</v>
          </cell>
          <cell r="D106">
            <v>126.19027199999999</v>
          </cell>
          <cell r="E106">
            <v>3785.7081599999997</v>
          </cell>
          <cell r="H106">
            <v>3785.7081599999997</v>
          </cell>
          <cell r="I106">
            <v>151.4283264</v>
          </cell>
          <cell r="J106">
            <v>3937.1364863999997</v>
          </cell>
          <cell r="K106">
            <v>47246</v>
          </cell>
          <cell r="L106">
            <v>5815.8953152000004</v>
          </cell>
          <cell r="M106">
            <v>1500</v>
          </cell>
          <cell r="N106">
            <v>657</v>
          </cell>
          <cell r="O106">
            <v>3150</v>
          </cell>
          <cell r="P106">
            <v>6000</v>
          </cell>
          <cell r="Q106">
            <v>1313</v>
          </cell>
          <cell r="R106">
            <v>972</v>
          </cell>
          <cell r="T106">
            <v>6024</v>
          </cell>
          <cell r="U106">
            <v>804</v>
          </cell>
          <cell r="V106">
            <v>2159.2800000000002</v>
          </cell>
          <cell r="Z106">
            <v>2500</v>
          </cell>
          <cell r="AA106">
            <v>78141.175315200002</v>
          </cell>
        </row>
        <row r="107">
          <cell r="A107" t="str">
            <v>10010002</v>
          </cell>
          <cell r="B107" t="str">
            <v>Cañas Luna Maria Luisa</v>
          </cell>
          <cell r="C107" t="str">
            <v>Auxiliar de tesoreria "b"</v>
          </cell>
          <cell r="D107">
            <v>126.19027199999999</v>
          </cell>
          <cell r="E107">
            <v>3785.7081599999997</v>
          </cell>
          <cell r="H107">
            <v>3785.7081599999997</v>
          </cell>
          <cell r="I107">
            <v>151.4283264</v>
          </cell>
          <cell r="J107">
            <v>3937.1364863999997</v>
          </cell>
          <cell r="K107">
            <v>47246</v>
          </cell>
          <cell r="L107">
            <v>5815.8953152000004</v>
          </cell>
          <cell r="M107">
            <v>1500</v>
          </cell>
          <cell r="N107">
            <v>657</v>
          </cell>
          <cell r="O107">
            <v>3150</v>
          </cell>
          <cell r="P107">
            <v>6000</v>
          </cell>
          <cell r="Q107">
            <v>1313</v>
          </cell>
          <cell r="R107">
            <v>1620</v>
          </cell>
          <cell r="T107">
            <v>6024</v>
          </cell>
          <cell r="U107">
            <v>804</v>
          </cell>
          <cell r="V107">
            <v>2159.2800000000002</v>
          </cell>
          <cell r="Z107">
            <v>2500</v>
          </cell>
          <cell r="AA107">
            <v>78789.175315200002</v>
          </cell>
        </row>
        <row r="108">
          <cell r="A108" t="str">
            <v>10010003</v>
          </cell>
          <cell r="B108" t="str">
            <v>Ceballos Arana Suemy Del Rocio</v>
          </cell>
          <cell r="C108" t="str">
            <v>Coordinador de Egresos</v>
          </cell>
          <cell r="D108">
            <v>273.86320000000001</v>
          </cell>
          <cell r="E108">
            <v>8215.8960000000006</v>
          </cell>
          <cell r="H108">
            <v>8215.8960000000006</v>
          </cell>
          <cell r="I108">
            <v>328.63584000000003</v>
          </cell>
          <cell r="J108">
            <v>8544.5318400000015</v>
          </cell>
          <cell r="K108">
            <v>102535</v>
          </cell>
          <cell r="L108">
            <v>13202.509120000002</v>
          </cell>
          <cell r="M108">
            <v>1500</v>
          </cell>
          <cell r="N108">
            <v>1425</v>
          </cell>
          <cell r="O108">
            <v>6836</v>
          </cell>
          <cell r="P108">
            <v>6000</v>
          </cell>
          <cell r="Q108">
            <v>2849</v>
          </cell>
          <cell r="R108">
            <v>972</v>
          </cell>
          <cell r="T108">
            <v>13074</v>
          </cell>
          <cell r="U108">
            <v>1744</v>
          </cell>
          <cell r="V108">
            <v>0</v>
          </cell>
          <cell r="Z108">
            <v>2500</v>
          </cell>
          <cell r="AA108">
            <v>152637.50912</v>
          </cell>
        </row>
        <row r="109">
          <cell r="A109" t="str">
            <v>10010004</v>
          </cell>
          <cell r="B109" t="str">
            <v>Chan Canul Carlos Humberto</v>
          </cell>
          <cell r="C109" t="str">
            <v>Auxiliar de tesoreria "a"</v>
          </cell>
          <cell r="D109">
            <v>111.76</v>
          </cell>
          <cell r="E109">
            <v>3352.8</v>
          </cell>
          <cell r="H109">
            <v>3352.8</v>
          </cell>
          <cell r="I109">
            <v>134.11200000000002</v>
          </cell>
          <cell r="J109">
            <v>3486.9120000000003</v>
          </cell>
          <cell r="K109">
            <v>41843</v>
          </cell>
          <cell r="L109">
            <v>5815.8939999999993</v>
          </cell>
          <cell r="M109">
            <v>1500</v>
          </cell>
          <cell r="N109">
            <v>582</v>
          </cell>
          <cell r="O109">
            <v>2790</v>
          </cell>
          <cell r="P109">
            <v>6000</v>
          </cell>
          <cell r="Q109">
            <v>1163</v>
          </cell>
          <cell r="R109">
            <v>324</v>
          </cell>
          <cell r="T109">
            <v>5335</v>
          </cell>
          <cell r="U109">
            <v>712</v>
          </cell>
          <cell r="V109">
            <v>2159.2800000000002</v>
          </cell>
          <cell r="Z109">
            <v>2500</v>
          </cell>
          <cell r="AA109">
            <v>70724.173999999999</v>
          </cell>
        </row>
        <row r="110">
          <cell r="A110" t="str">
            <v>10010005</v>
          </cell>
          <cell r="B110" t="str">
            <v>Concha Y Escobedo Enmy Beatriz Del Refugio</v>
          </cell>
          <cell r="C110" t="str">
            <v>Auxiliar de tesoreria "a"</v>
          </cell>
          <cell r="D110">
            <v>111.76</v>
          </cell>
          <cell r="E110">
            <v>3352.8</v>
          </cell>
          <cell r="H110">
            <v>3352.8</v>
          </cell>
          <cell r="I110">
            <v>134.11200000000002</v>
          </cell>
          <cell r="J110">
            <v>3486.9120000000003</v>
          </cell>
          <cell r="K110">
            <v>41843</v>
          </cell>
          <cell r="L110">
            <v>5815.8939999999993</v>
          </cell>
          <cell r="M110">
            <v>1500</v>
          </cell>
          <cell r="N110">
            <v>582</v>
          </cell>
          <cell r="O110">
            <v>2790</v>
          </cell>
          <cell r="P110">
            <v>6000</v>
          </cell>
          <cell r="Q110">
            <v>1163</v>
          </cell>
          <cell r="R110">
            <v>972</v>
          </cell>
          <cell r="T110">
            <v>5335</v>
          </cell>
          <cell r="U110">
            <v>712</v>
          </cell>
          <cell r="V110">
            <v>2159.2800000000002</v>
          </cell>
          <cell r="Z110">
            <v>2500</v>
          </cell>
          <cell r="AA110">
            <v>71372.173999999999</v>
          </cell>
        </row>
        <row r="111">
          <cell r="A111" t="str">
            <v>10010007</v>
          </cell>
          <cell r="B111" t="str">
            <v>Fernandez Manrique Jorge  Eugenio</v>
          </cell>
          <cell r="C111" t="str">
            <v>Auxiliar de tesoreria "a"</v>
          </cell>
          <cell r="D111">
            <v>111.76</v>
          </cell>
          <cell r="E111">
            <v>3352.8</v>
          </cell>
          <cell r="H111">
            <v>3352.8</v>
          </cell>
          <cell r="I111">
            <v>134.11200000000002</v>
          </cell>
          <cell r="J111">
            <v>3486.9120000000003</v>
          </cell>
          <cell r="K111">
            <v>41843</v>
          </cell>
          <cell r="L111">
            <v>5815.8939999999993</v>
          </cell>
          <cell r="M111">
            <v>1500</v>
          </cell>
          <cell r="N111">
            <v>582</v>
          </cell>
          <cell r="O111">
            <v>2790</v>
          </cell>
          <cell r="P111">
            <v>6000</v>
          </cell>
          <cell r="Q111">
            <v>1163</v>
          </cell>
          <cell r="R111">
            <v>324</v>
          </cell>
          <cell r="T111">
            <v>5335</v>
          </cell>
          <cell r="U111">
            <v>712</v>
          </cell>
          <cell r="V111">
            <v>2159.2800000000002</v>
          </cell>
          <cell r="Z111">
            <v>2500</v>
          </cell>
          <cell r="AA111">
            <v>70724.173999999999</v>
          </cell>
        </row>
        <row r="112">
          <cell r="A112" t="str">
            <v>10010008</v>
          </cell>
          <cell r="B112" t="str">
            <v>Gil Sahui Silvia Maria</v>
          </cell>
          <cell r="C112" t="str">
            <v>Coord. cuentas por cobrar</v>
          </cell>
          <cell r="D112">
            <v>235.73</v>
          </cell>
          <cell r="E112">
            <v>7071.9</v>
          </cell>
          <cell r="H112">
            <v>7071.9</v>
          </cell>
          <cell r="I112">
            <v>282.87599999999998</v>
          </cell>
          <cell r="J112">
            <v>7354.7759999999998</v>
          </cell>
          <cell r="K112">
            <v>88258</v>
          </cell>
          <cell r="L112">
            <v>11480.598</v>
          </cell>
          <cell r="M112">
            <v>1500</v>
          </cell>
          <cell r="N112">
            <v>1226</v>
          </cell>
          <cell r="O112">
            <v>5884</v>
          </cell>
          <cell r="P112">
            <v>6000</v>
          </cell>
          <cell r="Q112">
            <v>2452</v>
          </cell>
          <cell r="R112">
            <v>324</v>
          </cell>
          <cell r="T112">
            <v>11253</v>
          </cell>
          <cell r="U112">
            <v>1501</v>
          </cell>
          <cell r="V112">
            <v>0</v>
          </cell>
          <cell r="Z112">
            <v>2500</v>
          </cell>
          <cell r="AA112">
            <v>132378.598</v>
          </cell>
        </row>
        <row r="113">
          <cell r="A113" t="str">
            <v>10010009</v>
          </cell>
          <cell r="B113" t="str">
            <v>Ortiz Herrera Landy Rosalia</v>
          </cell>
          <cell r="C113" t="str">
            <v>Auxiliar de tesoreria "a"</v>
          </cell>
          <cell r="D113">
            <v>111.76</v>
          </cell>
          <cell r="E113">
            <v>3352.8</v>
          </cell>
          <cell r="H113">
            <v>3352.8</v>
          </cell>
          <cell r="I113">
            <v>134.11200000000002</v>
          </cell>
          <cell r="J113">
            <v>3486.9120000000003</v>
          </cell>
          <cell r="K113">
            <v>41843</v>
          </cell>
          <cell r="L113">
            <v>5815.8939999999993</v>
          </cell>
          <cell r="M113">
            <v>1500</v>
          </cell>
          <cell r="N113">
            <v>582</v>
          </cell>
          <cell r="O113">
            <v>2790</v>
          </cell>
          <cell r="P113">
            <v>6000</v>
          </cell>
          <cell r="Q113">
            <v>1163</v>
          </cell>
          <cell r="R113">
            <v>324</v>
          </cell>
          <cell r="T113">
            <v>5335</v>
          </cell>
          <cell r="U113">
            <v>712</v>
          </cell>
          <cell r="V113">
            <v>2159.2800000000002</v>
          </cell>
          <cell r="Z113">
            <v>2500</v>
          </cell>
          <cell r="AA113">
            <v>70724.173999999999</v>
          </cell>
        </row>
        <row r="114">
          <cell r="A114" t="str">
            <v>10010010</v>
          </cell>
          <cell r="B114" t="str">
            <v>Rodriguez Mena Benita Veronica</v>
          </cell>
          <cell r="C114" t="str">
            <v>Auxiliar de tesoreria "a"</v>
          </cell>
          <cell r="D114">
            <v>111.76</v>
          </cell>
          <cell r="E114">
            <v>3352.8</v>
          </cell>
          <cell r="H114">
            <v>3352.8</v>
          </cell>
          <cell r="I114">
            <v>134.11200000000002</v>
          </cell>
          <cell r="J114">
            <v>3486.9120000000003</v>
          </cell>
          <cell r="K114">
            <v>41843</v>
          </cell>
          <cell r="L114">
            <v>5815.8939999999993</v>
          </cell>
          <cell r="M114">
            <v>1500</v>
          </cell>
          <cell r="N114">
            <v>582</v>
          </cell>
          <cell r="O114">
            <v>2790</v>
          </cell>
          <cell r="P114">
            <v>6000</v>
          </cell>
          <cell r="Q114">
            <v>1163</v>
          </cell>
          <cell r="R114">
            <v>324</v>
          </cell>
          <cell r="T114">
            <v>5335</v>
          </cell>
          <cell r="U114">
            <v>712</v>
          </cell>
          <cell r="V114">
            <v>2159.2800000000002</v>
          </cell>
          <cell r="Z114">
            <v>2500</v>
          </cell>
          <cell r="AA114">
            <v>70724.173999999999</v>
          </cell>
        </row>
        <row r="115">
          <cell r="A115" t="str">
            <v>10010012</v>
          </cell>
          <cell r="B115" t="str">
            <v>Uicab Vazquez Norma Aracelly</v>
          </cell>
          <cell r="C115" t="str">
            <v>Auxiliar de tesoreria "a"</v>
          </cell>
          <cell r="D115">
            <v>111.76</v>
          </cell>
          <cell r="E115">
            <v>3352.8</v>
          </cell>
          <cell r="H115">
            <v>3352.8</v>
          </cell>
          <cell r="I115">
            <v>134.11200000000002</v>
          </cell>
          <cell r="J115">
            <v>3486.9120000000003</v>
          </cell>
          <cell r="K115">
            <v>41843</v>
          </cell>
          <cell r="L115">
            <v>5815.8939999999993</v>
          </cell>
          <cell r="M115">
            <v>1500</v>
          </cell>
          <cell r="N115">
            <v>582</v>
          </cell>
          <cell r="O115">
            <v>2790</v>
          </cell>
          <cell r="P115">
            <v>6000</v>
          </cell>
          <cell r="Q115">
            <v>1163</v>
          </cell>
          <cell r="R115">
            <v>972</v>
          </cell>
          <cell r="T115">
            <v>5335</v>
          </cell>
          <cell r="U115">
            <v>712</v>
          </cell>
          <cell r="V115">
            <v>2159.2800000000002</v>
          </cell>
          <cell r="Z115">
            <v>2500</v>
          </cell>
          <cell r="AA115">
            <v>71372.173999999999</v>
          </cell>
        </row>
        <row r="116">
          <cell r="A116" t="str">
            <v>10010014</v>
          </cell>
          <cell r="B116" t="str">
            <v>Martinez Carrillo Febronia</v>
          </cell>
          <cell r="C116" t="str">
            <v>Coordinador de Ingresos</v>
          </cell>
          <cell r="D116">
            <v>180.26320000000001</v>
          </cell>
          <cell r="E116">
            <v>5407.8960000000006</v>
          </cell>
          <cell r="H116">
            <v>5407.8960000000006</v>
          </cell>
          <cell r="I116">
            <v>216.31584000000004</v>
          </cell>
          <cell r="J116">
            <v>5624.2118400000008</v>
          </cell>
          <cell r="K116">
            <v>67491</v>
          </cell>
          <cell r="L116">
            <v>8663.2291200000018</v>
          </cell>
          <cell r="M116">
            <v>1500</v>
          </cell>
          <cell r="N116">
            <v>938</v>
          </cell>
          <cell r="O116">
            <v>4500</v>
          </cell>
          <cell r="P116">
            <v>6000</v>
          </cell>
          <cell r="Q116">
            <v>1875</v>
          </cell>
          <cell r="T116">
            <v>8606</v>
          </cell>
          <cell r="U116">
            <v>1148</v>
          </cell>
          <cell r="V116">
            <v>0</v>
          </cell>
          <cell r="Z116">
            <v>2500</v>
          </cell>
          <cell r="AA116">
            <v>103221.22912</v>
          </cell>
        </row>
        <row r="117">
          <cell r="A117" t="str">
            <v>10010015</v>
          </cell>
          <cell r="B117" t="str">
            <v>Piña Pamplona Gerardo Leonel</v>
          </cell>
          <cell r="C117" t="str">
            <v>Coordinador de tesoreria</v>
          </cell>
          <cell r="D117">
            <v>579.04999999999995</v>
          </cell>
          <cell r="E117">
            <v>17371.5</v>
          </cell>
          <cell r="H117">
            <v>17371.5</v>
          </cell>
          <cell r="I117">
            <v>694.86</v>
          </cell>
          <cell r="J117">
            <v>18066.36</v>
          </cell>
          <cell r="K117">
            <v>216797</v>
          </cell>
          <cell r="L117">
            <v>29352.31</v>
          </cell>
          <cell r="M117">
            <v>1500</v>
          </cell>
          <cell r="N117">
            <v>3012</v>
          </cell>
          <cell r="O117">
            <v>14454</v>
          </cell>
          <cell r="P117">
            <v>6000</v>
          </cell>
          <cell r="Q117">
            <v>6023</v>
          </cell>
          <cell r="T117">
            <v>27642</v>
          </cell>
          <cell r="U117">
            <v>3686</v>
          </cell>
          <cell r="V117">
            <v>0</v>
          </cell>
          <cell r="Z117">
            <v>2500</v>
          </cell>
          <cell r="AA117">
            <v>310966.31</v>
          </cell>
        </row>
        <row r="118">
          <cell r="A118" t="str">
            <v>10010016</v>
          </cell>
          <cell r="B118" t="str">
            <v>Perez Marfil Jesus Jordan</v>
          </cell>
          <cell r="C118" t="str">
            <v>Jefe de departamento "b"</v>
          </cell>
          <cell r="D118">
            <v>815.07</v>
          </cell>
          <cell r="E118">
            <v>24452.100000000002</v>
          </cell>
          <cell r="H118">
            <v>24452.100000000002</v>
          </cell>
          <cell r="I118">
            <v>978.08400000000006</v>
          </cell>
          <cell r="J118">
            <v>25430.184000000001</v>
          </cell>
          <cell r="K118">
            <v>305163</v>
          </cell>
          <cell r="L118">
            <v>47527.33</v>
          </cell>
          <cell r="M118">
            <v>1500</v>
          </cell>
          <cell r="N118">
            <v>4239</v>
          </cell>
          <cell r="P118">
            <v>6000</v>
          </cell>
          <cell r="Q118">
            <v>8477</v>
          </cell>
          <cell r="T118">
            <v>38909</v>
          </cell>
          <cell r="U118">
            <v>5188</v>
          </cell>
          <cell r="V118">
            <v>0</v>
          </cell>
          <cell r="Y118">
            <v>76291</v>
          </cell>
          <cell r="Z118">
            <v>2500</v>
          </cell>
          <cell r="AA118">
            <v>495794.33</v>
          </cell>
        </row>
        <row r="119">
          <cell r="B119" t="str">
            <v>Subtotal</v>
          </cell>
          <cell r="D119">
            <v>3118.6769440000003</v>
          </cell>
          <cell r="E119">
            <v>93560.308320000011</v>
          </cell>
          <cell r="F119">
            <v>0</v>
          </cell>
          <cell r="G119">
            <v>0</v>
          </cell>
          <cell r="H119">
            <v>93560.308320000011</v>
          </cell>
          <cell r="I119">
            <v>3742.4123328000005</v>
          </cell>
          <cell r="J119">
            <v>97302.720652799995</v>
          </cell>
          <cell r="K119">
            <v>1167637</v>
          </cell>
          <cell r="L119">
            <v>162569.0248704</v>
          </cell>
          <cell r="M119">
            <v>21000</v>
          </cell>
          <cell r="N119">
            <v>16228</v>
          </cell>
          <cell r="O119">
            <v>57504</v>
          </cell>
          <cell r="P119">
            <v>84000</v>
          </cell>
          <cell r="Q119">
            <v>32443</v>
          </cell>
          <cell r="R119">
            <v>7452</v>
          </cell>
          <cell r="S119">
            <v>0</v>
          </cell>
          <cell r="T119">
            <v>148877</v>
          </cell>
          <cell r="U119">
            <v>19859</v>
          </cell>
          <cell r="V119">
            <v>19433.52</v>
          </cell>
          <cell r="W119">
            <v>0</v>
          </cell>
          <cell r="X119">
            <v>0</v>
          </cell>
          <cell r="Y119">
            <v>76291</v>
          </cell>
          <cell r="Z119">
            <v>35000</v>
          </cell>
          <cell r="AB119">
            <v>1848293.5448704001</v>
          </cell>
        </row>
        <row r="120">
          <cell r="B120" t="str">
            <v>Depto. de contabilidad</v>
          </cell>
          <cell r="E120">
            <v>0</v>
          </cell>
        </row>
        <row r="121">
          <cell r="A121" t="str">
            <v>06010012</v>
          </cell>
          <cell r="B121" t="str">
            <v>Chulim Salazar Miriam Josefa</v>
          </cell>
          <cell r="C121" t="str">
            <v>Secretaria de Depto. "a"</v>
          </cell>
          <cell r="D121">
            <v>111.76</v>
          </cell>
          <cell r="E121">
            <v>3352.8</v>
          </cell>
          <cell r="H121">
            <v>3352.8</v>
          </cell>
          <cell r="I121">
            <v>134.11200000000002</v>
          </cell>
          <cell r="J121">
            <v>3486.9120000000003</v>
          </cell>
          <cell r="K121">
            <v>41843</v>
          </cell>
          <cell r="L121">
            <v>4845.826</v>
          </cell>
          <cell r="M121">
            <v>1500</v>
          </cell>
          <cell r="N121">
            <v>582</v>
          </cell>
          <cell r="O121">
            <v>2790</v>
          </cell>
          <cell r="P121">
            <v>6000</v>
          </cell>
          <cell r="Q121">
            <v>1163</v>
          </cell>
          <cell r="R121">
            <v>648</v>
          </cell>
          <cell r="T121">
            <v>5335</v>
          </cell>
          <cell r="U121">
            <v>712</v>
          </cell>
          <cell r="V121">
            <v>2578.3200000000002</v>
          </cell>
          <cell r="Z121">
            <v>2500</v>
          </cell>
          <cell r="AA121">
            <v>70497.146000000008</v>
          </cell>
        </row>
        <row r="122">
          <cell r="A122" t="str">
            <v>10010013</v>
          </cell>
          <cell r="B122" t="str">
            <v>Valencia Palomeque Romeo</v>
          </cell>
          <cell r="C122" t="str">
            <v>Auxiliar contable "b"</v>
          </cell>
          <cell r="D122">
            <v>149.99</v>
          </cell>
          <cell r="E122">
            <v>4499.7000000000007</v>
          </cell>
          <cell r="H122">
            <v>4499.7000000000007</v>
          </cell>
          <cell r="I122">
            <v>179.98800000000003</v>
          </cell>
          <cell r="J122">
            <v>4679.688000000001</v>
          </cell>
          <cell r="K122">
            <v>56157</v>
          </cell>
          <cell r="L122">
            <v>8663.0559999999987</v>
          </cell>
          <cell r="M122">
            <v>1500</v>
          </cell>
          <cell r="N122">
            <v>780</v>
          </cell>
          <cell r="O122">
            <v>3744</v>
          </cell>
          <cell r="P122">
            <v>6000</v>
          </cell>
          <cell r="Q122">
            <v>1560</v>
          </cell>
          <cell r="R122">
            <v>324</v>
          </cell>
          <cell r="T122">
            <v>7160</v>
          </cell>
          <cell r="U122">
            <v>955</v>
          </cell>
          <cell r="V122">
            <v>0</v>
          </cell>
          <cell r="Z122">
            <v>2500</v>
          </cell>
          <cell r="AA122">
            <v>89343.055999999997</v>
          </cell>
        </row>
        <row r="123">
          <cell r="A123" t="str">
            <v>11010001</v>
          </cell>
          <cell r="B123" t="str">
            <v>Alpuche Aviles Rita Ivonne</v>
          </cell>
          <cell r="C123" t="str">
            <v>Auxiliar contable "b"</v>
          </cell>
          <cell r="D123">
            <v>149.99</v>
          </cell>
          <cell r="E123">
            <v>4499.7000000000007</v>
          </cell>
          <cell r="H123">
            <v>4499.7000000000007</v>
          </cell>
          <cell r="I123">
            <v>179.98800000000003</v>
          </cell>
          <cell r="J123">
            <v>4679.688000000001</v>
          </cell>
          <cell r="K123">
            <v>56157</v>
          </cell>
          <cell r="L123">
            <v>8663.0559999999987</v>
          </cell>
          <cell r="M123">
            <v>1500</v>
          </cell>
          <cell r="N123">
            <v>780</v>
          </cell>
          <cell r="O123">
            <v>3744</v>
          </cell>
          <cell r="P123">
            <v>6000</v>
          </cell>
          <cell r="Q123">
            <v>1560</v>
          </cell>
          <cell r="R123">
            <v>1296</v>
          </cell>
          <cell r="T123">
            <v>7160</v>
          </cell>
          <cell r="U123">
            <v>955</v>
          </cell>
          <cell r="V123">
            <v>0</v>
          </cell>
          <cell r="Z123">
            <v>2500</v>
          </cell>
          <cell r="AA123">
            <v>90315.055999999997</v>
          </cell>
        </row>
        <row r="124">
          <cell r="A124" t="str">
            <v>11010002</v>
          </cell>
          <cell r="B124" t="str">
            <v>Arce Pantoja Enna Maria Del Carmen</v>
          </cell>
          <cell r="C124" t="str">
            <v>Auxiliar contable "a"</v>
          </cell>
          <cell r="D124">
            <v>111.76</v>
          </cell>
          <cell r="E124">
            <v>3352.8</v>
          </cell>
          <cell r="H124">
            <v>3352.8</v>
          </cell>
          <cell r="I124">
            <v>134.11200000000002</v>
          </cell>
          <cell r="J124">
            <v>3486.9120000000003</v>
          </cell>
          <cell r="K124">
            <v>41843</v>
          </cell>
          <cell r="L124">
            <v>7064.4240000000009</v>
          </cell>
          <cell r="M124">
            <v>1500</v>
          </cell>
          <cell r="N124">
            <v>582</v>
          </cell>
          <cell r="O124">
            <v>2790</v>
          </cell>
          <cell r="P124">
            <v>6000</v>
          </cell>
          <cell r="Q124">
            <v>1163</v>
          </cell>
          <cell r="R124">
            <v>648</v>
          </cell>
          <cell r="T124">
            <v>5335</v>
          </cell>
          <cell r="U124">
            <v>712</v>
          </cell>
          <cell r="V124">
            <v>747.36</v>
          </cell>
          <cell r="Z124">
            <v>2500</v>
          </cell>
          <cell r="AA124">
            <v>70884.784</v>
          </cell>
        </row>
        <row r="125">
          <cell r="A125" t="str">
            <v>11010003</v>
          </cell>
          <cell r="B125" t="str">
            <v>Azcorra Perez Wilma Elina</v>
          </cell>
          <cell r="C125" t="str">
            <v>Auxiliar contable "a"</v>
          </cell>
          <cell r="D125">
            <v>111.76</v>
          </cell>
          <cell r="E125">
            <v>3352.8</v>
          </cell>
          <cell r="H125">
            <v>3352.8</v>
          </cell>
          <cell r="I125">
            <v>134.11200000000002</v>
          </cell>
          <cell r="J125">
            <v>3486.9120000000003</v>
          </cell>
          <cell r="K125">
            <v>41843</v>
          </cell>
          <cell r="L125">
            <v>7064.4240000000009</v>
          </cell>
          <cell r="M125">
            <v>1500</v>
          </cell>
          <cell r="N125">
            <v>582</v>
          </cell>
          <cell r="O125">
            <v>2790</v>
          </cell>
          <cell r="P125">
            <v>6000</v>
          </cell>
          <cell r="Q125">
            <v>1163</v>
          </cell>
          <cell r="R125">
            <v>1620</v>
          </cell>
          <cell r="T125">
            <v>5335</v>
          </cell>
          <cell r="U125">
            <v>712</v>
          </cell>
          <cell r="V125">
            <v>747.36</v>
          </cell>
          <cell r="Z125">
            <v>2500</v>
          </cell>
          <cell r="AA125">
            <v>71856.784</v>
          </cell>
        </row>
        <row r="126">
          <cell r="A126" t="str">
            <v>11010004</v>
          </cell>
          <cell r="B126" t="str">
            <v>Castro Espinosa Lourdes Mayanin</v>
          </cell>
          <cell r="C126" t="str">
            <v>Auxiliar contable "a"</v>
          </cell>
          <cell r="D126">
            <v>111.76</v>
          </cell>
          <cell r="E126">
            <v>3352.8</v>
          </cell>
          <cell r="H126">
            <v>3352.8</v>
          </cell>
          <cell r="I126">
            <v>134.11200000000002</v>
          </cell>
          <cell r="J126">
            <v>3486.9120000000003</v>
          </cell>
          <cell r="K126">
            <v>41843</v>
          </cell>
          <cell r="L126">
            <v>7064.4240000000009</v>
          </cell>
          <cell r="M126">
            <v>1500</v>
          </cell>
          <cell r="N126">
            <v>582</v>
          </cell>
          <cell r="O126">
            <v>2790</v>
          </cell>
          <cell r="P126">
            <v>6000</v>
          </cell>
          <cell r="Q126">
            <v>1163</v>
          </cell>
          <cell r="R126">
            <v>1296</v>
          </cell>
          <cell r="T126">
            <v>5335</v>
          </cell>
          <cell r="U126">
            <v>712</v>
          </cell>
          <cell r="V126">
            <v>747.36</v>
          </cell>
          <cell r="Z126">
            <v>2500</v>
          </cell>
          <cell r="AA126">
            <v>71532.784</v>
          </cell>
        </row>
        <row r="127">
          <cell r="A127" t="str">
            <v>11010005</v>
          </cell>
          <cell r="B127" t="str">
            <v>Cañetas Medina Leydi Concepcion</v>
          </cell>
          <cell r="C127" t="str">
            <v>Auxiliar contable "a"</v>
          </cell>
          <cell r="D127">
            <v>111.76</v>
          </cell>
          <cell r="E127">
            <v>3352.8</v>
          </cell>
          <cell r="H127">
            <v>3352.8</v>
          </cell>
          <cell r="I127">
            <v>134.11200000000002</v>
          </cell>
          <cell r="J127">
            <v>3486.9120000000003</v>
          </cell>
          <cell r="K127">
            <v>41843</v>
          </cell>
          <cell r="L127">
            <v>7064.4240000000009</v>
          </cell>
          <cell r="M127">
            <v>1500</v>
          </cell>
          <cell r="N127">
            <v>582</v>
          </cell>
          <cell r="O127">
            <v>2790</v>
          </cell>
          <cell r="P127">
            <v>6000</v>
          </cell>
          <cell r="Q127">
            <v>1163</v>
          </cell>
          <cell r="R127">
            <v>972</v>
          </cell>
          <cell r="T127">
            <v>5335</v>
          </cell>
          <cell r="U127">
            <v>712</v>
          </cell>
          <cell r="V127">
            <v>747.36</v>
          </cell>
          <cell r="Z127">
            <v>2500</v>
          </cell>
          <cell r="AA127">
            <v>71208.784</v>
          </cell>
        </row>
        <row r="128">
          <cell r="A128" t="str">
            <v>11010006</v>
          </cell>
          <cell r="B128" t="str">
            <v>Colli Paredes Freddy</v>
          </cell>
          <cell r="C128" t="str">
            <v>Auxiliar contable "a"</v>
          </cell>
          <cell r="D128">
            <v>111.76</v>
          </cell>
          <cell r="E128">
            <v>3352.8</v>
          </cell>
          <cell r="H128">
            <v>3352.8</v>
          </cell>
          <cell r="I128">
            <v>134.11200000000002</v>
          </cell>
          <cell r="J128">
            <v>3486.9120000000003</v>
          </cell>
          <cell r="K128">
            <v>41843</v>
          </cell>
          <cell r="L128">
            <v>7064.4240000000009</v>
          </cell>
          <cell r="M128">
            <v>1500</v>
          </cell>
          <cell r="N128">
            <v>582</v>
          </cell>
          <cell r="O128">
            <v>2790</v>
          </cell>
          <cell r="P128">
            <v>6000</v>
          </cell>
          <cell r="Q128">
            <v>1163</v>
          </cell>
          <cell r="R128">
            <v>648</v>
          </cell>
          <cell r="T128">
            <v>5335</v>
          </cell>
          <cell r="U128">
            <v>712</v>
          </cell>
          <cell r="V128">
            <v>747.36</v>
          </cell>
          <cell r="Z128">
            <v>2500</v>
          </cell>
          <cell r="AA128">
            <v>70884.784</v>
          </cell>
        </row>
        <row r="129">
          <cell r="A129" t="str">
            <v>11010007</v>
          </cell>
          <cell r="B129" t="str">
            <v>Cruz Alvarez Maria De Los Angeles</v>
          </cell>
          <cell r="C129" t="str">
            <v>Auxiliar contable "a"</v>
          </cell>
          <cell r="D129">
            <v>111.76</v>
          </cell>
          <cell r="E129">
            <v>3352.8</v>
          </cell>
          <cell r="H129">
            <v>3352.8</v>
          </cell>
          <cell r="I129">
            <v>134.11200000000002</v>
          </cell>
          <cell r="J129">
            <v>3486.9120000000003</v>
          </cell>
          <cell r="K129">
            <v>41843</v>
          </cell>
          <cell r="L129">
            <v>7064.4240000000009</v>
          </cell>
          <cell r="M129">
            <v>1500</v>
          </cell>
          <cell r="N129">
            <v>582</v>
          </cell>
          <cell r="O129">
            <v>2790</v>
          </cell>
          <cell r="P129">
            <v>6000</v>
          </cell>
          <cell r="Q129">
            <v>1163</v>
          </cell>
          <cell r="R129">
            <v>1296</v>
          </cell>
          <cell r="T129">
            <v>5335</v>
          </cell>
          <cell r="U129">
            <v>712</v>
          </cell>
          <cell r="V129">
            <v>747.36</v>
          </cell>
          <cell r="Z129">
            <v>2500</v>
          </cell>
          <cell r="AA129">
            <v>71532.784</v>
          </cell>
        </row>
        <row r="130">
          <cell r="A130" t="str">
            <v>11010008</v>
          </cell>
          <cell r="B130" t="str">
            <v>Dzul Noh Mercy</v>
          </cell>
          <cell r="C130" t="str">
            <v>Auxiliar contable "a"</v>
          </cell>
          <cell r="D130">
            <v>111.76</v>
          </cell>
          <cell r="E130">
            <v>3352.8</v>
          </cell>
          <cell r="H130">
            <v>3352.8</v>
          </cell>
          <cell r="I130">
            <v>134.11200000000002</v>
          </cell>
          <cell r="J130">
            <v>3486.9120000000003</v>
          </cell>
          <cell r="K130">
            <v>41843</v>
          </cell>
          <cell r="L130">
            <v>7064.4240000000009</v>
          </cell>
          <cell r="M130">
            <v>1500</v>
          </cell>
          <cell r="N130">
            <v>582</v>
          </cell>
          <cell r="O130">
            <v>2790</v>
          </cell>
          <cell r="P130">
            <v>6000</v>
          </cell>
          <cell r="Q130">
            <v>1163</v>
          </cell>
          <cell r="R130">
            <v>972</v>
          </cell>
          <cell r="T130">
            <v>5335</v>
          </cell>
          <cell r="U130">
            <v>712</v>
          </cell>
          <cell r="V130">
            <v>747.36</v>
          </cell>
          <cell r="Z130">
            <v>2500</v>
          </cell>
          <cell r="AA130">
            <v>71208.784</v>
          </cell>
        </row>
        <row r="131">
          <cell r="A131" t="str">
            <v>11010012</v>
          </cell>
          <cell r="B131" t="str">
            <v>Tec Canto Reyna Maria Guadalupe</v>
          </cell>
          <cell r="C131" t="str">
            <v>Auxiliar contable "a"</v>
          </cell>
          <cell r="D131">
            <v>111.76</v>
          </cell>
          <cell r="E131">
            <v>3352.8</v>
          </cell>
          <cell r="H131">
            <v>3352.8</v>
          </cell>
          <cell r="I131">
            <v>134.11200000000002</v>
          </cell>
          <cell r="J131">
            <v>3486.9120000000003</v>
          </cell>
          <cell r="K131">
            <v>41843</v>
          </cell>
          <cell r="L131">
            <v>7064.4240000000009</v>
          </cell>
          <cell r="M131">
            <v>1500</v>
          </cell>
          <cell r="N131">
            <v>582</v>
          </cell>
          <cell r="O131">
            <v>2790</v>
          </cell>
          <cell r="P131">
            <v>6000</v>
          </cell>
          <cell r="Q131">
            <v>1163</v>
          </cell>
          <cell r="R131">
            <v>648</v>
          </cell>
          <cell r="T131">
            <v>5335</v>
          </cell>
          <cell r="U131">
            <v>712</v>
          </cell>
          <cell r="V131">
            <v>747.36</v>
          </cell>
          <cell r="Z131">
            <v>2500</v>
          </cell>
          <cell r="AA131">
            <v>70884.784</v>
          </cell>
        </row>
        <row r="132">
          <cell r="A132" t="str">
            <v>11010013</v>
          </cell>
          <cell r="B132" t="str">
            <v>Uicab Cauich Ceidy Concepcion</v>
          </cell>
          <cell r="C132" t="str">
            <v>Auxiliar contable "c"</v>
          </cell>
          <cell r="D132">
            <v>180.26320000000001</v>
          </cell>
          <cell r="E132">
            <v>5407.8960000000006</v>
          </cell>
          <cell r="H132">
            <v>5407.8960000000006</v>
          </cell>
          <cell r="I132">
            <v>216.31584000000004</v>
          </cell>
          <cell r="J132">
            <v>5624.2118400000008</v>
          </cell>
          <cell r="K132">
            <v>67491</v>
          </cell>
          <cell r="L132">
            <v>8663.2291200000018</v>
          </cell>
          <cell r="M132">
            <v>1500</v>
          </cell>
          <cell r="N132">
            <v>938</v>
          </cell>
          <cell r="O132">
            <v>4500</v>
          </cell>
          <cell r="P132">
            <v>6000</v>
          </cell>
          <cell r="Q132">
            <v>1875</v>
          </cell>
          <cell r="R132">
            <v>648</v>
          </cell>
          <cell r="T132">
            <v>8606</v>
          </cell>
          <cell r="U132">
            <v>1148</v>
          </cell>
          <cell r="V132">
            <v>0</v>
          </cell>
          <cell r="Z132">
            <v>2500</v>
          </cell>
          <cell r="AA132">
            <v>103869.22912</v>
          </cell>
        </row>
        <row r="133">
          <cell r="A133" t="str">
            <v>11010014</v>
          </cell>
          <cell r="B133" t="str">
            <v>Vela Ortega Danisse Guadalupe</v>
          </cell>
          <cell r="C133" t="str">
            <v>Auxiliar contable "b"</v>
          </cell>
          <cell r="D133">
            <v>149.99</v>
          </cell>
          <cell r="E133">
            <v>4499.7000000000007</v>
          </cell>
          <cell r="H133">
            <v>4499.7000000000007</v>
          </cell>
          <cell r="I133">
            <v>179.98800000000003</v>
          </cell>
          <cell r="J133">
            <v>4679.688000000001</v>
          </cell>
          <cell r="K133">
            <v>56157</v>
          </cell>
          <cell r="L133">
            <v>8663.0559999999987</v>
          </cell>
          <cell r="M133">
            <v>1500</v>
          </cell>
          <cell r="N133">
            <v>780</v>
          </cell>
          <cell r="O133">
            <v>3744</v>
          </cell>
          <cell r="P133">
            <v>6000</v>
          </cell>
          <cell r="Q133">
            <v>1560</v>
          </cell>
          <cell r="R133">
            <v>972</v>
          </cell>
          <cell r="T133">
            <v>7160</v>
          </cell>
          <cell r="U133">
            <v>955</v>
          </cell>
          <cell r="V133">
            <v>0</v>
          </cell>
          <cell r="Z133">
            <v>2500</v>
          </cell>
          <cell r="AA133">
            <v>89991.055999999997</v>
          </cell>
        </row>
        <row r="134">
          <cell r="A134" t="str">
            <v>12010002</v>
          </cell>
          <cell r="B134" t="str">
            <v>Burgos Dominguez Lizzie</v>
          </cell>
          <cell r="C134" t="str">
            <v>Jefe de departamento "b"</v>
          </cell>
          <cell r="D134">
            <v>723.81</v>
          </cell>
          <cell r="E134">
            <v>21714.3</v>
          </cell>
          <cell r="H134">
            <v>21714.3</v>
          </cell>
          <cell r="I134">
            <v>868.572</v>
          </cell>
          <cell r="J134">
            <v>22582.871999999999</v>
          </cell>
          <cell r="K134">
            <v>270995</v>
          </cell>
          <cell r="L134">
            <v>40527.334000000003</v>
          </cell>
          <cell r="M134">
            <v>1500</v>
          </cell>
          <cell r="N134">
            <v>3764</v>
          </cell>
          <cell r="P134">
            <v>6000</v>
          </cell>
          <cell r="Q134">
            <v>7528</v>
          </cell>
          <cell r="R134">
            <v>324</v>
          </cell>
          <cell r="T134">
            <v>34552</v>
          </cell>
          <cell r="U134">
            <v>4607</v>
          </cell>
          <cell r="V134">
            <v>0</v>
          </cell>
          <cell r="Y134">
            <v>67749</v>
          </cell>
          <cell r="Z134">
            <v>2500</v>
          </cell>
          <cell r="AA134">
            <v>440046.33400000003</v>
          </cell>
        </row>
        <row r="135">
          <cell r="B135" t="str">
            <v>Subtotal</v>
          </cell>
          <cell r="D135">
            <v>2359.8832000000002</v>
          </cell>
          <cell r="E135">
            <v>70796.495999999999</v>
          </cell>
          <cell r="F135">
            <v>0</v>
          </cell>
          <cell r="G135">
            <v>0</v>
          </cell>
          <cell r="H135">
            <v>70796.495999999999</v>
          </cell>
          <cell r="I135">
            <v>2831.8598400000005</v>
          </cell>
          <cell r="J135">
            <v>73628.355840000004</v>
          </cell>
          <cell r="K135">
            <v>883544</v>
          </cell>
          <cell r="L135">
            <v>136540.94912</v>
          </cell>
          <cell r="M135">
            <v>21000</v>
          </cell>
          <cell r="N135">
            <v>12280</v>
          </cell>
          <cell r="O135">
            <v>40842</v>
          </cell>
          <cell r="P135">
            <v>84000</v>
          </cell>
          <cell r="Q135">
            <v>24550</v>
          </cell>
          <cell r="R135">
            <v>12312</v>
          </cell>
          <cell r="S135">
            <v>0</v>
          </cell>
          <cell r="T135">
            <v>112653</v>
          </cell>
          <cell r="U135">
            <v>15028</v>
          </cell>
          <cell r="V135">
            <v>8557.1999999999989</v>
          </cell>
          <cell r="W135">
            <v>0</v>
          </cell>
          <cell r="X135">
            <v>0</v>
          </cell>
          <cell r="Y135">
            <v>67749</v>
          </cell>
          <cell r="Z135">
            <v>35000</v>
          </cell>
          <cell r="AB135">
            <v>1454056.14912</v>
          </cell>
        </row>
        <row r="136">
          <cell r="B136" t="str">
            <v>Depto. de afiliacion y vigencia de derec</v>
          </cell>
          <cell r="E136">
            <v>0</v>
          </cell>
        </row>
        <row r="137">
          <cell r="A137" t="str">
            <v>12010004</v>
          </cell>
          <cell r="B137" t="str">
            <v>Chale Martinez Blanca Leticia</v>
          </cell>
          <cell r="C137" t="str">
            <v>Auxiliar de afiliacion "b"</v>
          </cell>
          <cell r="D137">
            <v>115.37</v>
          </cell>
          <cell r="E137">
            <v>3461.1000000000004</v>
          </cell>
          <cell r="H137">
            <v>3461.1000000000004</v>
          </cell>
          <cell r="I137">
            <v>138.44400000000002</v>
          </cell>
          <cell r="J137">
            <v>3599.5440000000003</v>
          </cell>
          <cell r="K137">
            <v>43195</v>
          </cell>
          <cell r="L137">
            <v>6151.75</v>
          </cell>
          <cell r="M137">
            <v>1500</v>
          </cell>
          <cell r="N137">
            <v>600</v>
          </cell>
          <cell r="O137">
            <v>2880</v>
          </cell>
          <cell r="P137">
            <v>6000</v>
          </cell>
          <cell r="Q137">
            <v>1200</v>
          </cell>
          <cell r="R137">
            <v>1296</v>
          </cell>
          <cell r="T137">
            <v>5508</v>
          </cell>
          <cell r="U137">
            <v>735</v>
          </cell>
          <cell r="V137">
            <v>2025.6</v>
          </cell>
          <cell r="Z137">
            <v>2500</v>
          </cell>
          <cell r="AA137">
            <v>73591.350000000006</v>
          </cell>
        </row>
        <row r="138">
          <cell r="A138" t="str">
            <v>12010005</v>
          </cell>
          <cell r="B138" t="str">
            <v>Gil Garcia Maria Antonia</v>
          </cell>
          <cell r="C138" t="str">
            <v>Coordinador de Afiliacion</v>
          </cell>
          <cell r="D138">
            <v>273.86320000000001</v>
          </cell>
          <cell r="E138">
            <v>8215.8960000000006</v>
          </cell>
          <cell r="H138">
            <v>8215.8960000000006</v>
          </cell>
          <cell r="I138">
            <v>328.63584000000003</v>
          </cell>
          <cell r="J138">
            <v>8544.5318400000015</v>
          </cell>
          <cell r="K138">
            <v>102535</v>
          </cell>
          <cell r="L138">
            <v>13202.509120000002</v>
          </cell>
          <cell r="M138">
            <v>1500</v>
          </cell>
          <cell r="N138">
            <v>1425</v>
          </cell>
          <cell r="O138">
            <v>6836</v>
          </cell>
          <cell r="P138">
            <v>6000</v>
          </cell>
          <cell r="Q138">
            <v>2849</v>
          </cell>
          <cell r="R138">
            <v>648</v>
          </cell>
          <cell r="T138">
            <v>13074</v>
          </cell>
          <cell r="U138">
            <v>1744</v>
          </cell>
          <cell r="V138">
            <v>0</v>
          </cell>
          <cell r="Z138">
            <v>2500</v>
          </cell>
          <cell r="AA138">
            <v>152313.50912</v>
          </cell>
        </row>
        <row r="139">
          <cell r="A139" t="str">
            <v>12010006</v>
          </cell>
          <cell r="B139" t="str">
            <v>Gomez Lugo Monica Isabel</v>
          </cell>
          <cell r="C139" t="str">
            <v>Auxiliar de afiliacion "a"</v>
          </cell>
          <cell r="D139">
            <v>111.76</v>
          </cell>
          <cell r="E139">
            <v>3352.8</v>
          </cell>
          <cell r="H139">
            <v>3352.8</v>
          </cell>
          <cell r="I139">
            <v>134.11200000000002</v>
          </cell>
          <cell r="J139">
            <v>3486.9120000000003</v>
          </cell>
          <cell r="K139">
            <v>41843</v>
          </cell>
          <cell r="L139">
            <v>5020.5320000000002</v>
          </cell>
          <cell r="M139">
            <v>1500</v>
          </cell>
          <cell r="N139">
            <v>582</v>
          </cell>
          <cell r="O139">
            <v>2790</v>
          </cell>
          <cell r="P139">
            <v>6000</v>
          </cell>
          <cell r="Q139">
            <v>1163</v>
          </cell>
          <cell r="R139">
            <v>648</v>
          </cell>
          <cell r="T139">
            <v>5335</v>
          </cell>
          <cell r="U139">
            <v>712</v>
          </cell>
          <cell r="V139">
            <v>2381.7600000000002</v>
          </cell>
          <cell r="Z139">
            <v>2500</v>
          </cell>
          <cell r="AA139">
            <v>70475.292000000001</v>
          </cell>
        </row>
        <row r="140">
          <cell r="A140" t="str">
            <v>12010007</v>
          </cell>
          <cell r="B140" t="str">
            <v>Pech Burgos Gabriela</v>
          </cell>
          <cell r="C140" t="str">
            <v>Auxiliar de afiliacion "a"</v>
          </cell>
          <cell r="D140">
            <v>111.76</v>
          </cell>
          <cell r="E140">
            <v>3352.8</v>
          </cell>
          <cell r="H140">
            <v>3352.8</v>
          </cell>
          <cell r="I140">
            <v>134.11200000000002</v>
          </cell>
          <cell r="J140">
            <v>3486.9120000000003</v>
          </cell>
          <cell r="K140">
            <v>41843</v>
          </cell>
          <cell r="L140">
            <v>5020.5320000000002</v>
          </cell>
          <cell r="M140">
            <v>1500</v>
          </cell>
          <cell r="N140">
            <v>582</v>
          </cell>
          <cell r="O140">
            <v>2790</v>
          </cell>
          <cell r="P140">
            <v>6000</v>
          </cell>
          <cell r="Q140">
            <v>1163</v>
          </cell>
          <cell r="R140">
            <v>972</v>
          </cell>
          <cell r="T140">
            <v>5335</v>
          </cell>
          <cell r="U140">
            <v>712</v>
          </cell>
          <cell r="V140">
            <v>2381.7600000000002</v>
          </cell>
          <cell r="Z140">
            <v>2500</v>
          </cell>
          <cell r="AA140">
            <v>70799.292000000001</v>
          </cell>
        </row>
        <row r="141">
          <cell r="A141" t="str">
            <v>12010008</v>
          </cell>
          <cell r="B141" t="str">
            <v>Perera Montejo Guadalupe Maricruz</v>
          </cell>
          <cell r="C141" t="str">
            <v>Auxiliar de afiliacion "a"</v>
          </cell>
          <cell r="D141">
            <v>111.76</v>
          </cell>
          <cell r="E141">
            <v>3352.8</v>
          </cell>
          <cell r="H141">
            <v>3352.8</v>
          </cell>
          <cell r="I141">
            <v>134.11200000000002</v>
          </cell>
          <cell r="J141">
            <v>3486.9120000000003</v>
          </cell>
          <cell r="K141">
            <v>41843</v>
          </cell>
          <cell r="L141">
            <v>5020.5320000000002</v>
          </cell>
          <cell r="M141">
            <v>1500</v>
          </cell>
          <cell r="N141">
            <v>582</v>
          </cell>
          <cell r="O141">
            <v>2790</v>
          </cell>
          <cell r="P141">
            <v>6000</v>
          </cell>
          <cell r="Q141">
            <v>1163</v>
          </cell>
          <cell r="R141">
            <v>648</v>
          </cell>
          <cell r="T141">
            <v>5335</v>
          </cell>
          <cell r="U141">
            <v>712</v>
          </cell>
          <cell r="V141">
            <v>2381.7600000000002</v>
          </cell>
          <cell r="Z141">
            <v>2500</v>
          </cell>
          <cell r="AA141">
            <v>70475.292000000001</v>
          </cell>
        </row>
        <row r="142">
          <cell r="A142" t="str">
            <v>12010009</v>
          </cell>
          <cell r="B142" t="str">
            <v>Quiñones Pech Aurora Beatriz</v>
          </cell>
          <cell r="C142" t="str">
            <v>Auxiliar de afiliacion"c"</v>
          </cell>
          <cell r="D142">
            <v>132.70400000000001</v>
          </cell>
          <cell r="E142">
            <v>3981.1200000000003</v>
          </cell>
          <cell r="H142">
            <v>3981.1200000000003</v>
          </cell>
          <cell r="I142">
            <v>159.24480000000003</v>
          </cell>
          <cell r="J142">
            <v>4140.3648000000003</v>
          </cell>
          <cell r="K142">
            <v>49685</v>
          </cell>
          <cell r="L142">
            <v>6151.9464000000007</v>
          </cell>
          <cell r="M142">
            <v>1500</v>
          </cell>
          <cell r="N142">
            <v>691</v>
          </cell>
          <cell r="O142">
            <v>3313</v>
          </cell>
          <cell r="P142">
            <v>6000</v>
          </cell>
          <cell r="Q142">
            <v>1381</v>
          </cell>
          <cell r="R142">
            <v>972</v>
          </cell>
          <cell r="T142">
            <v>6335</v>
          </cell>
          <cell r="U142">
            <v>845</v>
          </cell>
          <cell r="V142">
            <v>2025.36</v>
          </cell>
          <cell r="Z142">
            <v>2500</v>
          </cell>
          <cell r="AA142">
            <v>81399.306400000001</v>
          </cell>
        </row>
        <row r="143">
          <cell r="A143" t="str">
            <v>12010010</v>
          </cell>
          <cell r="B143" t="str">
            <v>Uicab Vazquez Gladys</v>
          </cell>
          <cell r="C143" t="str">
            <v>Auxiliar de afiliacion "a"</v>
          </cell>
          <cell r="D143">
            <v>111.76</v>
          </cell>
          <cell r="E143">
            <v>3352.8</v>
          </cell>
          <cell r="H143">
            <v>3352.8</v>
          </cell>
          <cell r="I143">
            <v>134.11200000000002</v>
          </cell>
          <cell r="J143">
            <v>3486.9120000000003</v>
          </cell>
          <cell r="K143">
            <v>41843</v>
          </cell>
          <cell r="L143">
            <v>5020.5320000000002</v>
          </cell>
          <cell r="M143">
            <v>1500</v>
          </cell>
          <cell r="N143">
            <v>582</v>
          </cell>
          <cell r="O143">
            <v>2790</v>
          </cell>
          <cell r="P143">
            <v>6000</v>
          </cell>
          <cell r="Q143">
            <v>1163</v>
          </cell>
          <cell r="R143">
            <v>972</v>
          </cell>
          <cell r="T143">
            <v>5335</v>
          </cell>
          <cell r="U143">
            <v>712</v>
          </cell>
          <cell r="V143">
            <v>2381.7600000000002</v>
          </cell>
          <cell r="Z143">
            <v>2500</v>
          </cell>
          <cell r="AA143">
            <v>70799.292000000001</v>
          </cell>
        </row>
        <row r="144">
          <cell r="A144" t="str">
            <v>12010011</v>
          </cell>
          <cell r="B144" t="str">
            <v>Carrillo Cruz Reyna Amira</v>
          </cell>
          <cell r="C144" t="str">
            <v>Jefe de departamento "b"</v>
          </cell>
          <cell r="D144">
            <v>723.81</v>
          </cell>
          <cell r="E144">
            <v>21714.3</v>
          </cell>
          <cell r="H144">
            <v>21714.3</v>
          </cell>
          <cell r="I144">
            <v>868.572</v>
          </cell>
          <cell r="J144">
            <v>22582.871999999999</v>
          </cell>
          <cell r="K144">
            <v>270995</v>
          </cell>
          <cell r="L144">
            <v>40527.334000000003</v>
          </cell>
          <cell r="M144">
            <v>1500</v>
          </cell>
          <cell r="N144">
            <v>3764</v>
          </cell>
          <cell r="P144">
            <v>6000</v>
          </cell>
          <cell r="Q144">
            <v>7528</v>
          </cell>
          <cell r="T144">
            <v>34552</v>
          </cell>
          <cell r="U144">
            <v>4607</v>
          </cell>
          <cell r="V144">
            <v>0</v>
          </cell>
          <cell r="Y144">
            <v>67749</v>
          </cell>
          <cell r="Z144">
            <v>2500</v>
          </cell>
          <cell r="AA144">
            <v>439722.33400000003</v>
          </cell>
        </row>
        <row r="145">
          <cell r="A145" t="str">
            <v>12010012</v>
          </cell>
          <cell r="B145" t="str">
            <v>Zaldivar Zaldivar Rosa Isela</v>
          </cell>
          <cell r="C145" t="str">
            <v>Auxiliar de afiliacion "a"</v>
          </cell>
          <cell r="D145">
            <v>111.76</v>
          </cell>
          <cell r="E145">
            <v>3352.8</v>
          </cell>
          <cell r="H145">
            <v>3352.8</v>
          </cell>
          <cell r="I145">
            <v>134.11200000000002</v>
          </cell>
          <cell r="J145">
            <v>3486.9120000000003</v>
          </cell>
          <cell r="K145">
            <v>41843</v>
          </cell>
          <cell r="L145">
            <v>5020.5320000000002</v>
          </cell>
          <cell r="M145">
            <v>1500</v>
          </cell>
          <cell r="N145">
            <v>582</v>
          </cell>
          <cell r="O145">
            <v>2790</v>
          </cell>
          <cell r="P145">
            <v>6000</v>
          </cell>
          <cell r="Q145">
            <v>1163</v>
          </cell>
          <cell r="T145">
            <v>5335</v>
          </cell>
          <cell r="U145">
            <v>712</v>
          </cell>
          <cell r="V145">
            <v>2381.7600000000002</v>
          </cell>
          <cell r="Z145">
            <v>2500</v>
          </cell>
          <cell r="AA145">
            <v>69827.292000000001</v>
          </cell>
        </row>
        <row r="146">
          <cell r="A146" t="str">
            <v>12010013</v>
          </cell>
          <cell r="B146" t="str">
            <v>Herrera Uicab Leisa Patricia</v>
          </cell>
          <cell r="C146" t="str">
            <v>Auxiliar de afiliacion "a"</v>
          </cell>
          <cell r="D146">
            <v>111.76</v>
          </cell>
          <cell r="E146">
            <v>3352.8</v>
          </cell>
          <cell r="H146">
            <v>3352.8</v>
          </cell>
          <cell r="I146">
            <v>134.11200000000002</v>
          </cell>
          <cell r="J146">
            <v>3486.9120000000003</v>
          </cell>
          <cell r="K146">
            <v>41843</v>
          </cell>
          <cell r="L146">
            <v>5020.5320000000002</v>
          </cell>
          <cell r="M146">
            <v>1500</v>
          </cell>
          <cell r="N146">
            <v>582</v>
          </cell>
          <cell r="O146">
            <v>2790</v>
          </cell>
          <cell r="P146">
            <v>6000</v>
          </cell>
          <cell r="Q146">
            <v>1163</v>
          </cell>
          <cell r="T146">
            <v>5335</v>
          </cell>
          <cell r="U146">
            <v>712</v>
          </cell>
          <cell r="V146">
            <v>2381.7600000000002</v>
          </cell>
          <cell r="Z146">
            <v>2500</v>
          </cell>
          <cell r="AA146">
            <v>69827.292000000001</v>
          </cell>
        </row>
        <row r="147">
          <cell r="A147" t="str">
            <v>12010014</v>
          </cell>
          <cell r="B147" t="str">
            <v>Canche Huchin Rosana</v>
          </cell>
          <cell r="C147" t="str">
            <v>Auxiliar de afiliacion "a"</v>
          </cell>
          <cell r="D147">
            <v>111.19</v>
          </cell>
          <cell r="E147">
            <v>3335.7</v>
          </cell>
          <cell r="H147">
            <v>3461.1</v>
          </cell>
          <cell r="I147">
            <v>138.44399999999999</v>
          </cell>
          <cell r="J147">
            <v>3599.5439999999999</v>
          </cell>
          <cell r="K147">
            <v>43195</v>
          </cell>
          <cell r="L147">
            <v>4818.2539999999999</v>
          </cell>
          <cell r="M147">
            <v>1500</v>
          </cell>
          <cell r="N147">
            <v>600</v>
          </cell>
          <cell r="O147">
            <v>2880</v>
          </cell>
          <cell r="P147">
            <v>6000</v>
          </cell>
          <cell r="Q147">
            <v>1200</v>
          </cell>
          <cell r="T147">
            <v>5508</v>
          </cell>
          <cell r="U147">
            <v>735</v>
          </cell>
          <cell r="V147">
            <v>2589.84</v>
          </cell>
          <cell r="Z147">
            <v>2500</v>
          </cell>
          <cell r="AA147">
            <v>71526.093999999997</v>
          </cell>
        </row>
        <row r="148">
          <cell r="B148" t="str">
            <v>Subtotal</v>
          </cell>
          <cell r="D148">
            <v>2027.4972</v>
          </cell>
          <cell r="E148">
            <v>60824.915999999997</v>
          </cell>
          <cell r="F148">
            <v>0</v>
          </cell>
          <cell r="G148">
            <v>0</v>
          </cell>
          <cell r="H148">
            <v>60950.315999999999</v>
          </cell>
          <cell r="I148">
            <v>2438.0126400000004</v>
          </cell>
          <cell r="J148">
            <v>63388.32864</v>
          </cell>
          <cell r="K148">
            <v>760663</v>
          </cell>
          <cell r="L148">
            <v>100974.98552000002</v>
          </cell>
          <cell r="M148">
            <v>16500</v>
          </cell>
          <cell r="N148">
            <v>10572</v>
          </cell>
          <cell r="O148">
            <v>32649</v>
          </cell>
          <cell r="P148">
            <v>66000</v>
          </cell>
          <cell r="Q148">
            <v>21136</v>
          </cell>
          <cell r="R148">
            <v>6156</v>
          </cell>
          <cell r="S148">
            <v>0</v>
          </cell>
          <cell r="T148">
            <v>96987</v>
          </cell>
          <cell r="U148">
            <v>12938</v>
          </cell>
          <cell r="V148">
            <v>20931.360000000004</v>
          </cell>
          <cell r="W148">
            <v>0</v>
          </cell>
          <cell r="X148">
            <v>0</v>
          </cell>
          <cell r="Y148">
            <v>67749</v>
          </cell>
          <cell r="Z148">
            <v>27500</v>
          </cell>
          <cell r="AB148">
            <v>1240756.34552</v>
          </cell>
        </row>
        <row r="149">
          <cell r="B149" t="str">
            <v>Depto. de credito</v>
          </cell>
          <cell r="E149">
            <v>0</v>
          </cell>
        </row>
        <row r="150">
          <cell r="A150" t="str">
            <v>02010001</v>
          </cell>
          <cell r="B150" t="str">
            <v>Ake Canul Maria Del Carmen</v>
          </cell>
          <cell r="C150" t="str">
            <v>Auxiliar de credito "c"</v>
          </cell>
          <cell r="D150">
            <v>122.58</v>
          </cell>
          <cell r="E150">
            <v>3677.4</v>
          </cell>
          <cell r="H150">
            <v>3677.4</v>
          </cell>
          <cell r="I150">
            <v>147.096</v>
          </cell>
          <cell r="J150">
            <v>3824.4960000000001</v>
          </cell>
          <cell r="K150">
            <v>45894</v>
          </cell>
          <cell r="L150">
            <v>5794.2120000000004</v>
          </cell>
          <cell r="M150">
            <v>1500</v>
          </cell>
          <cell r="N150">
            <v>638</v>
          </cell>
          <cell r="O150">
            <v>3060</v>
          </cell>
          <cell r="P150">
            <v>6000</v>
          </cell>
          <cell r="Q150">
            <v>1275</v>
          </cell>
          <cell r="R150">
            <v>972</v>
          </cell>
          <cell r="T150">
            <v>5852</v>
          </cell>
          <cell r="U150">
            <v>781</v>
          </cell>
          <cell r="V150">
            <v>2167.92</v>
          </cell>
          <cell r="Z150">
            <v>2500</v>
          </cell>
          <cell r="AA150">
            <v>76434.131999999998</v>
          </cell>
        </row>
        <row r="151">
          <cell r="A151" t="str">
            <v>10010006</v>
          </cell>
          <cell r="B151" t="str">
            <v>Duran Perez Monica Esperanza</v>
          </cell>
          <cell r="C151" t="str">
            <v>Auxiliar de credito "a"</v>
          </cell>
          <cell r="D151">
            <v>111.76</v>
          </cell>
          <cell r="E151">
            <v>3352.8</v>
          </cell>
          <cell r="H151">
            <v>3352.8</v>
          </cell>
          <cell r="I151">
            <v>134.11200000000002</v>
          </cell>
          <cell r="J151">
            <v>3486.9120000000003</v>
          </cell>
          <cell r="K151">
            <v>41843</v>
          </cell>
          <cell r="L151">
            <v>5020.5320000000002</v>
          </cell>
          <cell r="M151">
            <v>1500</v>
          </cell>
          <cell r="N151">
            <v>582</v>
          </cell>
          <cell r="O151">
            <v>2790</v>
          </cell>
          <cell r="P151">
            <v>6000</v>
          </cell>
          <cell r="Q151">
            <v>1163</v>
          </cell>
          <cell r="R151">
            <v>324</v>
          </cell>
          <cell r="T151">
            <v>5335</v>
          </cell>
          <cell r="U151">
            <v>712</v>
          </cell>
          <cell r="V151">
            <v>2381.7600000000002</v>
          </cell>
          <cell r="Z151">
            <v>2500</v>
          </cell>
          <cell r="AA151">
            <v>70151.292000000001</v>
          </cell>
        </row>
        <row r="152">
          <cell r="A152" t="str">
            <v>13010001</v>
          </cell>
          <cell r="B152" t="str">
            <v>Aguilar Ku Maria De Lourdes</v>
          </cell>
          <cell r="C152" t="str">
            <v>Auxiliar de credito "a"</v>
          </cell>
          <cell r="D152">
            <v>111.76</v>
          </cell>
          <cell r="E152">
            <v>3352.8</v>
          </cell>
          <cell r="H152">
            <v>3352.8</v>
          </cell>
          <cell r="I152">
            <v>134.11200000000002</v>
          </cell>
          <cell r="J152">
            <v>3486.9120000000003</v>
          </cell>
          <cell r="K152">
            <v>41843</v>
          </cell>
          <cell r="L152">
            <v>5020.5320000000002</v>
          </cell>
          <cell r="M152">
            <v>1500</v>
          </cell>
          <cell r="N152">
            <v>582</v>
          </cell>
          <cell r="O152">
            <v>2790</v>
          </cell>
          <cell r="P152">
            <v>6000</v>
          </cell>
          <cell r="Q152">
            <v>1163</v>
          </cell>
          <cell r="R152">
            <v>972</v>
          </cell>
          <cell r="T152">
            <v>5335</v>
          </cell>
          <cell r="U152">
            <v>712</v>
          </cell>
          <cell r="V152">
            <v>2381.7600000000002</v>
          </cell>
          <cell r="Z152">
            <v>2500</v>
          </cell>
          <cell r="AA152">
            <v>70799.292000000001</v>
          </cell>
        </row>
        <row r="153">
          <cell r="A153" t="str">
            <v>13010002</v>
          </cell>
          <cell r="B153" t="str">
            <v>Alpuche Tuyub Juan Manuel</v>
          </cell>
          <cell r="C153" t="str">
            <v>Auxiliar de credito "b"</v>
          </cell>
          <cell r="D153">
            <v>115.37</v>
          </cell>
          <cell r="E153">
            <v>3461.1000000000004</v>
          </cell>
          <cell r="H153">
            <v>3461.1000000000004</v>
          </cell>
          <cell r="I153">
            <v>138.44400000000002</v>
          </cell>
          <cell r="J153">
            <v>3599.5440000000003</v>
          </cell>
          <cell r="K153">
            <v>43195</v>
          </cell>
          <cell r="L153">
            <v>5794.2120000000004</v>
          </cell>
          <cell r="M153">
            <v>1500</v>
          </cell>
          <cell r="N153">
            <v>600</v>
          </cell>
          <cell r="O153">
            <v>2880</v>
          </cell>
          <cell r="P153">
            <v>6000</v>
          </cell>
          <cell r="Q153">
            <v>1200</v>
          </cell>
          <cell r="R153">
            <v>1296</v>
          </cell>
          <cell r="T153">
            <v>5508</v>
          </cell>
          <cell r="U153">
            <v>735</v>
          </cell>
          <cell r="V153">
            <v>2167.92</v>
          </cell>
          <cell r="Z153">
            <v>2500</v>
          </cell>
          <cell r="AA153">
            <v>73376.131999999998</v>
          </cell>
        </row>
        <row r="154">
          <cell r="A154" t="str">
            <v>13010003</v>
          </cell>
          <cell r="B154" t="str">
            <v>Bacab Ku Maria Delfina</v>
          </cell>
          <cell r="C154" t="str">
            <v>Auxiliar de credito "b"</v>
          </cell>
          <cell r="D154">
            <v>115.37</v>
          </cell>
          <cell r="E154">
            <v>3461.1000000000004</v>
          </cell>
          <cell r="H154">
            <v>3461.1000000000004</v>
          </cell>
          <cell r="I154">
            <v>138.44400000000002</v>
          </cell>
          <cell r="J154">
            <v>3599.5440000000003</v>
          </cell>
          <cell r="K154">
            <v>43195</v>
          </cell>
          <cell r="L154">
            <v>5794.2120000000004</v>
          </cell>
          <cell r="M154">
            <v>1500</v>
          </cell>
          <cell r="N154">
            <v>600</v>
          </cell>
          <cell r="O154">
            <v>2880</v>
          </cell>
          <cell r="P154">
            <v>6000</v>
          </cell>
          <cell r="Q154">
            <v>1200</v>
          </cell>
          <cell r="R154">
            <v>972</v>
          </cell>
          <cell r="T154">
            <v>5508</v>
          </cell>
          <cell r="U154">
            <v>735</v>
          </cell>
          <cell r="V154">
            <v>2167.92</v>
          </cell>
          <cell r="Z154">
            <v>2500</v>
          </cell>
          <cell r="AA154">
            <v>73052.131999999998</v>
          </cell>
        </row>
        <row r="155">
          <cell r="A155" t="str">
            <v>13010004</v>
          </cell>
          <cell r="B155" t="str">
            <v>Balam Chable Araceli</v>
          </cell>
          <cell r="C155" t="str">
            <v>Auxiliar de credito "c"</v>
          </cell>
          <cell r="D155">
            <v>125.7672</v>
          </cell>
          <cell r="E155">
            <v>3773.0160000000001</v>
          </cell>
          <cell r="H155">
            <v>3773.0160000000001</v>
          </cell>
          <cell r="I155">
            <v>150.92064000000002</v>
          </cell>
          <cell r="J155">
            <v>3923.9366399999999</v>
          </cell>
          <cell r="K155">
            <v>47088</v>
          </cell>
          <cell r="L155">
            <v>5794.0655200000001</v>
          </cell>
          <cell r="M155">
            <v>1500</v>
          </cell>
          <cell r="N155">
            <v>654</v>
          </cell>
          <cell r="O155">
            <v>3140</v>
          </cell>
          <cell r="P155">
            <v>6000</v>
          </cell>
          <cell r="Q155">
            <v>1308</v>
          </cell>
          <cell r="R155">
            <v>972</v>
          </cell>
          <cell r="T155">
            <v>6004</v>
          </cell>
          <cell r="U155">
            <v>801</v>
          </cell>
          <cell r="V155">
            <v>2167.92</v>
          </cell>
          <cell r="Z155">
            <v>2500</v>
          </cell>
          <cell r="AA155">
            <v>77928.985520000002</v>
          </cell>
        </row>
        <row r="156">
          <cell r="A156" t="str">
            <v>13010005</v>
          </cell>
          <cell r="B156" t="str">
            <v>Boldo Rodriguez Gaby Del Pilar</v>
          </cell>
          <cell r="C156" t="str">
            <v>Auxiliar de credito "c"</v>
          </cell>
          <cell r="D156">
            <v>125.7672</v>
          </cell>
          <cell r="E156">
            <v>3773.0160000000001</v>
          </cell>
          <cell r="H156">
            <v>3773.0160000000001</v>
          </cell>
          <cell r="I156">
            <v>150.92064000000002</v>
          </cell>
          <cell r="J156">
            <v>3923.9366399999999</v>
          </cell>
          <cell r="K156">
            <v>47088</v>
          </cell>
          <cell r="L156">
            <v>5794.0655200000001</v>
          </cell>
          <cell r="M156">
            <v>1500</v>
          </cell>
          <cell r="N156">
            <v>654</v>
          </cell>
          <cell r="O156">
            <v>3140</v>
          </cell>
          <cell r="P156">
            <v>6000</v>
          </cell>
          <cell r="Q156">
            <v>1308</v>
          </cell>
          <cell r="R156">
            <v>972</v>
          </cell>
          <cell r="T156">
            <v>6004</v>
          </cell>
          <cell r="U156">
            <v>801</v>
          </cell>
          <cell r="V156">
            <v>2167.92</v>
          </cell>
          <cell r="Z156">
            <v>2500</v>
          </cell>
          <cell r="AA156">
            <v>77928.985520000002</v>
          </cell>
        </row>
        <row r="157">
          <cell r="A157" t="str">
            <v>13010006</v>
          </cell>
          <cell r="B157" t="str">
            <v>Borges Sosa Marbella Yolanda</v>
          </cell>
          <cell r="C157" t="str">
            <v>Auxiliar de credito "a"</v>
          </cell>
          <cell r="D157">
            <v>111.76</v>
          </cell>
          <cell r="E157">
            <v>3352.8</v>
          </cell>
          <cell r="H157">
            <v>3352.8</v>
          </cell>
          <cell r="I157">
            <v>134.11200000000002</v>
          </cell>
          <cell r="J157">
            <v>3486.9120000000003</v>
          </cell>
          <cell r="K157">
            <v>41843</v>
          </cell>
          <cell r="L157">
            <v>5020.5320000000002</v>
          </cell>
          <cell r="M157">
            <v>1500</v>
          </cell>
          <cell r="N157">
            <v>582</v>
          </cell>
          <cell r="O157">
            <v>2790</v>
          </cell>
          <cell r="P157">
            <v>6000</v>
          </cell>
          <cell r="Q157">
            <v>1163</v>
          </cell>
          <cell r="R157">
            <v>1296</v>
          </cell>
          <cell r="T157">
            <v>5335</v>
          </cell>
          <cell r="U157">
            <v>712</v>
          </cell>
          <cell r="V157">
            <v>2381.7600000000002</v>
          </cell>
          <cell r="Z157">
            <v>2500</v>
          </cell>
          <cell r="AA157">
            <v>71123.292000000001</v>
          </cell>
        </row>
        <row r="158">
          <cell r="A158" t="str">
            <v>13010007</v>
          </cell>
          <cell r="B158" t="str">
            <v>Briceño Tolosa Martha Noemi</v>
          </cell>
          <cell r="C158" t="str">
            <v>Auxiliar de credito "a"</v>
          </cell>
          <cell r="D158">
            <v>111.76</v>
          </cell>
          <cell r="E158">
            <v>3352.8</v>
          </cell>
          <cell r="H158">
            <v>3352.8</v>
          </cell>
          <cell r="I158">
            <v>134.11200000000002</v>
          </cell>
          <cell r="J158">
            <v>3486.9120000000003</v>
          </cell>
          <cell r="K158">
            <v>41843</v>
          </cell>
          <cell r="L158">
            <v>5020.5320000000002</v>
          </cell>
          <cell r="M158">
            <v>1500</v>
          </cell>
          <cell r="N158">
            <v>582</v>
          </cell>
          <cell r="O158">
            <v>2790</v>
          </cell>
          <cell r="P158">
            <v>6000</v>
          </cell>
          <cell r="Q158">
            <v>1163</v>
          </cell>
          <cell r="R158">
            <v>1620</v>
          </cell>
          <cell r="T158">
            <v>5335</v>
          </cell>
          <cell r="U158">
            <v>712</v>
          </cell>
          <cell r="V158">
            <v>2381.7600000000002</v>
          </cell>
          <cell r="Z158">
            <v>2500</v>
          </cell>
          <cell r="AA158">
            <v>71447.292000000001</v>
          </cell>
        </row>
        <row r="159">
          <cell r="A159" t="str">
            <v>13010008</v>
          </cell>
          <cell r="B159" t="str">
            <v>Carmona Garcia Efrain Francisco</v>
          </cell>
          <cell r="C159" t="str">
            <v>Jefe de departamento "b"</v>
          </cell>
          <cell r="D159">
            <v>723.81</v>
          </cell>
          <cell r="E159">
            <v>21714.3</v>
          </cell>
          <cell r="H159">
            <v>21714.3</v>
          </cell>
          <cell r="I159">
            <v>868.572</v>
          </cell>
          <cell r="J159">
            <v>22582.871999999999</v>
          </cell>
          <cell r="K159">
            <v>270995</v>
          </cell>
          <cell r="L159">
            <v>40527.334000000003</v>
          </cell>
          <cell r="M159">
            <v>1500</v>
          </cell>
          <cell r="N159">
            <v>3764</v>
          </cell>
          <cell r="P159">
            <v>6000</v>
          </cell>
          <cell r="Q159">
            <v>7528</v>
          </cell>
          <cell r="R159">
            <v>1296</v>
          </cell>
          <cell r="T159">
            <v>34552</v>
          </cell>
          <cell r="U159">
            <v>4607</v>
          </cell>
          <cell r="V159">
            <v>0</v>
          </cell>
          <cell r="Y159">
            <v>67749</v>
          </cell>
          <cell r="Z159">
            <v>2500</v>
          </cell>
          <cell r="AA159">
            <v>441018.33400000003</v>
          </cell>
        </row>
        <row r="160">
          <cell r="A160" t="str">
            <v>13010009</v>
          </cell>
          <cell r="B160" t="str">
            <v>Castillo Cox Ivone Isabel</v>
          </cell>
          <cell r="C160" t="str">
            <v>Auxiliar de credito "b"</v>
          </cell>
          <cell r="D160">
            <v>115.36</v>
          </cell>
          <cell r="E160">
            <v>3460.8</v>
          </cell>
          <cell r="H160">
            <v>3460.8</v>
          </cell>
          <cell r="I160">
            <v>138.43200000000002</v>
          </cell>
          <cell r="J160">
            <v>3599.232</v>
          </cell>
          <cell r="K160">
            <v>43191</v>
          </cell>
          <cell r="L160">
            <v>5794.2120000000004</v>
          </cell>
          <cell r="M160">
            <v>1500</v>
          </cell>
          <cell r="N160">
            <v>600</v>
          </cell>
          <cell r="O160">
            <v>2880</v>
          </cell>
          <cell r="P160">
            <v>6000</v>
          </cell>
          <cell r="Q160">
            <v>1200</v>
          </cell>
          <cell r="R160">
            <v>648</v>
          </cell>
          <cell r="T160">
            <v>5507</v>
          </cell>
          <cell r="U160">
            <v>735</v>
          </cell>
          <cell r="V160">
            <v>2167.92</v>
          </cell>
          <cell r="Z160">
            <v>2500</v>
          </cell>
          <cell r="AA160">
            <v>72723.131999999998</v>
          </cell>
        </row>
        <row r="161">
          <cell r="A161" t="str">
            <v>13010010</v>
          </cell>
          <cell r="B161" t="str">
            <v>Ceballos Arana Maria Del Carmen</v>
          </cell>
          <cell r="C161" t="str">
            <v>Auxiliar de credito "a"</v>
          </cell>
          <cell r="D161">
            <v>111.76</v>
          </cell>
          <cell r="E161">
            <v>3352.8</v>
          </cell>
          <cell r="H161">
            <v>3352.8</v>
          </cell>
          <cell r="I161">
            <v>134.11200000000002</v>
          </cell>
          <cell r="J161">
            <v>3486.9120000000003</v>
          </cell>
          <cell r="K161">
            <v>41843</v>
          </cell>
          <cell r="L161">
            <v>5020.5320000000002</v>
          </cell>
          <cell r="M161">
            <v>1500</v>
          </cell>
          <cell r="N161">
            <v>582</v>
          </cell>
          <cell r="O161">
            <v>2790</v>
          </cell>
          <cell r="P161">
            <v>6000</v>
          </cell>
          <cell r="Q161">
            <v>1163</v>
          </cell>
          <cell r="R161">
            <v>972</v>
          </cell>
          <cell r="T161">
            <v>5335</v>
          </cell>
          <cell r="U161">
            <v>712</v>
          </cell>
          <cell r="V161">
            <v>2381.7600000000002</v>
          </cell>
          <cell r="Z161">
            <v>2500</v>
          </cell>
          <cell r="AA161">
            <v>70799.292000000001</v>
          </cell>
        </row>
        <row r="162">
          <cell r="A162" t="str">
            <v>13010011</v>
          </cell>
          <cell r="B162" t="str">
            <v>Cervera Villalobos Sergio Arturo</v>
          </cell>
          <cell r="C162" t="str">
            <v>Coordinador de Credito</v>
          </cell>
          <cell r="D162">
            <v>180.26320000000001</v>
          </cell>
          <cell r="E162">
            <v>5407.8960000000006</v>
          </cell>
          <cell r="H162">
            <v>5407.8960000000006</v>
          </cell>
          <cell r="I162">
            <v>216.31584000000004</v>
          </cell>
          <cell r="J162">
            <v>5624.2118400000008</v>
          </cell>
          <cell r="K162">
            <v>67491</v>
          </cell>
          <cell r="L162">
            <v>8663.2291200000018</v>
          </cell>
          <cell r="M162">
            <v>1500</v>
          </cell>
          <cell r="N162">
            <v>938</v>
          </cell>
          <cell r="O162">
            <v>4500</v>
          </cell>
          <cell r="P162">
            <v>6000</v>
          </cell>
          <cell r="Q162">
            <v>1875</v>
          </cell>
          <cell r="R162">
            <v>972</v>
          </cell>
          <cell r="T162">
            <v>8606</v>
          </cell>
          <cell r="U162">
            <v>1148</v>
          </cell>
          <cell r="V162">
            <v>0</v>
          </cell>
          <cell r="Z162">
            <v>2500</v>
          </cell>
          <cell r="AA162">
            <v>104193.22912</v>
          </cell>
        </row>
        <row r="163">
          <cell r="A163" t="str">
            <v>13010012</v>
          </cell>
          <cell r="B163" t="str">
            <v>Cocom Cutz Ligia Del Rosario</v>
          </cell>
          <cell r="C163" t="str">
            <v>Auxiliar de credito "a"</v>
          </cell>
          <cell r="D163">
            <v>111.76</v>
          </cell>
          <cell r="E163">
            <v>3352.8</v>
          </cell>
          <cell r="H163">
            <v>3352.8</v>
          </cell>
          <cell r="I163">
            <v>134.11200000000002</v>
          </cell>
          <cell r="J163">
            <v>3486.9120000000003</v>
          </cell>
          <cell r="K163">
            <v>41843</v>
          </cell>
          <cell r="L163">
            <v>5020.5320000000002</v>
          </cell>
          <cell r="M163">
            <v>1500</v>
          </cell>
          <cell r="N163">
            <v>582</v>
          </cell>
          <cell r="O163">
            <v>2790</v>
          </cell>
          <cell r="P163">
            <v>6000</v>
          </cell>
          <cell r="Q163">
            <v>1163</v>
          </cell>
          <cell r="R163">
            <v>972</v>
          </cell>
          <cell r="T163">
            <v>5335</v>
          </cell>
          <cell r="U163">
            <v>712</v>
          </cell>
          <cell r="V163">
            <v>2381.7600000000002</v>
          </cell>
          <cell r="Z163">
            <v>2500</v>
          </cell>
          <cell r="AA163">
            <v>70799.292000000001</v>
          </cell>
        </row>
        <row r="164">
          <cell r="A164" t="str">
            <v>13010013</v>
          </cell>
          <cell r="B164" t="str">
            <v>Escobedo Gonzalez Irene Isabel</v>
          </cell>
          <cell r="C164" t="str">
            <v>Auxiliar de credito "b"</v>
          </cell>
          <cell r="D164">
            <v>115.37</v>
          </cell>
          <cell r="E164">
            <v>3461.1000000000004</v>
          </cell>
          <cell r="H164">
            <v>3461.1000000000004</v>
          </cell>
          <cell r="I164">
            <v>138.44400000000002</v>
          </cell>
          <cell r="J164">
            <v>3599.5440000000003</v>
          </cell>
          <cell r="K164">
            <v>43195</v>
          </cell>
          <cell r="L164">
            <v>5794.2120000000004</v>
          </cell>
          <cell r="M164">
            <v>1500</v>
          </cell>
          <cell r="N164">
            <v>600</v>
          </cell>
          <cell r="O164">
            <v>2880</v>
          </cell>
          <cell r="P164">
            <v>6000</v>
          </cell>
          <cell r="Q164">
            <v>1200</v>
          </cell>
          <cell r="R164">
            <v>972</v>
          </cell>
          <cell r="T164">
            <v>5508</v>
          </cell>
          <cell r="U164">
            <v>735</v>
          </cell>
          <cell r="V164">
            <v>2167.92</v>
          </cell>
          <cell r="Z164">
            <v>2500</v>
          </cell>
          <cell r="AA164">
            <v>73052.131999999998</v>
          </cell>
        </row>
        <row r="165">
          <cell r="A165" t="str">
            <v>13010014</v>
          </cell>
          <cell r="B165" t="str">
            <v>Espada Pantoja Maria Teresa</v>
          </cell>
          <cell r="C165" t="str">
            <v>Coordinador de Credito</v>
          </cell>
          <cell r="D165">
            <v>180.26320000000001</v>
          </cell>
          <cell r="E165">
            <v>5407.8960000000006</v>
          </cell>
          <cell r="H165">
            <v>5407.8960000000006</v>
          </cell>
          <cell r="I165">
            <v>216.31584000000004</v>
          </cell>
          <cell r="J165">
            <v>5624.2118400000008</v>
          </cell>
          <cell r="K165">
            <v>67491</v>
          </cell>
          <cell r="L165">
            <v>8663.2291200000018</v>
          </cell>
          <cell r="M165">
            <v>1500</v>
          </cell>
          <cell r="N165">
            <v>938</v>
          </cell>
          <cell r="O165">
            <v>4500</v>
          </cell>
          <cell r="P165">
            <v>6000</v>
          </cell>
          <cell r="Q165">
            <v>1875</v>
          </cell>
          <cell r="R165">
            <v>972</v>
          </cell>
          <cell r="T165">
            <v>8606</v>
          </cell>
          <cell r="U165">
            <v>1148</v>
          </cell>
          <cell r="V165">
            <v>0</v>
          </cell>
          <cell r="Z165">
            <v>2500</v>
          </cell>
          <cell r="AA165">
            <v>104193.22912</v>
          </cell>
        </row>
        <row r="166">
          <cell r="A166" t="str">
            <v>13010015</v>
          </cell>
          <cell r="B166" t="str">
            <v>Herrera Heredia Josefina</v>
          </cell>
          <cell r="C166" t="str">
            <v>Auxiliar de credito "b"</v>
          </cell>
          <cell r="D166">
            <v>115.37</v>
          </cell>
          <cell r="E166">
            <v>3461.1000000000004</v>
          </cell>
          <cell r="H166">
            <v>3461.1000000000004</v>
          </cell>
          <cell r="I166">
            <v>138.44400000000002</v>
          </cell>
          <cell r="J166">
            <v>3599.5440000000003</v>
          </cell>
          <cell r="K166">
            <v>43195</v>
          </cell>
          <cell r="L166">
            <v>5794.2120000000004</v>
          </cell>
          <cell r="M166">
            <v>1500</v>
          </cell>
          <cell r="N166">
            <v>600</v>
          </cell>
          <cell r="O166">
            <v>2880</v>
          </cell>
          <cell r="P166">
            <v>6000</v>
          </cell>
          <cell r="Q166">
            <v>1200</v>
          </cell>
          <cell r="R166">
            <v>648</v>
          </cell>
          <cell r="T166">
            <v>5508</v>
          </cell>
          <cell r="U166">
            <v>735</v>
          </cell>
          <cell r="V166">
            <v>2167.92</v>
          </cell>
          <cell r="Z166">
            <v>2500</v>
          </cell>
          <cell r="AA166">
            <v>72728.131999999998</v>
          </cell>
        </row>
        <row r="167">
          <cell r="A167" t="str">
            <v>13010016</v>
          </cell>
          <cell r="B167" t="str">
            <v>Lopez Alonzo Martha Faustina</v>
          </cell>
          <cell r="C167" t="str">
            <v>Auxiliar de credito "a"</v>
          </cell>
          <cell r="D167">
            <v>111.76</v>
          </cell>
          <cell r="E167">
            <v>3352.8</v>
          </cell>
          <cell r="H167">
            <v>3352.8</v>
          </cell>
          <cell r="I167">
            <v>134.11200000000002</v>
          </cell>
          <cell r="J167">
            <v>3486.9120000000003</v>
          </cell>
          <cell r="K167">
            <v>41843</v>
          </cell>
          <cell r="L167">
            <v>5020.5320000000002</v>
          </cell>
          <cell r="M167">
            <v>1500</v>
          </cell>
          <cell r="N167">
            <v>582</v>
          </cell>
          <cell r="O167">
            <v>2790</v>
          </cell>
          <cell r="P167">
            <v>6000</v>
          </cell>
          <cell r="Q167">
            <v>1163</v>
          </cell>
          <cell r="R167">
            <v>1296</v>
          </cell>
          <cell r="T167">
            <v>5335</v>
          </cell>
          <cell r="U167">
            <v>712</v>
          </cell>
          <cell r="V167">
            <v>2381.7600000000002</v>
          </cell>
          <cell r="Z167">
            <v>2500</v>
          </cell>
          <cell r="AA167">
            <v>71123.292000000001</v>
          </cell>
        </row>
        <row r="168">
          <cell r="A168" t="str">
            <v>13010017</v>
          </cell>
          <cell r="B168" t="str">
            <v>Lugo Herrera Martha Beatriz</v>
          </cell>
          <cell r="C168" t="str">
            <v>Auxiliar de credito "a"</v>
          </cell>
          <cell r="D168">
            <v>111.76</v>
          </cell>
          <cell r="E168">
            <v>3352.8</v>
          </cell>
          <cell r="H168">
            <v>3352.8</v>
          </cell>
          <cell r="I168">
            <v>134.11200000000002</v>
          </cell>
          <cell r="J168">
            <v>3486.9120000000003</v>
          </cell>
          <cell r="K168">
            <v>41843</v>
          </cell>
          <cell r="L168">
            <v>5020.5320000000002</v>
          </cell>
          <cell r="M168">
            <v>1500</v>
          </cell>
          <cell r="N168">
            <v>582</v>
          </cell>
          <cell r="O168">
            <v>2790</v>
          </cell>
          <cell r="P168">
            <v>6000</v>
          </cell>
          <cell r="Q168">
            <v>1163</v>
          </cell>
          <cell r="R168">
            <v>972</v>
          </cell>
          <cell r="T168">
            <v>5335</v>
          </cell>
          <cell r="U168">
            <v>712</v>
          </cell>
          <cell r="V168">
            <v>2381.7600000000002</v>
          </cell>
          <cell r="Z168">
            <v>2500</v>
          </cell>
          <cell r="AA168">
            <v>70799.292000000001</v>
          </cell>
        </row>
        <row r="169">
          <cell r="A169" t="str">
            <v>13010018</v>
          </cell>
          <cell r="B169" t="str">
            <v>Matu Chavez Maria Jesus</v>
          </cell>
          <cell r="C169" t="str">
            <v>Auxiliar de credito "a"</v>
          </cell>
          <cell r="D169">
            <v>111.76</v>
          </cell>
          <cell r="E169">
            <v>3352.8</v>
          </cell>
          <cell r="H169">
            <v>3352.8</v>
          </cell>
          <cell r="I169">
            <v>134.11200000000002</v>
          </cell>
          <cell r="J169">
            <v>3486.9120000000003</v>
          </cell>
          <cell r="K169">
            <v>41843</v>
          </cell>
          <cell r="L169">
            <v>5020.5320000000002</v>
          </cell>
          <cell r="M169">
            <v>1500</v>
          </cell>
          <cell r="N169">
            <v>582</v>
          </cell>
          <cell r="O169">
            <v>2790</v>
          </cell>
          <cell r="P169">
            <v>6000</v>
          </cell>
          <cell r="Q169">
            <v>1163</v>
          </cell>
          <cell r="R169">
            <v>648</v>
          </cell>
          <cell r="T169">
            <v>5335</v>
          </cell>
          <cell r="U169">
            <v>712</v>
          </cell>
          <cell r="V169">
            <v>2381.7600000000002</v>
          </cell>
          <cell r="Z169">
            <v>2500</v>
          </cell>
          <cell r="AA169">
            <v>70475.292000000001</v>
          </cell>
        </row>
        <row r="170">
          <cell r="A170" t="str">
            <v>13010019</v>
          </cell>
          <cell r="B170" t="str">
            <v>Mezeta Gomez Maria Candelaria</v>
          </cell>
          <cell r="C170" t="str">
            <v>Auxiliar de credito "b"</v>
          </cell>
          <cell r="D170">
            <v>115.37</v>
          </cell>
          <cell r="E170">
            <v>3461.1000000000004</v>
          </cell>
          <cell r="H170">
            <v>3461.1000000000004</v>
          </cell>
          <cell r="I170">
            <v>138.44400000000002</v>
          </cell>
          <cell r="J170">
            <v>3599.5440000000003</v>
          </cell>
          <cell r="K170">
            <v>43195</v>
          </cell>
          <cell r="L170">
            <v>5794.2120000000004</v>
          </cell>
          <cell r="M170">
            <v>1500</v>
          </cell>
          <cell r="N170">
            <v>600</v>
          </cell>
          <cell r="O170">
            <v>2880</v>
          </cell>
          <cell r="P170">
            <v>6000</v>
          </cell>
          <cell r="Q170">
            <v>1200</v>
          </cell>
          <cell r="R170">
            <v>972</v>
          </cell>
          <cell r="T170">
            <v>5508</v>
          </cell>
          <cell r="U170">
            <v>735</v>
          </cell>
          <cell r="V170">
            <v>2167.92</v>
          </cell>
          <cell r="Z170">
            <v>2500</v>
          </cell>
          <cell r="AA170">
            <v>73052.131999999998</v>
          </cell>
        </row>
        <row r="171">
          <cell r="A171" t="str">
            <v>13010023</v>
          </cell>
          <cell r="B171" t="str">
            <v>Vazquez Ceballos Roberto Miguel</v>
          </cell>
          <cell r="C171" t="str">
            <v>Auxiliar de credito "a"</v>
          </cell>
          <cell r="D171">
            <v>111.76</v>
          </cell>
          <cell r="E171">
            <v>3352.8</v>
          </cell>
          <cell r="H171">
            <v>3352.8</v>
          </cell>
          <cell r="I171">
            <v>134.11200000000002</v>
          </cell>
          <cell r="J171">
            <v>3486.9120000000003</v>
          </cell>
          <cell r="K171">
            <v>41843</v>
          </cell>
          <cell r="L171">
            <v>5020.5320000000002</v>
          </cell>
          <cell r="M171">
            <v>1500</v>
          </cell>
          <cell r="N171">
            <v>582</v>
          </cell>
          <cell r="O171">
            <v>2790</v>
          </cell>
          <cell r="P171">
            <v>6000</v>
          </cell>
          <cell r="Q171">
            <v>1163</v>
          </cell>
          <cell r="R171">
            <v>972</v>
          </cell>
          <cell r="T171">
            <v>5335</v>
          </cell>
          <cell r="U171">
            <v>712</v>
          </cell>
          <cell r="V171">
            <v>2381.7600000000002</v>
          </cell>
          <cell r="Z171">
            <v>2500</v>
          </cell>
          <cell r="AA171">
            <v>70799.292000000001</v>
          </cell>
        </row>
        <row r="172">
          <cell r="A172" t="str">
            <v>13010024</v>
          </cell>
          <cell r="B172" t="str">
            <v>Castellanos Gongora Carely Paulita</v>
          </cell>
          <cell r="C172" t="str">
            <v>Auxiliar de credito "a"</v>
          </cell>
          <cell r="D172">
            <v>111.76</v>
          </cell>
          <cell r="E172">
            <v>3352.8</v>
          </cell>
          <cell r="H172">
            <v>3352.8</v>
          </cell>
          <cell r="I172">
            <v>134.11200000000002</v>
          </cell>
          <cell r="J172">
            <v>3486.9120000000003</v>
          </cell>
          <cell r="K172">
            <v>62061</v>
          </cell>
          <cell r="L172">
            <v>3722.3680000000004</v>
          </cell>
          <cell r="M172">
            <v>1500</v>
          </cell>
          <cell r="N172">
            <v>582</v>
          </cell>
          <cell r="O172">
            <v>2790</v>
          </cell>
          <cell r="P172">
            <v>6000</v>
          </cell>
          <cell r="Q172">
            <v>1163</v>
          </cell>
          <cell r="T172">
            <v>5335</v>
          </cell>
          <cell r="U172">
            <v>712</v>
          </cell>
          <cell r="V172">
            <v>3201.6</v>
          </cell>
          <cell r="Z172">
            <v>2500</v>
          </cell>
          <cell r="AA172">
            <v>89566.968000000008</v>
          </cell>
        </row>
        <row r="173">
          <cell r="A173" t="str">
            <v>14010001</v>
          </cell>
          <cell r="B173" t="str">
            <v>Avila Aranda Maria Amparo</v>
          </cell>
          <cell r="C173" t="str">
            <v>Encargado de Modulo</v>
          </cell>
          <cell r="D173">
            <v>111.76172800000001</v>
          </cell>
          <cell r="E173">
            <v>3352.8518400000003</v>
          </cell>
          <cell r="H173">
            <v>3352.8518400000003</v>
          </cell>
          <cell r="I173">
            <v>134.11407360000001</v>
          </cell>
          <cell r="J173">
            <v>3486.9659136000005</v>
          </cell>
          <cell r="K173">
            <v>41844</v>
          </cell>
          <cell r="L173">
            <v>4845.9078847999999</v>
          </cell>
          <cell r="M173">
            <v>1500</v>
          </cell>
          <cell r="N173">
            <v>582</v>
          </cell>
          <cell r="O173">
            <v>2790</v>
          </cell>
          <cell r="P173">
            <v>6000</v>
          </cell>
          <cell r="Q173">
            <v>1163</v>
          </cell>
          <cell r="R173">
            <v>324</v>
          </cell>
          <cell r="T173">
            <v>5336</v>
          </cell>
          <cell r="U173">
            <v>712</v>
          </cell>
          <cell r="V173">
            <v>2578.08</v>
          </cell>
          <cell r="Z173">
            <v>2500</v>
          </cell>
          <cell r="AA173">
            <v>70174.987884799993</v>
          </cell>
        </row>
        <row r="174">
          <cell r="A174" t="str">
            <v>14010002</v>
          </cell>
          <cell r="B174" t="str">
            <v>Perera Caamal Manuel Jesus'</v>
          </cell>
          <cell r="C174" t="str">
            <v>Intendente "b"</v>
          </cell>
          <cell r="D174">
            <v>99.290880000000001</v>
          </cell>
          <cell r="E174">
            <v>2978.7264</v>
          </cell>
          <cell r="H174">
            <v>2978.7264</v>
          </cell>
          <cell r="I174">
            <v>119.149056</v>
          </cell>
          <cell r="J174">
            <v>3097.8754560000002</v>
          </cell>
          <cell r="K174">
            <v>37175</v>
          </cell>
          <cell r="L174">
            <v>4201.3106080000007</v>
          </cell>
          <cell r="M174">
            <v>1500</v>
          </cell>
          <cell r="N174">
            <v>517</v>
          </cell>
          <cell r="O174">
            <v>2479</v>
          </cell>
          <cell r="P174">
            <v>6000</v>
          </cell>
          <cell r="Q174">
            <v>1033</v>
          </cell>
          <cell r="R174">
            <v>324</v>
          </cell>
          <cell r="T174">
            <v>4740</v>
          </cell>
          <cell r="U174">
            <v>632</v>
          </cell>
          <cell r="V174">
            <v>3000.24</v>
          </cell>
          <cell r="Z174">
            <v>2500</v>
          </cell>
          <cell r="AA174">
            <v>64101.550607999998</v>
          </cell>
        </row>
        <row r="175">
          <cell r="A175" t="str">
            <v>14010003</v>
          </cell>
          <cell r="B175" t="str">
            <v>Perez Castillo Jose Enrique</v>
          </cell>
          <cell r="C175" t="str">
            <v>Auxiliar de credito "a"</v>
          </cell>
          <cell r="D175">
            <v>111.76</v>
          </cell>
          <cell r="E175">
            <v>3352.8</v>
          </cell>
          <cell r="H175">
            <v>3352.8</v>
          </cell>
          <cell r="I175">
            <v>134.11200000000002</v>
          </cell>
          <cell r="J175">
            <v>3486.9120000000003</v>
          </cell>
          <cell r="K175">
            <v>41843</v>
          </cell>
          <cell r="L175">
            <v>5020.5320000000002</v>
          </cell>
          <cell r="M175">
            <v>1500</v>
          </cell>
          <cell r="N175">
            <v>582</v>
          </cell>
          <cell r="O175">
            <v>2790</v>
          </cell>
          <cell r="P175">
            <v>6000</v>
          </cell>
          <cell r="Q175">
            <v>1163</v>
          </cell>
          <cell r="T175">
            <v>5335</v>
          </cell>
          <cell r="U175">
            <v>712</v>
          </cell>
          <cell r="V175">
            <v>2381.7600000000002</v>
          </cell>
          <cell r="Z175">
            <v>2500</v>
          </cell>
          <cell r="AA175">
            <v>69827.292000000001</v>
          </cell>
        </row>
        <row r="176">
          <cell r="A176" t="str">
            <v>15010001</v>
          </cell>
          <cell r="B176" t="str">
            <v>Rivero Centeno Neielfi M. Del Socorro</v>
          </cell>
          <cell r="C176" t="str">
            <v>Encargado de Modulo</v>
          </cell>
          <cell r="D176">
            <v>111.76172800000001</v>
          </cell>
          <cell r="E176">
            <v>3352.8518400000003</v>
          </cell>
          <cell r="H176">
            <v>3352.8518400000003</v>
          </cell>
          <cell r="I176">
            <v>134.11407360000001</v>
          </cell>
          <cell r="J176">
            <v>3486.9659136000005</v>
          </cell>
          <cell r="K176">
            <v>41844</v>
          </cell>
          <cell r="L176">
            <v>4845.9078847999999</v>
          </cell>
          <cell r="M176">
            <v>1500</v>
          </cell>
          <cell r="N176">
            <v>582</v>
          </cell>
          <cell r="O176">
            <v>2790</v>
          </cell>
          <cell r="P176">
            <v>6000</v>
          </cell>
          <cell r="Q176">
            <v>1163</v>
          </cell>
          <cell r="R176">
            <v>648</v>
          </cell>
          <cell r="T176">
            <v>5336</v>
          </cell>
          <cell r="U176">
            <v>712</v>
          </cell>
          <cell r="V176">
            <v>2578.08</v>
          </cell>
          <cell r="Z176">
            <v>2500</v>
          </cell>
          <cell r="AA176">
            <v>70498.987884799993</v>
          </cell>
        </row>
        <row r="177">
          <cell r="A177" t="str">
            <v>16010001</v>
          </cell>
          <cell r="B177" t="str">
            <v>Samos Rosado Magaly Yazmin</v>
          </cell>
          <cell r="C177" t="str">
            <v>Encargado de Modulo</v>
          </cell>
          <cell r="D177">
            <v>111.76172800000001</v>
          </cell>
          <cell r="E177">
            <v>3352.8518400000003</v>
          </cell>
          <cell r="H177">
            <v>3352.8518400000003</v>
          </cell>
          <cell r="I177">
            <v>134.11407360000001</v>
          </cell>
          <cell r="J177">
            <v>3486.9659136000005</v>
          </cell>
          <cell r="K177">
            <v>41844</v>
          </cell>
          <cell r="L177">
            <v>4845.9078847999999</v>
          </cell>
          <cell r="M177">
            <v>1500</v>
          </cell>
          <cell r="N177">
            <v>582</v>
          </cell>
          <cell r="O177">
            <v>2790</v>
          </cell>
          <cell r="P177">
            <v>6000</v>
          </cell>
          <cell r="Q177">
            <v>1163</v>
          </cell>
          <cell r="R177">
            <v>324</v>
          </cell>
          <cell r="T177">
            <v>5336</v>
          </cell>
          <cell r="U177">
            <v>712</v>
          </cell>
          <cell r="V177">
            <v>2578.08</v>
          </cell>
          <cell r="Z177">
            <v>2500</v>
          </cell>
          <cell r="AA177">
            <v>70174.987884799993</v>
          </cell>
        </row>
        <row r="178">
          <cell r="A178" t="str">
            <v>18010001</v>
          </cell>
          <cell r="B178" t="str">
            <v>Marrufo Y Pino Lourdes Ileana</v>
          </cell>
          <cell r="C178" t="str">
            <v>Encargado de Modulo</v>
          </cell>
          <cell r="D178">
            <v>111.76172800000001</v>
          </cell>
          <cell r="E178">
            <v>3352.8518400000003</v>
          </cell>
          <cell r="H178">
            <v>3352.8518400000003</v>
          </cell>
          <cell r="I178">
            <v>134.11407360000001</v>
          </cell>
          <cell r="J178">
            <v>3486.9659136000005</v>
          </cell>
          <cell r="K178">
            <v>41844</v>
          </cell>
          <cell r="L178">
            <v>4845.9078847999999</v>
          </cell>
          <cell r="M178">
            <v>1500</v>
          </cell>
          <cell r="N178">
            <v>582</v>
          </cell>
          <cell r="O178">
            <v>2790</v>
          </cell>
          <cell r="P178">
            <v>6000</v>
          </cell>
          <cell r="Q178">
            <v>1163</v>
          </cell>
          <cell r="R178">
            <v>972</v>
          </cell>
          <cell r="T178">
            <v>5336</v>
          </cell>
          <cell r="U178">
            <v>712</v>
          </cell>
          <cell r="V178">
            <v>2578.08</v>
          </cell>
          <cell r="Z178">
            <v>2500</v>
          </cell>
          <cell r="AA178">
            <v>70822.987884799993</v>
          </cell>
        </row>
        <row r="179">
          <cell r="B179" t="str">
            <v>Subtotal</v>
          </cell>
          <cell r="D179">
            <v>4038.1185920000007</v>
          </cell>
          <cell r="E179">
            <v>121143.55776000004</v>
          </cell>
          <cell r="F179">
            <v>0</v>
          </cell>
          <cell r="G179">
            <v>0</v>
          </cell>
          <cell r="H179">
            <v>121143.55776000004</v>
          </cell>
          <cell r="I179">
            <v>4845.7423104000009</v>
          </cell>
          <cell r="J179">
            <v>125989.30007039996</v>
          </cell>
          <cell r="K179">
            <v>1532098</v>
          </cell>
          <cell r="L179">
            <v>192534.56942720001</v>
          </cell>
          <cell r="M179">
            <v>43500</v>
          </cell>
          <cell r="N179">
            <v>21015</v>
          </cell>
          <cell r="O179">
            <v>82739</v>
          </cell>
          <cell r="P179">
            <v>174000</v>
          </cell>
          <cell r="Q179">
            <v>42010</v>
          </cell>
          <cell r="R179">
            <v>24300</v>
          </cell>
          <cell r="S179">
            <v>0</v>
          </cell>
          <cell r="T179">
            <v>192775</v>
          </cell>
          <cell r="U179">
            <v>25720</v>
          </cell>
          <cell r="V179">
            <v>62224.80000000001</v>
          </cell>
          <cell r="W179">
            <v>0</v>
          </cell>
          <cell r="X179">
            <v>0</v>
          </cell>
          <cell r="Y179">
            <v>67749</v>
          </cell>
          <cell r="Z179">
            <v>72500</v>
          </cell>
          <cell r="AB179">
            <v>2533165.369427199</v>
          </cell>
        </row>
        <row r="180">
          <cell r="B180" t="str">
            <v>Subdireccion de Operaciones</v>
          </cell>
          <cell r="E180">
            <v>0</v>
          </cell>
        </row>
        <row r="181">
          <cell r="A181" t="str">
            <v>19010002</v>
          </cell>
          <cell r="B181" t="str">
            <v>Euan Pacheco Patricia Del Carmen</v>
          </cell>
          <cell r="C181" t="str">
            <v>Secretaria de Subdireccion</v>
          </cell>
          <cell r="D181">
            <v>147.33680000000001</v>
          </cell>
          <cell r="E181">
            <v>4420.1040000000003</v>
          </cell>
          <cell r="H181">
            <v>4420.1040000000003</v>
          </cell>
          <cell r="I181">
            <v>176.80416000000002</v>
          </cell>
          <cell r="J181">
            <v>4596.90816</v>
          </cell>
          <cell r="K181">
            <v>55163</v>
          </cell>
          <cell r="L181">
            <v>6923.31088</v>
          </cell>
          <cell r="M181">
            <v>1500</v>
          </cell>
          <cell r="N181">
            <v>767</v>
          </cell>
          <cell r="O181">
            <v>3678</v>
          </cell>
          <cell r="P181">
            <v>6000</v>
          </cell>
          <cell r="Q181">
            <v>1533</v>
          </cell>
          <cell r="R181">
            <v>972</v>
          </cell>
          <cell r="T181">
            <v>7034</v>
          </cell>
          <cell r="U181">
            <v>938</v>
          </cell>
          <cell r="V181">
            <v>1185.8399999999999</v>
          </cell>
          <cell r="Z181">
            <v>2500</v>
          </cell>
          <cell r="AA181">
            <v>88194.150880000001</v>
          </cell>
        </row>
        <row r="182">
          <cell r="A182" t="str">
            <v>19010004</v>
          </cell>
          <cell r="B182" t="str">
            <v>Novelo Perez Maribel De Jesus</v>
          </cell>
          <cell r="C182" t="str">
            <v>Subdirector</v>
          </cell>
          <cell r="D182">
            <v>1518.7224000000001</v>
          </cell>
          <cell r="E182">
            <v>45561.672000000006</v>
          </cell>
          <cell r="H182">
            <v>45561.672000000006</v>
          </cell>
          <cell r="I182">
            <v>1822.4668800000002</v>
          </cell>
          <cell r="J182">
            <v>47384.138880000006</v>
          </cell>
          <cell r="K182">
            <v>568610</v>
          </cell>
          <cell r="L182">
            <v>81102.171839999995</v>
          </cell>
          <cell r="M182">
            <v>1500</v>
          </cell>
          <cell r="N182">
            <v>7898</v>
          </cell>
          <cell r="P182">
            <v>6000</v>
          </cell>
          <cell r="Q182">
            <v>15795</v>
          </cell>
          <cell r="T182">
            <v>72498</v>
          </cell>
          <cell r="U182">
            <v>9667</v>
          </cell>
          <cell r="V182">
            <v>0</v>
          </cell>
          <cell r="Y182">
            <v>142153</v>
          </cell>
          <cell r="Z182">
            <v>2500</v>
          </cell>
          <cell r="AA182">
            <v>907723.17183999997</v>
          </cell>
        </row>
        <row r="183">
          <cell r="B183" t="str">
            <v>Subtotal</v>
          </cell>
          <cell r="D183">
            <v>1666.0592000000001</v>
          </cell>
          <cell r="E183">
            <v>49981.776000000005</v>
          </cell>
          <cell r="F183">
            <v>0</v>
          </cell>
          <cell r="G183">
            <v>0</v>
          </cell>
          <cell r="H183">
            <v>49981.776000000005</v>
          </cell>
          <cell r="I183">
            <v>1999.2710400000001</v>
          </cell>
          <cell r="J183">
            <v>51981.047040000005</v>
          </cell>
          <cell r="K183">
            <v>623773</v>
          </cell>
          <cell r="L183">
            <v>88025.48272</v>
          </cell>
          <cell r="M183">
            <v>3000</v>
          </cell>
          <cell r="N183">
            <v>8665</v>
          </cell>
          <cell r="O183">
            <v>3678</v>
          </cell>
          <cell r="P183">
            <v>12000</v>
          </cell>
          <cell r="Q183">
            <v>17328</v>
          </cell>
          <cell r="R183">
            <v>972</v>
          </cell>
          <cell r="S183">
            <v>0</v>
          </cell>
          <cell r="T183">
            <v>79532</v>
          </cell>
          <cell r="U183">
            <v>10605</v>
          </cell>
          <cell r="V183">
            <v>1185.8399999999999</v>
          </cell>
          <cell r="W183">
            <v>0</v>
          </cell>
          <cell r="X183">
            <v>100000</v>
          </cell>
          <cell r="Y183">
            <v>142153</v>
          </cell>
          <cell r="Z183">
            <v>5000</v>
          </cell>
          <cell r="AB183">
            <v>1095917.3227200001</v>
          </cell>
        </row>
        <row r="184">
          <cell r="B184" t="str">
            <v>Cendi effi negron perez - Administrativo</v>
          </cell>
          <cell r="E184">
            <v>0</v>
          </cell>
        </row>
        <row r="185">
          <cell r="A185" t="str">
            <v>19010003</v>
          </cell>
          <cell r="B185" t="str">
            <v>Garcia - Claudia Marisol</v>
          </cell>
          <cell r="C185" t="str">
            <v>Secretaria de Depto. "a"</v>
          </cell>
          <cell r="D185">
            <v>111.76</v>
          </cell>
          <cell r="E185">
            <v>3352.8</v>
          </cell>
          <cell r="H185">
            <v>3352.8</v>
          </cell>
          <cell r="I185">
            <v>134.11200000000002</v>
          </cell>
          <cell r="J185">
            <v>3486.9120000000003</v>
          </cell>
          <cell r="K185">
            <v>41843</v>
          </cell>
          <cell r="L185">
            <v>4845.826</v>
          </cell>
          <cell r="M185">
            <v>1500</v>
          </cell>
          <cell r="N185">
            <v>582</v>
          </cell>
          <cell r="O185">
            <v>2790</v>
          </cell>
          <cell r="P185">
            <v>6000</v>
          </cell>
          <cell r="Q185">
            <v>1163</v>
          </cell>
          <cell r="R185">
            <v>648</v>
          </cell>
          <cell r="T185">
            <v>5335</v>
          </cell>
          <cell r="U185">
            <v>712</v>
          </cell>
          <cell r="V185">
            <v>2578.3200000000002</v>
          </cell>
          <cell r="Z185">
            <v>2500</v>
          </cell>
          <cell r="AA185">
            <v>70497.146000000008</v>
          </cell>
        </row>
        <row r="186">
          <cell r="A186" t="str">
            <v>21010003</v>
          </cell>
          <cell r="B186" t="str">
            <v>Ceballos Canul Miriam Evangelina</v>
          </cell>
          <cell r="C186" t="str">
            <v>Instructor</v>
          </cell>
          <cell r="D186">
            <v>44.99456</v>
          </cell>
          <cell r="E186">
            <v>1439.82592</v>
          </cell>
          <cell r="G186">
            <v>32</v>
          </cell>
          <cell r="H186">
            <v>1439.82592</v>
          </cell>
          <cell r="I186">
            <v>57.5930368</v>
          </cell>
          <cell r="J186">
            <v>1497.4189567999999</v>
          </cell>
          <cell r="K186">
            <v>17970</v>
          </cell>
          <cell r="L186">
            <v>1996.5586090666666</v>
          </cell>
          <cell r="M186">
            <v>1500</v>
          </cell>
          <cell r="N186">
            <v>250</v>
          </cell>
          <cell r="O186">
            <v>1198</v>
          </cell>
          <cell r="P186">
            <v>6000</v>
          </cell>
          <cell r="Q186">
            <v>500</v>
          </cell>
          <cell r="R186">
            <v>324</v>
          </cell>
          <cell r="T186">
            <v>2292</v>
          </cell>
          <cell r="U186">
            <v>306</v>
          </cell>
          <cell r="V186">
            <v>4057.92</v>
          </cell>
          <cell r="Z186">
            <v>2500</v>
          </cell>
          <cell r="AA186">
            <v>38894.478609066668</v>
          </cell>
        </row>
        <row r="187">
          <cell r="A187" t="str">
            <v>21010006</v>
          </cell>
          <cell r="B187" t="str">
            <v>Encalada Cardeña Jorge Alberto</v>
          </cell>
          <cell r="C187" t="str">
            <v>Psicologo "b"</v>
          </cell>
          <cell r="D187">
            <v>126.904128</v>
          </cell>
          <cell r="E187">
            <v>3807.1238400000002</v>
          </cell>
          <cell r="H187">
            <v>3807.1238400000002</v>
          </cell>
          <cell r="I187">
            <v>152.28495360000002</v>
          </cell>
          <cell r="J187">
            <v>3959.4087936000001</v>
          </cell>
          <cell r="K187">
            <v>47513</v>
          </cell>
          <cell r="L187">
            <v>5852.7217247999997</v>
          </cell>
          <cell r="M187">
            <v>1500</v>
          </cell>
          <cell r="N187">
            <v>660</v>
          </cell>
          <cell r="O187">
            <v>3168</v>
          </cell>
          <cell r="P187">
            <v>6000</v>
          </cell>
          <cell r="Q187">
            <v>1320</v>
          </cell>
          <cell r="R187">
            <v>324</v>
          </cell>
          <cell r="T187">
            <v>6058</v>
          </cell>
          <cell r="U187">
            <v>808</v>
          </cell>
          <cell r="V187">
            <v>2144.64</v>
          </cell>
          <cell r="Z187">
            <v>2500</v>
          </cell>
          <cell r="AA187">
            <v>77848.361724800008</v>
          </cell>
        </row>
        <row r="188">
          <cell r="A188" t="str">
            <v>22010005</v>
          </cell>
          <cell r="B188" t="str">
            <v>Canto Leon Martha</v>
          </cell>
          <cell r="C188" t="str">
            <v>Auxiliar administrativo cendi</v>
          </cell>
          <cell r="D188">
            <v>126.904128</v>
          </cell>
          <cell r="E188">
            <v>3807.1238400000002</v>
          </cell>
          <cell r="H188">
            <v>3807.1238400000002</v>
          </cell>
          <cell r="I188">
            <v>152.28495360000002</v>
          </cell>
          <cell r="J188">
            <v>3959.4087936000001</v>
          </cell>
          <cell r="K188">
            <v>47513</v>
          </cell>
          <cell r="L188">
            <v>5852.7217247999997</v>
          </cell>
          <cell r="M188">
            <v>1500</v>
          </cell>
          <cell r="N188">
            <v>660</v>
          </cell>
          <cell r="O188">
            <v>3168</v>
          </cell>
          <cell r="P188">
            <v>6000</v>
          </cell>
          <cell r="Q188">
            <v>1320</v>
          </cell>
          <cell r="R188">
            <v>648</v>
          </cell>
          <cell r="T188">
            <v>6058</v>
          </cell>
          <cell r="U188">
            <v>808</v>
          </cell>
          <cell r="V188">
            <v>2144.64</v>
          </cell>
          <cell r="Z188">
            <v>2500</v>
          </cell>
          <cell r="AA188">
            <v>78172.361724800008</v>
          </cell>
        </row>
        <row r="189">
          <cell r="A189" t="str">
            <v>22010024</v>
          </cell>
          <cell r="B189" t="str">
            <v>Solis Menendez Nury Darcet</v>
          </cell>
          <cell r="C189" t="str">
            <v>Directora de Cendi</v>
          </cell>
          <cell r="D189">
            <v>425.06880000000001</v>
          </cell>
          <cell r="E189">
            <v>12752.064</v>
          </cell>
          <cell r="H189">
            <v>12752.064</v>
          </cell>
          <cell r="I189">
            <v>510.08256</v>
          </cell>
          <cell r="J189">
            <v>13262.146560000001</v>
          </cell>
          <cell r="K189">
            <v>159146</v>
          </cell>
          <cell r="L189">
            <v>20936.002080000002</v>
          </cell>
          <cell r="M189">
            <v>1500</v>
          </cell>
          <cell r="N189">
            <v>2211</v>
          </cell>
          <cell r="P189">
            <v>6000</v>
          </cell>
          <cell r="Q189">
            <v>4421</v>
          </cell>
          <cell r="R189">
            <v>972</v>
          </cell>
          <cell r="T189">
            <v>20292</v>
          </cell>
          <cell r="U189">
            <v>2706</v>
          </cell>
          <cell r="V189">
            <v>0</v>
          </cell>
          <cell r="Y189">
            <v>39787</v>
          </cell>
          <cell r="Z189">
            <v>2500</v>
          </cell>
          <cell r="AA189">
            <v>260471.00208000001</v>
          </cell>
        </row>
        <row r="190">
          <cell r="A190" t="str">
            <v>06010027</v>
          </cell>
          <cell r="B190" t="str">
            <v>Peña Paredes Rosa De Lima</v>
          </cell>
          <cell r="C190" t="str">
            <v>Galopina "a"</v>
          </cell>
          <cell r="D190">
            <v>99.29</v>
          </cell>
          <cell r="E190">
            <v>2978.7000000000003</v>
          </cell>
          <cell r="H190">
            <v>2978.7000000000003</v>
          </cell>
          <cell r="I190">
            <v>119.14800000000001</v>
          </cell>
          <cell r="J190">
            <v>3097.8480000000004</v>
          </cell>
          <cell r="K190">
            <v>37175</v>
          </cell>
          <cell r="L190">
            <v>4201.264000000001</v>
          </cell>
          <cell r="M190">
            <v>1500</v>
          </cell>
          <cell r="N190">
            <v>517</v>
          </cell>
          <cell r="O190">
            <v>2479</v>
          </cell>
          <cell r="P190">
            <v>6000</v>
          </cell>
          <cell r="Q190">
            <v>1033</v>
          </cell>
          <cell r="R190">
            <v>324</v>
          </cell>
          <cell r="T190">
            <v>4740</v>
          </cell>
          <cell r="U190">
            <v>632</v>
          </cell>
          <cell r="V190">
            <v>3000.24</v>
          </cell>
          <cell r="Z190">
            <v>2500</v>
          </cell>
          <cell r="AA190">
            <v>64101.504000000001</v>
          </cell>
        </row>
        <row r="191">
          <cell r="A191" t="str">
            <v>21130001</v>
          </cell>
          <cell r="B191" t="str">
            <v>Sulub Chan Crecencia</v>
          </cell>
          <cell r="C191" t="str">
            <v>Intendente "b"</v>
          </cell>
          <cell r="D191">
            <v>99.29</v>
          </cell>
          <cell r="E191">
            <v>2978.7000000000003</v>
          </cell>
          <cell r="H191">
            <v>2978.7000000000003</v>
          </cell>
          <cell r="I191">
            <v>119.14800000000001</v>
          </cell>
          <cell r="J191">
            <v>3097.8480000000004</v>
          </cell>
          <cell r="K191">
            <v>37175</v>
          </cell>
          <cell r="L191">
            <v>4201.264000000001</v>
          </cell>
          <cell r="M191">
            <v>1500</v>
          </cell>
          <cell r="N191">
            <v>517</v>
          </cell>
          <cell r="O191">
            <v>2479</v>
          </cell>
          <cell r="P191">
            <v>6000</v>
          </cell>
          <cell r="Q191">
            <v>1033</v>
          </cell>
          <cell r="T191">
            <v>4740</v>
          </cell>
          <cell r="U191">
            <v>632</v>
          </cell>
          <cell r="V191">
            <v>3000.24</v>
          </cell>
          <cell r="Z191">
            <v>2500</v>
          </cell>
          <cell r="AA191">
            <v>63777.504000000001</v>
          </cell>
        </row>
        <row r="192">
          <cell r="A192" t="str">
            <v>21130047</v>
          </cell>
          <cell r="B192" t="str">
            <v>Alonzo Peniche Alma Del R.</v>
          </cell>
          <cell r="C192" t="str">
            <v>Economa</v>
          </cell>
          <cell r="D192">
            <v>112.4864</v>
          </cell>
          <cell r="E192">
            <v>3374.5920000000001</v>
          </cell>
          <cell r="H192">
            <v>3374.5920000000001</v>
          </cell>
          <cell r="I192">
            <v>134.98367999999999</v>
          </cell>
          <cell r="J192">
            <v>3509.5756799999999</v>
          </cell>
          <cell r="K192">
            <v>42115</v>
          </cell>
          <cell r="L192">
            <v>4880.9842399999998</v>
          </cell>
          <cell r="M192">
            <v>1500</v>
          </cell>
          <cell r="N192">
            <v>585</v>
          </cell>
          <cell r="O192">
            <v>2808</v>
          </cell>
          <cell r="P192">
            <v>6000</v>
          </cell>
          <cell r="Q192">
            <v>1170</v>
          </cell>
          <cell r="R192">
            <v>972</v>
          </cell>
          <cell r="T192">
            <v>5370</v>
          </cell>
          <cell r="U192">
            <v>716</v>
          </cell>
          <cell r="V192">
            <v>2441.04</v>
          </cell>
          <cell r="Z192">
            <v>2500</v>
          </cell>
          <cell r="AA192">
            <v>71058.024239999984</v>
          </cell>
        </row>
        <row r="193">
          <cell r="A193" t="str">
            <v>21130049</v>
          </cell>
          <cell r="B193" t="str">
            <v>Molina Dzib Enna Rosa</v>
          </cell>
          <cell r="C193" t="str">
            <v>Galopina "b"</v>
          </cell>
          <cell r="D193">
            <v>99.290880000000001</v>
          </cell>
          <cell r="E193">
            <v>2978.7264</v>
          </cell>
          <cell r="H193">
            <v>2978.7264</v>
          </cell>
          <cell r="I193">
            <v>119.149056</v>
          </cell>
          <cell r="J193">
            <v>3097.8754560000002</v>
          </cell>
          <cell r="K193">
            <v>37175</v>
          </cell>
          <cell r="L193">
            <v>4201.3106080000007</v>
          </cell>
          <cell r="M193">
            <v>1500</v>
          </cell>
          <cell r="N193">
            <v>517</v>
          </cell>
          <cell r="O193">
            <v>2479</v>
          </cell>
          <cell r="P193">
            <v>6000</v>
          </cell>
          <cell r="Q193">
            <v>1033</v>
          </cell>
          <cell r="R193">
            <v>648</v>
          </cell>
          <cell r="T193">
            <v>4740</v>
          </cell>
          <cell r="U193">
            <v>632</v>
          </cell>
          <cell r="V193">
            <v>3000.24</v>
          </cell>
          <cell r="Z193">
            <v>2500</v>
          </cell>
          <cell r="AA193">
            <v>64425.550607999998</v>
          </cell>
        </row>
        <row r="194">
          <cell r="A194" t="str">
            <v>21130050</v>
          </cell>
          <cell r="B194" t="str">
            <v>Ortega Flores Maria Teresa</v>
          </cell>
          <cell r="C194" t="str">
            <v>Galopina "b"</v>
          </cell>
          <cell r="D194">
            <v>99.290880000000001</v>
          </cell>
          <cell r="E194">
            <v>2978.7264</v>
          </cell>
          <cell r="H194">
            <v>2978.7264</v>
          </cell>
          <cell r="I194">
            <v>119.149056</v>
          </cell>
          <cell r="J194">
            <v>3097.8754560000002</v>
          </cell>
          <cell r="K194">
            <v>37175</v>
          </cell>
          <cell r="L194">
            <v>4201.3106080000007</v>
          </cell>
          <cell r="M194">
            <v>1500</v>
          </cell>
          <cell r="N194">
            <v>517</v>
          </cell>
          <cell r="O194">
            <v>2479</v>
          </cell>
          <cell r="P194">
            <v>6000</v>
          </cell>
          <cell r="Q194">
            <v>1033</v>
          </cell>
          <cell r="R194">
            <v>324</v>
          </cell>
          <cell r="T194">
            <v>4740</v>
          </cell>
          <cell r="U194">
            <v>632</v>
          </cell>
          <cell r="V194">
            <v>3000.24</v>
          </cell>
          <cell r="Z194">
            <v>2500</v>
          </cell>
          <cell r="AA194">
            <v>64101.550607999998</v>
          </cell>
        </row>
        <row r="195">
          <cell r="A195" t="str">
            <v>21130052</v>
          </cell>
          <cell r="B195" t="str">
            <v>Valdez Concha Lizbeth Guadalupe</v>
          </cell>
          <cell r="C195" t="str">
            <v>Cocinera de Cendi</v>
          </cell>
          <cell r="D195">
            <v>103.6152</v>
          </cell>
          <cell r="E195">
            <v>3108.4560000000001</v>
          </cell>
          <cell r="H195">
            <v>3108.4560000000001</v>
          </cell>
          <cell r="I195">
            <v>124.33824000000001</v>
          </cell>
          <cell r="J195">
            <v>3232.7942400000002</v>
          </cell>
          <cell r="K195">
            <v>38794</v>
          </cell>
          <cell r="L195">
            <v>4410.5823199999995</v>
          </cell>
          <cell r="M195">
            <v>1500</v>
          </cell>
          <cell r="N195">
            <v>539</v>
          </cell>
          <cell r="O195">
            <v>2587</v>
          </cell>
          <cell r="P195">
            <v>6000</v>
          </cell>
          <cell r="Q195">
            <v>1078</v>
          </cell>
          <cell r="R195">
            <v>648</v>
          </cell>
          <cell r="T195">
            <v>4947</v>
          </cell>
          <cell r="U195">
            <v>660</v>
          </cell>
          <cell r="V195">
            <v>2911.2</v>
          </cell>
          <cell r="Z195">
            <v>2500</v>
          </cell>
          <cell r="AA195">
            <v>66574.782319999998</v>
          </cell>
        </row>
        <row r="196">
          <cell r="A196" t="str">
            <v>21010016</v>
          </cell>
          <cell r="B196" t="str">
            <v>Noh Loria Jorge Alberto</v>
          </cell>
          <cell r="C196" t="str">
            <v>Intendente "b"</v>
          </cell>
          <cell r="D196">
            <v>99.288799999999995</v>
          </cell>
          <cell r="E196">
            <v>2978.6639999999998</v>
          </cell>
          <cell r="H196">
            <v>2978.6639999999998</v>
          </cell>
          <cell r="I196">
            <v>119.14655999999999</v>
          </cell>
          <cell r="J196">
            <v>3097.8105599999999</v>
          </cell>
          <cell r="K196">
            <v>37174</v>
          </cell>
          <cell r="L196">
            <v>4201.2140799999997</v>
          </cell>
          <cell r="M196">
            <v>1500</v>
          </cell>
          <cell r="N196">
            <v>517</v>
          </cell>
          <cell r="O196">
            <v>2479</v>
          </cell>
          <cell r="P196">
            <v>6000</v>
          </cell>
          <cell r="Q196">
            <v>1033</v>
          </cell>
          <cell r="R196">
            <v>324</v>
          </cell>
          <cell r="T196">
            <v>4740</v>
          </cell>
          <cell r="U196">
            <v>632</v>
          </cell>
          <cell r="V196">
            <v>3000</v>
          </cell>
          <cell r="Z196">
            <v>2500</v>
          </cell>
          <cell r="AA196">
            <v>64100.214079999998</v>
          </cell>
        </row>
        <row r="197">
          <cell r="A197" t="str">
            <v>21150055</v>
          </cell>
          <cell r="B197" t="str">
            <v>Reyes Dominguez Irma</v>
          </cell>
          <cell r="C197" t="str">
            <v>Intendente "b"</v>
          </cell>
          <cell r="D197">
            <v>99.290880000000001</v>
          </cell>
          <cell r="E197">
            <v>2978.7264</v>
          </cell>
          <cell r="H197">
            <v>2978.7264</v>
          </cell>
          <cell r="I197">
            <v>119.149056</v>
          </cell>
          <cell r="J197">
            <v>3097.8754560000002</v>
          </cell>
          <cell r="K197">
            <v>37175</v>
          </cell>
          <cell r="L197">
            <v>4201.3106080000007</v>
          </cell>
          <cell r="M197">
            <v>1500</v>
          </cell>
          <cell r="N197">
            <v>517</v>
          </cell>
          <cell r="O197">
            <v>2479</v>
          </cell>
          <cell r="P197">
            <v>6000</v>
          </cell>
          <cell r="Q197">
            <v>1033</v>
          </cell>
          <cell r="R197">
            <v>648</v>
          </cell>
          <cell r="T197">
            <v>4740</v>
          </cell>
          <cell r="U197">
            <v>632</v>
          </cell>
          <cell r="V197">
            <v>3000.24</v>
          </cell>
          <cell r="Z197">
            <v>2500</v>
          </cell>
          <cell r="AA197">
            <v>64425.550607999998</v>
          </cell>
        </row>
        <row r="198">
          <cell r="A198" t="str">
            <v>21150056</v>
          </cell>
          <cell r="B198" t="str">
            <v>Sanchez Cortes Amada Edith</v>
          </cell>
          <cell r="C198" t="str">
            <v>Intendente "b"</v>
          </cell>
          <cell r="D198">
            <v>99.290880000000001</v>
          </cell>
          <cell r="E198">
            <v>2978.7264</v>
          </cell>
          <cell r="H198">
            <v>2978.7264</v>
          </cell>
          <cell r="I198">
            <v>119.149056</v>
          </cell>
          <cell r="J198">
            <v>3097.8754560000002</v>
          </cell>
          <cell r="K198">
            <v>37175</v>
          </cell>
          <cell r="L198">
            <v>4201.3106080000007</v>
          </cell>
          <cell r="M198">
            <v>1500</v>
          </cell>
          <cell r="N198">
            <v>517</v>
          </cell>
          <cell r="O198">
            <v>2479</v>
          </cell>
          <cell r="P198">
            <v>6000</v>
          </cell>
          <cell r="Q198">
            <v>1033</v>
          </cell>
          <cell r="R198">
            <v>324</v>
          </cell>
          <cell r="T198">
            <v>4740</v>
          </cell>
          <cell r="U198">
            <v>632</v>
          </cell>
          <cell r="V198">
            <v>3000.24</v>
          </cell>
          <cell r="Z198">
            <v>2500</v>
          </cell>
          <cell r="AA198">
            <v>64101.550607999998</v>
          </cell>
        </row>
        <row r="199">
          <cell r="A199" t="str">
            <v>21150057</v>
          </cell>
          <cell r="B199" t="str">
            <v>Ventura Peraza Rita Maria</v>
          </cell>
          <cell r="C199" t="str">
            <v>Galopina "b"</v>
          </cell>
          <cell r="D199">
            <v>99.290880000000001</v>
          </cell>
          <cell r="E199">
            <v>2978.7264</v>
          </cell>
          <cell r="H199">
            <v>2978.7264</v>
          </cell>
          <cell r="I199">
            <v>119.149056</v>
          </cell>
          <cell r="J199">
            <v>3097.8754560000002</v>
          </cell>
          <cell r="K199">
            <v>37175</v>
          </cell>
          <cell r="L199">
            <v>4201.3106080000007</v>
          </cell>
          <cell r="M199">
            <v>1500</v>
          </cell>
          <cell r="N199">
            <v>517</v>
          </cell>
          <cell r="O199">
            <v>2479</v>
          </cell>
          <cell r="P199">
            <v>6000</v>
          </cell>
          <cell r="Q199">
            <v>1033</v>
          </cell>
          <cell r="R199">
            <v>324</v>
          </cell>
          <cell r="T199">
            <v>4740</v>
          </cell>
          <cell r="U199">
            <v>632</v>
          </cell>
          <cell r="V199">
            <v>3000.24</v>
          </cell>
          <cell r="Z199">
            <v>2500</v>
          </cell>
          <cell r="AA199">
            <v>64101.550607999998</v>
          </cell>
        </row>
        <row r="200">
          <cell r="A200" t="str">
            <v>21040030</v>
          </cell>
          <cell r="B200" t="str">
            <v>Sosa Capistran Julia Del Rosario</v>
          </cell>
          <cell r="C200" t="str">
            <v>Asistente educativa "b"</v>
          </cell>
          <cell r="D200">
            <v>111.18848</v>
          </cell>
          <cell r="E200">
            <v>3335.6543999999999</v>
          </cell>
          <cell r="H200">
            <v>3335.6543999999999</v>
          </cell>
          <cell r="I200">
            <v>133.426176</v>
          </cell>
          <cell r="J200">
            <v>3469.0805759999998</v>
          </cell>
          <cell r="K200">
            <v>41629</v>
          </cell>
          <cell r="L200">
            <v>4818.1807679999993</v>
          </cell>
          <cell r="M200">
            <v>1500</v>
          </cell>
          <cell r="N200">
            <v>579</v>
          </cell>
          <cell r="O200">
            <v>2776</v>
          </cell>
          <cell r="P200">
            <v>6000</v>
          </cell>
          <cell r="Q200">
            <v>1157</v>
          </cell>
          <cell r="R200">
            <v>1296</v>
          </cell>
          <cell r="T200">
            <v>5308</v>
          </cell>
          <cell r="U200">
            <v>708</v>
          </cell>
          <cell r="V200">
            <v>2590.08</v>
          </cell>
          <cell r="Z200">
            <v>2500</v>
          </cell>
          <cell r="AA200">
            <v>70861.260767999993</v>
          </cell>
        </row>
        <row r="201">
          <cell r="A201" t="str">
            <v>21130048</v>
          </cell>
          <cell r="B201" t="str">
            <v>Castillo Gonzalez Melba Carolina</v>
          </cell>
          <cell r="C201" t="str">
            <v>Asistente educativa "b"</v>
          </cell>
          <cell r="D201">
            <v>111.19</v>
          </cell>
          <cell r="E201">
            <v>3335.7</v>
          </cell>
          <cell r="H201">
            <v>3335.7</v>
          </cell>
          <cell r="I201">
            <v>133.428</v>
          </cell>
          <cell r="J201">
            <v>3469.1279999999997</v>
          </cell>
          <cell r="K201">
            <v>41630</v>
          </cell>
          <cell r="L201">
            <v>4818.2539999999999</v>
          </cell>
          <cell r="M201">
            <v>1500</v>
          </cell>
          <cell r="N201">
            <v>579</v>
          </cell>
          <cell r="O201">
            <v>2776</v>
          </cell>
          <cell r="P201">
            <v>6000</v>
          </cell>
          <cell r="Q201">
            <v>1157</v>
          </cell>
          <cell r="R201">
            <v>324</v>
          </cell>
          <cell r="T201">
            <v>5308</v>
          </cell>
          <cell r="U201">
            <v>708</v>
          </cell>
          <cell r="V201">
            <v>2589.84</v>
          </cell>
          <cell r="Z201">
            <v>2500</v>
          </cell>
          <cell r="AA201">
            <v>69890.093999999997</v>
          </cell>
        </row>
        <row r="202">
          <cell r="A202" t="str">
            <v>25010039</v>
          </cell>
          <cell r="B202" t="str">
            <v>Garcia Canto Oyuki Vanessa</v>
          </cell>
          <cell r="C202" t="str">
            <v>Asistente educativa "b"</v>
          </cell>
          <cell r="D202">
            <v>111.18848</v>
          </cell>
          <cell r="E202">
            <v>3335.6543999999999</v>
          </cell>
          <cell r="H202">
            <v>3335.6543999999999</v>
          </cell>
          <cell r="I202">
            <v>133.426176</v>
          </cell>
          <cell r="J202">
            <v>3469.0805759999998</v>
          </cell>
          <cell r="K202">
            <v>41629</v>
          </cell>
          <cell r="L202">
            <v>4818.1807679999993</v>
          </cell>
          <cell r="M202">
            <v>1500</v>
          </cell>
          <cell r="N202">
            <v>579</v>
          </cell>
          <cell r="O202">
            <v>2776</v>
          </cell>
          <cell r="P202">
            <v>6000</v>
          </cell>
          <cell r="Q202">
            <v>1157</v>
          </cell>
          <cell r="T202">
            <v>5308</v>
          </cell>
          <cell r="U202">
            <v>708</v>
          </cell>
          <cell r="V202">
            <v>2590.08</v>
          </cell>
          <cell r="Z202">
            <v>2500</v>
          </cell>
          <cell r="AA202">
            <v>69565.260767999993</v>
          </cell>
        </row>
        <row r="203">
          <cell r="A203" t="str">
            <v>25020026</v>
          </cell>
          <cell r="B203" t="str">
            <v>Zavala Cachon Claudia De Jesus</v>
          </cell>
          <cell r="C203" t="str">
            <v>Encargada de grupo</v>
          </cell>
          <cell r="D203">
            <v>131.23052799999999</v>
          </cell>
          <cell r="E203">
            <v>3936.9158399999997</v>
          </cell>
          <cell r="H203">
            <v>3936.9158399999997</v>
          </cell>
          <cell r="I203">
            <v>157.47663359999999</v>
          </cell>
          <cell r="J203">
            <v>4094.3924735999994</v>
          </cell>
          <cell r="K203">
            <v>49133</v>
          </cell>
          <cell r="L203">
            <v>6075.9299647999987</v>
          </cell>
          <cell r="M203">
            <v>1500</v>
          </cell>
          <cell r="N203">
            <v>683</v>
          </cell>
          <cell r="O203">
            <v>3276</v>
          </cell>
          <cell r="P203">
            <v>6000</v>
          </cell>
          <cell r="Q203">
            <v>1365</v>
          </cell>
          <cell r="R203">
            <v>972</v>
          </cell>
          <cell r="T203">
            <v>6265</v>
          </cell>
          <cell r="U203">
            <v>836</v>
          </cell>
          <cell r="V203">
            <v>2055.6</v>
          </cell>
          <cell r="Z203">
            <v>2500</v>
          </cell>
          <cell r="AA203">
            <v>80661.529964800007</v>
          </cell>
        </row>
        <row r="204">
          <cell r="A204" t="str">
            <v>21010015</v>
          </cell>
          <cell r="B204" t="str">
            <v>Mezquita Argaez Martha Mercedes</v>
          </cell>
          <cell r="C204" t="str">
            <v>Asistente educativa "b"</v>
          </cell>
          <cell r="D204">
            <v>111.18848</v>
          </cell>
          <cell r="E204">
            <v>3335.6543999999999</v>
          </cell>
          <cell r="H204">
            <v>3335.6543999999999</v>
          </cell>
          <cell r="I204">
            <v>133.426176</v>
          </cell>
          <cell r="J204">
            <v>3469.0805759999998</v>
          </cell>
          <cell r="K204">
            <v>41629</v>
          </cell>
          <cell r="L204">
            <v>4818.1807679999993</v>
          </cell>
          <cell r="M204">
            <v>1500</v>
          </cell>
          <cell r="N204">
            <v>579</v>
          </cell>
          <cell r="O204">
            <v>2776</v>
          </cell>
          <cell r="P204">
            <v>6000</v>
          </cell>
          <cell r="Q204">
            <v>1157</v>
          </cell>
          <cell r="R204">
            <v>324</v>
          </cell>
          <cell r="T204">
            <v>5308</v>
          </cell>
          <cell r="U204">
            <v>708</v>
          </cell>
          <cell r="V204">
            <v>2590.08</v>
          </cell>
          <cell r="Z204">
            <v>2500</v>
          </cell>
          <cell r="AA204">
            <v>69889.260767999993</v>
          </cell>
        </row>
        <row r="205">
          <cell r="A205" t="str">
            <v>21100042</v>
          </cell>
          <cell r="B205" t="str">
            <v>Rodriguez Euan Maria Lucia</v>
          </cell>
          <cell r="C205" t="str">
            <v>Asistente educativa "b"</v>
          </cell>
          <cell r="D205">
            <v>111.18848</v>
          </cell>
          <cell r="E205">
            <v>3335.6543999999999</v>
          </cell>
          <cell r="H205">
            <v>3335.6543999999999</v>
          </cell>
          <cell r="I205">
            <v>133.426176</v>
          </cell>
          <cell r="J205">
            <v>3469.0805759999998</v>
          </cell>
          <cell r="K205">
            <v>41629</v>
          </cell>
          <cell r="L205">
            <v>4818.1807679999993</v>
          </cell>
          <cell r="M205">
            <v>1500</v>
          </cell>
          <cell r="N205">
            <v>579</v>
          </cell>
          <cell r="O205">
            <v>2776</v>
          </cell>
          <cell r="P205">
            <v>6000</v>
          </cell>
          <cell r="Q205">
            <v>1157</v>
          </cell>
          <cell r="R205">
            <v>972</v>
          </cell>
          <cell r="T205">
            <v>5308</v>
          </cell>
          <cell r="U205">
            <v>708</v>
          </cell>
          <cell r="V205">
            <v>2590.08</v>
          </cell>
          <cell r="Z205">
            <v>2500</v>
          </cell>
          <cell r="AA205">
            <v>70537.260767999993</v>
          </cell>
        </row>
        <row r="206">
          <cell r="A206" t="str">
            <v>24060027</v>
          </cell>
          <cell r="B206" t="str">
            <v>Gomez Diaz Maria Jose</v>
          </cell>
          <cell r="C206" t="str">
            <v>Encargada de grupo</v>
          </cell>
          <cell r="D206">
            <v>131.22720000000001</v>
          </cell>
          <cell r="E206">
            <v>3936.8160000000003</v>
          </cell>
          <cell r="H206">
            <v>3936.8160000000003</v>
          </cell>
          <cell r="I206">
            <v>157.47264000000001</v>
          </cell>
          <cell r="J206">
            <v>4094.2886400000002</v>
          </cell>
          <cell r="K206">
            <v>49132</v>
          </cell>
          <cell r="L206">
            <v>6075.7515200000007</v>
          </cell>
          <cell r="M206">
            <v>1500</v>
          </cell>
          <cell r="N206">
            <v>683</v>
          </cell>
          <cell r="O206">
            <v>3276</v>
          </cell>
          <cell r="P206">
            <v>6000</v>
          </cell>
          <cell r="Q206">
            <v>1365</v>
          </cell>
          <cell r="R206">
            <v>324</v>
          </cell>
          <cell r="T206">
            <v>6265</v>
          </cell>
          <cell r="U206">
            <v>836</v>
          </cell>
          <cell r="V206">
            <v>2055.84</v>
          </cell>
          <cell r="Z206">
            <v>2500</v>
          </cell>
          <cell r="AA206">
            <v>80012.591519999987</v>
          </cell>
        </row>
        <row r="207">
          <cell r="A207" t="str">
            <v>21010007</v>
          </cell>
          <cell r="B207" t="str">
            <v>Esquivel Avila Emma De Jesus</v>
          </cell>
          <cell r="C207" t="str">
            <v>Encargada de grupo</v>
          </cell>
          <cell r="D207">
            <v>131.23052799999999</v>
          </cell>
          <cell r="E207">
            <v>3936.9158399999997</v>
          </cell>
          <cell r="H207">
            <v>3936.9158399999997</v>
          </cell>
          <cell r="I207">
            <v>157.47663359999999</v>
          </cell>
          <cell r="J207">
            <v>4094.3924735999994</v>
          </cell>
          <cell r="K207">
            <v>49133</v>
          </cell>
          <cell r="L207">
            <v>6075.9299647999987</v>
          </cell>
          <cell r="M207">
            <v>1500</v>
          </cell>
          <cell r="N207">
            <v>683</v>
          </cell>
          <cell r="O207">
            <v>3276</v>
          </cell>
          <cell r="P207">
            <v>6000</v>
          </cell>
          <cell r="Q207">
            <v>1365</v>
          </cell>
          <cell r="R207">
            <v>324</v>
          </cell>
          <cell r="T207">
            <v>6265</v>
          </cell>
          <cell r="U207">
            <v>836</v>
          </cell>
          <cell r="V207">
            <v>2055.6</v>
          </cell>
          <cell r="Z207">
            <v>2500</v>
          </cell>
          <cell r="AA207">
            <v>80013.529964800007</v>
          </cell>
        </row>
        <row r="208">
          <cell r="A208" t="str">
            <v>21090038</v>
          </cell>
          <cell r="B208" t="str">
            <v>Salazar Romero Gloria Del Socorro</v>
          </cell>
          <cell r="C208" t="str">
            <v>Asistente educativa "b"</v>
          </cell>
          <cell r="D208">
            <v>111.18848</v>
          </cell>
          <cell r="E208">
            <v>3335.6543999999999</v>
          </cell>
          <cell r="H208">
            <v>3335.6543999999999</v>
          </cell>
          <cell r="I208">
            <v>133.426176</v>
          </cell>
          <cell r="J208">
            <v>3469.0805759999998</v>
          </cell>
          <cell r="K208">
            <v>41629</v>
          </cell>
          <cell r="L208">
            <v>4818.1807679999993</v>
          </cell>
          <cell r="M208">
            <v>1500</v>
          </cell>
          <cell r="N208">
            <v>579</v>
          </cell>
          <cell r="O208">
            <v>2776</v>
          </cell>
          <cell r="P208">
            <v>6000</v>
          </cell>
          <cell r="Q208">
            <v>1157</v>
          </cell>
          <cell r="R208">
            <v>1296</v>
          </cell>
          <cell r="T208">
            <v>5308</v>
          </cell>
          <cell r="U208">
            <v>708</v>
          </cell>
          <cell r="V208">
            <v>2590.08</v>
          </cell>
          <cell r="Z208">
            <v>2500</v>
          </cell>
          <cell r="AA208">
            <v>70861.260767999993</v>
          </cell>
        </row>
        <row r="209">
          <cell r="A209" t="str">
            <v>21140053</v>
          </cell>
          <cell r="B209" t="str">
            <v>Palma Ruiz Marta Elena</v>
          </cell>
          <cell r="C209" t="str">
            <v>Lavandera</v>
          </cell>
          <cell r="D209">
            <v>99.290880000000001</v>
          </cell>
          <cell r="E209">
            <v>2978.7264</v>
          </cell>
          <cell r="H209">
            <v>2978.7264</v>
          </cell>
          <cell r="I209">
            <v>119.149056</v>
          </cell>
          <cell r="J209">
            <v>3097.8754560000002</v>
          </cell>
          <cell r="K209">
            <v>37175</v>
          </cell>
          <cell r="L209">
            <v>4201.3106080000007</v>
          </cell>
          <cell r="M209">
            <v>1500</v>
          </cell>
          <cell r="N209">
            <v>517</v>
          </cell>
          <cell r="O209">
            <v>2479</v>
          </cell>
          <cell r="P209">
            <v>6000</v>
          </cell>
          <cell r="Q209">
            <v>1033</v>
          </cell>
          <cell r="R209">
            <v>648</v>
          </cell>
          <cell r="T209">
            <v>4740</v>
          </cell>
          <cell r="U209">
            <v>632</v>
          </cell>
          <cell r="V209">
            <v>3000.24</v>
          </cell>
          <cell r="Z209">
            <v>2500</v>
          </cell>
          <cell r="AA209">
            <v>64425.550607999998</v>
          </cell>
        </row>
        <row r="210">
          <cell r="A210" t="str">
            <v>21010005</v>
          </cell>
          <cell r="B210" t="str">
            <v>Del Castillo Barrera Monica Del Carmen</v>
          </cell>
          <cell r="C210" t="str">
            <v>Asistente educativa "b"</v>
          </cell>
          <cell r="D210">
            <v>111.18848</v>
          </cell>
          <cell r="E210">
            <v>3335.6543999999999</v>
          </cell>
          <cell r="H210">
            <v>3335.6543999999999</v>
          </cell>
          <cell r="I210">
            <v>133.426176</v>
          </cell>
          <cell r="J210">
            <v>3469.0805759999998</v>
          </cell>
          <cell r="K210">
            <v>41629</v>
          </cell>
          <cell r="L210">
            <v>4818.1807679999993</v>
          </cell>
          <cell r="M210">
            <v>1500</v>
          </cell>
          <cell r="N210">
            <v>579</v>
          </cell>
          <cell r="O210">
            <v>2776</v>
          </cell>
          <cell r="P210">
            <v>6000</v>
          </cell>
          <cell r="Q210">
            <v>1157</v>
          </cell>
          <cell r="R210">
            <v>324</v>
          </cell>
          <cell r="T210">
            <v>5308</v>
          </cell>
          <cell r="U210">
            <v>708</v>
          </cell>
          <cell r="V210">
            <v>2590.08</v>
          </cell>
          <cell r="Z210">
            <v>2500</v>
          </cell>
          <cell r="AA210">
            <v>69889.260767999993</v>
          </cell>
        </row>
        <row r="211">
          <cell r="A211" t="str">
            <v>21060001</v>
          </cell>
          <cell r="B211" t="str">
            <v>Uicab Novelo Catalina Del Rosario</v>
          </cell>
          <cell r="C211" t="str">
            <v>Encargada de grupo</v>
          </cell>
          <cell r="D211">
            <v>131.22999999999999</v>
          </cell>
          <cell r="E211">
            <v>3936.8999999999996</v>
          </cell>
          <cell r="H211">
            <v>3936.8999999999996</v>
          </cell>
          <cell r="I211">
            <v>157.476</v>
          </cell>
          <cell r="J211">
            <v>4094.3759999999997</v>
          </cell>
          <cell r="K211">
            <v>49133</v>
          </cell>
          <cell r="L211">
            <v>6075.8979999999992</v>
          </cell>
          <cell r="M211">
            <v>1500</v>
          </cell>
          <cell r="N211">
            <v>683</v>
          </cell>
          <cell r="O211">
            <v>3276</v>
          </cell>
          <cell r="P211">
            <v>6000</v>
          </cell>
          <cell r="Q211">
            <v>1365</v>
          </cell>
          <cell r="T211">
            <v>6265</v>
          </cell>
          <cell r="U211">
            <v>836</v>
          </cell>
          <cell r="V211">
            <v>2055.6</v>
          </cell>
          <cell r="Z211">
            <v>2500</v>
          </cell>
          <cell r="AA211">
            <v>79689.498000000007</v>
          </cell>
        </row>
        <row r="212">
          <cell r="A212" t="str">
            <v>21090036</v>
          </cell>
          <cell r="B212" t="str">
            <v>Lara Arias Silvia Alicia</v>
          </cell>
          <cell r="C212" t="str">
            <v>Asistente educativa "b"</v>
          </cell>
          <cell r="D212">
            <v>111.18848</v>
          </cell>
          <cell r="E212">
            <v>3335.6543999999999</v>
          </cell>
          <cell r="H212">
            <v>3335.6543999999999</v>
          </cell>
          <cell r="I212">
            <v>133.426176</v>
          </cell>
          <cell r="J212">
            <v>3469.0805759999998</v>
          </cell>
          <cell r="K212">
            <v>41629</v>
          </cell>
          <cell r="L212">
            <v>4818.1807679999993</v>
          </cell>
          <cell r="M212">
            <v>1500</v>
          </cell>
          <cell r="N212">
            <v>579</v>
          </cell>
          <cell r="O212">
            <v>2776</v>
          </cell>
          <cell r="P212">
            <v>6000</v>
          </cell>
          <cell r="Q212">
            <v>1157</v>
          </cell>
          <cell r="R212">
            <v>324</v>
          </cell>
          <cell r="T212">
            <v>5308</v>
          </cell>
          <cell r="U212">
            <v>708</v>
          </cell>
          <cell r="V212">
            <v>2590.08</v>
          </cell>
          <cell r="Z212">
            <v>2500</v>
          </cell>
          <cell r="AA212">
            <v>69889.260767999993</v>
          </cell>
        </row>
        <row r="213">
          <cell r="A213" t="str">
            <v>25030027</v>
          </cell>
          <cell r="B213" t="str">
            <v>Rebolledo Castillo Susana Carolina</v>
          </cell>
          <cell r="C213" t="str">
            <v>Encargada de grupo</v>
          </cell>
          <cell r="D213">
            <v>131.23052799999999</v>
          </cell>
          <cell r="E213">
            <v>3936.9158399999997</v>
          </cell>
          <cell r="H213">
            <v>3936.9158399999997</v>
          </cell>
          <cell r="I213">
            <v>157.47663359999999</v>
          </cell>
          <cell r="J213">
            <v>4094.3924735999994</v>
          </cell>
          <cell r="K213">
            <v>49133</v>
          </cell>
          <cell r="L213">
            <v>6075.9299647999987</v>
          </cell>
          <cell r="M213">
            <v>1500</v>
          </cell>
          <cell r="N213">
            <v>683</v>
          </cell>
          <cell r="O213">
            <v>3276</v>
          </cell>
          <cell r="P213">
            <v>6000</v>
          </cell>
          <cell r="Q213">
            <v>1365</v>
          </cell>
          <cell r="R213">
            <v>324</v>
          </cell>
          <cell r="T213">
            <v>6265</v>
          </cell>
          <cell r="U213">
            <v>836</v>
          </cell>
          <cell r="V213">
            <v>2055.6</v>
          </cell>
          <cell r="Z213">
            <v>2500</v>
          </cell>
          <cell r="AA213">
            <v>80013.529964800007</v>
          </cell>
        </row>
        <row r="214">
          <cell r="A214" t="str">
            <v>25160002</v>
          </cell>
          <cell r="B214" t="str">
            <v>Navarrete Chavez Maria Yalile</v>
          </cell>
          <cell r="C214" t="str">
            <v>Encargada de grupo</v>
          </cell>
          <cell r="D214">
            <v>131.22720000000001</v>
          </cell>
          <cell r="E214">
            <v>3936.8160000000003</v>
          </cell>
          <cell r="H214">
            <v>3936.8160000000003</v>
          </cell>
          <cell r="I214">
            <v>157.47264000000001</v>
          </cell>
          <cell r="J214">
            <v>4094.2886400000002</v>
          </cell>
          <cell r="K214">
            <v>49132</v>
          </cell>
          <cell r="L214">
            <v>6075.7515200000007</v>
          </cell>
          <cell r="M214">
            <v>1500</v>
          </cell>
          <cell r="N214">
            <v>683</v>
          </cell>
          <cell r="O214">
            <v>3276</v>
          </cell>
          <cell r="P214">
            <v>6000</v>
          </cell>
          <cell r="Q214">
            <v>1365</v>
          </cell>
          <cell r="T214">
            <v>6265</v>
          </cell>
          <cell r="U214">
            <v>836</v>
          </cell>
          <cell r="V214">
            <v>2055.84</v>
          </cell>
          <cell r="Z214">
            <v>2500</v>
          </cell>
          <cell r="AA214">
            <v>79688.591519999987</v>
          </cell>
        </row>
        <row r="215">
          <cell r="A215" t="str">
            <v>21080035</v>
          </cell>
          <cell r="B215" t="str">
            <v>Xool Cauich Maria Elena</v>
          </cell>
          <cell r="C215" t="str">
            <v>Asistente educativa "b"</v>
          </cell>
          <cell r="D215">
            <v>111.18848</v>
          </cell>
          <cell r="E215">
            <v>3335.6543999999999</v>
          </cell>
          <cell r="H215">
            <v>3335.6543999999999</v>
          </cell>
          <cell r="I215">
            <v>133.426176</v>
          </cell>
          <cell r="J215">
            <v>3469.0805759999998</v>
          </cell>
          <cell r="K215">
            <v>41629</v>
          </cell>
          <cell r="L215">
            <v>4818.1807679999993</v>
          </cell>
          <cell r="M215">
            <v>1500</v>
          </cell>
          <cell r="N215">
            <v>579</v>
          </cell>
          <cell r="O215">
            <v>2776</v>
          </cell>
          <cell r="P215">
            <v>6000</v>
          </cell>
          <cell r="Q215">
            <v>1157</v>
          </cell>
          <cell r="R215">
            <v>972</v>
          </cell>
          <cell r="T215">
            <v>5308</v>
          </cell>
          <cell r="U215">
            <v>708</v>
          </cell>
          <cell r="V215">
            <v>2590.08</v>
          </cell>
          <cell r="Z215">
            <v>2500</v>
          </cell>
          <cell r="AA215">
            <v>70537.260767999993</v>
          </cell>
        </row>
        <row r="216">
          <cell r="A216" t="str">
            <v>21100040</v>
          </cell>
          <cell r="B216" t="str">
            <v>Esquivel Pantoja Maria Del Carmen</v>
          </cell>
          <cell r="C216" t="str">
            <v>Asistente educativa "b"</v>
          </cell>
          <cell r="D216">
            <v>111.18848</v>
          </cell>
          <cell r="E216">
            <v>3335.6543999999999</v>
          </cell>
          <cell r="H216">
            <v>3335.6543999999999</v>
          </cell>
          <cell r="I216">
            <v>133.426176</v>
          </cell>
          <cell r="J216">
            <v>3469.0805759999998</v>
          </cell>
          <cell r="K216">
            <v>41629</v>
          </cell>
          <cell r="L216">
            <v>4818.1807679999993</v>
          </cell>
          <cell r="M216">
            <v>1500</v>
          </cell>
          <cell r="N216">
            <v>579</v>
          </cell>
          <cell r="O216">
            <v>2776</v>
          </cell>
          <cell r="P216">
            <v>6000</v>
          </cell>
          <cell r="Q216">
            <v>1157</v>
          </cell>
          <cell r="R216">
            <v>972</v>
          </cell>
          <cell r="T216">
            <v>5308</v>
          </cell>
          <cell r="U216">
            <v>708</v>
          </cell>
          <cell r="V216">
            <v>2590.08</v>
          </cell>
          <cell r="Z216">
            <v>2500</v>
          </cell>
          <cell r="AA216">
            <v>70537.260767999993</v>
          </cell>
        </row>
        <row r="217">
          <cell r="A217" t="str">
            <v>22080047</v>
          </cell>
          <cell r="B217" t="str">
            <v>Torres Estrada Blanca Elva</v>
          </cell>
          <cell r="C217" t="str">
            <v>Encargada de grupo</v>
          </cell>
          <cell r="D217">
            <v>131.23052799999999</v>
          </cell>
          <cell r="E217">
            <v>3936.9158399999997</v>
          </cell>
          <cell r="H217">
            <v>3936.9158399999997</v>
          </cell>
          <cell r="I217">
            <v>157.47663359999999</v>
          </cell>
          <cell r="J217">
            <v>4094.3924735999994</v>
          </cell>
          <cell r="K217">
            <v>49133</v>
          </cell>
          <cell r="L217">
            <v>6075.9299647999987</v>
          </cell>
          <cell r="M217">
            <v>1500</v>
          </cell>
          <cell r="N217">
            <v>683</v>
          </cell>
          <cell r="O217">
            <v>3276</v>
          </cell>
          <cell r="P217">
            <v>6000</v>
          </cell>
          <cell r="Q217">
            <v>1365</v>
          </cell>
          <cell r="R217">
            <v>324</v>
          </cell>
          <cell r="T217">
            <v>6265</v>
          </cell>
          <cell r="U217">
            <v>836</v>
          </cell>
          <cell r="V217">
            <v>2055.6</v>
          </cell>
          <cell r="Z217">
            <v>2500</v>
          </cell>
          <cell r="AA217">
            <v>80013.529964800007</v>
          </cell>
        </row>
        <row r="218">
          <cell r="A218" t="str">
            <v>24070030</v>
          </cell>
          <cell r="B218" t="str">
            <v>Quintal Vargas Maria Del Carmen</v>
          </cell>
          <cell r="C218" t="str">
            <v>Coordinador de Pedagogia</v>
          </cell>
          <cell r="D218">
            <v>198.289728</v>
          </cell>
          <cell r="E218">
            <v>5948.6918399999995</v>
          </cell>
          <cell r="H218">
            <v>5948.6918399999995</v>
          </cell>
          <cell r="I218">
            <v>237.94767359999997</v>
          </cell>
          <cell r="J218">
            <v>6186.6395135999992</v>
          </cell>
          <cell r="K218">
            <v>74240</v>
          </cell>
          <cell r="L218">
            <v>9603.892684800001</v>
          </cell>
          <cell r="M218">
            <v>1500</v>
          </cell>
          <cell r="N218">
            <v>1032</v>
          </cell>
          <cell r="O218">
            <v>4950</v>
          </cell>
          <cell r="P218">
            <v>6000</v>
          </cell>
          <cell r="Q218">
            <v>2063</v>
          </cell>
          <cell r="R218">
            <v>972</v>
          </cell>
          <cell r="T218">
            <v>9466</v>
          </cell>
          <cell r="U218">
            <v>1263</v>
          </cell>
          <cell r="V218">
            <v>0</v>
          </cell>
          <cell r="Z218">
            <v>2500</v>
          </cell>
          <cell r="AA218">
            <v>113589.8926848</v>
          </cell>
        </row>
        <row r="219">
          <cell r="A219" t="str">
            <v>25100001</v>
          </cell>
          <cell r="B219" t="str">
            <v>Baeza Villanueva Mary Tere</v>
          </cell>
          <cell r="C219" t="str">
            <v>Asistente educativa "b"</v>
          </cell>
          <cell r="D219">
            <v>111.18848</v>
          </cell>
          <cell r="E219">
            <v>3335.6543999999999</v>
          </cell>
          <cell r="H219">
            <v>3335.6543999999999</v>
          </cell>
          <cell r="I219">
            <v>133.426176</v>
          </cell>
          <cell r="J219">
            <v>3469.0805759999998</v>
          </cell>
          <cell r="K219">
            <v>41629</v>
          </cell>
          <cell r="L219">
            <v>4818.1807679999993</v>
          </cell>
          <cell r="M219">
            <v>1500</v>
          </cell>
          <cell r="N219">
            <v>579</v>
          </cell>
          <cell r="O219">
            <v>2776</v>
          </cell>
          <cell r="P219">
            <v>6000</v>
          </cell>
          <cell r="Q219">
            <v>1157</v>
          </cell>
          <cell r="T219">
            <v>5308</v>
          </cell>
          <cell r="U219">
            <v>708</v>
          </cell>
          <cell r="V219">
            <v>2590.08</v>
          </cell>
          <cell r="Z219">
            <v>2500</v>
          </cell>
          <cell r="AA219">
            <v>69565.260767999993</v>
          </cell>
        </row>
        <row r="220">
          <cell r="A220" t="str">
            <v>21010020</v>
          </cell>
          <cell r="B220" t="str">
            <v>Santana Canto Lorena Asuncion</v>
          </cell>
          <cell r="C220" t="str">
            <v>Asistente educativa "b"</v>
          </cell>
          <cell r="D220">
            <v>111.18848</v>
          </cell>
          <cell r="E220">
            <v>3335.6543999999999</v>
          </cell>
          <cell r="H220">
            <v>3335.6543999999999</v>
          </cell>
          <cell r="I220">
            <v>133.426176</v>
          </cell>
          <cell r="J220">
            <v>3469.0805759999998</v>
          </cell>
          <cell r="K220">
            <v>41629</v>
          </cell>
          <cell r="L220">
            <v>4818.1807679999993</v>
          </cell>
          <cell r="M220">
            <v>1500</v>
          </cell>
          <cell r="N220">
            <v>579</v>
          </cell>
          <cell r="O220">
            <v>2776</v>
          </cell>
          <cell r="P220">
            <v>6000</v>
          </cell>
          <cell r="Q220">
            <v>1157</v>
          </cell>
          <cell r="R220">
            <v>324</v>
          </cell>
          <cell r="T220">
            <v>5308</v>
          </cell>
          <cell r="U220">
            <v>708</v>
          </cell>
          <cell r="V220">
            <v>2590.08</v>
          </cell>
          <cell r="Z220">
            <v>2500</v>
          </cell>
          <cell r="AA220">
            <v>69889.260767999993</v>
          </cell>
        </row>
        <row r="221">
          <cell r="A221" t="str">
            <v>21100041</v>
          </cell>
          <cell r="B221" t="str">
            <v>Lopez Aguilar Gloria Marina</v>
          </cell>
          <cell r="C221" t="str">
            <v>Asistente educativa "b"</v>
          </cell>
          <cell r="D221">
            <v>111.18848</v>
          </cell>
          <cell r="E221">
            <v>3335.6543999999999</v>
          </cell>
          <cell r="H221">
            <v>3335.6543999999999</v>
          </cell>
          <cell r="I221">
            <v>133.426176</v>
          </cell>
          <cell r="J221">
            <v>3469.0805759999998</v>
          </cell>
          <cell r="K221">
            <v>41629</v>
          </cell>
          <cell r="L221">
            <v>4818.1807679999993</v>
          </cell>
          <cell r="M221">
            <v>1500</v>
          </cell>
          <cell r="N221">
            <v>579</v>
          </cell>
          <cell r="O221">
            <v>2776</v>
          </cell>
          <cell r="P221">
            <v>6000</v>
          </cell>
          <cell r="Q221">
            <v>1157</v>
          </cell>
          <cell r="R221">
            <v>1296</v>
          </cell>
          <cell r="T221">
            <v>5308</v>
          </cell>
          <cell r="U221">
            <v>708</v>
          </cell>
          <cell r="V221">
            <v>2590.08</v>
          </cell>
          <cell r="Z221">
            <v>2500</v>
          </cell>
          <cell r="AA221">
            <v>70861.260767999993</v>
          </cell>
        </row>
        <row r="222">
          <cell r="A222" t="str">
            <v>21010013</v>
          </cell>
          <cell r="B222" t="str">
            <v>Loeza Dominguez Gabriela Guadalupe</v>
          </cell>
          <cell r="C222" t="str">
            <v>Encargada de grupo</v>
          </cell>
          <cell r="D222">
            <v>131.23052799999999</v>
          </cell>
          <cell r="E222">
            <v>3936.9158399999997</v>
          </cell>
          <cell r="H222">
            <v>3936.9158399999997</v>
          </cell>
          <cell r="I222">
            <v>157.47663359999999</v>
          </cell>
          <cell r="J222">
            <v>4094.3924735999994</v>
          </cell>
          <cell r="K222">
            <v>49133</v>
          </cell>
          <cell r="L222">
            <v>6075.9299647999987</v>
          </cell>
          <cell r="M222">
            <v>1500</v>
          </cell>
          <cell r="N222">
            <v>683</v>
          </cell>
          <cell r="O222">
            <v>3276</v>
          </cell>
          <cell r="P222">
            <v>6000</v>
          </cell>
          <cell r="Q222">
            <v>1365</v>
          </cell>
          <cell r="R222">
            <v>324</v>
          </cell>
          <cell r="T222">
            <v>6265</v>
          </cell>
          <cell r="U222">
            <v>836</v>
          </cell>
          <cell r="V222">
            <v>2055.6</v>
          </cell>
          <cell r="Z222">
            <v>2500</v>
          </cell>
          <cell r="AA222">
            <v>80013.529964800007</v>
          </cell>
        </row>
        <row r="223">
          <cell r="A223" t="str">
            <v>21030025</v>
          </cell>
          <cell r="B223" t="str">
            <v>Cuellar Tello Grendy Beatriz</v>
          </cell>
          <cell r="C223" t="str">
            <v>Asistente educativa "b"</v>
          </cell>
          <cell r="D223">
            <v>111.18848</v>
          </cell>
          <cell r="E223">
            <v>3335.6543999999999</v>
          </cell>
          <cell r="H223">
            <v>3335.6543999999999</v>
          </cell>
          <cell r="I223">
            <v>133.426176</v>
          </cell>
          <cell r="J223">
            <v>3469.0805759999998</v>
          </cell>
          <cell r="K223">
            <v>41629</v>
          </cell>
          <cell r="L223">
            <v>4818.1807679999993</v>
          </cell>
          <cell r="M223">
            <v>1500</v>
          </cell>
          <cell r="N223">
            <v>579</v>
          </cell>
          <cell r="O223">
            <v>2776</v>
          </cell>
          <cell r="P223">
            <v>6000</v>
          </cell>
          <cell r="Q223">
            <v>1157</v>
          </cell>
          <cell r="R223">
            <v>324</v>
          </cell>
          <cell r="T223">
            <v>5308</v>
          </cell>
          <cell r="U223">
            <v>708</v>
          </cell>
          <cell r="V223">
            <v>2590.08</v>
          </cell>
          <cell r="Z223">
            <v>2500</v>
          </cell>
          <cell r="AA223">
            <v>69889.260767999993</v>
          </cell>
        </row>
        <row r="224">
          <cell r="A224" t="str">
            <v>21120045</v>
          </cell>
          <cell r="B224" t="str">
            <v>Sosa Mendez Ruby Guadalupe</v>
          </cell>
          <cell r="C224" t="str">
            <v>Asistente educativa "b"</v>
          </cell>
          <cell r="D224">
            <v>111.18848</v>
          </cell>
          <cell r="E224">
            <v>3335.6543999999999</v>
          </cell>
          <cell r="H224">
            <v>3335.6543999999999</v>
          </cell>
          <cell r="I224">
            <v>133.426176</v>
          </cell>
          <cell r="J224">
            <v>3469.0805759999998</v>
          </cell>
          <cell r="K224">
            <v>41629</v>
          </cell>
          <cell r="L224">
            <v>4818.1807679999993</v>
          </cell>
          <cell r="M224">
            <v>1500</v>
          </cell>
          <cell r="N224">
            <v>579</v>
          </cell>
          <cell r="O224">
            <v>2776</v>
          </cell>
          <cell r="P224">
            <v>6000</v>
          </cell>
          <cell r="Q224">
            <v>1157</v>
          </cell>
          <cell r="R224">
            <v>972</v>
          </cell>
          <cell r="T224">
            <v>5308</v>
          </cell>
          <cell r="U224">
            <v>708</v>
          </cell>
          <cell r="V224">
            <v>2590.08</v>
          </cell>
          <cell r="Z224">
            <v>2500</v>
          </cell>
          <cell r="AA224">
            <v>70537.260767999993</v>
          </cell>
        </row>
        <row r="225">
          <cell r="A225" t="str">
            <v>46010023</v>
          </cell>
          <cell r="B225" t="str">
            <v>Vargas Arana Mariana Del Rosario</v>
          </cell>
          <cell r="C225" t="str">
            <v>Encargada de grupo</v>
          </cell>
          <cell r="D225">
            <v>131.22720000000001</v>
          </cell>
          <cell r="E225">
            <v>3936.8160000000003</v>
          </cell>
          <cell r="H225">
            <v>3936.8160000000003</v>
          </cell>
          <cell r="I225">
            <v>157.47264000000001</v>
          </cell>
          <cell r="J225">
            <v>4094.2886400000002</v>
          </cell>
          <cell r="K225">
            <v>49132</v>
          </cell>
          <cell r="L225">
            <v>6075.7515200000007</v>
          </cell>
          <cell r="M225">
            <v>1500</v>
          </cell>
          <cell r="N225">
            <v>683</v>
          </cell>
          <cell r="O225">
            <v>3276</v>
          </cell>
          <cell r="P225">
            <v>6000</v>
          </cell>
          <cell r="Q225">
            <v>1365</v>
          </cell>
          <cell r="T225">
            <v>6265</v>
          </cell>
          <cell r="U225">
            <v>836</v>
          </cell>
          <cell r="V225">
            <v>2055.84</v>
          </cell>
          <cell r="Z225">
            <v>2500</v>
          </cell>
          <cell r="AA225">
            <v>79688.591519999987</v>
          </cell>
        </row>
        <row r="226">
          <cell r="A226" t="str">
            <v>21010004</v>
          </cell>
          <cell r="B226" t="str">
            <v>Coronado Herrera Gabriela</v>
          </cell>
          <cell r="C226" t="str">
            <v>Asistente educativa "b"</v>
          </cell>
          <cell r="D226">
            <v>111.18848</v>
          </cell>
          <cell r="E226">
            <v>3335.6543999999999</v>
          </cell>
          <cell r="H226">
            <v>3335.6543999999999</v>
          </cell>
          <cell r="I226">
            <v>133.426176</v>
          </cell>
          <cell r="J226">
            <v>3469.0805759999998</v>
          </cell>
          <cell r="K226">
            <v>41629</v>
          </cell>
          <cell r="L226">
            <v>4818.1807679999993</v>
          </cell>
          <cell r="M226">
            <v>1500</v>
          </cell>
          <cell r="N226">
            <v>579</v>
          </cell>
          <cell r="O226">
            <v>2776</v>
          </cell>
          <cell r="P226">
            <v>6000</v>
          </cell>
          <cell r="Q226">
            <v>1157</v>
          </cell>
          <cell r="R226">
            <v>324</v>
          </cell>
          <cell r="T226">
            <v>5308</v>
          </cell>
          <cell r="U226">
            <v>708</v>
          </cell>
          <cell r="V226">
            <v>2590.08</v>
          </cell>
          <cell r="Z226">
            <v>2500</v>
          </cell>
          <cell r="AA226">
            <v>69889.260767999993</v>
          </cell>
        </row>
        <row r="227">
          <cell r="A227" t="str">
            <v>21050031</v>
          </cell>
          <cell r="B227" t="str">
            <v>Manzanilla Lopez Yolanda Beatriz</v>
          </cell>
          <cell r="C227" t="str">
            <v>Asistente educativa "b"</v>
          </cell>
          <cell r="D227">
            <v>111.18848</v>
          </cell>
          <cell r="E227">
            <v>3335.6543999999999</v>
          </cell>
          <cell r="H227">
            <v>3335.6543999999999</v>
          </cell>
          <cell r="I227">
            <v>133.426176</v>
          </cell>
          <cell r="J227">
            <v>3469.0805759999998</v>
          </cell>
          <cell r="K227">
            <v>41629</v>
          </cell>
          <cell r="L227">
            <v>4818.1807679999993</v>
          </cell>
          <cell r="M227">
            <v>1500</v>
          </cell>
          <cell r="N227">
            <v>579</v>
          </cell>
          <cell r="O227">
            <v>2776</v>
          </cell>
          <cell r="P227">
            <v>6000</v>
          </cell>
          <cell r="Q227">
            <v>1157</v>
          </cell>
          <cell r="R227">
            <v>648</v>
          </cell>
          <cell r="T227">
            <v>5308</v>
          </cell>
          <cell r="U227">
            <v>708</v>
          </cell>
          <cell r="V227">
            <v>2590.08</v>
          </cell>
          <cell r="Z227">
            <v>2500</v>
          </cell>
          <cell r="AA227">
            <v>70213.260767999993</v>
          </cell>
        </row>
        <row r="228">
          <cell r="A228" t="str">
            <v>24040022</v>
          </cell>
          <cell r="B228" t="str">
            <v>Estrella Leon Josefina</v>
          </cell>
          <cell r="C228" t="str">
            <v>Asistente educativa "b"</v>
          </cell>
          <cell r="D228">
            <v>111.18848</v>
          </cell>
          <cell r="E228">
            <v>3335.6543999999999</v>
          </cell>
          <cell r="H228">
            <v>3335.6543999999999</v>
          </cell>
          <cell r="I228">
            <v>133.426176</v>
          </cell>
          <cell r="J228">
            <v>3469.0805759999998</v>
          </cell>
          <cell r="K228">
            <v>41629</v>
          </cell>
          <cell r="L228">
            <v>4818.1807679999993</v>
          </cell>
          <cell r="M228">
            <v>1500</v>
          </cell>
          <cell r="N228">
            <v>579</v>
          </cell>
          <cell r="O228">
            <v>2776</v>
          </cell>
          <cell r="P228">
            <v>6000</v>
          </cell>
          <cell r="Q228">
            <v>1157</v>
          </cell>
          <cell r="R228">
            <v>972</v>
          </cell>
          <cell r="T228">
            <v>5308</v>
          </cell>
          <cell r="U228">
            <v>708</v>
          </cell>
          <cell r="V228">
            <v>2590.08</v>
          </cell>
          <cell r="Z228">
            <v>2500</v>
          </cell>
          <cell r="AA228">
            <v>70537.260767999993</v>
          </cell>
        </row>
        <row r="229">
          <cell r="A229" t="str">
            <v>21010010</v>
          </cell>
          <cell r="B229" t="str">
            <v>Gomez Diaz Maria Antonia</v>
          </cell>
          <cell r="C229" t="str">
            <v>Asistente educativa "b"</v>
          </cell>
          <cell r="D229">
            <v>111.18848</v>
          </cell>
          <cell r="E229">
            <v>3335.6543999999999</v>
          </cell>
          <cell r="H229">
            <v>3335.6543999999999</v>
          </cell>
          <cell r="I229">
            <v>133.426176</v>
          </cell>
          <cell r="J229">
            <v>3469.0805759999998</v>
          </cell>
          <cell r="K229">
            <v>41629</v>
          </cell>
          <cell r="L229">
            <v>4818.1807679999993</v>
          </cell>
          <cell r="M229">
            <v>1500</v>
          </cell>
          <cell r="N229">
            <v>579</v>
          </cell>
          <cell r="O229">
            <v>2776</v>
          </cell>
          <cell r="P229">
            <v>6000</v>
          </cell>
          <cell r="Q229">
            <v>1157</v>
          </cell>
          <cell r="R229">
            <v>324</v>
          </cell>
          <cell r="T229">
            <v>5308</v>
          </cell>
          <cell r="U229">
            <v>708</v>
          </cell>
          <cell r="V229">
            <v>2590.08</v>
          </cell>
          <cell r="Z229">
            <v>2500</v>
          </cell>
          <cell r="AA229">
            <v>69889.260767999993</v>
          </cell>
        </row>
        <row r="230">
          <cell r="A230" t="str">
            <v>21030027</v>
          </cell>
          <cell r="B230" t="str">
            <v>Salazar Dominguez Eloisa Guadalupe</v>
          </cell>
          <cell r="C230" t="str">
            <v>Asistente educativa "b"</v>
          </cell>
          <cell r="D230">
            <v>111.18848</v>
          </cell>
          <cell r="E230">
            <v>3335.6543999999999</v>
          </cell>
          <cell r="H230">
            <v>3335.6543999999999</v>
          </cell>
          <cell r="I230">
            <v>133.426176</v>
          </cell>
          <cell r="J230">
            <v>3469.0805759999998</v>
          </cell>
          <cell r="K230">
            <v>41629</v>
          </cell>
          <cell r="L230">
            <v>4818.1807679999993</v>
          </cell>
          <cell r="M230">
            <v>1500</v>
          </cell>
          <cell r="N230">
            <v>579</v>
          </cell>
          <cell r="O230">
            <v>2776</v>
          </cell>
          <cell r="P230">
            <v>6000</v>
          </cell>
          <cell r="Q230">
            <v>1157</v>
          </cell>
          <cell r="R230">
            <v>972</v>
          </cell>
          <cell r="T230">
            <v>5308</v>
          </cell>
          <cell r="U230">
            <v>708</v>
          </cell>
          <cell r="V230">
            <v>2590.08</v>
          </cell>
          <cell r="Z230">
            <v>2500</v>
          </cell>
          <cell r="AA230">
            <v>70537.260767999993</v>
          </cell>
        </row>
        <row r="231">
          <cell r="A231" t="str">
            <v>21130051</v>
          </cell>
          <cell r="B231" t="str">
            <v>Osorio Y Osorio Ana Alberta</v>
          </cell>
          <cell r="C231" t="str">
            <v>Asistente educativa "b"</v>
          </cell>
          <cell r="D231">
            <v>111.18640000000001</v>
          </cell>
          <cell r="E231">
            <v>3335.5920000000001</v>
          </cell>
          <cell r="H231">
            <v>3335.5920000000001</v>
          </cell>
          <cell r="I231">
            <v>133.42368000000002</v>
          </cell>
          <cell r="J231">
            <v>3469.01568</v>
          </cell>
          <cell r="K231">
            <v>41629</v>
          </cell>
          <cell r="L231">
            <v>4818.0742399999999</v>
          </cell>
          <cell r="M231">
            <v>1500</v>
          </cell>
          <cell r="N231">
            <v>579</v>
          </cell>
          <cell r="O231">
            <v>2776</v>
          </cell>
          <cell r="P231">
            <v>6000</v>
          </cell>
          <cell r="Q231">
            <v>1157</v>
          </cell>
          <cell r="R231">
            <v>648</v>
          </cell>
          <cell r="T231">
            <v>5308</v>
          </cell>
          <cell r="U231">
            <v>708</v>
          </cell>
          <cell r="V231">
            <v>2590.08</v>
          </cell>
          <cell r="Z231">
            <v>2500</v>
          </cell>
          <cell r="AA231">
            <v>70213.154240000003</v>
          </cell>
        </row>
        <row r="232">
          <cell r="A232" t="str">
            <v>23170001</v>
          </cell>
          <cell r="B232" t="str">
            <v>Caceres Medina Teresita De Jesus</v>
          </cell>
          <cell r="C232" t="str">
            <v>Asistente educativa "b"</v>
          </cell>
          <cell r="D232">
            <v>111.18640000000001</v>
          </cell>
          <cell r="E232">
            <v>3335.5920000000001</v>
          </cell>
          <cell r="H232">
            <v>3335.5920000000001</v>
          </cell>
          <cell r="I232">
            <v>133.42368000000002</v>
          </cell>
          <cell r="J232">
            <v>3469.01568</v>
          </cell>
          <cell r="K232">
            <v>41629</v>
          </cell>
          <cell r="L232">
            <v>4818.0742399999999</v>
          </cell>
          <cell r="M232">
            <v>1500</v>
          </cell>
          <cell r="N232">
            <v>579</v>
          </cell>
          <cell r="O232">
            <v>2776</v>
          </cell>
          <cell r="P232">
            <v>6000</v>
          </cell>
          <cell r="Q232">
            <v>1157</v>
          </cell>
          <cell r="T232">
            <v>5308</v>
          </cell>
          <cell r="U232">
            <v>708</v>
          </cell>
          <cell r="V232">
            <v>2590.08</v>
          </cell>
          <cell r="Z232">
            <v>2500</v>
          </cell>
          <cell r="AA232">
            <v>69565.154240000003</v>
          </cell>
        </row>
        <row r="233">
          <cell r="A233" t="str">
            <v>24100038</v>
          </cell>
          <cell r="B233" t="str">
            <v>Mancilla Villanueva Miriam Eugenia</v>
          </cell>
          <cell r="C233" t="str">
            <v>Asistente educativa "b"</v>
          </cell>
          <cell r="D233">
            <v>111.19</v>
          </cell>
          <cell r="E233">
            <v>3335.7</v>
          </cell>
          <cell r="H233">
            <v>3335.7</v>
          </cell>
          <cell r="I233">
            <v>133.428</v>
          </cell>
          <cell r="J233">
            <v>3469.1279999999997</v>
          </cell>
          <cell r="K233">
            <v>41630</v>
          </cell>
          <cell r="L233">
            <v>4818.2539999999999</v>
          </cell>
          <cell r="M233">
            <v>1500</v>
          </cell>
          <cell r="N233">
            <v>579</v>
          </cell>
          <cell r="O233">
            <v>2776</v>
          </cell>
          <cell r="P233">
            <v>6000</v>
          </cell>
          <cell r="Q233">
            <v>1157</v>
          </cell>
          <cell r="R233">
            <v>648</v>
          </cell>
          <cell r="T233">
            <v>5308</v>
          </cell>
          <cell r="U233">
            <v>708</v>
          </cell>
          <cell r="V233">
            <v>2589.84</v>
          </cell>
          <cell r="Z233">
            <v>2500</v>
          </cell>
          <cell r="AA233">
            <v>70214.093999999997</v>
          </cell>
        </row>
        <row r="234">
          <cell r="A234" t="str">
            <v>27010017</v>
          </cell>
          <cell r="B234" t="str">
            <v>Solis Briceño Martha Ruth</v>
          </cell>
          <cell r="C234" t="str">
            <v>Encargada de grupo</v>
          </cell>
          <cell r="D234">
            <v>131.23052799999999</v>
          </cell>
          <cell r="E234">
            <v>3936.9158399999997</v>
          </cell>
          <cell r="H234">
            <v>3936.9158399999997</v>
          </cell>
          <cell r="I234">
            <v>157.47663359999999</v>
          </cell>
          <cell r="J234">
            <v>4094.3924735999994</v>
          </cell>
          <cell r="K234">
            <v>49133</v>
          </cell>
          <cell r="L234">
            <v>6075.9299647999987</v>
          </cell>
          <cell r="M234">
            <v>1500</v>
          </cell>
          <cell r="N234">
            <v>683</v>
          </cell>
          <cell r="O234">
            <v>3276</v>
          </cell>
          <cell r="P234">
            <v>6000</v>
          </cell>
          <cell r="Q234">
            <v>1365</v>
          </cell>
          <cell r="R234">
            <v>324</v>
          </cell>
          <cell r="T234">
            <v>6265</v>
          </cell>
          <cell r="U234">
            <v>836</v>
          </cell>
          <cell r="V234">
            <v>2055.6</v>
          </cell>
          <cell r="Z234">
            <v>2500</v>
          </cell>
          <cell r="AA234">
            <v>80013.529964800007</v>
          </cell>
        </row>
        <row r="235">
          <cell r="A235" t="str">
            <v>21010008</v>
          </cell>
          <cell r="B235" t="str">
            <v>Galeana Escalante Diana Socorro</v>
          </cell>
          <cell r="C235" t="str">
            <v>Encargada de grupo</v>
          </cell>
          <cell r="D235">
            <v>131.23052799999999</v>
          </cell>
          <cell r="E235">
            <v>3936.9158399999997</v>
          </cell>
          <cell r="H235">
            <v>3936.9158399999997</v>
          </cell>
          <cell r="I235">
            <v>157.47663359999999</v>
          </cell>
          <cell r="J235">
            <v>4094.3924735999994</v>
          </cell>
          <cell r="K235">
            <v>49133</v>
          </cell>
          <cell r="L235">
            <v>6075.9299647999987</v>
          </cell>
          <cell r="M235">
            <v>1500</v>
          </cell>
          <cell r="N235">
            <v>683</v>
          </cell>
          <cell r="O235">
            <v>3276</v>
          </cell>
          <cell r="P235">
            <v>6000</v>
          </cell>
          <cell r="Q235">
            <v>1365</v>
          </cell>
          <cell r="R235">
            <v>324</v>
          </cell>
          <cell r="T235">
            <v>6265</v>
          </cell>
          <cell r="U235">
            <v>836</v>
          </cell>
          <cell r="V235">
            <v>2055.6</v>
          </cell>
          <cell r="Z235">
            <v>2500</v>
          </cell>
          <cell r="AA235">
            <v>80013.529964800007</v>
          </cell>
        </row>
        <row r="236">
          <cell r="A236" t="str">
            <v>21010008</v>
          </cell>
          <cell r="B236" t="str">
            <v>Vacante</v>
          </cell>
          <cell r="C236" t="str">
            <v>Encargada de grupo</v>
          </cell>
          <cell r="D236">
            <v>131.23052799999999</v>
          </cell>
          <cell r="E236">
            <v>3936.9158399999997</v>
          </cell>
          <cell r="H236">
            <v>3936.9158399999997</v>
          </cell>
          <cell r="I236">
            <v>157.47663359999999</v>
          </cell>
          <cell r="J236">
            <v>4094.3924735999994</v>
          </cell>
          <cell r="K236">
            <v>49133</v>
          </cell>
          <cell r="L236">
            <v>6075.9299647999987</v>
          </cell>
          <cell r="M236">
            <v>1500</v>
          </cell>
          <cell r="N236">
            <v>683</v>
          </cell>
          <cell r="O236">
            <v>3276</v>
          </cell>
          <cell r="P236">
            <v>6000</v>
          </cell>
          <cell r="Q236">
            <v>1365</v>
          </cell>
          <cell r="R236">
            <v>324</v>
          </cell>
          <cell r="T236">
            <v>6265</v>
          </cell>
          <cell r="U236">
            <v>836</v>
          </cell>
          <cell r="V236">
            <v>2055.6</v>
          </cell>
          <cell r="Z236">
            <v>2500</v>
          </cell>
          <cell r="AA236">
            <v>80013.529964800007</v>
          </cell>
        </row>
        <row r="237">
          <cell r="A237" t="str">
            <v>21040029</v>
          </cell>
          <cell r="B237" t="str">
            <v>Navarrete Palma Adremy Lucelly</v>
          </cell>
          <cell r="C237" t="str">
            <v>Asistente educativa "b"</v>
          </cell>
          <cell r="D237">
            <v>111.18848</v>
          </cell>
          <cell r="E237">
            <v>3335.6543999999999</v>
          </cell>
          <cell r="H237">
            <v>3335.6543999999999</v>
          </cell>
          <cell r="I237">
            <v>133.426176</v>
          </cell>
          <cell r="J237">
            <v>3469.0805759999998</v>
          </cell>
          <cell r="K237">
            <v>41629</v>
          </cell>
          <cell r="L237">
            <v>4818.1807679999993</v>
          </cell>
          <cell r="M237">
            <v>1500</v>
          </cell>
          <cell r="N237">
            <v>579</v>
          </cell>
          <cell r="O237">
            <v>2776</v>
          </cell>
          <cell r="P237">
            <v>6000</v>
          </cell>
          <cell r="Q237">
            <v>1157</v>
          </cell>
          <cell r="R237">
            <v>324</v>
          </cell>
          <cell r="T237">
            <v>5308</v>
          </cell>
          <cell r="U237">
            <v>708</v>
          </cell>
          <cell r="V237">
            <v>2590.08</v>
          </cell>
          <cell r="Z237">
            <v>2500</v>
          </cell>
          <cell r="AA237">
            <v>69889.260767999993</v>
          </cell>
        </row>
        <row r="238">
          <cell r="A238" t="str">
            <v>21120001</v>
          </cell>
          <cell r="B238" t="str">
            <v>Gomez Borges Nely Del Carmen</v>
          </cell>
          <cell r="C238" t="str">
            <v>Asistente educativa "a"</v>
          </cell>
          <cell r="D238">
            <v>111.19</v>
          </cell>
          <cell r="E238">
            <v>3335.7</v>
          </cell>
          <cell r="H238">
            <v>3335.7</v>
          </cell>
          <cell r="I238">
            <v>133.428</v>
          </cell>
          <cell r="J238">
            <v>3469.1279999999997</v>
          </cell>
          <cell r="K238">
            <v>41630</v>
          </cell>
          <cell r="L238">
            <v>4818.2539999999999</v>
          </cell>
          <cell r="M238">
            <v>1500</v>
          </cell>
          <cell r="N238">
            <v>579</v>
          </cell>
          <cell r="O238">
            <v>2776</v>
          </cell>
          <cell r="P238">
            <v>6000</v>
          </cell>
          <cell r="Q238">
            <v>1157</v>
          </cell>
          <cell r="T238">
            <v>5308</v>
          </cell>
          <cell r="U238">
            <v>708</v>
          </cell>
          <cell r="V238">
            <v>2589.84</v>
          </cell>
          <cell r="Z238">
            <v>2500</v>
          </cell>
          <cell r="AA238">
            <v>69566.093999999997</v>
          </cell>
        </row>
        <row r="239">
          <cell r="A239" t="str">
            <v>23010001</v>
          </cell>
          <cell r="B239" t="str">
            <v>Buenfil Berzunza Pilar</v>
          </cell>
          <cell r="C239" t="str">
            <v>Asistente educativa "b"</v>
          </cell>
          <cell r="D239">
            <v>111.18848</v>
          </cell>
          <cell r="E239">
            <v>3335.6543999999999</v>
          </cell>
          <cell r="H239">
            <v>3335.6543999999999</v>
          </cell>
          <cell r="I239">
            <v>133.426176</v>
          </cell>
          <cell r="J239">
            <v>3469.0805759999998</v>
          </cell>
          <cell r="K239">
            <v>41629</v>
          </cell>
          <cell r="L239">
            <v>4818.1807679999993</v>
          </cell>
          <cell r="M239">
            <v>1500</v>
          </cell>
          <cell r="N239">
            <v>579</v>
          </cell>
          <cell r="O239">
            <v>2776</v>
          </cell>
          <cell r="P239">
            <v>6000</v>
          </cell>
          <cell r="Q239">
            <v>1157</v>
          </cell>
          <cell r="R239">
            <v>324</v>
          </cell>
          <cell r="T239">
            <v>5308</v>
          </cell>
          <cell r="U239">
            <v>708</v>
          </cell>
          <cell r="V239">
            <v>2590.08</v>
          </cell>
          <cell r="Z239">
            <v>2500</v>
          </cell>
          <cell r="AA239">
            <v>69889.260767999993</v>
          </cell>
        </row>
        <row r="240">
          <cell r="A240" t="str">
            <v>21020004</v>
          </cell>
          <cell r="B240" t="str">
            <v>Aguirre Berzunza Gloria</v>
          </cell>
          <cell r="C240" t="str">
            <v>Doctor "b"</v>
          </cell>
          <cell r="D240">
            <v>173.33</v>
          </cell>
          <cell r="E240">
            <v>5199.9000000000005</v>
          </cell>
          <cell r="H240">
            <v>5199.9000000000005</v>
          </cell>
          <cell r="I240">
            <v>207.99600000000004</v>
          </cell>
          <cell r="J240">
            <v>5407.8960000000006</v>
          </cell>
          <cell r="K240">
            <v>64895</v>
          </cell>
          <cell r="L240">
            <v>8300.1779999999999</v>
          </cell>
          <cell r="M240">
            <v>1500</v>
          </cell>
          <cell r="N240">
            <v>902</v>
          </cell>
          <cell r="O240">
            <v>4327</v>
          </cell>
          <cell r="P240">
            <v>6000</v>
          </cell>
          <cell r="Q240">
            <v>1803</v>
          </cell>
          <cell r="T240">
            <v>8275</v>
          </cell>
          <cell r="U240">
            <v>1104</v>
          </cell>
          <cell r="V240">
            <v>92.64</v>
          </cell>
          <cell r="Z240">
            <v>2500</v>
          </cell>
          <cell r="AA240">
            <v>99698.817999999999</v>
          </cell>
        </row>
        <row r="241">
          <cell r="A241" t="str">
            <v>21020024</v>
          </cell>
          <cell r="B241" t="str">
            <v>Briceño Ancona Gladys Maria De La C.</v>
          </cell>
          <cell r="C241" t="str">
            <v>Enfermera "b"</v>
          </cell>
          <cell r="D241">
            <v>112.4864</v>
          </cell>
          <cell r="E241">
            <v>3374.5920000000001</v>
          </cell>
          <cell r="H241">
            <v>3374.5920000000001</v>
          </cell>
          <cell r="I241">
            <v>134.98367999999999</v>
          </cell>
          <cell r="J241">
            <v>3509.5756799999999</v>
          </cell>
          <cell r="K241">
            <v>42115</v>
          </cell>
          <cell r="L241">
            <v>4880.9842399999998</v>
          </cell>
          <cell r="M241">
            <v>1500</v>
          </cell>
          <cell r="N241">
            <v>585</v>
          </cell>
          <cell r="O241">
            <v>2808</v>
          </cell>
          <cell r="P241">
            <v>6000</v>
          </cell>
          <cell r="Q241">
            <v>1170</v>
          </cell>
          <cell r="R241">
            <v>648</v>
          </cell>
          <cell r="T241">
            <v>5370</v>
          </cell>
          <cell r="U241">
            <v>716</v>
          </cell>
          <cell r="V241">
            <v>2441.04</v>
          </cell>
          <cell r="Z241">
            <v>2500</v>
          </cell>
          <cell r="AA241">
            <v>70734.024239999984</v>
          </cell>
        </row>
        <row r="242">
          <cell r="A242" t="str">
            <v>21160058</v>
          </cell>
          <cell r="B242" t="str">
            <v>Chi Cime Juan</v>
          </cell>
          <cell r="C242" t="str">
            <v>Vigilante "b"</v>
          </cell>
          <cell r="D242">
            <v>106.786368</v>
          </cell>
          <cell r="E242">
            <v>3203.5910399999998</v>
          </cell>
          <cell r="H242">
            <v>3203.5910399999998</v>
          </cell>
          <cell r="I242">
            <v>128.1436416</v>
          </cell>
          <cell r="J242">
            <v>3331.7346815999999</v>
          </cell>
          <cell r="K242">
            <v>39981</v>
          </cell>
          <cell r="L242">
            <v>4605.1429088000004</v>
          </cell>
          <cell r="M242">
            <v>1500</v>
          </cell>
          <cell r="N242">
            <v>556</v>
          </cell>
          <cell r="O242">
            <v>2666</v>
          </cell>
          <cell r="P242">
            <v>6000</v>
          </cell>
          <cell r="Q242">
            <v>1111</v>
          </cell>
          <cell r="R242">
            <v>1620</v>
          </cell>
          <cell r="S242">
            <v>1333</v>
          </cell>
          <cell r="T242">
            <v>5098</v>
          </cell>
          <cell r="U242">
            <v>680</v>
          </cell>
          <cell r="V242">
            <v>2845.92</v>
          </cell>
          <cell r="W242">
            <v>2666</v>
          </cell>
          <cell r="Z242">
            <v>2500</v>
          </cell>
          <cell r="AA242">
            <v>73162.062908799999</v>
          </cell>
        </row>
        <row r="243">
          <cell r="A243" t="str">
            <v>22010015</v>
          </cell>
          <cell r="B243" t="str">
            <v>Mendez Y Mendez Luis Jorge</v>
          </cell>
          <cell r="C243" t="str">
            <v>Vigilante "b"</v>
          </cell>
          <cell r="D243">
            <v>106.786368</v>
          </cell>
          <cell r="E243">
            <v>3203.5910399999998</v>
          </cell>
          <cell r="H243">
            <v>3203.5910399999998</v>
          </cell>
          <cell r="I243">
            <v>128.1436416</v>
          </cell>
          <cell r="J243">
            <v>3331.7346815999999</v>
          </cell>
          <cell r="K243">
            <v>39981</v>
          </cell>
          <cell r="L243">
            <v>4605.1429088000004</v>
          </cell>
          <cell r="M243">
            <v>1500</v>
          </cell>
          <cell r="N243">
            <v>556</v>
          </cell>
          <cell r="O243">
            <v>2666</v>
          </cell>
          <cell r="P243">
            <v>6000</v>
          </cell>
          <cell r="Q243">
            <v>1111</v>
          </cell>
          <cell r="R243">
            <v>324</v>
          </cell>
          <cell r="S243">
            <v>1333</v>
          </cell>
          <cell r="T243">
            <v>5098</v>
          </cell>
          <cell r="U243">
            <v>680</v>
          </cell>
          <cell r="V243">
            <v>2845.92</v>
          </cell>
          <cell r="W243">
            <v>2666</v>
          </cell>
          <cell r="Z243">
            <v>2500</v>
          </cell>
          <cell r="AA243">
            <v>71866.062908799999</v>
          </cell>
        </row>
        <row r="244">
          <cell r="A244" t="str">
            <v>23140048</v>
          </cell>
          <cell r="B244" t="str">
            <v>Lara Mendez Wilberth</v>
          </cell>
          <cell r="C244" t="str">
            <v>Jefe de mantenimiento "b"</v>
          </cell>
          <cell r="D244">
            <v>115.65548800000001</v>
          </cell>
          <cell r="E244">
            <v>3469.66464</v>
          </cell>
          <cell r="H244">
            <v>3469.66464</v>
          </cell>
          <cell r="I244">
            <v>138.7865856</v>
          </cell>
          <cell r="J244">
            <v>3608.4512255999998</v>
          </cell>
          <cell r="K244">
            <v>43302</v>
          </cell>
          <cell r="L244">
            <v>5034.3483008000003</v>
          </cell>
          <cell r="M244">
            <v>1500</v>
          </cell>
          <cell r="N244">
            <v>602</v>
          </cell>
          <cell r="O244">
            <v>2887</v>
          </cell>
          <cell r="P244">
            <v>6000</v>
          </cell>
          <cell r="Q244">
            <v>1203</v>
          </cell>
          <cell r="R244">
            <v>648</v>
          </cell>
          <cell r="T244">
            <v>5521</v>
          </cell>
          <cell r="U244">
            <v>737</v>
          </cell>
          <cell r="V244">
            <v>2375.7600000000002</v>
          </cell>
          <cell r="Z244">
            <v>2500</v>
          </cell>
          <cell r="AA244">
            <v>72310.108300799999</v>
          </cell>
        </row>
        <row r="245">
          <cell r="B245" t="str">
            <v>Subtotal</v>
          </cell>
          <cell r="D245">
            <v>7108.6828639999949</v>
          </cell>
          <cell r="E245">
            <v>213350.47504000002</v>
          </cell>
          <cell r="F245">
            <v>0</v>
          </cell>
          <cell r="G245">
            <v>32</v>
          </cell>
          <cell r="H245">
            <v>216820.13968000002</v>
          </cell>
          <cell r="I245">
            <v>8672.8055871999986</v>
          </cell>
          <cell r="J245">
            <v>225492.94526720009</v>
          </cell>
          <cell r="K245">
            <v>2705932</v>
          </cell>
          <cell r="L245">
            <v>321799.99035626661</v>
          </cell>
          <cell r="M245">
            <v>90000</v>
          </cell>
          <cell r="N245">
            <v>37623</v>
          </cell>
          <cell r="O245">
            <v>169822</v>
          </cell>
          <cell r="P245">
            <v>360000</v>
          </cell>
          <cell r="Q245">
            <v>75192</v>
          </cell>
          <cell r="R245">
            <v>30780</v>
          </cell>
          <cell r="S245">
            <v>2666</v>
          </cell>
          <cell r="T245">
            <v>345028</v>
          </cell>
          <cell r="U245">
            <v>46024</v>
          </cell>
          <cell r="V245">
            <v>145890.24000000011</v>
          </cell>
          <cell r="W245">
            <v>5332</v>
          </cell>
          <cell r="X245">
            <v>0</v>
          </cell>
          <cell r="Y245">
            <v>39787</v>
          </cell>
          <cell r="Z245">
            <v>150000</v>
          </cell>
          <cell r="AB245">
            <v>4525876.2303562686</v>
          </cell>
        </row>
        <row r="246">
          <cell r="B246" t="str">
            <v>Cendi consuelo zavala - Administrativo</v>
          </cell>
          <cell r="E246">
            <v>0</v>
          </cell>
        </row>
        <row r="247">
          <cell r="A247" t="str">
            <v>21010018</v>
          </cell>
          <cell r="B247" t="str">
            <v>Peraza Zapata Evangelina</v>
          </cell>
          <cell r="C247" t="str">
            <v>Trabajador social Cendi</v>
          </cell>
          <cell r="D247">
            <v>108.668352</v>
          </cell>
          <cell r="E247">
            <v>3260.0505600000001</v>
          </cell>
          <cell r="H247">
            <v>3260.0505600000001</v>
          </cell>
          <cell r="I247">
            <v>130.40202240000002</v>
          </cell>
          <cell r="J247">
            <v>3390.4525824000002</v>
          </cell>
          <cell r="K247">
            <v>40686</v>
          </cell>
          <cell r="L247">
            <v>4696.2134431999993</v>
          </cell>
          <cell r="M247">
            <v>1500</v>
          </cell>
          <cell r="N247">
            <v>566</v>
          </cell>
          <cell r="O247">
            <v>2713</v>
          </cell>
          <cell r="P247">
            <v>6000</v>
          </cell>
          <cell r="Q247">
            <v>1131</v>
          </cell>
          <cell r="R247">
            <v>648</v>
          </cell>
          <cell r="T247">
            <v>5188</v>
          </cell>
          <cell r="U247">
            <v>692</v>
          </cell>
          <cell r="V247">
            <v>2807.52</v>
          </cell>
          <cell r="Z247">
            <v>2500</v>
          </cell>
          <cell r="AA247">
            <v>69127.733443200006</v>
          </cell>
        </row>
        <row r="248">
          <cell r="A248" t="str">
            <v>21120044</v>
          </cell>
          <cell r="B248" t="str">
            <v>Balam Monsreal Mayte Guadalupe</v>
          </cell>
          <cell r="C248" t="str">
            <v>Coordinador de Pedagogia</v>
          </cell>
          <cell r="D248">
            <v>198.289728</v>
          </cell>
          <cell r="E248">
            <v>5948.6918399999995</v>
          </cell>
          <cell r="H248">
            <v>5948.6918399999995</v>
          </cell>
          <cell r="I248">
            <v>237.94767359999997</v>
          </cell>
          <cell r="J248">
            <v>6186.6395135999992</v>
          </cell>
          <cell r="K248">
            <v>74240</v>
          </cell>
          <cell r="L248">
            <v>9603.892684800001</v>
          </cell>
          <cell r="M248">
            <v>1500</v>
          </cell>
          <cell r="N248">
            <v>1032</v>
          </cell>
          <cell r="O248">
            <v>4950</v>
          </cell>
          <cell r="P248">
            <v>6000</v>
          </cell>
          <cell r="Q248">
            <v>2063</v>
          </cell>
          <cell r="R248">
            <v>972</v>
          </cell>
          <cell r="T248">
            <v>9466</v>
          </cell>
          <cell r="U248">
            <v>1263</v>
          </cell>
          <cell r="V248">
            <v>0</v>
          </cell>
          <cell r="Z248">
            <v>2500</v>
          </cell>
          <cell r="AA248">
            <v>113589.8926848</v>
          </cell>
        </row>
        <row r="249">
          <cell r="A249" t="str">
            <v>22010028</v>
          </cell>
          <cell r="B249" t="str">
            <v>Valladares Sanchez Rosa Maria</v>
          </cell>
          <cell r="C249" t="str">
            <v>Instructor</v>
          </cell>
          <cell r="D249">
            <v>44.99</v>
          </cell>
          <cell r="E249">
            <v>2699.4</v>
          </cell>
          <cell r="G249">
            <v>60</v>
          </cell>
          <cell r="H249">
            <v>2699.4</v>
          </cell>
          <cell r="I249">
            <v>107.976</v>
          </cell>
          <cell r="J249">
            <v>2807.3760000000002</v>
          </cell>
          <cell r="K249">
            <v>33689</v>
          </cell>
          <cell r="L249">
            <v>3743.1680000000001</v>
          </cell>
          <cell r="M249">
            <v>1500</v>
          </cell>
          <cell r="N249">
            <v>468</v>
          </cell>
          <cell r="O249">
            <v>2246</v>
          </cell>
          <cell r="P249">
            <v>6000</v>
          </cell>
          <cell r="Q249">
            <v>936</v>
          </cell>
          <cell r="R249">
            <v>324</v>
          </cell>
          <cell r="T249">
            <v>4296</v>
          </cell>
          <cell r="U249">
            <v>573</v>
          </cell>
          <cell r="V249">
            <v>3191.52</v>
          </cell>
          <cell r="Z249">
            <v>2500</v>
          </cell>
          <cell r="AA249">
            <v>59466.687999999995</v>
          </cell>
        </row>
        <row r="250">
          <cell r="A250" t="str">
            <v>22010081</v>
          </cell>
          <cell r="B250" t="str">
            <v>Pech Uitz Alicia Beatriz</v>
          </cell>
          <cell r="C250" t="str">
            <v>Auxiliar administrativo cendi</v>
          </cell>
          <cell r="D250">
            <v>126.9008</v>
          </cell>
          <cell r="E250">
            <v>3807.0240000000003</v>
          </cell>
          <cell r="H250">
            <v>3807.0240000000003</v>
          </cell>
          <cell r="I250">
            <v>152.28096000000002</v>
          </cell>
          <cell r="J250">
            <v>3959.3049600000004</v>
          </cell>
          <cell r="K250">
            <v>47512</v>
          </cell>
          <cell r="L250">
            <v>5852.5532800000001</v>
          </cell>
          <cell r="M250">
            <v>1500</v>
          </cell>
          <cell r="N250">
            <v>660</v>
          </cell>
          <cell r="O250">
            <v>3168</v>
          </cell>
          <cell r="P250">
            <v>6000</v>
          </cell>
          <cell r="Q250">
            <v>1320</v>
          </cell>
          <cell r="T250">
            <v>6058</v>
          </cell>
          <cell r="U250">
            <v>808</v>
          </cell>
          <cell r="V250">
            <v>2144.88</v>
          </cell>
          <cell r="Z250">
            <v>2500</v>
          </cell>
          <cell r="AA250">
            <v>77523.433279999997</v>
          </cell>
        </row>
        <row r="251">
          <cell r="A251" t="str">
            <v>25010021</v>
          </cell>
          <cell r="B251" t="str">
            <v>Rebollo Ortiz Sandra Athali</v>
          </cell>
          <cell r="C251" t="str">
            <v>Directora de Cendi</v>
          </cell>
          <cell r="D251">
            <v>425.06880000000001</v>
          </cell>
          <cell r="E251">
            <v>12752.064</v>
          </cell>
          <cell r="H251">
            <v>12752.064</v>
          </cell>
          <cell r="I251">
            <v>510.08256</v>
          </cell>
          <cell r="J251">
            <v>13262.146560000001</v>
          </cell>
          <cell r="K251">
            <v>159146</v>
          </cell>
          <cell r="L251">
            <v>20936.002080000002</v>
          </cell>
          <cell r="M251">
            <v>1500</v>
          </cell>
          <cell r="N251">
            <v>2211</v>
          </cell>
          <cell r="P251">
            <v>6000</v>
          </cell>
          <cell r="Q251">
            <v>4421</v>
          </cell>
          <cell r="R251">
            <v>972</v>
          </cell>
          <cell r="T251">
            <v>20292</v>
          </cell>
          <cell r="U251">
            <v>2706</v>
          </cell>
          <cell r="V251">
            <v>0</v>
          </cell>
          <cell r="Y251">
            <v>39787</v>
          </cell>
          <cell r="Z251">
            <v>2500</v>
          </cell>
          <cell r="AA251">
            <v>260471.00208000001</v>
          </cell>
        </row>
        <row r="252">
          <cell r="A252" t="str">
            <v>25010047</v>
          </cell>
          <cell r="B252" t="str">
            <v>Rodriguez Mezquita Lenny Gabriela</v>
          </cell>
          <cell r="C252" t="str">
            <v>Psicologo "a"</v>
          </cell>
          <cell r="D252">
            <v>126.9</v>
          </cell>
          <cell r="E252">
            <v>3807</v>
          </cell>
          <cell r="H252">
            <v>3807</v>
          </cell>
          <cell r="I252">
            <v>152.28</v>
          </cell>
          <cell r="J252">
            <v>3959.28</v>
          </cell>
          <cell r="K252">
            <v>47512</v>
          </cell>
          <cell r="L252">
            <v>5852.52</v>
          </cell>
          <cell r="M252">
            <v>1500</v>
          </cell>
          <cell r="N252">
            <v>660</v>
          </cell>
          <cell r="O252">
            <v>3168</v>
          </cell>
          <cell r="P252">
            <v>6000</v>
          </cell>
          <cell r="Q252">
            <v>1320</v>
          </cell>
          <cell r="T252">
            <v>6058</v>
          </cell>
          <cell r="U252">
            <v>808</v>
          </cell>
          <cell r="V252">
            <v>2144.88</v>
          </cell>
          <cell r="Z252">
            <v>2500</v>
          </cell>
          <cell r="AA252">
            <v>77523.400000000009</v>
          </cell>
        </row>
        <row r="253">
          <cell r="A253" t="str">
            <v>22010001</v>
          </cell>
          <cell r="B253" t="str">
            <v>Aldana Kantun Maria Jose</v>
          </cell>
          <cell r="C253" t="str">
            <v>Galopina "b"</v>
          </cell>
          <cell r="D253">
            <v>99.290880000000001</v>
          </cell>
          <cell r="E253">
            <v>2978.7264</v>
          </cell>
          <cell r="H253">
            <v>2978.7264</v>
          </cell>
          <cell r="I253">
            <v>119.149056</v>
          </cell>
          <cell r="J253">
            <v>3097.8754560000002</v>
          </cell>
          <cell r="K253">
            <v>37175</v>
          </cell>
          <cell r="L253">
            <v>4201.3106080000007</v>
          </cell>
          <cell r="M253">
            <v>1500</v>
          </cell>
          <cell r="N253">
            <v>517</v>
          </cell>
          <cell r="O253">
            <v>2479</v>
          </cell>
          <cell r="P253">
            <v>6000</v>
          </cell>
          <cell r="Q253">
            <v>1033</v>
          </cell>
          <cell r="R253">
            <v>324</v>
          </cell>
          <cell r="T253">
            <v>4740</v>
          </cell>
          <cell r="U253">
            <v>632</v>
          </cell>
          <cell r="V253">
            <v>3000.24</v>
          </cell>
          <cell r="Z253">
            <v>2500</v>
          </cell>
          <cell r="AA253">
            <v>64101.550607999998</v>
          </cell>
        </row>
        <row r="254">
          <cell r="A254" t="str">
            <v>22010003</v>
          </cell>
          <cell r="B254" t="str">
            <v>Bastarrachea Ayala Guadalupe Angelica</v>
          </cell>
          <cell r="C254" t="str">
            <v>Galopina "b"</v>
          </cell>
          <cell r="D254">
            <v>99.290880000000001</v>
          </cell>
          <cell r="E254">
            <v>2978.7264</v>
          </cell>
          <cell r="H254">
            <v>2978.7264</v>
          </cell>
          <cell r="I254">
            <v>119.149056</v>
          </cell>
          <cell r="J254">
            <v>3097.8754560000002</v>
          </cell>
          <cell r="K254">
            <v>37175</v>
          </cell>
          <cell r="L254">
            <v>4201.3106080000007</v>
          </cell>
          <cell r="M254">
            <v>1500</v>
          </cell>
          <cell r="N254">
            <v>517</v>
          </cell>
          <cell r="O254">
            <v>2479</v>
          </cell>
          <cell r="P254">
            <v>6000</v>
          </cell>
          <cell r="Q254">
            <v>1033</v>
          </cell>
          <cell r="R254">
            <v>324</v>
          </cell>
          <cell r="T254">
            <v>4740</v>
          </cell>
          <cell r="U254">
            <v>632</v>
          </cell>
          <cell r="V254">
            <v>3000.24</v>
          </cell>
          <cell r="Z254">
            <v>2500</v>
          </cell>
          <cell r="AA254">
            <v>64101.550607999998</v>
          </cell>
        </row>
        <row r="255">
          <cell r="A255" t="str">
            <v>22160066</v>
          </cell>
          <cell r="B255" t="str">
            <v>Vazquez Moo Maria De Los Angeles</v>
          </cell>
          <cell r="C255" t="str">
            <v>Galopina "b"</v>
          </cell>
          <cell r="D255">
            <v>99.290880000000001</v>
          </cell>
          <cell r="E255">
            <v>2978.7264</v>
          </cell>
          <cell r="H255">
            <v>2978.7264</v>
          </cell>
          <cell r="I255">
            <v>119.149056</v>
          </cell>
          <cell r="J255">
            <v>3097.8754560000002</v>
          </cell>
          <cell r="K255">
            <v>37175</v>
          </cell>
          <cell r="L255">
            <v>4201.3106080000007</v>
          </cell>
          <cell r="M255">
            <v>1500</v>
          </cell>
          <cell r="N255">
            <v>517</v>
          </cell>
          <cell r="O255">
            <v>2479</v>
          </cell>
          <cell r="P255">
            <v>6000</v>
          </cell>
          <cell r="Q255">
            <v>1033</v>
          </cell>
          <cell r="R255">
            <v>324</v>
          </cell>
          <cell r="T255">
            <v>4740</v>
          </cell>
          <cell r="U255">
            <v>632</v>
          </cell>
          <cell r="V255">
            <v>3000.24</v>
          </cell>
          <cell r="Z255">
            <v>2500</v>
          </cell>
          <cell r="AA255">
            <v>64101.550607999998</v>
          </cell>
        </row>
        <row r="256">
          <cell r="A256" t="str">
            <v>22160067</v>
          </cell>
          <cell r="B256" t="str">
            <v>Pat May Guadalupe Beatriz</v>
          </cell>
          <cell r="C256" t="str">
            <v>Galopina "b"</v>
          </cell>
          <cell r="D256">
            <v>99.290880000000001</v>
          </cell>
          <cell r="E256">
            <v>2978.7264</v>
          </cell>
          <cell r="H256">
            <v>2978.7264</v>
          </cell>
          <cell r="I256">
            <v>119.149056</v>
          </cell>
          <cell r="J256">
            <v>3097.8754560000002</v>
          </cell>
          <cell r="K256">
            <v>37175</v>
          </cell>
          <cell r="L256">
            <v>4201.3106080000007</v>
          </cell>
          <cell r="M256">
            <v>1500</v>
          </cell>
          <cell r="N256">
            <v>517</v>
          </cell>
          <cell r="O256">
            <v>2479</v>
          </cell>
          <cell r="P256">
            <v>6000</v>
          </cell>
          <cell r="Q256">
            <v>1033</v>
          </cell>
          <cell r="T256">
            <v>4740</v>
          </cell>
          <cell r="U256">
            <v>632</v>
          </cell>
          <cell r="V256">
            <v>3000.24</v>
          </cell>
          <cell r="Z256">
            <v>2500</v>
          </cell>
          <cell r="AA256">
            <v>63777.550607999998</v>
          </cell>
        </row>
        <row r="257">
          <cell r="A257" t="str">
            <v>25110032</v>
          </cell>
          <cell r="B257" t="str">
            <v>Manzanero Euan Reyna Maria</v>
          </cell>
          <cell r="C257" t="str">
            <v>Cocinera de Cendi</v>
          </cell>
          <cell r="D257">
            <v>103.61727999999999</v>
          </cell>
          <cell r="E257">
            <v>3108.5183999999999</v>
          </cell>
          <cell r="H257">
            <v>3108.5183999999999</v>
          </cell>
          <cell r="I257">
            <v>124.34073600000001</v>
          </cell>
          <cell r="J257">
            <v>3232.859136</v>
          </cell>
          <cell r="K257">
            <v>38795</v>
          </cell>
          <cell r="L257">
            <v>4410.6888480000007</v>
          </cell>
          <cell r="M257">
            <v>1500</v>
          </cell>
          <cell r="N257">
            <v>539</v>
          </cell>
          <cell r="O257">
            <v>2587</v>
          </cell>
          <cell r="P257">
            <v>6000</v>
          </cell>
          <cell r="Q257">
            <v>1078</v>
          </cell>
          <cell r="R257">
            <v>972</v>
          </cell>
          <cell r="T257">
            <v>4947</v>
          </cell>
          <cell r="U257">
            <v>660</v>
          </cell>
          <cell r="V257">
            <v>2911.2</v>
          </cell>
          <cell r="Z257">
            <v>2500</v>
          </cell>
          <cell r="AA257">
            <v>66899.888848000002</v>
          </cell>
        </row>
        <row r="258">
          <cell r="A258" t="str">
            <v>22010010</v>
          </cell>
          <cell r="B258" t="str">
            <v>Dzul Baas Felipe Santiago</v>
          </cell>
          <cell r="C258" t="str">
            <v>Intendente "b"</v>
          </cell>
          <cell r="D258">
            <v>99.290880000000001</v>
          </cell>
          <cell r="E258">
            <v>2978.7264</v>
          </cell>
          <cell r="H258">
            <v>2978.7264</v>
          </cell>
          <cell r="I258">
            <v>119.149056</v>
          </cell>
          <cell r="J258">
            <v>3097.8754560000002</v>
          </cell>
          <cell r="K258">
            <v>37175</v>
          </cell>
          <cell r="L258">
            <v>4201.3106080000007</v>
          </cell>
          <cell r="M258">
            <v>1500</v>
          </cell>
          <cell r="N258">
            <v>517</v>
          </cell>
          <cell r="O258">
            <v>2479</v>
          </cell>
          <cell r="P258">
            <v>6000</v>
          </cell>
          <cell r="Q258">
            <v>1033</v>
          </cell>
          <cell r="R258">
            <v>324</v>
          </cell>
          <cell r="T258">
            <v>4740</v>
          </cell>
          <cell r="U258">
            <v>632</v>
          </cell>
          <cell r="V258">
            <v>3000.24</v>
          </cell>
          <cell r="Z258">
            <v>2500</v>
          </cell>
          <cell r="AA258">
            <v>64101.550607999998</v>
          </cell>
        </row>
        <row r="259">
          <cell r="A259" t="str">
            <v>22010030</v>
          </cell>
          <cell r="B259" t="str">
            <v>Varguez Martinez Maria Elena</v>
          </cell>
          <cell r="C259" t="str">
            <v>Intendente "b"</v>
          </cell>
          <cell r="D259">
            <v>99.290880000000001</v>
          </cell>
          <cell r="E259">
            <v>2978.7264</v>
          </cell>
          <cell r="H259">
            <v>2978.7264</v>
          </cell>
          <cell r="I259">
            <v>119.149056</v>
          </cell>
          <cell r="J259">
            <v>3097.8754560000002</v>
          </cell>
          <cell r="K259">
            <v>37175</v>
          </cell>
          <cell r="L259">
            <v>4201.3106080000007</v>
          </cell>
          <cell r="M259">
            <v>1500</v>
          </cell>
          <cell r="N259">
            <v>517</v>
          </cell>
          <cell r="O259">
            <v>2479</v>
          </cell>
          <cell r="P259">
            <v>6000</v>
          </cell>
          <cell r="Q259">
            <v>1033</v>
          </cell>
          <cell r="R259">
            <v>324</v>
          </cell>
          <cell r="T259">
            <v>4740</v>
          </cell>
          <cell r="U259">
            <v>632</v>
          </cell>
          <cell r="V259">
            <v>3000.24</v>
          </cell>
          <cell r="Z259">
            <v>2500</v>
          </cell>
          <cell r="AA259">
            <v>64101.550607999998</v>
          </cell>
        </row>
        <row r="260">
          <cell r="A260" t="str">
            <v>22180069</v>
          </cell>
          <cell r="B260" t="str">
            <v>Arce Carrillo Luis German</v>
          </cell>
          <cell r="C260" t="str">
            <v>Jefe de mantenimiento "b"</v>
          </cell>
          <cell r="D260">
            <v>115.65548800000001</v>
          </cell>
          <cell r="E260">
            <v>3469.66464</v>
          </cell>
          <cell r="H260">
            <v>3469.66464</v>
          </cell>
          <cell r="I260">
            <v>138.7865856</v>
          </cell>
          <cell r="J260">
            <v>3608.4512255999998</v>
          </cell>
          <cell r="K260">
            <v>43302</v>
          </cell>
          <cell r="L260">
            <v>5034.3483008000003</v>
          </cell>
          <cell r="M260">
            <v>1500</v>
          </cell>
          <cell r="N260">
            <v>602</v>
          </cell>
          <cell r="O260">
            <v>2887</v>
          </cell>
          <cell r="P260">
            <v>6000</v>
          </cell>
          <cell r="Q260">
            <v>1203</v>
          </cell>
          <cell r="R260">
            <v>648</v>
          </cell>
          <cell r="T260">
            <v>5521</v>
          </cell>
          <cell r="U260">
            <v>737</v>
          </cell>
          <cell r="V260">
            <v>2375.7600000000002</v>
          </cell>
          <cell r="Z260">
            <v>2500</v>
          </cell>
          <cell r="AA260">
            <v>72310.108300799999</v>
          </cell>
        </row>
        <row r="261">
          <cell r="A261" t="str">
            <v>22180070</v>
          </cell>
          <cell r="B261" t="str">
            <v>Medina Pelayo Hermanda</v>
          </cell>
          <cell r="C261" t="str">
            <v>Intendente "b"</v>
          </cell>
          <cell r="D261">
            <v>99.290880000000001</v>
          </cell>
          <cell r="E261">
            <v>2978.7264</v>
          </cell>
          <cell r="H261">
            <v>2978.7264</v>
          </cell>
          <cell r="I261">
            <v>119.149056</v>
          </cell>
          <cell r="J261">
            <v>3097.8754560000002</v>
          </cell>
          <cell r="K261">
            <v>37175</v>
          </cell>
          <cell r="L261">
            <v>4201.3106080000007</v>
          </cell>
          <cell r="M261">
            <v>1500</v>
          </cell>
          <cell r="N261">
            <v>517</v>
          </cell>
          <cell r="O261">
            <v>2479</v>
          </cell>
          <cell r="P261">
            <v>6000</v>
          </cell>
          <cell r="Q261">
            <v>1033</v>
          </cell>
          <cell r="R261">
            <v>324</v>
          </cell>
          <cell r="T261">
            <v>4740</v>
          </cell>
          <cell r="U261">
            <v>632</v>
          </cell>
          <cell r="V261">
            <v>3000.24</v>
          </cell>
          <cell r="Z261">
            <v>2500</v>
          </cell>
          <cell r="AA261">
            <v>64101.550607999998</v>
          </cell>
        </row>
        <row r="262">
          <cell r="A262" t="str">
            <v>24010006</v>
          </cell>
          <cell r="B262" t="str">
            <v>Concha Catzin Maria Isabel</v>
          </cell>
          <cell r="C262" t="str">
            <v>Intendente "b"</v>
          </cell>
          <cell r="D262">
            <v>99.290880000000001</v>
          </cell>
          <cell r="E262">
            <v>2978.7264</v>
          </cell>
          <cell r="H262">
            <v>2978.7264</v>
          </cell>
          <cell r="I262">
            <v>119.149056</v>
          </cell>
          <cell r="J262">
            <v>3097.8754560000002</v>
          </cell>
          <cell r="K262">
            <v>37175</v>
          </cell>
          <cell r="L262">
            <v>4201.3106080000007</v>
          </cell>
          <cell r="M262">
            <v>1500</v>
          </cell>
          <cell r="N262">
            <v>517</v>
          </cell>
          <cell r="O262">
            <v>2479</v>
          </cell>
          <cell r="P262">
            <v>6000</v>
          </cell>
          <cell r="Q262">
            <v>1033</v>
          </cell>
          <cell r="R262">
            <v>324</v>
          </cell>
          <cell r="T262">
            <v>4740</v>
          </cell>
          <cell r="U262">
            <v>632</v>
          </cell>
          <cell r="V262">
            <v>3000.24</v>
          </cell>
          <cell r="Z262">
            <v>2500</v>
          </cell>
          <cell r="AA262">
            <v>64101.550607999998</v>
          </cell>
        </row>
        <row r="263">
          <cell r="A263" t="str">
            <v>22010073</v>
          </cell>
          <cell r="B263" t="str">
            <v>Novelo Quintal Guadalupe Mercedes</v>
          </cell>
          <cell r="C263" t="str">
            <v>Asistente educativa "b"</v>
          </cell>
          <cell r="D263">
            <v>111.18848</v>
          </cell>
          <cell r="E263">
            <v>3335.6543999999999</v>
          </cell>
          <cell r="H263">
            <v>3335.6543999999999</v>
          </cell>
          <cell r="I263">
            <v>133.426176</v>
          </cell>
          <cell r="J263">
            <v>3469.0805759999998</v>
          </cell>
          <cell r="K263">
            <v>41629</v>
          </cell>
          <cell r="L263">
            <v>4818.1807679999993</v>
          </cell>
          <cell r="M263">
            <v>1500</v>
          </cell>
          <cell r="N263">
            <v>579</v>
          </cell>
          <cell r="O263">
            <v>2776</v>
          </cell>
          <cell r="P263">
            <v>6000</v>
          </cell>
          <cell r="Q263">
            <v>1157</v>
          </cell>
          <cell r="T263">
            <v>5308</v>
          </cell>
          <cell r="U263">
            <v>708</v>
          </cell>
          <cell r="V263">
            <v>2590.08</v>
          </cell>
          <cell r="Z263">
            <v>2500</v>
          </cell>
          <cell r="AA263">
            <v>69565.260767999993</v>
          </cell>
        </row>
        <row r="264">
          <cell r="A264" t="str">
            <v>22030034</v>
          </cell>
          <cell r="B264" t="str">
            <v>Chin Zupo Eugenia De Jesus</v>
          </cell>
          <cell r="C264" t="str">
            <v>Asistente educativa "b"</v>
          </cell>
          <cell r="D264">
            <v>111.18848</v>
          </cell>
          <cell r="E264">
            <v>3335.6543999999999</v>
          </cell>
          <cell r="H264">
            <v>3335.6543999999999</v>
          </cell>
          <cell r="I264">
            <v>133.426176</v>
          </cell>
          <cell r="J264">
            <v>3469.0805759999998</v>
          </cell>
          <cell r="K264">
            <v>41629</v>
          </cell>
          <cell r="L264">
            <v>4818.1807679999993</v>
          </cell>
          <cell r="M264">
            <v>1500</v>
          </cell>
          <cell r="N264">
            <v>579</v>
          </cell>
          <cell r="O264">
            <v>2776</v>
          </cell>
          <cell r="P264">
            <v>6000</v>
          </cell>
          <cell r="Q264">
            <v>1157</v>
          </cell>
          <cell r="R264">
            <v>972</v>
          </cell>
          <cell r="T264">
            <v>5308</v>
          </cell>
          <cell r="U264">
            <v>708</v>
          </cell>
          <cell r="V264">
            <v>2590.08</v>
          </cell>
          <cell r="Z264">
            <v>2500</v>
          </cell>
          <cell r="AA264">
            <v>70537.260767999993</v>
          </cell>
        </row>
        <row r="265">
          <cell r="A265" t="str">
            <v>22030035</v>
          </cell>
          <cell r="B265" t="str">
            <v>Garcia Arzapalo Maria Jose</v>
          </cell>
          <cell r="C265" t="str">
            <v>Asistente educativa "b"</v>
          </cell>
          <cell r="D265">
            <v>111.18848</v>
          </cell>
          <cell r="E265">
            <v>3335.6543999999999</v>
          </cell>
          <cell r="H265">
            <v>3335.6543999999999</v>
          </cell>
          <cell r="I265">
            <v>133.426176</v>
          </cell>
          <cell r="J265">
            <v>3469.0805759999998</v>
          </cell>
          <cell r="K265">
            <v>41629</v>
          </cell>
          <cell r="L265">
            <v>4818.1807679999993</v>
          </cell>
          <cell r="M265">
            <v>1500</v>
          </cell>
          <cell r="N265">
            <v>579</v>
          </cell>
          <cell r="O265">
            <v>2776</v>
          </cell>
          <cell r="P265">
            <v>6000</v>
          </cell>
          <cell r="Q265">
            <v>1157</v>
          </cell>
          <cell r="R265">
            <v>324</v>
          </cell>
          <cell r="T265">
            <v>5308</v>
          </cell>
          <cell r="U265">
            <v>708</v>
          </cell>
          <cell r="V265">
            <v>2590.08</v>
          </cell>
          <cell r="Z265">
            <v>2500</v>
          </cell>
          <cell r="AA265">
            <v>69889.260767999993</v>
          </cell>
        </row>
        <row r="266">
          <cell r="A266" t="str">
            <v>22030036</v>
          </cell>
          <cell r="B266" t="str">
            <v>Ojeda Martinez Maria Mercedes</v>
          </cell>
          <cell r="C266" t="str">
            <v>Asistente educativa "b"</v>
          </cell>
          <cell r="D266">
            <v>111.18848</v>
          </cell>
          <cell r="E266">
            <v>3335.6543999999999</v>
          </cell>
          <cell r="H266">
            <v>3335.6543999999999</v>
          </cell>
          <cell r="I266">
            <v>133.426176</v>
          </cell>
          <cell r="J266">
            <v>3469.0805759999998</v>
          </cell>
          <cell r="K266">
            <v>41629</v>
          </cell>
          <cell r="L266">
            <v>4818.1807679999993</v>
          </cell>
          <cell r="M266">
            <v>1500</v>
          </cell>
          <cell r="N266">
            <v>579</v>
          </cell>
          <cell r="O266">
            <v>2776</v>
          </cell>
          <cell r="P266">
            <v>6000</v>
          </cell>
          <cell r="Q266">
            <v>1157</v>
          </cell>
          <cell r="R266">
            <v>648</v>
          </cell>
          <cell r="T266">
            <v>5308</v>
          </cell>
          <cell r="U266">
            <v>708</v>
          </cell>
          <cell r="V266">
            <v>2590.08</v>
          </cell>
          <cell r="Z266">
            <v>2500</v>
          </cell>
          <cell r="AA266">
            <v>70213.260767999993</v>
          </cell>
        </row>
        <row r="267">
          <cell r="A267" t="str">
            <v>24080033</v>
          </cell>
          <cell r="B267" t="str">
            <v>Mijangos Maganda Evans</v>
          </cell>
          <cell r="C267" t="str">
            <v>Asistente educativa "b"</v>
          </cell>
          <cell r="D267">
            <v>111.18848</v>
          </cell>
          <cell r="E267">
            <v>3335.6543999999999</v>
          </cell>
          <cell r="H267">
            <v>3335.6543999999999</v>
          </cell>
          <cell r="I267">
            <v>133.426176</v>
          </cell>
          <cell r="J267">
            <v>3469.0805759999998</v>
          </cell>
          <cell r="K267">
            <v>41629</v>
          </cell>
          <cell r="L267">
            <v>4818.1807679999993</v>
          </cell>
          <cell r="M267">
            <v>1500</v>
          </cell>
          <cell r="N267">
            <v>579</v>
          </cell>
          <cell r="O267">
            <v>2776</v>
          </cell>
          <cell r="P267">
            <v>6000</v>
          </cell>
          <cell r="Q267">
            <v>1157</v>
          </cell>
          <cell r="R267">
            <v>324</v>
          </cell>
          <cell r="T267">
            <v>5308</v>
          </cell>
          <cell r="U267">
            <v>708</v>
          </cell>
          <cell r="V267">
            <v>2590.08</v>
          </cell>
          <cell r="Z267">
            <v>2500</v>
          </cell>
          <cell r="AA267">
            <v>69889.260767999993</v>
          </cell>
        </row>
        <row r="268">
          <cell r="A268" t="str">
            <v>25010041</v>
          </cell>
          <cell r="B268" t="str">
            <v>Duran Pacheco Angelica Del Carmen</v>
          </cell>
          <cell r="C268" t="str">
            <v>Encargada de grupo</v>
          </cell>
          <cell r="D268">
            <v>131.23052799999999</v>
          </cell>
          <cell r="E268">
            <v>3936.9158399999997</v>
          </cell>
          <cell r="H268">
            <v>3936.9158399999997</v>
          </cell>
          <cell r="I268">
            <v>157.47663359999999</v>
          </cell>
          <cell r="J268">
            <v>4094.3924735999994</v>
          </cell>
          <cell r="K268">
            <v>49133</v>
          </cell>
          <cell r="L268">
            <v>6075.9299647999987</v>
          </cell>
          <cell r="M268">
            <v>1500</v>
          </cell>
          <cell r="N268">
            <v>683</v>
          </cell>
          <cell r="O268">
            <v>3276</v>
          </cell>
          <cell r="P268">
            <v>6000</v>
          </cell>
          <cell r="Q268">
            <v>1365</v>
          </cell>
          <cell r="T268">
            <v>6265</v>
          </cell>
          <cell r="U268">
            <v>836</v>
          </cell>
          <cell r="V268">
            <v>2055.6</v>
          </cell>
          <cell r="Z268">
            <v>2500</v>
          </cell>
          <cell r="AA268">
            <v>79689.529964800007</v>
          </cell>
        </row>
        <row r="269">
          <cell r="A269" t="str">
            <v>22070001</v>
          </cell>
          <cell r="B269" t="str">
            <v>Cool Canul Mirle Guadalupe</v>
          </cell>
          <cell r="C269" t="str">
            <v>Asistente educativa "b"</v>
          </cell>
          <cell r="D269">
            <v>111.18848</v>
          </cell>
          <cell r="E269">
            <v>3335.6543999999999</v>
          </cell>
          <cell r="H269">
            <v>3335.6543999999999</v>
          </cell>
          <cell r="I269">
            <v>133.426176</v>
          </cell>
          <cell r="J269">
            <v>3469.0805759999998</v>
          </cell>
          <cell r="K269">
            <v>41629</v>
          </cell>
          <cell r="L269">
            <v>4818.1807679999993</v>
          </cell>
          <cell r="M269">
            <v>1500</v>
          </cell>
          <cell r="N269">
            <v>579</v>
          </cell>
          <cell r="O269">
            <v>2776</v>
          </cell>
          <cell r="P269">
            <v>6000</v>
          </cell>
          <cell r="Q269">
            <v>1157</v>
          </cell>
          <cell r="T269">
            <v>5308</v>
          </cell>
          <cell r="U269">
            <v>708</v>
          </cell>
          <cell r="V269">
            <v>2590.08</v>
          </cell>
          <cell r="Z269">
            <v>2500</v>
          </cell>
          <cell r="AA269">
            <v>69565.260767999993</v>
          </cell>
        </row>
        <row r="270">
          <cell r="A270" t="str">
            <v>22010007</v>
          </cell>
          <cell r="B270" t="str">
            <v>Ceballos Ortega Margely De Jesus</v>
          </cell>
          <cell r="C270" t="str">
            <v>Asistente educativa "b"</v>
          </cell>
          <cell r="D270">
            <v>111.18848</v>
          </cell>
          <cell r="E270">
            <v>3335.6543999999999</v>
          </cell>
          <cell r="H270">
            <v>3335.6543999999999</v>
          </cell>
          <cell r="I270">
            <v>133.426176</v>
          </cell>
          <cell r="J270">
            <v>3469.0805759999998</v>
          </cell>
          <cell r="K270">
            <v>41629</v>
          </cell>
          <cell r="L270">
            <v>4818.1807679999993</v>
          </cell>
          <cell r="M270">
            <v>1500</v>
          </cell>
          <cell r="N270">
            <v>579</v>
          </cell>
          <cell r="O270">
            <v>2776</v>
          </cell>
          <cell r="P270">
            <v>6000</v>
          </cell>
          <cell r="Q270">
            <v>1157</v>
          </cell>
          <cell r="R270">
            <v>324</v>
          </cell>
          <cell r="T270">
            <v>5308</v>
          </cell>
          <cell r="U270">
            <v>708</v>
          </cell>
          <cell r="V270">
            <v>2590.08</v>
          </cell>
          <cell r="Z270">
            <v>2500</v>
          </cell>
          <cell r="AA270">
            <v>69889.260767999993</v>
          </cell>
        </row>
        <row r="271">
          <cell r="A271" t="str">
            <v>22050037</v>
          </cell>
          <cell r="B271" t="str">
            <v>Chan Gutierrez Ana Maria</v>
          </cell>
          <cell r="C271" t="str">
            <v>Asistente educativa "b"</v>
          </cell>
          <cell r="D271">
            <v>111.18848</v>
          </cell>
          <cell r="E271">
            <v>3335.6543999999999</v>
          </cell>
          <cell r="H271">
            <v>3335.6543999999999</v>
          </cell>
          <cell r="I271">
            <v>133.426176</v>
          </cell>
          <cell r="J271">
            <v>3469.0805759999998</v>
          </cell>
          <cell r="K271">
            <v>41629</v>
          </cell>
          <cell r="L271">
            <v>4818.1807679999993</v>
          </cell>
          <cell r="M271">
            <v>1500</v>
          </cell>
          <cell r="N271">
            <v>579</v>
          </cell>
          <cell r="O271">
            <v>2776</v>
          </cell>
          <cell r="P271">
            <v>6000</v>
          </cell>
          <cell r="Q271">
            <v>1157</v>
          </cell>
          <cell r="R271">
            <v>324</v>
          </cell>
          <cell r="T271">
            <v>5308</v>
          </cell>
          <cell r="U271">
            <v>708</v>
          </cell>
          <cell r="V271">
            <v>2590.08</v>
          </cell>
          <cell r="Z271">
            <v>2500</v>
          </cell>
          <cell r="AA271">
            <v>69889.260767999993</v>
          </cell>
        </row>
        <row r="272">
          <cell r="A272" t="str">
            <v>24040026</v>
          </cell>
          <cell r="B272" t="str">
            <v>Dominguez Magaña Teresita Medeline</v>
          </cell>
          <cell r="C272" t="str">
            <v>Encargada de grupo</v>
          </cell>
          <cell r="D272">
            <v>131.23052799999999</v>
          </cell>
          <cell r="E272">
            <v>3936.9158399999997</v>
          </cell>
          <cell r="H272">
            <v>3936.9158399999997</v>
          </cell>
          <cell r="I272">
            <v>157.47663359999999</v>
          </cell>
          <cell r="J272">
            <v>4094.3924735999994</v>
          </cell>
          <cell r="K272">
            <v>49133</v>
          </cell>
          <cell r="L272">
            <v>6075.9299647999987</v>
          </cell>
          <cell r="M272">
            <v>1500</v>
          </cell>
          <cell r="N272">
            <v>683</v>
          </cell>
          <cell r="O272">
            <v>3276</v>
          </cell>
          <cell r="P272">
            <v>6000</v>
          </cell>
          <cell r="Q272">
            <v>1365</v>
          </cell>
          <cell r="R272">
            <v>648</v>
          </cell>
          <cell r="T272">
            <v>6265</v>
          </cell>
          <cell r="U272">
            <v>836</v>
          </cell>
          <cell r="V272">
            <v>2055.6</v>
          </cell>
          <cell r="Z272">
            <v>2500</v>
          </cell>
          <cell r="AA272">
            <v>80337.529964800007</v>
          </cell>
        </row>
        <row r="273">
          <cell r="A273" t="str">
            <v>22050038</v>
          </cell>
          <cell r="B273" t="str">
            <v>Choch Cauich Landy Del Socorro</v>
          </cell>
          <cell r="C273" t="str">
            <v>Encargada de grupo</v>
          </cell>
          <cell r="D273">
            <v>131.23052799999999</v>
          </cell>
          <cell r="E273">
            <v>3936.9158399999997</v>
          </cell>
          <cell r="H273">
            <v>3936.9158399999997</v>
          </cell>
          <cell r="I273">
            <v>157.47663359999999</v>
          </cell>
          <cell r="J273">
            <v>4094.3924735999994</v>
          </cell>
          <cell r="K273">
            <v>49133</v>
          </cell>
          <cell r="L273">
            <v>6075.9299647999987</v>
          </cell>
          <cell r="M273">
            <v>1500</v>
          </cell>
          <cell r="N273">
            <v>683</v>
          </cell>
          <cell r="O273">
            <v>3276</v>
          </cell>
          <cell r="P273">
            <v>6000</v>
          </cell>
          <cell r="Q273">
            <v>1365</v>
          </cell>
          <cell r="R273">
            <v>324</v>
          </cell>
          <cell r="T273">
            <v>6265</v>
          </cell>
          <cell r="U273">
            <v>836</v>
          </cell>
          <cell r="V273">
            <v>2055.6</v>
          </cell>
          <cell r="Z273">
            <v>2500</v>
          </cell>
          <cell r="AA273">
            <v>80013.529964800007</v>
          </cell>
        </row>
        <row r="274">
          <cell r="A274" t="str">
            <v>22050039</v>
          </cell>
          <cell r="B274" t="str">
            <v>Euan Paredes Yudith Veronica</v>
          </cell>
          <cell r="C274" t="str">
            <v>Asistente educativa "b"</v>
          </cell>
          <cell r="D274">
            <v>111.18848</v>
          </cell>
          <cell r="E274">
            <v>3335.6543999999999</v>
          </cell>
          <cell r="H274">
            <v>3335.6543999999999</v>
          </cell>
          <cell r="I274">
            <v>133.426176</v>
          </cell>
          <cell r="J274">
            <v>3469.0805759999998</v>
          </cell>
          <cell r="K274">
            <v>41629</v>
          </cell>
          <cell r="L274">
            <v>4818.1807679999993</v>
          </cell>
          <cell r="M274">
            <v>1500</v>
          </cell>
          <cell r="N274">
            <v>579</v>
          </cell>
          <cell r="O274">
            <v>2776</v>
          </cell>
          <cell r="P274">
            <v>6000</v>
          </cell>
          <cell r="Q274">
            <v>1157</v>
          </cell>
          <cell r="R274">
            <v>324</v>
          </cell>
          <cell r="T274">
            <v>5308</v>
          </cell>
          <cell r="U274">
            <v>708</v>
          </cell>
          <cell r="V274">
            <v>2590.08</v>
          </cell>
          <cell r="Z274">
            <v>2500</v>
          </cell>
          <cell r="AA274">
            <v>69889.260767999993</v>
          </cell>
        </row>
        <row r="275">
          <cell r="A275" t="str">
            <v>23090001</v>
          </cell>
          <cell r="B275" t="str">
            <v>Manrique Gongora Karol Alejandrina</v>
          </cell>
          <cell r="C275" t="str">
            <v>Asistente educativa "a"</v>
          </cell>
          <cell r="D275">
            <v>111.19</v>
          </cell>
          <cell r="E275">
            <v>3335.7</v>
          </cell>
          <cell r="H275">
            <v>3335.7</v>
          </cell>
          <cell r="I275">
            <v>133.428</v>
          </cell>
          <cell r="J275">
            <v>3469.1279999999997</v>
          </cell>
          <cell r="K275">
            <v>41630</v>
          </cell>
          <cell r="L275">
            <v>4818.2539999999999</v>
          </cell>
          <cell r="M275">
            <v>1500</v>
          </cell>
          <cell r="N275">
            <v>579</v>
          </cell>
          <cell r="O275">
            <v>2776</v>
          </cell>
          <cell r="P275">
            <v>6000</v>
          </cell>
          <cell r="Q275">
            <v>1157</v>
          </cell>
          <cell r="T275">
            <v>5308</v>
          </cell>
          <cell r="U275">
            <v>708</v>
          </cell>
          <cell r="V275">
            <v>2589.84</v>
          </cell>
          <cell r="Z275">
            <v>2500</v>
          </cell>
          <cell r="AA275">
            <v>69566.093999999997</v>
          </cell>
        </row>
        <row r="276">
          <cell r="A276" t="str">
            <v>22060041</v>
          </cell>
          <cell r="B276" t="str">
            <v>Estrella Diaz Guadalupe</v>
          </cell>
          <cell r="C276" t="str">
            <v>Encargada de grupo</v>
          </cell>
          <cell r="D276">
            <v>131.23052799999999</v>
          </cell>
          <cell r="E276">
            <v>3936.9158399999997</v>
          </cell>
          <cell r="H276">
            <v>3936.9158399999997</v>
          </cell>
          <cell r="I276">
            <v>157.47663359999999</v>
          </cell>
          <cell r="J276">
            <v>4094.3924735999994</v>
          </cell>
          <cell r="K276">
            <v>49133</v>
          </cell>
          <cell r="L276">
            <v>6075.9299647999987</v>
          </cell>
          <cell r="M276">
            <v>1500</v>
          </cell>
          <cell r="N276">
            <v>683</v>
          </cell>
          <cell r="O276">
            <v>3276</v>
          </cell>
          <cell r="P276">
            <v>6000</v>
          </cell>
          <cell r="Q276">
            <v>1365</v>
          </cell>
          <cell r="R276">
            <v>648</v>
          </cell>
          <cell r="T276">
            <v>6265</v>
          </cell>
          <cell r="U276">
            <v>836</v>
          </cell>
          <cell r="V276">
            <v>2055.6</v>
          </cell>
          <cell r="Z276">
            <v>2500</v>
          </cell>
          <cell r="AA276">
            <v>80337.529964800007</v>
          </cell>
        </row>
        <row r="277">
          <cell r="A277" t="str">
            <v>22060043</v>
          </cell>
          <cell r="B277" t="str">
            <v>Nic Medina Guadalupe De Jesus</v>
          </cell>
          <cell r="C277" t="str">
            <v>Asistente educativa "b"</v>
          </cell>
          <cell r="D277">
            <v>111.18848</v>
          </cell>
          <cell r="E277">
            <v>3335.6543999999999</v>
          </cell>
          <cell r="H277">
            <v>3335.6543999999999</v>
          </cell>
          <cell r="I277">
            <v>133.426176</v>
          </cell>
          <cell r="J277">
            <v>3469.0805759999998</v>
          </cell>
          <cell r="K277">
            <v>41629</v>
          </cell>
          <cell r="L277">
            <v>4818.1807679999993</v>
          </cell>
          <cell r="M277">
            <v>1500</v>
          </cell>
          <cell r="N277">
            <v>579</v>
          </cell>
          <cell r="O277">
            <v>2776</v>
          </cell>
          <cell r="P277">
            <v>6000</v>
          </cell>
          <cell r="Q277">
            <v>1157</v>
          </cell>
          <cell r="R277">
            <v>324</v>
          </cell>
          <cell r="T277">
            <v>5308</v>
          </cell>
          <cell r="U277">
            <v>708</v>
          </cell>
          <cell r="V277">
            <v>2590.08</v>
          </cell>
          <cell r="Z277">
            <v>2500</v>
          </cell>
          <cell r="AA277">
            <v>69889.260767999993</v>
          </cell>
        </row>
        <row r="278">
          <cell r="A278" t="str">
            <v>22060044</v>
          </cell>
          <cell r="B278" t="str">
            <v>Ojeda Herrera Linda Marion</v>
          </cell>
          <cell r="C278" t="str">
            <v>Asistente educativa "b"</v>
          </cell>
          <cell r="D278">
            <v>111.18848</v>
          </cell>
          <cell r="E278">
            <v>3335.6543999999999</v>
          </cell>
          <cell r="H278">
            <v>3335.6543999999999</v>
          </cell>
          <cell r="I278">
            <v>133.426176</v>
          </cell>
          <cell r="J278">
            <v>3469.0805759999998</v>
          </cell>
          <cell r="K278">
            <v>41629</v>
          </cell>
          <cell r="L278">
            <v>4818.1807679999993</v>
          </cell>
          <cell r="M278">
            <v>1500</v>
          </cell>
          <cell r="N278">
            <v>579</v>
          </cell>
          <cell r="O278">
            <v>2776</v>
          </cell>
          <cell r="P278">
            <v>6000</v>
          </cell>
          <cell r="Q278">
            <v>1157</v>
          </cell>
          <cell r="R278">
            <v>648</v>
          </cell>
          <cell r="T278">
            <v>5308</v>
          </cell>
          <cell r="U278">
            <v>708</v>
          </cell>
          <cell r="V278">
            <v>2590.08</v>
          </cell>
          <cell r="Z278">
            <v>2500</v>
          </cell>
          <cell r="AA278">
            <v>70213.260767999993</v>
          </cell>
        </row>
        <row r="279">
          <cell r="A279" t="str">
            <v>46010003</v>
          </cell>
          <cell r="B279" t="str">
            <v>Reyes Perez Vanessa Abril</v>
          </cell>
          <cell r="C279" t="str">
            <v>Encargada de grupo</v>
          </cell>
          <cell r="D279">
            <v>131.23052799999999</v>
          </cell>
          <cell r="E279">
            <v>3936.9158399999997</v>
          </cell>
          <cell r="H279">
            <v>3936.9158399999997</v>
          </cell>
          <cell r="I279">
            <v>157.47663359999999</v>
          </cell>
          <cell r="J279">
            <v>4094.3924735999994</v>
          </cell>
          <cell r="K279">
            <v>49133</v>
          </cell>
          <cell r="L279">
            <v>6075.9299647999987</v>
          </cell>
          <cell r="M279">
            <v>1500</v>
          </cell>
          <cell r="N279">
            <v>683</v>
          </cell>
          <cell r="O279">
            <v>3276</v>
          </cell>
          <cell r="P279">
            <v>6000</v>
          </cell>
          <cell r="Q279">
            <v>1365</v>
          </cell>
          <cell r="R279">
            <v>324</v>
          </cell>
          <cell r="T279">
            <v>6265</v>
          </cell>
          <cell r="U279">
            <v>836</v>
          </cell>
          <cell r="V279">
            <v>2055.6</v>
          </cell>
          <cell r="Z279">
            <v>2500</v>
          </cell>
          <cell r="AA279">
            <v>80013.529964800007</v>
          </cell>
        </row>
        <row r="280">
          <cell r="A280" t="str">
            <v>22010022</v>
          </cell>
          <cell r="B280" t="str">
            <v>Rosado Rodriguez Erika Maria</v>
          </cell>
          <cell r="C280" t="str">
            <v>Lavandera</v>
          </cell>
          <cell r="D280">
            <v>99.290880000000001</v>
          </cell>
          <cell r="E280">
            <v>2978.7264</v>
          </cell>
          <cell r="H280">
            <v>2978.7264</v>
          </cell>
          <cell r="I280">
            <v>119.149056</v>
          </cell>
          <cell r="J280">
            <v>3097.8754560000002</v>
          </cell>
          <cell r="K280">
            <v>37175</v>
          </cell>
          <cell r="L280">
            <v>4201.3106080000007</v>
          </cell>
          <cell r="M280">
            <v>1500</v>
          </cell>
          <cell r="N280">
            <v>517</v>
          </cell>
          <cell r="O280">
            <v>2479</v>
          </cell>
          <cell r="P280">
            <v>6000</v>
          </cell>
          <cell r="Q280">
            <v>1033</v>
          </cell>
          <cell r="R280">
            <v>324</v>
          </cell>
          <cell r="T280">
            <v>4740</v>
          </cell>
          <cell r="U280">
            <v>632</v>
          </cell>
          <cell r="V280">
            <v>3000.24</v>
          </cell>
          <cell r="Z280">
            <v>2500</v>
          </cell>
          <cell r="AA280">
            <v>64101.550607999998</v>
          </cell>
        </row>
        <row r="281">
          <cell r="A281" t="str">
            <v>22010009</v>
          </cell>
          <cell r="B281" t="str">
            <v>Contreras O`cheita Maria Goretty</v>
          </cell>
          <cell r="C281" t="str">
            <v>Asistente educativa "b"</v>
          </cell>
          <cell r="D281">
            <v>111.18848</v>
          </cell>
          <cell r="E281">
            <v>3335.6543999999999</v>
          </cell>
          <cell r="H281">
            <v>3335.6543999999999</v>
          </cell>
          <cell r="I281">
            <v>133.426176</v>
          </cell>
          <cell r="J281">
            <v>3469.0805759999998</v>
          </cell>
          <cell r="K281">
            <v>41629</v>
          </cell>
          <cell r="L281">
            <v>4818.1807679999993</v>
          </cell>
          <cell r="M281">
            <v>1500</v>
          </cell>
          <cell r="N281">
            <v>579</v>
          </cell>
          <cell r="O281">
            <v>2776</v>
          </cell>
          <cell r="P281">
            <v>6000</v>
          </cell>
          <cell r="Q281">
            <v>1157</v>
          </cell>
          <cell r="R281">
            <v>324</v>
          </cell>
          <cell r="T281">
            <v>5308</v>
          </cell>
          <cell r="U281">
            <v>708</v>
          </cell>
          <cell r="V281">
            <v>2590.08</v>
          </cell>
          <cell r="Z281">
            <v>2500</v>
          </cell>
          <cell r="AA281">
            <v>69889.260767999993</v>
          </cell>
        </row>
        <row r="282">
          <cell r="A282" t="str">
            <v>22080046</v>
          </cell>
          <cell r="B282" t="str">
            <v>Navarrete Palma Isabel De La Concepcion</v>
          </cell>
          <cell r="C282" t="str">
            <v>Asistente educativa "b"</v>
          </cell>
          <cell r="D282">
            <v>111.18848</v>
          </cell>
          <cell r="E282">
            <v>3335.6543999999999</v>
          </cell>
          <cell r="H282">
            <v>3335.6543999999999</v>
          </cell>
          <cell r="I282">
            <v>133.426176</v>
          </cell>
          <cell r="J282">
            <v>3469.0805759999998</v>
          </cell>
          <cell r="K282">
            <v>41629</v>
          </cell>
          <cell r="L282">
            <v>4818.1807679999993</v>
          </cell>
          <cell r="M282">
            <v>1500</v>
          </cell>
          <cell r="N282">
            <v>579</v>
          </cell>
          <cell r="O282">
            <v>2776</v>
          </cell>
          <cell r="P282">
            <v>6000</v>
          </cell>
          <cell r="Q282">
            <v>1157</v>
          </cell>
          <cell r="R282">
            <v>324</v>
          </cell>
          <cell r="T282">
            <v>5308</v>
          </cell>
          <cell r="U282">
            <v>708</v>
          </cell>
          <cell r="V282">
            <v>2590.08</v>
          </cell>
          <cell r="Z282">
            <v>2500</v>
          </cell>
          <cell r="AA282">
            <v>69889.260767999993</v>
          </cell>
        </row>
        <row r="283">
          <cell r="A283" t="str">
            <v>24080002</v>
          </cell>
          <cell r="B283" t="str">
            <v>Suarez Gongora Arely Marisol</v>
          </cell>
          <cell r="C283" t="str">
            <v>Encargada de grupo</v>
          </cell>
          <cell r="D283">
            <v>131.22999999999999</v>
          </cell>
          <cell r="E283">
            <v>3936.8999999999996</v>
          </cell>
          <cell r="H283">
            <v>3936.8999999999996</v>
          </cell>
          <cell r="I283">
            <v>157.476</v>
          </cell>
          <cell r="J283">
            <v>4094.3759999999997</v>
          </cell>
          <cell r="K283">
            <v>49133</v>
          </cell>
          <cell r="L283">
            <v>6075.8979999999992</v>
          </cell>
          <cell r="M283">
            <v>1500</v>
          </cell>
          <cell r="N283">
            <v>683</v>
          </cell>
          <cell r="O283">
            <v>3276</v>
          </cell>
          <cell r="P283">
            <v>6000</v>
          </cell>
          <cell r="Q283">
            <v>1365</v>
          </cell>
          <cell r="T283">
            <v>6265</v>
          </cell>
          <cell r="U283">
            <v>836</v>
          </cell>
          <cell r="V283">
            <v>2055.6</v>
          </cell>
          <cell r="Z283">
            <v>2500</v>
          </cell>
          <cell r="AA283">
            <v>79689.498000000007</v>
          </cell>
        </row>
        <row r="284">
          <cell r="A284" t="str">
            <v>25100031</v>
          </cell>
          <cell r="B284" t="str">
            <v>Pacheco Ciau Maria Isabel</v>
          </cell>
          <cell r="C284" t="str">
            <v>Encargada de grupo</v>
          </cell>
          <cell r="D284">
            <v>131.23052799999999</v>
          </cell>
          <cell r="E284">
            <v>3936.9158399999997</v>
          </cell>
          <cell r="H284">
            <v>3936.9158399999997</v>
          </cell>
          <cell r="I284">
            <v>157.47663359999999</v>
          </cell>
          <cell r="J284">
            <v>4094.3924735999994</v>
          </cell>
          <cell r="K284">
            <v>49133</v>
          </cell>
          <cell r="L284">
            <v>6075.9299647999987</v>
          </cell>
          <cell r="M284">
            <v>1500</v>
          </cell>
          <cell r="N284">
            <v>683</v>
          </cell>
          <cell r="O284">
            <v>3276</v>
          </cell>
          <cell r="P284">
            <v>6000</v>
          </cell>
          <cell r="Q284">
            <v>1365</v>
          </cell>
          <cell r="R284">
            <v>972</v>
          </cell>
          <cell r="T284">
            <v>6265</v>
          </cell>
          <cell r="U284">
            <v>836</v>
          </cell>
          <cell r="V284">
            <v>2055.6</v>
          </cell>
          <cell r="Z284">
            <v>2500</v>
          </cell>
          <cell r="AA284">
            <v>80661.529964800007</v>
          </cell>
        </row>
        <row r="285">
          <cell r="A285" t="str">
            <v>22100050</v>
          </cell>
          <cell r="B285" t="str">
            <v>Montoya Zaldivar Gloria Margarita</v>
          </cell>
          <cell r="C285" t="str">
            <v>Asistente educativa "b"</v>
          </cell>
          <cell r="D285">
            <v>111.18848</v>
          </cell>
          <cell r="E285">
            <v>3335.6543999999999</v>
          </cell>
          <cell r="H285">
            <v>3335.6543999999999</v>
          </cell>
          <cell r="I285">
            <v>133.426176</v>
          </cell>
          <cell r="J285">
            <v>3469.0805759999998</v>
          </cell>
          <cell r="K285">
            <v>41629</v>
          </cell>
          <cell r="L285">
            <v>4818.1807679999993</v>
          </cell>
          <cell r="M285">
            <v>1500</v>
          </cell>
          <cell r="N285">
            <v>579</v>
          </cell>
          <cell r="O285">
            <v>2776</v>
          </cell>
          <cell r="P285">
            <v>6000</v>
          </cell>
          <cell r="Q285">
            <v>1157</v>
          </cell>
          <cell r="R285">
            <v>972</v>
          </cell>
          <cell r="T285">
            <v>5308</v>
          </cell>
          <cell r="U285">
            <v>708</v>
          </cell>
          <cell r="V285">
            <v>2590.08</v>
          </cell>
          <cell r="Z285">
            <v>2500</v>
          </cell>
          <cell r="AA285">
            <v>70537.260767999993</v>
          </cell>
        </row>
        <row r="286">
          <cell r="A286" t="str">
            <v>22100051</v>
          </cell>
          <cell r="B286" t="str">
            <v>Vera Coba Wendy Beatriz</v>
          </cell>
          <cell r="C286" t="str">
            <v>Asistente educativa "b"</v>
          </cell>
          <cell r="D286">
            <v>111.18848</v>
          </cell>
          <cell r="E286">
            <v>3335.6543999999999</v>
          </cell>
          <cell r="H286">
            <v>3335.6543999999999</v>
          </cell>
          <cell r="I286">
            <v>133.426176</v>
          </cell>
          <cell r="J286">
            <v>3469.0805759999998</v>
          </cell>
          <cell r="K286">
            <v>41629</v>
          </cell>
          <cell r="L286">
            <v>4818.1807679999993</v>
          </cell>
          <cell r="M286">
            <v>1500</v>
          </cell>
          <cell r="N286">
            <v>579</v>
          </cell>
          <cell r="O286">
            <v>2776</v>
          </cell>
          <cell r="P286">
            <v>6000</v>
          </cell>
          <cell r="Q286">
            <v>1157</v>
          </cell>
          <cell r="R286">
            <v>324</v>
          </cell>
          <cell r="T286">
            <v>5308</v>
          </cell>
          <cell r="U286">
            <v>708</v>
          </cell>
          <cell r="V286">
            <v>2590.08</v>
          </cell>
          <cell r="Z286">
            <v>2500</v>
          </cell>
          <cell r="AA286">
            <v>69889.260767999993</v>
          </cell>
        </row>
        <row r="287">
          <cell r="A287" t="str">
            <v>23080001</v>
          </cell>
          <cell r="B287" t="str">
            <v>Juarez Perez Sara Del Carmen</v>
          </cell>
          <cell r="C287" t="str">
            <v>Encargada de grupo</v>
          </cell>
          <cell r="D287">
            <v>131.23052799999999</v>
          </cell>
          <cell r="E287">
            <v>3936.9158399999997</v>
          </cell>
          <cell r="H287">
            <v>3936.9158399999997</v>
          </cell>
          <cell r="I287">
            <v>157.47663359999999</v>
          </cell>
          <cell r="J287">
            <v>4094.3924735999994</v>
          </cell>
          <cell r="K287">
            <v>49133</v>
          </cell>
          <cell r="L287">
            <v>6075.9299647999987</v>
          </cell>
          <cell r="M287">
            <v>1500</v>
          </cell>
          <cell r="N287">
            <v>683</v>
          </cell>
          <cell r="O287">
            <v>3276</v>
          </cell>
          <cell r="P287">
            <v>6000</v>
          </cell>
          <cell r="Q287">
            <v>1365</v>
          </cell>
          <cell r="T287">
            <v>6265</v>
          </cell>
          <cell r="U287">
            <v>836</v>
          </cell>
          <cell r="V287">
            <v>2055.6</v>
          </cell>
          <cell r="Z287">
            <v>2500</v>
          </cell>
          <cell r="AA287">
            <v>79689.529964800007</v>
          </cell>
        </row>
        <row r="288">
          <cell r="A288" t="str">
            <v>25010040</v>
          </cell>
          <cell r="B288" t="str">
            <v>Lopez Sabido Sandra Yvon</v>
          </cell>
          <cell r="C288" t="str">
            <v>Asistente educativa "b"</v>
          </cell>
          <cell r="D288">
            <v>111.18848</v>
          </cell>
          <cell r="E288">
            <v>3335.6543999999999</v>
          </cell>
          <cell r="H288">
            <v>3335.6543999999999</v>
          </cell>
          <cell r="I288">
            <v>133.426176</v>
          </cell>
          <cell r="J288">
            <v>3469.0805759999998</v>
          </cell>
          <cell r="K288">
            <v>41629</v>
          </cell>
          <cell r="L288">
            <v>4818.1807679999993</v>
          </cell>
          <cell r="M288">
            <v>1500</v>
          </cell>
          <cell r="N288">
            <v>579</v>
          </cell>
          <cell r="O288">
            <v>2776</v>
          </cell>
          <cell r="P288">
            <v>6000</v>
          </cell>
          <cell r="Q288">
            <v>1157</v>
          </cell>
          <cell r="T288">
            <v>5308</v>
          </cell>
          <cell r="U288">
            <v>708</v>
          </cell>
          <cell r="V288">
            <v>2590.08</v>
          </cell>
          <cell r="Z288">
            <v>2500</v>
          </cell>
          <cell r="AA288">
            <v>69565.260767999993</v>
          </cell>
        </row>
        <row r="289">
          <cell r="A289" t="str">
            <v>22110052</v>
          </cell>
          <cell r="B289" t="str">
            <v>Lopez Aguilar Alma Estela</v>
          </cell>
          <cell r="C289" t="str">
            <v>Asistente educativa "b"</v>
          </cell>
          <cell r="D289">
            <v>111.18848</v>
          </cell>
          <cell r="E289">
            <v>3335.6543999999999</v>
          </cell>
          <cell r="H289">
            <v>3335.6543999999999</v>
          </cell>
          <cell r="I289">
            <v>133.426176</v>
          </cell>
          <cell r="J289">
            <v>3469.0805759999998</v>
          </cell>
          <cell r="K289">
            <v>41629</v>
          </cell>
          <cell r="L289">
            <v>4818.1807679999993</v>
          </cell>
          <cell r="M289">
            <v>1500</v>
          </cell>
          <cell r="N289">
            <v>579</v>
          </cell>
          <cell r="O289">
            <v>2776</v>
          </cell>
          <cell r="P289">
            <v>6000</v>
          </cell>
          <cell r="Q289">
            <v>1157</v>
          </cell>
          <cell r="R289">
            <v>972</v>
          </cell>
          <cell r="T289">
            <v>5308</v>
          </cell>
          <cell r="U289">
            <v>708</v>
          </cell>
          <cell r="V289">
            <v>2590.08</v>
          </cell>
          <cell r="Z289">
            <v>2500</v>
          </cell>
          <cell r="AA289">
            <v>70537.260767999993</v>
          </cell>
        </row>
        <row r="290">
          <cell r="A290" t="str">
            <v>22110054</v>
          </cell>
          <cell r="B290" t="str">
            <v>Ojeda Patron Maria Eugenia</v>
          </cell>
          <cell r="C290" t="str">
            <v>Encargada de grupo</v>
          </cell>
          <cell r="D290">
            <v>131.23052799999999</v>
          </cell>
          <cell r="E290">
            <v>3936.9158399999997</v>
          </cell>
          <cell r="H290">
            <v>3936.9158399999997</v>
          </cell>
          <cell r="I290">
            <v>157.47663359999999</v>
          </cell>
          <cell r="J290">
            <v>4094.3924735999994</v>
          </cell>
          <cell r="K290">
            <v>49133</v>
          </cell>
          <cell r="L290">
            <v>6075.9299647999987</v>
          </cell>
          <cell r="M290">
            <v>1500</v>
          </cell>
          <cell r="N290">
            <v>683</v>
          </cell>
          <cell r="O290">
            <v>3276</v>
          </cell>
          <cell r="P290">
            <v>6000</v>
          </cell>
          <cell r="Q290">
            <v>1365</v>
          </cell>
          <cell r="R290">
            <v>648</v>
          </cell>
          <cell r="T290">
            <v>6265</v>
          </cell>
          <cell r="U290">
            <v>836</v>
          </cell>
          <cell r="V290">
            <v>2055.6</v>
          </cell>
          <cell r="Z290">
            <v>2500</v>
          </cell>
          <cell r="AA290">
            <v>80337.529964800007</v>
          </cell>
        </row>
        <row r="291">
          <cell r="A291" t="str">
            <v>22120056</v>
          </cell>
          <cell r="B291" t="str">
            <v>Colli Maldonado Liliana Naomi</v>
          </cell>
          <cell r="C291" t="str">
            <v>Encargada de grupo</v>
          </cell>
          <cell r="D291">
            <v>131.23052799999999</v>
          </cell>
          <cell r="E291">
            <v>3936.9158399999997</v>
          </cell>
          <cell r="H291">
            <v>3936.9158399999997</v>
          </cell>
          <cell r="I291">
            <v>157.47663359999999</v>
          </cell>
          <cell r="J291">
            <v>4094.3924735999994</v>
          </cell>
          <cell r="K291">
            <v>49133</v>
          </cell>
          <cell r="L291">
            <v>6075.9299647999987</v>
          </cell>
          <cell r="M291">
            <v>1500</v>
          </cell>
          <cell r="N291">
            <v>683</v>
          </cell>
          <cell r="O291">
            <v>3276</v>
          </cell>
          <cell r="P291">
            <v>6000</v>
          </cell>
          <cell r="Q291">
            <v>1365</v>
          </cell>
          <cell r="R291">
            <v>648</v>
          </cell>
          <cell r="T291">
            <v>6265</v>
          </cell>
          <cell r="U291">
            <v>836</v>
          </cell>
          <cell r="V291">
            <v>2055.6</v>
          </cell>
          <cell r="Z291">
            <v>2500</v>
          </cell>
          <cell r="AA291">
            <v>80337.529964800007</v>
          </cell>
        </row>
        <row r="292">
          <cell r="A292" t="str">
            <v>22010077</v>
          </cell>
          <cell r="B292" t="str">
            <v>Polanco Burgos Silvia Guadalupe</v>
          </cell>
          <cell r="C292" t="str">
            <v>Asistente educativa "b"</v>
          </cell>
          <cell r="D292">
            <v>111.18848</v>
          </cell>
          <cell r="E292">
            <v>3335.6543999999999</v>
          </cell>
          <cell r="H292">
            <v>3335.6543999999999</v>
          </cell>
          <cell r="I292">
            <v>133.426176</v>
          </cell>
          <cell r="J292">
            <v>3469.0805759999998</v>
          </cell>
          <cell r="K292">
            <v>41629</v>
          </cell>
          <cell r="L292">
            <v>4818.1807679999993</v>
          </cell>
          <cell r="M292">
            <v>1500</v>
          </cell>
          <cell r="N292">
            <v>579</v>
          </cell>
          <cell r="O292">
            <v>2776</v>
          </cell>
          <cell r="P292">
            <v>6000</v>
          </cell>
          <cell r="Q292">
            <v>1157</v>
          </cell>
          <cell r="T292">
            <v>5308</v>
          </cell>
          <cell r="U292">
            <v>708</v>
          </cell>
          <cell r="V292">
            <v>2590.08</v>
          </cell>
          <cell r="Z292">
            <v>2500</v>
          </cell>
          <cell r="AA292">
            <v>69565.260767999993</v>
          </cell>
        </row>
        <row r="293">
          <cell r="A293" t="str">
            <v>22080001</v>
          </cell>
          <cell r="B293" t="str">
            <v>Camara Garcia Karen Saray</v>
          </cell>
          <cell r="C293" t="str">
            <v>Asistente educativa "a"</v>
          </cell>
          <cell r="D293">
            <v>111.19</v>
          </cell>
          <cell r="E293">
            <v>3335.7</v>
          </cell>
          <cell r="H293">
            <v>3335.7</v>
          </cell>
          <cell r="I293">
            <v>133.428</v>
          </cell>
          <cell r="J293">
            <v>3469.1279999999997</v>
          </cell>
          <cell r="K293">
            <v>41630</v>
          </cell>
          <cell r="L293">
            <v>4818.2539999999999</v>
          </cell>
          <cell r="M293">
            <v>1500</v>
          </cell>
          <cell r="N293">
            <v>579</v>
          </cell>
          <cell r="O293">
            <v>2776</v>
          </cell>
          <cell r="P293">
            <v>6000</v>
          </cell>
          <cell r="Q293">
            <v>1157</v>
          </cell>
          <cell r="T293">
            <v>5308</v>
          </cell>
          <cell r="U293">
            <v>708</v>
          </cell>
          <cell r="V293">
            <v>2589.84</v>
          </cell>
          <cell r="Z293">
            <v>2500</v>
          </cell>
          <cell r="AA293">
            <v>69566.093999999997</v>
          </cell>
        </row>
        <row r="294">
          <cell r="A294" t="str">
            <v>22130058</v>
          </cell>
          <cell r="B294" t="str">
            <v>Rosales Guzman Maria De Los Angeles</v>
          </cell>
          <cell r="C294" t="str">
            <v>Encargada de grupo</v>
          </cell>
          <cell r="D294">
            <v>131.23052799999999</v>
          </cell>
          <cell r="E294">
            <v>3936.9158399999997</v>
          </cell>
          <cell r="H294">
            <v>3936.9158399999997</v>
          </cell>
          <cell r="I294">
            <v>157.47663359999999</v>
          </cell>
          <cell r="J294">
            <v>4094.3924735999994</v>
          </cell>
          <cell r="K294">
            <v>49133</v>
          </cell>
          <cell r="L294">
            <v>6075.9299647999987</v>
          </cell>
          <cell r="M294">
            <v>1500</v>
          </cell>
          <cell r="N294">
            <v>683</v>
          </cell>
          <cell r="O294">
            <v>3276</v>
          </cell>
          <cell r="P294">
            <v>6000</v>
          </cell>
          <cell r="Q294">
            <v>1365</v>
          </cell>
          <cell r="T294">
            <v>6265</v>
          </cell>
          <cell r="U294">
            <v>836</v>
          </cell>
          <cell r="V294">
            <v>2055.6</v>
          </cell>
          <cell r="Z294">
            <v>2500</v>
          </cell>
          <cell r="AA294">
            <v>79689.529964800007</v>
          </cell>
        </row>
        <row r="295">
          <cell r="A295" t="str">
            <v>22130059</v>
          </cell>
          <cell r="B295" t="str">
            <v>Ruiz Carrillo Erika Alejandra</v>
          </cell>
          <cell r="C295" t="str">
            <v>Asistente educativa "b"</v>
          </cell>
          <cell r="D295">
            <v>111.18848</v>
          </cell>
          <cell r="E295">
            <v>3335.6543999999999</v>
          </cell>
          <cell r="H295">
            <v>3335.6543999999999</v>
          </cell>
          <cell r="I295">
            <v>133.426176</v>
          </cell>
          <cell r="J295">
            <v>3469.0805759999998</v>
          </cell>
          <cell r="K295">
            <v>41629</v>
          </cell>
          <cell r="L295">
            <v>4818.1807679999993</v>
          </cell>
          <cell r="M295">
            <v>1500</v>
          </cell>
          <cell r="N295">
            <v>579</v>
          </cell>
          <cell r="O295">
            <v>2776</v>
          </cell>
          <cell r="P295">
            <v>6000</v>
          </cell>
          <cell r="Q295">
            <v>1157</v>
          </cell>
          <cell r="T295">
            <v>5308</v>
          </cell>
          <cell r="U295">
            <v>708</v>
          </cell>
          <cell r="V295">
            <v>2590.08</v>
          </cell>
          <cell r="Z295">
            <v>2500</v>
          </cell>
          <cell r="AA295">
            <v>69565.260767999993</v>
          </cell>
        </row>
        <row r="296">
          <cell r="A296" t="str">
            <v>22010075</v>
          </cell>
          <cell r="B296" t="str">
            <v>Canul Bojorquez Misly Del Carmen</v>
          </cell>
          <cell r="C296" t="str">
            <v>Asistente educativa "b"</v>
          </cell>
          <cell r="D296">
            <v>111.18848</v>
          </cell>
          <cell r="E296">
            <v>3335.6543999999999</v>
          </cell>
          <cell r="H296">
            <v>3335.6543999999999</v>
          </cell>
          <cell r="I296">
            <v>133.426176</v>
          </cell>
          <cell r="J296">
            <v>3469.0805759999998</v>
          </cell>
          <cell r="K296">
            <v>41629</v>
          </cell>
          <cell r="L296">
            <v>4818.1807679999993</v>
          </cell>
          <cell r="M296">
            <v>1500</v>
          </cell>
          <cell r="N296">
            <v>579</v>
          </cell>
          <cell r="O296">
            <v>2776</v>
          </cell>
          <cell r="P296">
            <v>6000</v>
          </cell>
          <cell r="Q296">
            <v>1157</v>
          </cell>
          <cell r="T296">
            <v>5308</v>
          </cell>
          <cell r="U296">
            <v>708</v>
          </cell>
          <cell r="V296">
            <v>2590.08</v>
          </cell>
          <cell r="Z296">
            <v>2500</v>
          </cell>
          <cell r="AA296">
            <v>69565.260767999993</v>
          </cell>
        </row>
        <row r="297">
          <cell r="A297" t="str">
            <v>22140058</v>
          </cell>
          <cell r="B297" t="str">
            <v>Ortiz Acosta Silvia</v>
          </cell>
          <cell r="C297" t="str">
            <v>Asistente educativa "b"</v>
          </cell>
          <cell r="D297">
            <v>111.18848</v>
          </cell>
          <cell r="E297">
            <v>3335.6543999999999</v>
          </cell>
          <cell r="H297">
            <v>3335.6543999999999</v>
          </cell>
          <cell r="I297">
            <v>133.426176</v>
          </cell>
          <cell r="J297">
            <v>3469.0805759999998</v>
          </cell>
          <cell r="K297">
            <v>41629</v>
          </cell>
          <cell r="L297">
            <v>4818.1807679999993</v>
          </cell>
          <cell r="M297">
            <v>1500</v>
          </cell>
          <cell r="N297">
            <v>579</v>
          </cell>
          <cell r="O297">
            <v>2776</v>
          </cell>
          <cell r="P297">
            <v>6000</v>
          </cell>
          <cell r="Q297">
            <v>1157</v>
          </cell>
          <cell r="R297">
            <v>648</v>
          </cell>
          <cell r="T297">
            <v>5308</v>
          </cell>
          <cell r="U297">
            <v>708</v>
          </cell>
          <cell r="V297">
            <v>2590.08</v>
          </cell>
          <cell r="Z297">
            <v>2500</v>
          </cell>
          <cell r="AA297">
            <v>70213.260767999993</v>
          </cell>
        </row>
        <row r="298">
          <cell r="A298" t="str">
            <v>22020003</v>
          </cell>
          <cell r="B298" t="str">
            <v>Guzman Espino Perla Grisell</v>
          </cell>
          <cell r="C298" t="str">
            <v>Doctor "b"</v>
          </cell>
          <cell r="D298">
            <v>173.33</v>
          </cell>
          <cell r="E298">
            <v>5199.9000000000005</v>
          </cell>
          <cell r="H298">
            <v>5199.9000000000005</v>
          </cell>
          <cell r="I298">
            <v>207.99600000000004</v>
          </cell>
          <cell r="J298">
            <v>5407.8960000000006</v>
          </cell>
          <cell r="K298">
            <v>64895</v>
          </cell>
          <cell r="L298">
            <v>8300.1779999999999</v>
          </cell>
          <cell r="M298">
            <v>1500</v>
          </cell>
          <cell r="N298">
            <v>902</v>
          </cell>
          <cell r="O298">
            <v>4327</v>
          </cell>
          <cell r="P298">
            <v>6000</v>
          </cell>
          <cell r="Q298">
            <v>1803</v>
          </cell>
          <cell r="T298">
            <v>8275</v>
          </cell>
          <cell r="U298">
            <v>1104</v>
          </cell>
          <cell r="V298">
            <v>92.64</v>
          </cell>
          <cell r="Z298">
            <v>2500</v>
          </cell>
          <cell r="AA298">
            <v>99698.817999999999</v>
          </cell>
        </row>
        <row r="299">
          <cell r="A299" t="str">
            <v>22020032</v>
          </cell>
          <cell r="B299" t="str">
            <v>Lara Acevedo Genny Manon</v>
          </cell>
          <cell r="C299" t="str">
            <v>Enfermera "b"</v>
          </cell>
          <cell r="D299">
            <v>112.4864</v>
          </cell>
          <cell r="E299">
            <v>3374.5920000000001</v>
          </cell>
          <cell r="H299">
            <v>3374.5920000000001</v>
          </cell>
          <cell r="I299">
            <v>134.98367999999999</v>
          </cell>
          <cell r="J299">
            <v>3509.5756799999999</v>
          </cell>
          <cell r="K299">
            <v>42115</v>
          </cell>
          <cell r="L299">
            <v>4880.9842399999998</v>
          </cell>
          <cell r="M299">
            <v>1500</v>
          </cell>
          <cell r="N299">
            <v>585</v>
          </cell>
          <cell r="O299">
            <v>2808</v>
          </cell>
          <cell r="P299">
            <v>6000</v>
          </cell>
          <cell r="Q299">
            <v>1170</v>
          </cell>
          <cell r="R299">
            <v>972</v>
          </cell>
          <cell r="T299">
            <v>5370</v>
          </cell>
          <cell r="U299">
            <v>716</v>
          </cell>
          <cell r="V299">
            <v>2441.04</v>
          </cell>
          <cell r="Z299">
            <v>2500</v>
          </cell>
          <cell r="AA299">
            <v>71058.024239999984</v>
          </cell>
        </row>
        <row r="300">
          <cell r="A300" t="str">
            <v>22190072</v>
          </cell>
          <cell r="B300" t="str">
            <v>Pech Tzab Primo Samuel</v>
          </cell>
          <cell r="C300" t="str">
            <v>Vigilante "b"</v>
          </cell>
          <cell r="D300">
            <v>106.786368</v>
          </cell>
          <cell r="E300">
            <v>3203.5910399999998</v>
          </cell>
          <cell r="H300">
            <v>3203.5910399999998</v>
          </cell>
          <cell r="I300">
            <v>128.1436416</v>
          </cell>
          <cell r="J300">
            <v>3331.7346815999999</v>
          </cell>
          <cell r="K300">
            <v>39981</v>
          </cell>
          <cell r="L300">
            <v>4605.1429088000004</v>
          </cell>
          <cell r="M300">
            <v>1500</v>
          </cell>
          <cell r="N300">
            <v>556</v>
          </cell>
          <cell r="O300">
            <v>2666</v>
          </cell>
          <cell r="P300">
            <v>6000</v>
          </cell>
          <cell r="Q300">
            <v>1111</v>
          </cell>
          <cell r="R300">
            <v>972</v>
          </cell>
          <cell r="S300">
            <v>1333</v>
          </cell>
          <cell r="T300">
            <v>5098</v>
          </cell>
          <cell r="U300">
            <v>680</v>
          </cell>
          <cell r="V300">
            <v>2845.92</v>
          </cell>
          <cell r="W300">
            <v>2666</v>
          </cell>
          <cell r="Z300">
            <v>2500</v>
          </cell>
          <cell r="AA300">
            <v>72514.062908799999</v>
          </cell>
        </row>
        <row r="301">
          <cell r="A301" t="str">
            <v>23010006</v>
          </cell>
          <cell r="B301" t="str">
            <v>Leo Martin Jose Manuel</v>
          </cell>
          <cell r="C301" t="str">
            <v>Vigilante "b"</v>
          </cell>
          <cell r="D301">
            <v>106.786368</v>
          </cell>
          <cell r="E301">
            <v>3203.5910399999998</v>
          </cell>
          <cell r="H301">
            <v>3203.5910399999998</v>
          </cell>
          <cell r="I301">
            <v>128.1436416</v>
          </cell>
          <cell r="J301">
            <v>3331.7346815999999</v>
          </cell>
          <cell r="K301">
            <v>39981</v>
          </cell>
          <cell r="L301">
            <v>4605.1429088000004</v>
          </cell>
          <cell r="M301">
            <v>1500</v>
          </cell>
          <cell r="N301">
            <v>556</v>
          </cell>
          <cell r="O301">
            <v>2666</v>
          </cell>
          <cell r="P301">
            <v>6000</v>
          </cell>
          <cell r="Q301">
            <v>1111</v>
          </cell>
          <cell r="R301">
            <v>324</v>
          </cell>
          <cell r="S301">
            <v>1333</v>
          </cell>
          <cell r="T301">
            <v>5098</v>
          </cell>
          <cell r="U301">
            <v>680</v>
          </cell>
          <cell r="V301">
            <v>2845.92</v>
          </cell>
          <cell r="W301">
            <v>2666</v>
          </cell>
          <cell r="Z301">
            <v>2500</v>
          </cell>
          <cell r="AA301">
            <v>71866.062908799999</v>
          </cell>
        </row>
        <row r="302">
          <cell r="B302" t="str">
            <v>Vacante</v>
          </cell>
          <cell r="C302" t="str">
            <v>Asistente educativa "b"</v>
          </cell>
          <cell r="D302">
            <v>111.18848</v>
          </cell>
          <cell r="E302">
            <v>3335.6543999999999</v>
          </cell>
          <cell r="H302">
            <v>3335.6543999999999</v>
          </cell>
          <cell r="I302">
            <v>133.426176</v>
          </cell>
          <cell r="J302">
            <v>3469.0805759999998</v>
          </cell>
          <cell r="K302">
            <v>41629</v>
          </cell>
          <cell r="L302">
            <v>4818.1807679999993</v>
          </cell>
          <cell r="M302">
            <v>1500</v>
          </cell>
          <cell r="N302">
            <v>579</v>
          </cell>
          <cell r="O302">
            <v>2776</v>
          </cell>
          <cell r="P302">
            <v>6000</v>
          </cell>
          <cell r="Q302">
            <v>1157</v>
          </cell>
          <cell r="T302">
            <v>5308</v>
          </cell>
          <cell r="U302">
            <v>708</v>
          </cell>
          <cell r="V302">
            <v>2590.08</v>
          </cell>
          <cell r="Z302">
            <v>2500</v>
          </cell>
          <cell r="AA302">
            <v>69565.260767999993</v>
          </cell>
        </row>
        <row r="303">
          <cell r="B303" t="str">
            <v>Subtotal</v>
          </cell>
          <cell r="D303">
            <v>6755.1593439999951</v>
          </cell>
          <cell r="E303">
            <v>204004.48032</v>
          </cell>
          <cell r="F303">
            <v>0</v>
          </cell>
          <cell r="G303">
            <v>60</v>
          </cell>
          <cell r="H303">
            <v>204004.48032</v>
          </cell>
          <cell r="I303">
            <v>8160.1792127999997</v>
          </cell>
          <cell r="J303">
            <v>212164.6595328</v>
          </cell>
          <cell r="K303">
            <v>2545990</v>
          </cell>
          <cell r="L303">
            <v>302804.31271039986</v>
          </cell>
          <cell r="M303">
            <v>84000</v>
          </cell>
          <cell r="N303">
            <v>35399</v>
          </cell>
          <cell r="O303">
            <v>159157</v>
          </cell>
          <cell r="P303">
            <v>336000</v>
          </cell>
          <cell r="Q303">
            <v>70747</v>
          </cell>
          <cell r="R303">
            <v>21384</v>
          </cell>
          <cell r="S303">
            <v>2666</v>
          </cell>
          <cell r="T303">
            <v>324634</v>
          </cell>
          <cell r="U303">
            <v>43303</v>
          </cell>
          <cell r="V303">
            <v>135576.48000000007</v>
          </cell>
          <cell r="W303">
            <v>5332</v>
          </cell>
          <cell r="X303">
            <v>0</v>
          </cell>
          <cell r="Y303">
            <v>39787</v>
          </cell>
          <cell r="Z303">
            <v>140000</v>
          </cell>
          <cell r="AB303">
            <v>4246779.7927104002</v>
          </cell>
        </row>
        <row r="304">
          <cell r="B304" t="str">
            <v>Cendi fidelia sanchez - Administrativo</v>
          </cell>
          <cell r="E304">
            <v>0</v>
          </cell>
        </row>
        <row r="305">
          <cell r="A305" t="str">
            <v>23010003</v>
          </cell>
          <cell r="B305" t="str">
            <v>Chan Gutierrez Cristina</v>
          </cell>
          <cell r="C305" t="str">
            <v>Trabajador social Cendi</v>
          </cell>
          <cell r="D305">
            <v>108.668352</v>
          </cell>
          <cell r="E305">
            <v>3260.0505600000001</v>
          </cell>
          <cell r="H305">
            <v>3260.0505600000001</v>
          </cell>
          <cell r="I305">
            <v>130.40202240000002</v>
          </cell>
          <cell r="J305">
            <v>3390.4525824000002</v>
          </cell>
          <cell r="K305">
            <v>40686</v>
          </cell>
          <cell r="L305">
            <v>4696.2134431999993</v>
          </cell>
          <cell r="M305">
            <v>1500</v>
          </cell>
          <cell r="N305">
            <v>566</v>
          </cell>
          <cell r="O305">
            <v>2713</v>
          </cell>
          <cell r="P305">
            <v>6000</v>
          </cell>
          <cell r="Q305">
            <v>1131</v>
          </cell>
          <cell r="R305">
            <v>324</v>
          </cell>
          <cell r="T305">
            <v>5188</v>
          </cell>
          <cell r="U305">
            <v>692</v>
          </cell>
          <cell r="V305">
            <v>2807.52</v>
          </cell>
          <cell r="Z305">
            <v>2500</v>
          </cell>
          <cell r="AA305">
            <v>68803.733443200006</v>
          </cell>
        </row>
        <row r="306">
          <cell r="A306" t="str">
            <v>23010010</v>
          </cell>
          <cell r="B306" t="str">
            <v>Peniche Romero Lida Carlota</v>
          </cell>
          <cell r="C306" t="str">
            <v>Coordinador de Pedagogia</v>
          </cell>
          <cell r="D306">
            <v>198.28639999999999</v>
          </cell>
          <cell r="E306">
            <v>5948.5919999999996</v>
          </cell>
          <cell r="H306">
            <v>5948.5919999999996</v>
          </cell>
          <cell r="I306">
            <v>237.94368</v>
          </cell>
          <cell r="J306">
            <v>6186.53568</v>
          </cell>
          <cell r="K306">
            <v>74239</v>
          </cell>
          <cell r="L306">
            <v>9603.7242400000014</v>
          </cell>
          <cell r="M306">
            <v>1500</v>
          </cell>
          <cell r="N306">
            <v>1032</v>
          </cell>
          <cell r="O306">
            <v>4950</v>
          </cell>
          <cell r="P306">
            <v>6000</v>
          </cell>
          <cell r="Q306">
            <v>2063</v>
          </cell>
          <cell r="R306">
            <v>324</v>
          </cell>
          <cell r="T306">
            <v>9466</v>
          </cell>
          <cell r="U306">
            <v>1263</v>
          </cell>
          <cell r="V306">
            <v>0</v>
          </cell>
          <cell r="Z306">
            <v>2500</v>
          </cell>
          <cell r="AA306">
            <v>112940.72424</v>
          </cell>
        </row>
        <row r="307">
          <cell r="A307" t="str">
            <v>23010065</v>
          </cell>
          <cell r="B307" t="str">
            <v>Perez Mezquita Sergio Tadeo</v>
          </cell>
          <cell r="C307" t="str">
            <v>Instructor</v>
          </cell>
          <cell r="D307">
            <v>44.99</v>
          </cell>
          <cell r="E307">
            <v>2339.48</v>
          </cell>
          <cell r="G307">
            <v>52</v>
          </cell>
          <cell r="H307">
            <v>2339.48</v>
          </cell>
          <cell r="I307">
            <v>93.5792</v>
          </cell>
          <cell r="J307">
            <v>2433.0592000000001</v>
          </cell>
          <cell r="K307">
            <v>29197</v>
          </cell>
          <cell r="L307">
            <v>3244.0789333333332</v>
          </cell>
          <cell r="M307">
            <v>1500</v>
          </cell>
          <cell r="N307">
            <v>406</v>
          </cell>
          <cell r="O307">
            <v>1947</v>
          </cell>
          <cell r="P307">
            <v>6000</v>
          </cell>
          <cell r="Q307">
            <v>812</v>
          </cell>
          <cell r="T307">
            <v>3723</v>
          </cell>
          <cell r="U307">
            <v>497</v>
          </cell>
          <cell r="V307">
            <v>3438.24</v>
          </cell>
          <cell r="Z307">
            <v>2500</v>
          </cell>
          <cell r="AA307">
            <v>53264.318933333336</v>
          </cell>
        </row>
        <row r="308">
          <cell r="A308" t="str">
            <v>25010013</v>
          </cell>
          <cell r="B308" t="str">
            <v>Magriña Lizama Magnolia Ruth</v>
          </cell>
          <cell r="C308" t="str">
            <v>Psicologo "b"</v>
          </cell>
          <cell r="D308">
            <v>126.904128</v>
          </cell>
          <cell r="E308">
            <v>3807.1238400000002</v>
          </cell>
          <cell r="H308">
            <v>3807.1238400000002</v>
          </cell>
          <cell r="I308">
            <v>152.28495360000002</v>
          </cell>
          <cell r="J308">
            <v>3959.4087936000001</v>
          </cell>
          <cell r="K308">
            <v>47513</v>
          </cell>
          <cell r="L308">
            <v>5852.7217247999997</v>
          </cell>
          <cell r="M308">
            <v>1500</v>
          </cell>
          <cell r="N308">
            <v>660</v>
          </cell>
          <cell r="O308">
            <v>3168</v>
          </cell>
          <cell r="P308">
            <v>6000</v>
          </cell>
          <cell r="Q308">
            <v>1320</v>
          </cell>
          <cell r="R308">
            <v>324</v>
          </cell>
          <cell r="T308">
            <v>6058</v>
          </cell>
          <cell r="U308">
            <v>808</v>
          </cell>
          <cell r="V308">
            <v>2144.64</v>
          </cell>
          <cell r="Z308">
            <v>2500</v>
          </cell>
          <cell r="AA308">
            <v>77848.361724800008</v>
          </cell>
        </row>
        <row r="309">
          <cell r="A309" t="str">
            <v>25010018</v>
          </cell>
          <cell r="B309" t="str">
            <v>Pat May Rosy Isela</v>
          </cell>
          <cell r="C309" t="str">
            <v>Auxiliar administrativo cendi</v>
          </cell>
          <cell r="D309">
            <v>126.904128</v>
          </cell>
          <cell r="E309">
            <v>3807.1238400000002</v>
          </cell>
          <cell r="H309">
            <v>3807.1238400000002</v>
          </cell>
          <cell r="I309">
            <v>152.28495360000002</v>
          </cell>
          <cell r="J309">
            <v>3959.4087936000001</v>
          </cell>
          <cell r="K309">
            <v>47513</v>
          </cell>
          <cell r="L309">
            <v>5852.7217247999997</v>
          </cell>
          <cell r="M309">
            <v>1500</v>
          </cell>
          <cell r="N309">
            <v>660</v>
          </cell>
          <cell r="O309">
            <v>3168</v>
          </cell>
          <cell r="P309">
            <v>6000</v>
          </cell>
          <cell r="Q309">
            <v>1320</v>
          </cell>
          <cell r="R309">
            <v>324</v>
          </cell>
          <cell r="T309">
            <v>6058</v>
          </cell>
          <cell r="U309">
            <v>808</v>
          </cell>
          <cell r="V309">
            <v>2144.64</v>
          </cell>
          <cell r="Z309">
            <v>2500</v>
          </cell>
          <cell r="AA309">
            <v>77848.361724800008</v>
          </cell>
        </row>
        <row r="310">
          <cell r="A310" t="str">
            <v>25010019</v>
          </cell>
          <cell r="B310" t="str">
            <v>Puerto Castro Teresa De Jesus</v>
          </cell>
          <cell r="C310" t="str">
            <v>Directora de Cendi</v>
          </cell>
          <cell r="D310">
            <v>425.06880000000001</v>
          </cell>
          <cell r="E310">
            <v>12752.064</v>
          </cell>
          <cell r="H310">
            <v>12752.064</v>
          </cell>
          <cell r="I310">
            <v>510.08256</v>
          </cell>
          <cell r="J310">
            <v>13262.146560000001</v>
          </cell>
          <cell r="K310">
            <v>159146</v>
          </cell>
          <cell r="L310">
            <v>20936.002080000002</v>
          </cell>
          <cell r="M310">
            <v>1500</v>
          </cell>
          <cell r="N310">
            <v>2211</v>
          </cell>
          <cell r="P310">
            <v>6000</v>
          </cell>
          <cell r="Q310">
            <v>4421</v>
          </cell>
          <cell r="R310">
            <v>648</v>
          </cell>
          <cell r="T310">
            <v>20292</v>
          </cell>
          <cell r="U310">
            <v>2706</v>
          </cell>
          <cell r="V310">
            <v>0</v>
          </cell>
          <cell r="Y310">
            <v>39787</v>
          </cell>
          <cell r="Z310">
            <v>2500</v>
          </cell>
          <cell r="AA310">
            <v>260147.00208000001</v>
          </cell>
        </row>
        <row r="311">
          <cell r="A311" t="str">
            <v>23010002</v>
          </cell>
          <cell r="B311" t="str">
            <v>Caamal Piña Rosario Lucia</v>
          </cell>
          <cell r="C311" t="str">
            <v>Galopina "b"</v>
          </cell>
          <cell r="D311">
            <v>99.290880000000001</v>
          </cell>
          <cell r="E311">
            <v>2978.7264</v>
          </cell>
          <cell r="H311">
            <v>2978.7264</v>
          </cell>
          <cell r="I311">
            <v>119.149056</v>
          </cell>
          <cell r="J311">
            <v>3097.8754560000002</v>
          </cell>
          <cell r="K311">
            <v>37175</v>
          </cell>
          <cell r="L311">
            <v>4201.3106080000007</v>
          </cell>
          <cell r="M311">
            <v>1500</v>
          </cell>
          <cell r="N311">
            <v>517</v>
          </cell>
          <cell r="O311">
            <v>2479</v>
          </cell>
          <cell r="P311">
            <v>6000</v>
          </cell>
          <cell r="Q311">
            <v>1033</v>
          </cell>
          <cell r="R311">
            <v>324</v>
          </cell>
          <cell r="T311">
            <v>4740</v>
          </cell>
          <cell r="U311">
            <v>632</v>
          </cell>
          <cell r="V311">
            <v>3000.24</v>
          </cell>
          <cell r="Z311">
            <v>2500</v>
          </cell>
          <cell r="AA311">
            <v>64101.550607999998</v>
          </cell>
        </row>
        <row r="312">
          <cell r="A312" t="str">
            <v>23010059</v>
          </cell>
          <cell r="B312" t="str">
            <v>Gutierrez Cuxim Maria Jose</v>
          </cell>
          <cell r="C312" t="str">
            <v>Economa</v>
          </cell>
          <cell r="D312">
            <v>112.49</v>
          </cell>
          <cell r="E312">
            <v>3374.7</v>
          </cell>
          <cell r="H312">
            <v>3374.7</v>
          </cell>
          <cell r="I312">
            <v>134.988</v>
          </cell>
          <cell r="J312">
            <v>3509.6879999999996</v>
          </cell>
          <cell r="K312">
            <v>42117</v>
          </cell>
          <cell r="L312">
            <v>4881.1539999999986</v>
          </cell>
          <cell r="M312">
            <v>1500</v>
          </cell>
          <cell r="N312">
            <v>585</v>
          </cell>
          <cell r="O312">
            <v>2808</v>
          </cell>
          <cell r="P312">
            <v>6000</v>
          </cell>
          <cell r="Q312">
            <v>1170</v>
          </cell>
          <cell r="T312">
            <v>5370</v>
          </cell>
          <cell r="U312">
            <v>716</v>
          </cell>
          <cell r="V312">
            <v>2441.04</v>
          </cell>
          <cell r="Z312">
            <v>2500</v>
          </cell>
          <cell r="AA312">
            <v>70088.193999999989</v>
          </cell>
        </row>
        <row r="313">
          <cell r="A313" t="str">
            <v>23010062</v>
          </cell>
          <cell r="B313" t="str">
            <v>Rosas Polanco Maria Del Socorro</v>
          </cell>
          <cell r="C313" t="str">
            <v>Galopina "b"</v>
          </cell>
          <cell r="D313">
            <v>99.290880000000001</v>
          </cell>
          <cell r="E313">
            <v>2978.7264</v>
          </cell>
          <cell r="H313">
            <v>2978.7264</v>
          </cell>
          <cell r="I313">
            <v>119.149056</v>
          </cell>
          <cell r="J313">
            <v>3097.8754560000002</v>
          </cell>
          <cell r="K313">
            <v>37175</v>
          </cell>
          <cell r="L313">
            <v>4201.3106080000007</v>
          </cell>
          <cell r="M313">
            <v>1500</v>
          </cell>
          <cell r="N313">
            <v>517</v>
          </cell>
          <cell r="O313">
            <v>2479</v>
          </cell>
          <cell r="P313">
            <v>6000</v>
          </cell>
          <cell r="Q313">
            <v>1033</v>
          </cell>
          <cell r="T313">
            <v>4740</v>
          </cell>
          <cell r="U313">
            <v>632</v>
          </cell>
          <cell r="V313">
            <v>3000.24</v>
          </cell>
          <cell r="Z313">
            <v>2500</v>
          </cell>
          <cell r="AA313">
            <v>63777.550607999998</v>
          </cell>
        </row>
        <row r="314">
          <cell r="A314" t="str">
            <v>23120001</v>
          </cell>
          <cell r="B314" t="str">
            <v>Beltran Medina Maria De Lourdes</v>
          </cell>
          <cell r="C314" t="str">
            <v>Galopina "b"</v>
          </cell>
          <cell r="D314">
            <v>99.288799999999995</v>
          </cell>
          <cell r="E314">
            <v>2978.6639999999998</v>
          </cell>
          <cell r="H314">
            <v>2978.6639999999998</v>
          </cell>
          <cell r="I314">
            <v>119.14655999999999</v>
          </cell>
          <cell r="J314">
            <v>3097.8105599999999</v>
          </cell>
          <cell r="K314">
            <v>37174</v>
          </cell>
          <cell r="L314">
            <v>4201.2140799999997</v>
          </cell>
          <cell r="M314">
            <v>1500</v>
          </cell>
          <cell r="N314">
            <v>517</v>
          </cell>
          <cell r="O314">
            <v>2479</v>
          </cell>
          <cell r="P314">
            <v>6000</v>
          </cell>
          <cell r="Q314">
            <v>1033</v>
          </cell>
          <cell r="T314">
            <v>4740</v>
          </cell>
          <cell r="U314">
            <v>632</v>
          </cell>
          <cell r="V314">
            <v>3000</v>
          </cell>
          <cell r="Z314">
            <v>2500</v>
          </cell>
          <cell r="AA314">
            <v>63776.214079999998</v>
          </cell>
        </row>
        <row r="315">
          <cell r="A315" t="str">
            <v>23120041</v>
          </cell>
          <cell r="B315" t="str">
            <v>Anguas Gonzalez Maria Justina</v>
          </cell>
          <cell r="C315" t="str">
            <v>Galopina "b"</v>
          </cell>
          <cell r="D315">
            <v>99.290880000000001</v>
          </cell>
          <cell r="E315">
            <v>2978.7264</v>
          </cell>
          <cell r="H315">
            <v>2978.7264</v>
          </cell>
          <cell r="I315">
            <v>119.149056</v>
          </cell>
          <cell r="J315">
            <v>3097.8754560000002</v>
          </cell>
          <cell r="K315">
            <v>37175</v>
          </cell>
          <cell r="L315">
            <v>4201.3106080000007</v>
          </cell>
          <cell r="M315">
            <v>1500</v>
          </cell>
          <cell r="N315">
            <v>517</v>
          </cell>
          <cell r="O315">
            <v>2479</v>
          </cell>
          <cell r="P315">
            <v>6000</v>
          </cell>
          <cell r="Q315">
            <v>1033</v>
          </cell>
          <cell r="R315">
            <v>324</v>
          </cell>
          <cell r="T315">
            <v>4740</v>
          </cell>
          <cell r="U315">
            <v>632</v>
          </cell>
          <cell r="V315">
            <v>3000.24</v>
          </cell>
          <cell r="Z315">
            <v>2500</v>
          </cell>
          <cell r="AA315">
            <v>64101.550607999998</v>
          </cell>
        </row>
        <row r="316">
          <cell r="A316" t="str">
            <v>23120043</v>
          </cell>
          <cell r="B316" t="str">
            <v>Lopez Gamboa Magally De La C.</v>
          </cell>
          <cell r="C316" t="str">
            <v>Cocinera de Cendi</v>
          </cell>
          <cell r="D316">
            <v>103.6152</v>
          </cell>
          <cell r="E316">
            <v>3108.4560000000001</v>
          </cell>
          <cell r="H316">
            <v>3108.4560000000001</v>
          </cell>
          <cell r="I316">
            <v>124.33824000000001</v>
          </cell>
          <cell r="J316">
            <v>3232.7942400000002</v>
          </cell>
          <cell r="K316">
            <v>38794</v>
          </cell>
          <cell r="L316">
            <v>4410.5823199999995</v>
          </cell>
          <cell r="M316">
            <v>1500</v>
          </cell>
          <cell r="N316">
            <v>539</v>
          </cell>
          <cell r="O316">
            <v>2587</v>
          </cell>
          <cell r="P316">
            <v>6000</v>
          </cell>
          <cell r="Q316">
            <v>1078</v>
          </cell>
          <cell r="R316">
            <v>648</v>
          </cell>
          <cell r="T316">
            <v>4947</v>
          </cell>
          <cell r="U316">
            <v>660</v>
          </cell>
          <cell r="V316">
            <v>2911.2</v>
          </cell>
          <cell r="Z316">
            <v>2500</v>
          </cell>
          <cell r="AA316">
            <v>66574.782319999998</v>
          </cell>
        </row>
        <row r="317">
          <cell r="A317" t="str">
            <v>24120002</v>
          </cell>
          <cell r="B317" t="str">
            <v>Burgos Rodriguez Lucely Del Socorro</v>
          </cell>
          <cell r="C317" t="str">
            <v>Galopina "a"</v>
          </cell>
          <cell r="D317">
            <v>99.29</v>
          </cell>
          <cell r="E317">
            <v>2978.7000000000003</v>
          </cell>
          <cell r="H317">
            <v>2978.7000000000003</v>
          </cell>
          <cell r="I317">
            <v>119.14800000000001</v>
          </cell>
          <cell r="J317">
            <v>3097.8480000000004</v>
          </cell>
          <cell r="K317">
            <v>37175</v>
          </cell>
          <cell r="L317">
            <v>4201.264000000001</v>
          </cell>
          <cell r="M317">
            <v>1500</v>
          </cell>
          <cell r="N317">
            <v>517</v>
          </cell>
          <cell r="O317">
            <v>2479</v>
          </cell>
          <cell r="P317">
            <v>6000</v>
          </cell>
          <cell r="Q317">
            <v>1033</v>
          </cell>
          <cell r="T317">
            <v>4740</v>
          </cell>
          <cell r="U317">
            <v>632</v>
          </cell>
          <cell r="V317">
            <v>3000.24</v>
          </cell>
          <cell r="Z317">
            <v>2500</v>
          </cell>
          <cell r="AA317">
            <v>63777.504000000001</v>
          </cell>
        </row>
        <row r="318">
          <cell r="A318" t="str">
            <v>25010007</v>
          </cell>
          <cell r="B318" t="str">
            <v>Cisneros Briceño Lizbeth</v>
          </cell>
          <cell r="C318" t="str">
            <v>Galopina "b"</v>
          </cell>
          <cell r="D318">
            <v>99.288799999999995</v>
          </cell>
          <cell r="E318">
            <v>2978.6639999999998</v>
          </cell>
          <cell r="H318">
            <v>2978.6639999999998</v>
          </cell>
          <cell r="I318">
            <v>119.14655999999999</v>
          </cell>
          <cell r="J318">
            <v>3097.8105599999999</v>
          </cell>
          <cell r="K318">
            <v>37174</v>
          </cell>
          <cell r="L318">
            <v>4201.2140799999997</v>
          </cell>
          <cell r="M318">
            <v>1500</v>
          </cell>
          <cell r="N318">
            <v>517</v>
          </cell>
          <cell r="O318">
            <v>2479</v>
          </cell>
          <cell r="P318">
            <v>6000</v>
          </cell>
          <cell r="Q318">
            <v>1033</v>
          </cell>
          <cell r="R318">
            <v>324</v>
          </cell>
          <cell r="T318">
            <v>4740</v>
          </cell>
          <cell r="U318">
            <v>632</v>
          </cell>
          <cell r="V318">
            <v>3000</v>
          </cell>
          <cell r="Z318">
            <v>2500</v>
          </cell>
          <cell r="AA318">
            <v>64100.214079999998</v>
          </cell>
        </row>
        <row r="319">
          <cell r="A319" t="str">
            <v>23140001</v>
          </cell>
          <cell r="B319" t="str">
            <v>Leon Caballero Ena Rubi</v>
          </cell>
          <cell r="C319" t="str">
            <v>Intendente "b"</v>
          </cell>
          <cell r="D319">
            <v>99.288799999999995</v>
          </cell>
          <cell r="E319">
            <v>2978.6639999999998</v>
          </cell>
          <cell r="H319">
            <v>2978.6639999999998</v>
          </cell>
          <cell r="I319">
            <v>119.14655999999999</v>
          </cell>
          <cell r="J319">
            <v>3097.8105599999999</v>
          </cell>
          <cell r="K319">
            <v>37174</v>
          </cell>
          <cell r="L319">
            <v>4201.2140799999997</v>
          </cell>
          <cell r="M319">
            <v>1500</v>
          </cell>
          <cell r="N319">
            <v>517</v>
          </cell>
          <cell r="O319">
            <v>2479</v>
          </cell>
          <cell r="P319">
            <v>6000</v>
          </cell>
          <cell r="Q319">
            <v>1033</v>
          </cell>
          <cell r="T319">
            <v>4740</v>
          </cell>
          <cell r="U319">
            <v>632</v>
          </cell>
          <cell r="V319">
            <v>3000</v>
          </cell>
          <cell r="Z319">
            <v>2500</v>
          </cell>
          <cell r="AA319">
            <v>63776.214079999998</v>
          </cell>
        </row>
        <row r="320">
          <cell r="A320" t="str">
            <v>23140002</v>
          </cell>
          <cell r="B320" t="str">
            <v>Lopez Cisneros Abigail De Los Angeles</v>
          </cell>
          <cell r="C320" t="str">
            <v>Intendente "b"</v>
          </cell>
          <cell r="D320">
            <v>99.29</v>
          </cell>
          <cell r="E320">
            <v>2978.7000000000003</v>
          </cell>
          <cell r="H320">
            <v>2978.73</v>
          </cell>
          <cell r="I320">
            <v>119.14920000000001</v>
          </cell>
          <cell r="J320">
            <v>3097.8791999999999</v>
          </cell>
          <cell r="K320">
            <v>37175</v>
          </cell>
          <cell r="L320">
            <v>4201.264000000001</v>
          </cell>
          <cell r="M320">
            <v>1500</v>
          </cell>
          <cell r="N320">
            <v>517</v>
          </cell>
          <cell r="O320">
            <v>2479</v>
          </cell>
          <cell r="P320">
            <v>6000</v>
          </cell>
          <cell r="Q320">
            <v>1033</v>
          </cell>
          <cell r="T320">
            <v>4740</v>
          </cell>
          <cell r="U320">
            <v>632</v>
          </cell>
          <cell r="V320">
            <v>3000.24</v>
          </cell>
          <cell r="Z320">
            <v>2500</v>
          </cell>
          <cell r="AA320">
            <v>63777.504000000001</v>
          </cell>
        </row>
        <row r="321">
          <cell r="A321" t="str">
            <v>23140046</v>
          </cell>
          <cell r="B321" t="str">
            <v>Belman Rojas Margarita</v>
          </cell>
          <cell r="C321" t="str">
            <v>Intendente "b"</v>
          </cell>
          <cell r="D321">
            <v>99.290880000000001</v>
          </cell>
          <cell r="E321">
            <v>2978.7264</v>
          </cell>
          <cell r="H321">
            <v>2978.7264</v>
          </cell>
          <cell r="I321">
            <v>119.149056</v>
          </cell>
          <cell r="J321">
            <v>3097.8754560000002</v>
          </cell>
          <cell r="K321">
            <v>37175</v>
          </cell>
          <cell r="L321">
            <v>4201.3106080000007</v>
          </cell>
          <cell r="M321">
            <v>1500</v>
          </cell>
          <cell r="N321">
            <v>517</v>
          </cell>
          <cell r="O321">
            <v>2479</v>
          </cell>
          <cell r="P321">
            <v>6000</v>
          </cell>
          <cell r="Q321">
            <v>1033</v>
          </cell>
          <cell r="R321">
            <v>972</v>
          </cell>
          <cell r="T321">
            <v>4740</v>
          </cell>
          <cell r="U321">
            <v>632</v>
          </cell>
          <cell r="V321">
            <v>3000.24</v>
          </cell>
          <cell r="Z321">
            <v>2500</v>
          </cell>
          <cell r="AA321">
            <v>64749.550607999998</v>
          </cell>
        </row>
        <row r="322">
          <cell r="A322" t="str">
            <v>23140047</v>
          </cell>
          <cell r="B322" t="str">
            <v>Hernandez Gutierrez Ruben Jesus</v>
          </cell>
          <cell r="C322" t="str">
            <v>Intendente "b"</v>
          </cell>
          <cell r="D322">
            <v>99.290880000000001</v>
          </cell>
          <cell r="E322">
            <v>2978.7264</v>
          </cell>
          <cell r="H322">
            <v>2978.7264</v>
          </cell>
          <cell r="I322">
            <v>119.149056</v>
          </cell>
          <cell r="J322">
            <v>3097.8754560000002</v>
          </cell>
          <cell r="K322">
            <v>37175</v>
          </cell>
          <cell r="L322">
            <v>4201.3106080000007</v>
          </cell>
          <cell r="M322">
            <v>1500</v>
          </cell>
          <cell r="N322">
            <v>517</v>
          </cell>
          <cell r="O322">
            <v>2479</v>
          </cell>
          <cell r="P322">
            <v>6000</v>
          </cell>
          <cell r="Q322">
            <v>1033</v>
          </cell>
          <cell r="R322">
            <v>324</v>
          </cell>
          <cell r="T322">
            <v>4740</v>
          </cell>
          <cell r="U322">
            <v>632</v>
          </cell>
          <cell r="V322">
            <v>3000.24</v>
          </cell>
          <cell r="Z322">
            <v>2500</v>
          </cell>
          <cell r="AA322">
            <v>64101.550607999998</v>
          </cell>
        </row>
        <row r="323">
          <cell r="A323" t="str">
            <v>24010050</v>
          </cell>
          <cell r="B323" t="str">
            <v>Coronado Pech Antonio</v>
          </cell>
          <cell r="C323" t="str">
            <v>Jefe de mantenimiento "a"</v>
          </cell>
          <cell r="D323">
            <v>115.66</v>
          </cell>
          <cell r="E323">
            <v>3469.7999999999997</v>
          </cell>
          <cell r="H323">
            <v>3469.7999999999997</v>
          </cell>
          <cell r="I323">
            <v>138.792</v>
          </cell>
          <cell r="J323">
            <v>3608.5919999999996</v>
          </cell>
          <cell r="K323">
            <v>43304</v>
          </cell>
          <cell r="L323">
            <v>5034.5759999999991</v>
          </cell>
          <cell r="M323">
            <v>1500</v>
          </cell>
          <cell r="N323">
            <v>602</v>
          </cell>
          <cell r="O323">
            <v>2887</v>
          </cell>
          <cell r="P323">
            <v>6000</v>
          </cell>
          <cell r="Q323">
            <v>1203</v>
          </cell>
          <cell r="T323">
            <v>5522</v>
          </cell>
          <cell r="U323">
            <v>737</v>
          </cell>
          <cell r="V323">
            <v>2375.52</v>
          </cell>
          <cell r="Z323">
            <v>2500</v>
          </cell>
          <cell r="AA323">
            <v>71665.096000000005</v>
          </cell>
        </row>
        <row r="324">
          <cell r="A324" t="str">
            <v>23140051</v>
          </cell>
          <cell r="B324" t="str">
            <v>Herrera Itza Wilberth Moises</v>
          </cell>
          <cell r="C324" t="str">
            <v>Intendente "b"</v>
          </cell>
          <cell r="D324">
            <v>99.288799999999995</v>
          </cell>
          <cell r="E324">
            <v>2978.6639999999998</v>
          </cell>
          <cell r="H324">
            <v>2978.6639999999998</v>
          </cell>
          <cell r="I324">
            <v>119.14655999999999</v>
          </cell>
          <cell r="J324">
            <v>3097.8105599999999</v>
          </cell>
          <cell r="K324">
            <v>37174</v>
          </cell>
          <cell r="L324">
            <v>4201.2140799999997</v>
          </cell>
          <cell r="M324">
            <v>1500</v>
          </cell>
          <cell r="N324">
            <v>517</v>
          </cell>
          <cell r="O324">
            <v>2479</v>
          </cell>
          <cell r="P324">
            <v>6000</v>
          </cell>
          <cell r="Q324">
            <v>1033</v>
          </cell>
          <cell r="T324">
            <v>4740</v>
          </cell>
          <cell r="U324">
            <v>632</v>
          </cell>
          <cell r="V324">
            <v>3000</v>
          </cell>
          <cell r="Z324">
            <v>2500</v>
          </cell>
          <cell r="AA324">
            <v>63776.214079999998</v>
          </cell>
        </row>
        <row r="325">
          <cell r="A325" t="str">
            <v>34080003</v>
          </cell>
          <cell r="B325" t="str">
            <v>Cornelio Ocaña Baudel</v>
          </cell>
          <cell r="C325" t="str">
            <v>Intendente "b"</v>
          </cell>
          <cell r="D325">
            <v>99.288799999999995</v>
          </cell>
          <cell r="E325">
            <v>2978.6639999999998</v>
          </cell>
          <cell r="H325">
            <v>2978.6639999999998</v>
          </cell>
          <cell r="I325">
            <v>119.14655999999999</v>
          </cell>
          <cell r="J325">
            <v>3097.8105599999999</v>
          </cell>
          <cell r="K325">
            <v>37174</v>
          </cell>
          <cell r="L325">
            <v>4201.2140799999997</v>
          </cell>
          <cell r="M325">
            <v>1500</v>
          </cell>
          <cell r="N325">
            <v>517</v>
          </cell>
          <cell r="O325">
            <v>2479</v>
          </cell>
          <cell r="P325">
            <v>6000</v>
          </cell>
          <cell r="Q325">
            <v>1033</v>
          </cell>
          <cell r="T325">
            <v>4740</v>
          </cell>
          <cell r="U325">
            <v>632</v>
          </cell>
          <cell r="V325">
            <v>3000</v>
          </cell>
          <cell r="Z325">
            <v>2500</v>
          </cell>
          <cell r="AA325">
            <v>63776.214079999998</v>
          </cell>
        </row>
        <row r="326">
          <cell r="A326" t="str">
            <v>21010009</v>
          </cell>
          <cell r="B326" t="str">
            <v>Gamboa Trujeque Maria Jose</v>
          </cell>
          <cell r="C326" t="str">
            <v>Encargada de grupo</v>
          </cell>
          <cell r="D326">
            <v>131.23052799999999</v>
          </cell>
          <cell r="E326">
            <v>3936.9158399999997</v>
          </cell>
          <cell r="H326">
            <v>3936.9158399999997</v>
          </cell>
          <cell r="I326">
            <v>157.47663359999999</v>
          </cell>
          <cell r="J326">
            <v>4094.3924735999994</v>
          </cell>
          <cell r="K326">
            <v>49133</v>
          </cell>
          <cell r="L326">
            <v>6075.9299647999987</v>
          </cell>
          <cell r="M326">
            <v>1500</v>
          </cell>
          <cell r="N326">
            <v>683</v>
          </cell>
          <cell r="O326">
            <v>3276</v>
          </cell>
          <cell r="P326">
            <v>6000</v>
          </cell>
          <cell r="Q326">
            <v>1365</v>
          </cell>
          <cell r="R326">
            <v>972</v>
          </cell>
          <cell r="T326">
            <v>6265</v>
          </cell>
          <cell r="U326">
            <v>836</v>
          </cell>
          <cell r="V326">
            <v>2055.6</v>
          </cell>
          <cell r="Z326">
            <v>2500</v>
          </cell>
          <cell r="AA326">
            <v>80661.529964800007</v>
          </cell>
        </row>
        <row r="327">
          <cell r="A327" t="str">
            <v>21060033</v>
          </cell>
          <cell r="B327" t="str">
            <v>Martinez Montero Guadalupe</v>
          </cell>
          <cell r="C327" t="str">
            <v>Asistente educativa "b"</v>
          </cell>
          <cell r="D327">
            <v>111.18848</v>
          </cell>
          <cell r="E327">
            <v>3335.6543999999999</v>
          </cell>
          <cell r="H327">
            <v>3335.6543999999999</v>
          </cell>
          <cell r="I327">
            <v>133.426176</v>
          </cell>
          <cell r="J327">
            <v>3469.0805759999998</v>
          </cell>
          <cell r="K327">
            <v>41629</v>
          </cell>
          <cell r="L327">
            <v>4818.1807679999993</v>
          </cell>
          <cell r="M327">
            <v>1500</v>
          </cell>
          <cell r="N327">
            <v>579</v>
          </cell>
          <cell r="O327">
            <v>2776</v>
          </cell>
          <cell r="P327">
            <v>6000</v>
          </cell>
          <cell r="Q327">
            <v>1157</v>
          </cell>
          <cell r="R327">
            <v>648</v>
          </cell>
          <cell r="T327">
            <v>5308</v>
          </cell>
          <cell r="U327">
            <v>708</v>
          </cell>
          <cell r="V327">
            <v>2590.08</v>
          </cell>
          <cell r="Z327">
            <v>2500</v>
          </cell>
          <cell r="AA327">
            <v>70213.260767999993</v>
          </cell>
        </row>
        <row r="328">
          <cell r="A328" t="str">
            <v>23070033</v>
          </cell>
          <cell r="B328" t="str">
            <v>Sanchez Piña Celia Irene</v>
          </cell>
          <cell r="C328" t="str">
            <v>Asistente educativa "b"</v>
          </cell>
          <cell r="D328">
            <v>111.18848</v>
          </cell>
          <cell r="E328">
            <v>3335.6543999999999</v>
          </cell>
          <cell r="H328">
            <v>3335.6543999999999</v>
          </cell>
          <cell r="I328">
            <v>133.426176</v>
          </cell>
          <cell r="J328">
            <v>3469.0805759999998</v>
          </cell>
          <cell r="K328">
            <v>41629</v>
          </cell>
          <cell r="L328">
            <v>4818.1807679999993</v>
          </cell>
          <cell r="M328">
            <v>1500</v>
          </cell>
          <cell r="N328">
            <v>579</v>
          </cell>
          <cell r="O328">
            <v>2776</v>
          </cell>
          <cell r="P328">
            <v>6000</v>
          </cell>
          <cell r="Q328">
            <v>1157</v>
          </cell>
          <cell r="R328">
            <v>972</v>
          </cell>
          <cell r="T328">
            <v>5308</v>
          </cell>
          <cell r="U328">
            <v>708</v>
          </cell>
          <cell r="V328">
            <v>2590.08</v>
          </cell>
          <cell r="Z328">
            <v>2500</v>
          </cell>
          <cell r="AA328">
            <v>70537.260767999993</v>
          </cell>
        </row>
        <row r="329">
          <cell r="A329" t="str">
            <v>23080036</v>
          </cell>
          <cell r="B329" t="str">
            <v>Rejon Gamboa Ileana Maria</v>
          </cell>
          <cell r="C329" t="str">
            <v>Asistente educativa "b"</v>
          </cell>
          <cell r="D329">
            <v>111.18848</v>
          </cell>
          <cell r="E329">
            <v>3335.6543999999999</v>
          </cell>
          <cell r="H329">
            <v>3335.6543999999999</v>
          </cell>
          <cell r="I329">
            <v>133.426176</v>
          </cell>
          <cell r="J329">
            <v>3469.0805759999998</v>
          </cell>
          <cell r="K329">
            <v>41629</v>
          </cell>
          <cell r="L329">
            <v>4818.1807679999993</v>
          </cell>
          <cell r="M329">
            <v>1500</v>
          </cell>
          <cell r="N329">
            <v>579</v>
          </cell>
          <cell r="O329">
            <v>2776</v>
          </cell>
          <cell r="P329">
            <v>6000</v>
          </cell>
          <cell r="Q329">
            <v>1157</v>
          </cell>
          <cell r="R329">
            <v>324</v>
          </cell>
          <cell r="T329">
            <v>5308</v>
          </cell>
          <cell r="U329">
            <v>708</v>
          </cell>
          <cell r="V329">
            <v>2590.08</v>
          </cell>
          <cell r="Z329">
            <v>2500</v>
          </cell>
          <cell r="AA329">
            <v>69889.260767999993</v>
          </cell>
        </row>
        <row r="330">
          <cell r="A330" t="str">
            <v>23030022</v>
          </cell>
          <cell r="B330" t="str">
            <v>Valencia Sosa Martha Eugenia</v>
          </cell>
          <cell r="C330" t="str">
            <v>Asistente educativa "b"</v>
          </cell>
          <cell r="D330">
            <v>111.18848</v>
          </cell>
          <cell r="E330">
            <v>3335.6543999999999</v>
          </cell>
          <cell r="H330">
            <v>3335.6543999999999</v>
          </cell>
          <cell r="I330">
            <v>133.426176</v>
          </cell>
          <cell r="J330">
            <v>3469.0805759999998</v>
          </cell>
          <cell r="K330">
            <v>41629</v>
          </cell>
          <cell r="L330">
            <v>4818.1807679999993</v>
          </cell>
          <cell r="M330">
            <v>1500</v>
          </cell>
          <cell r="N330">
            <v>579</v>
          </cell>
          <cell r="O330">
            <v>2776</v>
          </cell>
          <cell r="P330">
            <v>6000</v>
          </cell>
          <cell r="Q330">
            <v>1157</v>
          </cell>
          <cell r="R330">
            <v>972</v>
          </cell>
          <cell r="T330">
            <v>5308</v>
          </cell>
          <cell r="U330">
            <v>708</v>
          </cell>
          <cell r="V330">
            <v>2590.08</v>
          </cell>
          <cell r="Z330">
            <v>2500</v>
          </cell>
          <cell r="AA330">
            <v>70537.260767999993</v>
          </cell>
        </row>
        <row r="331">
          <cell r="A331" t="str">
            <v>23090038</v>
          </cell>
          <cell r="B331" t="str">
            <v>Albornoz Alvarez Maria Del Carmen</v>
          </cell>
          <cell r="C331" t="str">
            <v>Encargada de grupo</v>
          </cell>
          <cell r="D331">
            <v>131.23052799999999</v>
          </cell>
          <cell r="E331">
            <v>3936.9158399999997</v>
          </cell>
          <cell r="H331">
            <v>3936.9158399999997</v>
          </cell>
          <cell r="I331">
            <v>157.47663359999999</v>
          </cell>
          <cell r="J331">
            <v>4094.3924735999994</v>
          </cell>
          <cell r="K331">
            <v>49133</v>
          </cell>
          <cell r="L331">
            <v>6075.9299647999987</v>
          </cell>
          <cell r="M331">
            <v>1500</v>
          </cell>
          <cell r="N331">
            <v>683</v>
          </cell>
          <cell r="O331">
            <v>3276</v>
          </cell>
          <cell r="P331">
            <v>6000</v>
          </cell>
          <cell r="Q331">
            <v>1365</v>
          </cell>
          <cell r="T331">
            <v>6265</v>
          </cell>
          <cell r="U331">
            <v>836</v>
          </cell>
          <cell r="V331">
            <v>2055.6</v>
          </cell>
          <cell r="Z331">
            <v>2500</v>
          </cell>
          <cell r="AA331">
            <v>79689.529964800007</v>
          </cell>
        </row>
        <row r="332">
          <cell r="A332" t="str">
            <v>46090003</v>
          </cell>
          <cell r="B332" t="str">
            <v>Bacelis Betancourt Lelli Ivon</v>
          </cell>
          <cell r="C332" t="str">
            <v>Asistente educativa "a"</v>
          </cell>
          <cell r="D332">
            <v>111.19</v>
          </cell>
          <cell r="E332">
            <v>3335.7</v>
          </cell>
          <cell r="H332">
            <v>3335.7</v>
          </cell>
          <cell r="I332">
            <v>133.428</v>
          </cell>
          <cell r="J332">
            <v>3469.1279999999997</v>
          </cell>
          <cell r="K332">
            <v>41630</v>
          </cell>
          <cell r="L332">
            <v>4818.2539999999999</v>
          </cell>
          <cell r="M332">
            <v>1500</v>
          </cell>
          <cell r="N332">
            <v>579</v>
          </cell>
          <cell r="O332">
            <v>2776</v>
          </cell>
          <cell r="P332">
            <v>6000</v>
          </cell>
          <cell r="Q332">
            <v>1157</v>
          </cell>
          <cell r="T332">
            <v>5308</v>
          </cell>
          <cell r="U332">
            <v>708</v>
          </cell>
          <cell r="V332">
            <v>2589.84</v>
          </cell>
          <cell r="Z332">
            <v>2500</v>
          </cell>
          <cell r="AA332">
            <v>69566.093999999997</v>
          </cell>
        </row>
        <row r="333">
          <cell r="A333" t="str">
            <v>23100040</v>
          </cell>
          <cell r="B333" t="str">
            <v>Arceo Ortiz Noemi Del Rosario</v>
          </cell>
          <cell r="C333" t="str">
            <v>Asistente educativa "b"</v>
          </cell>
          <cell r="D333">
            <v>111.18848</v>
          </cell>
          <cell r="E333">
            <v>3335.6543999999999</v>
          </cell>
          <cell r="H333">
            <v>3335.6543999999999</v>
          </cell>
          <cell r="I333">
            <v>133.426176</v>
          </cell>
          <cell r="J333">
            <v>3469.0805759999998</v>
          </cell>
          <cell r="K333">
            <v>41629</v>
          </cell>
          <cell r="L333">
            <v>4818.1807679999993</v>
          </cell>
          <cell r="M333">
            <v>1500</v>
          </cell>
          <cell r="N333">
            <v>579</v>
          </cell>
          <cell r="O333">
            <v>2776</v>
          </cell>
          <cell r="P333">
            <v>6000</v>
          </cell>
          <cell r="Q333">
            <v>1157</v>
          </cell>
          <cell r="T333">
            <v>5308</v>
          </cell>
          <cell r="U333">
            <v>708</v>
          </cell>
          <cell r="V333">
            <v>2590.08</v>
          </cell>
          <cell r="Z333">
            <v>2500</v>
          </cell>
          <cell r="AA333">
            <v>69565.260767999993</v>
          </cell>
        </row>
        <row r="334">
          <cell r="A334" t="str">
            <v>23010005</v>
          </cell>
          <cell r="B334" t="str">
            <v>Dortha Escoffie Perla Celestina</v>
          </cell>
          <cell r="C334" t="str">
            <v>Asistente educativa "b"</v>
          </cell>
          <cell r="D334">
            <v>111.18848</v>
          </cell>
          <cell r="E334">
            <v>3335.6543999999999</v>
          </cell>
          <cell r="H334">
            <v>3335.6543999999999</v>
          </cell>
          <cell r="I334">
            <v>133.426176</v>
          </cell>
          <cell r="J334">
            <v>3469.0805759999998</v>
          </cell>
          <cell r="K334">
            <v>41629</v>
          </cell>
          <cell r="L334">
            <v>4818.1807679999993</v>
          </cell>
          <cell r="M334">
            <v>1500</v>
          </cell>
          <cell r="N334">
            <v>579</v>
          </cell>
          <cell r="O334">
            <v>2776</v>
          </cell>
          <cell r="P334">
            <v>6000</v>
          </cell>
          <cell r="Q334">
            <v>1157</v>
          </cell>
          <cell r="R334">
            <v>324</v>
          </cell>
          <cell r="T334">
            <v>5308</v>
          </cell>
          <cell r="U334">
            <v>708</v>
          </cell>
          <cell r="V334">
            <v>2590.08</v>
          </cell>
          <cell r="Z334">
            <v>2500</v>
          </cell>
          <cell r="AA334">
            <v>69889.260767999993</v>
          </cell>
        </row>
        <row r="335">
          <cell r="A335" t="str">
            <v>23010060</v>
          </cell>
          <cell r="B335" t="str">
            <v>Zapata Azamar Claudia</v>
          </cell>
          <cell r="C335" t="str">
            <v>Asistente educativa "b"</v>
          </cell>
          <cell r="D335">
            <v>111.18848</v>
          </cell>
          <cell r="E335">
            <v>3335.6543999999999</v>
          </cell>
          <cell r="H335">
            <v>3335.6543999999999</v>
          </cell>
          <cell r="I335">
            <v>133.426176</v>
          </cell>
          <cell r="J335">
            <v>3469.0805759999998</v>
          </cell>
          <cell r="K335">
            <v>41629</v>
          </cell>
          <cell r="L335">
            <v>4818.1807679999993</v>
          </cell>
          <cell r="M335">
            <v>1500</v>
          </cell>
          <cell r="N335">
            <v>579</v>
          </cell>
          <cell r="O335">
            <v>2776</v>
          </cell>
          <cell r="P335">
            <v>6000</v>
          </cell>
          <cell r="Q335">
            <v>1157</v>
          </cell>
          <cell r="T335">
            <v>5308</v>
          </cell>
          <cell r="U335">
            <v>708</v>
          </cell>
          <cell r="V335">
            <v>2590.08</v>
          </cell>
          <cell r="Z335">
            <v>2500</v>
          </cell>
          <cell r="AA335">
            <v>69565.260767999993</v>
          </cell>
        </row>
        <row r="336">
          <cell r="A336" t="str">
            <v>23040023</v>
          </cell>
          <cell r="B336" t="str">
            <v>Garcia Arzapalo Xochitl Guadalupe</v>
          </cell>
          <cell r="C336" t="str">
            <v>Encargada de grupo</v>
          </cell>
          <cell r="D336">
            <v>131.23052799999999</v>
          </cell>
          <cell r="E336">
            <v>3936.9158399999997</v>
          </cell>
          <cell r="H336">
            <v>3936.9158399999997</v>
          </cell>
          <cell r="I336">
            <v>157.47663359999999</v>
          </cell>
          <cell r="J336">
            <v>4094.3924735999994</v>
          </cell>
          <cell r="K336">
            <v>49133</v>
          </cell>
          <cell r="L336">
            <v>6075.9299647999987</v>
          </cell>
          <cell r="M336">
            <v>1500</v>
          </cell>
          <cell r="N336">
            <v>683</v>
          </cell>
          <cell r="O336">
            <v>3276</v>
          </cell>
          <cell r="P336">
            <v>6000</v>
          </cell>
          <cell r="Q336">
            <v>1365</v>
          </cell>
          <cell r="R336">
            <v>972</v>
          </cell>
          <cell r="T336">
            <v>6265</v>
          </cell>
          <cell r="U336">
            <v>836</v>
          </cell>
          <cell r="V336">
            <v>2055.6</v>
          </cell>
          <cell r="Z336">
            <v>2500</v>
          </cell>
          <cell r="AA336">
            <v>80661.529964800007</v>
          </cell>
        </row>
        <row r="337">
          <cell r="A337" t="str">
            <v>25010015</v>
          </cell>
          <cell r="B337" t="str">
            <v>Mezo Novelo Claudia Mercedes</v>
          </cell>
          <cell r="C337" t="str">
            <v>Asistente educativa "b"</v>
          </cell>
          <cell r="D337">
            <v>111.18848</v>
          </cell>
          <cell r="E337">
            <v>3335.6543999999999</v>
          </cell>
          <cell r="H337">
            <v>3335.6543999999999</v>
          </cell>
          <cell r="I337">
            <v>133.426176</v>
          </cell>
          <cell r="J337">
            <v>3469.0805759999998</v>
          </cell>
          <cell r="K337">
            <v>41629</v>
          </cell>
          <cell r="L337">
            <v>4818.1807679999993</v>
          </cell>
          <cell r="M337">
            <v>1500</v>
          </cell>
          <cell r="N337">
            <v>579</v>
          </cell>
          <cell r="O337">
            <v>2776</v>
          </cell>
          <cell r="P337">
            <v>6000</v>
          </cell>
          <cell r="Q337">
            <v>1157</v>
          </cell>
          <cell r="R337">
            <v>324</v>
          </cell>
          <cell r="T337">
            <v>5308</v>
          </cell>
          <cell r="U337">
            <v>708</v>
          </cell>
          <cell r="V337">
            <v>2590.08</v>
          </cell>
          <cell r="Z337">
            <v>2500</v>
          </cell>
          <cell r="AA337">
            <v>69889.260767999993</v>
          </cell>
        </row>
        <row r="338">
          <cell r="A338" t="str">
            <v>23130045</v>
          </cell>
          <cell r="B338" t="str">
            <v>Gongora Gongora Lady Maria</v>
          </cell>
          <cell r="C338" t="str">
            <v>Lavandera</v>
          </cell>
          <cell r="D338">
            <v>99.290880000000001</v>
          </cell>
          <cell r="E338">
            <v>2978.7264</v>
          </cell>
          <cell r="H338">
            <v>2978.7264</v>
          </cell>
          <cell r="I338">
            <v>119.149056</v>
          </cell>
          <cell r="J338">
            <v>3097.8754560000002</v>
          </cell>
          <cell r="K338">
            <v>37175</v>
          </cell>
          <cell r="L338">
            <v>4201.3106080000007</v>
          </cell>
          <cell r="M338">
            <v>1500</v>
          </cell>
          <cell r="N338">
            <v>517</v>
          </cell>
          <cell r="O338">
            <v>2479</v>
          </cell>
          <cell r="P338">
            <v>6000</v>
          </cell>
          <cell r="Q338">
            <v>1033</v>
          </cell>
          <cell r="R338">
            <v>648</v>
          </cell>
          <cell r="T338">
            <v>4740</v>
          </cell>
          <cell r="U338">
            <v>632</v>
          </cell>
          <cell r="V338">
            <v>3000.24</v>
          </cell>
          <cell r="Z338">
            <v>2500</v>
          </cell>
          <cell r="AA338">
            <v>64425.550607999998</v>
          </cell>
        </row>
        <row r="339">
          <cell r="A339" t="str">
            <v>23030020</v>
          </cell>
          <cell r="B339" t="str">
            <v>Caballero Santiago Mayra Alejandra</v>
          </cell>
          <cell r="C339" t="str">
            <v>Asistente educativa "b"</v>
          </cell>
          <cell r="D339">
            <v>111.18848</v>
          </cell>
          <cell r="E339">
            <v>3335.6543999999999</v>
          </cell>
          <cell r="H339">
            <v>3335.6543999999999</v>
          </cell>
          <cell r="I339">
            <v>133.426176</v>
          </cell>
          <cell r="J339">
            <v>3469.0805759999998</v>
          </cell>
          <cell r="K339">
            <v>41629</v>
          </cell>
          <cell r="L339">
            <v>4818.1807679999993</v>
          </cell>
          <cell r="M339">
            <v>1500</v>
          </cell>
          <cell r="N339">
            <v>579</v>
          </cell>
          <cell r="O339">
            <v>2776</v>
          </cell>
          <cell r="P339">
            <v>6000</v>
          </cell>
          <cell r="Q339">
            <v>1157</v>
          </cell>
          <cell r="R339">
            <v>324</v>
          </cell>
          <cell r="T339">
            <v>5308</v>
          </cell>
          <cell r="U339">
            <v>708</v>
          </cell>
          <cell r="V339">
            <v>2590.08</v>
          </cell>
          <cell r="Z339">
            <v>2500</v>
          </cell>
          <cell r="AA339">
            <v>69889.260767999993</v>
          </cell>
        </row>
        <row r="340">
          <cell r="A340" t="str">
            <v>23060029</v>
          </cell>
          <cell r="B340" t="str">
            <v>Cervera Pacheco Teresa De Jesus</v>
          </cell>
          <cell r="C340" t="str">
            <v>Asistente educativa "b"</v>
          </cell>
          <cell r="D340">
            <v>111.18848</v>
          </cell>
          <cell r="E340">
            <v>3335.6543999999999</v>
          </cell>
          <cell r="H340">
            <v>3335.6543999999999</v>
          </cell>
          <cell r="I340">
            <v>133.426176</v>
          </cell>
          <cell r="J340">
            <v>3469.0805759999998</v>
          </cell>
          <cell r="K340">
            <v>41629</v>
          </cell>
          <cell r="L340">
            <v>4818.1807679999993</v>
          </cell>
          <cell r="M340">
            <v>1500</v>
          </cell>
          <cell r="N340">
            <v>579</v>
          </cell>
          <cell r="O340">
            <v>2776</v>
          </cell>
          <cell r="P340">
            <v>6000</v>
          </cell>
          <cell r="Q340">
            <v>1157</v>
          </cell>
          <cell r="R340">
            <v>324</v>
          </cell>
          <cell r="T340">
            <v>5308</v>
          </cell>
          <cell r="U340">
            <v>708</v>
          </cell>
          <cell r="V340">
            <v>2590.08</v>
          </cell>
          <cell r="Z340">
            <v>2500</v>
          </cell>
          <cell r="AA340">
            <v>69889.260767999993</v>
          </cell>
        </row>
        <row r="341">
          <cell r="A341" t="str">
            <v>25080030</v>
          </cell>
          <cell r="B341" t="str">
            <v>Pech Magaña Luisa Rosana</v>
          </cell>
          <cell r="C341" t="str">
            <v>Encargada de grupo</v>
          </cell>
          <cell r="D341">
            <v>131.23052799999999</v>
          </cell>
          <cell r="E341">
            <v>3936.9158399999997</v>
          </cell>
          <cell r="H341">
            <v>3936.9158399999997</v>
          </cell>
          <cell r="I341">
            <v>157.47663359999999</v>
          </cell>
          <cell r="J341">
            <v>4094.3924735999994</v>
          </cell>
          <cell r="K341">
            <v>49133</v>
          </cell>
          <cell r="L341">
            <v>6075.9299647999987</v>
          </cell>
          <cell r="M341">
            <v>1500</v>
          </cell>
          <cell r="N341">
            <v>683</v>
          </cell>
          <cell r="O341">
            <v>3276</v>
          </cell>
          <cell r="P341">
            <v>6000</v>
          </cell>
          <cell r="Q341">
            <v>1365</v>
          </cell>
          <cell r="R341">
            <v>324</v>
          </cell>
          <cell r="T341">
            <v>6265</v>
          </cell>
          <cell r="U341">
            <v>836</v>
          </cell>
          <cell r="V341">
            <v>2055.6</v>
          </cell>
          <cell r="Z341">
            <v>2500</v>
          </cell>
          <cell r="AA341">
            <v>80013.529964800007</v>
          </cell>
        </row>
        <row r="342">
          <cell r="A342" t="str">
            <v>23070032</v>
          </cell>
          <cell r="B342" t="str">
            <v>Ojeda Patron Elsy Noemi</v>
          </cell>
          <cell r="C342" t="str">
            <v>Asistente educativa "b"</v>
          </cell>
          <cell r="D342">
            <v>111.18848</v>
          </cell>
          <cell r="E342">
            <v>3335.6543999999999</v>
          </cell>
          <cell r="H342">
            <v>3335.6543999999999</v>
          </cell>
          <cell r="I342">
            <v>133.426176</v>
          </cell>
          <cell r="J342">
            <v>3469.0805759999998</v>
          </cell>
          <cell r="K342">
            <v>41629</v>
          </cell>
          <cell r="L342">
            <v>4818.1807679999993</v>
          </cell>
          <cell r="M342">
            <v>1500</v>
          </cell>
          <cell r="N342">
            <v>579</v>
          </cell>
          <cell r="O342">
            <v>2776</v>
          </cell>
          <cell r="P342">
            <v>6000</v>
          </cell>
          <cell r="Q342">
            <v>1157</v>
          </cell>
          <cell r="R342">
            <v>648</v>
          </cell>
          <cell r="T342">
            <v>5308</v>
          </cell>
          <cell r="U342">
            <v>708</v>
          </cell>
          <cell r="V342">
            <v>2590.08</v>
          </cell>
          <cell r="Z342">
            <v>2500</v>
          </cell>
          <cell r="AA342">
            <v>70213.260767999993</v>
          </cell>
        </row>
        <row r="343">
          <cell r="A343" t="str">
            <v>23080034</v>
          </cell>
          <cell r="B343" t="str">
            <v>Arzapalo Alonzo Yanning Berzabe</v>
          </cell>
          <cell r="C343" t="str">
            <v>Asistente educativa "b"</v>
          </cell>
          <cell r="D343">
            <v>111.18848</v>
          </cell>
          <cell r="E343">
            <v>3335.6543999999999</v>
          </cell>
          <cell r="H343">
            <v>3335.6543999999999</v>
          </cell>
          <cell r="I343">
            <v>133.426176</v>
          </cell>
          <cell r="J343">
            <v>3469.0805759999998</v>
          </cell>
          <cell r="K343">
            <v>41629</v>
          </cell>
          <cell r="L343">
            <v>4818.1807679999993</v>
          </cell>
          <cell r="M343">
            <v>1500</v>
          </cell>
          <cell r="N343">
            <v>579</v>
          </cell>
          <cell r="O343">
            <v>2776</v>
          </cell>
          <cell r="P343">
            <v>6000</v>
          </cell>
          <cell r="Q343">
            <v>1157</v>
          </cell>
          <cell r="R343">
            <v>972</v>
          </cell>
          <cell r="T343">
            <v>5308</v>
          </cell>
          <cell r="U343">
            <v>708</v>
          </cell>
          <cell r="V343">
            <v>2590.08</v>
          </cell>
          <cell r="Z343">
            <v>2500</v>
          </cell>
          <cell r="AA343">
            <v>70537.260767999993</v>
          </cell>
        </row>
        <row r="344">
          <cell r="A344" t="str">
            <v>25070029</v>
          </cell>
          <cell r="B344" t="str">
            <v>Marin Castillo Silvia Isaura</v>
          </cell>
          <cell r="C344" t="str">
            <v>Encargada de grupo</v>
          </cell>
          <cell r="D344">
            <v>131.23052799999999</v>
          </cell>
          <cell r="E344">
            <v>3936.9158399999997</v>
          </cell>
          <cell r="H344">
            <v>3936.9158399999997</v>
          </cell>
          <cell r="I344">
            <v>157.47663359999999</v>
          </cell>
          <cell r="J344">
            <v>4094.3924735999994</v>
          </cell>
          <cell r="K344">
            <v>49133</v>
          </cell>
          <cell r="L344">
            <v>6075.9299647999987</v>
          </cell>
          <cell r="M344">
            <v>1500</v>
          </cell>
          <cell r="N344">
            <v>683</v>
          </cell>
          <cell r="O344">
            <v>3276</v>
          </cell>
          <cell r="P344">
            <v>6000</v>
          </cell>
          <cell r="Q344">
            <v>1365</v>
          </cell>
          <cell r="R344">
            <v>972</v>
          </cell>
          <cell r="T344">
            <v>6265</v>
          </cell>
          <cell r="U344">
            <v>836</v>
          </cell>
          <cell r="V344">
            <v>2055.6</v>
          </cell>
          <cell r="Z344">
            <v>2500</v>
          </cell>
          <cell r="AA344">
            <v>80661.529964800007</v>
          </cell>
        </row>
        <row r="345">
          <cell r="A345" t="str">
            <v>30030019</v>
          </cell>
          <cell r="B345" t="str">
            <v>Delgado Padilla Maria Eugenia</v>
          </cell>
          <cell r="C345" t="str">
            <v>Asistente educativa "b"</v>
          </cell>
          <cell r="D345">
            <v>111.18848</v>
          </cell>
          <cell r="E345">
            <v>3335.6543999999999</v>
          </cell>
          <cell r="H345">
            <v>3335.6543999999999</v>
          </cell>
          <cell r="I345">
            <v>133.426176</v>
          </cell>
          <cell r="J345">
            <v>3469.0805759999998</v>
          </cell>
          <cell r="K345">
            <v>41629</v>
          </cell>
          <cell r="L345">
            <v>4818.1807679999993</v>
          </cell>
          <cell r="M345">
            <v>1500</v>
          </cell>
          <cell r="N345">
            <v>579</v>
          </cell>
          <cell r="O345">
            <v>2776</v>
          </cell>
          <cell r="P345">
            <v>6000</v>
          </cell>
          <cell r="Q345">
            <v>1157</v>
          </cell>
          <cell r="R345">
            <v>324</v>
          </cell>
          <cell r="T345">
            <v>5308</v>
          </cell>
          <cell r="U345">
            <v>708</v>
          </cell>
          <cell r="V345">
            <v>2590.08</v>
          </cell>
          <cell r="Z345">
            <v>2500</v>
          </cell>
          <cell r="AA345">
            <v>69889.260767999993</v>
          </cell>
        </row>
        <row r="346">
          <cell r="A346" t="str">
            <v>23050026</v>
          </cell>
          <cell r="B346" t="str">
            <v>Rosado Ceballos Silvia Gabriela De Las M.</v>
          </cell>
          <cell r="C346" t="str">
            <v>Asistente educativa "b"</v>
          </cell>
          <cell r="D346">
            <v>111.18848</v>
          </cell>
          <cell r="E346">
            <v>3335.6543999999999</v>
          </cell>
          <cell r="H346">
            <v>3335.6543999999999</v>
          </cell>
          <cell r="I346">
            <v>133.426176</v>
          </cell>
          <cell r="J346">
            <v>3469.0805759999998</v>
          </cell>
          <cell r="K346">
            <v>41629</v>
          </cell>
          <cell r="L346">
            <v>4818.1807679999993</v>
          </cell>
          <cell r="M346">
            <v>1500</v>
          </cell>
          <cell r="N346">
            <v>579</v>
          </cell>
          <cell r="O346">
            <v>2776</v>
          </cell>
          <cell r="P346">
            <v>6000</v>
          </cell>
          <cell r="Q346">
            <v>1157</v>
          </cell>
          <cell r="R346">
            <v>972</v>
          </cell>
          <cell r="T346">
            <v>5308</v>
          </cell>
          <cell r="U346">
            <v>708</v>
          </cell>
          <cell r="V346">
            <v>2590.08</v>
          </cell>
          <cell r="Z346">
            <v>2500</v>
          </cell>
          <cell r="AA346">
            <v>70537.260767999993</v>
          </cell>
        </row>
        <row r="347">
          <cell r="A347" t="str">
            <v>23060028</v>
          </cell>
          <cell r="B347" t="str">
            <v>Castillo Solis Patricia Elizabeth</v>
          </cell>
          <cell r="C347" t="str">
            <v>Asistente educativa "b"</v>
          </cell>
          <cell r="D347">
            <v>111.18848</v>
          </cell>
          <cell r="E347">
            <v>3335.6543999999999</v>
          </cell>
          <cell r="H347">
            <v>3335.6543999999999</v>
          </cell>
          <cell r="I347">
            <v>133.426176</v>
          </cell>
          <cell r="J347">
            <v>3469.0805759999998</v>
          </cell>
          <cell r="K347">
            <v>41629</v>
          </cell>
          <cell r="L347">
            <v>4818.1807679999993</v>
          </cell>
          <cell r="M347">
            <v>1500</v>
          </cell>
          <cell r="N347">
            <v>579</v>
          </cell>
          <cell r="O347">
            <v>2776</v>
          </cell>
          <cell r="P347">
            <v>6000</v>
          </cell>
          <cell r="Q347">
            <v>1157</v>
          </cell>
          <cell r="R347">
            <v>324</v>
          </cell>
          <cell r="T347">
            <v>5308</v>
          </cell>
          <cell r="U347">
            <v>708</v>
          </cell>
          <cell r="V347">
            <v>2590.08</v>
          </cell>
          <cell r="Z347">
            <v>2500</v>
          </cell>
          <cell r="AA347">
            <v>69889.260767999993</v>
          </cell>
        </row>
        <row r="348">
          <cell r="A348" t="str">
            <v>24150001</v>
          </cell>
          <cell r="B348" t="str">
            <v>Mendez Quijano Maria Elena Del Socorro</v>
          </cell>
          <cell r="C348" t="str">
            <v>Encargada de grupo</v>
          </cell>
          <cell r="D348">
            <v>131.23052799999999</v>
          </cell>
          <cell r="E348">
            <v>3936.9158399999997</v>
          </cell>
          <cell r="H348">
            <v>3936.9158399999997</v>
          </cell>
          <cell r="I348">
            <v>157.47663359999999</v>
          </cell>
          <cell r="J348">
            <v>4094.3924735999994</v>
          </cell>
          <cell r="K348">
            <v>49133</v>
          </cell>
          <cell r="L348">
            <v>6075.9299647999987</v>
          </cell>
          <cell r="M348">
            <v>1500</v>
          </cell>
          <cell r="N348">
            <v>683</v>
          </cell>
          <cell r="O348">
            <v>3276</v>
          </cell>
          <cell r="P348">
            <v>6000</v>
          </cell>
          <cell r="Q348">
            <v>1365</v>
          </cell>
          <cell r="T348">
            <v>6265</v>
          </cell>
          <cell r="U348">
            <v>836</v>
          </cell>
          <cell r="V348">
            <v>2055.6</v>
          </cell>
          <cell r="Z348">
            <v>2500</v>
          </cell>
          <cell r="AA348">
            <v>79689.529964800007</v>
          </cell>
        </row>
        <row r="349">
          <cell r="A349" t="str">
            <v>21090039</v>
          </cell>
          <cell r="B349" t="str">
            <v>Troconis Alcocer Lilia A.</v>
          </cell>
          <cell r="C349" t="str">
            <v>Encargada de grupo</v>
          </cell>
          <cell r="D349">
            <v>131.23052799999999</v>
          </cell>
          <cell r="E349">
            <v>3936.9158399999997</v>
          </cell>
          <cell r="H349">
            <v>3936.9158399999997</v>
          </cell>
          <cell r="I349">
            <v>157.47663359999999</v>
          </cell>
          <cell r="J349">
            <v>4094.3924735999994</v>
          </cell>
          <cell r="K349">
            <v>49133</v>
          </cell>
          <cell r="L349">
            <v>6075.9299647999987</v>
          </cell>
          <cell r="M349">
            <v>1500</v>
          </cell>
          <cell r="N349">
            <v>683</v>
          </cell>
          <cell r="O349">
            <v>3276</v>
          </cell>
          <cell r="P349">
            <v>6000</v>
          </cell>
          <cell r="Q349">
            <v>1365</v>
          </cell>
          <cell r="R349">
            <v>648</v>
          </cell>
          <cell r="T349">
            <v>6265</v>
          </cell>
          <cell r="U349">
            <v>836</v>
          </cell>
          <cell r="V349">
            <v>2055.6</v>
          </cell>
          <cell r="Z349">
            <v>2500</v>
          </cell>
          <cell r="AA349">
            <v>80337.529964800007</v>
          </cell>
        </row>
        <row r="350">
          <cell r="A350" t="str">
            <v>24080004</v>
          </cell>
          <cell r="B350" t="str">
            <v>Uc Tovar Mahua Emily</v>
          </cell>
          <cell r="C350" t="str">
            <v>Encargada de grupo</v>
          </cell>
          <cell r="D350">
            <v>131.23052799999999</v>
          </cell>
          <cell r="E350">
            <v>3936.9158399999997</v>
          </cell>
          <cell r="H350">
            <v>3936.9158399999997</v>
          </cell>
          <cell r="I350">
            <v>157.47663359999999</v>
          </cell>
          <cell r="J350">
            <v>4094.3924735999994</v>
          </cell>
          <cell r="K350">
            <v>49133</v>
          </cell>
          <cell r="L350">
            <v>6075.9299647999987</v>
          </cell>
          <cell r="M350">
            <v>1500</v>
          </cell>
          <cell r="N350">
            <v>683</v>
          </cell>
          <cell r="O350">
            <v>3276</v>
          </cell>
          <cell r="P350">
            <v>6000</v>
          </cell>
          <cell r="Q350">
            <v>1365</v>
          </cell>
          <cell r="R350">
            <v>648</v>
          </cell>
          <cell r="T350">
            <v>6265</v>
          </cell>
          <cell r="U350">
            <v>836</v>
          </cell>
          <cell r="V350">
            <v>2055.6</v>
          </cell>
          <cell r="Z350">
            <v>2500</v>
          </cell>
          <cell r="AA350">
            <v>80337.529964800007</v>
          </cell>
        </row>
        <row r="351">
          <cell r="A351" t="str">
            <v>23010016</v>
          </cell>
          <cell r="B351" t="str">
            <v>Vergara Perez Lilia Guadalupe</v>
          </cell>
          <cell r="C351" t="str">
            <v>Asistente educativa "b"</v>
          </cell>
          <cell r="D351">
            <v>111.18848</v>
          </cell>
          <cell r="E351">
            <v>3335.6543999999999</v>
          </cell>
          <cell r="H351">
            <v>3335.6543999999999</v>
          </cell>
          <cell r="I351">
            <v>133.426176</v>
          </cell>
          <cell r="J351">
            <v>3469.0805759999998</v>
          </cell>
          <cell r="K351">
            <v>41629</v>
          </cell>
          <cell r="L351">
            <v>4818.1807679999993</v>
          </cell>
          <cell r="M351">
            <v>1500</v>
          </cell>
          <cell r="N351">
            <v>579</v>
          </cell>
          <cell r="O351">
            <v>2776</v>
          </cell>
          <cell r="P351">
            <v>6000</v>
          </cell>
          <cell r="Q351">
            <v>1157</v>
          </cell>
          <cell r="R351">
            <v>324</v>
          </cell>
          <cell r="T351">
            <v>5308</v>
          </cell>
          <cell r="U351">
            <v>708</v>
          </cell>
          <cell r="V351">
            <v>2590.08</v>
          </cell>
          <cell r="Z351">
            <v>2500</v>
          </cell>
          <cell r="AA351">
            <v>69889.260767999993</v>
          </cell>
        </row>
        <row r="352">
          <cell r="A352" t="str">
            <v>23010017</v>
          </cell>
          <cell r="B352" t="str">
            <v>Villanueva Ortegon Antonia Del Carmen</v>
          </cell>
          <cell r="C352" t="str">
            <v>Asistente educativa "b"</v>
          </cell>
          <cell r="D352">
            <v>111.18640000000001</v>
          </cell>
          <cell r="E352">
            <v>3335.5920000000001</v>
          </cell>
          <cell r="H352">
            <v>3335.5920000000001</v>
          </cell>
          <cell r="I352">
            <v>133.42368000000002</v>
          </cell>
          <cell r="J352">
            <v>3469.01568</v>
          </cell>
          <cell r="K352">
            <v>41629</v>
          </cell>
          <cell r="L352">
            <v>4818.0742399999999</v>
          </cell>
          <cell r="M352">
            <v>1500</v>
          </cell>
          <cell r="N352">
            <v>579</v>
          </cell>
          <cell r="O352">
            <v>2776</v>
          </cell>
          <cell r="P352">
            <v>6000</v>
          </cell>
          <cell r="Q352">
            <v>1157</v>
          </cell>
          <cell r="R352">
            <v>324</v>
          </cell>
          <cell r="T352">
            <v>5308</v>
          </cell>
          <cell r="U352">
            <v>708</v>
          </cell>
          <cell r="V352">
            <v>2590.08</v>
          </cell>
          <cell r="Z352">
            <v>2500</v>
          </cell>
          <cell r="AA352">
            <v>69889.154240000003</v>
          </cell>
        </row>
        <row r="353">
          <cell r="A353" t="str">
            <v>23010053</v>
          </cell>
          <cell r="B353" t="str">
            <v>Chan Torres Flor Maricela</v>
          </cell>
          <cell r="C353" t="str">
            <v>Encargada de grupo</v>
          </cell>
          <cell r="D353">
            <v>131.23052799999999</v>
          </cell>
          <cell r="E353">
            <v>3936.9158399999997</v>
          </cell>
          <cell r="H353">
            <v>3936.9158399999997</v>
          </cell>
          <cell r="I353">
            <v>157.47663359999999</v>
          </cell>
          <cell r="J353">
            <v>4094.3924735999994</v>
          </cell>
          <cell r="K353">
            <v>49133</v>
          </cell>
          <cell r="L353">
            <v>6075.9299647999987</v>
          </cell>
          <cell r="M353">
            <v>1500</v>
          </cell>
          <cell r="N353">
            <v>683</v>
          </cell>
          <cell r="O353">
            <v>3276</v>
          </cell>
          <cell r="P353">
            <v>6000</v>
          </cell>
          <cell r="Q353">
            <v>1365</v>
          </cell>
          <cell r="T353">
            <v>6265</v>
          </cell>
          <cell r="U353">
            <v>836</v>
          </cell>
          <cell r="V353">
            <v>2055.6</v>
          </cell>
          <cell r="Z353">
            <v>2500</v>
          </cell>
          <cell r="AA353">
            <v>79689.529964800007</v>
          </cell>
        </row>
        <row r="354">
          <cell r="A354" t="str">
            <v>23010061</v>
          </cell>
          <cell r="B354" t="str">
            <v>Lugo Rosado Maria De Atocha</v>
          </cell>
          <cell r="C354" t="str">
            <v>Asistente educativa "b"</v>
          </cell>
          <cell r="D354">
            <v>111.18848</v>
          </cell>
          <cell r="E354">
            <v>3335.6543999999999</v>
          </cell>
          <cell r="H354">
            <v>3335.6543999999999</v>
          </cell>
          <cell r="I354">
            <v>133.426176</v>
          </cell>
          <cell r="J354">
            <v>3469.0805759999998</v>
          </cell>
          <cell r="K354">
            <v>41629</v>
          </cell>
          <cell r="L354">
            <v>4818.1807679999993</v>
          </cell>
          <cell r="M354">
            <v>1500</v>
          </cell>
          <cell r="N354">
            <v>579</v>
          </cell>
          <cell r="O354">
            <v>2776</v>
          </cell>
          <cell r="P354">
            <v>6000</v>
          </cell>
          <cell r="Q354">
            <v>1157</v>
          </cell>
          <cell r="T354">
            <v>5308</v>
          </cell>
          <cell r="U354">
            <v>708</v>
          </cell>
          <cell r="V354">
            <v>2590.08</v>
          </cell>
          <cell r="Z354">
            <v>2500</v>
          </cell>
          <cell r="AA354">
            <v>69565.260767999993</v>
          </cell>
        </row>
        <row r="355">
          <cell r="A355" t="str">
            <v>23030021</v>
          </cell>
          <cell r="B355" t="str">
            <v>Castellanos Rodriguez Mery Del Rosario</v>
          </cell>
          <cell r="C355" t="str">
            <v>Asistente educativa "b"</v>
          </cell>
          <cell r="D355">
            <v>111.18848</v>
          </cell>
          <cell r="E355">
            <v>3335.6543999999999</v>
          </cell>
          <cell r="H355">
            <v>3335.6543999999999</v>
          </cell>
          <cell r="I355">
            <v>133.426176</v>
          </cell>
          <cell r="J355">
            <v>3469.0805759999998</v>
          </cell>
          <cell r="K355">
            <v>41629</v>
          </cell>
          <cell r="L355">
            <v>4818.1807679999993</v>
          </cell>
          <cell r="M355">
            <v>1500</v>
          </cell>
          <cell r="N355">
            <v>579</v>
          </cell>
          <cell r="O355">
            <v>2776</v>
          </cell>
          <cell r="P355">
            <v>6000</v>
          </cell>
          <cell r="Q355">
            <v>1157</v>
          </cell>
          <cell r="R355">
            <v>324</v>
          </cell>
          <cell r="T355">
            <v>5308</v>
          </cell>
          <cell r="U355">
            <v>708</v>
          </cell>
          <cell r="V355">
            <v>2590.08</v>
          </cell>
          <cell r="Z355">
            <v>2500</v>
          </cell>
          <cell r="AA355">
            <v>69889.260767999993</v>
          </cell>
        </row>
        <row r="356">
          <cell r="A356" t="str">
            <v>23060030</v>
          </cell>
          <cell r="B356" t="str">
            <v>Flores Zaldivar Zoila Esperanza</v>
          </cell>
          <cell r="C356" t="str">
            <v>Asistente educativa "b"</v>
          </cell>
          <cell r="D356">
            <v>111.18848</v>
          </cell>
          <cell r="E356">
            <v>3335.6543999999999</v>
          </cell>
          <cell r="H356">
            <v>3335.6543999999999</v>
          </cell>
          <cell r="I356">
            <v>133.426176</v>
          </cell>
          <cell r="J356">
            <v>3469.0805759999998</v>
          </cell>
          <cell r="K356">
            <v>41629</v>
          </cell>
          <cell r="L356">
            <v>4818.1807679999993</v>
          </cell>
          <cell r="M356">
            <v>1500</v>
          </cell>
          <cell r="N356">
            <v>579</v>
          </cell>
          <cell r="O356">
            <v>2776</v>
          </cell>
          <cell r="P356">
            <v>6000</v>
          </cell>
          <cell r="Q356">
            <v>1157</v>
          </cell>
          <cell r="R356">
            <v>648</v>
          </cell>
          <cell r="T356">
            <v>5308</v>
          </cell>
          <cell r="U356">
            <v>708</v>
          </cell>
          <cell r="V356">
            <v>2590.08</v>
          </cell>
          <cell r="Z356">
            <v>2500</v>
          </cell>
          <cell r="AA356">
            <v>70213.260767999993</v>
          </cell>
        </row>
        <row r="357">
          <cell r="A357" t="str">
            <v>23100038</v>
          </cell>
          <cell r="B357" t="str">
            <v>Dominguez Sosa Maricela</v>
          </cell>
          <cell r="C357" t="str">
            <v>Encargada de grupo</v>
          </cell>
          <cell r="D357">
            <v>131.23052799999999</v>
          </cell>
          <cell r="E357">
            <v>3936.9158399999997</v>
          </cell>
          <cell r="H357">
            <v>3936.9158399999997</v>
          </cell>
          <cell r="I357">
            <v>157.47663359999999</v>
          </cell>
          <cell r="J357">
            <v>4094.3924735999994</v>
          </cell>
          <cell r="K357">
            <v>49133</v>
          </cell>
          <cell r="L357">
            <v>6075.9299647999987</v>
          </cell>
          <cell r="M357">
            <v>1500</v>
          </cell>
          <cell r="N357">
            <v>683</v>
          </cell>
          <cell r="O357">
            <v>3276</v>
          </cell>
          <cell r="P357">
            <v>6000</v>
          </cell>
          <cell r="Q357">
            <v>1365</v>
          </cell>
          <cell r="R357">
            <v>324</v>
          </cell>
          <cell r="T357">
            <v>6265</v>
          </cell>
          <cell r="U357">
            <v>836</v>
          </cell>
          <cell r="V357">
            <v>2055.6</v>
          </cell>
          <cell r="Z357">
            <v>2500</v>
          </cell>
          <cell r="AA357">
            <v>80013.529964800007</v>
          </cell>
        </row>
        <row r="358">
          <cell r="A358" t="str">
            <v>23160001</v>
          </cell>
          <cell r="B358" t="str">
            <v>Contreras O`cheita Karla Gabriela</v>
          </cell>
          <cell r="C358" t="str">
            <v>Asistente educativa "b"</v>
          </cell>
          <cell r="D358">
            <v>111.18640000000001</v>
          </cell>
          <cell r="E358">
            <v>3335.5920000000001</v>
          </cell>
          <cell r="H358">
            <v>3335.5920000000001</v>
          </cell>
          <cell r="I358">
            <v>133.42368000000002</v>
          </cell>
          <cell r="J358">
            <v>3469.01568</v>
          </cell>
          <cell r="K358">
            <v>41629</v>
          </cell>
          <cell r="L358">
            <v>4818.0742399999999</v>
          </cell>
          <cell r="M358">
            <v>1500</v>
          </cell>
          <cell r="N358">
            <v>579</v>
          </cell>
          <cell r="O358">
            <v>2776</v>
          </cell>
          <cell r="P358">
            <v>6000</v>
          </cell>
          <cell r="Q358">
            <v>1157</v>
          </cell>
          <cell r="T358">
            <v>5308</v>
          </cell>
          <cell r="U358">
            <v>708</v>
          </cell>
          <cell r="V358">
            <v>2590.08</v>
          </cell>
          <cell r="Z358">
            <v>2500</v>
          </cell>
          <cell r="AA358">
            <v>69565.154240000003</v>
          </cell>
        </row>
        <row r="359">
          <cell r="A359" t="str">
            <v>23010058</v>
          </cell>
          <cell r="B359" t="str">
            <v>Castillo Caamal Addy Elina</v>
          </cell>
          <cell r="C359" t="str">
            <v>Asistente educativa "b"</v>
          </cell>
          <cell r="D359">
            <v>111.19</v>
          </cell>
          <cell r="E359">
            <v>3335.7</v>
          </cell>
          <cell r="H359">
            <v>3335.7</v>
          </cell>
          <cell r="I359">
            <v>133.428</v>
          </cell>
          <cell r="J359">
            <v>3469.1279999999997</v>
          </cell>
          <cell r="K359">
            <v>41630</v>
          </cell>
          <cell r="L359">
            <v>4818.2539999999999</v>
          </cell>
          <cell r="M359">
            <v>1500</v>
          </cell>
          <cell r="N359">
            <v>579</v>
          </cell>
          <cell r="O359">
            <v>2776</v>
          </cell>
          <cell r="P359">
            <v>6000</v>
          </cell>
          <cell r="Q359">
            <v>1157</v>
          </cell>
          <cell r="T359">
            <v>5308</v>
          </cell>
          <cell r="U359">
            <v>708</v>
          </cell>
          <cell r="V359">
            <v>2589.84</v>
          </cell>
          <cell r="Z359">
            <v>2500</v>
          </cell>
          <cell r="AA359">
            <v>69566.093999999997</v>
          </cell>
        </row>
        <row r="360">
          <cell r="A360" t="str">
            <v>23040024</v>
          </cell>
          <cell r="B360" t="str">
            <v>Sosa Ley Wendy</v>
          </cell>
          <cell r="C360" t="str">
            <v>Encargada de grupo</v>
          </cell>
          <cell r="D360">
            <v>131.22720000000001</v>
          </cell>
          <cell r="E360">
            <v>3936.8160000000003</v>
          </cell>
          <cell r="H360">
            <v>3936.8160000000003</v>
          </cell>
          <cell r="I360">
            <v>157.47264000000001</v>
          </cell>
          <cell r="J360">
            <v>4094.2886400000002</v>
          </cell>
          <cell r="K360">
            <v>49132</v>
          </cell>
          <cell r="L360">
            <v>6075.7515200000007</v>
          </cell>
          <cell r="M360">
            <v>1500</v>
          </cell>
          <cell r="N360">
            <v>683</v>
          </cell>
          <cell r="O360">
            <v>3276</v>
          </cell>
          <cell r="P360">
            <v>6000</v>
          </cell>
          <cell r="Q360">
            <v>1365</v>
          </cell>
          <cell r="R360">
            <v>972</v>
          </cell>
          <cell r="T360">
            <v>6265</v>
          </cell>
          <cell r="U360">
            <v>836</v>
          </cell>
          <cell r="V360">
            <v>2055.84</v>
          </cell>
          <cell r="Z360">
            <v>2500</v>
          </cell>
          <cell r="AA360">
            <v>80660.591519999987</v>
          </cell>
        </row>
        <row r="361">
          <cell r="A361" t="str">
            <v>23010007</v>
          </cell>
          <cell r="B361" t="str">
            <v>Mex Canul Aremy Guadalupe</v>
          </cell>
          <cell r="C361" t="str">
            <v>Asistente educativa "b"</v>
          </cell>
          <cell r="D361">
            <v>111.18848</v>
          </cell>
          <cell r="E361">
            <v>3335.6543999999999</v>
          </cell>
          <cell r="H361">
            <v>3335.6543999999999</v>
          </cell>
          <cell r="I361">
            <v>133.426176</v>
          </cell>
          <cell r="J361">
            <v>3469.0805759999998</v>
          </cell>
          <cell r="K361">
            <v>41629</v>
          </cell>
          <cell r="L361">
            <v>4818.1807679999993</v>
          </cell>
          <cell r="M361">
            <v>1500</v>
          </cell>
          <cell r="N361">
            <v>579</v>
          </cell>
          <cell r="O361">
            <v>2776</v>
          </cell>
          <cell r="P361">
            <v>6000</v>
          </cell>
          <cell r="Q361">
            <v>1157</v>
          </cell>
          <cell r="R361">
            <v>324</v>
          </cell>
          <cell r="T361">
            <v>5308</v>
          </cell>
          <cell r="U361">
            <v>708</v>
          </cell>
          <cell r="V361">
            <v>2590.08</v>
          </cell>
          <cell r="Z361">
            <v>2500</v>
          </cell>
          <cell r="AA361">
            <v>69889.260767999993</v>
          </cell>
        </row>
        <row r="362">
          <cell r="A362" t="str">
            <v>23040025</v>
          </cell>
          <cell r="B362" t="str">
            <v>Vazquez Castillo Miriam De Fatima</v>
          </cell>
          <cell r="C362" t="str">
            <v>Asistente educativa "b"</v>
          </cell>
          <cell r="D362">
            <v>111.18848</v>
          </cell>
          <cell r="E362">
            <v>3335.6543999999999</v>
          </cell>
          <cell r="H362">
            <v>3335.6543999999999</v>
          </cell>
          <cell r="I362">
            <v>133.426176</v>
          </cell>
          <cell r="J362">
            <v>3469.0805759999998</v>
          </cell>
          <cell r="K362">
            <v>41629</v>
          </cell>
          <cell r="L362">
            <v>4818.1807679999993</v>
          </cell>
          <cell r="M362">
            <v>1500</v>
          </cell>
          <cell r="N362">
            <v>579</v>
          </cell>
          <cell r="O362">
            <v>2776</v>
          </cell>
          <cell r="P362">
            <v>6000</v>
          </cell>
          <cell r="Q362">
            <v>1157</v>
          </cell>
          <cell r="R362">
            <v>648</v>
          </cell>
          <cell r="T362">
            <v>5308</v>
          </cell>
          <cell r="U362">
            <v>708</v>
          </cell>
          <cell r="V362">
            <v>2590.08</v>
          </cell>
          <cell r="Z362">
            <v>2500</v>
          </cell>
          <cell r="AA362">
            <v>70213.260767999993</v>
          </cell>
        </row>
        <row r="363">
          <cell r="A363" t="str">
            <v>23050027</v>
          </cell>
          <cell r="B363" t="str">
            <v>Zozaya Gonzalez Cira Mercedes</v>
          </cell>
          <cell r="C363" t="str">
            <v>Asistente educativa "b"</v>
          </cell>
          <cell r="D363">
            <v>111.18848</v>
          </cell>
          <cell r="E363">
            <v>3335.6543999999999</v>
          </cell>
          <cell r="H363">
            <v>3335.6543999999999</v>
          </cell>
          <cell r="I363">
            <v>133.426176</v>
          </cell>
          <cell r="J363">
            <v>3469.0805759999998</v>
          </cell>
          <cell r="K363">
            <v>41629</v>
          </cell>
          <cell r="L363">
            <v>4818.1807679999993</v>
          </cell>
          <cell r="M363">
            <v>1500</v>
          </cell>
          <cell r="N363">
            <v>579</v>
          </cell>
          <cell r="O363">
            <v>2776</v>
          </cell>
          <cell r="P363">
            <v>6000</v>
          </cell>
          <cell r="Q363">
            <v>1157</v>
          </cell>
          <cell r="R363">
            <v>1296</v>
          </cell>
          <cell r="T363">
            <v>5308</v>
          </cell>
          <cell r="U363">
            <v>708</v>
          </cell>
          <cell r="V363">
            <v>2590.08</v>
          </cell>
          <cell r="Z363">
            <v>2500</v>
          </cell>
          <cell r="AA363">
            <v>70861.260767999993</v>
          </cell>
        </row>
        <row r="364">
          <cell r="A364" t="str">
            <v>25010042</v>
          </cell>
          <cell r="B364" t="str">
            <v>Duran Perez Reyna Del Carmen</v>
          </cell>
          <cell r="C364" t="str">
            <v>Encargada de grupo</v>
          </cell>
          <cell r="D364">
            <v>131.23052799999999</v>
          </cell>
          <cell r="E364">
            <v>3936.9158399999997</v>
          </cell>
          <cell r="H364">
            <v>3936.9158399999997</v>
          </cell>
          <cell r="I364">
            <v>157.47663359999999</v>
          </cell>
          <cell r="J364">
            <v>4094.3924735999994</v>
          </cell>
          <cell r="K364">
            <v>49133</v>
          </cell>
          <cell r="L364">
            <v>6075.9299647999987</v>
          </cell>
          <cell r="M364">
            <v>1500</v>
          </cell>
          <cell r="N364">
            <v>683</v>
          </cell>
          <cell r="O364">
            <v>3276</v>
          </cell>
          <cell r="P364">
            <v>6000</v>
          </cell>
          <cell r="Q364">
            <v>1365</v>
          </cell>
          <cell r="T364">
            <v>6265</v>
          </cell>
          <cell r="U364">
            <v>836</v>
          </cell>
          <cell r="V364">
            <v>2055.6</v>
          </cell>
          <cell r="Z364">
            <v>2500</v>
          </cell>
          <cell r="AA364">
            <v>79689.529964800007</v>
          </cell>
        </row>
        <row r="365">
          <cell r="A365" t="str">
            <v>23020018</v>
          </cell>
          <cell r="B365" t="str">
            <v>Chim Chi Maria Elisa</v>
          </cell>
          <cell r="C365" t="str">
            <v>Enfermera "b"</v>
          </cell>
          <cell r="D365">
            <v>112.4864</v>
          </cell>
          <cell r="E365">
            <v>3374.5920000000001</v>
          </cell>
          <cell r="H365">
            <v>3374.5920000000001</v>
          </cell>
          <cell r="I365">
            <v>134.98367999999999</v>
          </cell>
          <cell r="J365">
            <v>3509.5756799999999</v>
          </cell>
          <cell r="K365">
            <v>42115</v>
          </cell>
          <cell r="L365">
            <v>4880.9842399999998</v>
          </cell>
          <cell r="M365">
            <v>1500</v>
          </cell>
          <cell r="N365">
            <v>585</v>
          </cell>
          <cell r="O365">
            <v>2808</v>
          </cell>
          <cell r="P365">
            <v>6000</v>
          </cell>
          <cell r="Q365">
            <v>1170</v>
          </cell>
          <cell r="R365">
            <v>972</v>
          </cell>
          <cell r="T365">
            <v>5370</v>
          </cell>
          <cell r="U365">
            <v>716</v>
          </cell>
          <cell r="V365">
            <v>2441.04</v>
          </cell>
          <cell r="Z365">
            <v>2500</v>
          </cell>
          <cell r="AA365">
            <v>71058.024239999984</v>
          </cell>
        </row>
        <row r="366">
          <cell r="A366" t="str">
            <v>23020019</v>
          </cell>
          <cell r="B366" t="str">
            <v>Estrada Medina Francis Guadalupe De J.</v>
          </cell>
          <cell r="C366" t="str">
            <v>Doctor "b"</v>
          </cell>
          <cell r="D366">
            <v>173.33</v>
          </cell>
          <cell r="E366">
            <v>5199.9000000000005</v>
          </cell>
          <cell r="H366">
            <v>5199.9000000000005</v>
          </cell>
          <cell r="I366">
            <v>207.99600000000004</v>
          </cell>
          <cell r="J366">
            <v>5407.8960000000006</v>
          </cell>
          <cell r="K366">
            <v>64895</v>
          </cell>
          <cell r="L366">
            <v>8300.1779999999999</v>
          </cell>
          <cell r="M366">
            <v>1500</v>
          </cell>
          <cell r="N366">
            <v>902</v>
          </cell>
          <cell r="O366">
            <v>4327</v>
          </cell>
          <cell r="P366">
            <v>6000</v>
          </cell>
          <cell r="Q366">
            <v>1803</v>
          </cell>
          <cell r="R366">
            <v>972</v>
          </cell>
          <cell r="T366">
            <v>8275</v>
          </cell>
          <cell r="U366">
            <v>1104</v>
          </cell>
          <cell r="V366">
            <v>92.88</v>
          </cell>
          <cell r="Z366">
            <v>2500</v>
          </cell>
          <cell r="AA366">
            <v>100671.058</v>
          </cell>
        </row>
        <row r="367">
          <cell r="A367" t="str">
            <v>23150050</v>
          </cell>
          <cell r="B367" t="str">
            <v>Pech Cordoba Pablo M.</v>
          </cell>
          <cell r="C367" t="str">
            <v>Vigilante "b"</v>
          </cell>
          <cell r="D367">
            <v>106.786368</v>
          </cell>
          <cell r="E367">
            <v>3203.5910399999998</v>
          </cell>
          <cell r="H367">
            <v>3203.5910399999998</v>
          </cell>
          <cell r="I367">
            <v>128.1436416</v>
          </cell>
          <cell r="J367">
            <v>3331.7346815999999</v>
          </cell>
          <cell r="K367">
            <v>39981</v>
          </cell>
          <cell r="L367">
            <v>4605.1429088000004</v>
          </cell>
          <cell r="M367">
            <v>1500</v>
          </cell>
          <cell r="N367">
            <v>556</v>
          </cell>
          <cell r="O367">
            <v>2666</v>
          </cell>
          <cell r="P367">
            <v>6000</v>
          </cell>
          <cell r="Q367">
            <v>1111</v>
          </cell>
          <cell r="R367">
            <v>1296</v>
          </cell>
          <cell r="S367">
            <v>1333</v>
          </cell>
          <cell r="T367">
            <v>5098</v>
          </cell>
          <cell r="U367">
            <v>680</v>
          </cell>
          <cell r="V367">
            <v>2845.92</v>
          </cell>
          <cell r="W367">
            <v>2666</v>
          </cell>
          <cell r="Z367">
            <v>2500</v>
          </cell>
          <cell r="AA367">
            <v>72838.062908799999</v>
          </cell>
        </row>
        <row r="368">
          <cell r="A368" t="str">
            <v>25150001</v>
          </cell>
          <cell r="B368" t="str">
            <v>Rejon Rodriguez Jorge Carlos</v>
          </cell>
          <cell r="C368" t="str">
            <v>Vigilante "b"</v>
          </cell>
          <cell r="D368">
            <v>106.79</v>
          </cell>
          <cell r="E368">
            <v>3203.7000000000003</v>
          </cell>
          <cell r="H368">
            <v>3203.7000000000003</v>
          </cell>
          <cell r="I368">
            <v>128.14800000000002</v>
          </cell>
          <cell r="J368">
            <v>3331.8480000000004</v>
          </cell>
          <cell r="K368">
            <v>39983</v>
          </cell>
          <cell r="L368">
            <v>4605.304000000001</v>
          </cell>
          <cell r="M368">
            <v>1500</v>
          </cell>
          <cell r="N368">
            <v>556</v>
          </cell>
          <cell r="O368">
            <v>2666</v>
          </cell>
          <cell r="P368">
            <v>6000</v>
          </cell>
          <cell r="Q368">
            <v>1111</v>
          </cell>
          <cell r="S368">
            <v>1333</v>
          </cell>
          <cell r="T368">
            <v>5098</v>
          </cell>
          <cell r="U368">
            <v>680</v>
          </cell>
          <cell r="V368">
            <v>2846.16</v>
          </cell>
          <cell r="W368">
            <v>2666</v>
          </cell>
          <cell r="Z368">
            <v>2500</v>
          </cell>
          <cell r="AA368">
            <v>71544.464000000007</v>
          </cell>
        </row>
        <row r="369">
          <cell r="B369" t="str">
            <v>Subtotal</v>
          </cell>
          <cell r="D369">
            <v>7618.4114239999944</v>
          </cell>
          <cell r="E369">
            <v>229542.12272000001</v>
          </cell>
          <cell r="F369">
            <v>0</v>
          </cell>
          <cell r="G369">
            <v>52</v>
          </cell>
          <cell r="H369">
            <v>229542.15272000001</v>
          </cell>
          <cell r="I369">
            <v>9181.6861087999987</v>
          </cell>
          <cell r="J369">
            <v>238723.83882880001</v>
          </cell>
          <cell r="K369">
            <v>2864704</v>
          </cell>
          <cell r="L369">
            <v>339703.46017173328</v>
          </cell>
          <cell r="M369">
            <v>96000</v>
          </cell>
          <cell r="N369">
            <v>39831</v>
          </cell>
          <cell r="O369">
            <v>180410</v>
          </cell>
          <cell r="P369">
            <v>384000</v>
          </cell>
          <cell r="Q369">
            <v>79604</v>
          </cell>
          <cell r="R369">
            <v>25920</v>
          </cell>
          <cell r="S369">
            <v>2666</v>
          </cell>
          <cell r="T369">
            <v>365273</v>
          </cell>
          <cell r="U369">
            <v>48723</v>
          </cell>
          <cell r="V369">
            <v>157499.76000000004</v>
          </cell>
          <cell r="W369">
            <v>5332</v>
          </cell>
          <cell r="X369">
            <v>0</v>
          </cell>
          <cell r="Y369">
            <v>39787</v>
          </cell>
          <cell r="Z369">
            <v>160000</v>
          </cell>
          <cell r="AB369">
            <v>4789453.2201717338</v>
          </cell>
        </row>
        <row r="370">
          <cell r="B370" t="str">
            <v>Estancia infantil - Administrativo</v>
          </cell>
          <cell r="E370">
            <v>0</v>
          </cell>
        </row>
        <row r="371">
          <cell r="A371" t="str">
            <v>24010008</v>
          </cell>
          <cell r="B371" t="str">
            <v>Diaz Aguilar Leyla Del Rocio</v>
          </cell>
          <cell r="C371" t="str">
            <v>Secretaria de Cendi</v>
          </cell>
          <cell r="D371">
            <v>106.786368</v>
          </cell>
          <cell r="E371">
            <v>3203.5910399999998</v>
          </cell>
          <cell r="H371">
            <v>3203.5910399999998</v>
          </cell>
          <cell r="I371">
            <v>128.1436416</v>
          </cell>
          <cell r="J371">
            <v>3331.7346815999999</v>
          </cell>
          <cell r="K371">
            <v>39981</v>
          </cell>
          <cell r="L371">
            <v>4605.1429088000004</v>
          </cell>
          <cell r="M371">
            <v>1500</v>
          </cell>
          <cell r="N371">
            <v>556</v>
          </cell>
          <cell r="O371">
            <v>2666</v>
          </cell>
          <cell r="P371">
            <v>6000</v>
          </cell>
          <cell r="Q371">
            <v>1111</v>
          </cell>
          <cell r="R371">
            <v>1296</v>
          </cell>
          <cell r="T371">
            <v>5098</v>
          </cell>
          <cell r="U371">
            <v>680</v>
          </cell>
          <cell r="V371">
            <v>2845.92</v>
          </cell>
          <cell r="Z371">
            <v>2500</v>
          </cell>
          <cell r="AA371">
            <v>68839.062908799999</v>
          </cell>
        </row>
        <row r="372">
          <cell r="A372" t="str">
            <v>24010016</v>
          </cell>
          <cell r="B372" t="str">
            <v>Ruiz Gomez Yimi Linder Mauro</v>
          </cell>
          <cell r="C372" t="str">
            <v>Instructor</v>
          </cell>
          <cell r="D372">
            <v>44.99</v>
          </cell>
          <cell r="E372">
            <v>1619.64</v>
          </cell>
          <cell r="G372">
            <v>36</v>
          </cell>
          <cell r="H372">
            <v>1619.64</v>
          </cell>
          <cell r="I372">
            <v>64.785600000000002</v>
          </cell>
          <cell r="J372">
            <v>1684.4256</v>
          </cell>
          <cell r="K372">
            <v>20214</v>
          </cell>
          <cell r="L372">
            <v>2245.9007999999999</v>
          </cell>
          <cell r="M372">
            <v>1500</v>
          </cell>
          <cell r="N372">
            <v>281</v>
          </cell>
          <cell r="O372">
            <v>1348</v>
          </cell>
          <cell r="P372">
            <v>6000</v>
          </cell>
          <cell r="Q372">
            <v>562</v>
          </cell>
          <cell r="T372">
            <v>2578</v>
          </cell>
          <cell r="U372">
            <v>344</v>
          </cell>
          <cell r="V372">
            <v>3934.8</v>
          </cell>
          <cell r="Z372">
            <v>2500</v>
          </cell>
          <cell r="AA372">
            <v>41507.700800000006</v>
          </cell>
        </row>
        <row r="373">
          <cell r="A373" t="str">
            <v>24010048</v>
          </cell>
          <cell r="B373" t="str">
            <v>Gamboa Magaña Crhistyan Guadalupe</v>
          </cell>
          <cell r="C373" t="str">
            <v>Coordinador de Pedagogia</v>
          </cell>
          <cell r="D373">
            <v>198.289728</v>
          </cell>
          <cell r="E373">
            <v>5948.6918399999995</v>
          </cell>
          <cell r="H373">
            <v>5948.6918399999995</v>
          </cell>
          <cell r="I373">
            <v>237.94767359999997</v>
          </cell>
          <cell r="J373">
            <v>6186.6395135999992</v>
          </cell>
          <cell r="K373">
            <v>74240</v>
          </cell>
          <cell r="L373">
            <v>9603.892684800001</v>
          </cell>
          <cell r="M373">
            <v>1500</v>
          </cell>
          <cell r="N373">
            <v>1032</v>
          </cell>
          <cell r="O373">
            <v>4950</v>
          </cell>
          <cell r="P373">
            <v>6000</v>
          </cell>
          <cell r="Q373">
            <v>2063</v>
          </cell>
          <cell r="T373">
            <v>9466</v>
          </cell>
          <cell r="U373">
            <v>1263</v>
          </cell>
          <cell r="V373">
            <v>0</v>
          </cell>
          <cell r="Z373">
            <v>2500</v>
          </cell>
          <cell r="AA373">
            <v>112617.8926848</v>
          </cell>
        </row>
        <row r="374">
          <cell r="A374" t="str">
            <v>24010055</v>
          </cell>
          <cell r="B374" t="str">
            <v>Polanco Duarte Jose Del Carmen</v>
          </cell>
          <cell r="C374" t="str">
            <v>Psicologo "a"</v>
          </cell>
          <cell r="D374">
            <v>126.9</v>
          </cell>
          <cell r="E374">
            <v>3807</v>
          </cell>
          <cell r="H374">
            <v>3807</v>
          </cell>
          <cell r="I374">
            <v>152.28</v>
          </cell>
          <cell r="J374">
            <v>3959.28</v>
          </cell>
          <cell r="K374">
            <v>47512</v>
          </cell>
          <cell r="L374">
            <v>5852.52</v>
          </cell>
          <cell r="M374">
            <v>1500</v>
          </cell>
          <cell r="N374">
            <v>660</v>
          </cell>
          <cell r="O374">
            <v>3168</v>
          </cell>
          <cell r="P374">
            <v>6000</v>
          </cell>
          <cell r="Q374">
            <v>1320</v>
          </cell>
          <cell r="T374">
            <v>6058</v>
          </cell>
          <cell r="U374">
            <v>808</v>
          </cell>
          <cell r="V374">
            <v>2144.88</v>
          </cell>
          <cell r="Z374">
            <v>2500</v>
          </cell>
          <cell r="AA374">
            <v>77523.400000000009</v>
          </cell>
        </row>
        <row r="375">
          <cell r="A375" t="str">
            <v>24080032</v>
          </cell>
          <cell r="B375" t="str">
            <v>Macias Ortegon Wendy Margarita</v>
          </cell>
          <cell r="C375" t="str">
            <v>Directora de Cendi</v>
          </cell>
          <cell r="D375">
            <v>425.06880000000001</v>
          </cell>
          <cell r="E375">
            <v>12752.064</v>
          </cell>
          <cell r="H375">
            <v>12752.064</v>
          </cell>
          <cell r="I375">
            <v>510.08256</v>
          </cell>
          <cell r="J375">
            <v>13262.146560000001</v>
          </cell>
          <cell r="K375">
            <v>159146</v>
          </cell>
          <cell r="L375">
            <v>20936.002080000002</v>
          </cell>
          <cell r="M375">
            <v>1500</v>
          </cell>
          <cell r="N375">
            <v>2211</v>
          </cell>
          <cell r="P375">
            <v>6000</v>
          </cell>
          <cell r="Q375">
            <v>4421</v>
          </cell>
          <cell r="R375">
            <v>324</v>
          </cell>
          <cell r="T375">
            <v>20292</v>
          </cell>
          <cell r="U375">
            <v>2706</v>
          </cell>
          <cell r="V375">
            <v>0</v>
          </cell>
          <cell r="Y375">
            <v>39787</v>
          </cell>
          <cell r="Z375">
            <v>2500</v>
          </cell>
          <cell r="AA375">
            <v>259823.00208000001</v>
          </cell>
        </row>
        <row r="376">
          <cell r="A376" t="str">
            <v>24090036</v>
          </cell>
          <cell r="B376" t="str">
            <v>Paredes Aguilar Hilda Fanny</v>
          </cell>
          <cell r="C376" t="str">
            <v>Auxiliar administrativo cendi</v>
          </cell>
          <cell r="D376">
            <v>126.904128</v>
          </cell>
          <cell r="E376">
            <v>3807.1238400000002</v>
          </cell>
          <cell r="H376">
            <v>3807.1238400000002</v>
          </cell>
          <cell r="I376">
            <v>152.28495360000002</v>
          </cell>
          <cell r="J376">
            <v>3959.4087936000001</v>
          </cell>
          <cell r="K376">
            <v>47513</v>
          </cell>
          <cell r="L376">
            <v>5852.7217247999997</v>
          </cell>
          <cell r="M376">
            <v>1500</v>
          </cell>
          <cell r="N376">
            <v>660</v>
          </cell>
          <cell r="O376">
            <v>3168</v>
          </cell>
          <cell r="P376">
            <v>6000</v>
          </cell>
          <cell r="Q376">
            <v>1320</v>
          </cell>
          <cell r="R376">
            <v>648</v>
          </cell>
          <cell r="T376">
            <v>6058</v>
          </cell>
          <cell r="U376">
            <v>808</v>
          </cell>
          <cell r="V376">
            <v>2144.64</v>
          </cell>
          <cell r="Z376">
            <v>2500</v>
          </cell>
          <cell r="AA376">
            <v>78172.361724800008</v>
          </cell>
        </row>
        <row r="377">
          <cell r="A377" t="str">
            <v>22160065</v>
          </cell>
          <cell r="B377" t="str">
            <v>Medina Gongora Nelly Del Socorro</v>
          </cell>
          <cell r="C377" t="str">
            <v>Cocinera de Cendi</v>
          </cell>
          <cell r="D377">
            <v>103.61727999999999</v>
          </cell>
          <cell r="E377">
            <v>3108.5183999999999</v>
          </cell>
          <cell r="H377">
            <v>3108.5183999999999</v>
          </cell>
          <cell r="I377">
            <v>124.34073600000001</v>
          </cell>
          <cell r="J377">
            <v>3232.859136</v>
          </cell>
          <cell r="K377">
            <v>38795</v>
          </cell>
          <cell r="L377">
            <v>4410.6888480000007</v>
          </cell>
          <cell r="M377">
            <v>1500</v>
          </cell>
          <cell r="N377">
            <v>539</v>
          </cell>
          <cell r="O377">
            <v>2587</v>
          </cell>
          <cell r="P377">
            <v>6000</v>
          </cell>
          <cell r="Q377">
            <v>1078</v>
          </cell>
          <cell r="R377">
            <v>1296</v>
          </cell>
          <cell r="T377">
            <v>4947</v>
          </cell>
          <cell r="U377">
            <v>660</v>
          </cell>
          <cell r="V377">
            <v>2911.2</v>
          </cell>
          <cell r="Z377">
            <v>2500</v>
          </cell>
          <cell r="AA377">
            <v>67223.888848000002</v>
          </cell>
        </row>
        <row r="378">
          <cell r="A378" t="str">
            <v>23140050</v>
          </cell>
          <cell r="B378" t="str">
            <v>Santana Llanes Leticia</v>
          </cell>
          <cell r="C378" t="str">
            <v>Galopina "a"</v>
          </cell>
          <cell r="D378">
            <v>99.29</v>
          </cell>
          <cell r="E378">
            <v>2978.7000000000003</v>
          </cell>
          <cell r="H378">
            <v>2978.7000000000003</v>
          </cell>
          <cell r="I378">
            <v>119.14800000000001</v>
          </cell>
          <cell r="J378">
            <v>3097.8480000000004</v>
          </cell>
          <cell r="K378">
            <v>37175</v>
          </cell>
          <cell r="L378">
            <v>4201.264000000001</v>
          </cell>
          <cell r="M378">
            <v>1500</v>
          </cell>
          <cell r="N378">
            <v>517</v>
          </cell>
          <cell r="O378">
            <v>2479</v>
          </cell>
          <cell r="P378">
            <v>6000</v>
          </cell>
          <cell r="Q378">
            <v>1033</v>
          </cell>
          <cell r="T378">
            <v>4740</v>
          </cell>
          <cell r="U378">
            <v>632</v>
          </cell>
          <cell r="V378">
            <v>3000.24</v>
          </cell>
          <cell r="Z378">
            <v>2500</v>
          </cell>
          <cell r="AA378">
            <v>63777.504000000001</v>
          </cell>
        </row>
        <row r="379">
          <cell r="A379" t="str">
            <v>24010010</v>
          </cell>
          <cell r="B379" t="str">
            <v>Guillermo Torregrosa Miriam Del Socorro</v>
          </cell>
          <cell r="C379" t="str">
            <v>Galopina "b"</v>
          </cell>
          <cell r="D379">
            <v>99.290880000000001</v>
          </cell>
          <cell r="E379">
            <v>2978.7264</v>
          </cell>
          <cell r="H379">
            <v>2978.7264</v>
          </cell>
          <cell r="I379">
            <v>119.149056</v>
          </cell>
          <cell r="J379">
            <v>3097.8754560000002</v>
          </cell>
          <cell r="K379">
            <v>37175</v>
          </cell>
          <cell r="L379">
            <v>4201.3106080000007</v>
          </cell>
          <cell r="M379">
            <v>1500</v>
          </cell>
          <cell r="N379">
            <v>517</v>
          </cell>
          <cell r="O379">
            <v>2479</v>
          </cell>
          <cell r="P379">
            <v>6000</v>
          </cell>
          <cell r="Q379">
            <v>1033</v>
          </cell>
          <cell r="R379">
            <v>324</v>
          </cell>
          <cell r="T379">
            <v>4740</v>
          </cell>
          <cell r="U379">
            <v>632</v>
          </cell>
          <cell r="V379">
            <v>3000.24</v>
          </cell>
          <cell r="Z379">
            <v>2500</v>
          </cell>
          <cell r="AA379">
            <v>64101.550607999998</v>
          </cell>
        </row>
        <row r="380">
          <cell r="A380" t="str">
            <v>24010052</v>
          </cell>
          <cell r="B380" t="str">
            <v>Vargas Cruz Elizabeth Soledad</v>
          </cell>
          <cell r="C380" t="str">
            <v>Galopina "b"</v>
          </cell>
          <cell r="D380">
            <v>99.290880000000001</v>
          </cell>
          <cell r="E380">
            <v>2978.7264</v>
          </cell>
          <cell r="H380">
            <v>2978.7264</v>
          </cell>
          <cell r="I380">
            <v>119.149056</v>
          </cell>
          <cell r="J380">
            <v>3097.8754560000002</v>
          </cell>
          <cell r="K380">
            <v>37175</v>
          </cell>
          <cell r="L380">
            <v>4201.3106080000007</v>
          </cell>
          <cell r="M380">
            <v>1500</v>
          </cell>
          <cell r="N380">
            <v>517</v>
          </cell>
          <cell r="O380">
            <v>2479</v>
          </cell>
          <cell r="P380">
            <v>6000</v>
          </cell>
          <cell r="Q380">
            <v>1033</v>
          </cell>
          <cell r="T380">
            <v>4740</v>
          </cell>
          <cell r="U380">
            <v>632</v>
          </cell>
          <cell r="V380">
            <v>3000.24</v>
          </cell>
          <cell r="Z380">
            <v>2500</v>
          </cell>
          <cell r="AA380">
            <v>63777.550607999998</v>
          </cell>
        </row>
        <row r="381">
          <cell r="A381" t="str">
            <v>24100040</v>
          </cell>
          <cell r="B381" t="str">
            <v>Tzel Hoil Liliana Graciela</v>
          </cell>
          <cell r="C381" t="str">
            <v>Tecnica en alimentos</v>
          </cell>
          <cell r="D381">
            <v>119.981888</v>
          </cell>
          <cell r="E381">
            <v>3599.4566399999999</v>
          </cell>
          <cell r="H381">
            <v>3599.4566399999999</v>
          </cell>
          <cell r="I381">
            <v>143.97826559999999</v>
          </cell>
          <cell r="J381">
            <v>3743.4349056000001</v>
          </cell>
          <cell r="K381">
            <v>44922</v>
          </cell>
          <cell r="L381">
            <v>5279.6365408000011</v>
          </cell>
          <cell r="M381">
            <v>1500</v>
          </cell>
          <cell r="N381">
            <v>624</v>
          </cell>
          <cell r="O381">
            <v>2995</v>
          </cell>
          <cell r="P381">
            <v>6000</v>
          </cell>
          <cell r="Q381">
            <v>1248</v>
          </cell>
          <cell r="R381">
            <v>324</v>
          </cell>
          <cell r="T381">
            <v>5728</v>
          </cell>
          <cell r="U381">
            <v>764</v>
          </cell>
          <cell r="V381">
            <v>2286.96</v>
          </cell>
          <cell r="Z381">
            <v>2500</v>
          </cell>
          <cell r="AA381">
            <v>74171.596540800005</v>
          </cell>
        </row>
        <row r="382">
          <cell r="A382" t="str">
            <v>24100042</v>
          </cell>
          <cell r="B382" t="str">
            <v>Canto Nuñez Josefina Del Rosario</v>
          </cell>
          <cell r="C382" t="str">
            <v>Galopina "b"</v>
          </cell>
          <cell r="D382">
            <v>99.288799999999995</v>
          </cell>
          <cell r="E382">
            <v>2978.6639999999998</v>
          </cell>
          <cell r="H382">
            <v>2978.6639999999998</v>
          </cell>
          <cell r="I382">
            <v>119.14655999999999</v>
          </cell>
          <cell r="J382">
            <v>3097.8105599999999</v>
          </cell>
          <cell r="K382">
            <v>37174</v>
          </cell>
          <cell r="L382">
            <v>4201.2140799999997</v>
          </cell>
          <cell r="M382">
            <v>1500</v>
          </cell>
          <cell r="N382">
            <v>517</v>
          </cell>
          <cell r="O382">
            <v>2479</v>
          </cell>
          <cell r="P382">
            <v>6000</v>
          </cell>
          <cell r="Q382">
            <v>1033</v>
          </cell>
          <cell r="T382">
            <v>4740</v>
          </cell>
          <cell r="U382">
            <v>632</v>
          </cell>
          <cell r="V382">
            <v>3000</v>
          </cell>
          <cell r="Z382">
            <v>2500</v>
          </cell>
          <cell r="AA382">
            <v>63776.214079999998</v>
          </cell>
        </row>
        <row r="383">
          <cell r="A383" t="str">
            <v>24010014</v>
          </cell>
          <cell r="B383" t="str">
            <v>Moo Pech Aquileo</v>
          </cell>
          <cell r="C383" t="str">
            <v>Intendente "b"</v>
          </cell>
          <cell r="D383">
            <v>99.290880000000001</v>
          </cell>
          <cell r="E383">
            <v>2978.7264</v>
          </cell>
          <cell r="H383">
            <v>2978.7264</v>
          </cell>
          <cell r="I383">
            <v>119.149056</v>
          </cell>
          <cell r="J383">
            <v>3097.8754560000002</v>
          </cell>
          <cell r="K383">
            <v>37175</v>
          </cell>
          <cell r="L383">
            <v>4201.3106080000007</v>
          </cell>
          <cell r="M383">
            <v>1500</v>
          </cell>
          <cell r="N383">
            <v>517</v>
          </cell>
          <cell r="O383">
            <v>2479</v>
          </cell>
          <cell r="P383">
            <v>6000</v>
          </cell>
          <cell r="Q383">
            <v>1033</v>
          </cell>
          <cell r="R383">
            <v>324</v>
          </cell>
          <cell r="T383">
            <v>4740</v>
          </cell>
          <cell r="U383">
            <v>632</v>
          </cell>
          <cell r="V383">
            <v>3000.24</v>
          </cell>
          <cell r="Z383">
            <v>2500</v>
          </cell>
          <cell r="AA383">
            <v>64101.550607999998</v>
          </cell>
        </row>
        <row r="384">
          <cell r="A384" t="str">
            <v>24010014</v>
          </cell>
          <cell r="B384" t="str">
            <v>Cabrera Novelo Mariano</v>
          </cell>
          <cell r="C384" t="str">
            <v>Intendente "b"</v>
          </cell>
          <cell r="D384">
            <v>99.290880000000001</v>
          </cell>
          <cell r="E384">
            <v>2978.7264</v>
          </cell>
          <cell r="H384">
            <v>2978.7264</v>
          </cell>
          <cell r="I384">
            <v>119.149056</v>
          </cell>
          <cell r="J384">
            <v>3097.8754560000002</v>
          </cell>
          <cell r="K384">
            <v>37175</v>
          </cell>
          <cell r="L384">
            <v>4201.3106080000007</v>
          </cell>
          <cell r="M384">
            <v>1500</v>
          </cell>
          <cell r="N384">
            <v>517</v>
          </cell>
          <cell r="O384">
            <v>2479</v>
          </cell>
          <cell r="P384">
            <v>6000</v>
          </cell>
          <cell r="Q384">
            <v>1033</v>
          </cell>
          <cell r="R384">
            <v>324</v>
          </cell>
          <cell r="T384">
            <v>4740</v>
          </cell>
          <cell r="U384">
            <v>632</v>
          </cell>
          <cell r="V384">
            <v>3000.24</v>
          </cell>
          <cell r="Z384">
            <v>2500</v>
          </cell>
          <cell r="AA384">
            <v>64101.550607999998</v>
          </cell>
        </row>
        <row r="385">
          <cell r="A385" t="str">
            <v>24120001</v>
          </cell>
          <cell r="B385" t="str">
            <v>Arjona - Nelly Guadalupe</v>
          </cell>
          <cell r="C385" t="str">
            <v>Asistente educativa "b"</v>
          </cell>
          <cell r="D385">
            <v>111.18848</v>
          </cell>
          <cell r="E385">
            <v>3335.6543999999999</v>
          </cell>
          <cell r="H385">
            <v>3335.6543999999999</v>
          </cell>
          <cell r="I385">
            <v>133.426176</v>
          </cell>
          <cell r="J385">
            <v>3469.0805759999998</v>
          </cell>
          <cell r="K385">
            <v>41629</v>
          </cell>
          <cell r="L385">
            <v>4818.1807679999993</v>
          </cell>
          <cell r="M385">
            <v>1500</v>
          </cell>
          <cell r="N385">
            <v>579</v>
          </cell>
          <cell r="O385">
            <v>2776</v>
          </cell>
          <cell r="P385">
            <v>6000</v>
          </cell>
          <cell r="Q385">
            <v>1157</v>
          </cell>
          <cell r="T385">
            <v>5308</v>
          </cell>
          <cell r="U385">
            <v>708</v>
          </cell>
          <cell r="V385">
            <v>3000</v>
          </cell>
          <cell r="Z385">
            <v>2500</v>
          </cell>
          <cell r="AA385">
            <v>69975.180767999991</v>
          </cell>
        </row>
        <row r="386">
          <cell r="A386" t="str">
            <v>24120003</v>
          </cell>
          <cell r="B386" t="str">
            <v>Baeza Medrano Rosario De Fatima</v>
          </cell>
          <cell r="C386" t="str">
            <v>Intendente "a"</v>
          </cell>
          <cell r="D386">
            <v>99.29</v>
          </cell>
          <cell r="E386">
            <v>2978.7000000000003</v>
          </cell>
          <cell r="H386">
            <v>2978.7000000000003</v>
          </cell>
          <cell r="I386">
            <v>119.14800000000001</v>
          </cell>
          <cell r="J386">
            <v>3097.8480000000004</v>
          </cell>
          <cell r="K386">
            <v>37175</v>
          </cell>
          <cell r="L386">
            <v>4201.264000000001</v>
          </cell>
          <cell r="M386">
            <v>1500</v>
          </cell>
          <cell r="N386">
            <v>517</v>
          </cell>
          <cell r="O386">
            <v>2479</v>
          </cell>
          <cell r="P386">
            <v>6000</v>
          </cell>
          <cell r="Q386">
            <v>1033</v>
          </cell>
          <cell r="T386">
            <v>4740</v>
          </cell>
          <cell r="U386">
            <v>632</v>
          </cell>
          <cell r="V386">
            <v>3000.24</v>
          </cell>
          <cell r="Z386">
            <v>2500</v>
          </cell>
          <cell r="AA386">
            <v>63777.504000000001</v>
          </cell>
        </row>
        <row r="387">
          <cell r="A387" t="str">
            <v>24110042</v>
          </cell>
          <cell r="B387" t="str">
            <v>Canche Burgos Magaly</v>
          </cell>
          <cell r="C387" t="str">
            <v>Lavandera</v>
          </cell>
          <cell r="D387">
            <v>99.290880000000001</v>
          </cell>
          <cell r="E387">
            <v>2978.7264</v>
          </cell>
          <cell r="H387">
            <v>2978.7264</v>
          </cell>
          <cell r="I387">
            <v>119.149056</v>
          </cell>
          <cell r="J387">
            <v>3097.8754560000002</v>
          </cell>
          <cell r="K387">
            <v>37175</v>
          </cell>
          <cell r="L387">
            <v>4201.3106080000007</v>
          </cell>
          <cell r="M387">
            <v>1500</v>
          </cell>
          <cell r="N387">
            <v>517</v>
          </cell>
          <cell r="O387">
            <v>2479</v>
          </cell>
          <cell r="P387">
            <v>6000</v>
          </cell>
          <cell r="Q387">
            <v>1033</v>
          </cell>
          <cell r="R387">
            <v>648</v>
          </cell>
          <cell r="T387">
            <v>4740</v>
          </cell>
          <cell r="U387">
            <v>632</v>
          </cell>
          <cell r="V387">
            <v>3000.24</v>
          </cell>
          <cell r="Z387">
            <v>2500</v>
          </cell>
          <cell r="AA387">
            <v>64425.550607999998</v>
          </cell>
        </row>
        <row r="388">
          <cell r="A388" t="str">
            <v>22110053</v>
          </cell>
          <cell r="B388" t="str">
            <v>Lopez Pech Claudia Isabel</v>
          </cell>
          <cell r="C388" t="str">
            <v>Asistente educativa "b"</v>
          </cell>
          <cell r="D388">
            <v>111.18848</v>
          </cell>
          <cell r="E388">
            <v>3335.6543999999999</v>
          </cell>
          <cell r="H388">
            <v>3335.6543999999999</v>
          </cell>
          <cell r="I388">
            <v>133.426176</v>
          </cell>
          <cell r="J388">
            <v>3469.0805759999998</v>
          </cell>
          <cell r="K388">
            <v>41629</v>
          </cell>
          <cell r="L388">
            <v>4818.1807679999993</v>
          </cell>
          <cell r="M388">
            <v>1500</v>
          </cell>
          <cell r="N388">
            <v>579</v>
          </cell>
          <cell r="O388">
            <v>2776</v>
          </cell>
          <cell r="P388">
            <v>6000</v>
          </cell>
          <cell r="Q388">
            <v>1157</v>
          </cell>
          <cell r="R388">
            <v>324</v>
          </cell>
          <cell r="T388">
            <v>5308</v>
          </cell>
          <cell r="U388">
            <v>708</v>
          </cell>
          <cell r="V388">
            <v>2590.08</v>
          </cell>
          <cell r="Z388">
            <v>2500</v>
          </cell>
          <cell r="AA388">
            <v>69889.260767999993</v>
          </cell>
        </row>
        <row r="389">
          <cell r="A389" t="str">
            <v>22140059</v>
          </cell>
          <cell r="B389" t="str">
            <v>Sosa Casanova Teresa De Jesus</v>
          </cell>
          <cell r="C389" t="str">
            <v>Encargada de grupo</v>
          </cell>
          <cell r="D389">
            <v>131.23052799999999</v>
          </cell>
          <cell r="E389">
            <v>3936.9158399999997</v>
          </cell>
          <cell r="H389">
            <v>3936.9158399999997</v>
          </cell>
          <cell r="I389">
            <v>157.47663359999999</v>
          </cell>
          <cell r="J389">
            <v>4094.3924735999994</v>
          </cell>
          <cell r="K389">
            <v>49133</v>
          </cell>
          <cell r="L389">
            <v>6075.9299647999987</v>
          </cell>
          <cell r="M389">
            <v>1500</v>
          </cell>
          <cell r="N389">
            <v>683</v>
          </cell>
          <cell r="O389">
            <v>3276</v>
          </cell>
          <cell r="P389">
            <v>6000</v>
          </cell>
          <cell r="Q389">
            <v>1365</v>
          </cell>
          <cell r="R389">
            <v>324</v>
          </cell>
          <cell r="T389">
            <v>6265</v>
          </cell>
          <cell r="U389">
            <v>836</v>
          </cell>
          <cell r="V389">
            <v>2055.6</v>
          </cell>
          <cell r="Z389">
            <v>2500</v>
          </cell>
          <cell r="AA389">
            <v>80013.529964800007</v>
          </cell>
        </row>
        <row r="390">
          <cell r="A390" t="str">
            <v>24030001</v>
          </cell>
          <cell r="B390" t="str">
            <v>Caamal Palma Yleana Beatriz</v>
          </cell>
          <cell r="C390" t="str">
            <v>Asistente educativa "a"</v>
          </cell>
          <cell r="D390">
            <v>111.19</v>
          </cell>
          <cell r="E390">
            <v>3335.7</v>
          </cell>
          <cell r="H390">
            <v>3335.7</v>
          </cell>
          <cell r="I390">
            <v>133.428</v>
          </cell>
          <cell r="J390">
            <v>3469.1279999999997</v>
          </cell>
          <cell r="K390">
            <v>41630</v>
          </cell>
          <cell r="L390">
            <v>4818.2539999999999</v>
          </cell>
          <cell r="M390">
            <v>1500</v>
          </cell>
          <cell r="N390">
            <v>579</v>
          </cell>
          <cell r="O390">
            <v>2776</v>
          </cell>
          <cell r="P390">
            <v>6000</v>
          </cell>
          <cell r="Q390">
            <v>1157</v>
          </cell>
          <cell r="T390">
            <v>5308</v>
          </cell>
          <cell r="U390">
            <v>708</v>
          </cell>
          <cell r="V390">
            <v>2589.84</v>
          </cell>
          <cell r="Z390">
            <v>2500</v>
          </cell>
          <cell r="AA390">
            <v>69566.093999999997</v>
          </cell>
        </row>
        <row r="391">
          <cell r="A391" t="str">
            <v>24030002</v>
          </cell>
          <cell r="B391" t="str">
            <v>Chan Herrera Alejandra</v>
          </cell>
          <cell r="C391" t="str">
            <v>Encargada de grupo</v>
          </cell>
          <cell r="D391">
            <v>131.23052799999999</v>
          </cell>
          <cell r="E391">
            <v>3936.9158399999997</v>
          </cell>
          <cell r="H391">
            <v>3936.9158399999997</v>
          </cell>
          <cell r="I391">
            <v>157.47663359999999</v>
          </cell>
          <cell r="J391">
            <v>4094.3924735999994</v>
          </cell>
          <cell r="K391">
            <v>49133</v>
          </cell>
          <cell r="L391">
            <v>6075.9299647999987</v>
          </cell>
          <cell r="M391">
            <v>1500</v>
          </cell>
          <cell r="N391">
            <v>683</v>
          </cell>
          <cell r="O391">
            <v>3276</v>
          </cell>
          <cell r="P391">
            <v>6000</v>
          </cell>
          <cell r="Q391">
            <v>1365</v>
          </cell>
          <cell r="R391">
            <v>324</v>
          </cell>
          <cell r="T391">
            <v>6265</v>
          </cell>
          <cell r="U391">
            <v>836</v>
          </cell>
          <cell r="V391">
            <v>2055.6</v>
          </cell>
          <cell r="Z391">
            <v>2500</v>
          </cell>
          <cell r="AA391">
            <v>80013.529964800007</v>
          </cell>
        </row>
        <row r="392">
          <cell r="A392" t="str">
            <v>24030003</v>
          </cell>
          <cell r="B392" t="str">
            <v>Chale Canche Cinthya Guadalupe</v>
          </cell>
          <cell r="C392" t="str">
            <v>Asistente educativa "a"</v>
          </cell>
          <cell r="D392">
            <v>111.19</v>
          </cell>
          <cell r="E392">
            <v>3335.7</v>
          </cell>
          <cell r="H392">
            <v>3335.7</v>
          </cell>
          <cell r="I392">
            <v>133.428</v>
          </cell>
          <cell r="J392">
            <v>3469.1279999999997</v>
          </cell>
          <cell r="K392">
            <v>41630</v>
          </cell>
          <cell r="L392">
            <v>4818.2539999999999</v>
          </cell>
          <cell r="M392">
            <v>1500</v>
          </cell>
          <cell r="N392">
            <v>579</v>
          </cell>
          <cell r="O392">
            <v>2776</v>
          </cell>
          <cell r="P392">
            <v>6000</v>
          </cell>
          <cell r="Q392">
            <v>1157</v>
          </cell>
          <cell r="T392">
            <v>5308</v>
          </cell>
          <cell r="U392">
            <v>708</v>
          </cell>
          <cell r="V392">
            <v>2589.84</v>
          </cell>
          <cell r="Z392">
            <v>2500</v>
          </cell>
          <cell r="AA392">
            <v>69566.093999999997</v>
          </cell>
        </row>
        <row r="393">
          <cell r="A393" t="str">
            <v>24080031</v>
          </cell>
          <cell r="B393" t="str">
            <v>Azcorra Calderon Merly Annel</v>
          </cell>
          <cell r="C393" t="str">
            <v>Asistente educativa "b"</v>
          </cell>
          <cell r="D393">
            <v>111.18848</v>
          </cell>
          <cell r="E393">
            <v>3335.6543999999999</v>
          </cell>
          <cell r="H393">
            <v>3335.6543999999999</v>
          </cell>
          <cell r="I393">
            <v>133.426176</v>
          </cell>
          <cell r="J393">
            <v>3469.0805759999998</v>
          </cell>
          <cell r="K393">
            <v>41629</v>
          </cell>
          <cell r="L393">
            <v>4818.1807679999993</v>
          </cell>
          <cell r="M393">
            <v>1500</v>
          </cell>
          <cell r="N393">
            <v>579</v>
          </cell>
          <cell r="O393">
            <v>2776</v>
          </cell>
          <cell r="P393">
            <v>6000</v>
          </cell>
          <cell r="Q393">
            <v>1157</v>
          </cell>
          <cell r="R393">
            <v>324</v>
          </cell>
          <cell r="T393">
            <v>5308</v>
          </cell>
          <cell r="U393">
            <v>708</v>
          </cell>
          <cell r="V393">
            <v>2590.08</v>
          </cell>
          <cell r="Z393">
            <v>2500</v>
          </cell>
          <cell r="AA393">
            <v>69889.260767999993</v>
          </cell>
        </row>
        <row r="394">
          <cell r="A394" t="str">
            <v>25010044</v>
          </cell>
          <cell r="B394" t="str">
            <v>Vazquez Villanueva Linda Marbella</v>
          </cell>
          <cell r="C394" t="str">
            <v>Asistente educativa "a"</v>
          </cell>
          <cell r="D394">
            <v>111.19</v>
          </cell>
          <cell r="E394">
            <v>3335.7</v>
          </cell>
          <cell r="H394">
            <v>3335.7</v>
          </cell>
          <cell r="I394">
            <v>133.428</v>
          </cell>
          <cell r="J394">
            <v>3469.1279999999997</v>
          </cell>
          <cell r="K394">
            <v>41630</v>
          </cell>
          <cell r="L394">
            <v>4818.2539999999999</v>
          </cell>
          <cell r="M394">
            <v>1500</v>
          </cell>
          <cell r="N394">
            <v>579</v>
          </cell>
          <cell r="O394">
            <v>2776</v>
          </cell>
          <cell r="P394">
            <v>6000</v>
          </cell>
          <cell r="Q394">
            <v>1157</v>
          </cell>
          <cell r="T394">
            <v>5308</v>
          </cell>
          <cell r="U394">
            <v>708</v>
          </cell>
          <cell r="V394">
            <v>2589.84</v>
          </cell>
          <cell r="Z394">
            <v>2500</v>
          </cell>
          <cell r="AA394">
            <v>69566.093999999997</v>
          </cell>
        </row>
        <row r="395">
          <cell r="A395" t="str">
            <v>21090037</v>
          </cell>
          <cell r="B395" t="str">
            <v>Lara Rodriguez Susana Virginia</v>
          </cell>
          <cell r="C395" t="str">
            <v>Encargada de grupo</v>
          </cell>
          <cell r="D395">
            <v>131.23052799999999</v>
          </cell>
          <cell r="E395">
            <v>3936.9158399999997</v>
          </cell>
          <cell r="H395">
            <v>3936.9158399999997</v>
          </cell>
          <cell r="I395">
            <v>157.47663359999999</v>
          </cell>
          <cell r="J395">
            <v>4094.3924735999994</v>
          </cell>
          <cell r="K395">
            <v>49133</v>
          </cell>
          <cell r="L395">
            <v>6075.9299647999987</v>
          </cell>
          <cell r="M395">
            <v>1500</v>
          </cell>
          <cell r="N395">
            <v>683</v>
          </cell>
          <cell r="O395">
            <v>3276</v>
          </cell>
          <cell r="P395">
            <v>6000</v>
          </cell>
          <cell r="Q395">
            <v>1365</v>
          </cell>
          <cell r="R395">
            <v>324</v>
          </cell>
          <cell r="T395">
            <v>6265</v>
          </cell>
          <cell r="U395">
            <v>836</v>
          </cell>
          <cell r="V395">
            <v>2055.6</v>
          </cell>
          <cell r="Z395">
            <v>2500</v>
          </cell>
          <cell r="AA395">
            <v>80013.529964800007</v>
          </cell>
        </row>
        <row r="396">
          <cell r="A396" t="str">
            <v>24010012</v>
          </cell>
          <cell r="B396" t="str">
            <v>Mendez Acosta Alexandra</v>
          </cell>
          <cell r="C396" t="str">
            <v>Asistente educativa "b"</v>
          </cell>
          <cell r="D396">
            <v>111.18848</v>
          </cell>
          <cell r="E396">
            <v>3335.6543999999999</v>
          </cell>
          <cell r="H396">
            <v>3335.6543999999999</v>
          </cell>
          <cell r="I396">
            <v>133.426176</v>
          </cell>
          <cell r="J396">
            <v>3469.0805759999998</v>
          </cell>
          <cell r="K396">
            <v>41629</v>
          </cell>
          <cell r="L396">
            <v>4818.1807679999993</v>
          </cell>
          <cell r="M396">
            <v>1500</v>
          </cell>
          <cell r="N396">
            <v>579</v>
          </cell>
          <cell r="O396">
            <v>2776</v>
          </cell>
          <cell r="P396">
            <v>6000</v>
          </cell>
          <cell r="Q396">
            <v>1157</v>
          </cell>
          <cell r="R396">
            <v>324</v>
          </cell>
          <cell r="T396">
            <v>5308</v>
          </cell>
          <cell r="U396">
            <v>708</v>
          </cell>
          <cell r="V396">
            <v>2590.08</v>
          </cell>
          <cell r="Z396">
            <v>2500</v>
          </cell>
          <cell r="AA396">
            <v>69889.260767999993</v>
          </cell>
        </row>
        <row r="397">
          <cell r="A397" t="str">
            <v>24030019</v>
          </cell>
          <cell r="B397" t="str">
            <v>Villamil Barrientos Rosa De Atocha</v>
          </cell>
          <cell r="C397" t="str">
            <v>Encargada de grupo</v>
          </cell>
          <cell r="D397">
            <v>131.23052799999999</v>
          </cell>
          <cell r="E397">
            <v>3936.9158399999997</v>
          </cell>
          <cell r="H397">
            <v>3936.9158399999997</v>
          </cell>
          <cell r="I397">
            <v>157.47663359999999</v>
          </cell>
          <cell r="J397">
            <v>4094.3924735999994</v>
          </cell>
          <cell r="K397">
            <v>49133</v>
          </cell>
          <cell r="L397">
            <v>6075.9299647999987</v>
          </cell>
          <cell r="M397">
            <v>1500</v>
          </cell>
          <cell r="N397">
            <v>683</v>
          </cell>
          <cell r="O397">
            <v>3276</v>
          </cell>
          <cell r="P397">
            <v>6000</v>
          </cell>
          <cell r="Q397">
            <v>1365</v>
          </cell>
          <cell r="R397">
            <v>648</v>
          </cell>
          <cell r="T397">
            <v>6265</v>
          </cell>
          <cell r="U397">
            <v>836</v>
          </cell>
          <cell r="V397">
            <v>2055.6</v>
          </cell>
          <cell r="Z397">
            <v>2500</v>
          </cell>
          <cell r="AA397">
            <v>80337.529964800007</v>
          </cell>
        </row>
        <row r="398">
          <cell r="A398" t="str">
            <v>24040001</v>
          </cell>
          <cell r="B398" t="str">
            <v>Piste Duran Carina Lucely</v>
          </cell>
          <cell r="C398" t="str">
            <v>Asistente educativa "b"</v>
          </cell>
          <cell r="D398">
            <v>111.19</v>
          </cell>
          <cell r="E398">
            <v>3335.7</v>
          </cell>
          <cell r="H398">
            <v>3335.7</v>
          </cell>
          <cell r="I398">
            <v>133.428</v>
          </cell>
          <cell r="J398">
            <v>3469.1279999999997</v>
          </cell>
          <cell r="K398">
            <v>41630</v>
          </cell>
          <cell r="L398">
            <v>4818.2539999999999</v>
          </cell>
          <cell r="M398">
            <v>1500</v>
          </cell>
          <cell r="N398">
            <v>579</v>
          </cell>
          <cell r="O398">
            <v>2776</v>
          </cell>
          <cell r="P398">
            <v>6000</v>
          </cell>
          <cell r="Q398">
            <v>1157</v>
          </cell>
          <cell r="T398">
            <v>5308</v>
          </cell>
          <cell r="U398">
            <v>708</v>
          </cell>
          <cell r="V398">
            <v>2589.84</v>
          </cell>
          <cell r="Z398">
            <v>2500</v>
          </cell>
          <cell r="AA398">
            <v>69566.093999999997</v>
          </cell>
        </row>
        <row r="399">
          <cell r="A399" t="str">
            <v>26080003</v>
          </cell>
          <cell r="B399" t="str">
            <v>Ocampo Salazar Aida Beatriz</v>
          </cell>
          <cell r="C399" t="str">
            <v>Asistente educativa "a"</v>
          </cell>
          <cell r="D399">
            <v>111.19</v>
          </cell>
          <cell r="E399">
            <v>3335.7</v>
          </cell>
          <cell r="H399">
            <v>3335.7</v>
          </cell>
          <cell r="I399">
            <v>133.428</v>
          </cell>
          <cell r="J399">
            <v>3469.1279999999997</v>
          </cell>
          <cell r="K399">
            <v>41630</v>
          </cell>
          <cell r="L399">
            <v>4818.2539999999999</v>
          </cell>
          <cell r="M399">
            <v>1500</v>
          </cell>
          <cell r="N399">
            <v>579</v>
          </cell>
          <cell r="O399">
            <v>2776</v>
          </cell>
          <cell r="P399">
            <v>6000</v>
          </cell>
          <cell r="Q399">
            <v>1157</v>
          </cell>
          <cell r="T399">
            <v>5308</v>
          </cell>
          <cell r="U399">
            <v>708</v>
          </cell>
          <cell r="V399">
            <v>2589.84</v>
          </cell>
          <cell r="Z399">
            <v>2500</v>
          </cell>
          <cell r="AA399">
            <v>69566.093999999997</v>
          </cell>
        </row>
        <row r="400">
          <cell r="A400" t="str">
            <v>23010015</v>
          </cell>
          <cell r="B400" t="str">
            <v>Uc Campos Landy Gabriela</v>
          </cell>
          <cell r="C400" t="str">
            <v>Encargada de grupo</v>
          </cell>
          <cell r="D400">
            <v>131.23052799999999</v>
          </cell>
          <cell r="E400">
            <v>3936.9158399999997</v>
          </cell>
          <cell r="H400">
            <v>3936.9158399999997</v>
          </cell>
          <cell r="I400">
            <v>157.47663359999999</v>
          </cell>
          <cell r="J400">
            <v>4094.3924735999994</v>
          </cell>
          <cell r="K400">
            <v>49133</v>
          </cell>
          <cell r="L400">
            <v>6075.9299647999987</v>
          </cell>
          <cell r="M400">
            <v>1500</v>
          </cell>
          <cell r="N400">
            <v>683</v>
          </cell>
          <cell r="O400">
            <v>3276</v>
          </cell>
          <cell r="P400">
            <v>6000</v>
          </cell>
          <cell r="Q400">
            <v>1365</v>
          </cell>
          <cell r="R400">
            <v>324</v>
          </cell>
          <cell r="T400">
            <v>6265</v>
          </cell>
          <cell r="U400">
            <v>836</v>
          </cell>
          <cell r="V400">
            <v>2055.6</v>
          </cell>
          <cell r="Z400">
            <v>2500</v>
          </cell>
          <cell r="AA400">
            <v>80013.529964800007</v>
          </cell>
        </row>
        <row r="401">
          <cell r="B401" t="str">
            <v>Escalante Cortes Grissell</v>
          </cell>
          <cell r="C401" t="str">
            <v>Asistente educativa "b"</v>
          </cell>
          <cell r="D401">
            <v>111.18848</v>
          </cell>
          <cell r="E401">
            <v>3335.6543999999999</v>
          </cell>
          <cell r="H401">
            <v>3335.6543999999999</v>
          </cell>
          <cell r="I401">
            <v>133.426176</v>
          </cell>
          <cell r="J401">
            <v>3469.0805759999998</v>
          </cell>
          <cell r="K401">
            <v>41629</v>
          </cell>
          <cell r="L401">
            <v>4818.1807679999993</v>
          </cell>
          <cell r="M401">
            <v>1500</v>
          </cell>
          <cell r="N401">
            <v>579</v>
          </cell>
          <cell r="O401">
            <v>2776</v>
          </cell>
          <cell r="P401">
            <v>6000</v>
          </cell>
          <cell r="Q401">
            <v>1157</v>
          </cell>
          <cell r="T401">
            <v>5308</v>
          </cell>
          <cell r="U401">
            <v>708</v>
          </cell>
          <cell r="V401">
            <v>2590.08</v>
          </cell>
          <cell r="Z401">
            <v>2500</v>
          </cell>
          <cell r="AA401">
            <v>69565.260767999993</v>
          </cell>
        </row>
        <row r="402">
          <cell r="A402" t="str">
            <v>25120047</v>
          </cell>
          <cell r="B402" t="str">
            <v>Mendez Zeel Marciala Eugenia</v>
          </cell>
          <cell r="C402" t="str">
            <v>Asistente educativa "b"</v>
          </cell>
          <cell r="D402">
            <v>111.18848</v>
          </cell>
          <cell r="E402">
            <v>3335.6543999999999</v>
          </cell>
          <cell r="H402">
            <v>3335.6543999999999</v>
          </cell>
          <cell r="I402">
            <v>133.426176</v>
          </cell>
          <cell r="J402">
            <v>3469.0805759999998</v>
          </cell>
          <cell r="K402">
            <v>41629</v>
          </cell>
          <cell r="L402">
            <v>4818.1807679999993</v>
          </cell>
          <cell r="M402">
            <v>1500</v>
          </cell>
          <cell r="N402">
            <v>579</v>
          </cell>
          <cell r="O402">
            <v>2776</v>
          </cell>
          <cell r="P402">
            <v>6000</v>
          </cell>
          <cell r="Q402">
            <v>1157</v>
          </cell>
          <cell r="R402">
            <v>324</v>
          </cell>
          <cell r="T402">
            <v>5308</v>
          </cell>
          <cell r="U402">
            <v>708</v>
          </cell>
          <cell r="V402">
            <v>2590.08</v>
          </cell>
          <cell r="Z402">
            <v>2500</v>
          </cell>
          <cell r="AA402">
            <v>69889.260767999993</v>
          </cell>
        </row>
        <row r="403">
          <cell r="A403" t="str">
            <v>24150002</v>
          </cell>
          <cell r="B403" t="str">
            <v>Gomez Vivas Maria Soledad</v>
          </cell>
          <cell r="C403" t="str">
            <v>Asistente educativa "b"</v>
          </cell>
          <cell r="D403">
            <v>111.19</v>
          </cell>
          <cell r="E403">
            <v>3335.7</v>
          </cell>
          <cell r="H403">
            <v>3335.7</v>
          </cell>
          <cell r="I403">
            <v>133.428</v>
          </cell>
          <cell r="J403">
            <v>3469.1279999999997</v>
          </cell>
          <cell r="K403">
            <v>41630</v>
          </cell>
          <cell r="L403">
            <v>4818.2539999999999</v>
          </cell>
          <cell r="M403">
            <v>1500</v>
          </cell>
          <cell r="N403">
            <v>579</v>
          </cell>
          <cell r="O403">
            <v>2776</v>
          </cell>
          <cell r="P403">
            <v>6000</v>
          </cell>
          <cell r="Q403">
            <v>1157</v>
          </cell>
          <cell r="T403">
            <v>5308</v>
          </cell>
          <cell r="U403">
            <v>708</v>
          </cell>
          <cell r="V403">
            <v>2589.84</v>
          </cell>
          <cell r="Z403">
            <v>2500</v>
          </cell>
          <cell r="AA403">
            <v>69566.093999999997</v>
          </cell>
        </row>
        <row r="404">
          <cell r="A404" t="str">
            <v>24150003</v>
          </cell>
          <cell r="B404" t="str">
            <v>Ake Pech Suemi del Socorro</v>
          </cell>
          <cell r="C404" t="str">
            <v>Asistente educativa "a"</v>
          </cell>
          <cell r="D404">
            <v>111.19</v>
          </cell>
          <cell r="E404">
            <v>3335.7</v>
          </cell>
          <cell r="H404">
            <v>3335.7</v>
          </cell>
          <cell r="I404">
            <v>133.428</v>
          </cell>
          <cell r="J404">
            <v>3469.1279999999997</v>
          </cell>
          <cell r="K404">
            <v>41630</v>
          </cell>
          <cell r="L404">
            <v>4818.2539999999999</v>
          </cell>
          <cell r="M404">
            <v>1500</v>
          </cell>
          <cell r="N404">
            <v>579</v>
          </cell>
          <cell r="O404">
            <v>2776</v>
          </cell>
          <cell r="P404">
            <v>6000</v>
          </cell>
          <cell r="Q404">
            <v>1157</v>
          </cell>
          <cell r="T404">
            <v>5308</v>
          </cell>
          <cell r="U404">
            <v>708</v>
          </cell>
          <cell r="V404">
            <v>2589.84</v>
          </cell>
          <cell r="Z404">
            <v>2500</v>
          </cell>
          <cell r="AA404">
            <v>69566.093999999997</v>
          </cell>
        </row>
        <row r="405">
          <cell r="A405" t="str">
            <v>21090058</v>
          </cell>
          <cell r="B405" t="str">
            <v>Boeta Novelo Lualdy Gabriela</v>
          </cell>
          <cell r="C405" t="str">
            <v>Encargada de grupo</v>
          </cell>
          <cell r="D405">
            <v>131.23052799999999</v>
          </cell>
          <cell r="E405">
            <v>3936.9158399999997</v>
          </cell>
          <cell r="H405">
            <v>3936.9158399999997</v>
          </cell>
          <cell r="I405">
            <v>157.47663359999999</v>
          </cell>
          <cell r="J405">
            <v>4094.3924735999994</v>
          </cell>
          <cell r="K405">
            <v>49133</v>
          </cell>
          <cell r="L405">
            <v>6075.9299647999987</v>
          </cell>
          <cell r="M405">
            <v>1500</v>
          </cell>
          <cell r="N405">
            <v>683</v>
          </cell>
          <cell r="O405">
            <v>3276</v>
          </cell>
          <cell r="P405">
            <v>6000</v>
          </cell>
          <cell r="Q405">
            <v>1365</v>
          </cell>
          <cell r="T405">
            <v>6265</v>
          </cell>
          <cell r="U405">
            <v>836</v>
          </cell>
          <cell r="V405">
            <v>2055.6</v>
          </cell>
          <cell r="Z405">
            <v>2500</v>
          </cell>
          <cell r="AA405">
            <v>79689.529964800007</v>
          </cell>
        </row>
        <row r="406">
          <cell r="A406" t="str">
            <v>24010013</v>
          </cell>
          <cell r="B406" t="str">
            <v>Mex Pech Maria</v>
          </cell>
          <cell r="C406" t="str">
            <v>Asistente educativa "b"</v>
          </cell>
          <cell r="D406">
            <v>111.18848</v>
          </cell>
          <cell r="E406">
            <v>3335.6543999999999</v>
          </cell>
          <cell r="H406">
            <v>3335.6543999999999</v>
          </cell>
          <cell r="I406">
            <v>133.426176</v>
          </cell>
          <cell r="J406">
            <v>3469.0805759999998</v>
          </cell>
          <cell r="K406">
            <v>41629</v>
          </cell>
          <cell r="L406">
            <v>4818.1807679999993</v>
          </cell>
          <cell r="M406">
            <v>1500</v>
          </cell>
          <cell r="N406">
            <v>579</v>
          </cell>
          <cell r="O406">
            <v>2776</v>
          </cell>
          <cell r="P406">
            <v>6000</v>
          </cell>
          <cell r="Q406">
            <v>1157</v>
          </cell>
          <cell r="R406">
            <v>324</v>
          </cell>
          <cell r="T406">
            <v>5308</v>
          </cell>
          <cell r="U406">
            <v>708</v>
          </cell>
          <cell r="V406">
            <v>2590.08</v>
          </cell>
          <cell r="Z406">
            <v>2500</v>
          </cell>
          <cell r="AA406">
            <v>69889.260767999993</v>
          </cell>
        </row>
        <row r="407">
          <cell r="A407" t="str">
            <v>46010020</v>
          </cell>
          <cell r="B407" t="str">
            <v>Orosa Soberanis Silvia Esther</v>
          </cell>
          <cell r="C407" t="str">
            <v>Asistente educativa "b"</v>
          </cell>
          <cell r="D407">
            <v>111.18848</v>
          </cell>
          <cell r="E407">
            <v>3335.6543999999999</v>
          </cell>
          <cell r="H407">
            <v>3335.6543999999999</v>
          </cell>
          <cell r="I407">
            <v>133.426176</v>
          </cell>
          <cell r="J407">
            <v>3469.0805759999998</v>
          </cell>
          <cell r="K407">
            <v>41629</v>
          </cell>
          <cell r="L407">
            <v>4818.1807679999993</v>
          </cell>
          <cell r="M407">
            <v>1500</v>
          </cell>
          <cell r="N407">
            <v>579</v>
          </cell>
          <cell r="O407">
            <v>2776</v>
          </cell>
          <cell r="P407">
            <v>6000</v>
          </cell>
          <cell r="Q407">
            <v>1157</v>
          </cell>
          <cell r="R407">
            <v>324</v>
          </cell>
          <cell r="T407">
            <v>5308</v>
          </cell>
          <cell r="U407">
            <v>708</v>
          </cell>
          <cell r="V407">
            <v>2590.08</v>
          </cell>
          <cell r="Z407">
            <v>2500</v>
          </cell>
          <cell r="AA407">
            <v>69889.260767999993</v>
          </cell>
        </row>
        <row r="408">
          <cell r="A408" t="str">
            <v>24040020</v>
          </cell>
          <cell r="B408" t="str">
            <v>Barahona Mena Silvia Jesus</v>
          </cell>
          <cell r="C408" t="str">
            <v>Asistente educativa "b"</v>
          </cell>
          <cell r="D408">
            <v>111.18848</v>
          </cell>
          <cell r="E408">
            <v>3335.6543999999999</v>
          </cell>
          <cell r="H408">
            <v>3335.6543999999999</v>
          </cell>
          <cell r="I408">
            <v>133.426176</v>
          </cell>
          <cell r="J408">
            <v>3469.0805759999998</v>
          </cell>
          <cell r="K408">
            <v>41629</v>
          </cell>
          <cell r="L408">
            <v>4818.1807679999993</v>
          </cell>
          <cell r="M408">
            <v>1500</v>
          </cell>
          <cell r="N408">
            <v>579</v>
          </cell>
          <cell r="O408">
            <v>2776</v>
          </cell>
          <cell r="P408">
            <v>6000</v>
          </cell>
          <cell r="Q408">
            <v>1157</v>
          </cell>
          <cell r="R408">
            <v>972</v>
          </cell>
          <cell r="T408">
            <v>5308</v>
          </cell>
          <cell r="U408">
            <v>708</v>
          </cell>
          <cell r="V408">
            <v>2590.08</v>
          </cell>
          <cell r="Z408">
            <v>2500</v>
          </cell>
          <cell r="AA408">
            <v>70537.260767999993</v>
          </cell>
        </row>
        <row r="409">
          <cell r="A409" t="str">
            <v>24040023</v>
          </cell>
          <cell r="B409" t="str">
            <v>Martinez Trejo Claudia Dolores</v>
          </cell>
          <cell r="C409" t="str">
            <v>Asistente educativa "b"</v>
          </cell>
          <cell r="D409">
            <v>111.18848</v>
          </cell>
          <cell r="E409">
            <v>3335.6543999999999</v>
          </cell>
          <cell r="H409">
            <v>3335.6543999999999</v>
          </cell>
          <cell r="I409">
            <v>133.426176</v>
          </cell>
          <cell r="J409">
            <v>3469.0805759999998</v>
          </cell>
          <cell r="K409">
            <v>41629</v>
          </cell>
          <cell r="L409">
            <v>4818.1807679999993</v>
          </cell>
          <cell r="M409">
            <v>1500</v>
          </cell>
          <cell r="N409">
            <v>579</v>
          </cell>
          <cell r="O409">
            <v>2776</v>
          </cell>
          <cell r="P409">
            <v>6000</v>
          </cell>
          <cell r="Q409">
            <v>1157</v>
          </cell>
          <cell r="R409">
            <v>324</v>
          </cell>
          <cell r="T409">
            <v>5308</v>
          </cell>
          <cell r="U409">
            <v>708</v>
          </cell>
          <cell r="V409">
            <v>2590.08</v>
          </cell>
          <cell r="Z409">
            <v>2500</v>
          </cell>
          <cell r="AA409">
            <v>69889.260767999993</v>
          </cell>
        </row>
        <row r="410">
          <cell r="A410" t="str">
            <v>46040006</v>
          </cell>
          <cell r="B410" t="str">
            <v>Barbosa Polanco Nelly Carolina</v>
          </cell>
          <cell r="C410" t="str">
            <v>Encargada de grupo</v>
          </cell>
          <cell r="D410">
            <v>131.23052799999999</v>
          </cell>
          <cell r="E410">
            <v>3936.9158399999997</v>
          </cell>
          <cell r="H410">
            <v>3936.9158399999997</v>
          </cell>
          <cell r="I410">
            <v>157.47663359999999</v>
          </cell>
          <cell r="J410">
            <v>4094.3924735999994</v>
          </cell>
          <cell r="K410">
            <v>49133</v>
          </cell>
          <cell r="L410">
            <v>6075.9299647999987</v>
          </cell>
          <cell r="M410">
            <v>1500</v>
          </cell>
          <cell r="N410">
            <v>683</v>
          </cell>
          <cell r="O410">
            <v>3276</v>
          </cell>
          <cell r="P410">
            <v>6000</v>
          </cell>
          <cell r="Q410">
            <v>1365</v>
          </cell>
          <cell r="R410">
            <v>324</v>
          </cell>
          <cell r="T410">
            <v>6265</v>
          </cell>
          <cell r="U410">
            <v>836</v>
          </cell>
          <cell r="V410">
            <v>2055.6</v>
          </cell>
          <cell r="Z410">
            <v>2500</v>
          </cell>
          <cell r="AA410">
            <v>80013.529964800007</v>
          </cell>
        </row>
        <row r="411">
          <cell r="A411" t="str">
            <v>24030020</v>
          </cell>
          <cell r="B411" t="str">
            <v>Balam Ramirez Heydi</v>
          </cell>
          <cell r="C411" t="str">
            <v>Asistente educativa "b"</v>
          </cell>
          <cell r="D411">
            <v>111.18848</v>
          </cell>
          <cell r="E411">
            <v>3335.6543999999999</v>
          </cell>
          <cell r="H411">
            <v>3335.6543999999999</v>
          </cell>
          <cell r="I411">
            <v>133.426176</v>
          </cell>
          <cell r="J411">
            <v>3469.0805759999998</v>
          </cell>
          <cell r="K411">
            <v>41629</v>
          </cell>
          <cell r="L411">
            <v>4818.1807679999993</v>
          </cell>
          <cell r="M411">
            <v>1500</v>
          </cell>
          <cell r="N411">
            <v>579</v>
          </cell>
          <cell r="O411">
            <v>2776</v>
          </cell>
          <cell r="P411">
            <v>6000</v>
          </cell>
          <cell r="Q411">
            <v>1157</v>
          </cell>
          <cell r="T411">
            <v>5308</v>
          </cell>
          <cell r="U411">
            <v>708</v>
          </cell>
          <cell r="V411">
            <v>2590.08</v>
          </cell>
          <cell r="Z411">
            <v>2500</v>
          </cell>
          <cell r="AA411">
            <v>69565.260767999993</v>
          </cell>
        </row>
        <row r="412">
          <cell r="A412" t="str">
            <v>24050026</v>
          </cell>
          <cell r="B412" t="str">
            <v>Chan Rosado Julia Elizabeth</v>
          </cell>
          <cell r="C412" t="str">
            <v>Encargada de grupo</v>
          </cell>
          <cell r="D412">
            <v>131.23052799999999</v>
          </cell>
          <cell r="E412">
            <v>3936.9158399999997</v>
          </cell>
          <cell r="H412">
            <v>3936.9158399999997</v>
          </cell>
          <cell r="I412">
            <v>157.47663359999999</v>
          </cell>
          <cell r="J412">
            <v>4094.3924735999994</v>
          </cell>
          <cell r="K412">
            <v>49133</v>
          </cell>
          <cell r="L412">
            <v>6075.9299647999987</v>
          </cell>
          <cell r="M412">
            <v>1500</v>
          </cell>
          <cell r="N412">
            <v>683</v>
          </cell>
          <cell r="O412">
            <v>3276</v>
          </cell>
          <cell r="P412">
            <v>6000</v>
          </cell>
          <cell r="Q412">
            <v>1365</v>
          </cell>
          <cell r="R412">
            <v>324</v>
          </cell>
          <cell r="T412">
            <v>6265</v>
          </cell>
          <cell r="U412">
            <v>836</v>
          </cell>
          <cell r="V412">
            <v>2055.6</v>
          </cell>
          <cell r="Z412">
            <v>2500</v>
          </cell>
          <cell r="AA412">
            <v>80013.529964800007</v>
          </cell>
        </row>
        <row r="413">
          <cell r="A413" t="str">
            <v>24070029</v>
          </cell>
          <cell r="B413" t="str">
            <v>Peniche Juarez Delia</v>
          </cell>
          <cell r="C413" t="str">
            <v>Asistente educativa "b"</v>
          </cell>
          <cell r="D413">
            <v>111.18848</v>
          </cell>
          <cell r="E413">
            <v>3335.6543999999999</v>
          </cell>
          <cell r="H413">
            <v>3335.6543999999999</v>
          </cell>
          <cell r="I413">
            <v>133.426176</v>
          </cell>
          <cell r="J413">
            <v>3469.0805759999998</v>
          </cell>
          <cell r="K413">
            <v>41629</v>
          </cell>
          <cell r="L413">
            <v>4818.1807679999993</v>
          </cell>
          <cell r="M413">
            <v>1500</v>
          </cell>
          <cell r="N413">
            <v>579</v>
          </cell>
          <cell r="O413">
            <v>2776</v>
          </cell>
          <cell r="P413">
            <v>6000</v>
          </cell>
          <cell r="Q413">
            <v>1157</v>
          </cell>
          <cell r="R413">
            <v>972</v>
          </cell>
          <cell r="T413">
            <v>5308</v>
          </cell>
          <cell r="U413">
            <v>708</v>
          </cell>
          <cell r="V413">
            <v>2590.08</v>
          </cell>
          <cell r="Z413">
            <v>2500</v>
          </cell>
          <cell r="AA413">
            <v>70537.260767999993</v>
          </cell>
        </row>
        <row r="414">
          <cell r="A414" t="str">
            <v>24080003</v>
          </cell>
          <cell r="B414" t="str">
            <v>Varguez Perez Sheila Del Carmen</v>
          </cell>
          <cell r="C414" t="str">
            <v>Asistente educativa "b"</v>
          </cell>
          <cell r="D414">
            <v>111.19</v>
          </cell>
          <cell r="E414">
            <v>3335.7</v>
          </cell>
          <cell r="H414">
            <v>3335.7</v>
          </cell>
          <cell r="I414">
            <v>133.428</v>
          </cell>
          <cell r="J414">
            <v>3469.1279999999997</v>
          </cell>
          <cell r="K414">
            <v>41630</v>
          </cell>
          <cell r="L414">
            <v>4818.2539999999999</v>
          </cell>
          <cell r="M414">
            <v>1500</v>
          </cell>
          <cell r="N414">
            <v>579</v>
          </cell>
          <cell r="O414">
            <v>2776</v>
          </cell>
          <cell r="P414">
            <v>6000</v>
          </cell>
          <cell r="Q414">
            <v>1157</v>
          </cell>
          <cell r="T414">
            <v>5308</v>
          </cell>
          <cell r="U414">
            <v>708</v>
          </cell>
          <cell r="V414">
            <v>2589.84</v>
          </cell>
          <cell r="Z414">
            <v>2500</v>
          </cell>
          <cell r="AA414">
            <v>69566.093999999997</v>
          </cell>
        </row>
        <row r="415">
          <cell r="A415" t="str">
            <v>24030018</v>
          </cell>
          <cell r="B415" t="str">
            <v>Mendez Zeel Nedy Patricia</v>
          </cell>
          <cell r="C415" t="str">
            <v>Asistente educativa "b"</v>
          </cell>
          <cell r="D415">
            <v>111.18848</v>
          </cell>
          <cell r="E415">
            <v>3335.6543999999999</v>
          </cell>
          <cell r="H415">
            <v>3335.6543999999999</v>
          </cell>
          <cell r="I415">
            <v>133.426176</v>
          </cell>
          <cell r="J415">
            <v>3469.0805759999998</v>
          </cell>
          <cell r="K415">
            <v>41629</v>
          </cell>
          <cell r="L415">
            <v>4818.1807679999993</v>
          </cell>
          <cell r="M415">
            <v>1500</v>
          </cell>
          <cell r="N415">
            <v>579</v>
          </cell>
          <cell r="O415">
            <v>2776</v>
          </cell>
          <cell r="P415">
            <v>6000</v>
          </cell>
          <cell r="Q415">
            <v>1157</v>
          </cell>
          <cell r="R415">
            <v>324</v>
          </cell>
          <cell r="T415">
            <v>5308</v>
          </cell>
          <cell r="U415">
            <v>708</v>
          </cell>
          <cell r="V415">
            <v>2590.08</v>
          </cell>
          <cell r="Z415">
            <v>2500</v>
          </cell>
          <cell r="AA415">
            <v>69889.260767999993</v>
          </cell>
        </row>
        <row r="416">
          <cell r="A416" t="str">
            <v>24040025</v>
          </cell>
          <cell r="B416" t="str">
            <v>Osalde Chan Karina Ivette</v>
          </cell>
          <cell r="C416" t="str">
            <v>Encargada de grupo</v>
          </cell>
          <cell r="D416">
            <v>131.23052799999999</v>
          </cell>
          <cell r="E416">
            <v>3936.9158399999997</v>
          </cell>
          <cell r="H416">
            <v>3936.9158399999997</v>
          </cell>
          <cell r="I416">
            <v>157.47663359999999</v>
          </cell>
          <cell r="J416">
            <v>4094.3924735999994</v>
          </cell>
          <cell r="K416">
            <v>49133</v>
          </cell>
          <cell r="L416">
            <v>6075.9299647999987</v>
          </cell>
          <cell r="M416">
            <v>1500</v>
          </cell>
          <cell r="N416">
            <v>683</v>
          </cell>
          <cell r="O416">
            <v>3276</v>
          </cell>
          <cell r="P416">
            <v>6000</v>
          </cell>
          <cell r="Q416">
            <v>1365</v>
          </cell>
          <cell r="R416">
            <v>324</v>
          </cell>
          <cell r="T416">
            <v>6265</v>
          </cell>
          <cell r="U416">
            <v>836</v>
          </cell>
          <cell r="V416">
            <v>2055.6</v>
          </cell>
          <cell r="Z416">
            <v>2500</v>
          </cell>
          <cell r="AA416">
            <v>80013.529964800007</v>
          </cell>
        </row>
        <row r="417">
          <cell r="A417" t="str">
            <v>06010042</v>
          </cell>
          <cell r="B417" t="str">
            <v>Perera Uicab Jose Ignacio</v>
          </cell>
          <cell r="C417" t="str">
            <v>Jefe de mantenimiento "b"</v>
          </cell>
          <cell r="D417">
            <v>115.65548800000001</v>
          </cell>
          <cell r="E417">
            <v>3469.66464</v>
          </cell>
          <cell r="H417">
            <v>3469.66464</v>
          </cell>
          <cell r="I417">
            <v>138.7865856</v>
          </cell>
          <cell r="J417">
            <v>3608.4512255999998</v>
          </cell>
          <cell r="K417">
            <v>43302</v>
          </cell>
          <cell r="L417">
            <v>5034.3483008000003</v>
          </cell>
          <cell r="M417">
            <v>1500</v>
          </cell>
          <cell r="N417">
            <v>602</v>
          </cell>
          <cell r="O417">
            <v>2887</v>
          </cell>
          <cell r="P417">
            <v>6000</v>
          </cell>
          <cell r="Q417">
            <v>1203</v>
          </cell>
          <cell r="T417">
            <v>5521</v>
          </cell>
          <cell r="U417">
            <v>737</v>
          </cell>
          <cell r="V417">
            <v>2441.04</v>
          </cell>
          <cell r="Z417">
            <v>2500</v>
          </cell>
          <cell r="AA417">
            <v>71727.388300799998</v>
          </cell>
        </row>
        <row r="418">
          <cell r="A418" t="str">
            <v>24020016</v>
          </cell>
          <cell r="B418" t="str">
            <v>Castellanos Dorantes Lourdes Del Carmen</v>
          </cell>
          <cell r="C418" t="str">
            <v>Enfermera "b"</v>
          </cell>
          <cell r="D418">
            <v>112.4864</v>
          </cell>
          <cell r="E418">
            <v>3374.5920000000001</v>
          </cell>
          <cell r="H418">
            <v>3374.5920000000001</v>
          </cell>
          <cell r="I418">
            <v>134.98367999999999</v>
          </cell>
          <cell r="J418">
            <v>3509.5756799999999</v>
          </cell>
          <cell r="K418">
            <v>42115</v>
          </cell>
          <cell r="L418">
            <v>4880.9842399999998</v>
          </cell>
          <cell r="M418">
            <v>1500</v>
          </cell>
          <cell r="N418">
            <v>585</v>
          </cell>
          <cell r="O418">
            <v>2808</v>
          </cell>
          <cell r="P418">
            <v>6000</v>
          </cell>
          <cell r="Q418">
            <v>1170</v>
          </cell>
          <cell r="R418">
            <v>972</v>
          </cell>
          <cell r="T418">
            <v>5370</v>
          </cell>
          <cell r="U418">
            <v>716</v>
          </cell>
          <cell r="V418">
            <v>2441.04</v>
          </cell>
          <cell r="Z418">
            <v>2500</v>
          </cell>
          <cell r="AA418">
            <v>71058.024239999984</v>
          </cell>
        </row>
        <row r="419">
          <cell r="A419" t="str">
            <v>24020019</v>
          </cell>
          <cell r="B419" t="str">
            <v>Yañez G. Canton Alicia Margarita</v>
          </cell>
          <cell r="C419" t="str">
            <v>Doctor "b"</v>
          </cell>
          <cell r="D419">
            <v>173.33</v>
          </cell>
          <cell r="E419">
            <v>5199.9000000000005</v>
          </cell>
          <cell r="H419">
            <v>5199.9000000000005</v>
          </cell>
          <cell r="I419">
            <v>207.99600000000004</v>
          </cell>
          <cell r="J419">
            <v>5407.8960000000006</v>
          </cell>
          <cell r="K419">
            <v>64895</v>
          </cell>
          <cell r="L419">
            <v>8300.1779999999999</v>
          </cell>
          <cell r="M419">
            <v>1500</v>
          </cell>
          <cell r="N419">
            <v>902</v>
          </cell>
          <cell r="O419">
            <v>4327</v>
          </cell>
          <cell r="P419">
            <v>6000</v>
          </cell>
          <cell r="Q419">
            <v>1803</v>
          </cell>
          <cell r="T419">
            <v>8275</v>
          </cell>
          <cell r="U419">
            <v>1104</v>
          </cell>
          <cell r="V419">
            <v>92.88</v>
          </cell>
          <cell r="Z419">
            <v>2500</v>
          </cell>
          <cell r="AA419">
            <v>99699.058000000005</v>
          </cell>
        </row>
        <row r="420">
          <cell r="A420" t="str">
            <v>24130045</v>
          </cell>
          <cell r="B420" t="str">
            <v>Cuevas Magaña Carlos Humberto</v>
          </cell>
          <cell r="C420" t="str">
            <v>Vigilante "b"</v>
          </cell>
          <cell r="D420">
            <v>106.786368</v>
          </cell>
          <cell r="E420">
            <v>3203.5910399999998</v>
          </cell>
          <cell r="H420">
            <v>3203.5910399999998</v>
          </cell>
          <cell r="I420">
            <v>128.1436416</v>
          </cell>
          <cell r="J420">
            <v>3331.7346815999999</v>
          </cell>
          <cell r="K420">
            <v>39981</v>
          </cell>
          <cell r="L420">
            <v>4605.1429088000004</v>
          </cell>
          <cell r="M420">
            <v>1500</v>
          </cell>
          <cell r="N420">
            <v>556</v>
          </cell>
          <cell r="O420">
            <v>2666</v>
          </cell>
          <cell r="P420">
            <v>6000</v>
          </cell>
          <cell r="Q420">
            <v>1111</v>
          </cell>
          <cell r="R420">
            <v>1620</v>
          </cell>
          <cell r="S420">
            <v>1333</v>
          </cell>
          <cell r="T420">
            <v>5098</v>
          </cell>
          <cell r="U420">
            <v>680</v>
          </cell>
          <cell r="V420">
            <v>2845.92</v>
          </cell>
          <cell r="W420">
            <v>2666</v>
          </cell>
          <cell r="Z420">
            <v>2500</v>
          </cell>
          <cell r="AA420">
            <v>73162.062908799999</v>
          </cell>
        </row>
        <row r="421">
          <cell r="A421" t="str">
            <v>42010004</v>
          </cell>
          <cell r="B421" t="str">
            <v>Chan Pool Gregorio Anacleto</v>
          </cell>
          <cell r="C421" t="str">
            <v>Vigilante "b"</v>
          </cell>
          <cell r="D421">
            <v>106.786368</v>
          </cell>
          <cell r="E421">
            <v>3203.5910399999998</v>
          </cell>
          <cell r="H421">
            <v>3203.5910399999998</v>
          </cell>
          <cell r="I421">
            <v>128.1436416</v>
          </cell>
          <cell r="J421">
            <v>3331.7346815999999</v>
          </cell>
          <cell r="K421">
            <v>39981</v>
          </cell>
          <cell r="L421">
            <v>4605.1429088000004</v>
          </cell>
          <cell r="M421">
            <v>1500</v>
          </cell>
          <cell r="N421">
            <v>556</v>
          </cell>
          <cell r="O421">
            <v>2666</v>
          </cell>
          <cell r="P421">
            <v>6000</v>
          </cell>
          <cell r="Q421">
            <v>1111</v>
          </cell>
          <cell r="R421">
            <v>648</v>
          </cell>
          <cell r="S421">
            <v>1333</v>
          </cell>
          <cell r="T421">
            <v>5098</v>
          </cell>
          <cell r="U421">
            <v>680</v>
          </cell>
          <cell r="V421">
            <v>2845.92</v>
          </cell>
          <cell r="W421">
            <v>2666</v>
          </cell>
          <cell r="Z421">
            <v>2500</v>
          </cell>
          <cell r="AA421">
            <v>72190.062908799999</v>
          </cell>
        </row>
        <row r="422">
          <cell r="B422" t="str">
            <v>Subtotal</v>
          </cell>
          <cell r="D422">
            <v>6177.9510079999982</v>
          </cell>
          <cell r="E422">
            <v>185608.47024</v>
          </cell>
          <cell r="F422">
            <v>0</v>
          </cell>
          <cell r="G422">
            <v>36</v>
          </cell>
          <cell r="H422">
            <v>185608.47024</v>
          </cell>
          <cell r="I422">
            <v>7424.338809599999</v>
          </cell>
          <cell r="J422">
            <v>193032.80904960001</v>
          </cell>
          <cell r="K422">
            <v>2316410</v>
          </cell>
          <cell r="L422">
            <v>275688.3487327997</v>
          </cell>
          <cell r="M422">
            <v>76500</v>
          </cell>
          <cell r="N422">
            <v>32206</v>
          </cell>
          <cell r="O422">
            <v>143848</v>
          </cell>
          <cell r="P422">
            <v>306000</v>
          </cell>
          <cell r="Q422">
            <v>64367</v>
          </cell>
          <cell r="R422">
            <v>16200</v>
          </cell>
          <cell r="S422">
            <v>2666</v>
          </cell>
          <cell r="T422">
            <v>295360</v>
          </cell>
          <cell r="U422">
            <v>39398</v>
          </cell>
          <cell r="V422">
            <v>124236.96</v>
          </cell>
          <cell r="W422">
            <v>5332</v>
          </cell>
          <cell r="X422">
            <v>0</v>
          </cell>
          <cell r="Y422">
            <v>39787</v>
          </cell>
          <cell r="Z422">
            <v>127500</v>
          </cell>
          <cell r="AB422">
            <v>3865499.3087328011</v>
          </cell>
        </row>
        <row r="423">
          <cell r="B423" t="str">
            <v>Cendi juan pablo II - Administrativo</v>
          </cell>
          <cell r="E423">
            <v>0</v>
          </cell>
        </row>
        <row r="424">
          <cell r="A424" t="str">
            <v>22010002</v>
          </cell>
          <cell r="B424" t="str">
            <v>Dzib Chable Yazmin Del Carmen</v>
          </cell>
          <cell r="C424" t="str">
            <v>Psicologo "a"</v>
          </cell>
          <cell r="D424">
            <v>126.9</v>
          </cell>
          <cell r="E424">
            <v>3807</v>
          </cell>
          <cell r="H424">
            <v>3807</v>
          </cell>
          <cell r="I424">
            <v>152.28</v>
          </cell>
          <cell r="J424">
            <v>3959.28</v>
          </cell>
          <cell r="K424">
            <v>47512</v>
          </cell>
          <cell r="L424">
            <v>5852.52</v>
          </cell>
          <cell r="M424">
            <v>1500</v>
          </cell>
          <cell r="N424">
            <v>660</v>
          </cell>
          <cell r="O424">
            <v>3168</v>
          </cell>
          <cell r="P424">
            <v>6000</v>
          </cell>
          <cell r="Q424">
            <v>1320</v>
          </cell>
          <cell r="T424">
            <v>6058</v>
          </cell>
          <cell r="U424">
            <v>808</v>
          </cell>
          <cell r="V424">
            <v>2144.88</v>
          </cell>
          <cell r="Z424">
            <v>2500</v>
          </cell>
          <cell r="AA424">
            <v>77523.400000000009</v>
          </cell>
        </row>
        <row r="425">
          <cell r="A425" t="str">
            <v>23010013</v>
          </cell>
          <cell r="B425" t="str">
            <v>Rosado Puerto Lilian Raquel</v>
          </cell>
          <cell r="C425" t="str">
            <v>Auxiliar administrativo cendi</v>
          </cell>
          <cell r="D425">
            <v>126.904128</v>
          </cell>
          <cell r="E425">
            <v>3807.1238400000002</v>
          </cell>
          <cell r="H425">
            <v>3807.1238400000002</v>
          </cell>
          <cell r="I425">
            <v>152.28495360000002</v>
          </cell>
          <cell r="J425">
            <v>3959.4087936000001</v>
          </cell>
          <cell r="K425">
            <v>47513</v>
          </cell>
          <cell r="L425">
            <v>5852.7217247999997</v>
          </cell>
          <cell r="M425">
            <v>1500</v>
          </cell>
          <cell r="N425">
            <v>660</v>
          </cell>
          <cell r="O425">
            <v>3168</v>
          </cell>
          <cell r="P425">
            <v>6000</v>
          </cell>
          <cell r="Q425">
            <v>1320</v>
          </cell>
          <cell r="R425">
            <v>324</v>
          </cell>
          <cell r="T425">
            <v>6058</v>
          </cell>
          <cell r="U425">
            <v>808</v>
          </cell>
          <cell r="V425">
            <v>2144.64</v>
          </cell>
          <cell r="Z425">
            <v>2500</v>
          </cell>
          <cell r="AA425">
            <v>77848.361724800008</v>
          </cell>
        </row>
        <row r="426">
          <cell r="A426" t="str">
            <v>24010004</v>
          </cell>
          <cell r="B426" t="str">
            <v>Chan Barbosa Fanny Edith</v>
          </cell>
          <cell r="C426" t="str">
            <v>Directora de Cendi</v>
          </cell>
          <cell r="D426">
            <v>425.06880000000001</v>
          </cell>
          <cell r="E426">
            <v>12752.064</v>
          </cell>
          <cell r="H426">
            <v>12752.064</v>
          </cell>
          <cell r="I426">
            <v>510.08256</v>
          </cell>
          <cell r="J426">
            <v>13262.146560000001</v>
          </cell>
          <cell r="K426">
            <v>159146</v>
          </cell>
          <cell r="L426">
            <v>20936.002080000002</v>
          </cell>
          <cell r="M426">
            <v>1500</v>
          </cell>
          <cell r="N426">
            <v>2211</v>
          </cell>
          <cell r="P426">
            <v>6000</v>
          </cell>
          <cell r="Q426">
            <v>4421</v>
          </cell>
          <cell r="R426">
            <v>648</v>
          </cell>
          <cell r="T426">
            <v>20292</v>
          </cell>
          <cell r="U426">
            <v>2706</v>
          </cell>
          <cell r="V426">
            <v>0</v>
          </cell>
          <cell r="Y426">
            <v>39787</v>
          </cell>
          <cell r="Z426">
            <v>2500</v>
          </cell>
          <cell r="AA426">
            <v>260147.00208000001</v>
          </cell>
        </row>
        <row r="427">
          <cell r="A427" t="str">
            <v>24090035</v>
          </cell>
          <cell r="B427" t="str">
            <v>Pacheco Ucan Nancy Del Rosario</v>
          </cell>
          <cell r="C427" t="str">
            <v>Coordinador de Pedagogia</v>
          </cell>
          <cell r="D427">
            <v>198.289728</v>
          </cell>
          <cell r="E427">
            <v>5948.6918399999995</v>
          </cell>
          <cell r="H427">
            <v>5948.6918399999995</v>
          </cell>
          <cell r="I427">
            <v>237.94767359999997</v>
          </cell>
          <cell r="J427">
            <v>6186.6395135999992</v>
          </cell>
          <cell r="K427">
            <v>74240</v>
          </cell>
          <cell r="L427">
            <v>9603.892684800001</v>
          </cell>
          <cell r="M427">
            <v>1500</v>
          </cell>
          <cell r="N427">
            <v>1032</v>
          </cell>
          <cell r="O427">
            <v>4950</v>
          </cell>
          <cell r="P427">
            <v>6000</v>
          </cell>
          <cell r="Q427">
            <v>2063</v>
          </cell>
          <cell r="R427">
            <v>972</v>
          </cell>
          <cell r="T427">
            <v>9466</v>
          </cell>
          <cell r="U427">
            <v>1263</v>
          </cell>
          <cell r="V427">
            <v>0</v>
          </cell>
          <cell r="Z427">
            <v>2500</v>
          </cell>
          <cell r="AA427">
            <v>113589.8926848</v>
          </cell>
        </row>
        <row r="428">
          <cell r="A428" t="str">
            <v>25010008</v>
          </cell>
          <cell r="B428" t="str">
            <v>Cuevas Caballero Miguel De Atocha</v>
          </cell>
          <cell r="C428" t="str">
            <v>Instructor</v>
          </cell>
          <cell r="D428">
            <v>44.99</v>
          </cell>
          <cell r="E428">
            <v>1619.64</v>
          </cell>
          <cell r="G428">
            <v>36</v>
          </cell>
          <cell r="H428">
            <v>1619.64</v>
          </cell>
          <cell r="I428">
            <v>64.785600000000002</v>
          </cell>
          <cell r="J428">
            <v>1684.4256</v>
          </cell>
          <cell r="K428">
            <v>20214</v>
          </cell>
          <cell r="L428">
            <v>2245.9007999999999</v>
          </cell>
          <cell r="M428">
            <v>1500</v>
          </cell>
          <cell r="N428">
            <v>281</v>
          </cell>
          <cell r="O428">
            <v>1348</v>
          </cell>
          <cell r="P428">
            <v>6000</v>
          </cell>
          <cell r="Q428">
            <v>562</v>
          </cell>
          <cell r="R428">
            <v>324</v>
          </cell>
          <cell r="T428">
            <v>2578</v>
          </cell>
          <cell r="U428">
            <v>344</v>
          </cell>
          <cell r="V428">
            <v>3934.8</v>
          </cell>
          <cell r="Z428">
            <v>2500</v>
          </cell>
          <cell r="AA428">
            <v>41831.700800000006</v>
          </cell>
        </row>
        <row r="429">
          <cell r="A429" t="str">
            <v>24100039</v>
          </cell>
          <cell r="B429" t="str">
            <v>Pacheco Camara Genny G.</v>
          </cell>
          <cell r="C429" t="str">
            <v>Cocinera de Cendi</v>
          </cell>
          <cell r="D429">
            <v>103.61727999999999</v>
          </cell>
          <cell r="E429">
            <v>3108.5183999999999</v>
          </cell>
          <cell r="H429">
            <v>3108.5183999999999</v>
          </cell>
          <cell r="I429">
            <v>124.34073600000001</v>
          </cell>
          <cell r="J429">
            <v>3232.859136</v>
          </cell>
          <cell r="K429">
            <v>38795</v>
          </cell>
          <cell r="L429">
            <v>4410.6888480000007</v>
          </cell>
          <cell r="M429">
            <v>1500</v>
          </cell>
          <cell r="N429">
            <v>539</v>
          </cell>
          <cell r="O429">
            <v>2587</v>
          </cell>
          <cell r="P429">
            <v>6000</v>
          </cell>
          <cell r="Q429">
            <v>1078</v>
          </cell>
          <cell r="R429">
            <v>972</v>
          </cell>
          <cell r="T429">
            <v>4947</v>
          </cell>
          <cell r="U429">
            <v>660</v>
          </cell>
          <cell r="V429">
            <v>2911.2</v>
          </cell>
          <cell r="Z429">
            <v>2500</v>
          </cell>
          <cell r="AA429">
            <v>66899.888848000002</v>
          </cell>
        </row>
        <row r="430">
          <cell r="A430" t="str">
            <v>25010022</v>
          </cell>
          <cell r="B430" t="str">
            <v>Rosado - Sandra Ruby</v>
          </cell>
          <cell r="C430" t="str">
            <v>Economa</v>
          </cell>
          <cell r="D430">
            <v>112.4864</v>
          </cell>
          <cell r="E430">
            <v>3374.5920000000001</v>
          </cell>
          <cell r="H430">
            <v>3374.5920000000001</v>
          </cell>
          <cell r="I430">
            <v>134.98367999999999</v>
          </cell>
          <cell r="J430">
            <v>3509.5756799999999</v>
          </cell>
          <cell r="K430">
            <v>42115</v>
          </cell>
          <cell r="L430">
            <v>4880.9842399999998</v>
          </cell>
          <cell r="M430">
            <v>1500</v>
          </cell>
          <cell r="N430">
            <v>585</v>
          </cell>
          <cell r="O430">
            <v>2808</v>
          </cell>
          <cell r="P430">
            <v>6000</v>
          </cell>
          <cell r="Q430">
            <v>1170</v>
          </cell>
          <cell r="R430">
            <v>324</v>
          </cell>
          <cell r="T430">
            <v>5370</v>
          </cell>
          <cell r="U430">
            <v>716</v>
          </cell>
          <cell r="V430">
            <v>2441.04</v>
          </cell>
          <cell r="Z430">
            <v>2500</v>
          </cell>
          <cell r="AA430">
            <v>70410.024239999999</v>
          </cell>
        </row>
        <row r="431">
          <cell r="A431" t="str">
            <v>25110001</v>
          </cell>
          <cell r="B431" t="str">
            <v>Diaz - Ana Virginia</v>
          </cell>
          <cell r="C431" t="str">
            <v>Galopina "b"</v>
          </cell>
          <cell r="D431">
            <v>99.288799999999995</v>
          </cell>
          <cell r="E431">
            <v>2978.6639999999998</v>
          </cell>
          <cell r="H431">
            <v>2978.6639999999998</v>
          </cell>
          <cell r="I431">
            <v>119.14655999999999</v>
          </cell>
          <cell r="J431">
            <v>3097.8105599999999</v>
          </cell>
          <cell r="K431">
            <v>37174</v>
          </cell>
          <cell r="L431">
            <v>4201.2140799999997</v>
          </cell>
          <cell r="M431">
            <v>1500</v>
          </cell>
          <cell r="N431">
            <v>517</v>
          </cell>
          <cell r="O431">
            <v>2479</v>
          </cell>
          <cell r="P431">
            <v>6000</v>
          </cell>
          <cell r="Q431">
            <v>1033</v>
          </cell>
          <cell r="T431">
            <v>4740</v>
          </cell>
          <cell r="U431">
            <v>632</v>
          </cell>
          <cell r="V431">
            <v>3000</v>
          </cell>
          <cell r="Z431">
            <v>2500</v>
          </cell>
          <cell r="AA431">
            <v>63776.214079999998</v>
          </cell>
        </row>
        <row r="432">
          <cell r="A432" t="str">
            <v>25120001</v>
          </cell>
          <cell r="B432" t="str">
            <v>Gonzalez Sanchez Maria Jesus</v>
          </cell>
          <cell r="C432" t="str">
            <v>Galopina "a"</v>
          </cell>
          <cell r="D432">
            <v>99.29</v>
          </cell>
          <cell r="E432">
            <v>2978.7000000000003</v>
          </cell>
          <cell r="H432">
            <v>2978.7000000000003</v>
          </cell>
          <cell r="I432">
            <v>119.14800000000001</v>
          </cell>
          <cell r="J432">
            <v>3097.8480000000004</v>
          </cell>
          <cell r="K432">
            <v>37175</v>
          </cell>
          <cell r="L432">
            <v>4201.264000000001</v>
          </cell>
          <cell r="M432">
            <v>1500</v>
          </cell>
          <cell r="N432">
            <v>517</v>
          </cell>
          <cell r="O432">
            <v>2479</v>
          </cell>
          <cell r="P432">
            <v>6000</v>
          </cell>
          <cell r="Q432">
            <v>1033</v>
          </cell>
          <cell r="T432">
            <v>4740</v>
          </cell>
          <cell r="U432">
            <v>632</v>
          </cell>
          <cell r="V432">
            <v>3000.24</v>
          </cell>
          <cell r="Z432">
            <v>2500</v>
          </cell>
          <cell r="AA432">
            <v>63777.504000000001</v>
          </cell>
        </row>
        <row r="433">
          <cell r="A433" t="str">
            <v>34040003</v>
          </cell>
          <cell r="B433" t="str">
            <v>May Couoh Francisca</v>
          </cell>
          <cell r="C433" t="str">
            <v>Galopina "b"</v>
          </cell>
          <cell r="D433">
            <v>99.29</v>
          </cell>
          <cell r="E433">
            <v>2978.7000000000003</v>
          </cell>
          <cell r="H433">
            <v>2978.7000000000003</v>
          </cell>
          <cell r="I433">
            <v>119.14800000000001</v>
          </cell>
          <cell r="J433">
            <v>3097.8480000000004</v>
          </cell>
          <cell r="K433">
            <v>37175</v>
          </cell>
          <cell r="L433">
            <v>4201.3100000000004</v>
          </cell>
          <cell r="M433">
            <v>1500</v>
          </cell>
          <cell r="N433">
            <v>517</v>
          </cell>
          <cell r="O433">
            <v>2479</v>
          </cell>
          <cell r="P433">
            <v>6000</v>
          </cell>
          <cell r="Q433">
            <v>1033</v>
          </cell>
          <cell r="T433">
            <v>4740</v>
          </cell>
          <cell r="U433">
            <v>632</v>
          </cell>
          <cell r="V433">
            <v>3040.08</v>
          </cell>
          <cell r="Z433">
            <v>2500</v>
          </cell>
          <cell r="AA433">
            <v>63817.39</v>
          </cell>
        </row>
        <row r="434">
          <cell r="A434" t="str">
            <v>34040003</v>
          </cell>
          <cell r="B434" t="str">
            <v>Buenfil Santos Margarita Rosa</v>
          </cell>
          <cell r="C434" t="str">
            <v>Galopina "b"</v>
          </cell>
          <cell r="D434">
            <v>99.29</v>
          </cell>
          <cell r="E434">
            <v>2978.7000000000003</v>
          </cell>
          <cell r="H434">
            <v>2978.7000000000003</v>
          </cell>
          <cell r="I434">
            <v>119.14800000000001</v>
          </cell>
          <cell r="J434">
            <v>3097.8480000000004</v>
          </cell>
          <cell r="K434">
            <v>37175</v>
          </cell>
          <cell r="L434">
            <v>4201.3100000000004</v>
          </cell>
          <cell r="M434">
            <v>1500</v>
          </cell>
          <cell r="N434">
            <v>517</v>
          </cell>
          <cell r="O434">
            <v>2479</v>
          </cell>
          <cell r="P434">
            <v>6000</v>
          </cell>
          <cell r="Q434">
            <v>1033</v>
          </cell>
          <cell r="T434">
            <v>4740</v>
          </cell>
          <cell r="U434">
            <v>632</v>
          </cell>
          <cell r="V434">
            <v>3040.08</v>
          </cell>
          <cell r="Z434">
            <v>2500</v>
          </cell>
          <cell r="AA434">
            <v>63817.39</v>
          </cell>
        </row>
        <row r="435">
          <cell r="A435" t="str">
            <v>25010003</v>
          </cell>
          <cell r="B435" t="str">
            <v>Arjona - Rosa Maria Del Pilar</v>
          </cell>
          <cell r="C435" t="str">
            <v>Intendente "b"</v>
          </cell>
          <cell r="D435">
            <v>99.288799999999995</v>
          </cell>
          <cell r="E435">
            <v>2978.6639999999998</v>
          </cell>
          <cell r="H435">
            <v>2978.6639999999998</v>
          </cell>
          <cell r="I435">
            <v>119.14655999999999</v>
          </cell>
          <cell r="J435">
            <v>3097.8105599999999</v>
          </cell>
          <cell r="K435">
            <v>37174</v>
          </cell>
          <cell r="L435">
            <v>4201.2140799999997</v>
          </cell>
          <cell r="M435">
            <v>1500</v>
          </cell>
          <cell r="N435">
            <v>517</v>
          </cell>
          <cell r="O435">
            <v>2479</v>
          </cell>
          <cell r="P435">
            <v>6000</v>
          </cell>
          <cell r="Q435">
            <v>1033</v>
          </cell>
          <cell r="R435">
            <v>324</v>
          </cell>
          <cell r="T435">
            <v>4740</v>
          </cell>
          <cell r="U435">
            <v>632</v>
          </cell>
          <cell r="V435">
            <v>3000</v>
          </cell>
          <cell r="Z435">
            <v>2500</v>
          </cell>
          <cell r="AA435">
            <v>64100.214079999998</v>
          </cell>
        </row>
        <row r="436">
          <cell r="A436" t="str">
            <v>25010014</v>
          </cell>
          <cell r="B436" t="str">
            <v>Medina Muñoz Victor Manuel</v>
          </cell>
          <cell r="C436" t="str">
            <v>Intendente "b"</v>
          </cell>
          <cell r="D436">
            <v>99.290880000000001</v>
          </cell>
          <cell r="E436">
            <v>2978.7264</v>
          </cell>
          <cell r="H436">
            <v>2978.7264</v>
          </cell>
          <cell r="I436">
            <v>119.149056</v>
          </cell>
          <cell r="J436">
            <v>3097.8754560000002</v>
          </cell>
          <cell r="K436">
            <v>37175</v>
          </cell>
          <cell r="L436">
            <v>4201.3106080000007</v>
          </cell>
          <cell r="M436">
            <v>1500</v>
          </cell>
          <cell r="N436">
            <v>517</v>
          </cell>
          <cell r="O436">
            <v>2479</v>
          </cell>
          <cell r="P436">
            <v>6000</v>
          </cell>
          <cell r="Q436">
            <v>1033</v>
          </cell>
          <cell r="R436">
            <v>324</v>
          </cell>
          <cell r="T436">
            <v>4740</v>
          </cell>
          <cell r="U436">
            <v>632</v>
          </cell>
          <cell r="V436">
            <v>3000.24</v>
          </cell>
          <cell r="Z436">
            <v>2500</v>
          </cell>
          <cell r="AA436">
            <v>64101.550607999998</v>
          </cell>
        </row>
        <row r="437">
          <cell r="A437" t="str">
            <v>25010025</v>
          </cell>
          <cell r="B437" t="str">
            <v>Ziga - Pedro</v>
          </cell>
          <cell r="C437" t="str">
            <v>Intendente "b"</v>
          </cell>
          <cell r="D437">
            <v>99.290880000000001</v>
          </cell>
          <cell r="E437">
            <v>2978.7264</v>
          </cell>
          <cell r="H437">
            <v>2978.7264</v>
          </cell>
          <cell r="I437">
            <v>119.149056</v>
          </cell>
          <cell r="J437">
            <v>3097.8754560000002</v>
          </cell>
          <cell r="K437">
            <v>37175</v>
          </cell>
          <cell r="L437">
            <v>4201.3106080000007</v>
          </cell>
          <cell r="M437">
            <v>1500</v>
          </cell>
          <cell r="N437">
            <v>517</v>
          </cell>
          <cell r="O437">
            <v>2479</v>
          </cell>
          <cell r="P437">
            <v>6000</v>
          </cell>
          <cell r="Q437">
            <v>1033</v>
          </cell>
          <cell r="R437">
            <v>324</v>
          </cell>
          <cell r="T437">
            <v>4740</v>
          </cell>
          <cell r="U437">
            <v>632</v>
          </cell>
          <cell r="V437">
            <v>3000.24</v>
          </cell>
          <cell r="Z437">
            <v>2500</v>
          </cell>
          <cell r="AA437">
            <v>64101.550607999998</v>
          </cell>
        </row>
        <row r="438">
          <cell r="A438" t="str">
            <v>25130001</v>
          </cell>
          <cell r="B438" t="str">
            <v>Ayala Pacheco Joaquin Abelardo</v>
          </cell>
          <cell r="C438" t="str">
            <v>Jefe de mantenimiento "b"</v>
          </cell>
          <cell r="D438">
            <v>115.65548800000001</v>
          </cell>
          <cell r="E438">
            <v>3469.66464</v>
          </cell>
          <cell r="H438">
            <v>3469.66464</v>
          </cell>
          <cell r="I438">
            <v>138.7865856</v>
          </cell>
          <cell r="J438">
            <v>3608.4512255999998</v>
          </cell>
          <cell r="K438">
            <v>43302</v>
          </cell>
          <cell r="L438">
            <v>5034.3483008000003</v>
          </cell>
          <cell r="M438">
            <v>1500</v>
          </cell>
          <cell r="N438">
            <v>602</v>
          </cell>
          <cell r="O438">
            <v>2887</v>
          </cell>
          <cell r="P438">
            <v>6000</v>
          </cell>
          <cell r="Q438">
            <v>1203</v>
          </cell>
          <cell r="T438">
            <v>5521</v>
          </cell>
          <cell r="U438">
            <v>737</v>
          </cell>
          <cell r="V438">
            <v>2375.7600000000002</v>
          </cell>
          <cell r="Z438">
            <v>2500</v>
          </cell>
          <cell r="AA438">
            <v>71662.108300799999</v>
          </cell>
        </row>
        <row r="439">
          <cell r="A439" t="str">
            <v>25130002</v>
          </cell>
          <cell r="B439" t="str">
            <v>Pech Uitz Angel Roberto</v>
          </cell>
          <cell r="C439" t="str">
            <v>Intendente "b"</v>
          </cell>
          <cell r="D439">
            <v>99.290880000000001</v>
          </cell>
          <cell r="E439">
            <v>2978.7264</v>
          </cell>
          <cell r="H439">
            <v>2978.7264</v>
          </cell>
          <cell r="I439">
            <v>119.149056</v>
          </cell>
          <cell r="J439">
            <v>3097.8754560000002</v>
          </cell>
          <cell r="K439">
            <v>37175</v>
          </cell>
          <cell r="L439">
            <v>4201.3106080000007</v>
          </cell>
          <cell r="M439">
            <v>1500</v>
          </cell>
          <cell r="N439">
            <v>517</v>
          </cell>
          <cell r="O439">
            <v>2479</v>
          </cell>
          <cell r="P439">
            <v>6000</v>
          </cell>
          <cell r="Q439">
            <v>1033</v>
          </cell>
          <cell r="T439">
            <v>4740</v>
          </cell>
          <cell r="U439">
            <v>632</v>
          </cell>
          <cell r="V439">
            <v>3000.24</v>
          </cell>
          <cell r="Z439">
            <v>2500</v>
          </cell>
          <cell r="AA439">
            <v>63777.550607999998</v>
          </cell>
        </row>
        <row r="440">
          <cell r="A440" t="str">
            <v>21040028</v>
          </cell>
          <cell r="B440" t="str">
            <v>Escalante Sosa Bertha Roxana</v>
          </cell>
          <cell r="C440" t="str">
            <v>Encargada de grupo</v>
          </cell>
          <cell r="D440">
            <v>131.23052799999999</v>
          </cell>
          <cell r="E440">
            <v>3936.9158399999997</v>
          </cell>
          <cell r="H440">
            <v>3936.9158399999997</v>
          </cell>
          <cell r="I440">
            <v>157.47663359999999</v>
          </cell>
          <cell r="J440">
            <v>4094.3924735999994</v>
          </cell>
          <cell r="K440">
            <v>49133</v>
          </cell>
          <cell r="L440">
            <v>6075.9299647999987</v>
          </cell>
          <cell r="M440">
            <v>1500</v>
          </cell>
          <cell r="N440">
            <v>683</v>
          </cell>
          <cell r="O440">
            <v>3276</v>
          </cell>
          <cell r="P440">
            <v>6000</v>
          </cell>
          <cell r="Q440">
            <v>1365</v>
          </cell>
          <cell r="R440">
            <v>648</v>
          </cell>
          <cell r="T440">
            <v>6265</v>
          </cell>
          <cell r="U440">
            <v>836</v>
          </cell>
          <cell r="V440">
            <v>2055.6</v>
          </cell>
          <cell r="Z440">
            <v>2500</v>
          </cell>
          <cell r="AA440">
            <v>80337.529964800007</v>
          </cell>
        </row>
        <row r="441">
          <cell r="A441" t="str">
            <v>24040021</v>
          </cell>
          <cell r="B441" t="str">
            <v>Cervera Montaño Rosa Maria</v>
          </cell>
          <cell r="C441" t="str">
            <v>Encargada de grupo</v>
          </cell>
          <cell r="D441">
            <v>131.23052799999999</v>
          </cell>
          <cell r="E441">
            <v>3936.9158399999997</v>
          </cell>
          <cell r="H441">
            <v>3936.9158399999997</v>
          </cell>
          <cell r="I441">
            <v>157.47663359999999</v>
          </cell>
          <cell r="J441">
            <v>4094.3924735999994</v>
          </cell>
          <cell r="K441">
            <v>49133</v>
          </cell>
          <cell r="L441">
            <v>6075.9299647999987</v>
          </cell>
          <cell r="M441">
            <v>1500</v>
          </cell>
          <cell r="N441">
            <v>683</v>
          </cell>
          <cell r="O441">
            <v>3276</v>
          </cell>
          <cell r="P441">
            <v>6000</v>
          </cell>
          <cell r="Q441">
            <v>1365</v>
          </cell>
          <cell r="R441">
            <v>324</v>
          </cell>
          <cell r="T441">
            <v>6265</v>
          </cell>
          <cell r="U441">
            <v>836</v>
          </cell>
          <cell r="V441">
            <v>2055.6</v>
          </cell>
          <cell r="Z441">
            <v>2500</v>
          </cell>
          <cell r="AA441">
            <v>80013.529964800007</v>
          </cell>
        </row>
        <row r="442">
          <cell r="A442" t="str">
            <v>25140036</v>
          </cell>
          <cell r="B442" t="str">
            <v>Herrera Pacheco Wendy  Eugenia Guadalupe</v>
          </cell>
          <cell r="C442" t="str">
            <v>Asistente educativa "b"</v>
          </cell>
          <cell r="D442">
            <v>111.18848</v>
          </cell>
          <cell r="E442">
            <v>3335.6543999999999</v>
          </cell>
          <cell r="H442">
            <v>3335.6543999999999</v>
          </cell>
          <cell r="I442">
            <v>133.426176</v>
          </cell>
          <cell r="J442">
            <v>3469.0805759999998</v>
          </cell>
          <cell r="K442">
            <v>41629</v>
          </cell>
          <cell r="L442">
            <v>4818.1807679999993</v>
          </cell>
          <cell r="M442">
            <v>1500</v>
          </cell>
          <cell r="N442">
            <v>579</v>
          </cell>
          <cell r="O442">
            <v>2776</v>
          </cell>
          <cell r="P442">
            <v>6000</v>
          </cell>
          <cell r="Q442">
            <v>1157</v>
          </cell>
          <cell r="R442">
            <v>324</v>
          </cell>
          <cell r="T442">
            <v>5308</v>
          </cell>
          <cell r="U442">
            <v>708</v>
          </cell>
          <cell r="V442">
            <v>2590.08</v>
          </cell>
          <cell r="Z442">
            <v>2500</v>
          </cell>
          <cell r="AA442">
            <v>69889.260767999993</v>
          </cell>
        </row>
        <row r="443">
          <cell r="A443" t="str">
            <v>21010014</v>
          </cell>
          <cell r="B443" t="str">
            <v>Lugo Gamboa Marisol</v>
          </cell>
          <cell r="C443" t="str">
            <v>Asistente educativa "b"</v>
          </cell>
          <cell r="D443">
            <v>111.18848</v>
          </cell>
          <cell r="E443">
            <v>3335.6543999999999</v>
          </cell>
          <cell r="H443">
            <v>3335.6543999999999</v>
          </cell>
          <cell r="I443">
            <v>133.426176</v>
          </cell>
          <cell r="J443">
            <v>3469.0805759999998</v>
          </cell>
          <cell r="K443">
            <v>41629</v>
          </cell>
          <cell r="L443">
            <v>4818.1807679999993</v>
          </cell>
          <cell r="M443">
            <v>1500</v>
          </cell>
          <cell r="N443">
            <v>579</v>
          </cell>
          <cell r="O443">
            <v>2776</v>
          </cell>
          <cell r="P443">
            <v>6000</v>
          </cell>
          <cell r="Q443">
            <v>1157</v>
          </cell>
          <cell r="R443">
            <v>324</v>
          </cell>
          <cell r="T443">
            <v>5308</v>
          </cell>
          <cell r="U443">
            <v>708</v>
          </cell>
          <cell r="V443">
            <v>2590.08</v>
          </cell>
          <cell r="Z443">
            <v>2500</v>
          </cell>
          <cell r="AA443">
            <v>69889.260767999993</v>
          </cell>
        </row>
        <row r="444">
          <cell r="B444" t="str">
            <v>Vacante</v>
          </cell>
          <cell r="C444" t="str">
            <v>Asistente educativa "b"</v>
          </cell>
          <cell r="D444">
            <v>111.18848</v>
          </cell>
          <cell r="E444">
            <v>3335.6543999999999</v>
          </cell>
          <cell r="H444">
            <v>3335.6543999999999</v>
          </cell>
          <cell r="I444">
            <v>133.426176</v>
          </cell>
          <cell r="J444">
            <v>3469.0805759999998</v>
          </cell>
          <cell r="K444">
            <v>41629</v>
          </cell>
          <cell r="L444">
            <v>4818.1807679999993</v>
          </cell>
          <cell r="M444">
            <v>1500</v>
          </cell>
          <cell r="N444">
            <v>579</v>
          </cell>
          <cell r="O444">
            <v>2776</v>
          </cell>
          <cell r="P444">
            <v>6000</v>
          </cell>
          <cell r="Q444">
            <v>1157</v>
          </cell>
          <cell r="R444">
            <v>324</v>
          </cell>
          <cell r="T444">
            <v>5308</v>
          </cell>
          <cell r="U444">
            <v>708</v>
          </cell>
          <cell r="V444">
            <v>2590.08</v>
          </cell>
          <cell r="Z444">
            <v>2500</v>
          </cell>
          <cell r="AA444">
            <v>69889.260767999993</v>
          </cell>
        </row>
        <row r="445">
          <cell r="A445" t="str">
            <v>21030026</v>
          </cell>
          <cell r="B445" t="str">
            <v>Reyes Rivera Ruby Del C.</v>
          </cell>
          <cell r="C445" t="str">
            <v>Encargada de grupo</v>
          </cell>
          <cell r="D445">
            <v>131.23052799999999</v>
          </cell>
          <cell r="E445">
            <v>3936.9158399999997</v>
          </cell>
          <cell r="H445">
            <v>3936.9158399999997</v>
          </cell>
          <cell r="I445">
            <v>157.47663359999999</v>
          </cell>
          <cell r="J445">
            <v>4094.3924735999994</v>
          </cell>
          <cell r="K445">
            <v>49133</v>
          </cell>
          <cell r="L445">
            <v>6075.9299647999987</v>
          </cell>
          <cell r="M445">
            <v>1500</v>
          </cell>
          <cell r="N445">
            <v>683</v>
          </cell>
          <cell r="O445">
            <v>3276</v>
          </cell>
          <cell r="P445">
            <v>6000</v>
          </cell>
          <cell r="Q445">
            <v>1365</v>
          </cell>
          <cell r="R445">
            <v>972</v>
          </cell>
          <cell r="T445">
            <v>6265</v>
          </cell>
          <cell r="U445">
            <v>836</v>
          </cell>
          <cell r="V445">
            <v>2055.6</v>
          </cell>
          <cell r="Z445">
            <v>2500</v>
          </cell>
          <cell r="AA445">
            <v>80661.529964800007</v>
          </cell>
        </row>
        <row r="446">
          <cell r="A446" t="str">
            <v>23110001</v>
          </cell>
          <cell r="B446" t="str">
            <v>Gongora Villegas Elda Beatriz</v>
          </cell>
          <cell r="C446" t="str">
            <v>Encargada de grupo</v>
          </cell>
          <cell r="D446">
            <v>131.23052799999999</v>
          </cell>
          <cell r="E446">
            <v>3936.9158399999997</v>
          </cell>
          <cell r="H446">
            <v>3936.9158399999997</v>
          </cell>
          <cell r="I446">
            <v>157.47663359999999</v>
          </cell>
          <cell r="J446">
            <v>4094.3924735999994</v>
          </cell>
          <cell r="K446">
            <v>49133</v>
          </cell>
          <cell r="L446">
            <v>6075.9299647999987</v>
          </cell>
          <cell r="M446">
            <v>1500</v>
          </cell>
          <cell r="N446">
            <v>683</v>
          </cell>
          <cell r="O446">
            <v>3276</v>
          </cell>
          <cell r="P446">
            <v>6000</v>
          </cell>
          <cell r="Q446">
            <v>1365</v>
          </cell>
          <cell r="T446">
            <v>6265</v>
          </cell>
          <cell r="U446">
            <v>836</v>
          </cell>
          <cell r="V446">
            <v>2055.6</v>
          </cell>
          <cell r="Z446">
            <v>2500</v>
          </cell>
          <cell r="AA446">
            <v>79689.529964800007</v>
          </cell>
        </row>
        <row r="447">
          <cell r="A447" t="str">
            <v>25090001</v>
          </cell>
          <cell r="B447" t="str">
            <v>Rodriguez España Maria Teresa</v>
          </cell>
          <cell r="C447" t="str">
            <v>Asistente educativa "a"</v>
          </cell>
          <cell r="D447">
            <v>111.19</v>
          </cell>
          <cell r="E447">
            <v>3335.7</v>
          </cell>
          <cell r="H447">
            <v>3335.7</v>
          </cell>
          <cell r="I447">
            <v>133.428</v>
          </cell>
          <cell r="J447">
            <v>3469.1279999999997</v>
          </cell>
          <cell r="K447">
            <v>41630</v>
          </cell>
          <cell r="L447">
            <v>4818.2539999999999</v>
          </cell>
          <cell r="M447">
            <v>1500</v>
          </cell>
          <cell r="N447">
            <v>579</v>
          </cell>
          <cell r="O447">
            <v>2776</v>
          </cell>
          <cell r="P447">
            <v>6000</v>
          </cell>
          <cell r="Q447">
            <v>1157</v>
          </cell>
          <cell r="T447">
            <v>5308</v>
          </cell>
          <cell r="U447">
            <v>708</v>
          </cell>
          <cell r="V447">
            <v>2589.84</v>
          </cell>
          <cell r="Z447">
            <v>2500</v>
          </cell>
          <cell r="AA447">
            <v>69566.093999999997</v>
          </cell>
        </row>
        <row r="448">
          <cell r="A448" t="str">
            <v>22010023</v>
          </cell>
          <cell r="B448" t="str">
            <v>Sanchez - Maria Isabel</v>
          </cell>
          <cell r="C448" t="str">
            <v>Asistente educativa "b"</v>
          </cell>
          <cell r="D448">
            <v>111.18848</v>
          </cell>
          <cell r="E448">
            <v>3335.6543999999999</v>
          </cell>
          <cell r="H448">
            <v>3335.6543999999999</v>
          </cell>
          <cell r="I448">
            <v>133.426176</v>
          </cell>
          <cell r="J448">
            <v>3469.0805759999998</v>
          </cell>
          <cell r="K448">
            <v>41629</v>
          </cell>
          <cell r="L448">
            <v>4818.1807679999993</v>
          </cell>
          <cell r="M448">
            <v>1500</v>
          </cell>
          <cell r="N448">
            <v>579</v>
          </cell>
          <cell r="O448">
            <v>2776</v>
          </cell>
          <cell r="P448">
            <v>6000</v>
          </cell>
          <cell r="Q448">
            <v>1157</v>
          </cell>
          <cell r="R448">
            <v>324</v>
          </cell>
          <cell r="T448">
            <v>5308</v>
          </cell>
          <cell r="U448">
            <v>708</v>
          </cell>
          <cell r="V448">
            <v>2590.08</v>
          </cell>
          <cell r="Z448">
            <v>2500</v>
          </cell>
          <cell r="AA448">
            <v>69889.260767999993</v>
          </cell>
        </row>
        <row r="449">
          <cell r="A449" t="str">
            <v>25010020</v>
          </cell>
          <cell r="B449" t="str">
            <v>Quintal Suarez Mirley Rosalia</v>
          </cell>
          <cell r="C449" t="str">
            <v>Asistente educativa "b"</v>
          </cell>
          <cell r="D449">
            <v>111.18848</v>
          </cell>
          <cell r="E449">
            <v>3335.6543999999999</v>
          </cell>
          <cell r="H449">
            <v>3335.6543999999999</v>
          </cell>
          <cell r="I449">
            <v>133.426176</v>
          </cell>
          <cell r="J449">
            <v>3469.0805759999998</v>
          </cell>
          <cell r="K449">
            <v>41629</v>
          </cell>
          <cell r="L449">
            <v>4818.1807679999993</v>
          </cell>
          <cell r="M449">
            <v>1500</v>
          </cell>
          <cell r="N449">
            <v>579</v>
          </cell>
          <cell r="O449">
            <v>2776</v>
          </cell>
          <cell r="P449">
            <v>6000</v>
          </cell>
          <cell r="Q449">
            <v>1157</v>
          </cell>
          <cell r="R449">
            <v>324</v>
          </cell>
          <cell r="T449">
            <v>5308</v>
          </cell>
          <cell r="U449">
            <v>708</v>
          </cell>
          <cell r="V449">
            <v>2590.08</v>
          </cell>
          <cell r="Z449">
            <v>2500</v>
          </cell>
          <cell r="AA449">
            <v>69889.260767999993</v>
          </cell>
        </row>
        <row r="450">
          <cell r="A450" t="str">
            <v>25120033</v>
          </cell>
          <cell r="B450" t="str">
            <v>Baz Ojeda Lilia Maria</v>
          </cell>
          <cell r="C450" t="str">
            <v>Lavandera</v>
          </cell>
          <cell r="D450">
            <v>99.290880000000001</v>
          </cell>
          <cell r="E450">
            <v>2978.7264</v>
          </cell>
          <cell r="H450">
            <v>2978.7264</v>
          </cell>
          <cell r="I450">
            <v>119.149056</v>
          </cell>
          <cell r="J450">
            <v>3097.8754560000002</v>
          </cell>
          <cell r="K450">
            <v>37175</v>
          </cell>
          <cell r="L450">
            <v>4201.3106080000007</v>
          </cell>
          <cell r="M450">
            <v>1500</v>
          </cell>
          <cell r="N450">
            <v>517</v>
          </cell>
          <cell r="O450">
            <v>2479</v>
          </cell>
          <cell r="P450">
            <v>6000</v>
          </cell>
          <cell r="Q450">
            <v>1033</v>
          </cell>
          <cell r="R450">
            <v>972</v>
          </cell>
          <cell r="T450">
            <v>4740</v>
          </cell>
          <cell r="U450">
            <v>632</v>
          </cell>
          <cell r="V450">
            <v>3000.24</v>
          </cell>
          <cell r="Z450">
            <v>2500</v>
          </cell>
          <cell r="AA450">
            <v>64749.550607999998</v>
          </cell>
        </row>
        <row r="451">
          <cell r="A451" t="str">
            <v>22130057</v>
          </cell>
          <cell r="B451" t="str">
            <v>Villamil Rodriguez Ana Rosa</v>
          </cell>
          <cell r="C451" t="str">
            <v>Encargada de grupo</v>
          </cell>
          <cell r="D451">
            <v>131.23052799999999</v>
          </cell>
          <cell r="E451">
            <v>3936.9158399999997</v>
          </cell>
          <cell r="H451">
            <v>3936.9158399999997</v>
          </cell>
          <cell r="I451">
            <v>157.47663359999999</v>
          </cell>
          <cell r="J451">
            <v>4094.3924735999994</v>
          </cell>
          <cell r="K451">
            <v>49133</v>
          </cell>
          <cell r="L451">
            <v>6075.9299647999987</v>
          </cell>
          <cell r="M451">
            <v>1500</v>
          </cell>
          <cell r="N451">
            <v>683</v>
          </cell>
          <cell r="O451">
            <v>3276</v>
          </cell>
          <cell r="P451">
            <v>6000</v>
          </cell>
          <cell r="Q451">
            <v>1365</v>
          </cell>
          <cell r="R451">
            <v>972</v>
          </cell>
          <cell r="T451">
            <v>6265</v>
          </cell>
          <cell r="U451">
            <v>836</v>
          </cell>
          <cell r="V451">
            <v>2055.6</v>
          </cell>
          <cell r="Z451">
            <v>2500</v>
          </cell>
          <cell r="AA451">
            <v>80661.529964800007</v>
          </cell>
        </row>
        <row r="452">
          <cell r="A452" t="str">
            <v>25010043</v>
          </cell>
          <cell r="B452" t="str">
            <v>Villamil Sanchez Claudia Gabriela</v>
          </cell>
          <cell r="C452" t="str">
            <v>Asistente educativa "b"</v>
          </cell>
          <cell r="D452">
            <v>111.18848</v>
          </cell>
          <cell r="E452">
            <v>3335.6543999999999</v>
          </cell>
          <cell r="H452">
            <v>3335.6543999999999</v>
          </cell>
          <cell r="I452">
            <v>133.426176</v>
          </cell>
          <cell r="J452">
            <v>3469.0805759999998</v>
          </cell>
          <cell r="K452">
            <v>41629</v>
          </cell>
          <cell r="L452">
            <v>4818.1807679999993</v>
          </cell>
          <cell r="M452">
            <v>1500</v>
          </cell>
          <cell r="N452">
            <v>579</v>
          </cell>
          <cell r="O452">
            <v>2776</v>
          </cell>
          <cell r="P452">
            <v>6000</v>
          </cell>
          <cell r="Q452">
            <v>1157</v>
          </cell>
          <cell r="T452">
            <v>5308</v>
          </cell>
          <cell r="U452">
            <v>708</v>
          </cell>
          <cell r="V452">
            <v>2590.08</v>
          </cell>
          <cell r="Z452">
            <v>2500</v>
          </cell>
          <cell r="AA452">
            <v>69565.260767999993</v>
          </cell>
        </row>
        <row r="453">
          <cell r="A453" t="str">
            <v>25080001</v>
          </cell>
          <cell r="B453" t="str">
            <v>Aguilar Salazar Carina Yaneth</v>
          </cell>
          <cell r="C453" t="str">
            <v>Asistente educativa "b"</v>
          </cell>
          <cell r="D453">
            <v>111.18848</v>
          </cell>
          <cell r="E453">
            <v>3335.6543999999999</v>
          </cell>
          <cell r="H453">
            <v>3335.6543999999999</v>
          </cell>
          <cell r="I453">
            <v>133.426176</v>
          </cell>
          <cell r="J453">
            <v>3469.0805759999998</v>
          </cell>
          <cell r="K453">
            <v>41629</v>
          </cell>
          <cell r="L453">
            <v>4818.1807679999993</v>
          </cell>
          <cell r="M453">
            <v>1500</v>
          </cell>
          <cell r="N453">
            <v>579</v>
          </cell>
          <cell r="O453">
            <v>2776</v>
          </cell>
          <cell r="P453">
            <v>6000</v>
          </cell>
          <cell r="Q453">
            <v>1157</v>
          </cell>
          <cell r="T453">
            <v>5308</v>
          </cell>
          <cell r="U453">
            <v>708</v>
          </cell>
          <cell r="V453">
            <v>2590.08</v>
          </cell>
          <cell r="Z453">
            <v>2500</v>
          </cell>
          <cell r="AA453">
            <v>69565.260767999993</v>
          </cell>
        </row>
        <row r="454">
          <cell r="A454" t="str">
            <v>25010004</v>
          </cell>
          <cell r="B454" t="str">
            <v>Avila Perez Yenny Patricia</v>
          </cell>
          <cell r="C454" t="str">
            <v>Asistente educativa "b"</v>
          </cell>
          <cell r="D454">
            <v>111.18640000000001</v>
          </cell>
          <cell r="E454">
            <v>3335.5920000000001</v>
          </cell>
          <cell r="H454">
            <v>3335.5920000000001</v>
          </cell>
          <cell r="I454">
            <v>133.42368000000002</v>
          </cell>
          <cell r="J454">
            <v>3469.01568</v>
          </cell>
          <cell r="K454">
            <v>41629</v>
          </cell>
          <cell r="L454">
            <v>4818.0742399999999</v>
          </cell>
          <cell r="M454">
            <v>1500</v>
          </cell>
          <cell r="N454">
            <v>579</v>
          </cell>
          <cell r="O454">
            <v>2776</v>
          </cell>
          <cell r="P454">
            <v>6000</v>
          </cell>
          <cell r="Q454">
            <v>1157</v>
          </cell>
          <cell r="R454">
            <v>324</v>
          </cell>
          <cell r="T454">
            <v>5308</v>
          </cell>
          <cell r="U454">
            <v>708</v>
          </cell>
          <cell r="V454">
            <v>2590.08</v>
          </cell>
          <cell r="Z454">
            <v>2500</v>
          </cell>
          <cell r="AA454">
            <v>69889.154240000003</v>
          </cell>
        </row>
        <row r="455">
          <cell r="A455" t="str">
            <v>25010011</v>
          </cell>
          <cell r="B455" t="str">
            <v>Lara Arias Karina Nicte-ha</v>
          </cell>
          <cell r="C455" t="str">
            <v>Asistente educativa "b"</v>
          </cell>
          <cell r="D455">
            <v>111.18848</v>
          </cell>
          <cell r="E455">
            <v>3335.6543999999999</v>
          </cell>
          <cell r="H455">
            <v>3335.6543999999999</v>
          </cell>
          <cell r="I455">
            <v>133.426176</v>
          </cell>
          <cell r="J455">
            <v>3469.0805759999998</v>
          </cell>
          <cell r="K455">
            <v>41629</v>
          </cell>
          <cell r="L455">
            <v>4818.1807679999993</v>
          </cell>
          <cell r="M455">
            <v>1500</v>
          </cell>
          <cell r="N455">
            <v>579</v>
          </cell>
          <cell r="O455">
            <v>2776</v>
          </cell>
          <cell r="P455">
            <v>6000</v>
          </cell>
          <cell r="Q455">
            <v>1157</v>
          </cell>
          <cell r="R455">
            <v>324</v>
          </cell>
          <cell r="T455">
            <v>5308</v>
          </cell>
          <cell r="U455">
            <v>708</v>
          </cell>
          <cell r="V455">
            <v>2590.08</v>
          </cell>
          <cell r="Z455">
            <v>2500</v>
          </cell>
          <cell r="AA455">
            <v>69889.260767999993</v>
          </cell>
        </row>
        <row r="456">
          <cell r="A456" t="str">
            <v>25010045</v>
          </cell>
          <cell r="B456" t="str">
            <v>Caballero Bonilla Susana Ileana</v>
          </cell>
          <cell r="C456" t="str">
            <v>Asistente educativa "b"</v>
          </cell>
          <cell r="D456">
            <v>111.18640000000001</v>
          </cell>
          <cell r="E456">
            <v>3335.5920000000001</v>
          </cell>
          <cell r="H456">
            <v>3335.5920000000001</v>
          </cell>
          <cell r="I456">
            <v>133.42368000000002</v>
          </cell>
          <cell r="J456">
            <v>3469.01568</v>
          </cell>
          <cell r="K456">
            <v>41629</v>
          </cell>
          <cell r="L456">
            <v>4818.0742399999999</v>
          </cell>
          <cell r="M456">
            <v>1500</v>
          </cell>
          <cell r="N456">
            <v>579</v>
          </cell>
          <cell r="O456">
            <v>2776</v>
          </cell>
          <cell r="P456">
            <v>6000</v>
          </cell>
          <cell r="Q456">
            <v>1157</v>
          </cell>
          <cell r="T456">
            <v>5308</v>
          </cell>
          <cell r="U456">
            <v>708</v>
          </cell>
          <cell r="V456">
            <v>2590.08</v>
          </cell>
          <cell r="Z456">
            <v>2500</v>
          </cell>
          <cell r="AA456">
            <v>69565.154240000003</v>
          </cell>
        </row>
        <row r="457">
          <cell r="A457" t="str">
            <v>22010029</v>
          </cell>
          <cell r="B457" t="str">
            <v>Vallado Gual Patricia</v>
          </cell>
          <cell r="C457" t="str">
            <v>Encargada de grupo</v>
          </cell>
          <cell r="D457">
            <v>131.23052799999999</v>
          </cell>
          <cell r="E457">
            <v>3936.9158399999997</v>
          </cell>
          <cell r="H457">
            <v>3936.9158399999997</v>
          </cell>
          <cell r="I457">
            <v>157.47663359999999</v>
          </cell>
          <cell r="J457">
            <v>4094.3924735999994</v>
          </cell>
          <cell r="K457">
            <v>49133</v>
          </cell>
          <cell r="L457">
            <v>6075.9299647999987</v>
          </cell>
          <cell r="M457">
            <v>1500</v>
          </cell>
          <cell r="N457">
            <v>683</v>
          </cell>
          <cell r="O457">
            <v>3276</v>
          </cell>
          <cell r="P457">
            <v>6000</v>
          </cell>
          <cell r="Q457">
            <v>1365</v>
          </cell>
          <cell r="R457">
            <v>648</v>
          </cell>
          <cell r="T457">
            <v>6265</v>
          </cell>
          <cell r="U457">
            <v>836</v>
          </cell>
          <cell r="V457">
            <v>2055.6</v>
          </cell>
          <cell r="Z457">
            <v>2500</v>
          </cell>
          <cell r="AA457">
            <v>80337.529964800007</v>
          </cell>
        </row>
        <row r="458">
          <cell r="A458" t="str">
            <v>23010014</v>
          </cell>
          <cell r="B458" t="str">
            <v>Santander Parra Matilde Esther</v>
          </cell>
          <cell r="C458" t="str">
            <v>Asistente educativa "b"</v>
          </cell>
          <cell r="D458">
            <v>111.18848</v>
          </cell>
          <cell r="E458">
            <v>3335.6543999999999</v>
          </cell>
          <cell r="H458">
            <v>3335.6543999999999</v>
          </cell>
          <cell r="I458">
            <v>133.426176</v>
          </cell>
          <cell r="J458">
            <v>3469.0805759999998</v>
          </cell>
          <cell r="K458">
            <v>41629</v>
          </cell>
          <cell r="L458">
            <v>4818.1807679999993</v>
          </cell>
          <cell r="M458">
            <v>1500</v>
          </cell>
          <cell r="N458">
            <v>579</v>
          </cell>
          <cell r="O458">
            <v>2776</v>
          </cell>
          <cell r="P458">
            <v>6000</v>
          </cell>
          <cell r="Q458">
            <v>1157</v>
          </cell>
          <cell r="R458">
            <v>324</v>
          </cell>
          <cell r="T458">
            <v>5308</v>
          </cell>
          <cell r="U458">
            <v>708</v>
          </cell>
          <cell r="V458">
            <v>2590.08</v>
          </cell>
          <cell r="Z458">
            <v>2500</v>
          </cell>
          <cell r="AA458">
            <v>69889.260767999993</v>
          </cell>
        </row>
        <row r="459">
          <cell r="A459" t="str">
            <v>24010009</v>
          </cell>
          <cell r="B459" t="str">
            <v>Ganzo Mateo Consuelo Del Carmen</v>
          </cell>
          <cell r="C459" t="str">
            <v>Asistente educativa "b"</v>
          </cell>
          <cell r="D459">
            <v>111.18848</v>
          </cell>
          <cell r="E459">
            <v>3335.6543999999999</v>
          </cell>
          <cell r="H459">
            <v>3335.6543999999999</v>
          </cell>
          <cell r="I459">
            <v>133.426176</v>
          </cell>
          <cell r="J459">
            <v>3469.0805759999998</v>
          </cell>
          <cell r="K459">
            <v>41629</v>
          </cell>
          <cell r="L459">
            <v>4818.1807679999993</v>
          </cell>
          <cell r="M459">
            <v>1500</v>
          </cell>
          <cell r="N459">
            <v>579</v>
          </cell>
          <cell r="O459">
            <v>2776</v>
          </cell>
          <cell r="P459">
            <v>6000</v>
          </cell>
          <cell r="Q459">
            <v>1157</v>
          </cell>
          <cell r="R459">
            <v>324</v>
          </cell>
          <cell r="T459">
            <v>5308</v>
          </cell>
          <cell r="U459">
            <v>708</v>
          </cell>
          <cell r="V459">
            <v>2590.08</v>
          </cell>
          <cell r="Z459">
            <v>2500</v>
          </cell>
          <cell r="AA459">
            <v>69889.260767999993</v>
          </cell>
        </row>
        <row r="460">
          <cell r="A460" t="str">
            <v>25010006</v>
          </cell>
          <cell r="B460" t="str">
            <v>Balam Muñoz Genny Noemi</v>
          </cell>
          <cell r="C460" t="str">
            <v>Asistente educativa "b"</v>
          </cell>
          <cell r="D460">
            <v>111.18640000000001</v>
          </cell>
          <cell r="E460">
            <v>3335.5920000000001</v>
          </cell>
          <cell r="H460">
            <v>3335.5920000000001</v>
          </cell>
          <cell r="I460">
            <v>133.42368000000002</v>
          </cell>
          <cell r="J460">
            <v>3469.01568</v>
          </cell>
          <cell r="K460">
            <v>41629</v>
          </cell>
          <cell r="L460">
            <v>4818.0742399999999</v>
          </cell>
          <cell r="M460">
            <v>1500</v>
          </cell>
          <cell r="N460">
            <v>579</v>
          </cell>
          <cell r="O460">
            <v>2776</v>
          </cell>
          <cell r="P460">
            <v>6000</v>
          </cell>
          <cell r="Q460">
            <v>1157</v>
          </cell>
          <cell r="T460">
            <v>5308</v>
          </cell>
          <cell r="U460">
            <v>708</v>
          </cell>
          <cell r="V460">
            <v>2590.08</v>
          </cell>
          <cell r="Z460">
            <v>2500</v>
          </cell>
          <cell r="AA460">
            <v>69565.154240000003</v>
          </cell>
        </row>
        <row r="461">
          <cell r="A461" t="str">
            <v>25010017</v>
          </cell>
          <cell r="B461" t="str">
            <v>Moreno Lizama Rubi Maria De La Soledad</v>
          </cell>
          <cell r="C461" t="str">
            <v>Asistente educativa "b"</v>
          </cell>
          <cell r="D461">
            <v>111.18848</v>
          </cell>
          <cell r="E461">
            <v>3335.6543999999999</v>
          </cell>
          <cell r="H461">
            <v>3335.6543999999999</v>
          </cell>
          <cell r="I461">
            <v>133.426176</v>
          </cell>
          <cell r="J461">
            <v>3469.0805759999998</v>
          </cell>
          <cell r="K461">
            <v>41629</v>
          </cell>
          <cell r="L461">
            <v>4818.1807679999993</v>
          </cell>
          <cell r="M461">
            <v>1500</v>
          </cell>
          <cell r="N461">
            <v>579</v>
          </cell>
          <cell r="O461">
            <v>2776</v>
          </cell>
          <cell r="P461">
            <v>6000</v>
          </cell>
          <cell r="Q461">
            <v>1157</v>
          </cell>
          <cell r="R461">
            <v>324</v>
          </cell>
          <cell r="T461">
            <v>5308</v>
          </cell>
          <cell r="U461">
            <v>708</v>
          </cell>
          <cell r="V461">
            <v>2590.08</v>
          </cell>
          <cell r="Z461">
            <v>2500</v>
          </cell>
          <cell r="AA461">
            <v>69889.260767999993</v>
          </cell>
        </row>
        <row r="462">
          <cell r="A462" t="str">
            <v>25010002</v>
          </cell>
          <cell r="B462" t="str">
            <v>Alemañy Cordero Erika Alejandra</v>
          </cell>
          <cell r="C462" t="str">
            <v>Asistente educativa "b"</v>
          </cell>
          <cell r="D462">
            <v>111.18848</v>
          </cell>
          <cell r="E462">
            <v>3335.6543999999999</v>
          </cell>
          <cell r="H462">
            <v>3335.6543999999999</v>
          </cell>
          <cell r="I462">
            <v>133.426176</v>
          </cell>
          <cell r="J462">
            <v>3469.0805759999998</v>
          </cell>
          <cell r="K462">
            <v>41629</v>
          </cell>
          <cell r="L462">
            <v>4818.1807679999993</v>
          </cell>
          <cell r="M462">
            <v>1500</v>
          </cell>
          <cell r="N462">
            <v>579</v>
          </cell>
          <cell r="O462">
            <v>2776</v>
          </cell>
          <cell r="P462">
            <v>6000</v>
          </cell>
          <cell r="Q462">
            <v>1157</v>
          </cell>
          <cell r="R462">
            <v>324</v>
          </cell>
          <cell r="T462">
            <v>5308</v>
          </cell>
          <cell r="U462">
            <v>708</v>
          </cell>
          <cell r="V462">
            <v>2590.08</v>
          </cell>
          <cell r="Z462">
            <v>2500</v>
          </cell>
          <cell r="AA462">
            <v>69889.260767999993</v>
          </cell>
        </row>
        <row r="463">
          <cell r="A463" t="str">
            <v>25010046</v>
          </cell>
          <cell r="B463" t="str">
            <v>Balam Herrera Gisela Del Carmen</v>
          </cell>
          <cell r="C463" t="str">
            <v>Asistente educativa "b"</v>
          </cell>
          <cell r="D463">
            <v>111.18848</v>
          </cell>
          <cell r="E463">
            <v>3335.6543999999999</v>
          </cell>
          <cell r="H463">
            <v>3335.6543999999999</v>
          </cell>
          <cell r="I463">
            <v>133.426176</v>
          </cell>
          <cell r="J463">
            <v>3469.0805759999998</v>
          </cell>
          <cell r="K463">
            <v>41629</v>
          </cell>
          <cell r="L463">
            <v>4818.1807679999993</v>
          </cell>
          <cell r="M463">
            <v>1500</v>
          </cell>
          <cell r="N463">
            <v>579</v>
          </cell>
          <cell r="O463">
            <v>2776</v>
          </cell>
          <cell r="P463">
            <v>6000</v>
          </cell>
          <cell r="Q463">
            <v>1157</v>
          </cell>
          <cell r="T463">
            <v>5308</v>
          </cell>
          <cell r="U463">
            <v>708</v>
          </cell>
          <cell r="V463">
            <v>2590.08</v>
          </cell>
          <cell r="Z463">
            <v>2500</v>
          </cell>
          <cell r="AA463">
            <v>69565.260767999993</v>
          </cell>
        </row>
        <row r="464">
          <cell r="A464" t="str">
            <v>25140035</v>
          </cell>
          <cell r="B464" t="str">
            <v>Cobos Solis Wendy Karina</v>
          </cell>
          <cell r="C464" t="str">
            <v>Encargada de grupo</v>
          </cell>
          <cell r="D464">
            <v>131.23052799999999</v>
          </cell>
          <cell r="E464">
            <v>3936.9158399999997</v>
          </cell>
          <cell r="H464">
            <v>3936.9158399999997</v>
          </cell>
          <cell r="I464">
            <v>157.47663359999999</v>
          </cell>
          <cell r="J464">
            <v>4094.3924735999994</v>
          </cell>
          <cell r="K464">
            <v>49133</v>
          </cell>
          <cell r="L464">
            <v>6075.9299647999987</v>
          </cell>
          <cell r="M464">
            <v>1500</v>
          </cell>
          <cell r="N464">
            <v>683</v>
          </cell>
          <cell r="O464">
            <v>3276</v>
          </cell>
          <cell r="P464">
            <v>6000</v>
          </cell>
          <cell r="Q464">
            <v>1365</v>
          </cell>
          <cell r="R464">
            <v>324</v>
          </cell>
          <cell r="T464">
            <v>6265</v>
          </cell>
          <cell r="U464">
            <v>836</v>
          </cell>
          <cell r="V464">
            <v>2055.6</v>
          </cell>
          <cell r="Z464">
            <v>2500</v>
          </cell>
          <cell r="AA464">
            <v>80013.529964800007</v>
          </cell>
        </row>
        <row r="465">
          <cell r="A465" t="str">
            <v>25160004</v>
          </cell>
          <cell r="B465" t="str">
            <v>Vacante</v>
          </cell>
          <cell r="C465" t="str">
            <v>Encargada de grupo</v>
          </cell>
          <cell r="D465">
            <v>131.22720000000001</v>
          </cell>
          <cell r="E465">
            <v>3936.8160000000003</v>
          </cell>
          <cell r="H465">
            <v>3936.8160000000003</v>
          </cell>
          <cell r="I465">
            <v>157.47264000000001</v>
          </cell>
          <cell r="J465">
            <v>4094.2886400000002</v>
          </cell>
          <cell r="K465">
            <v>49132</v>
          </cell>
          <cell r="L465">
            <v>6075.7515200000007</v>
          </cell>
          <cell r="M465">
            <v>1500</v>
          </cell>
          <cell r="N465">
            <v>683</v>
          </cell>
          <cell r="O465">
            <v>3276</v>
          </cell>
          <cell r="P465">
            <v>6000</v>
          </cell>
          <cell r="Q465">
            <v>1365</v>
          </cell>
          <cell r="T465">
            <v>6265</v>
          </cell>
          <cell r="U465">
            <v>836</v>
          </cell>
          <cell r="V465">
            <v>2055.84</v>
          </cell>
          <cell r="Z465">
            <v>2500</v>
          </cell>
          <cell r="AA465">
            <v>79688.591519999987</v>
          </cell>
        </row>
        <row r="466">
          <cell r="A466" t="str">
            <v>25170001</v>
          </cell>
          <cell r="B466" t="str">
            <v>Maza Poot Maria Lucina</v>
          </cell>
          <cell r="C466" t="str">
            <v>Encargada de grupo</v>
          </cell>
          <cell r="D466">
            <v>131.22999999999999</v>
          </cell>
          <cell r="E466">
            <v>3936.8999999999996</v>
          </cell>
          <cell r="H466">
            <v>3936.8999999999996</v>
          </cell>
          <cell r="I466">
            <v>157.476</v>
          </cell>
          <cell r="J466">
            <v>4094.3759999999997</v>
          </cell>
          <cell r="K466">
            <v>49133</v>
          </cell>
          <cell r="L466">
            <v>6075.8979999999992</v>
          </cell>
          <cell r="M466">
            <v>1500</v>
          </cell>
          <cell r="N466">
            <v>683</v>
          </cell>
          <cell r="O466">
            <v>3276</v>
          </cell>
          <cell r="P466">
            <v>6000</v>
          </cell>
          <cell r="Q466">
            <v>1365</v>
          </cell>
          <cell r="T466">
            <v>6265</v>
          </cell>
          <cell r="U466">
            <v>836</v>
          </cell>
          <cell r="V466">
            <v>2055.6</v>
          </cell>
          <cell r="Z466">
            <v>2500</v>
          </cell>
          <cell r="AA466">
            <v>79689.498000000007</v>
          </cell>
        </row>
        <row r="467">
          <cell r="A467" t="str">
            <v>25170002</v>
          </cell>
          <cell r="B467" t="str">
            <v>Caballero Ortiz Elsy Del Jesus</v>
          </cell>
          <cell r="C467" t="str">
            <v>Asistente educativa "a"</v>
          </cell>
          <cell r="D467">
            <v>111.19</v>
          </cell>
          <cell r="E467">
            <v>3335.7</v>
          </cell>
          <cell r="H467">
            <v>3335.7</v>
          </cell>
          <cell r="I467">
            <v>133.428</v>
          </cell>
          <cell r="J467">
            <v>3469.1279999999997</v>
          </cell>
          <cell r="K467">
            <v>41630</v>
          </cell>
          <cell r="L467">
            <v>4818.2539999999999</v>
          </cell>
          <cell r="M467">
            <v>1500</v>
          </cell>
          <cell r="N467">
            <v>579</v>
          </cell>
          <cell r="O467">
            <v>2776</v>
          </cell>
          <cell r="P467">
            <v>6000</v>
          </cell>
          <cell r="Q467">
            <v>1157</v>
          </cell>
          <cell r="T467">
            <v>5308</v>
          </cell>
          <cell r="U467">
            <v>708</v>
          </cell>
          <cell r="V467">
            <v>2589.84</v>
          </cell>
          <cell r="Z467">
            <v>2500</v>
          </cell>
          <cell r="AA467">
            <v>69566.093999999997</v>
          </cell>
        </row>
        <row r="468">
          <cell r="A468" t="str">
            <v>21020005</v>
          </cell>
          <cell r="B468" t="str">
            <v>Cocom Colin Laura Beatriz</v>
          </cell>
          <cell r="C468" t="str">
            <v>Doctor "b"</v>
          </cell>
          <cell r="D468">
            <v>173.33</v>
          </cell>
          <cell r="E468">
            <v>5199.9000000000005</v>
          </cell>
          <cell r="H468">
            <v>5199.9000000000005</v>
          </cell>
          <cell r="I468">
            <v>207.99600000000004</v>
          </cell>
          <cell r="J468">
            <v>5407.8960000000006</v>
          </cell>
          <cell r="K468">
            <v>64895</v>
          </cell>
          <cell r="L468">
            <v>8300.1779999999999</v>
          </cell>
          <cell r="M468">
            <v>1500</v>
          </cell>
          <cell r="N468">
            <v>902</v>
          </cell>
          <cell r="O468">
            <v>4327</v>
          </cell>
          <cell r="P468">
            <v>6000</v>
          </cell>
          <cell r="Q468">
            <v>1803</v>
          </cell>
          <cell r="T468">
            <v>8275</v>
          </cell>
          <cell r="U468">
            <v>1104</v>
          </cell>
          <cell r="V468">
            <v>92.64</v>
          </cell>
          <cell r="Z468">
            <v>2500</v>
          </cell>
          <cell r="AA468">
            <v>99698.817999999999</v>
          </cell>
        </row>
        <row r="469">
          <cell r="A469" t="str">
            <v>25010023</v>
          </cell>
          <cell r="B469" t="str">
            <v>Tec Muñoz Susana Del Carmen</v>
          </cell>
          <cell r="C469" t="str">
            <v>Enfermera "b"</v>
          </cell>
          <cell r="D469">
            <v>112.4864</v>
          </cell>
          <cell r="E469">
            <v>3374.5920000000001</v>
          </cell>
          <cell r="H469">
            <v>3374.5920000000001</v>
          </cell>
          <cell r="I469">
            <v>134.98367999999999</v>
          </cell>
          <cell r="J469">
            <v>3509.5756799999999</v>
          </cell>
          <cell r="K469">
            <v>42115</v>
          </cell>
          <cell r="L469">
            <v>4880.9842399999998</v>
          </cell>
          <cell r="M469">
            <v>1500</v>
          </cell>
          <cell r="N469">
            <v>585</v>
          </cell>
          <cell r="O469">
            <v>2808</v>
          </cell>
          <cell r="P469">
            <v>6000</v>
          </cell>
          <cell r="Q469">
            <v>1170</v>
          </cell>
          <cell r="R469">
            <v>324</v>
          </cell>
          <cell r="T469">
            <v>5370</v>
          </cell>
          <cell r="U469">
            <v>716</v>
          </cell>
          <cell r="V469">
            <v>2441.04</v>
          </cell>
          <cell r="Z469">
            <v>2500</v>
          </cell>
          <cell r="AA469">
            <v>70410.024239999999</v>
          </cell>
        </row>
        <row r="470">
          <cell r="A470" t="str">
            <v>21010011</v>
          </cell>
          <cell r="B470" t="str">
            <v>Hu Chi Pedro</v>
          </cell>
          <cell r="C470" t="str">
            <v>Vigilante "b"</v>
          </cell>
          <cell r="D470">
            <v>106.786368</v>
          </cell>
          <cell r="E470">
            <v>3203.5910399999998</v>
          </cell>
          <cell r="H470">
            <v>3203.5910399999998</v>
          </cell>
          <cell r="I470">
            <v>128.1436416</v>
          </cell>
          <cell r="J470">
            <v>3331.7346815999999</v>
          </cell>
          <cell r="K470">
            <v>39981</v>
          </cell>
          <cell r="L470">
            <v>4605.1429088000004</v>
          </cell>
          <cell r="M470">
            <v>1500</v>
          </cell>
          <cell r="N470">
            <v>556</v>
          </cell>
          <cell r="O470">
            <v>2666</v>
          </cell>
          <cell r="P470">
            <v>6000</v>
          </cell>
          <cell r="Q470">
            <v>1111</v>
          </cell>
          <cell r="R470">
            <v>324</v>
          </cell>
          <cell r="S470">
            <v>1332.6938726400001</v>
          </cell>
          <cell r="T470">
            <v>5098</v>
          </cell>
          <cell r="U470">
            <v>680</v>
          </cell>
          <cell r="V470">
            <v>2845.92</v>
          </cell>
          <cell r="W470">
            <v>2666</v>
          </cell>
          <cell r="Z470">
            <v>2500</v>
          </cell>
          <cell r="AA470">
            <v>71865.756781439995</v>
          </cell>
        </row>
        <row r="471">
          <cell r="B471" t="str">
            <v>Subtotal</v>
          </cell>
          <cell r="D471">
            <v>5722.5860479999965</v>
          </cell>
          <cell r="E471">
            <v>171947.52143999998</v>
          </cell>
          <cell r="F471">
            <v>0</v>
          </cell>
          <cell r="G471">
            <v>36</v>
          </cell>
          <cell r="H471">
            <v>171947.52143999998</v>
          </cell>
          <cell r="I471">
            <v>6877.9008575999978</v>
          </cell>
          <cell r="J471">
            <v>178825.42229759999</v>
          </cell>
          <cell r="K471">
            <v>2145921</v>
          </cell>
          <cell r="L471">
            <v>255825.15839679982</v>
          </cell>
          <cell r="M471">
            <v>70500</v>
          </cell>
          <cell r="N471">
            <v>29835</v>
          </cell>
          <cell r="O471">
            <v>132480</v>
          </cell>
          <cell r="P471">
            <v>282000</v>
          </cell>
          <cell r="Q471">
            <v>59629</v>
          </cell>
          <cell r="R471">
            <v>13608</v>
          </cell>
          <cell r="S471">
            <v>1332.6938726400001</v>
          </cell>
          <cell r="T471">
            <v>273622</v>
          </cell>
          <cell r="U471">
            <v>36498</v>
          </cell>
          <cell r="V471">
            <v>113534.88000000003</v>
          </cell>
          <cell r="W471">
            <v>2666</v>
          </cell>
          <cell r="X471">
            <v>0</v>
          </cell>
          <cell r="Y471">
            <v>39787</v>
          </cell>
          <cell r="Z471">
            <v>117500</v>
          </cell>
          <cell r="AB471">
            <v>3574738.7322694408</v>
          </cell>
        </row>
        <row r="472">
          <cell r="B472" t="str">
            <v>Cendi de ticul - Administrativo</v>
          </cell>
          <cell r="E472">
            <v>0</v>
          </cell>
        </row>
        <row r="473">
          <cell r="A473" t="str">
            <v>26010001</v>
          </cell>
          <cell r="B473" t="str">
            <v>Alejos Burgos Marco Antonio</v>
          </cell>
          <cell r="C473" t="str">
            <v>Trabajador social Cendi</v>
          </cell>
          <cell r="D473">
            <v>108.668352</v>
          </cell>
          <cell r="E473">
            <v>3260.0505600000001</v>
          </cell>
          <cell r="H473">
            <v>3260.0505600000001</v>
          </cell>
          <cell r="I473">
            <v>130.40202240000002</v>
          </cell>
          <cell r="J473">
            <v>3390.4525824000002</v>
          </cell>
          <cell r="K473">
            <v>40686</v>
          </cell>
          <cell r="L473">
            <v>4696.2134431999993</v>
          </cell>
          <cell r="M473">
            <v>1500</v>
          </cell>
          <cell r="N473">
            <v>566</v>
          </cell>
          <cell r="O473">
            <v>2713</v>
          </cell>
          <cell r="P473">
            <v>6000</v>
          </cell>
          <cell r="Q473">
            <v>1131</v>
          </cell>
          <cell r="R473">
            <v>324</v>
          </cell>
          <cell r="T473">
            <v>5188</v>
          </cell>
          <cell r="U473">
            <v>692</v>
          </cell>
          <cell r="V473">
            <v>2807.52</v>
          </cell>
          <cell r="Z473">
            <v>2500</v>
          </cell>
          <cell r="AA473">
            <v>68803.733443200006</v>
          </cell>
        </row>
        <row r="474">
          <cell r="A474" t="str">
            <v>26010003</v>
          </cell>
          <cell r="B474" t="str">
            <v>Castillo Alejos Monica Aurora</v>
          </cell>
          <cell r="C474" t="str">
            <v>Directora de Cendi</v>
          </cell>
          <cell r="D474">
            <v>425.06880000000001</v>
          </cell>
          <cell r="E474">
            <v>12752.064</v>
          </cell>
          <cell r="H474">
            <v>12752.064</v>
          </cell>
          <cell r="I474">
            <v>510.08256</v>
          </cell>
          <cell r="J474">
            <v>13262.146560000001</v>
          </cell>
          <cell r="K474">
            <v>159146</v>
          </cell>
          <cell r="L474">
            <v>20936.002080000002</v>
          </cell>
          <cell r="M474">
            <v>1500</v>
          </cell>
          <cell r="N474">
            <v>2211</v>
          </cell>
          <cell r="P474">
            <v>6000</v>
          </cell>
          <cell r="Q474">
            <v>4421</v>
          </cell>
          <cell r="R474">
            <v>324</v>
          </cell>
          <cell r="T474">
            <v>20292</v>
          </cell>
          <cell r="U474">
            <v>2706</v>
          </cell>
          <cell r="V474">
            <v>0</v>
          </cell>
          <cell r="Y474">
            <v>39787</v>
          </cell>
          <cell r="Z474">
            <v>2500</v>
          </cell>
          <cell r="AA474">
            <v>259823.00208000001</v>
          </cell>
        </row>
        <row r="475">
          <cell r="A475" t="str">
            <v>26010006</v>
          </cell>
          <cell r="B475" t="str">
            <v>Chan Cob Rocio Evelin</v>
          </cell>
          <cell r="C475" t="str">
            <v>Coordinador de Pedagogia</v>
          </cell>
          <cell r="D475">
            <v>198.29</v>
          </cell>
          <cell r="E475">
            <v>5948.7</v>
          </cell>
          <cell r="H475">
            <v>5948.7</v>
          </cell>
          <cell r="I475">
            <v>237.94800000000001</v>
          </cell>
          <cell r="J475">
            <v>6186.6480000000001</v>
          </cell>
          <cell r="K475">
            <v>74240</v>
          </cell>
          <cell r="L475">
            <v>9603.9040000000005</v>
          </cell>
          <cell r="M475">
            <v>1500</v>
          </cell>
          <cell r="N475">
            <v>1032</v>
          </cell>
          <cell r="O475">
            <v>4950</v>
          </cell>
          <cell r="P475">
            <v>6000</v>
          </cell>
          <cell r="Q475">
            <v>2063</v>
          </cell>
          <cell r="R475">
            <v>324</v>
          </cell>
          <cell r="T475">
            <v>9466</v>
          </cell>
          <cell r="U475">
            <v>1263</v>
          </cell>
          <cell r="V475">
            <v>0</v>
          </cell>
          <cell r="Z475">
            <v>2500</v>
          </cell>
          <cell r="AA475">
            <v>112941.90399999999</v>
          </cell>
        </row>
        <row r="476">
          <cell r="A476" t="str">
            <v>26010011</v>
          </cell>
          <cell r="B476" t="str">
            <v>Pacheco Naal Wendy Alejandra</v>
          </cell>
          <cell r="C476" t="str">
            <v>Auxiliar administrativo cendi</v>
          </cell>
          <cell r="D476">
            <v>126.9008</v>
          </cell>
          <cell r="E476">
            <v>3807.0240000000003</v>
          </cell>
          <cell r="H476">
            <v>3807.0240000000003</v>
          </cell>
          <cell r="I476">
            <v>152.28096000000002</v>
          </cell>
          <cell r="J476">
            <v>3959.3049600000004</v>
          </cell>
          <cell r="K476">
            <v>47512</v>
          </cell>
          <cell r="L476">
            <v>5852.5532800000001</v>
          </cell>
          <cell r="M476">
            <v>1500</v>
          </cell>
          <cell r="N476">
            <v>660</v>
          </cell>
          <cell r="O476">
            <v>3168</v>
          </cell>
          <cell r="P476">
            <v>6000</v>
          </cell>
          <cell r="Q476">
            <v>1320</v>
          </cell>
          <cell r="R476">
            <v>324</v>
          </cell>
          <cell r="T476">
            <v>6058</v>
          </cell>
          <cell r="U476">
            <v>808</v>
          </cell>
          <cell r="V476">
            <v>2144.88</v>
          </cell>
          <cell r="Z476">
            <v>2500</v>
          </cell>
          <cell r="AA476">
            <v>77847.433279999997</v>
          </cell>
        </row>
        <row r="477">
          <cell r="A477" t="str">
            <v>26010021</v>
          </cell>
          <cell r="B477" t="str">
            <v>Guerrero Santos Marco Antonio</v>
          </cell>
          <cell r="C477" t="str">
            <v>Instructor</v>
          </cell>
          <cell r="D477">
            <v>44.99</v>
          </cell>
          <cell r="E477">
            <v>719.84</v>
          </cell>
          <cell r="G477">
            <v>16</v>
          </cell>
          <cell r="H477">
            <v>719.84</v>
          </cell>
          <cell r="I477">
            <v>28.793600000000001</v>
          </cell>
          <cell r="J477">
            <v>748.6336</v>
          </cell>
          <cell r="K477">
            <v>8984</v>
          </cell>
          <cell r="L477">
            <v>998.17813333333334</v>
          </cell>
          <cell r="M477">
            <v>1500</v>
          </cell>
          <cell r="N477">
            <v>125</v>
          </cell>
          <cell r="O477">
            <v>599</v>
          </cell>
          <cell r="P477">
            <v>6000</v>
          </cell>
          <cell r="Q477">
            <v>250</v>
          </cell>
          <cell r="T477">
            <v>1146</v>
          </cell>
          <cell r="U477">
            <v>153</v>
          </cell>
          <cell r="V477">
            <v>4551.3599999999997</v>
          </cell>
          <cell r="Z477">
            <v>2500</v>
          </cell>
          <cell r="AA477">
            <v>26806.538133333335</v>
          </cell>
        </row>
        <row r="478">
          <cell r="A478" t="str">
            <v>26010009</v>
          </cell>
          <cell r="B478" t="str">
            <v>Guillen Uc Argelia Guadalupe</v>
          </cell>
          <cell r="C478" t="str">
            <v>Galopina "b"</v>
          </cell>
          <cell r="D478">
            <v>99.290880000000001</v>
          </cell>
          <cell r="E478">
            <v>2978.7264</v>
          </cell>
          <cell r="H478">
            <v>2978.7264</v>
          </cell>
          <cell r="I478">
            <v>119.149056</v>
          </cell>
          <cell r="J478">
            <v>3097.8754560000002</v>
          </cell>
          <cell r="K478">
            <v>37175</v>
          </cell>
          <cell r="L478">
            <v>4201.3106080000007</v>
          </cell>
          <cell r="M478">
            <v>1500</v>
          </cell>
          <cell r="N478">
            <v>517</v>
          </cell>
          <cell r="O478">
            <v>2479</v>
          </cell>
          <cell r="P478">
            <v>6000</v>
          </cell>
          <cell r="Q478">
            <v>1033</v>
          </cell>
          <cell r="R478">
            <v>324</v>
          </cell>
          <cell r="T478">
            <v>4740</v>
          </cell>
          <cell r="U478">
            <v>632</v>
          </cell>
          <cell r="V478">
            <v>3000.24</v>
          </cell>
          <cell r="Z478">
            <v>2500</v>
          </cell>
          <cell r="AA478">
            <v>64101.550607999998</v>
          </cell>
        </row>
        <row r="479">
          <cell r="A479" t="str">
            <v>26010017</v>
          </cell>
          <cell r="B479" t="str">
            <v>Zapata Sosa Rosa Marleny</v>
          </cell>
          <cell r="C479" t="str">
            <v>Galopina "b"</v>
          </cell>
          <cell r="D479">
            <v>99.290880000000001</v>
          </cell>
          <cell r="E479">
            <v>2978.7264</v>
          </cell>
          <cell r="H479">
            <v>2978.7264</v>
          </cell>
          <cell r="I479">
            <v>119.149056</v>
          </cell>
          <cell r="J479">
            <v>3097.8754560000002</v>
          </cell>
          <cell r="K479">
            <v>37175</v>
          </cell>
          <cell r="L479">
            <v>4201.3106080000007</v>
          </cell>
          <cell r="M479">
            <v>1500</v>
          </cell>
          <cell r="N479">
            <v>517</v>
          </cell>
          <cell r="O479">
            <v>2479</v>
          </cell>
          <cell r="P479">
            <v>6000</v>
          </cell>
          <cell r="Q479">
            <v>1033</v>
          </cell>
          <cell r="R479">
            <v>324</v>
          </cell>
          <cell r="T479">
            <v>4740</v>
          </cell>
          <cell r="U479">
            <v>632</v>
          </cell>
          <cell r="V479">
            <v>3000.24</v>
          </cell>
          <cell r="Z479">
            <v>2500</v>
          </cell>
          <cell r="AA479">
            <v>64101.550607999998</v>
          </cell>
        </row>
        <row r="480">
          <cell r="A480" t="str">
            <v>26120001</v>
          </cell>
          <cell r="B480" t="str">
            <v>Ake May Mayra Alejandra</v>
          </cell>
          <cell r="C480" t="str">
            <v>Galopina "b"</v>
          </cell>
          <cell r="D480">
            <v>99.288799999999995</v>
          </cell>
          <cell r="E480">
            <v>2978.6639999999998</v>
          </cell>
          <cell r="H480">
            <v>2978.6639999999998</v>
          </cell>
          <cell r="I480">
            <v>119.14655999999999</v>
          </cell>
          <cell r="J480">
            <v>3097.8105599999999</v>
          </cell>
          <cell r="K480">
            <v>37174</v>
          </cell>
          <cell r="L480">
            <v>4201.2140799999997</v>
          </cell>
          <cell r="M480">
            <v>1500</v>
          </cell>
          <cell r="N480">
            <v>517</v>
          </cell>
          <cell r="O480">
            <v>2479</v>
          </cell>
          <cell r="P480">
            <v>6000</v>
          </cell>
          <cell r="Q480">
            <v>1033</v>
          </cell>
          <cell r="T480">
            <v>4740</v>
          </cell>
          <cell r="U480">
            <v>632</v>
          </cell>
          <cell r="V480">
            <v>3000</v>
          </cell>
          <cell r="Z480">
            <v>2500</v>
          </cell>
          <cell r="AA480">
            <v>63776.214079999998</v>
          </cell>
        </row>
        <row r="481">
          <cell r="A481" t="str">
            <v>26010005</v>
          </cell>
          <cell r="B481" t="str">
            <v>Chan Balam Selmi</v>
          </cell>
          <cell r="C481" t="str">
            <v>Intendente "b"</v>
          </cell>
          <cell r="D481">
            <v>99.290880000000001</v>
          </cell>
          <cell r="E481">
            <v>2978.7264</v>
          </cell>
          <cell r="H481">
            <v>2978.7264</v>
          </cell>
          <cell r="I481">
            <v>119.149056</v>
          </cell>
          <cell r="J481">
            <v>3097.8754560000002</v>
          </cell>
          <cell r="K481">
            <v>37175</v>
          </cell>
          <cell r="L481">
            <v>4201.3106080000007</v>
          </cell>
          <cell r="M481">
            <v>1500</v>
          </cell>
          <cell r="N481">
            <v>517</v>
          </cell>
          <cell r="O481">
            <v>2479</v>
          </cell>
          <cell r="P481">
            <v>6000</v>
          </cell>
          <cell r="Q481">
            <v>1033</v>
          </cell>
          <cell r="R481">
            <v>324</v>
          </cell>
          <cell r="T481">
            <v>4740</v>
          </cell>
          <cell r="U481">
            <v>632</v>
          </cell>
          <cell r="V481">
            <v>3000.24</v>
          </cell>
          <cell r="Z481">
            <v>2500</v>
          </cell>
          <cell r="AA481">
            <v>64101.550607999998</v>
          </cell>
        </row>
        <row r="482">
          <cell r="A482" t="str">
            <v>26020003</v>
          </cell>
          <cell r="B482" t="str">
            <v>Delgado - Nely Beatriz</v>
          </cell>
          <cell r="C482" t="str">
            <v>Intendente "a"</v>
          </cell>
          <cell r="D482">
            <v>99.29</v>
          </cell>
          <cell r="E482">
            <v>2978.7000000000003</v>
          </cell>
          <cell r="H482">
            <v>2978.7000000000003</v>
          </cell>
          <cell r="I482">
            <v>119.14800000000001</v>
          </cell>
          <cell r="J482">
            <v>3097.8480000000004</v>
          </cell>
          <cell r="K482">
            <v>37175</v>
          </cell>
          <cell r="L482">
            <v>4201.264000000001</v>
          </cell>
          <cell r="M482">
            <v>1500</v>
          </cell>
          <cell r="N482">
            <v>517</v>
          </cell>
          <cell r="O482">
            <v>2479</v>
          </cell>
          <cell r="P482">
            <v>6000</v>
          </cell>
          <cell r="Q482">
            <v>1033</v>
          </cell>
          <cell r="T482">
            <v>4740</v>
          </cell>
          <cell r="U482">
            <v>632</v>
          </cell>
          <cell r="V482">
            <v>3000.24</v>
          </cell>
          <cell r="Z482">
            <v>2500</v>
          </cell>
          <cell r="AA482">
            <v>63777.504000000001</v>
          </cell>
        </row>
        <row r="483">
          <cell r="A483" t="str">
            <v>26010002</v>
          </cell>
          <cell r="B483" t="str">
            <v>Carrillo Avila Ileana Asuncion</v>
          </cell>
          <cell r="C483" t="str">
            <v>Asistente educativa "b"</v>
          </cell>
          <cell r="D483">
            <v>111.18848</v>
          </cell>
          <cell r="E483">
            <v>3335.6543999999999</v>
          </cell>
          <cell r="H483">
            <v>3335.6543999999999</v>
          </cell>
          <cell r="I483">
            <v>133.426176</v>
          </cell>
          <cell r="J483">
            <v>3469.0805759999998</v>
          </cell>
          <cell r="K483">
            <v>41629</v>
          </cell>
          <cell r="L483">
            <v>4818.1807679999993</v>
          </cell>
          <cell r="M483">
            <v>1500</v>
          </cell>
          <cell r="N483">
            <v>579</v>
          </cell>
          <cell r="O483">
            <v>2776</v>
          </cell>
          <cell r="P483">
            <v>6000</v>
          </cell>
          <cell r="Q483">
            <v>1157</v>
          </cell>
          <cell r="R483">
            <v>324</v>
          </cell>
          <cell r="T483">
            <v>5308</v>
          </cell>
          <cell r="U483">
            <v>708</v>
          </cell>
          <cell r="V483">
            <v>2590.08</v>
          </cell>
          <cell r="Z483">
            <v>2500</v>
          </cell>
          <cell r="AA483">
            <v>69889.260767999993</v>
          </cell>
        </row>
        <row r="484">
          <cell r="A484" t="str">
            <v>26010004</v>
          </cell>
          <cell r="B484" t="str">
            <v>Castillo Samos Raquel Elizabeth</v>
          </cell>
          <cell r="C484" t="str">
            <v>Asistente educativa "b"</v>
          </cell>
          <cell r="D484">
            <v>111.18848</v>
          </cell>
          <cell r="E484">
            <v>3335.6543999999999</v>
          </cell>
          <cell r="H484">
            <v>3335.6543999999999</v>
          </cell>
          <cell r="I484">
            <v>133.426176</v>
          </cell>
          <cell r="J484">
            <v>3469.0805759999998</v>
          </cell>
          <cell r="K484">
            <v>41629</v>
          </cell>
          <cell r="L484">
            <v>4818.1807679999993</v>
          </cell>
          <cell r="M484">
            <v>1500</v>
          </cell>
          <cell r="N484">
            <v>579</v>
          </cell>
          <cell r="O484">
            <v>2776</v>
          </cell>
          <cell r="P484">
            <v>6000</v>
          </cell>
          <cell r="Q484">
            <v>1157</v>
          </cell>
          <cell r="R484">
            <v>324</v>
          </cell>
          <cell r="T484">
            <v>5308</v>
          </cell>
          <cell r="U484">
            <v>708</v>
          </cell>
          <cell r="V484">
            <v>2590.08</v>
          </cell>
          <cell r="Z484">
            <v>2500</v>
          </cell>
          <cell r="AA484">
            <v>69889.260767999993</v>
          </cell>
        </row>
        <row r="485">
          <cell r="A485" t="str">
            <v>26010010</v>
          </cell>
          <cell r="B485" t="str">
            <v>Lopez Mejia Erika Roxana</v>
          </cell>
          <cell r="C485" t="str">
            <v>Encargada de grupo</v>
          </cell>
          <cell r="D485">
            <v>131.23052799999999</v>
          </cell>
          <cell r="E485">
            <v>3936.9158399999997</v>
          </cell>
          <cell r="H485">
            <v>3936.9158399999997</v>
          </cell>
          <cell r="I485">
            <v>157.47663359999999</v>
          </cell>
          <cell r="J485">
            <v>4094.3924735999994</v>
          </cell>
          <cell r="K485">
            <v>49133</v>
          </cell>
          <cell r="L485">
            <v>6075.9299647999987</v>
          </cell>
          <cell r="M485">
            <v>1500</v>
          </cell>
          <cell r="N485">
            <v>683</v>
          </cell>
          <cell r="O485">
            <v>3276</v>
          </cell>
          <cell r="P485">
            <v>6000</v>
          </cell>
          <cell r="Q485">
            <v>1365</v>
          </cell>
          <cell r="R485">
            <v>324</v>
          </cell>
          <cell r="T485">
            <v>6265</v>
          </cell>
          <cell r="U485">
            <v>836</v>
          </cell>
          <cell r="V485">
            <v>2055.6</v>
          </cell>
          <cell r="Z485">
            <v>2500</v>
          </cell>
          <cell r="AA485">
            <v>80013.529964800007</v>
          </cell>
        </row>
        <row r="486">
          <cell r="A486" t="str">
            <v>26020001</v>
          </cell>
          <cell r="B486" t="str">
            <v>Chan Peralta Mary Isabel</v>
          </cell>
          <cell r="C486" t="str">
            <v>Asistente educativa "b"</v>
          </cell>
          <cell r="D486">
            <v>111.19</v>
          </cell>
          <cell r="E486">
            <v>3335.7</v>
          </cell>
          <cell r="H486">
            <v>3335.7</v>
          </cell>
          <cell r="I486">
            <v>133.428</v>
          </cell>
          <cell r="J486">
            <v>3469.1279999999997</v>
          </cell>
          <cell r="K486">
            <v>41630</v>
          </cell>
          <cell r="L486">
            <v>4818.2539999999999</v>
          </cell>
          <cell r="M486">
            <v>1500</v>
          </cell>
          <cell r="N486">
            <v>579</v>
          </cell>
          <cell r="O486">
            <v>2776</v>
          </cell>
          <cell r="P486">
            <v>6000</v>
          </cell>
          <cell r="Q486">
            <v>1157</v>
          </cell>
          <cell r="T486">
            <v>5308</v>
          </cell>
          <cell r="U486">
            <v>708</v>
          </cell>
          <cell r="V486">
            <v>2589.84</v>
          </cell>
          <cell r="Z486">
            <v>2500</v>
          </cell>
          <cell r="AA486">
            <v>69566.093999999997</v>
          </cell>
        </row>
        <row r="487">
          <cell r="A487" t="str">
            <v>26090003</v>
          </cell>
          <cell r="B487" t="str">
            <v>Rodriguez Ramirez Mirley Arely</v>
          </cell>
          <cell r="C487" t="str">
            <v>Encargada de grupo</v>
          </cell>
          <cell r="D487">
            <v>131.22999999999999</v>
          </cell>
          <cell r="E487">
            <v>3936.8999999999996</v>
          </cell>
          <cell r="H487">
            <v>3936.8999999999996</v>
          </cell>
          <cell r="I487">
            <v>157.476</v>
          </cell>
          <cell r="J487">
            <v>4094.3759999999997</v>
          </cell>
          <cell r="K487">
            <v>49133</v>
          </cell>
          <cell r="L487">
            <v>6075.8979999999992</v>
          </cell>
          <cell r="M487">
            <v>1500</v>
          </cell>
          <cell r="N487">
            <v>683</v>
          </cell>
          <cell r="O487">
            <v>3276</v>
          </cell>
          <cell r="P487">
            <v>6000</v>
          </cell>
          <cell r="Q487">
            <v>1365</v>
          </cell>
          <cell r="T487">
            <v>6265</v>
          </cell>
          <cell r="U487">
            <v>836</v>
          </cell>
          <cell r="V487">
            <v>2055.6</v>
          </cell>
          <cell r="Z487">
            <v>2500</v>
          </cell>
          <cell r="AA487">
            <v>79689.498000000007</v>
          </cell>
        </row>
        <row r="488">
          <cell r="A488" t="str">
            <v>26010018</v>
          </cell>
          <cell r="B488" t="str">
            <v>Cardeña Gonzalez Daneira Rocio</v>
          </cell>
          <cell r="C488" t="str">
            <v>Asistente educativa "b"</v>
          </cell>
          <cell r="D488">
            <v>111.18848</v>
          </cell>
          <cell r="E488">
            <v>3335.6543999999999</v>
          </cell>
          <cell r="H488">
            <v>3335.6543999999999</v>
          </cell>
          <cell r="I488">
            <v>133.426176</v>
          </cell>
          <cell r="J488">
            <v>3469.0805759999998</v>
          </cell>
          <cell r="K488">
            <v>41629</v>
          </cell>
          <cell r="L488">
            <v>4818.1807679999993</v>
          </cell>
          <cell r="M488">
            <v>1500</v>
          </cell>
          <cell r="N488">
            <v>579</v>
          </cell>
          <cell r="O488">
            <v>2776</v>
          </cell>
          <cell r="P488">
            <v>6000</v>
          </cell>
          <cell r="Q488">
            <v>1157</v>
          </cell>
          <cell r="T488">
            <v>5308</v>
          </cell>
          <cell r="U488">
            <v>708</v>
          </cell>
          <cell r="V488">
            <v>2590.08</v>
          </cell>
          <cell r="Z488">
            <v>2500</v>
          </cell>
          <cell r="AA488">
            <v>69565.260767999993</v>
          </cell>
        </row>
        <row r="489">
          <cell r="A489" t="str">
            <v>26010014</v>
          </cell>
          <cell r="B489" t="str">
            <v>Rosado Pacheco Celina Del Socorro</v>
          </cell>
          <cell r="C489" t="str">
            <v>Encargada de grupo</v>
          </cell>
          <cell r="D489">
            <v>131.23052799999999</v>
          </cell>
          <cell r="E489">
            <v>3936.9158399999997</v>
          </cell>
          <cell r="H489">
            <v>3936.9158399999997</v>
          </cell>
          <cell r="I489">
            <v>157.47663359999999</v>
          </cell>
          <cell r="J489">
            <v>4094.3924735999994</v>
          </cell>
          <cell r="K489">
            <v>49133</v>
          </cell>
          <cell r="L489">
            <v>6075.9299647999987</v>
          </cell>
          <cell r="M489">
            <v>1500</v>
          </cell>
          <cell r="N489">
            <v>683</v>
          </cell>
          <cell r="O489">
            <v>3276</v>
          </cell>
          <cell r="P489">
            <v>6000</v>
          </cell>
          <cell r="Q489">
            <v>1365</v>
          </cell>
          <cell r="R489">
            <v>324</v>
          </cell>
          <cell r="T489">
            <v>6265</v>
          </cell>
          <cell r="U489">
            <v>836</v>
          </cell>
          <cell r="V489">
            <v>2055.6</v>
          </cell>
          <cell r="Z489">
            <v>2500</v>
          </cell>
          <cell r="AA489">
            <v>80013.529964800007</v>
          </cell>
        </row>
        <row r="490">
          <cell r="A490" t="str">
            <v>26050001</v>
          </cell>
          <cell r="B490" t="str">
            <v>Almeida Peralta Rita Irene</v>
          </cell>
          <cell r="C490" t="str">
            <v>Encargada de grupo</v>
          </cell>
          <cell r="D490">
            <v>131.22720000000001</v>
          </cell>
          <cell r="E490">
            <v>3936.8160000000003</v>
          </cell>
          <cell r="H490">
            <v>3936.8160000000003</v>
          </cell>
          <cell r="I490">
            <v>157.47264000000001</v>
          </cell>
          <cell r="J490">
            <v>4094.2886400000002</v>
          </cell>
          <cell r="K490">
            <v>49132</v>
          </cell>
          <cell r="L490">
            <v>6075.7515200000007</v>
          </cell>
          <cell r="M490">
            <v>1500</v>
          </cell>
          <cell r="N490">
            <v>683</v>
          </cell>
          <cell r="O490">
            <v>3276</v>
          </cell>
          <cell r="P490">
            <v>6000</v>
          </cell>
          <cell r="Q490">
            <v>1365</v>
          </cell>
          <cell r="T490">
            <v>6265</v>
          </cell>
          <cell r="U490">
            <v>836</v>
          </cell>
          <cell r="V490">
            <v>2055.84</v>
          </cell>
          <cell r="Z490">
            <v>2500</v>
          </cell>
          <cell r="AA490">
            <v>79688.591519999987</v>
          </cell>
        </row>
        <row r="491">
          <cell r="A491" t="str">
            <v>26070003</v>
          </cell>
          <cell r="B491" t="str">
            <v>Carrillo Landa Yessica Vanessa</v>
          </cell>
          <cell r="C491" t="str">
            <v>Asistente educativa "b"</v>
          </cell>
          <cell r="D491">
            <v>111.18640000000001</v>
          </cell>
          <cell r="E491">
            <v>3335.5920000000001</v>
          </cell>
          <cell r="H491">
            <v>3335.5920000000001</v>
          </cell>
          <cell r="I491">
            <v>133.42368000000002</v>
          </cell>
          <cell r="J491">
            <v>3469.01568</v>
          </cell>
          <cell r="K491">
            <v>41629</v>
          </cell>
          <cell r="L491">
            <v>4818.0742399999999</v>
          </cell>
          <cell r="M491">
            <v>1500</v>
          </cell>
          <cell r="N491">
            <v>579</v>
          </cell>
          <cell r="O491">
            <v>2776</v>
          </cell>
          <cell r="P491">
            <v>6000</v>
          </cell>
          <cell r="Q491">
            <v>1157</v>
          </cell>
          <cell r="T491">
            <v>5308</v>
          </cell>
          <cell r="U491">
            <v>708</v>
          </cell>
          <cell r="V491">
            <v>2590.08</v>
          </cell>
          <cell r="Z491">
            <v>2500</v>
          </cell>
          <cell r="AA491">
            <v>69565.154240000003</v>
          </cell>
        </row>
        <row r="492">
          <cell r="A492" t="str">
            <v>26080001</v>
          </cell>
          <cell r="B492" t="str">
            <v>Alejos Guerrero Perla America</v>
          </cell>
          <cell r="C492" t="str">
            <v>Asistente educativa "b"</v>
          </cell>
          <cell r="D492">
            <v>111.18640000000001</v>
          </cell>
          <cell r="E492">
            <v>3335.5920000000001</v>
          </cell>
          <cell r="H492">
            <v>3335.5920000000001</v>
          </cell>
          <cell r="I492">
            <v>133.42368000000002</v>
          </cell>
          <cell r="J492">
            <v>3469.01568</v>
          </cell>
          <cell r="K492">
            <v>41629</v>
          </cell>
          <cell r="L492">
            <v>4818.0742399999999</v>
          </cell>
          <cell r="M492">
            <v>1500</v>
          </cell>
          <cell r="N492">
            <v>579</v>
          </cell>
          <cell r="O492">
            <v>2776</v>
          </cell>
          <cell r="P492">
            <v>6000</v>
          </cell>
          <cell r="Q492">
            <v>1157</v>
          </cell>
          <cell r="T492">
            <v>5308</v>
          </cell>
          <cell r="U492">
            <v>708</v>
          </cell>
          <cell r="V492">
            <v>2590.08</v>
          </cell>
          <cell r="Z492">
            <v>2500</v>
          </cell>
          <cell r="AA492">
            <v>69565.154240000003</v>
          </cell>
        </row>
        <row r="493">
          <cell r="A493" t="str">
            <v>26080004</v>
          </cell>
          <cell r="B493" t="str">
            <v>Uicab Gonzalez Martha Maria</v>
          </cell>
          <cell r="C493" t="str">
            <v>Asistente educativa "a"</v>
          </cell>
          <cell r="D493">
            <v>111.19</v>
          </cell>
          <cell r="E493">
            <v>3335.7</v>
          </cell>
          <cell r="H493">
            <v>3335.7</v>
          </cell>
          <cell r="I493">
            <v>133.428</v>
          </cell>
          <cell r="J493">
            <v>3469.1279999999997</v>
          </cell>
          <cell r="K493">
            <v>41630</v>
          </cell>
          <cell r="L493">
            <v>4818.2539999999999</v>
          </cell>
          <cell r="M493">
            <v>1500</v>
          </cell>
          <cell r="N493">
            <v>579</v>
          </cell>
          <cell r="O493">
            <v>2776</v>
          </cell>
          <cell r="P493">
            <v>6000</v>
          </cell>
          <cell r="Q493">
            <v>1157</v>
          </cell>
          <cell r="T493">
            <v>5308</v>
          </cell>
          <cell r="U493">
            <v>708</v>
          </cell>
          <cell r="V493">
            <v>2589.84</v>
          </cell>
          <cell r="Z493">
            <v>2500</v>
          </cell>
          <cell r="AA493">
            <v>69566.093999999997</v>
          </cell>
        </row>
        <row r="494">
          <cell r="A494" t="str">
            <v>26080005</v>
          </cell>
          <cell r="B494" t="str">
            <v>Tuz Cherres Yugelmy Dolores</v>
          </cell>
          <cell r="C494" t="str">
            <v>Asistente educativa "a"</v>
          </cell>
          <cell r="D494">
            <v>111.19</v>
          </cell>
          <cell r="E494">
            <v>3335.7</v>
          </cell>
          <cell r="H494">
            <v>3335.7</v>
          </cell>
          <cell r="I494">
            <v>133.428</v>
          </cell>
          <cell r="J494">
            <v>3469.1279999999997</v>
          </cell>
          <cell r="K494">
            <v>41630</v>
          </cell>
          <cell r="L494">
            <v>4818.2539999999999</v>
          </cell>
          <cell r="M494">
            <v>1500</v>
          </cell>
          <cell r="N494">
            <v>579</v>
          </cell>
          <cell r="O494">
            <v>2776</v>
          </cell>
          <cell r="P494">
            <v>6000</v>
          </cell>
          <cell r="Q494">
            <v>1157</v>
          </cell>
          <cell r="T494">
            <v>5308</v>
          </cell>
          <cell r="U494">
            <v>708</v>
          </cell>
          <cell r="V494">
            <v>2589.84</v>
          </cell>
          <cell r="Z494">
            <v>2500</v>
          </cell>
          <cell r="AA494">
            <v>69566.093999999997</v>
          </cell>
        </row>
        <row r="495">
          <cell r="A495" t="str">
            <v>26010016</v>
          </cell>
          <cell r="B495" t="str">
            <v>Uc Cervera Nelsi Guadalupe</v>
          </cell>
          <cell r="C495" t="str">
            <v>Encargada de grupo</v>
          </cell>
          <cell r="D495">
            <v>131.23052799999999</v>
          </cell>
          <cell r="E495">
            <v>3936.9158399999997</v>
          </cell>
          <cell r="H495">
            <v>3936.9158399999997</v>
          </cell>
          <cell r="I495">
            <v>157.47663359999999</v>
          </cell>
          <cell r="J495">
            <v>4094.3924735999994</v>
          </cell>
          <cell r="K495">
            <v>49133</v>
          </cell>
          <cell r="L495">
            <v>6075.9299647999987</v>
          </cell>
          <cell r="M495">
            <v>1500</v>
          </cell>
          <cell r="N495">
            <v>683</v>
          </cell>
          <cell r="O495">
            <v>3276</v>
          </cell>
          <cell r="P495">
            <v>6000</v>
          </cell>
          <cell r="Q495">
            <v>1365</v>
          </cell>
          <cell r="R495">
            <v>324</v>
          </cell>
          <cell r="T495">
            <v>6265</v>
          </cell>
          <cell r="U495">
            <v>836</v>
          </cell>
          <cell r="V495">
            <v>2055.6</v>
          </cell>
          <cell r="Z495">
            <v>2500</v>
          </cell>
          <cell r="AA495">
            <v>80013.529964800007</v>
          </cell>
        </row>
        <row r="496">
          <cell r="A496" t="str">
            <v>26090001</v>
          </cell>
          <cell r="B496" t="str">
            <v>Magaña Peralta Lidia Soledad</v>
          </cell>
          <cell r="C496" t="str">
            <v>Asistente educativa "b"</v>
          </cell>
          <cell r="D496">
            <v>111.18848</v>
          </cell>
          <cell r="E496">
            <v>3335.6543999999999</v>
          </cell>
          <cell r="H496">
            <v>3335.6543999999999</v>
          </cell>
          <cell r="I496">
            <v>133.426176</v>
          </cell>
          <cell r="J496">
            <v>3469.0805759999998</v>
          </cell>
          <cell r="K496">
            <v>41629</v>
          </cell>
          <cell r="L496">
            <v>4818.1807679999993</v>
          </cell>
          <cell r="M496">
            <v>1500</v>
          </cell>
          <cell r="N496">
            <v>579</v>
          </cell>
          <cell r="O496">
            <v>2776</v>
          </cell>
          <cell r="P496">
            <v>6000</v>
          </cell>
          <cell r="Q496">
            <v>1157</v>
          </cell>
          <cell r="T496">
            <v>5308</v>
          </cell>
          <cell r="U496">
            <v>708</v>
          </cell>
          <cell r="V496">
            <v>2590.08</v>
          </cell>
          <cell r="Z496">
            <v>2500</v>
          </cell>
          <cell r="AA496">
            <v>69565.260767999993</v>
          </cell>
        </row>
        <row r="497">
          <cell r="A497" t="str">
            <v>26010019</v>
          </cell>
          <cell r="B497" t="str">
            <v>Tzeek Tzuc Esther Eunice</v>
          </cell>
          <cell r="C497" t="str">
            <v>Encargada de grupo</v>
          </cell>
          <cell r="D497">
            <v>131.23052799999999</v>
          </cell>
          <cell r="E497">
            <v>3936.9158399999997</v>
          </cell>
          <cell r="H497">
            <v>3936.9158399999997</v>
          </cell>
          <cell r="I497">
            <v>157.47663359999999</v>
          </cell>
          <cell r="J497">
            <v>4094.3924735999994</v>
          </cell>
          <cell r="K497">
            <v>49133</v>
          </cell>
          <cell r="L497">
            <v>6075.9299647999987</v>
          </cell>
          <cell r="M497">
            <v>1500</v>
          </cell>
          <cell r="N497">
            <v>683</v>
          </cell>
          <cell r="O497">
            <v>3276</v>
          </cell>
          <cell r="P497">
            <v>6000</v>
          </cell>
          <cell r="Q497">
            <v>1365</v>
          </cell>
          <cell r="T497">
            <v>6265</v>
          </cell>
          <cell r="U497">
            <v>836</v>
          </cell>
          <cell r="V497">
            <v>2055.6</v>
          </cell>
          <cell r="Z497">
            <v>2500</v>
          </cell>
          <cell r="AA497">
            <v>79689.529964800007</v>
          </cell>
        </row>
        <row r="498">
          <cell r="A498" t="str">
            <v>26100001</v>
          </cell>
          <cell r="B498" t="str">
            <v>Tun Tzakum Tatun O.neal</v>
          </cell>
          <cell r="C498" t="str">
            <v>Asistente educativa "b"</v>
          </cell>
          <cell r="D498">
            <v>111.18640000000001</v>
          </cell>
          <cell r="E498">
            <v>3335.5920000000001</v>
          </cell>
          <cell r="H498">
            <v>3335.5920000000001</v>
          </cell>
          <cell r="I498">
            <v>133.42368000000002</v>
          </cell>
          <cell r="J498">
            <v>3469.01568</v>
          </cell>
          <cell r="K498">
            <v>41629</v>
          </cell>
          <cell r="L498">
            <v>4818.0742399999999</v>
          </cell>
          <cell r="M498">
            <v>1500</v>
          </cell>
          <cell r="N498">
            <v>579</v>
          </cell>
          <cell r="O498">
            <v>2776</v>
          </cell>
          <cell r="P498">
            <v>6000</v>
          </cell>
          <cell r="Q498">
            <v>1157</v>
          </cell>
          <cell r="T498">
            <v>5308</v>
          </cell>
          <cell r="U498">
            <v>708</v>
          </cell>
          <cell r="V498">
            <v>2590.08</v>
          </cell>
          <cell r="Z498">
            <v>2500</v>
          </cell>
          <cell r="AA498">
            <v>69565.154240000003</v>
          </cell>
        </row>
        <row r="499">
          <cell r="A499" t="str">
            <v>26010012</v>
          </cell>
          <cell r="B499" t="str">
            <v>Peralta Torres Sandra Adelaida</v>
          </cell>
          <cell r="C499" t="str">
            <v>Enfermera "b"</v>
          </cell>
          <cell r="D499">
            <v>112.4864</v>
          </cell>
          <cell r="E499">
            <v>3374.5920000000001</v>
          </cell>
          <cell r="H499">
            <v>3374.5920000000001</v>
          </cell>
          <cell r="I499">
            <v>134.98367999999999</v>
          </cell>
          <cell r="J499">
            <v>3509.5756799999999</v>
          </cell>
          <cell r="K499">
            <v>42115</v>
          </cell>
          <cell r="L499">
            <v>4880.9842399999998</v>
          </cell>
          <cell r="M499">
            <v>1500</v>
          </cell>
          <cell r="N499">
            <v>585</v>
          </cell>
          <cell r="O499">
            <v>2808</v>
          </cell>
          <cell r="P499">
            <v>6000</v>
          </cell>
          <cell r="Q499">
            <v>1170</v>
          </cell>
          <cell r="R499">
            <v>324</v>
          </cell>
          <cell r="T499">
            <v>5370</v>
          </cell>
          <cell r="U499">
            <v>716</v>
          </cell>
          <cell r="V499">
            <v>2441.04</v>
          </cell>
          <cell r="Z499">
            <v>2500</v>
          </cell>
          <cell r="AA499">
            <v>70410.024239999999</v>
          </cell>
        </row>
        <row r="500">
          <cell r="A500" t="str">
            <v>26010008</v>
          </cell>
          <cell r="B500" t="str">
            <v>Gongora Vela William Antonio</v>
          </cell>
          <cell r="C500" t="str">
            <v>Vigilante "b"</v>
          </cell>
          <cell r="D500">
            <v>106.786368</v>
          </cell>
          <cell r="E500">
            <v>3203.5910399999998</v>
          </cell>
          <cell r="H500">
            <v>3203.5910399999998</v>
          </cell>
          <cell r="I500">
            <v>128.1436416</v>
          </cell>
          <cell r="J500">
            <v>3331.7346815999999</v>
          </cell>
          <cell r="K500">
            <v>39981</v>
          </cell>
          <cell r="L500">
            <v>4605.1429088000004</v>
          </cell>
          <cell r="M500">
            <v>1500</v>
          </cell>
          <cell r="N500">
            <v>556</v>
          </cell>
          <cell r="O500">
            <v>2666</v>
          </cell>
          <cell r="P500">
            <v>6000</v>
          </cell>
          <cell r="Q500">
            <v>1111</v>
          </cell>
          <cell r="R500">
            <v>324</v>
          </cell>
          <cell r="S500">
            <v>1333</v>
          </cell>
          <cell r="T500">
            <v>5098</v>
          </cell>
          <cell r="U500">
            <v>680</v>
          </cell>
          <cell r="V500">
            <v>2845.92</v>
          </cell>
          <cell r="W500">
            <v>2666</v>
          </cell>
          <cell r="Z500">
            <v>2500</v>
          </cell>
          <cell r="AA500">
            <v>71866.062908799999</v>
          </cell>
        </row>
        <row r="501">
          <cell r="A501" t="str">
            <v>26010013</v>
          </cell>
          <cell r="B501" t="str">
            <v>Puc Keb Julio Martin</v>
          </cell>
          <cell r="C501" t="str">
            <v>Vigilante "b"</v>
          </cell>
          <cell r="D501">
            <v>106.786368</v>
          </cell>
          <cell r="E501">
            <v>3203.5910399999998</v>
          </cell>
          <cell r="H501">
            <v>3203.5910399999998</v>
          </cell>
          <cell r="I501">
            <v>128.1436416</v>
          </cell>
          <cell r="J501">
            <v>3331.7346815999999</v>
          </cell>
          <cell r="K501">
            <v>39981</v>
          </cell>
          <cell r="L501">
            <v>4605.1429088000004</v>
          </cell>
          <cell r="M501">
            <v>1500</v>
          </cell>
          <cell r="N501">
            <v>556</v>
          </cell>
          <cell r="O501">
            <v>2666</v>
          </cell>
          <cell r="P501">
            <v>6000</v>
          </cell>
          <cell r="Q501">
            <v>1111</v>
          </cell>
          <cell r="R501">
            <v>324</v>
          </cell>
          <cell r="S501">
            <v>1333</v>
          </cell>
          <cell r="T501">
            <v>5098</v>
          </cell>
          <cell r="U501">
            <v>680</v>
          </cell>
          <cell r="V501">
            <v>2845.92</v>
          </cell>
          <cell r="W501">
            <v>2666</v>
          </cell>
          <cell r="Z501">
            <v>2500</v>
          </cell>
          <cell r="AA501">
            <v>71866.062908799999</v>
          </cell>
        </row>
        <row r="502">
          <cell r="B502" t="str">
            <v>Sosa Hernandez Enna del R.</v>
          </cell>
          <cell r="C502" t="str">
            <v>Asistente educativa "b"</v>
          </cell>
          <cell r="D502">
            <v>111.18640000000001</v>
          </cell>
          <cell r="E502">
            <v>3335.5920000000001</v>
          </cell>
          <cell r="H502">
            <v>3335.5920000000001</v>
          </cell>
          <cell r="I502">
            <v>133.42368000000002</v>
          </cell>
          <cell r="J502">
            <v>3469.01568</v>
          </cell>
          <cell r="K502">
            <v>41629</v>
          </cell>
          <cell r="L502">
            <v>4818.0742399999999</v>
          </cell>
          <cell r="M502">
            <v>1500</v>
          </cell>
          <cell r="N502">
            <v>579</v>
          </cell>
          <cell r="O502">
            <v>2776</v>
          </cell>
          <cell r="P502">
            <v>6000</v>
          </cell>
          <cell r="Q502">
            <v>1157</v>
          </cell>
          <cell r="T502">
            <v>5308</v>
          </cell>
          <cell r="U502">
            <v>708</v>
          </cell>
          <cell r="V502">
            <v>2590.08</v>
          </cell>
          <cell r="Z502">
            <v>2500</v>
          </cell>
          <cell r="AA502">
            <v>69565.154240000003</v>
          </cell>
        </row>
        <row r="503">
          <cell r="B503" t="str">
            <v>Llanas Rivas Adriana</v>
          </cell>
          <cell r="C503" t="str">
            <v>Doctor "b"</v>
          </cell>
          <cell r="D503">
            <v>173.33</v>
          </cell>
          <cell r="E503">
            <v>5199.9000000000005</v>
          </cell>
          <cell r="H503">
            <v>5061.8999999999996</v>
          </cell>
          <cell r="I503">
            <v>202.476</v>
          </cell>
          <cell r="J503">
            <v>5264.3759999999993</v>
          </cell>
          <cell r="K503">
            <v>63173</v>
          </cell>
          <cell r="L503">
            <v>8300.1779999999999</v>
          </cell>
          <cell r="M503">
            <v>1500</v>
          </cell>
          <cell r="N503">
            <v>878</v>
          </cell>
          <cell r="O503">
            <v>4212</v>
          </cell>
          <cell r="P503">
            <v>6000</v>
          </cell>
          <cell r="Q503">
            <v>1755</v>
          </cell>
          <cell r="T503">
            <v>8055</v>
          </cell>
          <cell r="U503">
            <v>1074</v>
          </cell>
          <cell r="V503">
            <v>2590.08</v>
          </cell>
          <cell r="Z503">
            <v>2500</v>
          </cell>
          <cell r="AA503">
            <v>100037.258</v>
          </cell>
        </row>
        <row r="504">
          <cell r="B504" t="str">
            <v>Subtotal</v>
          </cell>
          <cell r="D504">
            <v>3910.2073599999999</v>
          </cell>
          <cell r="E504">
            <v>116676.36080000001</v>
          </cell>
          <cell r="F504">
            <v>0</v>
          </cell>
          <cell r="G504">
            <v>16</v>
          </cell>
          <cell r="H504">
            <v>116538.36080000001</v>
          </cell>
          <cell r="I504">
            <v>4661.5344319999967</v>
          </cell>
          <cell r="J504">
            <v>121199.895232</v>
          </cell>
          <cell r="K504">
            <v>1454411</v>
          </cell>
          <cell r="L504">
            <v>174939.86030933331</v>
          </cell>
          <cell r="M504">
            <v>46500</v>
          </cell>
          <cell r="N504">
            <v>20221</v>
          </cell>
          <cell r="O504">
            <v>86369</v>
          </cell>
          <cell r="P504">
            <v>186000</v>
          </cell>
          <cell r="Q504">
            <v>40414</v>
          </cell>
          <cell r="R504">
            <v>4860</v>
          </cell>
          <cell r="S504">
            <v>2666</v>
          </cell>
          <cell r="T504">
            <v>185449</v>
          </cell>
          <cell r="U504">
            <v>24736</v>
          </cell>
          <cell r="V504">
            <v>76051.679999999993</v>
          </cell>
          <cell r="W504">
            <v>5332</v>
          </cell>
          <cell r="X504">
            <v>0</v>
          </cell>
          <cell r="Y504">
            <v>39787</v>
          </cell>
          <cell r="Z504">
            <v>77500</v>
          </cell>
          <cell r="AB504">
            <v>2425236.5403093332</v>
          </cell>
        </row>
        <row r="505">
          <cell r="B505" t="str">
            <v>Cendi de valladolid - Administrativo</v>
          </cell>
          <cell r="E505">
            <v>0</v>
          </cell>
        </row>
        <row r="506">
          <cell r="A506" t="str">
            <v>27010019</v>
          </cell>
          <cell r="B506" t="str">
            <v>Ventura Velasco Ivette Maricela</v>
          </cell>
          <cell r="C506" t="str">
            <v>Coordinador de Pedagogia</v>
          </cell>
          <cell r="D506">
            <v>198.29</v>
          </cell>
          <cell r="E506">
            <v>5948.7</v>
          </cell>
          <cell r="H506">
            <v>5948.7</v>
          </cell>
          <cell r="I506">
            <v>237.94800000000001</v>
          </cell>
          <cell r="J506">
            <v>6186.6480000000001</v>
          </cell>
          <cell r="K506">
            <v>74240</v>
          </cell>
          <cell r="L506">
            <v>9603.9040000000005</v>
          </cell>
          <cell r="M506">
            <v>1500</v>
          </cell>
          <cell r="N506">
            <v>1032</v>
          </cell>
          <cell r="O506">
            <v>4950</v>
          </cell>
          <cell r="P506">
            <v>6000</v>
          </cell>
          <cell r="Q506">
            <v>2063</v>
          </cell>
          <cell r="R506">
            <v>324</v>
          </cell>
          <cell r="T506">
            <v>9466</v>
          </cell>
          <cell r="U506">
            <v>1263</v>
          </cell>
          <cell r="V506">
            <v>0</v>
          </cell>
          <cell r="Z506">
            <v>2500</v>
          </cell>
          <cell r="AA506">
            <v>112941.90399999999</v>
          </cell>
        </row>
        <row r="507">
          <cell r="A507" t="str">
            <v>27010023</v>
          </cell>
          <cell r="B507" t="str">
            <v>Trejo Gomez Maria Eugenia</v>
          </cell>
          <cell r="C507" t="str">
            <v>Directora de Cendi</v>
          </cell>
          <cell r="D507">
            <v>425.06880000000001</v>
          </cell>
          <cell r="E507">
            <v>12752.064</v>
          </cell>
          <cell r="H507">
            <v>12752.064</v>
          </cell>
          <cell r="I507">
            <v>510.08256</v>
          </cell>
          <cell r="J507">
            <v>13262.146560000001</v>
          </cell>
          <cell r="K507">
            <v>159146</v>
          </cell>
          <cell r="L507">
            <v>20936.002080000002</v>
          </cell>
          <cell r="M507">
            <v>1500</v>
          </cell>
          <cell r="N507">
            <v>2211</v>
          </cell>
          <cell r="P507">
            <v>6000</v>
          </cell>
          <cell r="Q507">
            <v>4421</v>
          </cell>
          <cell r="T507">
            <v>20292</v>
          </cell>
          <cell r="U507">
            <v>2706</v>
          </cell>
          <cell r="V507">
            <v>0</v>
          </cell>
          <cell r="Y507">
            <v>39787</v>
          </cell>
          <cell r="Z507">
            <v>2500</v>
          </cell>
          <cell r="AA507">
            <v>259499.00208000001</v>
          </cell>
        </row>
        <row r="508">
          <cell r="A508" t="str">
            <v>27010027</v>
          </cell>
          <cell r="B508" t="str">
            <v>Martinez Colli Jose Luis</v>
          </cell>
          <cell r="C508" t="str">
            <v>Instructor</v>
          </cell>
          <cell r="D508">
            <v>44.99</v>
          </cell>
          <cell r="E508">
            <v>1979.5600000000002</v>
          </cell>
          <cell r="G508">
            <v>44</v>
          </cell>
          <cell r="H508">
            <v>1979.5600000000002</v>
          </cell>
          <cell r="I508">
            <v>79.182400000000015</v>
          </cell>
          <cell r="J508">
            <v>2058.7424000000001</v>
          </cell>
          <cell r="K508">
            <v>24705</v>
          </cell>
          <cell r="L508">
            <v>2744.9898666666668</v>
          </cell>
          <cell r="M508">
            <v>1500</v>
          </cell>
          <cell r="N508">
            <v>344</v>
          </cell>
          <cell r="O508">
            <v>1647</v>
          </cell>
          <cell r="P508">
            <v>6000</v>
          </cell>
          <cell r="Q508">
            <v>687</v>
          </cell>
          <cell r="T508">
            <v>3150</v>
          </cell>
          <cell r="U508">
            <v>420</v>
          </cell>
          <cell r="V508">
            <v>3684.72</v>
          </cell>
          <cell r="Z508">
            <v>2500</v>
          </cell>
          <cell r="AA508">
            <v>47382.709866666672</v>
          </cell>
        </row>
        <row r="509">
          <cell r="A509" t="str">
            <v>27010029</v>
          </cell>
          <cell r="B509" t="str">
            <v>Aguilar Alvarez Rossy Paloma</v>
          </cell>
          <cell r="C509" t="str">
            <v>Auxiliar administrativo cendi</v>
          </cell>
          <cell r="D509">
            <v>126.9008</v>
          </cell>
          <cell r="E509">
            <v>3807.0240000000003</v>
          </cell>
          <cell r="H509">
            <v>3807.0240000000003</v>
          </cell>
          <cell r="I509">
            <v>152.28096000000002</v>
          </cell>
          <cell r="J509">
            <v>3959.3049600000004</v>
          </cell>
          <cell r="K509">
            <v>47512</v>
          </cell>
          <cell r="L509">
            <v>5852.5532800000001</v>
          </cell>
          <cell r="M509">
            <v>1500</v>
          </cell>
          <cell r="N509">
            <v>660</v>
          </cell>
          <cell r="O509">
            <v>3168</v>
          </cell>
          <cell r="P509">
            <v>6000</v>
          </cell>
          <cell r="Q509">
            <v>1320</v>
          </cell>
          <cell r="T509">
            <v>6058</v>
          </cell>
          <cell r="U509">
            <v>808</v>
          </cell>
          <cell r="V509">
            <v>2144.88</v>
          </cell>
          <cell r="Z509">
            <v>2500</v>
          </cell>
          <cell r="AA509">
            <v>77523.433279999997</v>
          </cell>
        </row>
        <row r="510">
          <cell r="A510" t="str">
            <v>27010030</v>
          </cell>
          <cell r="B510" t="str">
            <v>Mena Martin Maria Jose</v>
          </cell>
          <cell r="C510" t="str">
            <v>Psicologo "b"</v>
          </cell>
          <cell r="D510">
            <v>126.9008</v>
          </cell>
          <cell r="E510">
            <v>3807.0240000000003</v>
          </cell>
          <cell r="H510">
            <v>3807.0240000000003</v>
          </cell>
          <cell r="I510">
            <v>152.28096000000002</v>
          </cell>
          <cell r="J510">
            <v>3959.3049600000004</v>
          </cell>
          <cell r="K510">
            <v>47512</v>
          </cell>
          <cell r="L510">
            <v>5852.5532800000001</v>
          </cell>
          <cell r="M510">
            <v>1500</v>
          </cell>
          <cell r="N510">
            <v>660</v>
          </cell>
          <cell r="O510">
            <v>3168</v>
          </cell>
          <cell r="P510">
            <v>6000</v>
          </cell>
          <cell r="Q510">
            <v>1320</v>
          </cell>
          <cell r="T510">
            <v>6058</v>
          </cell>
          <cell r="U510">
            <v>808</v>
          </cell>
          <cell r="V510">
            <v>2144.88</v>
          </cell>
          <cell r="Z510">
            <v>2500</v>
          </cell>
          <cell r="AA510">
            <v>77523.433279999997</v>
          </cell>
        </row>
        <row r="511">
          <cell r="A511" t="str">
            <v>27010005</v>
          </cell>
          <cell r="B511" t="str">
            <v>Cen Diaz Juana Bautista</v>
          </cell>
          <cell r="C511" t="str">
            <v>Galopina "b"</v>
          </cell>
          <cell r="D511">
            <v>99.290880000000001</v>
          </cell>
          <cell r="E511">
            <v>2978.7264</v>
          </cell>
          <cell r="H511">
            <v>2978.7264</v>
          </cell>
          <cell r="I511">
            <v>119.149056</v>
          </cell>
          <cell r="J511">
            <v>3097.8754560000002</v>
          </cell>
          <cell r="K511">
            <v>37175</v>
          </cell>
          <cell r="L511">
            <v>4201.3106080000007</v>
          </cell>
          <cell r="M511">
            <v>1500</v>
          </cell>
          <cell r="N511">
            <v>517</v>
          </cell>
          <cell r="O511">
            <v>2479</v>
          </cell>
          <cell r="P511">
            <v>6000</v>
          </cell>
          <cell r="Q511">
            <v>1033</v>
          </cell>
          <cell r="R511">
            <v>324</v>
          </cell>
          <cell r="T511">
            <v>4740</v>
          </cell>
          <cell r="U511">
            <v>632</v>
          </cell>
          <cell r="V511">
            <v>3000.24</v>
          </cell>
          <cell r="Z511">
            <v>2500</v>
          </cell>
          <cell r="AA511">
            <v>64101.550607999998</v>
          </cell>
        </row>
        <row r="512">
          <cell r="A512" t="str">
            <v>27010021</v>
          </cell>
          <cell r="B512" t="str">
            <v>Us Cob Gloria Noemi</v>
          </cell>
          <cell r="C512" t="str">
            <v>Galopina "b"</v>
          </cell>
          <cell r="D512">
            <v>99.290880000000001</v>
          </cell>
          <cell r="E512">
            <v>2978.7264</v>
          </cell>
          <cell r="H512">
            <v>2978.7264</v>
          </cell>
          <cell r="I512">
            <v>119.149056</v>
          </cell>
          <cell r="J512">
            <v>3097.8754560000002</v>
          </cell>
          <cell r="K512">
            <v>37175</v>
          </cell>
          <cell r="L512">
            <v>4201.3106080000007</v>
          </cell>
          <cell r="M512">
            <v>1500</v>
          </cell>
          <cell r="N512">
            <v>517</v>
          </cell>
          <cell r="O512">
            <v>2479</v>
          </cell>
          <cell r="P512">
            <v>6000</v>
          </cell>
          <cell r="Q512">
            <v>1033</v>
          </cell>
          <cell r="T512">
            <v>4740</v>
          </cell>
          <cell r="U512">
            <v>632</v>
          </cell>
          <cell r="V512">
            <v>3000.24</v>
          </cell>
          <cell r="Z512">
            <v>2500</v>
          </cell>
          <cell r="AA512">
            <v>63777.550607999998</v>
          </cell>
        </row>
        <row r="513">
          <cell r="A513" t="str">
            <v>27060021</v>
          </cell>
          <cell r="B513" t="str">
            <v>Amado Rincon Zoila</v>
          </cell>
          <cell r="C513" t="str">
            <v>Cocinera de Cendi</v>
          </cell>
          <cell r="D513">
            <v>103.61727999999999</v>
          </cell>
          <cell r="E513">
            <v>3108.5183999999999</v>
          </cell>
          <cell r="H513">
            <v>3108.5183999999999</v>
          </cell>
          <cell r="I513">
            <v>124.34073600000001</v>
          </cell>
          <cell r="J513">
            <v>3232.859136</v>
          </cell>
          <cell r="K513">
            <v>38795</v>
          </cell>
          <cell r="L513">
            <v>4410.6888480000007</v>
          </cell>
          <cell r="M513">
            <v>1500</v>
          </cell>
          <cell r="N513">
            <v>539</v>
          </cell>
          <cell r="O513">
            <v>2587</v>
          </cell>
          <cell r="P513">
            <v>6000</v>
          </cell>
          <cell r="Q513">
            <v>1078</v>
          </cell>
          <cell r="R513">
            <v>324</v>
          </cell>
          <cell r="T513">
            <v>4947</v>
          </cell>
          <cell r="U513">
            <v>660</v>
          </cell>
          <cell r="V513">
            <v>2911.2</v>
          </cell>
          <cell r="Z513">
            <v>2500</v>
          </cell>
          <cell r="AA513">
            <v>66251.888848000002</v>
          </cell>
        </row>
        <row r="514">
          <cell r="A514" t="str">
            <v>27010020</v>
          </cell>
          <cell r="B514" t="str">
            <v>Yupit - Jose Honorio</v>
          </cell>
          <cell r="C514" t="str">
            <v>Intendente "b"</v>
          </cell>
          <cell r="D514">
            <v>99.290880000000001</v>
          </cell>
          <cell r="E514">
            <v>2978.7264</v>
          </cell>
          <cell r="H514">
            <v>2978.7264</v>
          </cell>
          <cell r="I514">
            <v>119.149056</v>
          </cell>
          <cell r="J514">
            <v>3097.8754560000002</v>
          </cell>
          <cell r="K514">
            <v>37175</v>
          </cell>
          <cell r="L514">
            <v>4201.3106080000007</v>
          </cell>
          <cell r="M514">
            <v>1500</v>
          </cell>
          <cell r="N514">
            <v>517</v>
          </cell>
          <cell r="O514">
            <v>2479</v>
          </cell>
          <cell r="P514">
            <v>6000</v>
          </cell>
          <cell r="Q514">
            <v>1033</v>
          </cell>
          <cell r="R514">
            <v>324</v>
          </cell>
          <cell r="T514">
            <v>4740</v>
          </cell>
          <cell r="U514">
            <v>632</v>
          </cell>
          <cell r="V514">
            <v>3000.24</v>
          </cell>
          <cell r="Z514">
            <v>2500</v>
          </cell>
          <cell r="AA514">
            <v>64101.550607999998</v>
          </cell>
        </row>
        <row r="515">
          <cell r="A515" t="str">
            <v>27070002</v>
          </cell>
          <cell r="B515" t="str">
            <v>Palomo Salazar Arminda Guillermina</v>
          </cell>
          <cell r="C515" t="str">
            <v>Intendente "b"</v>
          </cell>
          <cell r="D515">
            <v>99.290880000000001</v>
          </cell>
          <cell r="E515">
            <v>2978.7264</v>
          </cell>
          <cell r="H515">
            <v>2978.7264</v>
          </cell>
          <cell r="I515">
            <v>119.149056</v>
          </cell>
          <cell r="J515">
            <v>3097.8754560000002</v>
          </cell>
          <cell r="K515">
            <v>37175</v>
          </cell>
          <cell r="L515">
            <v>4201.3106080000007</v>
          </cell>
          <cell r="M515">
            <v>1500</v>
          </cell>
          <cell r="N515">
            <v>517</v>
          </cell>
          <cell r="O515">
            <v>2479</v>
          </cell>
          <cell r="P515">
            <v>6000</v>
          </cell>
          <cell r="Q515">
            <v>1033</v>
          </cell>
          <cell r="T515">
            <v>4740</v>
          </cell>
          <cell r="U515">
            <v>632</v>
          </cell>
          <cell r="V515">
            <v>3000.24</v>
          </cell>
          <cell r="Z515">
            <v>2500</v>
          </cell>
          <cell r="AA515">
            <v>63777.550607999998</v>
          </cell>
        </row>
        <row r="516">
          <cell r="A516" t="str">
            <v>27070003</v>
          </cell>
          <cell r="B516" t="str">
            <v>Cetina Loeza Jose Antonio</v>
          </cell>
          <cell r="C516" t="str">
            <v>Jefe de mantenimiento "a"</v>
          </cell>
          <cell r="D516">
            <v>115.66</v>
          </cell>
          <cell r="E516">
            <v>3469.7999999999997</v>
          </cell>
          <cell r="H516">
            <v>3469.7999999999997</v>
          </cell>
          <cell r="I516">
            <v>138.792</v>
          </cell>
          <cell r="J516">
            <v>3608.5919999999996</v>
          </cell>
          <cell r="K516">
            <v>43304</v>
          </cell>
          <cell r="L516">
            <v>5034.5759999999991</v>
          </cell>
          <cell r="M516">
            <v>1500</v>
          </cell>
          <cell r="N516">
            <v>602</v>
          </cell>
          <cell r="O516">
            <v>2887</v>
          </cell>
          <cell r="P516">
            <v>6000</v>
          </cell>
          <cell r="Q516">
            <v>1203</v>
          </cell>
          <cell r="T516">
            <v>5522</v>
          </cell>
          <cell r="U516">
            <v>737</v>
          </cell>
          <cell r="V516">
            <v>2375.52</v>
          </cell>
          <cell r="Z516">
            <v>2500</v>
          </cell>
          <cell r="AA516">
            <v>71665.096000000005</v>
          </cell>
        </row>
        <row r="517">
          <cell r="A517" t="str">
            <v>27010007</v>
          </cell>
          <cell r="B517" t="str">
            <v>Correa Pacheco Silvia Esther</v>
          </cell>
          <cell r="C517" t="str">
            <v>Asistente educativa "b"</v>
          </cell>
          <cell r="D517">
            <v>111.18848</v>
          </cell>
          <cell r="E517">
            <v>3335.6543999999999</v>
          </cell>
          <cell r="H517">
            <v>3335.6543999999999</v>
          </cell>
          <cell r="I517">
            <v>133.426176</v>
          </cell>
          <cell r="J517">
            <v>3469.0805759999998</v>
          </cell>
          <cell r="K517">
            <v>41629</v>
          </cell>
          <cell r="L517">
            <v>4818.1807679999993</v>
          </cell>
          <cell r="M517">
            <v>1500</v>
          </cell>
          <cell r="N517">
            <v>579</v>
          </cell>
          <cell r="O517">
            <v>2776</v>
          </cell>
          <cell r="P517">
            <v>6000</v>
          </cell>
          <cell r="Q517">
            <v>1157</v>
          </cell>
          <cell r="R517">
            <v>324</v>
          </cell>
          <cell r="T517">
            <v>5308</v>
          </cell>
          <cell r="U517">
            <v>708</v>
          </cell>
          <cell r="V517">
            <v>2590.08</v>
          </cell>
          <cell r="Z517">
            <v>2500</v>
          </cell>
          <cell r="AA517">
            <v>69889.260767999993</v>
          </cell>
        </row>
        <row r="518">
          <cell r="A518" t="str">
            <v>27030002</v>
          </cell>
          <cell r="B518" t="str">
            <v>Hidalgo Barrero Helena Alejandra</v>
          </cell>
          <cell r="C518" t="str">
            <v>Asistente educativa "b"</v>
          </cell>
          <cell r="D518">
            <v>111.18640000000001</v>
          </cell>
          <cell r="E518">
            <v>3335.5920000000001</v>
          </cell>
          <cell r="H518">
            <v>3335.5920000000001</v>
          </cell>
          <cell r="I518">
            <v>133.42368000000002</v>
          </cell>
          <cell r="J518">
            <v>3469.01568</v>
          </cell>
          <cell r="K518">
            <v>41629</v>
          </cell>
          <cell r="L518">
            <v>4818.0742399999999</v>
          </cell>
          <cell r="M518">
            <v>1500</v>
          </cell>
          <cell r="N518">
            <v>579</v>
          </cell>
          <cell r="O518">
            <v>2776</v>
          </cell>
          <cell r="P518">
            <v>6000</v>
          </cell>
          <cell r="Q518">
            <v>1157</v>
          </cell>
          <cell r="T518">
            <v>5308</v>
          </cell>
          <cell r="U518">
            <v>708</v>
          </cell>
          <cell r="V518">
            <v>2590.08</v>
          </cell>
          <cell r="Z518">
            <v>2500</v>
          </cell>
          <cell r="AA518">
            <v>69565.154240000003</v>
          </cell>
        </row>
        <row r="519">
          <cell r="A519" t="str">
            <v>27030003</v>
          </cell>
          <cell r="B519" t="str">
            <v>Uc Gamboa Mercy Alejandra</v>
          </cell>
          <cell r="C519" t="str">
            <v>Asistente educativa "a"</v>
          </cell>
          <cell r="D519">
            <v>111.19</v>
          </cell>
          <cell r="E519">
            <v>3335.7</v>
          </cell>
          <cell r="H519">
            <v>3335.7</v>
          </cell>
          <cell r="I519">
            <v>133.428</v>
          </cell>
          <cell r="J519">
            <v>3469.1279999999997</v>
          </cell>
          <cell r="K519">
            <v>41630</v>
          </cell>
          <cell r="L519">
            <v>4818.2539999999999</v>
          </cell>
          <cell r="M519">
            <v>1500</v>
          </cell>
          <cell r="N519">
            <v>579</v>
          </cell>
          <cell r="O519">
            <v>2776</v>
          </cell>
          <cell r="P519">
            <v>6000</v>
          </cell>
          <cell r="Q519">
            <v>1157</v>
          </cell>
          <cell r="T519">
            <v>5308</v>
          </cell>
          <cell r="U519">
            <v>708</v>
          </cell>
          <cell r="V519">
            <v>2589.84</v>
          </cell>
          <cell r="Z519">
            <v>2500</v>
          </cell>
          <cell r="AA519">
            <v>69566.093999999997</v>
          </cell>
        </row>
        <row r="520">
          <cell r="A520" t="str">
            <v>27030004</v>
          </cell>
          <cell r="B520" t="str">
            <v>Peraza Chi Laura Candelaria</v>
          </cell>
          <cell r="C520" t="str">
            <v>Asistente educativa "a"</v>
          </cell>
          <cell r="D520">
            <v>111.19</v>
          </cell>
          <cell r="E520">
            <v>3335.7</v>
          </cell>
          <cell r="H520">
            <v>3335.7</v>
          </cell>
          <cell r="I520">
            <v>133.428</v>
          </cell>
          <cell r="J520">
            <v>3469.1279999999997</v>
          </cell>
          <cell r="K520">
            <v>41630</v>
          </cell>
          <cell r="L520">
            <v>4818.2539999999999</v>
          </cell>
          <cell r="M520">
            <v>1500</v>
          </cell>
          <cell r="N520">
            <v>579</v>
          </cell>
          <cell r="O520">
            <v>2776</v>
          </cell>
          <cell r="P520">
            <v>6000</v>
          </cell>
          <cell r="Q520">
            <v>1157</v>
          </cell>
          <cell r="T520">
            <v>5308</v>
          </cell>
          <cell r="U520">
            <v>708</v>
          </cell>
          <cell r="V520">
            <v>2589.84</v>
          </cell>
          <cell r="Z520">
            <v>2500</v>
          </cell>
          <cell r="AA520">
            <v>69566.093999999997</v>
          </cell>
        </row>
        <row r="521">
          <cell r="A521" t="str">
            <v>27010003</v>
          </cell>
          <cell r="B521" t="str">
            <v>Antonio Joaquin Marcela</v>
          </cell>
          <cell r="C521" t="str">
            <v>Encargada de grupo</v>
          </cell>
          <cell r="D521">
            <v>131.23052799999999</v>
          </cell>
          <cell r="E521">
            <v>3936.9158399999997</v>
          </cell>
          <cell r="H521">
            <v>3936.9158399999997</v>
          </cell>
          <cell r="I521">
            <v>157.47663359999999</v>
          </cell>
          <cell r="J521">
            <v>4094.3924735999994</v>
          </cell>
          <cell r="K521">
            <v>49133</v>
          </cell>
          <cell r="L521">
            <v>6075.9299647999987</v>
          </cell>
          <cell r="M521">
            <v>1500</v>
          </cell>
          <cell r="N521">
            <v>683</v>
          </cell>
          <cell r="O521">
            <v>3276</v>
          </cell>
          <cell r="P521">
            <v>6000</v>
          </cell>
          <cell r="Q521">
            <v>1365</v>
          </cell>
          <cell r="R521">
            <v>324</v>
          </cell>
          <cell r="T521">
            <v>6265</v>
          </cell>
          <cell r="U521">
            <v>836</v>
          </cell>
          <cell r="V521">
            <v>2055.6</v>
          </cell>
          <cell r="Z521">
            <v>2500</v>
          </cell>
          <cell r="AA521">
            <v>80013.529964800007</v>
          </cell>
        </row>
        <row r="522">
          <cell r="A522" t="str">
            <v>27010008</v>
          </cell>
          <cell r="B522" t="str">
            <v>Jimenez Puga Teresa De Jesus</v>
          </cell>
          <cell r="C522" t="str">
            <v>Asistente educativa "b"</v>
          </cell>
          <cell r="D522">
            <v>111.18848</v>
          </cell>
          <cell r="E522">
            <v>3335.6543999999999</v>
          </cell>
          <cell r="H522">
            <v>3335.6543999999999</v>
          </cell>
          <cell r="I522">
            <v>133.426176</v>
          </cell>
          <cell r="J522">
            <v>3469.0805759999998</v>
          </cell>
          <cell r="K522">
            <v>41629</v>
          </cell>
          <cell r="L522">
            <v>4818.1807679999993</v>
          </cell>
          <cell r="M522">
            <v>1500</v>
          </cell>
          <cell r="N522">
            <v>579</v>
          </cell>
          <cell r="O522">
            <v>2776</v>
          </cell>
          <cell r="P522">
            <v>6000</v>
          </cell>
          <cell r="Q522">
            <v>1157</v>
          </cell>
          <cell r="R522">
            <v>324</v>
          </cell>
          <cell r="T522">
            <v>5308</v>
          </cell>
          <cell r="U522">
            <v>708</v>
          </cell>
          <cell r="V522">
            <v>2590.08</v>
          </cell>
          <cell r="Z522">
            <v>2500</v>
          </cell>
          <cell r="AA522">
            <v>69889.260767999993</v>
          </cell>
        </row>
        <row r="523">
          <cell r="A523" t="str">
            <v>27040001</v>
          </cell>
          <cell r="B523" t="str">
            <v>Canche Nahuat Celia Mercedes</v>
          </cell>
          <cell r="C523" t="str">
            <v>Asistente educativa "a"</v>
          </cell>
          <cell r="D523">
            <v>111.19</v>
          </cell>
          <cell r="E523">
            <v>3335.7</v>
          </cell>
          <cell r="H523">
            <v>3335.7</v>
          </cell>
          <cell r="I523">
            <v>133.428</v>
          </cell>
          <cell r="J523">
            <v>3469.1279999999997</v>
          </cell>
          <cell r="K523">
            <v>41630</v>
          </cell>
          <cell r="L523">
            <v>4818.2539999999999</v>
          </cell>
          <cell r="M523">
            <v>1500</v>
          </cell>
          <cell r="N523">
            <v>579</v>
          </cell>
          <cell r="O523">
            <v>2776</v>
          </cell>
          <cell r="P523">
            <v>6000</v>
          </cell>
          <cell r="Q523">
            <v>1157</v>
          </cell>
          <cell r="T523">
            <v>5308</v>
          </cell>
          <cell r="U523">
            <v>708</v>
          </cell>
          <cell r="V523">
            <v>2589.84</v>
          </cell>
          <cell r="Z523">
            <v>2500</v>
          </cell>
          <cell r="AA523">
            <v>69566.093999999997</v>
          </cell>
        </row>
        <row r="524">
          <cell r="A524" t="str">
            <v>27130002</v>
          </cell>
          <cell r="B524" t="str">
            <v>Uch Tun Hermelinda</v>
          </cell>
          <cell r="C524" t="str">
            <v>Asistente educativa "a"</v>
          </cell>
          <cell r="D524">
            <v>111.19</v>
          </cell>
          <cell r="E524">
            <v>3335.7</v>
          </cell>
          <cell r="H524">
            <v>3335.7</v>
          </cell>
          <cell r="I524">
            <v>133.428</v>
          </cell>
          <cell r="J524">
            <v>3469.1279999999997</v>
          </cell>
          <cell r="K524">
            <v>41630</v>
          </cell>
          <cell r="L524">
            <v>4818.2539999999999</v>
          </cell>
          <cell r="M524">
            <v>1500</v>
          </cell>
          <cell r="N524">
            <v>579</v>
          </cell>
          <cell r="O524">
            <v>2776</v>
          </cell>
          <cell r="P524">
            <v>6000</v>
          </cell>
          <cell r="Q524">
            <v>1157</v>
          </cell>
          <cell r="T524">
            <v>5308</v>
          </cell>
          <cell r="U524">
            <v>708</v>
          </cell>
          <cell r="V524">
            <v>2589.84</v>
          </cell>
          <cell r="Z524">
            <v>2500</v>
          </cell>
          <cell r="AA524">
            <v>69566.093999999997</v>
          </cell>
        </row>
        <row r="525">
          <cell r="A525" t="str">
            <v>27010004</v>
          </cell>
          <cell r="B525" t="str">
            <v>Baeza Silva Teresita Anilu</v>
          </cell>
          <cell r="C525" t="str">
            <v>Asistente educativa "b"</v>
          </cell>
          <cell r="D525">
            <v>111.18848</v>
          </cell>
          <cell r="E525">
            <v>3335.6543999999999</v>
          </cell>
          <cell r="H525">
            <v>3335.6543999999999</v>
          </cell>
          <cell r="I525">
            <v>133.426176</v>
          </cell>
          <cell r="J525">
            <v>3469.0805759999998</v>
          </cell>
          <cell r="K525">
            <v>41629</v>
          </cell>
          <cell r="L525">
            <v>4818.1807679999993</v>
          </cell>
          <cell r="M525">
            <v>1500</v>
          </cell>
          <cell r="N525">
            <v>579</v>
          </cell>
          <cell r="O525">
            <v>2776</v>
          </cell>
          <cell r="P525">
            <v>6000</v>
          </cell>
          <cell r="Q525">
            <v>1157</v>
          </cell>
          <cell r="R525">
            <v>324</v>
          </cell>
          <cell r="T525">
            <v>5308</v>
          </cell>
          <cell r="U525">
            <v>708</v>
          </cell>
          <cell r="V525">
            <v>2590.08</v>
          </cell>
          <cell r="Z525">
            <v>2500</v>
          </cell>
          <cell r="AA525">
            <v>69889.260767999993</v>
          </cell>
        </row>
        <row r="526">
          <cell r="A526" t="str">
            <v>27010012</v>
          </cell>
          <cell r="B526" t="str">
            <v>Miranda Monforte Lucia Josefina</v>
          </cell>
          <cell r="C526" t="str">
            <v>Encargada de grupo</v>
          </cell>
          <cell r="D526">
            <v>131.23052799999999</v>
          </cell>
          <cell r="E526">
            <v>3936.9158399999997</v>
          </cell>
          <cell r="H526">
            <v>3936.9158399999997</v>
          </cell>
          <cell r="I526">
            <v>157.47663359999999</v>
          </cell>
          <cell r="J526">
            <v>4094.3924735999994</v>
          </cell>
          <cell r="K526">
            <v>49133</v>
          </cell>
          <cell r="L526">
            <v>6075.9299647999987</v>
          </cell>
          <cell r="M526">
            <v>1500</v>
          </cell>
          <cell r="N526">
            <v>683</v>
          </cell>
          <cell r="O526">
            <v>3276</v>
          </cell>
          <cell r="P526">
            <v>6000</v>
          </cell>
          <cell r="Q526">
            <v>1365</v>
          </cell>
          <cell r="R526">
            <v>324</v>
          </cell>
          <cell r="T526">
            <v>6265</v>
          </cell>
          <cell r="U526">
            <v>836</v>
          </cell>
          <cell r="V526">
            <v>2055.6</v>
          </cell>
          <cell r="Z526">
            <v>2500</v>
          </cell>
          <cell r="AA526">
            <v>80013.529964800007</v>
          </cell>
        </row>
        <row r="527">
          <cell r="A527" t="str">
            <v>27010001</v>
          </cell>
          <cell r="B527" t="str">
            <v>Aguilar Caamal Maria Teresa</v>
          </cell>
          <cell r="C527" t="str">
            <v>Encargada de grupo</v>
          </cell>
          <cell r="D527">
            <v>131.22720000000001</v>
          </cell>
          <cell r="E527">
            <v>3936.8160000000003</v>
          </cell>
          <cell r="H527">
            <v>3936.8160000000003</v>
          </cell>
          <cell r="I527">
            <v>157.47264000000001</v>
          </cell>
          <cell r="J527">
            <v>4094.2886400000002</v>
          </cell>
          <cell r="K527">
            <v>49132</v>
          </cell>
          <cell r="L527">
            <v>6075.7515200000007</v>
          </cell>
          <cell r="M527">
            <v>1500</v>
          </cell>
          <cell r="N527">
            <v>683</v>
          </cell>
          <cell r="O527">
            <v>3276</v>
          </cell>
          <cell r="P527">
            <v>6000</v>
          </cell>
          <cell r="Q527">
            <v>1365</v>
          </cell>
          <cell r="R527">
            <v>324</v>
          </cell>
          <cell r="T527">
            <v>6265</v>
          </cell>
          <cell r="U527">
            <v>836</v>
          </cell>
          <cell r="V527">
            <v>2055.84</v>
          </cell>
          <cell r="Z527">
            <v>2500</v>
          </cell>
          <cell r="AA527">
            <v>80012.591519999987</v>
          </cell>
        </row>
        <row r="528">
          <cell r="A528" t="str">
            <v>27010002</v>
          </cell>
          <cell r="B528" t="str">
            <v>Alamilla Valdez Elvia Aurora</v>
          </cell>
          <cell r="C528" t="str">
            <v>Encargada de grupo</v>
          </cell>
          <cell r="D528">
            <v>131.22999999999999</v>
          </cell>
          <cell r="E528">
            <v>3936.8999999999996</v>
          </cell>
          <cell r="H528">
            <v>3936.8999999999996</v>
          </cell>
          <cell r="I528">
            <v>157.476</v>
          </cell>
          <cell r="J528">
            <v>4094.3759999999997</v>
          </cell>
          <cell r="K528">
            <v>49133</v>
          </cell>
          <cell r="L528">
            <v>6075.8979999999992</v>
          </cell>
          <cell r="M528">
            <v>1500</v>
          </cell>
          <cell r="N528">
            <v>683</v>
          </cell>
          <cell r="O528">
            <v>3276</v>
          </cell>
          <cell r="P528">
            <v>6000</v>
          </cell>
          <cell r="Q528">
            <v>1365</v>
          </cell>
          <cell r="R528">
            <v>324</v>
          </cell>
          <cell r="T528">
            <v>6265</v>
          </cell>
          <cell r="U528">
            <v>836</v>
          </cell>
          <cell r="V528">
            <v>2055.6</v>
          </cell>
          <cell r="Z528">
            <v>2500</v>
          </cell>
          <cell r="AA528">
            <v>80013.498000000007</v>
          </cell>
        </row>
        <row r="529">
          <cell r="A529" t="str">
            <v>27090002</v>
          </cell>
          <cell r="B529" t="str">
            <v>Dzib Perez Aida Angelina</v>
          </cell>
          <cell r="C529" t="str">
            <v>Asistente educativa "b"</v>
          </cell>
          <cell r="D529">
            <v>111.18848</v>
          </cell>
          <cell r="E529">
            <v>3335.6543999999999</v>
          </cell>
          <cell r="H529">
            <v>3335.6543999999999</v>
          </cell>
          <cell r="I529">
            <v>133.426176</v>
          </cell>
          <cell r="J529">
            <v>3469.0805759999998</v>
          </cell>
          <cell r="K529">
            <v>41629</v>
          </cell>
          <cell r="L529">
            <v>4818.1807679999993</v>
          </cell>
          <cell r="M529">
            <v>1500</v>
          </cell>
          <cell r="N529">
            <v>579</v>
          </cell>
          <cell r="O529">
            <v>2776</v>
          </cell>
          <cell r="P529">
            <v>6000</v>
          </cell>
          <cell r="Q529">
            <v>1157</v>
          </cell>
          <cell r="T529">
            <v>5308</v>
          </cell>
          <cell r="U529">
            <v>708</v>
          </cell>
          <cell r="V529">
            <v>2590.08</v>
          </cell>
          <cell r="Z529">
            <v>2500</v>
          </cell>
          <cell r="AA529">
            <v>69565.260767999993</v>
          </cell>
        </row>
        <row r="530">
          <cell r="A530" t="str">
            <v>27090003</v>
          </cell>
          <cell r="B530" t="str">
            <v>Arceo Carvajal Yleana Candelaria</v>
          </cell>
          <cell r="C530" t="str">
            <v>Encargada de grupo</v>
          </cell>
          <cell r="D530">
            <v>131.22999999999999</v>
          </cell>
          <cell r="E530">
            <v>3936.8999999999996</v>
          </cell>
          <cell r="H530">
            <v>3936.8999999999996</v>
          </cell>
          <cell r="I530">
            <v>157.476</v>
          </cell>
          <cell r="J530">
            <v>4094.3759999999997</v>
          </cell>
          <cell r="K530">
            <v>49133</v>
          </cell>
          <cell r="L530">
            <v>6075.8979999999992</v>
          </cell>
          <cell r="M530">
            <v>1500</v>
          </cell>
          <cell r="N530">
            <v>683</v>
          </cell>
          <cell r="O530">
            <v>3276</v>
          </cell>
          <cell r="P530">
            <v>6000</v>
          </cell>
          <cell r="Q530">
            <v>1365</v>
          </cell>
          <cell r="T530">
            <v>6265</v>
          </cell>
          <cell r="U530">
            <v>836</v>
          </cell>
          <cell r="V530">
            <v>2055.6</v>
          </cell>
          <cell r="Z530">
            <v>2500</v>
          </cell>
          <cell r="AA530">
            <v>79689.498000000007</v>
          </cell>
        </row>
        <row r="531">
          <cell r="A531" t="str">
            <v>27090004</v>
          </cell>
          <cell r="B531" t="str">
            <v>Martinez Gonzalez Carolina</v>
          </cell>
          <cell r="C531" t="str">
            <v>Encargada de grupo</v>
          </cell>
          <cell r="D531">
            <v>131.22720000000001</v>
          </cell>
          <cell r="E531">
            <v>3936.8160000000003</v>
          </cell>
          <cell r="H531">
            <v>3936.8160000000003</v>
          </cell>
          <cell r="I531">
            <v>157.47264000000001</v>
          </cell>
          <cell r="J531">
            <v>4094.2886400000002</v>
          </cell>
          <cell r="K531">
            <v>49132</v>
          </cell>
          <cell r="L531">
            <v>6075.7515200000007</v>
          </cell>
          <cell r="M531">
            <v>1500</v>
          </cell>
          <cell r="N531">
            <v>683</v>
          </cell>
          <cell r="O531">
            <v>3276</v>
          </cell>
          <cell r="P531">
            <v>6000</v>
          </cell>
          <cell r="Q531">
            <v>1365</v>
          </cell>
          <cell r="T531">
            <v>6265</v>
          </cell>
          <cell r="U531">
            <v>836</v>
          </cell>
          <cell r="V531">
            <v>2055.84</v>
          </cell>
          <cell r="Z531">
            <v>2500</v>
          </cell>
          <cell r="AA531">
            <v>79688.591519999987</v>
          </cell>
        </row>
        <row r="532">
          <cell r="A532" t="str">
            <v>27110002</v>
          </cell>
          <cell r="B532" t="str">
            <v>Alvarez Aguilar Cindy Jazmin</v>
          </cell>
          <cell r="C532" t="str">
            <v>Enfermera "b"</v>
          </cell>
          <cell r="D532">
            <v>112.4864</v>
          </cell>
          <cell r="E532">
            <v>3374.5920000000001</v>
          </cell>
          <cell r="H532">
            <v>3374.5920000000001</v>
          </cell>
          <cell r="I532">
            <v>134.98367999999999</v>
          </cell>
          <cell r="J532">
            <v>3509.5756799999999</v>
          </cell>
          <cell r="K532">
            <v>42115</v>
          </cell>
          <cell r="L532">
            <v>4880.9842399999998</v>
          </cell>
          <cell r="M532">
            <v>1500</v>
          </cell>
          <cell r="N532">
            <v>585</v>
          </cell>
          <cell r="O532">
            <v>2808</v>
          </cell>
          <cell r="P532">
            <v>6000</v>
          </cell>
          <cell r="Q532">
            <v>1170</v>
          </cell>
          <cell r="T532">
            <v>5370</v>
          </cell>
          <cell r="U532">
            <v>716</v>
          </cell>
          <cell r="V532">
            <v>2441.04</v>
          </cell>
          <cell r="Z532">
            <v>2500</v>
          </cell>
          <cell r="AA532">
            <v>70086.024239999999</v>
          </cell>
        </row>
        <row r="533">
          <cell r="A533" t="str">
            <v>27010006</v>
          </cell>
          <cell r="B533" t="str">
            <v>Chuc Pech Raymundo</v>
          </cell>
          <cell r="C533" t="str">
            <v>Vigilante "b"</v>
          </cell>
          <cell r="D533">
            <v>106.786368</v>
          </cell>
          <cell r="E533">
            <v>3203.5910399999998</v>
          </cell>
          <cell r="H533">
            <v>3203.5910399999998</v>
          </cell>
          <cell r="I533">
            <v>128.1436416</v>
          </cell>
          <cell r="J533">
            <v>3331.7346815999999</v>
          </cell>
          <cell r="K533">
            <v>39981</v>
          </cell>
          <cell r="L533">
            <v>4605.1429088000004</v>
          </cell>
          <cell r="M533">
            <v>1500</v>
          </cell>
          <cell r="N533">
            <v>556</v>
          </cell>
          <cell r="O533">
            <v>2666</v>
          </cell>
          <cell r="P533">
            <v>6000</v>
          </cell>
          <cell r="Q533">
            <v>1111</v>
          </cell>
          <cell r="R533">
            <v>324</v>
          </cell>
          <cell r="S533">
            <v>1333</v>
          </cell>
          <cell r="T533">
            <v>5098</v>
          </cell>
          <cell r="U533">
            <v>680</v>
          </cell>
          <cell r="V533">
            <v>2845.92</v>
          </cell>
          <cell r="W533">
            <v>2666</v>
          </cell>
          <cell r="Z533">
            <v>2500</v>
          </cell>
          <cell r="AA533">
            <v>71866.062908799999</v>
          </cell>
        </row>
        <row r="534">
          <cell r="A534" t="str">
            <v>27010011</v>
          </cell>
          <cell r="B534" t="str">
            <v>Mendoza Gomez Jose Santos</v>
          </cell>
          <cell r="C534" t="str">
            <v>Vigilante "b"</v>
          </cell>
          <cell r="D534">
            <v>106.786368</v>
          </cell>
          <cell r="E534">
            <v>3203.5910399999998</v>
          </cell>
          <cell r="H534">
            <v>3203.5910399999998</v>
          </cell>
          <cell r="I534">
            <v>128.1436416</v>
          </cell>
          <cell r="J534">
            <v>3331.7346815999999</v>
          </cell>
          <cell r="K534">
            <v>39981</v>
          </cell>
          <cell r="L534">
            <v>4605.1429088000004</v>
          </cell>
          <cell r="M534">
            <v>1500</v>
          </cell>
          <cell r="N534">
            <v>556</v>
          </cell>
          <cell r="O534">
            <v>2666</v>
          </cell>
          <cell r="P534">
            <v>6000</v>
          </cell>
          <cell r="Q534">
            <v>1111</v>
          </cell>
          <cell r="R534">
            <v>324</v>
          </cell>
          <cell r="S534">
            <v>1333</v>
          </cell>
          <cell r="T534">
            <v>5098</v>
          </cell>
          <cell r="U534">
            <v>680</v>
          </cell>
          <cell r="V534">
            <v>2845.92</v>
          </cell>
          <cell r="W534">
            <v>2666</v>
          </cell>
          <cell r="Z534">
            <v>2500</v>
          </cell>
          <cell r="AA534">
            <v>71866.062908799999</v>
          </cell>
        </row>
        <row r="535">
          <cell r="B535" t="str">
            <v>Subtotal</v>
          </cell>
          <cell r="D535">
            <v>3652.7261119999994</v>
          </cell>
          <cell r="E535">
            <v>110211.64336</v>
          </cell>
          <cell r="F535">
            <v>0</v>
          </cell>
          <cell r="G535">
            <v>44</v>
          </cell>
          <cell r="H535">
            <v>110211.64336</v>
          </cell>
          <cell r="I535">
            <v>4408.4657343999988</v>
          </cell>
          <cell r="J535">
            <v>114620.10909439999</v>
          </cell>
          <cell r="K535">
            <v>1375452</v>
          </cell>
          <cell r="L535">
            <v>165150.75212586665</v>
          </cell>
          <cell r="M535">
            <v>43500</v>
          </cell>
          <cell r="N535">
            <v>19122</v>
          </cell>
          <cell r="O535">
            <v>81103</v>
          </cell>
          <cell r="P535">
            <v>174000</v>
          </cell>
          <cell r="Q535">
            <v>38219</v>
          </cell>
          <cell r="R535">
            <v>4212</v>
          </cell>
          <cell r="S535">
            <v>2666</v>
          </cell>
          <cell r="T535">
            <v>175381</v>
          </cell>
          <cell r="U535">
            <v>23394</v>
          </cell>
          <cell r="V535">
            <v>69038.880000000005</v>
          </cell>
          <cell r="W535">
            <v>5332</v>
          </cell>
          <cell r="X535">
            <v>0</v>
          </cell>
          <cell r="Y535">
            <v>39787</v>
          </cell>
          <cell r="Z535">
            <v>72500</v>
          </cell>
          <cell r="AB535">
            <v>2288857.6321258666</v>
          </cell>
        </row>
        <row r="536">
          <cell r="B536" t="str">
            <v>Centro Comercial 60 - Abarrotes</v>
          </cell>
          <cell r="E536">
            <v>0</v>
          </cell>
          <cell r="V536">
            <v>0</v>
          </cell>
        </row>
        <row r="537">
          <cell r="A537" t="str">
            <v>29010003</v>
          </cell>
          <cell r="B537" t="str">
            <v>Dzul Chuil Adrian Eleazar</v>
          </cell>
          <cell r="C537" t="str">
            <v>Abarrotero</v>
          </cell>
          <cell r="D537">
            <v>99.290880000000001</v>
          </cell>
          <cell r="E537">
            <v>2978.7264</v>
          </cell>
          <cell r="H537">
            <v>2978.7264</v>
          </cell>
          <cell r="I537">
            <v>119.149056</v>
          </cell>
          <cell r="J537">
            <v>3097.8754560000002</v>
          </cell>
          <cell r="K537">
            <v>37175</v>
          </cell>
          <cell r="L537">
            <v>4201.3106080000007</v>
          </cell>
          <cell r="M537">
            <v>1500</v>
          </cell>
          <cell r="N537">
            <v>517</v>
          </cell>
          <cell r="O537">
            <v>2479</v>
          </cell>
          <cell r="P537">
            <v>6000</v>
          </cell>
          <cell r="Q537">
            <v>1033</v>
          </cell>
          <cell r="R537">
            <v>324</v>
          </cell>
          <cell r="S537">
            <v>1240</v>
          </cell>
          <cell r="T537">
            <v>4740</v>
          </cell>
          <cell r="U537">
            <v>632</v>
          </cell>
          <cell r="V537">
            <v>3000.24</v>
          </cell>
          <cell r="W537">
            <v>2479</v>
          </cell>
          <cell r="Z537">
            <v>2500</v>
          </cell>
          <cell r="AA537">
            <v>67820.55060799999</v>
          </cell>
        </row>
        <row r="538">
          <cell r="A538" t="str">
            <v>29070034</v>
          </cell>
          <cell r="B538" t="str">
            <v>Borges Ceballos David Atocha</v>
          </cell>
          <cell r="C538" t="str">
            <v>Vigilante "b"</v>
          </cell>
          <cell r="D538">
            <v>106.786368</v>
          </cell>
          <cell r="E538">
            <v>3203.5910399999998</v>
          </cell>
          <cell r="H538">
            <v>3203.5910399999998</v>
          </cell>
          <cell r="I538">
            <v>128.1436416</v>
          </cell>
          <cell r="J538">
            <v>3331.7346815999999</v>
          </cell>
          <cell r="K538">
            <v>39981</v>
          </cell>
          <cell r="L538">
            <v>4605.1429088000004</v>
          </cell>
          <cell r="M538">
            <v>1500</v>
          </cell>
          <cell r="N538">
            <v>556</v>
          </cell>
          <cell r="O538">
            <v>2666</v>
          </cell>
          <cell r="P538">
            <v>6000</v>
          </cell>
          <cell r="Q538">
            <v>1111</v>
          </cell>
          <cell r="R538">
            <v>324</v>
          </cell>
          <cell r="S538">
            <v>1333</v>
          </cell>
          <cell r="T538">
            <v>5098</v>
          </cell>
          <cell r="U538">
            <v>680</v>
          </cell>
          <cell r="V538">
            <v>2845.92</v>
          </cell>
          <cell r="W538">
            <v>2666</v>
          </cell>
          <cell r="Z538">
            <v>2500</v>
          </cell>
          <cell r="AA538">
            <v>71866.062908799999</v>
          </cell>
        </row>
        <row r="539">
          <cell r="A539" t="str">
            <v>29070035</v>
          </cell>
          <cell r="B539" t="str">
            <v>Magaña Pino Ernesto</v>
          </cell>
          <cell r="C539" t="str">
            <v>Encargado de area "b"</v>
          </cell>
          <cell r="D539">
            <v>113.78</v>
          </cell>
          <cell r="E539">
            <v>3413.4</v>
          </cell>
          <cell r="H539">
            <v>3413.4</v>
          </cell>
          <cell r="I539">
            <v>136.536</v>
          </cell>
          <cell r="J539">
            <v>3549.9360000000001</v>
          </cell>
          <cell r="K539">
            <v>42600</v>
          </cell>
          <cell r="L539">
            <v>4943.5880000000006</v>
          </cell>
          <cell r="M539">
            <v>1500</v>
          </cell>
          <cell r="N539">
            <v>592</v>
          </cell>
          <cell r="O539">
            <v>2840</v>
          </cell>
          <cell r="P539">
            <v>6000</v>
          </cell>
          <cell r="Q539">
            <v>1184</v>
          </cell>
          <cell r="R539">
            <v>648</v>
          </cell>
          <cell r="S539">
            <v>1420</v>
          </cell>
          <cell r="T539">
            <v>5432</v>
          </cell>
          <cell r="U539">
            <v>725</v>
          </cell>
          <cell r="V539">
            <v>2414.4</v>
          </cell>
          <cell r="W539">
            <v>2840</v>
          </cell>
          <cell r="Z539">
            <v>2500</v>
          </cell>
          <cell r="AA539">
            <v>75638.987999999998</v>
          </cell>
        </row>
        <row r="540">
          <cell r="A540" t="str">
            <v>29070036</v>
          </cell>
          <cell r="B540" t="str">
            <v>Mena Zapata Francisco Javier</v>
          </cell>
          <cell r="C540" t="str">
            <v>Supervisor abastecimiento centro comerci</v>
          </cell>
          <cell r="D540">
            <v>150.69932800000001</v>
          </cell>
          <cell r="E540">
            <v>4520.97984</v>
          </cell>
          <cell r="H540">
            <v>4520.97984</v>
          </cell>
          <cell r="I540">
            <v>180.83919360000002</v>
          </cell>
          <cell r="J540">
            <v>4701.8190335999998</v>
          </cell>
          <cell r="K540">
            <v>56422</v>
          </cell>
          <cell r="L540">
            <v>7102.1520447999992</v>
          </cell>
          <cell r="M540">
            <v>1500</v>
          </cell>
          <cell r="N540">
            <v>784</v>
          </cell>
          <cell r="O540">
            <v>3762</v>
          </cell>
          <cell r="P540">
            <v>6000</v>
          </cell>
          <cell r="Q540">
            <v>1568</v>
          </cell>
          <cell r="R540">
            <v>648</v>
          </cell>
          <cell r="S540">
            <v>1881</v>
          </cell>
          <cell r="T540">
            <v>7194</v>
          </cell>
          <cell r="U540">
            <v>960</v>
          </cell>
          <cell r="V540">
            <v>722.64</v>
          </cell>
          <cell r="W540">
            <v>3762</v>
          </cell>
          <cell r="Z540">
            <v>2500</v>
          </cell>
          <cell r="AA540">
            <v>94805.792044799993</v>
          </cell>
        </row>
        <row r="541">
          <cell r="A541" t="str">
            <v>29070037</v>
          </cell>
          <cell r="B541" t="str">
            <v>Rochel Lizarraga Erick</v>
          </cell>
          <cell r="C541" t="str">
            <v>Abarrotero</v>
          </cell>
          <cell r="D541">
            <v>99.290880000000001</v>
          </cell>
          <cell r="E541">
            <v>2978.7264</v>
          </cell>
          <cell r="H541">
            <v>2978.7264</v>
          </cell>
          <cell r="I541">
            <v>119.149056</v>
          </cell>
          <cell r="J541">
            <v>3097.8754560000002</v>
          </cell>
          <cell r="K541">
            <v>37175</v>
          </cell>
          <cell r="L541">
            <v>4201.3106080000007</v>
          </cell>
          <cell r="M541">
            <v>1500</v>
          </cell>
          <cell r="N541">
            <v>517</v>
          </cell>
          <cell r="O541">
            <v>2479</v>
          </cell>
          <cell r="P541">
            <v>6000</v>
          </cell>
          <cell r="Q541">
            <v>1033</v>
          </cell>
          <cell r="R541">
            <v>648</v>
          </cell>
          <cell r="S541">
            <v>1240</v>
          </cell>
          <cell r="T541">
            <v>4740</v>
          </cell>
          <cell r="U541">
            <v>632</v>
          </cell>
          <cell r="V541">
            <v>3000.24</v>
          </cell>
          <cell r="W541">
            <v>2479</v>
          </cell>
          <cell r="Z541">
            <v>2500</v>
          </cell>
          <cell r="AA541">
            <v>68144.55060799999</v>
          </cell>
        </row>
        <row r="542">
          <cell r="A542" t="str">
            <v>29070038</v>
          </cell>
          <cell r="B542" t="str">
            <v>Villanueva Pacheco Pablo</v>
          </cell>
          <cell r="C542" t="str">
            <v>Abarrotero</v>
          </cell>
          <cell r="D542">
            <v>99.290880000000001</v>
          </cell>
          <cell r="E542">
            <v>2978.7264</v>
          </cell>
          <cell r="H542">
            <v>2978.7264</v>
          </cell>
          <cell r="I542">
            <v>119.149056</v>
          </cell>
          <cell r="J542">
            <v>3097.8754560000002</v>
          </cell>
          <cell r="K542">
            <v>37175</v>
          </cell>
          <cell r="L542">
            <v>4201.3106080000007</v>
          </cell>
          <cell r="M542">
            <v>1500</v>
          </cell>
          <cell r="N542">
            <v>517</v>
          </cell>
          <cell r="O542">
            <v>2479</v>
          </cell>
          <cell r="P542">
            <v>6000</v>
          </cell>
          <cell r="Q542">
            <v>1033</v>
          </cell>
          <cell r="R542">
            <v>972</v>
          </cell>
          <cell r="S542">
            <v>1240</v>
          </cell>
          <cell r="T542">
            <v>4740</v>
          </cell>
          <cell r="U542">
            <v>632</v>
          </cell>
          <cell r="V542">
            <v>3000.24</v>
          </cell>
          <cell r="W542">
            <v>2479</v>
          </cell>
          <cell r="Z542">
            <v>2500</v>
          </cell>
          <cell r="AA542">
            <v>68468.55060799999</v>
          </cell>
        </row>
        <row r="543">
          <cell r="A543" t="str">
            <v>29020013</v>
          </cell>
          <cell r="B543" t="str">
            <v>Espadas Lara Blanca Elvira</v>
          </cell>
          <cell r="C543" t="str">
            <v>Auxiliar Centro Comercial "a"</v>
          </cell>
          <cell r="D543">
            <v>108.16</v>
          </cell>
          <cell r="E543">
            <v>3244.7999999999997</v>
          </cell>
          <cell r="H543">
            <v>3244.7999999999997</v>
          </cell>
          <cell r="I543">
            <v>129.792</v>
          </cell>
          <cell r="J543">
            <v>3374.5919999999996</v>
          </cell>
          <cell r="K543">
            <v>40496</v>
          </cell>
          <cell r="L543">
            <v>4671.6159999999991</v>
          </cell>
          <cell r="M543">
            <v>1500</v>
          </cell>
          <cell r="N543">
            <v>563</v>
          </cell>
          <cell r="O543">
            <v>2700</v>
          </cell>
          <cell r="P543">
            <v>6000</v>
          </cell>
          <cell r="Q543">
            <v>1125</v>
          </cell>
          <cell r="R543">
            <v>648</v>
          </cell>
          <cell r="S543">
            <v>1350</v>
          </cell>
          <cell r="T543">
            <v>5164</v>
          </cell>
          <cell r="U543">
            <v>689</v>
          </cell>
          <cell r="V543">
            <v>2817.84</v>
          </cell>
          <cell r="W543">
            <v>2700</v>
          </cell>
          <cell r="Z543">
            <v>2500</v>
          </cell>
          <cell r="AA543">
            <v>72924.456000000006</v>
          </cell>
        </row>
        <row r="544">
          <cell r="A544" t="str">
            <v>29020014</v>
          </cell>
          <cell r="B544" t="str">
            <v>Estrada Lizama Patricia</v>
          </cell>
          <cell r="C544" t="str">
            <v>Secretaria de Depto. "c"</v>
          </cell>
          <cell r="D544">
            <v>117.16972800000001</v>
          </cell>
          <cell r="E544">
            <v>3515.09184</v>
          </cell>
          <cell r="H544">
            <v>3515.09184</v>
          </cell>
          <cell r="I544">
            <v>140.60367360000001</v>
          </cell>
          <cell r="J544">
            <v>3655.6955136000001</v>
          </cell>
          <cell r="K544">
            <v>43869</v>
          </cell>
          <cell r="L544">
            <v>5143.5506848000005</v>
          </cell>
          <cell r="M544">
            <v>1500</v>
          </cell>
          <cell r="N544">
            <v>610</v>
          </cell>
          <cell r="O544">
            <v>2925</v>
          </cell>
          <cell r="P544">
            <v>6000</v>
          </cell>
          <cell r="Q544">
            <v>1219</v>
          </cell>
          <cell r="R544">
            <v>1620</v>
          </cell>
          <cell r="S544">
            <v>1463</v>
          </cell>
          <cell r="T544">
            <v>5594</v>
          </cell>
          <cell r="U544">
            <v>746</v>
          </cell>
          <cell r="V544">
            <v>2344.8000000000002</v>
          </cell>
          <cell r="W544">
            <v>2925</v>
          </cell>
          <cell r="Z544">
            <v>2500</v>
          </cell>
          <cell r="AA544">
            <v>78459.350684799996</v>
          </cell>
        </row>
        <row r="545">
          <cell r="A545" t="str">
            <v>29020015</v>
          </cell>
          <cell r="B545" t="str">
            <v>Martinez Sanchez Jose Luciano</v>
          </cell>
          <cell r="C545" t="str">
            <v>Diligenciero</v>
          </cell>
          <cell r="D545">
            <v>99.290880000000001</v>
          </cell>
          <cell r="E545">
            <v>2978.7264</v>
          </cell>
          <cell r="H545">
            <v>2978.7264</v>
          </cell>
          <cell r="I545">
            <v>119.149056</v>
          </cell>
          <cell r="J545">
            <v>3097.8754560000002</v>
          </cell>
          <cell r="K545">
            <v>37175</v>
          </cell>
          <cell r="L545">
            <v>4201.3106080000007</v>
          </cell>
          <cell r="M545">
            <v>1500</v>
          </cell>
          <cell r="N545">
            <v>517</v>
          </cell>
          <cell r="O545">
            <v>2479</v>
          </cell>
          <cell r="P545">
            <v>6000</v>
          </cell>
          <cell r="Q545">
            <v>1033</v>
          </cell>
          <cell r="R545">
            <v>1620</v>
          </cell>
          <cell r="S545">
            <v>1240</v>
          </cell>
          <cell r="T545">
            <v>4740</v>
          </cell>
          <cell r="U545">
            <v>632</v>
          </cell>
          <cell r="V545">
            <v>3000.24</v>
          </cell>
          <cell r="W545">
            <v>2479</v>
          </cell>
          <cell r="Z545">
            <v>2500</v>
          </cell>
          <cell r="AA545">
            <v>69116.55060799999</v>
          </cell>
        </row>
        <row r="546">
          <cell r="A546" t="str">
            <v>29150001</v>
          </cell>
          <cell r="B546" t="str">
            <v>Cetina Martinez Yonnata Gpe.</v>
          </cell>
          <cell r="C546" t="str">
            <v>Intendente "a"</v>
          </cell>
          <cell r="D546">
            <v>99.29</v>
          </cell>
          <cell r="E546">
            <v>2978.7000000000003</v>
          </cell>
          <cell r="H546">
            <v>2978.7000000000003</v>
          </cell>
          <cell r="I546">
            <v>119.14800000000001</v>
          </cell>
          <cell r="J546">
            <v>3097.8480000000004</v>
          </cell>
          <cell r="K546">
            <v>37175</v>
          </cell>
          <cell r="L546">
            <v>4201.264000000001</v>
          </cell>
          <cell r="M546">
            <v>1500</v>
          </cell>
          <cell r="N546">
            <v>517</v>
          </cell>
          <cell r="O546">
            <v>2479</v>
          </cell>
          <cell r="P546">
            <v>6000</v>
          </cell>
          <cell r="Q546">
            <v>1033</v>
          </cell>
          <cell r="S546">
            <v>1240</v>
          </cell>
          <cell r="T546">
            <v>4740</v>
          </cell>
          <cell r="U546">
            <v>632</v>
          </cell>
          <cell r="V546">
            <v>3000.24</v>
          </cell>
          <cell r="W546">
            <v>2479</v>
          </cell>
          <cell r="Z546">
            <v>2500</v>
          </cell>
          <cell r="AA546">
            <v>67496.504000000001</v>
          </cell>
        </row>
        <row r="547">
          <cell r="A547" t="str">
            <v>29150056</v>
          </cell>
          <cell r="B547" t="str">
            <v>Flota Saenz Eduardo Alfonso</v>
          </cell>
          <cell r="C547" t="str">
            <v>Supervisor de bodega</v>
          </cell>
          <cell r="D547">
            <v>131.23052799999999</v>
          </cell>
          <cell r="E547">
            <v>3936.9158399999997</v>
          </cell>
          <cell r="H547">
            <v>3936.9158399999997</v>
          </cell>
          <cell r="I547">
            <v>157.47663359999999</v>
          </cell>
          <cell r="J547">
            <v>4094.3924735999994</v>
          </cell>
          <cell r="K547">
            <v>49133</v>
          </cell>
          <cell r="L547">
            <v>6075.9299647999987</v>
          </cell>
          <cell r="M547">
            <v>1500</v>
          </cell>
          <cell r="N547">
            <v>683</v>
          </cell>
          <cell r="O547">
            <v>3276</v>
          </cell>
          <cell r="P547">
            <v>6000</v>
          </cell>
          <cell r="Q547">
            <v>1365</v>
          </cell>
          <cell r="R547">
            <v>324</v>
          </cell>
          <cell r="S547">
            <v>1638</v>
          </cell>
          <cell r="T547">
            <v>6265</v>
          </cell>
          <cell r="U547">
            <v>836</v>
          </cell>
          <cell r="V547">
            <v>2055.6</v>
          </cell>
          <cell r="W547">
            <v>3276</v>
          </cell>
          <cell r="Z547">
            <v>2500</v>
          </cell>
          <cell r="AA547">
            <v>84927.529964800007</v>
          </cell>
        </row>
        <row r="548">
          <cell r="A548" t="str">
            <v>29150057</v>
          </cell>
          <cell r="B548" t="str">
            <v>Hernandez Castro Jose Francisco</v>
          </cell>
          <cell r="C548" t="str">
            <v>Auxiliar Centro Comercial "a"</v>
          </cell>
          <cell r="D548">
            <v>108.16</v>
          </cell>
          <cell r="E548">
            <v>3244.7999999999997</v>
          </cell>
          <cell r="H548">
            <v>3244.7999999999997</v>
          </cell>
          <cell r="I548">
            <v>129.792</v>
          </cell>
          <cell r="J548">
            <v>3374.5919999999996</v>
          </cell>
          <cell r="K548">
            <v>40496</v>
          </cell>
          <cell r="L548">
            <v>4671.6159999999991</v>
          </cell>
          <cell r="M548">
            <v>1500</v>
          </cell>
          <cell r="N548">
            <v>563</v>
          </cell>
          <cell r="O548">
            <v>2700</v>
          </cell>
          <cell r="P548">
            <v>6000</v>
          </cell>
          <cell r="Q548">
            <v>1125</v>
          </cell>
          <cell r="R548">
            <v>324</v>
          </cell>
          <cell r="S548">
            <v>1350</v>
          </cell>
          <cell r="T548">
            <v>5164</v>
          </cell>
          <cell r="U548">
            <v>689</v>
          </cell>
          <cell r="V548">
            <v>2817.84</v>
          </cell>
          <cell r="W548">
            <v>2700</v>
          </cell>
          <cell r="Z548">
            <v>2500</v>
          </cell>
          <cell r="AA548">
            <v>72600.456000000006</v>
          </cell>
        </row>
        <row r="549">
          <cell r="A549" t="str">
            <v>29150058</v>
          </cell>
          <cell r="B549" t="str">
            <v>Suarez Puerto Hugo Enrique</v>
          </cell>
          <cell r="C549" t="str">
            <v>Abarrotero</v>
          </cell>
          <cell r="D549">
            <v>99.290880000000001</v>
          </cell>
          <cell r="E549">
            <v>2978.7264</v>
          </cell>
          <cell r="H549">
            <v>2978.7264</v>
          </cell>
          <cell r="I549">
            <v>119.149056</v>
          </cell>
          <cell r="J549">
            <v>3097.8754560000002</v>
          </cell>
          <cell r="K549">
            <v>37175</v>
          </cell>
          <cell r="L549">
            <v>4201.3106080000007</v>
          </cell>
          <cell r="M549">
            <v>1500</v>
          </cell>
          <cell r="N549">
            <v>517</v>
          </cell>
          <cell r="O549">
            <v>2479</v>
          </cell>
          <cell r="P549">
            <v>6000</v>
          </cell>
          <cell r="Q549">
            <v>1033</v>
          </cell>
          <cell r="R549">
            <v>324</v>
          </cell>
          <cell r="S549">
            <v>1240</v>
          </cell>
          <cell r="T549">
            <v>4740</v>
          </cell>
          <cell r="U549">
            <v>632</v>
          </cell>
          <cell r="V549">
            <v>3000.24</v>
          </cell>
          <cell r="W549">
            <v>2479</v>
          </cell>
          <cell r="Z549">
            <v>2500</v>
          </cell>
          <cell r="AA549">
            <v>67820.55060799999</v>
          </cell>
        </row>
        <row r="550">
          <cell r="A550" t="str">
            <v>29040018</v>
          </cell>
          <cell r="B550" t="str">
            <v>Bacab Lopez Neyla Patricia</v>
          </cell>
          <cell r="C550" t="str">
            <v>Cajero "b"</v>
          </cell>
          <cell r="D550">
            <v>108.16</v>
          </cell>
          <cell r="E550">
            <v>3244.7999999999997</v>
          </cell>
          <cell r="H550">
            <v>3244.7999999999997</v>
          </cell>
          <cell r="I550">
            <v>129.792</v>
          </cell>
          <cell r="J550">
            <v>3374.5919999999996</v>
          </cell>
          <cell r="K550">
            <v>40496</v>
          </cell>
          <cell r="L550">
            <v>4671.6159999999991</v>
          </cell>
          <cell r="M550">
            <v>1500</v>
          </cell>
          <cell r="N550">
            <v>563</v>
          </cell>
          <cell r="O550">
            <v>2700</v>
          </cell>
          <cell r="P550">
            <v>6000</v>
          </cell>
          <cell r="Q550">
            <v>1125</v>
          </cell>
          <cell r="R550">
            <v>648</v>
          </cell>
          <cell r="S550">
            <v>1350</v>
          </cell>
          <cell r="T550">
            <v>5164</v>
          </cell>
          <cell r="U550">
            <v>689</v>
          </cell>
          <cell r="V550">
            <v>2817.84</v>
          </cell>
          <cell r="W550">
            <v>2700</v>
          </cell>
          <cell r="Z550">
            <v>2500</v>
          </cell>
          <cell r="AA550">
            <v>72924.456000000006</v>
          </cell>
        </row>
        <row r="551">
          <cell r="A551" t="str">
            <v>29040019</v>
          </cell>
          <cell r="B551" t="str">
            <v>Echeverria Mendez Dianela De Fatima</v>
          </cell>
          <cell r="C551" t="str">
            <v>Cajero "b"</v>
          </cell>
          <cell r="D551">
            <v>108.16</v>
          </cell>
          <cell r="E551">
            <v>3244.7999999999997</v>
          </cell>
          <cell r="H551">
            <v>3244.7999999999997</v>
          </cell>
          <cell r="I551">
            <v>129.792</v>
          </cell>
          <cell r="J551">
            <v>3374.5919999999996</v>
          </cell>
          <cell r="K551">
            <v>40496</v>
          </cell>
          <cell r="L551">
            <v>4671.6159999999991</v>
          </cell>
          <cell r="M551">
            <v>1500</v>
          </cell>
          <cell r="N551">
            <v>563</v>
          </cell>
          <cell r="O551">
            <v>2700</v>
          </cell>
          <cell r="P551">
            <v>6000</v>
          </cell>
          <cell r="Q551">
            <v>1125</v>
          </cell>
          <cell r="R551">
            <v>324</v>
          </cell>
          <cell r="S551">
            <v>1350</v>
          </cell>
          <cell r="T551">
            <v>5164</v>
          </cell>
          <cell r="U551">
            <v>689</v>
          </cell>
          <cell r="V551">
            <v>2817.84</v>
          </cell>
          <cell r="W551">
            <v>2700</v>
          </cell>
          <cell r="Z551">
            <v>2500</v>
          </cell>
          <cell r="AA551">
            <v>72600.456000000006</v>
          </cell>
        </row>
        <row r="552">
          <cell r="A552" t="str">
            <v>29040020</v>
          </cell>
          <cell r="B552" t="str">
            <v>Gonzalez Canto Noemi</v>
          </cell>
          <cell r="C552" t="str">
            <v>Supervisor de caja</v>
          </cell>
          <cell r="D552">
            <v>113.78431999999999</v>
          </cell>
          <cell r="E552">
            <v>3413.5295999999998</v>
          </cell>
          <cell r="H552">
            <v>3413.5295999999998</v>
          </cell>
          <cell r="I552">
            <v>136.54118399999999</v>
          </cell>
          <cell r="J552">
            <v>3550.070784</v>
          </cell>
          <cell r="K552">
            <v>42601</v>
          </cell>
          <cell r="L552">
            <v>4943.7877120000003</v>
          </cell>
          <cell r="M552">
            <v>1500</v>
          </cell>
          <cell r="N552">
            <v>592</v>
          </cell>
          <cell r="O552">
            <v>2841</v>
          </cell>
          <cell r="P552">
            <v>6000</v>
          </cell>
          <cell r="Q552">
            <v>1184</v>
          </cell>
          <cell r="R552">
            <v>972</v>
          </cell>
          <cell r="S552">
            <v>1421</v>
          </cell>
          <cell r="T552">
            <v>5432</v>
          </cell>
          <cell r="U552">
            <v>725</v>
          </cell>
          <cell r="V552">
            <v>2414.4</v>
          </cell>
          <cell r="W552">
            <v>2841</v>
          </cell>
          <cell r="Z552">
            <v>2500</v>
          </cell>
          <cell r="AA552">
            <v>75967.187711999984</v>
          </cell>
        </row>
        <row r="553">
          <cell r="A553" t="str">
            <v>29040021</v>
          </cell>
          <cell r="B553" t="str">
            <v>Negron Canche Maria Concepcion</v>
          </cell>
          <cell r="C553" t="str">
            <v>Cajero "b"</v>
          </cell>
          <cell r="D553">
            <v>108.16</v>
          </cell>
          <cell r="E553">
            <v>3244.7999999999997</v>
          </cell>
          <cell r="H553">
            <v>3244.7999999999997</v>
          </cell>
          <cell r="I553">
            <v>129.792</v>
          </cell>
          <cell r="J553">
            <v>3374.5919999999996</v>
          </cell>
          <cell r="K553">
            <v>40496</v>
          </cell>
          <cell r="L553">
            <v>4671.6159999999991</v>
          </cell>
          <cell r="M553">
            <v>1500</v>
          </cell>
          <cell r="N553">
            <v>563</v>
          </cell>
          <cell r="O553">
            <v>2700</v>
          </cell>
          <cell r="P553">
            <v>6000</v>
          </cell>
          <cell r="Q553">
            <v>1125</v>
          </cell>
          <cell r="R553">
            <v>648</v>
          </cell>
          <cell r="S553">
            <v>1350</v>
          </cell>
          <cell r="T553">
            <v>5164</v>
          </cell>
          <cell r="U553">
            <v>689</v>
          </cell>
          <cell r="V553">
            <v>2817.84</v>
          </cell>
          <cell r="W553">
            <v>2700</v>
          </cell>
          <cell r="Z553">
            <v>2500</v>
          </cell>
          <cell r="AA553">
            <v>72924.456000000006</v>
          </cell>
        </row>
        <row r="554">
          <cell r="A554" t="str">
            <v>29040022</v>
          </cell>
          <cell r="B554" t="str">
            <v>Novelo Gongora Laura</v>
          </cell>
          <cell r="C554" t="str">
            <v>Supervisor de caja</v>
          </cell>
          <cell r="D554">
            <v>113.78431999999999</v>
          </cell>
          <cell r="E554">
            <v>3413.5295999999998</v>
          </cell>
          <cell r="H554">
            <v>3413.5295999999998</v>
          </cell>
          <cell r="I554">
            <v>136.54118399999999</v>
          </cell>
          <cell r="J554">
            <v>3550.070784</v>
          </cell>
          <cell r="K554">
            <v>42601</v>
          </cell>
          <cell r="L554">
            <v>4943.7877120000003</v>
          </cell>
          <cell r="M554">
            <v>1500</v>
          </cell>
          <cell r="N554">
            <v>592</v>
          </cell>
          <cell r="O554">
            <v>2841</v>
          </cell>
          <cell r="P554">
            <v>6000</v>
          </cell>
          <cell r="Q554">
            <v>1184</v>
          </cell>
          <cell r="R554">
            <v>972</v>
          </cell>
          <cell r="S554">
            <v>1421</v>
          </cell>
          <cell r="T554">
            <v>5432</v>
          </cell>
          <cell r="U554">
            <v>725</v>
          </cell>
          <cell r="V554">
            <v>2414.4</v>
          </cell>
          <cell r="W554">
            <v>2841</v>
          </cell>
          <cell r="Z554">
            <v>2500</v>
          </cell>
          <cell r="AA554">
            <v>75967.187711999984</v>
          </cell>
        </row>
        <row r="555">
          <cell r="A555" t="str">
            <v>29040023</v>
          </cell>
          <cell r="B555" t="str">
            <v>Pacheco Medina Lizbeth</v>
          </cell>
          <cell r="C555" t="str">
            <v>Cajero "b"</v>
          </cell>
          <cell r="D555">
            <v>108.16</v>
          </cell>
          <cell r="E555">
            <v>3244.7999999999997</v>
          </cell>
          <cell r="H555">
            <v>3244.7999999999997</v>
          </cell>
          <cell r="I555">
            <v>129.792</v>
          </cell>
          <cell r="J555">
            <v>3374.5919999999996</v>
          </cell>
          <cell r="K555">
            <v>40496</v>
          </cell>
          <cell r="L555">
            <v>4671.6159999999991</v>
          </cell>
          <cell r="M555">
            <v>1500</v>
          </cell>
          <cell r="N555">
            <v>563</v>
          </cell>
          <cell r="O555">
            <v>2700</v>
          </cell>
          <cell r="P555">
            <v>6000</v>
          </cell>
          <cell r="Q555">
            <v>1125</v>
          </cell>
          <cell r="R555">
            <v>324</v>
          </cell>
          <cell r="S555">
            <v>1350</v>
          </cell>
          <cell r="T555">
            <v>5164</v>
          </cell>
          <cell r="U555">
            <v>689</v>
          </cell>
          <cell r="V555">
            <v>2817.84</v>
          </cell>
          <cell r="W555">
            <v>2700</v>
          </cell>
          <cell r="Z555">
            <v>2500</v>
          </cell>
          <cell r="AA555">
            <v>72600.456000000006</v>
          </cell>
        </row>
        <row r="556">
          <cell r="A556" t="str">
            <v>29040024</v>
          </cell>
          <cell r="B556" t="str">
            <v>Pinelo Puga Nery G.</v>
          </cell>
          <cell r="C556" t="str">
            <v>Cajera General</v>
          </cell>
          <cell r="D556">
            <v>157.48096000000001</v>
          </cell>
          <cell r="E556">
            <v>4724.4288000000006</v>
          </cell>
          <cell r="H556">
            <v>4724.4288000000006</v>
          </cell>
          <cell r="I556">
            <v>188.97715200000002</v>
          </cell>
          <cell r="J556">
            <v>4913.405952000001</v>
          </cell>
          <cell r="K556">
            <v>58961</v>
          </cell>
          <cell r="L556">
            <v>7462.8579360000012</v>
          </cell>
          <cell r="M556">
            <v>1500</v>
          </cell>
          <cell r="N556">
            <v>819</v>
          </cell>
          <cell r="O556">
            <v>3931</v>
          </cell>
          <cell r="P556">
            <v>6000</v>
          </cell>
          <cell r="Q556">
            <v>1638</v>
          </cell>
          <cell r="R556">
            <v>972</v>
          </cell>
          <cell r="S556">
            <v>1966</v>
          </cell>
          <cell r="T556">
            <v>7518</v>
          </cell>
          <cell r="U556">
            <v>1003</v>
          </cell>
          <cell r="V556">
            <v>485.76</v>
          </cell>
          <cell r="W556">
            <v>3931</v>
          </cell>
          <cell r="Z556">
            <v>2500</v>
          </cell>
          <cell r="AA556">
            <v>98687.617935999995</v>
          </cell>
        </row>
        <row r="557">
          <cell r="A557" t="str">
            <v>29040025</v>
          </cell>
          <cell r="B557" t="str">
            <v>Puerto Dominguez Gladys Beatriz</v>
          </cell>
          <cell r="C557" t="str">
            <v>Supervisor de caja</v>
          </cell>
          <cell r="D557">
            <v>113.78431999999999</v>
          </cell>
          <cell r="E557">
            <v>3413.5295999999998</v>
          </cell>
          <cell r="H557">
            <v>3413.5295999999998</v>
          </cell>
          <cell r="I557">
            <v>136.54118399999999</v>
          </cell>
          <cell r="J557">
            <v>3550.070784</v>
          </cell>
          <cell r="K557">
            <v>42601</v>
          </cell>
          <cell r="L557">
            <v>4943.7877120000003</v>
          </cell>
          <cell r="M557">
            <v>1500</v>
          </cell>
          <cell r="N557">
            <v>592</v>
          </cell>
          <cell r="O557">
            <v>2841</v>
          </cell>
          <cell r="P557">
            <v>6000</v>
          </cell>
          <cell r="Q557">
            <v>1184</v>
          </cell>
          <cell r="R557">
            <v>972</v>
          </cell>
          <cell r="S557">
            <v>1421</v>
          </cell>
          <cell r="T557">
            <v>5432</v>
          </cell>
          <cell r="U557">
            <v>725</v>
          </cell>
          <cell r="V557">
            <v>2414.4</v>
          </cell>
          <cell r="W557">
            <v>2841</v>
          </cell>
          <cell r="Z557">
            <v>2500</v>
          </cell>
          <cell r="AA557">
            <v>75967.187711999984</v>
          </cell>
        </row>
        <row r="558">
          <cell r="A558" t="str">
            <v>29040026</v>
          </cell>
          <cell r="B558" t="str">
            <v>Ramirez Solis Marisol</v>
          </cell>
          <cell r="C558" t="str">
            <v>Cajero "b"</v>
          </cell>
          <cell r="D558">
            <v>108.16</v>
          </cell>
          <cell r="E558">
            <v>3244.7999999999997</v>
          </cell>
          <cell r="H558">
            <v>3244.7999999999997</v>
          </cell>
          <cell r="I558">
            <v>129.792</v>
          </cell>
          <cell r="J558">
            <v>3374.5919999999996</v>
          </cell>
          <cell r="K558">
            <v>40496</v>
          </cell>
          <cell r="L558">
            <v>4671.6159999999991</v>
          </cell>
          <cell r="M558">
            <v>1500</v>
          </cell>
          <cell r="N558">
            <v>563</v>
          </cell>
          <cell r="O558">
            <v>2700</v>
          </cell>
          <cell r="P558">
            <v>6000</v>
          </cell>
          <cell r="Q558">
            <v>1125</v>
          </cell>
          <cell r="R558">
            <v>972</v>
          </cell>
          <cell r="S558">
            <v>1350</v>
          </cell>
          <cell r="T558">
            <v>5164</v>
          </cell>
          <cell r="U558">
            <v>689</v>
          </cell>
          <cell r="V558">
            <v>2817.84</v>
          </cell>
          <cell r="W558">
            <v>2700</v>
          </cell>
          <cell r="Z558">
            <v>2500</v>
          </cell>
          <cell r="AA558">
            <v>73248.456000000006</v>
          </cell>
        </row>
        <row r="559">
          <cell r="A559" t="str">
            <v>29040027</v>
          </cell>
          <cell r="B559" t="str">
            <v>Reyes Berzunza Fanny Beatriz</v>
          </cell>
          <cell r="C559" t="str">
            <v>Cajero "b"</v>
          </cell>
          <cell r="D559">
            <v>108.16</v>
          </cell>
          <cell r="E559">
            <v>3244.7999999999997</v>
          </cell>
          <cell r="H559">
            <v>3244.7999999999997</v>
          </cell>
          <cell r="I559">
            <v>129.792</v>
          </cell>
          <cell r="J559">
            <v>3374.5919999999996</v>
          </cell>
          <cell r="K559">
            <v>40496</v>
          </cell>
          <cell r="L559">
            <v>4671.6159999999991</v>
          </cell>
          <cell r="M559">
            <v>1500</v>
          </cell>
          <cell r="N559">
            <v>563</v>
          </cell>
          <cell r="O559">
            <v>2700</v>
          </cell>
          <cell r="P559">
            <v>6000</v>
          </cell>
          <cell r="Q559">
            <v>1125</v>
          </cell>
          <cell r="R559">
            <v>648</v>
          </cell>
          <cell r="S559">
            <v>1350</v>
          </cell>
          <cell r="T559">
            <v>5164</v>
          </cell>
          <cell r="U559">
            <v>689</v>
          </cell>
          <cell r="V559">
            <v>2817.84</v>
          </cell>
          <cell r="W559">
            <v>2700</v>
          </cell>
          <cell r="Z559">
            <v>2500</v>
          </cell>
          <cell r="AA559">
            <v>72924.456000000006</v>
          </cell>
        </row>
        <row r="560">
          <cell r="A560" t="str">
            <v>29040028</v>
          </cell>
          <cell r="B560" t="str">
            <v>Rosado Caamal Mary Tammy</v>
          </cell>
          <cell r="C560" t="str">
            <v>Cajero "b"</v>
          </cell>
          <cell r="D560">
            <v>108.16</v>
          </cell>
          <cell r="E560">
            <v>3244.7999999999997</v>
          </cell>
          <cell r="H560">
            <v>3244.7999999999997</v>
          </cell>
          <cell r="I560">
            <v>129.792</v>
          </cell>
          <cell r="J560">
            <v>3374.5919999999996</v>
          </cell>
          <cell r="K560">
            <v>40496</v>
          </cell>
          <cell r="L560">
            <v>4671.6159999999991</v>
          </cell>
          <cell r="M560">
            <v>1500</v>
          </cell>
          <cell r="N560">
            <v>563</v>
          </cell>
          <cell r="O560">
            <v>2700</v>
          </cell>
          <cell r="P560">
            <v>6000</v>
          </cell>
          <cell r="Q560">
            <v>1125</v>
          </cell>
          <cell r="S560">
            <v>1350</v>
          </cell>
          <cell r="T560">
            <v>5164</v>
          </cell>
          <cell r="U560">
            <v>689</v>
          </cell>
          <cell r="V560">
            <v>2817.84</v>
          </cell>
          <cell r="W560">
            <v>2700</v>
          </cell>
          <cell r="Z560">
            <v>2500</v>
          </cell>
          <cell r="AA560">
            <v>72276.456000000006</v>
          </cell>
        </row>
        <row r="561">
          <cell r="A561" t="str">
            <v>29090001</v>
          </cell>
          <cell r="B561" t="str">
            <v>Medina Novelo Juan Manuel</v>
          </cell>
          <cell r="C561" t="str">
            <v>Auxiliar de centro comercial "b"</v>
          </cell>
          <cell r="D561">
            <v>113.78</v>
          </cell>
          <cell r="E561">
            <v>3413.4</v>
          </cell>
          <cell r="H561">
            <v>3413.4</v>
          </cell>
          <cell r="I561">
            <v>136.536</v>
          </cell>
          <cell r="J561">
            <v>3549.9360000000001</v>
          </cell>
          <cell r="K561">
            <v>42600</v>
          </cell>
          <cell r="L561">
            <v>3722.3999488000004</v>
          </cell>
          <cell r="M561">
            <v>1500</v>
          </cell>
          <cell r="N561">
            <v>592</v>
          </cell>
          <cell r="O561">
            <v>2840</v>
          </cell>
          <cell r="P561">
            <v>6000</v>
          </cell>
          <cell r="Q561">
            <v>1184</v>
          </cell>
          <cell r="S561">
            <v>1420</v>
          </cell>
          <cell r="T561">
            <v>5432</v>
          </cell>
          <cell r="U561">
            <v>725</v>
          </cell>
          <cell r="V561">
            <v>3201.6</v>
          </cell>
          <cell r="W561">
            <v>2840</v>
          </cell>
          <cell r="Z561">
            <v>2500</v>
          </cell>
          <cell r="AA561">
            <v>74556.999948800003</v>
          </cell>
        </row>
        <row r="562">
          <cell r="A562" t="str">
            <v>29090043</v>
          </cell>
          <cell r="B562" t="str">
            <v>Cardenas Borges Graciana</v>
          </cell>
          <cell r="C562" t="str">
            <v>Encargado de area "c"</v>
          </cell>
          <cell r="D562">
            <v>115.66</v>
          </cell>
          <cell r="E562">
            <v>3469.7999999999997</v>
          </cell>
          <cell r="H562">
            <v>3469.7999999999997</v>
          </cell>
          <cell r="I562">
            <v>138.792</v>
          </cell>
          <cell r="J562">
            <v>3608.5919999999996</v>
          </cell>
          <cell r="K562">
            <v>43304</v>
          </cell>
          <cell r="L562">
            <v>5034.5759999999991</v>
          </cell>
          <cell r="M562">
            <v>1500</v>
          </cell>
          <cell r="N562">
            <v>602</v>
          </cell>
          <cell r="O562">
            <v>2887</v>
          </cell>
          <cell r="P562">
            <v>6000</v>
          </cell>
          <cell r="Q562">
            <v>1203</v>
          </cell>
          <cell r="R562">
            <v>1620</v>
          </cell>
          <cell r="S562">
            <v>1444</v>
          </cell>
          <cell r="T562">
            <v>5522</v>
          </cell>
          <cell r="U562">
            <v>737</v>
          </cell>
          <cell r="V562">
            <v>2375.52</v>
          </cell>
          <cell r="W562">
            <v>2887</v>
          </cell>
          <cell r="Z562">
            <v>2500</v>
          </cell>
          <cell r="AA562">
            <v>77616.096000000005</v>
          </cell>
        </row>
        <row r="563">
          <cell r="A563" t="str">
            <v>29030018</v>
          </cell>
          <cell r="B563" t="str">
            <v>Castro Castellanos Maria Del Socorro</v>
          </cell>
          <cell r="C563" t="str">
            <v>Cajero "b"</v>
          </cell>
          <cell r="D563">
            <v>108.16</v>
          </cell>
          <cell r="E563">
            <v>3244.7999999999997</v>
          </cell>
          <cell r="H563">
            <v>3244.7999999999997</v>
          </cell>
          <cell r="I563">
            <v>129.792</v>
          </cell>
          <cell r="J563">
            <v>3374.5919999999996</v>
          </cell>
          <cell r="K563">
            <v>40496</v>
          </cell>
          <cell r="L563">
            <v>4671.6159999999991</v>
          </cell>
          <cell r="M563">
            <v>1500</v>
          </cell>
          <cell r="N563">
            <v>563</v>
          </cell>
          <cell r="O563">
            <v>2700</v>
          </cell>
          <cell r="P563">
            <v>6000</v>
          </cell>
          <cell r="Q563">
            <v>1125</v>
          </cell>
          <cell r="S563">
            <v>1350</v>
          </cell>
          <cell r="T563">
            <v>5164</v>
          </cell>
          <cell r="U563">
            <v>689</v>
          </cell>
          <cell r="V563">
            <v>2817.84</v>
          </cell>
          <cell r="W563">
            <v>2700</v>
          </cell>
          <cell r="Z563">
            <v>2500</v>
          </cell>
          <cell r="AA563">
            <v>72276.456000000006</v>
          </cell>
        </row>
        <row r="564">
          <cell r="A564" t="str">
            <v>30020018</v>
          </cell>
          <cell r="B564" t="str">
            <v>Perez Arevalo Elizabeth</v>
          </cell>
          <cell r="C564" t="str">
            <v>Encargado de area "b"</v>
          </cell>
          <cell r="D564">
            <v>113.78</v>
          </cell>
          <cell r="E564">
            <v>3413.4</v>
          </cell>
          <cell r="H564">
            <v>3413.4</v>
          </cell>
          <cell r="I564">
            <v>136.536</v>
          </cell>
          <cell r="J564">
            <v>3549.9360000000001</v>
          </cell>
          <cell r="K564">
            <v>42600</v>
          </cell>
          <cell r="L564">
            <v>4943.5880000000006</v>
          </cell>
          <cell r="M564">
            <v>1500</v>
          </cell>
          <cell r="N564">
            <v>592</v>
          </cell>
          <cell r="O564">
            <v>2840</v>
          </cell>
          <cell r="P564">
            <v>6000</v>
          </cell>
          <cell r="Q564">
            <v>1184</v>
          </cell>
          <cell r="S564">
            <v>1420</v>
          </cell>
          <cell r="T564">
            <v>5432</v>
          </cell>
          <cell r="U564">
            <v>725</v>
          </cell>
          <cell r="V564">
            <v>2414.4</v>
          </cell>
          <cell r="W564">
            <v>2840</v>
          </cell>
          <cell r="Z564">
            <v>2500</v>
          </cell>
          <cell r="AA564">
            <v>74990.987999999998</v>
          </cell>
        </row>
        <row r="565">
          <cell r="A565" t="str">
            <v>30010004</v>
          </cell>
          <cell r="B565" t="str">
            <v>Chi Cab Adolfo</v>
          </cell>
          <cell r="C565" t="str">
            <v>Vigilante "b"</v>
          </cell>
          <cell r="D565">
            <v>106.786368</v>
          </cell>
          <cell r="E565">
            <v>3203.5910399999998</v>
          </cell>
          <cell r="H565">
            <v>3203.5910399999998</v>
          </cell>
          <cell r="I565">
            <v>128.1436416</v>
          </cell>
          <cell r="J565">
            <v>3331.7346815999999</v>
          </cell>
          <cell r="K565">
            <v>39981</v>
          </cell>
          <cell r="L565">
            <v>4605.1429088000004</v>
          </cell>
          <cell r="M565">
            <v>1500</v>
          </cell>
          <cell r="N565">
            <v>556</v>
          </cell>
          <cell r="O565">
            <v>2666</v>
          </cell>
          <cell r="P565">
            <v>6000</v>
          </cell>
          <cell r="Q565">
            <v>1111</v>
          </cell>
          <cell r="R565">
            <v>324</v>
          </cell>
          <cell r="S565">
            <v>1333</v>
          </cell>
          <cell r="T565">
            <v>5098</v>
          </cell>
          <cell r="U565">
            <v>680</v>
          </cell>
          <cell r="V565">
            <v>2845.92</v>
          </cell>
          <cell r="W565">
            <v>2666</v>
          </cell>
          <cell r="Z565">
            <v>2500</v>
          </cell>
          <cell r="AA565">
            <v>71866.062908799999</v>
          </cell>
        </row>
        <row r="566">
          <cell r="A566" t="str">
            <v>36010010</v>
          </cell>
          <cell r="B566" t="str">
            <v>Pacheco Arguelles Antonio</v>
          </cell>
          <cell r="C566" t="str">
            <v>Vigilante "b"</v>
          </cell>
          <cell r="D566">
            <v>106.7872</v>
          </cell>
          <cell r="E566">
            <v>3203.616</v>
          </cell>
          <cell r="H566">
            <v>3203.616</v>
          </cell>
          <cell r="I566">
            <v>128.14464000000001</v>
          </cell>
          <cell r="J566">
            <v>3331.76064</v>
          </cell>
          <cell r="K566">
            <v>39982</v>
          </cell>
          <cell r="L566">
            <v>4605.1775200000002</v>
          </cell>
          <cell r="M566">
            <v>1500</v>
          </cell>
          <cell r="N566">
            <v>556</v>
          </cell>
          <cell r="O566">
            <v>2666</v>
          </cell>
          <cell r="P566">
            <v>6000</v>
          </cell>
          <cell r="Q566">
            <v>1111</v>
          </cell>
          <cell r="S566">
            <v>1333</v>
          </cell>
          <cell r="T566">
            <v>5098</v>
          </cell>
          <cell r="U566">
            <v>680</v>
          </cell>
          <cell r="V566">
            <v>2845.92</v>
          </cell>
          <cell r="W566">
            <v>2666</v>
          </cell>
          <cell r="Z566">
            <v>2500</v>
          </cell>
          <cell r="AA566">
            <v>71543.097519999996</v>
          </cell>
        </row>
        <row r="567">
          <cell r="A567" t="str">
            <v>29130051</v>
          </cell>
          <cell r="B567" t="str">
            <v>Rodriguez Magaña Jose Leonardo</v>
          </cell>
          <cell r="C567" t="str">
            <v>Auxiliar Centro Comercial "b"</v>
          </cell>
          <cell r="D567">
            <v>113.78</v>
          </cell>
          <cell r="E567">
            <v>3413.4</v>
          </cell>
          <cell r="H567">
            <v>3413.4</v>
          </cell>
          <cell r="I567">
            <v>136.536</v>
          </cell>
          <cell r="J567">
            <v>3549.9360000000001</v>
          </cell>
          <cell r="K567">
            <v>42600</v>
          </cell>
          <cell r="L567">
            <v>4943.5880000000006</v>
          </cell>
          <cell r="M567">
            <v>1500</v>
          </cell>
          <cell r="N567">
            <v>592</v>
          </cell>
          <cell r="O567">
            <v>2840</v>
          </cell>
          <cell r="P567">
            <v>6000</v>
          </cell>
          <cell r="Q567">
            <v>1184</v>
          </cell>
          <cell r="R567">
            <v>972</v>
          </cell>
          <cell r="S567">
            <v>1420</v>
          </cell>
          <cell r="T567">
            <v>5432</v>
          </cell>
          <cell r="U567">
            <v>725</v>
          </cell>
          <cell r="V567">
            <v>2414.4</v>
          </cell>
          <cell r="W567">
            <v>2840</v>
          </cell>
          <cell r="Z567">
            <v>2500</v>
          </cell>
          <cell r="AA567">
            <v>75962.987999999998</v>
          </cell>
        </row>
        <row r="568">
          <cell r="A568" t="str">
            <v>29130052</v>
          </cell>
          <cell r="B568" t="str">
            <v>Rosado Torres Azalia Del R.</v>
          </cell>
          <cell r="C568" t="str">
            <v>Auxiliar Centro Comercial "b"</v>
          </cell>
          <cell r="D568">
            <v>113.78</v>
          </cell>
          <cell r="E568">
            <v>3413.4</v>
          </cell>
          <cell r="H568">
            <v>3413.4</v>
          </cell>
          <cell r="I568">
            <v>136.536</v>
          </cell>
          <cell r="J568">
            <v>3549.9360000000001</v>
          </cell>
          <cell r="K568">
            <v>42600</v>
          </cell>
          <cell r="L568">
            <v>4943.5880000000006</v>
          </cell>
          <cell r="M568">
            <v>1500</v>
          </cell>
          <cell r="N568">
            <v>592</v>
          </cell>
          <cell r="O568">
            <v>2840</v>
          </cell>
          <cell r="P568">
            <v>6000</v>
          </cell>
          <cell r="Q568">
            <v>1184</v>
          </cell>
          <cell r="R568">
            <v>648</v>
          </cell>
          <cell r="S568">
            <v>1420</v>
          </cell>
          <cell r="T568">
            <v>5432</v>
          </cell>
          <cell r="U568">
            <v>725</v>
          </cell>
          <cell r="V568">
            <v>2414.4</v>
          </cell>
          <cell r="W568">
            <v>2840</v>
          </cell>
          <cell r="Z568">
            <v>2500</v>
          </cell>
          <cell r="AA568">
            <v>75638.987999999998</v>
          </cell>
        </row>
        <row r="569">
          <cell r="A569" t="str">
            <v>29010001</v>
          </cell>
          <cell r="B569" t="str">
            <v>Cabrera Montero Maria Antonia</v>
          </cell>
          <cell r="C569" t="str">
            <v>Auxiliar Centro Comercial "a"</v>
          </cell>
          <cell r="D569">
            <v>108.16</v>
          </cell>
          <cell r="E569">
            <v>3244.7999999999997</v>
          </cell>
          <cell r="H569">
            <v>3244.7999999999997</v>
          </cell>
          <cell r="I569">
            <v>129.792</v>
          </cell>
          <cell r="J569">
            <v>3374.5919999999996</v>
          </cell>
          <cell r="K569">
            <v>40496</v>
          </cell>
          <cell r="L569">
            <v>4671.6159999999991</v>
          </cell>
          <cell r="M569">
            <v>1500</v>
          </cell>
          <cell r="N569">
            <v>563</v>
          </cell>
          <cell r="O569">
            <v>2700</v>
          </cell>
          <cell r="P569">
            <v>6000</v>
          </cell>
          <cell r="Q569">
            <v>1125</v>
          </cell>
          <cell r="R569">
            <v>324</v>
          </cell>
          <cell r="S569">
            <v>1350</v>
          </cell>
          <cell r="T569">
            <v>5164</v>
          </cell>
          <cell r="U569">
            <v>689</v>
          </cell>
          <cell r="V569">
            <v>2817.84</v>
          </cell>
          <cell r="W569">
            <v>2700</v>
          </cell>
          <cell r="Z569">
            <v>2500</v>
          </cell>
          <cell r="AA569">
            <v>72600.456000000006</v>
          </cell>
        </row>
        <row r="570">
          <cell r="A570" t="str">
            <v>29010007</v>
          </cell>
          <cell r="B570" t="str">
            <v>Loria Ortiz Juan Pablo</v>
          </cell>
          <cell r="C570" t="str">
            <v>Coordinador de Centro comercial</v>
          </cell>
          <cell r="D570">
            <v>161.01779199999999</v>
          </cell>
          <cell r="E570">
            <v>4830.5337599999993</v>
          </cell>
          <cell r="H570">
            <v>4830.5337599999993</v>
          </cell>
          <cell r="I570">
            <v>193.22135039999998</v>
          </cell>
          <cell r="J570">
            <v>5023.7551103999995</v>
          </cell>
          <cell r="K570">
            <v>60286</v>
          </cell>
          <cell r="L570">
            <v>7652.2901471999985</v>
          </cell>
          <cell r="M570">
            <v>1500</v>
          </cell>
          <cell r="N570">
            <v>838</v>
          </cell>
          <cell r="O570">
            <v>4020</v>
          </cell>
          <cell r="P570">
            <v>6000</v>
          </cell>
          <cell r="Q570">
            <v>1675</v>
          </cell>
          <cell r="R570">
            <v>324</v>
          </cell>
          <cell r="S570">
            <v>2010</v>
          </cell>
          <cell r="T570">
            <v>7687</v>
          </cell>
          <cell r="U570">
            <v>1025</v>
          </cell>
          <cell r="V570">
            <v>362.16</v>
          </cell>
          <cell r="W570">
            <v>4020</v>
          </cell>
          <cell r="Z570">
            <v>2500</v>
          </cell>
          <cell r="AA570">
            <v>99899.450147199997</v>
          </cell>
        </row>
        <row r="571">
          <cell r="A571" t="str">
            <v>29010008</v>
          </cell>
          <cell r="B571" t="str">
            <v>Palomo Couoh Reyna Maricela</v>
          </cell>
          <cell r="C571" t="str">
            <v>Auxiliar Centro Comercial "a"</v>
          </cell>
          <cell r="D571">
            <v>108.16</v>
          </cell>
          <cell r="E571">
            <v>3244.7999999999997</v>
          </cell>
          <cell r="H571">
            <v>3244.7999999999997</v>
          </cell>
          <cell r="I571">
            <v>129.792</v>
          </cell>
          <cell r="J571">
            <v>3374.5919999999996</v>
          </cell>
          <cell r="K571">
            <v>40496</v>
          </cell>
          <cell r="L571">
            <v>4671.6159999999991</v>
          </cell>
          <cell r="M571">
            <v>1500</v>
          </cell>
          <cell r="N571">
            <v>563</v>
          </cell>
          <cell r="O571">
            <v>2700</v>
          </cell>
          <cell r="P571">
            <v>6000</v>
          </cell>
          <cell r="Q571">
            <v>1125</v>
          </cell>
          <cell r="R571">
            <v>324</v>
          </cell>
          <cell r="S571">
            <v>1350</v>
          </cell>
          <cell r="T571">
            <v>5164</v>
          </cell>
          <cell r="U571">
            <v>689</v>
          </cell>
          <cell r="V571">
            <v>2817.84</v>
          </cell>
          <cell r="W571">
            <v>2700</v>
          </cell>
          <cell r="Z571">
            <v>2500</v>
          </cell>
          <cell r="AA571">
            <v>72600.456000000006</v>
          </cell>
        </row>
        <row r="572">
          <cell r="A572" t="str">
            <v>29010009</v>
          </cell>
          <cell r="B572" t="str">
            <v>Pech Padilla Maria Reynalda</v>
          </cell>
          <cell r="C572" t="str">
            <v>Auxiliar Centro Comercial "a"</v>
          </cell>
          <cell r="D572">
            <v>108.16</v>
          </cell>
          <cell r="E572">
            <v>3244.7999999999997</v>
          </cell>
          <cell r="H572">
            <v>3244.7999999999997</v>
          </cell>
          <cell r="I572">
            <v>129.792</v>
          </cell>
          <cell r="J572">
            <v>3374.5919999999996</v>
          </cell>
          <cell r="K572">
            <v>40496</v>
          </cell>
          <cell r="L572">
            <v>4671.6159999999991</v>
          </cell>
          <cell r="M572">
            <v>1500</v>
          </cell>
          <cell r="N572">
            <v>563</v>
          </cell>
          <cell r="O572">
            <v>2700</v>
          </cell>
          <cell r="P572">
            <v>6000</v>
          </cell>
          <cell r="Q572">
            <v>1125</v>
          </cell>
          <cell r="R572">
            <v>324</v>
          </cell>
          <cell r="S572">
            <v>1350</v>
          </cell>
          <cell r="T572">
            <v>5164</v>
          </cell>
          <cell r="U572">
            <v>689</v>
          </cell>
          <cell r="V572">
            <v>2817.84</v>
          </cell>
          <cell r="W572">
            <v>2700</v>
          </cell>
          <cell r="Z572">
            <v>2500</v>
          </cell>
          <cell r="AA572">
            <v>72600.456000000006</v>
          </cell>
        </row>
        <row r="573">
          <cell r="A573" t="str">
            <v>29010013</v>
          </cell>
          <cell r="B573" t="str">
            <v>Herrera Romero Felix</v>
          </cell>
          <cell r="C573" t="str">
            <v>Administrador Centro Comercial</v>
          </cell>
          <cell r="D573">
            <v>723.81</v>
          </cell>
          <cell r="E573">
            <v>21714.3</v>
          </cell>
          <cell r="H573">
            <v>21714.3</v>
          </cell>
          <cell r="I573">
            <v>868.572</v>
          </cell>
          <cell r="J573">
            <v>22582.871999999999</v>
          </cell>
          <cell r="K573">
            <v>270995</v>
          </cell>
          <cell r="L573">
            <v>40527.33</v>
          </cell>
          <cell r="M573">
            <v>1500</v>
          </cell>
          <cell r="N573">
            <v>3764</v>
          </cell>
          <cell r="P573">
            <v>6000</v>
          </cell>
          <cell r="Q573">
            <v>7528</v>
          </cell>
          <cell r="S573">
            <v>9034</v>
          </cell>
          <cell r="T573">
            <v>34552</v>
          </cell>
          <cell r="U573">
            <v>4607</v>
          </cell>
          <cell r="V573">
            <v>0</v>
          </cell>
          <cell r="W573">
            <v>18067</v>
          </cell>
          <cell r="Y573">
            <v>67749</v>
          </cell>
          <cell r="Z573">
            <v>2500</v>
          </cell>
          <cell r="AA573">
            <v>466823.33</v>
          </cell>
        </row>
        <row r="574">
          <cell r="A574" t="str">
            <v>29010012</v>
          </cell>
          <cell r="B574" t="str">
            <v>Xool Angulo Dino Mercedes</v>
          </cell>
          <cell r="C574" t="str">
            <v>Intendente "b"</v>
          </cell>
          <cell r="D574">
            <v>99.290880000000001</v>
          </cell>
          <cell r="E574">
            <v>2978.7264</v>
          </cell>
          <cell r="F574">
            <v>250</v>
          </cell>
          <cell r="H574">
            <v>3228.7264</v>
          </cell>
          <cell r="I574">
            <v>129.149056</v>
          </cell>
          <cell r="J574">
            <v>3357.8754560000002</v>
          </cell>
          <cell r="K574">
            <v>40295</v>
          </cell>
          <cell r="L574">
            <v>4645.6772746666666</v>
          </cell>
          <cell r="M574">
            <v>1500</v>
          </cell>
          <cell r="N574">
            <v>560</v>
          </cell>
          <cell r="O574">
            <v>2687</v>
          </cell>
          <cell r="P574">
            <v>6000</v>
          </cell>
          <cell r="Q574">
            <v>1120</v>
          </cell>
          <cell r="R574">
            <v>324</v>
          </cell>
          <cell r="S574">
            <v>1344</v>
          </cell>
          <cell r="T574">
            <v>5138</v>
          </cell>
          <cell r="U574">
            <v>686</v>
          </cell>
          <cell r="V574">
            <v>2829.12</v>
          </cell>
          <cell r="W574">
            <v>2687</v>
          </cell>
          <cell r="Z574">
            <v>2500</v>
          </cell>
          <cell r="AA574">
            <v>72315.797274666664</v>
          </cell>
        </row>
        <row r="575">
          <cell r="A575" t="str">
            <v>29170062</v>
          </cell>
          <cell r="B575" t="str">
            <v>Albornoz Sierra Fernando</v>
          </cell>
          <cell r="C575" t="str">
            <v>Vigilante "b"</v>
          </cell>
          <cell r="D575">
            <v>106.79</v>
          </cell>
          <cell r="E575">
            <v>3203.7000000000003</v>
          </cell>
          <cell r="H575">
            <v>3203.7000000000003</v>
          </cell>
          <cell r="I575">
            <v>128.14800000000002</v>
          </cell>
          <cell r="J575">
            <v>3331.8480000000004</v>
          </cell>
          <cell r="K575">
            <v>39983</v>
          </cell>
          <cell r="L575">
            <v>4201.3106080000007</v>
          </cell>
          <cell r="M575">
            <v>1500</v>
          </cell>
          <cell r="N575">
            <v>556</v>
          </cell>
          <cell r="O575">
            <v>2666</v>
          </cell>
          <cell r="P575">
            <v>6000</v>
          </cell>
          <cell r="Q575">
            <v>1111</v>
          </cell>
          <cell r="R575">
            <v>324</v>
          </cell>
          <cell r="S575">
            <v>1333</v>
          </cell>
          <cell r="T575">
            <v>5098</v>
          </cell>
          <cell r="U575">
            <v>680</v>
          </cell>
          <cell r="V575">
            <v>3000.24</v>
          </cell>
          <cell r="W575">
            <v>2666</v>
          </cell>
          <cell r="Z575">
            <v>2500</v>
          </cell>
          <cell r="AA575">
            <v>71618.550608000005</v>
          </cell>
        </row>
        <row r="576">
          <cell r="A576" t="str">
            <v>29170063</v>
          </cell>
          <cell r="B576" t="str">
            <v>Canche Gonzalez Gaspar</v>
          </cell>
          <cell r="C576" t="str">
            <v>Intendente "b"</v>
          </cell>
          <cell r="D576">
            <v>99.290880000000001</v>
          </cell>
          <cell r="E576">
            <v>2978.7264</v>
          </cell>
          <cell r="H576">
            <v>2978.7264</v>
          </cell>
          <cell r="I576">
            <v>119.149056</v>
          </cell>
          <cell r="J576">
            <v>3097.8754560000002</v>
          </cell>
          <cell r="K576">
            <v>37175</v>
          </cell>
          <cell r="L576">
            <v>4201.3106080000007</v>
          </cell>
          <cell r="M576">
            <v>1500</v>
          </cell>
          <cell r="N576">
            <v>517</v>
          </cell>
          <cell r="O576">
            <v>2479</v>
          </cell>
          <cell r="P576">
            <v>6000</v>
          </cell>
          <cell r="Q576">
            <v>1033</v>
          </cell>
          <cell r="R576">
            <v>648</v>
          </cell>
          <cell r="S576">
            <v>1240</v>
          </cell>
          <cell r="T576">
            <v>4740</v>
          </cell>
          <cell r="U576">
            <v>632</v>
          </cell>
          <cell r="V576">
            <v>3000.24</v>
          </cell>
          <cell r="W576">
            <v>2479</v>
          </cell>
          <cell r="Z576">
            <v>2500</v>
          </cell>
          <cell r="AA576">
            <v>68144.55060799999</v>
          </cell>
        </row>
        <row r="577">
          <cell r="A577" t="str">
            <v>29170064</v>
          </cell>
          <cell r="B577" t="str">
            <v>Garcia Viana Sarita</v>
          </cell>
          <cell r="C577" t="str">
            <v>Intendente "b"</v>
          </cell>
          <cell r="D577">
            <v>99.288799999999995</v>
          </cell>
          <cell r="E577">
            <v>2978.6639999999998</v>
          </cell>
          <cell r="H577">
            <v>2978.6639999999998</v>
          </cell>
          <cell r="I577">
            <v>119.14655999999999</v>
          </cell>
          <cell r="J577">
            <v>3097.8105599999999</v>
          </cell>
          <cell r="K577">
            <v>37174</v>
          </cell>
          <cell r="L577">
            <v>4201.2140799999997</v>
          </cell>
          <cell r="M577">
            <v>1500</v>
          </cell>
          <cell r="N577">
            <v>517</v>
          </cell>
          <cell r="O577">
            <v>2479</v>
          </cell>
          <cell r="P577">
            <v>6000</v>
          </cell>
          <cell r="Q577">
            <v>1033</v>
          </cell>
          <cell r="S577">
            <v>1240</v>
          </cell>
          <cell r="T577">
            <v>4740</v>
          </cell>
          <cell r="U577">
            <v>632</v>
          </cell>
          <cell r="V577">
            <v>3000</v>
          </cell>
          <cell r="W577">
            <v>2479</v>
          </cell>
          <cell r="Z577">
            <v>2500</v>
          </cell>
          <cell r="AA577">
            <v>67495.214080000005</v>
          </cell>
        </row>
        <row r="578">
          <cell r="A578" t="str">
            <v>29050028</v>
          </cell>
          <cell r="B578" t="str">
            <v>Baeza Uc Sandra G.</v>
          </cell>
          <cell r="C578" t="str">
            <v>Encargado de area "b"</v>
          </cell>
          <cell r="D578">
            <v>113.78</v>
          </cell>
          <cell r="E578">
            <v>3413.4</v>
          </cell>
          <cell r="H578">
            <v>3413.4</v>
          </cell>
          <cell r="I578">
            <v>136.536</v>
          </cell>
          <cell r="J578">
            <v>3549.9360000000001</v>
          </cell>
          <cell r="K578">
            <v>42600</v>
          </cell>
          <cell r="L578">
            <v>4943.5880000000006</v>
          </cell>
          <cell r="M578">
            <v>1500</v>
          </cell>
          <cell r="N578">
            <v>592</v>
          </cell>
          <cell r="O578">
            <v>2840</v>
          </cell>
          <cell r="P578">
            <v>6000</v>
          </cell>
          <cell r="Q578">
            <v>1184</v>
          </cell>
          <cell r="R578">
            <v>1296</v>
          </cell>
          <cell r="S578">
            <v>1420</v>
          </cell>
          <cell r="T578">
            <v>5432</v>
          </cell>
          <cell r="U578">
            <v>725</v>
          </cell>
          <cell r="V578">
            <v>2414.4</v>
          </cell>
          <cell r="W578">
            <v>2840</v>
          </cell>
          <cell r="Z578">
            <v>2500</v>
          </cell>
          <cell r="AA578">
            <v>76286.987999999998</v>
          </cell>
        </row>
        <row r="579">
          <cell r="A579" t="str">
            <v>29050029</v>
          </cell>
          <cell r="B579" t="str">
            <v>Nieves Chable Lidia</v>
          </cell>
          <cell r="C579" t="str">
            <v>Contador Centro Comercial</v>
          </cell>
          <cell r="D579">
            <v>173.33</v>
          </cell>
          <cell r="E579">
            <v>5199.9000000000005</v>
          </cell>
          <cell r="H579">
            <v>5199.9000000000005</v>
          </cell>
          <cell r="I579">
            <v>207.99600000000004</v>
          </cell>
          <cell r="J579">
            <v>5407.8960000000006</v>
          </cell>
          <cell r="K579">
            <v>64895</v>
          </cell>
          <cell r="L579">
            <v>8301.2482400000008</v>
          </cell>
          <cell r="M579">
            <v>1500</v>
          </cell>
          <cell r="N579">
            <v>902</v>
          </cell>
          <cell r="O579">
            <v>4327</v>
          </cell>
          <cell r="P579">
            <v>6000</v>
          </cell>
          <cell r="Q579">
            <v>1803</v>
          </cell>
          <cell r="R579">
            <v>648</v>
          </cell>
          <cell r="S579">
            <v>2164</v>
          </cell>
          <cell r="T579">
            <v>8275</v>
          </cell>
          <cell r="U579">
            <v>1104</v>
          </cell>
          <cell r="V579">
            <v>1355.52</v>
          </cell>
          <cell r="W579">
            <v>4327</v>
          </cell>
          <cell r="Z579">
            <v>2500</v>
          </cell>
          <cell r="AA579">
            <v>108101.76824</v>
          </cell>
        </row>
        <row r="580">
          <cell r="A580" t="str">
            <v>29050031</v>
          </cell>
          <cell r="B580" t="str">
            <v>Yam Martinez Landy Del C.</v>
          </cell>
          <cell r="C580" t="str">
            <v>Encargado de area "b"</v>
          </cell>
          <cell r="D580">
            <v>113.78</v>
          </cell>
          <cell r="E580">
            <v>3413.4</v>
          </cell>
          <cell r="H580">
            <v>3413.4</v>
          </cell>
          <cell r="I580">
            <v>136.536</v>
          </cell>
          <cell r="J580">
            <v>3549.9360000000001</v>
          </cell>
          <cell r="K580">
            <v>42600</v>
          </cell>
          <cell r="L580">
            <v>4943.5880000000006</v>
          </cell>
          <cell r="M580">
            <v>1500</v>
          </cell>
          <cell r="N580">
            <v>592</v>
          </cell>
          <cell r="O580">
            <v>2840</v>
          </cell>
          <cell r="P580">
            <v>6000</v>
          </cell>
          <cell r="Q580">
            <v>1184</v>
          </cell>
          <cell r="R580">
            <v>1296</v>
          </cell>
          <cell r="S580">
            <v>1420</v>
          </cell>
          <cell r="T580">
            <v>5432</v>
          </cell>
          <cell r="U580">
            <v>725</v>
          </cell>
          <cell r="V580">
            <v>2414.4</v>
          </cell>
          <cell r="W580">
            <v>2840</v>
          </cell>
          <cell r="Z580">
            <v>2500</v>
          </cell>
          <cell r="AA580">
            <v>76286.987999999998</v>
          </cell>
        </row>
        <row r="581">
          <cell r="A581" t="str">
            <v>30040029</v>
          </cell>
          <cell r="B581" t="str">
            <v>Cachon Puc Gabriel Jesus</v>
          </cell>
          <cell r="C581" t="str">
            <v>Auxiliar Centro Comercial "b"</v>
          </cell>
          <cell r="D581">
            <v>113.78</v>
          </cell>
          <cell r="E581">
            <v>3413.4</v>
          </cell>
          <cell r="H581">
            <v>3413.4</v>
          </cell>
          <cell r="I581">
            <v>136.536</v>
          </cell>
          <cell r="J581">
            <v>3549.9360000000001</v>
          </cell>
          <cell r="K581">
            <v>42600</v>
          </cell>
          <cell r="L581">
            <v>4943.5880000000006</v>
          </cell>
          <cell r="M581">
            <v>1500</v>
          </cell>
          <cell r="N581">
            <v>592</v>
          </cell>
          <cell r="O581">
            <v>2840</v>
          </cell>
          <cell r="P581">
            <v>6000</v>
          </cell>
          <cell r="Q581">
            <v>1184</v>
          </cell>
          <cell r="R581">
            <v>972</v>
          </cell>
          <cell r="S581">
            <v>1420</v>
          </cell>
          <cell r="T581">
            <v>5432</v>
          </cell>
          <cell r="U581">
            <v>725</v>
          </cell>
          <cell r="V581">
            <v>2414.4</v>
          </cell>
          <cell r="W581">
            <v>2840</v>
          </cell>
          <cell r="Z581">
            <v>2500</v>
          </cell>
          <cell r="AA581">
            <v>75962.987999999998</v>
          </cell>
        </row>
        <row r="582">
          <cell r="A582" t="str">
            <v>29080039</v>
          </cell>
          <cell r="B582" t="str">
            <v>Buenfil Santos Justina</v>
          </cell>
          <cell r="C582" t="str">
            <v>Encargado de area "b"</v>
          </cell>
          <cell r="D582">
            <v>113.78</v>
          </cell>
          <cell r="E582">
            <v>3413.4</v>
          </cell>
          <cell r="F582">
            <v>250</v>
          </cell>
          <cell r="H582">
            <v>3663.4</v>
          </cell>
          <cell r="I582">
            <v>146.536</v>
          </cell>
          <cell r="J582">
            <v>3809.9360000000001</v>
          </cell>
          <cell r="K582">
            <v>45720</v>
          </cell>
          <cell r="L582">
            <v>5605.5646666666662</v>
          </cell>
          <cell r="M582">
            <v>1500</v>
          </cell>
          <cell r="N582">
            <v>635</v>
          </cell>
          <cell r="O582">
            <v>3048</v>
          </cell>
          <cell r="P582">
            <v>6000</v>
          </cell>
          <cell r="Q582">
            <v>1270</v>
          </cell>
          <cell r="R582">
            <v>648</v>
          </cell>
          <cell r="S582">
            <v>1524</v>
          </cell>
          <cell r="T582">
            <v>5830</v>
          </cell>
          <cell r="U582">
            <v>778</v>
          </cell>
          <cell r="V582">
            <v>2243.04</v>
          </cell>
          <cell r="W582">
            <v>3048</v>
          </cell>
          <cell r="Z582">
            <v>2500</v>
          </cell>
          <cell r="AA582">
            <v>80349.604666666666</v>
          </cell>
        </row>
        <row r="583">
          <cell r="A583" t="str">
            <v>29080040</v>
          </cell>
          <cell r="B583" t="str">
            <v>Ojeda Patron Ernesto Edmundo</v>
          </cell>
          <cell r="C583" t="str">
            <v>Encargado de area "c"</v>
          </cell>
          <cell r="D583">
            <v>115.66</v>
          </cell>
          <cell r="E583">
            <v>3469.7999999999997</v>
          </cell>
          <cell r="H583">
            <v>3469.7999999999997</v>
          </cell>
          <cell r="I583">
            <v>138.792</v>
          </cell>
          <cell r="J583">
            <v>3608.5919999999996</v>
          </cell>
          <cell r="K583">
            <v>43304</v>
          </cell>
          <cell r="L583">
            <v>5034.5759999999991</v>
          </cell>
          <cell r="M583">
            <v>1500</v>
          </cell>
          <cell r="N583">
            <v>602</v>
          </cell>
          <cell r="O583">
            <v>2887</v>
          </cell>
          <cell r="P583">
            <v>6000</v>
          </cell>
          <cell r="Q583">
            <v>1203</v>
          </cell>
          <cell r="R583">
            <v>972</v>
          </cell>
          <cell r="S583">
            <v>1444</v>
          </cell>
          <cell r="T583">
            <v>5522</v>
          </cell>
          <cell r="U583">
            <v>737</v>
          </cell>
          <cell r="V583">
            <v>2375.52</v>
          </cell>
          <cell r="W583">
            <v>2887</v>
          </cell>
          <cell r="Z583">
            <v>2500</v>
          </cell>
          <cell r="AA583">
            <v>76968.096000000005</v>
          </cell>
        </row>
        <row r="584">
          <cell r="A584" t="str">
            <v>29080041</v>
          </cell>
          <cell r="B584" t="str">
            <v>Perez Burgos Hugo Ovidio</v>
          </cell>
          <cell r="C584" t="str">
            <v>Encargado de area "b"</v>
          </cell>
          <cell r="D584">
            <v>113.78</v>
          </cell>
          <cell r="E584">
            <v>3413.4</v>
          </cell>
          <cell r="H584">
            <v>3413.4</v>
          </cell>
          <cell r="I584">
            <v>136.536</v>
          </cell>
          <cell r="J584">
            <v>3549.9360000000001</v>
          </cell>
          <cell r="K584">
            <v>42600</v>
          </cell>
          <cell r="L584">
            <v>4943.5880000000006</v>
          </cell>
          <cell r="M584">
            <v>1500</v>
          </cell>
          <cell r="N584">
            <v>592</v>
          </cell>
          <cell r="O584">
            <v>2840</v>
          </cell>
          <cell r="P584">
            <v>6000</v>
          </cell>
          <cell r="Q584">
            <v>1184</v>
          </cell>
          <cell r="R584">
            <v>648</v>
          </cell>
          <cell r="S584">
            <v>1420</v>
          </cell>
          <cell r="T584">
            <v>5432</v>
          </cell>
          <cell r="U584">
            <v>725</v>
          </cell>
          <cell r="V584">
            <v>2414.4</v>
          </cell>
          <cell r="W584">
            <v>2840</v>
          </cell>
          <cell r="Z584">
            <v>2500</v>
          </cell>
          <cell r="AA584">
            <v>75638.987999999998</v>
          </cell>
        </row>
        <row r="585">
          <cell r="A585" t="str">
            <v>29140053</v>
          </cell>
          <cell r="B585" t="str">
            <v>Castillo Benitez Jorge Ramon</v>
          </cell>
          <cell r="C585" t="str">
            <v>Auxiliar Centro Comercial "a"</v>
          </cell>
          <cell r="D585">
            <v>108.16</v>
          </cell>
          <cell r="E585">
            <v>3244.7999999999997</v>
          </cell>
          <cell r="H585">
            <v>3244.7999999999997</v>
          </cell>
          <cell r="I585">
            <v>129.792</v>
          </cell>
          <cell r="J585">
            <v>3374.5919999999996</v>
          </cell>
          <cell r="K585">
            <v>40496</v>
          </cell>
          <cell r="L585">
            <v>4671.6159999999991</v>
          </cell>
          <cell r="M585">
            <v>1500</v>
          </cell>
          <cell r="N585">
            <v>563</v>
          </cell>
          <cell r="O585">
            <v>2700</v>
          </cell>
          <cell r="P585">
            <v>6000</v>
          </cell>
          <cell r="Q585">
            <v>1125</v>
          </cell>
          <cell r="R585">
            <v>648</v>
          </cell>
          <cell r="S585">
            <v>1350</v>
          </cell>
          <cell r="T585">
            <v>5164</v>
          </cell>
          <cell r="U585">
            <v>689</v>
          </cell>
          <cell r="V585">
            <v>2817.84</v>
          </cell>
          <cell r="W585">
            <v>2700</v>
          </cell>
          <cell r="Z585">
            <v>2500</v>
          </cell>
          <cell r="AA585">
            <v>72924.456000000006</v>
          </cell>
        </row>
        <row r="586">
          <cell r="A586" t="str">
            <v>29140054</v>
          </cell>
          <cell r="B586" t="str">
            <v>Rodriguez Martin Maria Teodosia Guadalupe</v>
          </cell>
          <cell r="C586" t="str">
            <v>Auxiliar Centro Comercial "a"</v>
          </cell>
          <cell r="D586">
            <v>108.16</v>
          </cell>
          <cell r="E586">
            <v>3244.7999999999997</v>
          </cell>
          <cell r="H586">
            <v>3244.7999999999997</v>
          </cell>
          <cell r="I586">
            <v>129.792</v>
          </cell>
          <cell r="J586">
            <v>3374.5919999999996</v>
          </cell>
          <cell r="K586">
            <v>40496</v>
          </cell>
          <cell r="L586">
            <v>4671.6159999999991</v>
          </cell>
          <cell r="M586">
            <v>1500</v>
          </cell>
          <cell r="N586">
            <v>563</v>
          </cell>
          <cell r="O586">
            <v>2700</v>
          </cell>
          <cell r="P586">
            <v>6000</v>
          </cell>
          <cell r="Q586">
            <v>1125</v>
          </cell>
          <cell r="R586">
            <v>972</v>
          </cell>
          <cell r="S586">
            <v>1350</v>
          </cell>
          <cell r="T586">
            <v>5164</v>
          </cell>
          <cell r="U586">
            <v>689</v>
          </cell>
          <cell r="V586">
            <v>2817.84</v>
          </cell>
          <cell r="W586">
            <v>2700</v>
          </cell>
          <cell r="Z586">
            <v>2500</v>
          </cell>
          <cell r="AA586">
            <v>73248.456000000006</v>
          </cell>
        </row>
        <row r="587">
          <cell r="A587" t="str">
            <v>29100044</v>
          </cell>
          <cell r="B587" t="str">
            <v>Canul Matu Maria Elide</v>
          </cell>
          <cell r="C587" t="str">
            <v>Auxiliar Centro Comercial "a"</v>
          </cell>
          <cell r="D587">
            <v>108.16</v>
          </cell>
          <cell r="E587">
            <v>3244.7999999999997</v>
          </cell>
          <cell r="H587">
            <v>3244.7999999999997</v>
          </cell>
          <cell r="I587">
            <v>129.792</v>
          </cell>
          <cell r="J587">
            <v>3374.5919999999996</v>
          </cell>
          <cell r="K587">
            <v>40496</v>
          </cell>
          <cell r="L587">
            <v>4671.6159999999991</v>
          </cell>
          <cell r="M587">
            <v>1500</v>
          </cell>
          <cell r="N587">
            <v>563</v>
          </cell>
          <cell r="O587">
            <v>2700</v>
          </cell>
          <cell r="P587">
            <v>6000</v>
          </cell>
          <cell r="Q587">
            <v>1125</v>
          </cell>
          <cell r="R587">
            <v>648</v>
          </cell>
          <cell r="S587">
            <v>1350</v>
          </cell>
          <cell r="T587">
            <v>5164</v>
          </cell>
          <cell r="U587">
            <v>689</v>
          </cell>
          <cell r="V587">
            <v>2817.84</v>
          </cell>
          <cell r="W587">
            <v>2700</v>
          </cell>
          <cell r="Z587">
            <v>2500</v>
          </cell>
          <cell r="AA587">
            <v>72924.456000000006</v>
          </cell>
        </row>
        <row r="588">
          <cell r="A588" t="str">
            <v>29100045</v>
          </cell>
          <cell r="B588" t="str">
            <v>Gamboa Bojorquez Wilberth A.</v>
          </cell>
          <cell r="C588" t="str">
            <v>Auxiliar Centro Comercial "a"</v>
          </cell>
          <cell r="D588">
            <v>108.16</v>
          </cell>
          <cell r="E588">
            <v>3244.7999999999997</v>
          </cell>
          <cell r="H588">
            <v>3244.7999999999997</v>
          </cell>
          <cell r="I588">
            <v>129.792</v>
          </cell>
          <cell r="J588">
            <v>3374.5919999999996</v>
          </cell>
          <cell r="K588">
            <v>40496</v>
          </cell>
          <cell r="L588">
            <v>4671.6159999999991</v>
          </cell>
          <cell r="M588">
            <v>1500</v>
          </cell>
          <cell r="N588">
            <v>563</v>
          </cell>
          <cell r="O588">
            <v>2700</v>
          </cell>
          <cell r="P588">
            <v>6000</v>
          </cell>
          <cell r="Q588">
            <v>1125</v>
          </cell>
          <cell r="R588">
            <v>972</v>
          </cell>
          <cell r="S588">
            <v>1350</v>
          </cell>
          <cell r="T588">
            <v>5164</v>
          </cell>
          <cell r="U588">
            <v>689</v>
          </cell>
          <cell r="V588">
            <v>2817.84</v>
          </cell>
          <cell r="W588">
            <v>2700</v>
          </cell>
          <cell r="Z588">
            <v>2500</v>
          </cell>
          <cell r="AA588">
            <v>73248.456000000006</v>
          </cell>
        </row>
        <row r="589">
          <cell r="A589" t="str">
            <v>29100046</v>
          </cell>
          <cell r="B589" t="str">
            <v>Hernandez Arjona Guadalupe</v>
          </cell>
          <cell r="C589" t="str">
            <v>Encargado de area "c"</v>
          </cell>
          <cell r="D589">
            <v>115.66</v>
          </cell>
          <cell r="E589">
            <v>3469.7999999999997</v>
          </cell>
          <cell r="H589">
            <v>3469.7999999999997</v>
          </cell>
          <cell r="I589">
            <v>138.792</v>
          </cell>
          <cell r="J589">
            <v>3608.5919999999996</v>
          </cell>
          <cell r="K589">
            <v>43304</v>
          </cell>
          <cell r="L589">
            <v>5034.5759999999991</v>
          </cell>
          <cell r="M589">
            <v>1500</v>
          </cell>
          <cell r="N589">
            <v>602</v>
          </cell>
          <cell r="O589">
            <v>2887</v>
          </cell>
          <cell r="P589">
            <v>6000</v>
          </cell>
          <cell r="Q589">
            <v>1203</v>
          </cell>
          <cell r="R589">
            <v>1296</v>
          </cell>
          <cell r="S589">
            <v>1444</v>
          </cell>
          <cell r="T589">
            <v>5522</v>
          </cell>
          <cell r="U589">
            <v>737</v>
          </cell>
          <cell r="V589">
            <v>2375.52</v>
          </cell>
          <cell r="W589">
            <v>2887</v>
          </cell>
          <cell r="Z589">
            <v>2500</v>
          </cell>
          <cell r="AA589">
            <v>77292.096000000005</v>
          </cell>
        </row>
        <row r="590">
          <cell r="A590" t="str">
            <v>29100047</v>
          </cell>
          <cell r="B590" t="str">
            <v>Sanchez Alonzo Mirna Del Rosario</v>
          </cell>
          <cell r="C590" t="str">
            <v>Auxiliar Centro Comercial "a"</v>
          </cell>
          <cell r="D590">
            <v>108.16</v>
          </cell>
          <cell r="E590">
            <v>3244.7999999999997</v>
          </cell>
          <cell r="H590">
            <v>3244.7999999999997</v>
          </cell>
          <cell r="I590">
            <v>129.792</v>
          </cell>
          <cell r="J590">
            <v>3374.5919999999996</v>
          </cell>
          <cell r="K590">
            <v>40496</v>
          </cell>
          <cell r="L590">
            <v>4671.6159999999991</v>
          </cell>
          <cell r="M590">
            <v>1500</v>
          </cell>
          <cell r="N590">
            <v>563</v>
          </cell>
          <cell r="O590">
            <v>2700</v>
          </cell>
          <cell r="P590">
            <v>6000</v>
          </cell>
          <cell r="Q590">
            <v>1125</v>
          </cell>
          <cell r="R590">
            <v>324</v>
          </cell>
          <cell r="S590">
            <v>1350</v>
          </cell>
          <cell r="T590">
            <v>5164</v>
          </cell>
          <cell r="U590">
            <v>689</v>
          </cell>
          <cell r="V590">
            <v>2817.84</v>
          </cell>
          <cell r="W590">
            <v>2700</v>
          </cell>
          <cell r="Z590">
            <v>2500</v>
          </cell>
          <cell r="AA590">
            <v>72600.456000000006</v>
          </cell>
        </row>
        <row r="591">
          <cell r="A591" t="str">
            <v>29110048</v>
          </cell>
          <cell r="B591" t="str">
            <v>Chi Che Rosa C.</v>
          </cell>
          <cell r="C591" t="str">
            <v>Encargado de area "c"</v>
          </cell>
          <cell r="D591">
            <v>115.66</v>
          </cell>
          <cell r="E591">
            <v>3469.7999999999997</v>
          </cell>
          <cell r="H591">
            <v>3469.7999999999997</v>
          </cell>
          <cell r="I591">
            <v>138.792</v>
          </cell>
          <cell r="J591">
            <v>3608.5919999999996</v>
          </cell>
          <cell r="K591">
            <v>43304</v>
          </cell>
          <cell r="L591">
            <v>5034.5759999999991</v>
          </cell>
          <cell r="M591">
            <v>1500</v>
          </cell>
          <cell r="N591">
            <v>602</v>
          </cell>
          <cell r="O591">
            <v>2887</v>
          </cell>
          <cell r="P591">
            <v>6000</v>
          </cell>
          <cell r="Q591">
            <v>1203</v>
          </cell>
          <cell r="R591">
            <v>1296</v>
          </cell>
          <cell r="S591">
            <v>1444</v>
          </cell>
          <cell r="T591">
            <v>5522</v>
          </cell>
          <cell r="U591">
            <v>737</v>
          </cell>
          <cell r="V591">
            <v>2375.52</v>
          </cell>
          <cell r="W591">
            <v>2887</v>
          </cell>
          <cell r="Z591">
            <v>2500</v>
          </cell>
          <cell r="AA591">
            <v>77292.096000000005</v>
          </cell>
        </row>
        <row r="592">
          <cell r="A592" t="str">
            <v>29110049</v>
          </cell>
          <cell r="B592" t="str">
            <v>Zuñiga Ayala Antonia Margarita</v>
          </cell>
          <cell r="C592" t="str">
            <v>Auxiliar Centro Comercial "a"</v>
          </cell>
          <cell r="D592">
            <v>108.16</v>
          </cell>
          <cell r="E592">
            <v>3244.7999999999997</v>
          </cell>
          <cell r="H592">
            <v>3244.7999999999997</v>
          </cell>
          <cell r="I592">
            <v>129.792</v>
          </cell>
          <cell r="J592">
            <v>3374.5919999999996</v>
          </cell>
          <cell r="K592">
            <v>40496</v>
          </cell>
          <cell r="L592">
            <v>4671.6159999999991</v>
          </cell>
          <cell r="M592">
            <v>1500</v>
          </cell>
          <cell r="N592">
            <v>563</v>
          </cell>
          <cell r="O592">
            <v>2700</v>
          </cell>
          <cell r="P592">
            <v>6000</v>
          </cell>
          <cell r="Q592">
            <v>1125</v>
          </cell>
          <cell r="R592">
            <v>324</v>
          </cell>
          <cell r="S592">
            <v>1350</v>
          </cell>
          <cell r="T592">
            <v>5164</v>
          </cell>
          <cell r="U592">
            <v>689</v>
          </cell>
          <cell r="V592">
            <v>2817.84</v>
          </cell>
          <cell r="W592">
            <v>2700</v>
          </cell>
          <cell r="Z592">
            <v>2500</v>
          </cell>
          <cell r="AA592">
            <v>72600.456000000006</v>
          </cell>
        </row>
        <row r="593">
          <cell r="A593" t="str">
            <v>29010006</v>
          </cell>
          <cell r="B593" t="str">
            <v>Herrera Garcia Miguel</v>
          </cell>
          <cell r="C593" t="str">
            <v>Vigilante "b"</v>
          </cell>
          <cell r="D593">
            <v>106.786368</v>
          </cell>
          <cell r="E593">
            <v>3203.5910399999998</v>
          </cell>
          <cell r="H593">
            <v>3203.5910399999998</v>
          </cell>
          <cell r="I593">
            <v>128.1436416</v>
          </cell>
          <cell r="J593">
            <v>3331.7346815999999</v>
          </cell>
          <cell r="K593">
            <v>39981</v>
          </cell>
          <cell r="L593">
            <v>4605.1429088000004</v>
          </cell>
          <cell r="M593">
            <v>1500</v>
          </cell>
          <cell r="N593">
            <v>556</v>
          </cell>
          <cell r="O593">
            <v>2666</v>
          </cell>
          <cell r="P593">
            <v>6000</v>
          </cell>
          <cell r="Q593">
            <v>1111</v>
          </cell>
          <cell r="R593">
            <v>324</v>
          </cell>
          <cell r="S593">
            <v>1333</v>
          </cell>
          <cell r="T593">
            <v>5098</v>
          </cell>
          <cell r="U593">
            <v>680</v>
          </cell>
          <cell r="V593">
            <v>2845.92</v>
          </cell>
          <cell r="W593">
            <v>2666</v>
          </cell>
          <cell r="Z593">
            <v>2500</v>
          </cell>
          <cell r="AA593">
            <v>71866.062908799999</v>
          </cell>
        </row>
        <row r="594">
          <cell r="A594" t="str">
            <v>29160059</v>
          </cell>
          <cell r="B594" t="str">
            <v>Albornoz Perez Wilberth Santiago</v>
          </cell>
          <cell r="C594" t="str">
            <v>Supervisor de piso de venta "a"</v>
          </cell>
          <cell r="D594">
            <v>123.16</v>
          </cell>
          <cell r="E594">
            <v>3694.7999999999997</v>
          </cell>
          <cell r="H594">
            <v>3694.7999999999997</v>
          </cell>
          <cell r="I594">
            <v>147.792</v>
          </cell>
          <cell r="J594">
            <v>3842.5919999999996</v>
          </cell>
          <cell r="K594">
            <v>46112</v>
          </cell>
          <cell r="L594">
            <v>5659.5659999999998</v>
          </cell>
          <cell r="M594">
            <v>1500</v>
          </cell>
          <cell r="N594">
            <v>641</v>
          </cell>
          <cell r="O594">
            <v>3075</v>
          </cell>
          <cell r="P594">
            <v>6000</v>
          </cell>
          <cell r="Q594">
            <v>1281</v>
          </cell>
          <cell r="R594">
            <v>324</v>
          </cell>
          <cell r="S594">
            <v>1538</v>
          </cell>
          <cell r="T594">
            <v>5880</v>
          </cell>
          <cell r="U594">
            <v>784</v>
          </cell>
          <cell r="V594">
            <v>2221.44</v>
          </cell>
          <cell r="W594">
            <v>3075</v>
          </cell>
          <cell r="Z594">
            <v>2500</v>
          </cell>
          <cell r="AA594">
            <v>80591.005999999994</v>
          </cell>
        </row>
        <row r="595">
          <cell r="A595" t="str">
            <v>29160060</v>
          </cell>
          <cell r="B595" t="str">
            <v>Cetina Varguez Manuel J.</v>
          </cell>
          <cell r="C595" t="str">
            <v>Vigilante "b"</v>
          </cell>
          <cell r="D595">
            <v>106.786368</v>
          </cell>
          <cell r="E595">
            <v>3203.5910399999998</v>
          </cell>
          <cell r="H595">
            <v>3203.5910399999998</v>
          </cell>
          <cell r="I595">
            <v>128.1436416</v>
          </cell>
          <cell r="J595">
            <v>3331.7346815999999</v>
          </cell>
          <cell r="K595">
            <v>39981</v>
          </cell>
          <cell r="L595">
            <v>4605.1429088000004</v>
          </cell>
          <cell r="M595">
            <v>1500</v>
          </cell>
          <cell r="N595">
            <v>556</v>
          </cell>
          <cell r="O595">
            <v>2666</v>
          </cell>
          <cell r="P595">
            <v>6000</v>
          </cell>
          <cell r="Q595">
            <v>1111</v>
          </cell>
          <cell r="R595">
            <v>1296</v>
          </cell>
          <cell r="S595">
            <v>1333</v>
          </cell>
          <cell r="T595">
            <v>5098</v>
          </cell>
          <cell r="U595">
            <v>680</v>
          </cell>
          <cell r="V595">
            <v>2845.92</v>
          </cell>
          <cell r="W595">
            <v>2666</v>
          </cell>
          <cell r="Z595">
            <v>2500</v>
          </cell>
          <cell r="AA595">
            <v>72838.062908799999</v>
          </cell>
        </row>
        <row r="596">
          <cell r="A596" t="str">
            <v>29160061</v>
          </cell>
          <cell r="B596" t="str">
            <v>Lopez Perez Jorge Carlos</v>
          </cell>
          <cell r="C596" t="str">
            <v>Vigilante "b"</v>
          </cell>
          <cell r="D596">
            <v>106.786368</v>
          </cell>
          <cell r="E596">
            <v>3203.5910399999998</v>
          </cell>
          <cell r="H596">
            <v>3203.5910399999998</v>
          </cell>
          <cell r="I596">
            <v>128.1436416</v>
          </cell>
          <cell r="J596">
            <v>3331.7346815999999</v>
          </cell>
          <cell r="K596">
            <v>39981</v>
          </cell>
          <cell r="L596">
            <v>4605.1429088000004</v>
          </cell>
          <cell r="M596">
            <v>1500</v>
          </cell>
          <cell r="N596">
            <v>556</v>
          </cell>
          <cell r="O596">
            <v>2666</v>
          </cell>
          <cell r="P596">
            <v>6000</v>
          </cell>
          <cell r="Q596">
            <v>1111</v>
          </cell>
          <cell r="R596">
            <v>972</v>
          </cell>
          <cell r="S596">
            <v>1333</v>
          </cell>
          <cell r="T596">
            <v>5098</v>
          </cell>
          <cell r="U596">
            <v>680</v>
          </cell>
          <cell r="V596">
            <v>2845.92</v>
          </cell>
          <cell r="W596">
            <v>2666</v>
          </cell>
          <cell r="Z596">
            <v>2500</v>
          </cell>
          <cell r="AA596">
            <v>72514.062908799999</v>
          </cell>
        </row>
        <row r="597">
          <cell r="A597" t="str">
            <v>30120056</v>
          </cell>
          <cell r="B597" t="str">
            <v>Soberanis Gamboa Laura Elena</v>
          </cell>
          <cell r="C597" t="str">
            <v>Vigilante "b"</v>
          </cell>
          <cell r="D597">
            <v>106.7872</v>
          </cell>
          <cell r="E597">
            <v>3203.616</v>
          </cell>
          <cell r="H597">
            <v>3203.616</v>
          </cell>
          <cell r="I597">
            <v>128.14464000000001</v>
          </cell>
          <cell r="J597">
            <v>3331.76064</v>
          </cell>
          <cell r="K597">
            <v>39982</v>
          </cell>
          <cell r="L597">
            <v>4605.1775200000002</v>
          </cell>
          <cell r="M597">
            <v>1500</v>
          </cell>
          <cell r="N597">
            <v>556</v>
          </cell>
          <cell r="O597">
            <v>2666</v>
          </cell>
          <cell r="P597">
            <v>6000</v>
          </cell>
          <cell r="Q597">
            <v>1111</v>
          </cell>
          <cell r="R597">
            <v>324</v>
          </cell>
          <cell r="S597">
            <v>1333</v>
          </cell>
          <cell r="T597">
            <v>5098</v>
          </cell>
          <cell r="U597">
            <v>680</v>
          </cell>
          <cell r="V597">
            <v>2845.92</v>
          </cell>
          <cell r="W597">
            <v>2666</v>
          </cell>
          <cell r="Z597">
            <v>2500</v>
          </cell>
          <cell r="AA597">
            <v>71867.097519999996</v>
          </cell>
        </row>
        <row r="598">
          <cell r="B598" t="str">
            <v>Vacante</v>
          </cell>
          <cell r="C598" t="str">
            <v>Auxiliar Centro Comercial "b"</v>
          </cell>
          <cell r="D598">
            <v>113.78</v>
          </cell>
          <cell r="E598">
            <v>3413.4</v>
          </cell>
          <cell r="H598">
            <v>3413.4</v>
          </cell>
          <cell r="I598">
            <v>136.536</v>
          </cell>
          <cell r="J598">
            <v>3549.9360000000001</v>
          </cell>
          <cell r="K598">
            <v>42600</v>
          </cell>
          <cell r="L598">
            <v>4943.5880000000006</v>
          </cell>
          <cell r="M598">
            <v>1500</v>
          </cell>
          <cell r="N598">
            <v>592</v>
          </cell>
          <cell r="O598">
            <v>2840</v>
          </cell>
          <cell r="P598">
            <v>6000</v>
          </cell>
          <cell r="Q598">
            <v>1184</v>
          </cell>
          <cell r="R598">
            <v>648</v>
          </cell>
          <cell r="S598">
            <v>1420</v>
          </cell>
          <cell r="T598">
            <v>5432</v>
          </cell>
          <cell r="U598">
            <v>725</v>
          </cell>
          <cell r="V598">
            <v>2414.4</v>
          </cell>
          <cell r="W598">
            <v>2840</v>
          </cell>
          <cell r="Z598">
            <v>2500</v>
          </cell>
          <cell r="AA598">
            <v>75638.987999999998</v>
          </cell>
        </row>
        <row r="599">
          <cell r="B599" t="str">
            <v>Vacante</v>
          </cell>
          <cell r="C599" t="str">
            <v>Auxiliar Centro Comercial "b"</v>
          </cell>
          <cell r="D599">
            <v>113.78</v>
          </cell>
          <cell r="E599">
            <v>3413.4</v>
          </cell>
          <cell r="H599">
            <v>3413.4</v>
          </cell>
          <cell r="I599">
            <v>136.536</v>
          </cell>
          <cell r="J599">
            <v>3549.9360000000001</v>
          </cell>
          <cell r="K599">
            <v>42600</v>
          </cell>
          <cell r="L599">
            <v>4943.5880000000006</v>
          </cell>
          <cell r="M599">
            <v>1500</v>
          </cell>
          <cell r="N599">
            <v>592</v>
          </cell>
          <cell r="O599">
            <v>2840</v>
          </cell>
          <cell r="P599">
            <v>6000</v>
          </cell>
          <cell r="Q599">
            <v>1184</v>
          </cell>
          <cell r="R599">
            <v>648</v>
          </cell>
          <cell r="S599">
            <v>1420</v>
          </cell>
          <cell r="T599">
            <v>5432</v>
          </cell>
          <cell r="U599">
            <v>725</v>
          </cell>
          <cell r="V599">
            <v>2414.4</v>
          </cell>
          <cell r="W599">
            <v>2840</v>
          </cell>
          <cell r="Z599">
            <v>2500</v>
          </cell>
          <cell r="AA599">
            <v>75638.987999999998</v>
          </cell>
        </row>
        <row r="600">
          <cell r="B600" t="str">
            <v>Vacante</v>
          </cell>
          <cell r="C600" t="str">
            <v>Intendente "b"</v>
          </cell>
          <cell r="D600">
            <v>99.288799999999995</v>
          </cell>
          <cell r="E600">
            <v>2978.6639999999998</v>
          </cell>
          <cell r="H600">
            <v>2978.6639999999998</v>
          </cell>
          <cell r="I600">
            <v>119.14655999999999</v>
          </cell>
          <cell r="J600">
            <v>3097.8105599999999</v>
          </cell>
          <cell r="K600">
            <v>37174</v>
          </cell>
          <cell r="L600">
            <v>4201.2140799999997</v>
          </cell>
          <cell r="M600">
            <v>1500</v>
          </cell>
          <cell r="N600">
            <v>517</v>
          </cell>
          <cell r="O600">
            <v>2479</v>
          </cell>
          <cell r="P600">
            <v>6000</v>
          </cell>
          <cell r="Q600">
            <v>1033</v>
          </cell>
          <cell r="S600">
            <v>1240</v>
          </cell>
          <cell r="T600">
            <v>4740</v>
          </cell>
          <cell r="U600">
            <v>632</v>
          </cell>
          <cell r="V600">
            <v>3000</v>
          </cell>
          <cell r="W600">
            <v>2479</v>
          </cell>
          <cell r="Z600">
            <v>2500</v>
          </cell>
          <cell r="AA600">
            <v>67495.214080000005</v>
          </cell>
        </row>
        <row r="601">
          <cell r="B601" t="str">
            <v>Vacante</v>
          </cell>
          <cell r="C601" t="str">
            <v>Intendente "b"</v>
          </cell>
          <cell r="D601">
            <v>99.288799999999995</v>
          </cell>
          <cell r="E601">
            <v>2978.6639999999998</v>
          </cell>
          <cell r="H601">
            <v>2978.6639999999998</v>
          </cell>
          <cell r="I601">
            <v>119.14655999999999</v>
          </cell>
          <cell r="J601">
            <v>3097.8105599999999</v>
          </cell>
          <cell r="K601">
            <v>37174</v>
          </cell>
          <cell r="L601">
            <v>4201.2140799999997</v>
          </cell>
          <cell r="M601">
            <v>1500</v>
          </cell>
          <cell r="N601">
            <v>517</v>
          </cell>
          <cell r="O601">
            <v>2479</v>
          </cell>
          <cell r="P601">
            <v>6000</v>
          </cell>
          <cell r="Q601">
            <v>1033</v>
          </cell>
          <cell r="S601">
            <v>1240</v>
          </cell>
          <cell r="T601">
            <v>4740</v>
          </cell>
          <cell r="U601">
            <v>632</v>
          </cell>
          <cell r="V601">
            <v>3000</v>
          </cell>
          <cell r="W601">
            <v>2479</v>
          </cell>
          <cell r="Z601">
            <v>2500</v>
          </cell>
          <cell r="AA601">
            <v>67495.214080000005</v>
          </cell>
        </row>
        <row r="602">
          <cell r="B602" t="str">
            <v>Subtotal</v>
          </cell>
          <cell r="D602">
            <v>7908.7800959999968</v>
          </cell>
          <cell r="E602">
            <v>237263.40287999986</v>
          </cell>
          <cell r="F602">
            <v>500</v>
          </cell>
          <cell r="G602">
            <v>0</v>
          </cell>
          <cell r="H602">
            <v>237763.40287999986</v>
          </cell>
          <cell r="I602">
            <v>9510.5361152000005</v>
          </cell>
          <cell r="J602">
            <v>247273.93899520003</v>
          </cell>
          <cell r="K602">
            <v>2967330</v>
          </cell>
          <cell r="L602">
            <v>353514.96812373312</v>
          </cell>
          <cell r="M602">
            <v>97500</v>
          </cell>
          <cell r="N602">
            <v>41247</v>
          </cell>
          <cell r="O602">
            <v>179780</v>
          </cell>
          <cell r="P602">
            <v>390000</v>
          </cell>
          <cell r="Q602">
            <v>82448</v>
          </cell>
          <cell r="R602">
            <v>39528</v>
          </cell>
          <cell r="S602">
            <v>98935</v>
          </cell>
          <cell r="T602">
            <v>378369</v>
          </cell>
          <cell r="U602">
            <v>50478</v>
          </cell>
          <cell r="V602">
            <v>165173.27999999994</v>
          </cell>
          <cell r="W602">
            <v>197847</v>
          </cell>
          <cell r="X602">
            <v>0</v>
          </cell>
          <cell r="Y602">
            <v>67749</v>
          </cell>
          <cell r="Z602">
            <v>162500</v>
          </cell>
          <cell r="AB602">
            <v>5272399.2481237352</v>
          </cell>
        </row>
        <row r="603">
          <cell r="B603" t="str">
            <v>Centro comercial 67 - Administrativo</v>
          </cell>
          <cell r="E603">
            <v>0</v>
          </cell>
        </row>
        <row r="604">
          <cell r="A604" t="str">
            <v>30020002</v>
          </cell>
          <cell r="B604" t="str">
            <v>Gonzalez Vela Georgina Elizabeth</v>
          </cell>
          <cell r="C604" t="str">
            <v>Auxiliar Centro Comercial "a"</v>
          </cell>
          <cell r="D604">
            <v>99.3</v>
          </cell>
          <cell r="E604">
            <v>2979</v>
          </cell>
          <cell r="H604">
            <v>2979</v>
          </cell>
          <cell r="I604">
            <v>119.16</v>
          </cell>
          <cell r="J604">
            <v>3098.16</v>
          </cell>
          <cell r="K604">
            <v>37178</v>
          </cell>
          <cell r="L604">
            <v>4201.3100000000004</v>
          </cell>
          <cell r="M604">
            <v>1500</v>
          </cell>
          <cell r="N604">
            <v>517</v>
          </cell>
          <cell r="O604">
            <v>2479</v>
          </cell>
          <cell r="P604">
            <v>6000</v>
          </cell>
          <cell r="Q604">
            <v>1033</v>
          </cell>
          <cell r="S604">
            <v>1240</v>
          </cell>
          <cell r="T604">
            <v>4741</v>
          </cell>
          <cell r="U604">
            <v>633</v>
          </cell>
          <cell r="V604">
            <v>3201.84</v>
          </cell>
          <cell r="W604">
            <v>2479</v>
          </cell>
          <cell r="Z604">
            <v>2500</v>
          </cell>
          <cell r="AA604">
            <v>67703.149999999994</v>
          </cell>
        </row>
        <row r="605">
          <cell r="A605" t="str">
            <v>30020014</v>
          </cell>
          <cell r="B605" t="str">
            <v>Diaz Almeida Leydi Janet</v>
          </cell>
          <cell r="C605" t="str">
            <v>Contador Centro Comercial</v>
          </cell>
          <cell r="D605">
            <v>173.33</v>
          </cell>
          <cell r="E605">
            <v>5199.9000000000005</v>
          </cell>
          <cell r="H605">
            <v>5199.9000000000005</v>
          </cell>
          <cell r="I605">
            <v>207.99600000000004</v>
          </cell>
          <cell r="J605">
            <v>5407.8960000000006</v>
          </cell>
          <cell r="K605">
            <v>64895</v>
          </cell>
          <cell r="L605">
            <v>8301.2482400000008</v>
          </cell>
          <cell r="M605">
            <v>1500</v>
          </cell>
          <cell r="N605">
            <v>902</v>
          </cell>
          <cell r="O605">
            <v>4327</v>
          </cell>
          <cell r="P605">
            <v>6000</v>
          </cell>
          <cell r="Q605">
            <v>1803</v>
          </cell>
          <cell r="R605">
            <v>324</v>
          </cell>
          <cell r="S605">
            <v>2164</v>
          </cell>
          <cell r="T605">
            <v>8275</v>
          </cell>
          <cell r="U605">
            <v>1104</v>
          </cell>
          <cell r="V605">
            <v>1355.52</v>
          </cell>
          <cell r="W605">
            <v>4327</v>
          </cell>
          <cell r="Z605">
            <v>2500</v>
          </cell>
          <cell r="AA605">
            <v>107777.76824</v>
          </cell>
        </row>
        <row r="606">
          <cell r="A606" t="str">
            <v>30020015</v>
          </cell>
          <cell r="B606" t="str">
            <v>Perez Sanchez Rosa Delfina</v>
          </cell>
          <cell r="C606" t="str">
            <v>Secretaria de Depto. "c"</v>
          </cell>
          <cell r="D606">
            <v>117.16972800000001</v>
          </cell>
          <cell r="E606">
            <v>3515.09184</v>
          </cell>
          <cell r="H606">
            <v>3515.09184</v>
          </cell>
          <cell r="I606">
            <v>140.60367360000001</v>
          </cell>
          <cell r="J606">
            <v>3655.6955136000001</v>
          </cell>
          <cell r="K606">
            <v>43869</v>
          </cell>
          <cell r="L606">
            <v>5143.5506848000005</v>
          </cell>
          <cell r="M606">
            <v>1500</v>
          </cell>
          <cell r="N606">
            <v>610</v>
          </cell>
          <cell r="O606">
            <v>2925</v>
          </cell>
          <cell r="P606">
            <v>6000</v>
          </cell>
          <cell r="Q606">
            <v>1219</v>
          </cell>
          <cell r="R606">
            <v>324</v>
          </cell>
          <cell r="S606">
            <v>1463</v>
          </cell>
          <cell r="T606">
            <v>5594</v>
          </cell>
          <cell r="U606">
            <v>746</v>
          </cell>
          <cell r="V606">
            <v>2344.8000000000002</v>
          </cell>
          <cell r="W606">
            <v>2925</v>
          </cell>
          <cell r="Z606">
            <v>2500</v>
          </cell>
          <cell r="AA606">
            <v>77163.350684799996</v>
          </cell>
        </row>
        <row r="607">
          <cell r="A607" t="str">
            <v>30010012</v>
          </cell>
          <cell r="B607" t="str">
            <v>Rafael Ruiz Jesus</v>
          </cell>
          <cell r="C607" t="str">
            <v>Abarrotero</v>
          </cell>
          <cell r="D607">
            <v>99.290880000000001</v>
          </cell>
          <cell r="E607">
            <v>2978.7264</v>
          </cell>
          <cell r="H607">
            <v>2978.7264</v>
          </cell>
          <cell r="I607">
            <v>119.149056</v>
          </cell>
          <cell r="J607">
            <v>3097.8754560000002</v>
          </cell>
          <cell r="K607">
            <v>37175</v>
          </cell>
          <cell r="L607">
            <v>4201.3106080000007</v>
          </cell>
          <cell r="M607">
            <v>1500</v>
          </cell>
          <cell r="N607">
            <v>517</v>
          </cell>
          <cell r="O607">
            <v>2479</v>
          </cell>
          <cell r="P607">
            <v>6000</v>
          </cell>
          <cell r="Q607">
            <v>1033</v>
          </cell>
          <cell r="R607">
            <v>324</v>
          </cell>
          <cell r="S607">
            <v>1240</v>
          </cell>
          <cell r="T607">
            <v>4740</v>
          </cell>
          <cell r="U607">
            <v>632</v>
          </cell>
          <cell r="V607">
            <v>3000.24</v>
          </cell>
          <cell r="W607">
            <v>2479</v>
          </cell>
          <cell r="Z607">
            <v>2500</v>
          </cell>
          <cell r="AA607">
            <v>67820.55060799999</v>
          </cell>
        </row>
        <row r="608">
          <cell r="A608" t="str">
            <v>30050032</v>
          </cell>
          <cell r="B608" t="str">
            <v>Bastarrachea Uc Antonio</v>
          </cell>
          <cell r="C608" t="str">
            <v>Encargado de area "c"</v>
          </cell>
          <cell r="D608">
            <v>115.6584</v>
          </cell>
          <cell r="E608">
            <v>3469.752</v>
          </cell>
          <cell r="H608">
            <v>3469.752</v>
          </cell>
          <cell r="I608">
            <v>138.79007999999999</v>
          </cell>
          <cell r="J608">
            <v>3608.5420800000002</v>
          </cell>
          <cell r="K608">
            <v>43303</v>
          </cell>
          <cell r="L608">
            <v>5034.4894400000012</v>
          </cell>
          <cell r="M608">
            <v>1500</v>
          </cell>
          <cell r="N608">
            <v>602</v>
          </cell>
          <cell r="O608">
            <v>2887</v>
          </cell>
          <cell r="P608">
            <v>6000</v>
          </cell>
          <cell r="Q608">
            <v>1203</v>
          </cell>
          <cell r="R608">
            <v>972</v>
          </cell>
          <cell r="S608">
            <v>1444</v>
          </cell>
          <cell r="T608">
            <v>5522</v>
          </cell>
          <cell r="U608">
            <v>737</v>
          </cell>
          <cell r="V608">
            <v>2375.52</v>
          </cell>
          <cell r="W608">
            <v>2887</v>
          </cell>
          <cell r="Z608">
            <v>2500</v>
          </cell>
          <cell r="AA608">
            <v>76967.009440000009</v>
          </cell>
        </row>
        <row r="609">
          <cell r="A609" t="str">
            <v>30050033</v>
          </cell>
          <cell r="B609" t="str">
            <v>Chan Ucan Carlos Humberto</v>
          </cell>
          <cell r="C609" t="str">
            <v>Abarrotero</v>
          </cell>
          <cell r="D609">
            <v>99.290880000000001</v>
          </cell>
          <cell r="E609">
            <v>2978.7264</v>
          </cell>
          <cell r="F609">
            <v>250</v>
          </cell>
          <cell r="H609">
            <v>3228.7264</v>
          </cell>
          <cell r="I609">
            <v>129.149056</v>
          </cell>
          <cell r="J609">
            <v>3357.8754560000002</v>
          </cell>
          <cell r="K609">
            <v>40295</v>
          </cell>
          <cell r="L609">
            <v>4645.6772746666666</v>
          </cell>
          <cell r="M609">
            <v>1500</v>
          </cell>
          <cell r="N609">
            <v>560</v>
          </cell>
          <cell r="O609">
            <v>2687</v>
          </cell>
          <cell r="P609">
            <v>6000</v>
          </cell>
          <cell r="Q609">
            <v>1120</v>
          </cell>
          <cell r="R609">
            <v>972</v>
          </cell>
          <cell r="S609">
            <v>1344</v>
          </cell>
          <cell r="T609">
            <v>5138</v>
          </cell>
          <cell r="U609">
            <v>686</v>
          </cell>
          <cell r="V609">
            <v>2829.12</v>
          </cell>
          <cell r="W609">
            <v>2687</v>
          </cell>
          <cell r="Z609">
            <v>2500</v>
          </cell>
          <cell r="AA609">
            <v>72963.797274666664</v>
          </cell>
        </row>
        <row r="610">
          <cell r="A610" t="str">
            <v>30050034</v>
          </cell>
          <cell r="B610" t="str">
            <v>Gomez Lopez Paulino Alberto</v>
          </cell>
          <cell r="C610" t="str">
            <v>Abarrotero</v>
          </cell>
          <cell r="D610">
            <v>99.290880000000001</v>
          </cell>
          <cell r="E610">
            <v>2978.7264</v>
          </cell>
          <cell r="F610">
            <v>250</v>
          </cell>
          <cell r="H610">
            <v>3228.7264</v>
          </cell>
          <cell r="I610">
            <v>129.149056</v>
          </cell>
          <cell r="J610">
            <v>3357.8754560000002</v>
          </cell>
          <cell r="K610">
            <v>40295</v>
          </cell>
          <cell r="L610">
            <v>4645.6772746666666</v>
          </cell>
          <cell r="M610">
            <v>1500</v>
          </cell>
          <cell r="N610">
            <v>560</v>
          </cell>
          <cell r="O610">
            <v>2687</v>
          </cell>
          <cell r="P610">
            <v>6000</v>
          </cell>
          <cell r="Q610">
            <v>1120</v>
          </cell>
          <cell r="R610">
            <v>972</v>
          </cell>
          <cell r="S610">
            <v>1344</v>
          </cell>
          <cell r="T610">
            <v>5138</v>
          </cell>
          <cell r="U610">
            <v>686</v>
          </cell>
          <cell r="V610">
            <v>2829.12</v>
          </cell>
          <cell r="W610">
            <v>2687</v>
          </cell>
          <cell r="Z610">
            <v>2500</v>
          </cell>
          <cell r="AA610">
            <v>72963.797274666664</v>
          </cell>
        </row>
        <row r="611">
          <cell r="A611" t="str">
            <v>30120055</v>
          </cell>
          <cell r="B611" t="str">
            <v>Bacab Chi Luis Enrique</v>
          </cell>
          <cell r="C611" t="str">
            <v>Abarrotero</v>
          </cell>
          <cell r="D611">
            <v>99.290880000000001</v>
          </cell>
          <cell r="E611">
            <v>2978.7264</v>
          </cell>
          <cell r="H611">
            <v>2978.7264</v>
          </cell>
          <cell r="I611">
            <v>119.149056</v>
          </cell>
          <cell r="J611">
            <v>3097.8754560000002</v>
          </cell>
          <cell r="K611">
            <v>37175</v>
          </cell>
          <cell r="L611">
            <v>4201.3106080000007</v>
          </cell>
          <cell r="M611">
            <v>1500</v>
          </cell>
          <cell r="N611">
            <v>517</v>
          </cell>
          <cell r="O611">
            <v>2479</v>
          </cell>
          <cell r="P611">
            <v>6000</v>
          </cell>
          <cell r="Q611">
            <v>1033</v>
          </cell>
          <cell r="R611">
            <v>1296</v>
          </cell>
          <cell r="S611">
            <v>1240</v>
          </cell>
          <cell r="T611">
            <v>4740</v>
          </cell>
          <cell r="U611">
            <v>632</v>
          </cell>
          <cell r="V611">
            <v>3000.24</v>
          </cell>
          <cell r="W611">
            <v>2479</v>
          </cell>
          <cell r="Z611">
            <v>2500</v>
          </cell>
          <cell r="AA611">
            <v>68792.55060799999</v>
          </cell>
        </row>
        <row r="612">
          <cell r="A612" t="str">
            <v>30100050</v>
          </cell>
          <cell r="B612" t="str">
            <v>Aguilar Mena Francisco</v>
          </cell>
          <cell r="C612" t="str">
            <v>Supervisor de bodega</v>
          </cell>
          <cell r="D612">
            <v>131.23052799999999</v>
          </cell>
          <cell r="E612">
            <v>3936.9158399999997</v>
          </cell>
          <cell r="H612">
            <v>3936.9158399999997</v>
          </cell>
          <cell r="I612">
            <v>157.47663359999999</v>
          </cell>
          <cell r="J612">
            <v>4094.3924735999994</v>
          </cell>
          <cell r="K612">
            <v>49133</v>
          </cell>
          <cell r="L612">
            <v>6075.9299647999987</v>
          </cell>
          <cell r="M612">
            <v>1500</v>
          </cell>
          <cell r="N612">
            <v>683</v>
          </cell>
          <cell r="O612">
            <v>3276</v>
          </cell>
          <cell r="P612">
            <v>6000</v>
          </cell>
          <cell r="Q612">
            <v>1365</v>
          </cell>
          <cell r="R612">
            <v>1620</v>
          </cell>
          <cell r="S612">
            <v>1638</v>
          </cell>
          <cell r="T612">
            <v>6265</v>
          </cell>
          <cell r="U612">
            <v>836</v>
          </cell>
          <cell r="V612">
            <v>2055.6</v>
          </cell>
          <cell r="W612">
            <v>3276</v>
          </cell>
          <cell r="Z612">
            <v>2500</v>
          </cell>
          <cell r="AA612">
            <v>86223.529964800007</v>
          </cell>
        </row>
        <row r="613">
          <cell r="A613" t="str">
            <v>30100051</v>
          </cell>
          <cell r="B613" t="str">
            <v>Canche Cen Victoriano</v>
          </cell>
          <cell r="C613" t="str">
            <v>Auxiliar Centro Comercial "a"</v>
          </cell>
          <cell r="D613">
            <v>108.16</v>
          </cell>
          <cell r="E613">
            <v>3244.7999999999997</v>
          </cell>
          <cell r="H613">
            <v>3244.7999999999997</v>
          </cell>
          <cell r="I613">
            <v>129.792</v>
          </cell>
          <cell r="J613">
            <v>3374.5919999999996</v>
          </cell>
          <cell r="K613">
            <v>40496</v>
          </cell>
          <cell r="L613">
            <v>4671.6159999999991</v>
          </cell>
          <cell r="M613">
            <v>1500</v>
          </cell>
          <cell r="N613">
            <v>563</v>
          </cell>
          <cell r="O613">
            <v>2700</v>
          </cell>
          <cell r="P613">
            <v>6000</v>
          </cell>
          <cell r="Q613">
            <v>1125</v>
          </cell>
          <cell r="R613">
            <v>972</v>
          </cell>
          <cell r="S613">
            <v>1350</v>
          </cell>
          <cell r="T613">
            <v>5164</v>
          </cell>
          <cell r="U613">
            <v>689</v>
          </cell>
          <cell r="V613">
            <v>2817.84</v>
          </cell>
          <cell r="W613">
            <v>2700</v>
          </cell>
          <cell r="Z613">
            <v>2500</v>
          </cell>
          <cell r="AA613">
            <v>73248.456000000006</v>
          </cell>
        </row>
        <row r="614">
          <cell r="A614" t="str">
            <v>30100052</v>
          </cell>
          <cell r="B614" t="str">
            <v>Ix Dzib Fernando</v>
          </cell>
          <cell r="C614" t="str">
            <v>Encargado de area "b"</v>
          </cell>
          <cell r="D614">
            <v>113.78</v>
          </cell>
          <cell r="E614">
            <v>3413.4</v>
          </cell>
          <cell r="H614">
            <v>3413.4</v>
          </cell>
          <cell r="I614">
            <v>136.536</v>
          </cell>
          <cell r="J614">
            <v>3549.9360000000001</v>
          </cell>
          <cell r="K614">
            <v>42600</v>
          </cell>
          <cell r="L614">
            <v>4943.5880000000006</v>
          </cell>
          <cell r="M614">
            <v>1500</v>
          </cell>
          <cell r="N614">
            <v>592</v>
          </cell>
          <cell r="O614">
            <v>2840</v>
          </cell>
          <cell r="P614">
            <v>6000</v>
          </cell>
          <cell r="Q614">
            <v>1184</v>
          </cell>
          <cell r="R614">
            <v>972</v>
          </cell>
          <cell r="S614">
            <v>1420</v>
          </cell>
          <cell r="T614">
            <v>5432</v>
          </cell>
          <cell r="U614">
            <v>725</v>
          </cell>
          <cell r="V614">
            <v>2414.4</v>
          </cell>
          <cell r="W614">
            <v>2840</v>
          </cell>
          <cell r="Z614">
            <v>2500</v>
          </cell>
          <cell r="AA614">
            <v>75962.987999999998</v>
          </cell>
        </row>
        <row r="615">
          <cell r="A615" t="str">
            <v>30010006</v>
          </cell>
          <cell r="B615" t="str">
            <v>Flores Lopez Maria Jose</v>
          </cell>
          <cell r="C615" t="str">
            <v>Cajero "b"</v>
          </cell>
          <cell r="D615">
            <v>108.16</v>
          </cell>
          <cell r="E615">
            <v>3244.7999999999997</v>
          </cell>
          <cell r="H615">
            <v>3244.7999999999997</v>
          </cell>
          <cell r="I615">
            <v>129.792</v>
          </cell>
          <cell r="J615">
            <v>3374.5919999999996</v>
          </cell>
          <cell r="K615">
            <v>40496</v>
          </cell>
          <cell r="L615">
            <v>4671.6159999999991</v>
          </cell>
          <cell r="M615">
            <v>1500</v>
          </cell>
          <cell r="N615">
            <v>563</v>
          </cell>
          <cell r="O615">
            <v>2700</v>
          </cell>
          <cell r="P615">
            <v>6000</v>
          </cell>
          <cell r="Q615">
            <v>1125</v>
          </cell>
          <cell r="R615">
            <v>324</v>
          </cell>
          <cell r="S615">
            <v>1350</v>
          </cell>
          <cell r="T615">
            <v>5164</v>
          </cell>
          <cell r="U615">
            <v>689</v>
          </cell>
          <cell r="V615">
            <v>2817.84</v>
          </cell>
          <cell r="W615">
            <v>2700</v>
          </cell>
          <cell r="Z615">
            <v>2500</v>
          </cell>
          <cell r="AA615">
            <v>72600.456000000006</v>
          </cell>
        </row>
        <row r="616">
          <cell r="A616" t="str">
            <v>30010008</v>
          </cell>
          <cell r="B616" t="str">
            <v>Moo Dominguez Patricia De Las Mercedes</v>
          </cell>
          <cell r="C616" t="str">
            <v>Cajero "b"</v>
          </cell>
          <cell r="D616">
            <v>108.16</v>
          </cell>
          <cell r="E616">
            <v>3244.7999999999997</v>
          </cell>
          <cell r="H616">
            <v>3244.7999999999997</v>
          </cell>
          <cell r="I616">
            <v>129.792</v>
          </cell>
          <cell r="J616">
            <v>3374.5919999999996</v>
          </cell>
          <cell r="K616">
            <v>40496</v>
          </cell>
          <cell r="L616">
            <v>4671.6159999999991</v>
          </cell>
          <cell r="M616">
            <v>1500</v>
          </cell>
          <cell r="N616">
            <v>563</v>
          </cell>
          <cell r="O616">
            <v>2700</v>
          </cell>
          <cell r="P616">
            <v>6000</v>
          </cell>
          <cell r="Q616">
            <v>1125</v>
          </cell>
          <cell r="R616">
            <v>324</v>
          </cell>
          <cell r="S616">
            <v>1350</v>
          </cell>
          <cell r="T616">
            <v>5164</v>
          </cell>
          <cell r="U616">
            <v>689</v>
          </cell>
          <cell r="V616">
            <v>2817.84</v>
          </cell>
          <cell r="W616">
            <v>2700</v>
          </cell>
          <cell r="Z616">
            <v>2500</v>
          </cell>
          <cell r="AA616">
            <v>72600.456000000006</v>
          </cell>
        </row>
        <row r="617">
          <cell r="A617" t="str">
            <v>30010062</v>
          </cell>
          <cell r="B617" t="str">
            <v>Alvarado Cabrera Anel Guadalupe</v>
          </cell>
          <cell r="C617" t="str">
            <v>Cajero "b"</v>
          </cell>
          <cell r="D617">
            <v>108.16</v>
          </cell>
          <cell r="E617">
            <v>3244.7999999999997</v>
          </cell>
          <cell r="H617">
            <v>3244.7999999999997</v>
          </cell>
          <cell r="I617">
            <v>129.792</v>
          </cell>
          <cell r="J617">
            <v>3374.5919999999996</v>
          </cell>
          <cell r="K617">
            <v>40496</v>
          </cell>
          <cell r="L617">
            <v>4671.6159999999991</v>
          </cell>
          <cell r="M617">
            <v>1500</v>
          </cell>
          <cell r="N617">
            <v>563</v>
          </cell>
          <cell r="O617">
            <v>2700</v>
          </cell>
          <cell r="P617">
            <v>6000</v>
          </cell>
          <cell r="Q617">
            <v>1125</v>
          </cell>
          <cell r="S617">
            <v>1350</v>
          </cell>
          <cell r="T617">
            <v>5164</v>
          </cell>
          <cell r="U617">
            <v>689</v>
          </cell>
          <cell r="V617">
            <v>2817.84</v>
          </cell>
          <cell r="W617">
            <v>2700</v>
          </cell>
          <cell r="Z617">
            <v>2500</v>
          </cell>
          <cell r="AA617">
            <v>72276.456000000006</v>
          </cell>
        </row>
        <row r="618">
          <cell r="A618" t="str">
            <v>30020016</v>
          </cell>
          <cell r="B618" t="str">
            <v>Ruiz Meneses Saidy Osiris</v>
          </cell>
          <cell r="C618" t="str">
            <v>Auxiliar Centro Comercial "c"</v>
          </cell>
          <cell r="D618">
            <v>113.78431999999999</v>
          </cell>
          <cell r="E618">
            <v>3413.5295999999998</v>
          </cell>
          <cell r="H618">
            <v>3413.5295999999998</v>
          </cell>
          <cell r="I618">
            <v>136.54118399999999</v>
          </cell>
          <cell r="J618">
            <v>3550.070784</v>
          </cell>
          <cell r="K618">
            <v>42601</v>
          </cell>
          <cell r="L618">
            <v>4943.7877120000003</v>
          </cell>
          <cell r="M618">
            <v>1500</v>
          </cell>
          <cell r="N618">
            <v>592</v>
          </cell>
          <cell r="O618">
            <v>2841</v>
          </cell>
          <cell r="P618">
            <v>6000</v>
          </cell>
          <cell r="Q618">
            <v>1184</v>
          </cell>
          <cell r="R618">
            <v>324</v>
          </cell>
          <cell r="S618">
            <v>1421</v>
          </cell>
          <cell r="T618">
            <v>5432</v>
          </cell>
          <cell r="U618">
            <v>725</v>
          </cell>
          <cell r="V618">
            <v>2414.4</v>
          </cell>
          <cell r="W618">
            <v>2841</v>
          </cell>
          <cell r="Z618">
            <v>2500</v>
          </cell>
          <cell r="AA618">
            <v>75319.187711999984</v>
          </cell>
        </row>
        <row r="619">
          <cell r="A619" t="str">
            <v>30030018</v>
          </cell>
          <cell r="B619" t="str">
            <v>Burgos Rodriguez Ligia M.</v>
          </cell>
          <cell r="C619" t="str">
            <v>Cajero "b"</v>
          </cell>
          <cell r="D619">
            <v>108.16</v>
          </cell>
          <cell r="E619">
            <v>3244.7999999999997</v>
          </cell>
          <cell r="H619">
            <v>3244.7999999999997</v>
          </cell>
          <cell r="I619">
            <v>129.792</v>
          </cell>
          <cell r="J619">
            <v>3374.5919999999996</v>
          </cell>
          <cell r="K619">
            <v>40496</v>
          </cell>
          <cell r="L619">
            <v>4671.6159999999991</v>
          </cell>
          <cell r="M619">
            <v>1500</v>
          </cell>
          <cell r="N619">
            <v>563</v>
          </cell>
          <cell r="O619">
            <v>2700</v>
          </cell>
          <cell r="P619">
            <v>6000</v>
          </cell>
          <cell r="Q619">
            <v>1125</v>
          </cell>
          <cell r="R619">
            <v>972</v>
          </cell>
          <cell r="S619">
            <v>1350</v>
          </cell>
          <cell r="T619">
            <v>5164</v>
          </cell>
          <cell r="U619">
            <v>689</v>
          </cell>
          <cell r="V619">
            <v>2817.84</v>
          </cell>
          <cell r="W619">
            <v>2700</v>
          </cell>
          <cell r="Z619">
            <v>2500</v>
          </cell>
          <cell r="AA619">
            <v>73248.456000000006</v>
          </cell>
        </row>
        <row r="620">
          <cell r="A620" t="str">
            <v>30030020</v>
          </cell>
          <cell r="B620" t="str">
            <v>Diaz Tuz Lina Del Carmen</v>
          </cell>
          <cell r="C620" t="str">
            <v>auxiliar centro comercial "b"</v>
          </cell>
          <cell r="D620">
            <v>108.16</v>
          </cell>
          <cell r="E620">
            <v>3244.7999999999997</v>
          </cell>
          <cell r="H620">
            <v>3244.7999999999997</v>
          </cell>
          <cell r="I620">
            <v>129.792</v>
          </cell>
          <cell r="J620">
            <v>3374.5919999999996</v>
          </cell>
          <cell r="K620">
            <v>40496</v>
          </cell>
          <cell r="L620">
            <v>4671.6159999999991</v>
          </cell>
          <cell r="M620">
            <v>1500</v>
          </cell>
          <cell r="N620">
            <v>563</v>
          </cell>
          <cell r="O620">
            <v>2700</v>
          </cell>
          <cell r="P620">
            <v>6000</v>
          </cell>
          <cell r="Q620">
            <v>1125</v>
          </cell>
          <cell r="R620">
            <v>648</v>
          </cell>
          <cell r="S620">
            <v>1350</v>
          </cell>
          <cell r="T620">
            <v>5164</v>
          </cell>
          <cell r="U620">
            <v>689</v>
          </cell>
          <cell r="V620">
            <v>2817.84</v>
          </cell>
          <cell r="W620">
            <v>2700</v>
          </cell>
          <cell r="Z620">
            <v>2500</v>
          </cell>
          <cell r="AA620">
            <v>72924.456000000006</v>
          </cell>
        </row>
        <row r="621">
          <cell r="A621" t="str">
            <v>30030021</v>
          </cell>
          <cell r="B621" t="str">
            <v>Escalante Ayuso Concepcion</v>
          </cell>
          <cell r="C621" t="str">
            <v>Cajero "b"</v>
          </cell>
          <cell r="D621">
            <v>108.16</v>
          </cell>
          <cell r="E621">
            <v>3244.7999999999997</v>
          </cell>
          <cell r="H621">
            <v>3244.7999999999997</v>
          </cell>
          <cell r="I621">
            <v>129.792</v>
          </cell>
          <cell r="J621">
            <v>3374.5919999999996</v>
          </cell>
          <cell r="K621">
            <v>40496</v>
          </cell>
          <cell r="L621">
            <v>4671.6159999999991</v>
          </cell>
          <cell r="M621">
            <v>1500</v>
          </cell>
          <cell r="N621">
            <v>563</v>
          </cell>
          <cell r="O621">
            <v>2700</v>
          </cell>
          <cell r="P621">
            <v>6000</v>
          </cell>
          <cell r="Q621">
            <v>1125</v>
          </cell>
          <cell r="R621">
            <v>324</v>
          </cell>
          <cell r="S621">
            <v>1350</v>
          </cell>
          <cell r="T621">
            <v>5164</v>
          </cell>
          <cell r="U621">
            <v>689</v>
          </cell>
          <cell r="V621">
            <v>2817.84</v>
          </cell>
          <cell r="W621">
            <v>2700</v>
          </cell>
          <cell r="Z621">
            <v>2500</v>
          </cell>
          <cell r="AA621">
            <v>72600.456000000006</v>
          </cell>
        </row>
        <row r="622">
          <cell r="A622" t="str">
            <v>30030022</v>
          </cell>
          <cell r="B622" t="str">
            <v>Escalante Negron Martha H.</v>
          </cell>
          <cell r="C622" t="str">
            <v>Cajera General</v>
          </cell>
          <cell r="D622">
            <v>157.48096000000001</v>
          </cell>
          <cell r="E622">
            <v>4724.4288000000006</v>
          </cell>
          <cell r="H622">
            <v>4724.4288000000006</v>
          </cell>
          <cell r="I622">
            <v>188.97715200000002</v>
          </cell>
          <cell r="J622">
            <v>4913.405952000001</v>
          </cell>
          <cell r="K622">
            <v>58961</v>
          </cell>
          <cell r="L622">
            <v>7462.8579360000012</v>
          </cell>
          <cell r="M622">
            <v>1500</v>
          </cell>
          <cell r="N622">
            <v>819</v>
          </cell>
          <cell r="O622">
            <v>3931</v>
          </cell>
          <cell r="P622">
            <v>6000</v>
          </cell>
          <cell r="Q622">
            <v>1638</v>
          </cell>
          <cell r="R622">
            <v>972</v>
          </cell>
          <cell r="S622">
            <v>1966</v>
          </cell>
          <cell r="T622">
            <v>7518</v>
          </cell>
          <cell r="U622">
            <v>1003</v>
          </cell>
          <cell r="V622">
            <v>485.76</v>
          </cell>
          <cell r="W622">
            <v>3931</v>
          </cell>
          <cell r="Z622">
            <v>2500</v>
          </cell>
          <cell r="AA622">
            <v>98687.617935999995</v>
          </cell>
        </row>
        <row r="623">
          <cell r="A623" t="str">
            <v>30030023</v>
          </cell>
          <cell r="B623" t="str">
            <v>Ortega Coronado Alfonso Rafael</v>
          </cell>
          <cell r="C623" t="str">
            <v>Supervisor de piso de venta "b"</v>
          </cell>
          <cell r="D623">
            <v>123.16179200000001</v>
          </cell>
          <cell r="E623">
            <v>3694.85376</v>
          </cell>
          <cell r="H623">
            <v>3694.85376</v>
          </cell>
          <cell r="I623">
            <v>147.79415040000001</v>
          </cell>
          <cell r="J623">
            <v>3842.6479104</v>
          </cell>
          <cell r="K623">
            <v>46112</v>
          </cell>
          <cell r="L623">
            <v>5659.6505471999999</v>
          </cell>
          <cell r="M623">
            <v>1500</v>
          </cell>
          <cell r="N623">
            <v>641</v>
          </cell>
          <cell r="O623">
            <v>3075</v>
          </cell>
          <cell r="P623">
            <v>6000</v>
          </cell>
          <cell r="Q623">
            <v>1281</v>
          </cell>
          <cell r="R623">
            <v>1296</v>
          </cell>
          <cell r="S623">
            <v>1538</v>
          </cell>
          <cell r="T623">
            <v>5880</v>
          </cell>
          <cell r="U623">
            <v>784</v>
          </cell>
          <cell r="V623">
            <v>2221.6799999999998</v>
          </cell>
          <cell r="W623">
            <v>3075</v>
          </cell>
          <cell r="Z623">
            <v>2500</v>
          </cell>
          <cell r="AA623">
            <v>81563.330547199992</v>
          </cell>
        </row>
        <row r="624">
          <cell r="A624" t="str">
            <v>30030024</v>
          </cell>
          <cell r="B624" t="str">
            <v>Rodriguez Estrella Landy</v>
          </cell>
          <cell r="C624" t="str">
            <v>Supervisor de caja</v>
          </cell>
          <cell r="D624">
            <v>113.78431999999999</v>
          </cell>
          <cell r="E624">
            <v>3413.5295999999998</v>
          </cell>
          <cell r="H624">
            <v>3413.5295999999998</v>
          </cell>
          <cell r="I624">
            <v>136.54118399999999</v>
          </cell>
          <cell r="J624">
            <v>3550.070784</v>
          </cell>
          <cell r="K624">
            <v>42601</v>
          </cell>
          <cell r="L624">
            <v>4943.7877120000003</v>
          </cell>
          <cell r="M624">
            <v>1500</v>
          </cell>
          <cell r="N624">
            <v>592</v>
          </cell>
          <cell r="O624">
            <v>2841</v>
          </cell>
          <cell r="P624">
            <v>6000</v>
          </cell>
          <cell r="Q624">
            <v>1184</v>
          </cell>
          <cell r="R624">
            <v>972</v>
          </cell>
          <cell r="S624">
            <v>1421</v>
          </cell>
          <cell r="T624">
            <v>5432</v>
          </cell>
          <cell r="U624">
            <v>725</v>
          </cell>
          <cell r="V624">
            <v>2414.4</v>
          </cell>
          <cell r="W624">
            <v>2841</v>
          </cell>
          <cell r="Z624">
            <v>2500</v>
          </cell>
          <cell r="AA624">
            <v>75967.187711999984</v>
          </cell>
        </row>
        <row r="625">
          <cell r="A625" t="str">
            <v>30030026</v>
          </cell>
          <cell r="B625" t="str">
            <v>Sanguino Chan Suemy Del Socorro</v>
          </cell>
          <cell r="C625" t="str">
            <v>Supervisor de caja</v>
          </cell>
          <cell r="D625">
            <v>113.78431999999999</v>
          </cell>
          <cell r="E625">
            <v>3413.5295999999998</v>
          </cell>
          <cell r="H625">
            <v>3413.5295999999998</v>
          </cell>
          <cell r="I625">
            <v>136.54118399999999</v>
          </cell>
          <cell r="J625">
            <v>3550.070784</v>
          </cell>
          <cell r="K625">
            <v>42601</v>
          </cell>
          <cell r="L625">
            <v>4943.7877120000003</v>
          </cell>
          <cell r="M625">
            <v>1500</v>
          </cell>
          <cell r="N625">
            <v>592</v>
          </cell>
          <cell r="O625">
            <v>2841</v>
          </cell>
          <cell r="P625">
            <v>6000</v>
          </cell>
          <cell r="Q625">
            <v>1184</v>
          </cell>
          <cell r="R625">
            <v>324</v>
          </cell>
          <cell r="S625">
            <v>1421</v>
          </cell>
          <cell r="T625">
            <v>5432</v>
          </cell>
          <cell r="U625">
            <v>725</v>
          </cell>
          <cell r="V625">
            <v>2414.4</v>
          </cell>
          <cell r="W625">
            <v>2841</v>
          </cell>
          <cell r="Z625">
            <v>2500</v>
          </cell>
          <cell r="AA625">
            <v>75319.187711999984</v>
          </cell>
        </row>
        <row r="626">
          <cell r="A626" t="str">
            <v>30030061</v>
          </cell>
          <cell r="B626" t="str">
            <v>Lugo Couoh Rosa Maria</v>
          </cell>
          <cell r="C626" t="str">
            <v>Cajero "b"</v>
          </cell>
          <cell r="D626">
            <v>108.16</v>
          </cell>
          <cell r="E626">
            <v>3244.7999999999997</v>
          </cell>
          <cell r="H626">
            <v>3244.7999999999997</v>
          </cell>
          <cell r="I626">
            <v>129.792</v>
          </cell>
          <cell r="J626">
            <v>3374.5919999999996</v>
          </cell>
          <cell r="K626">
            <v>40496</v>
          </cell>
          <cell r="L626">
            <v>4671.6159999999991</v>
          </cell>
          <cell r="M626">
            <v>1500</v>
          </cell>
          <cell r="N626">
            <v>563</v>
          </cell>
          <cell r="O626">
            <v>2700</v>
          </cell>
          <cell r="P626">
            <v>6000</v>
          </cell>
          <cell r="Q626">
            <v>1125</v>
          </cell>
          <cell r="S626">
            <v>1350</v>
          </cell>
          <cell r="T626">
            <v>5164</v>
          </cell>
          <cell r="U626">
            <v>689</v>
          </cell>
          <cell r="V626">
            <v>2817.84</v>
          </cell>
          <cell r="W626">
            <v>2700</v>
          </cell>
          <cell r="Z626">
            <v>2500</v>
          </cell>
          <cell r="AA626">
            <v>72276.456000000006</v>
          </cell>
        </row>
        <row r="627">
          <cell r="A627" t="str">
            <v>30030062</v>
          </cell>
          <cell r="B627" t="str">
            <v>Ocampo Garcia Wendy Yolanda</v>
          </cell>
          <cell r="C627" t="str">
            <v>Cajero "b"</v>
          </cell>
          <cell r="D627">
            <v>108.16</v>
          </cell>
          <cell r="E627">
            <v>3244.7999999999997</v>
          </cell>
          <cell r="H627">
            <v>3244.7999999999997</v>
          </cell>
          <cell r="I627">
            <v>129.792</v>
          </cell>
          <cell r="J627">
            <v>3374.5919999999996</v>
          </cell>
          <cell r="K627">
            <v>40496</v>
          </cell>
          <cell r="L627">
            <v>4671.6159999999991</v>
          </cell>
          <cell r="M627">
            <v>1500</v>
          </cell>
          <cell r="N627">
            <v>563</v>
          </cell>
          <cell r="O627">
            <v>2700</v>
          </cell>
          <cell r="P627">
            <v>6000</v>
          </cell>
          <cell r="Q627">
            <v>1125</v>
          </cell>
          <cell r="S627">
            <v>1350</v>
          </cell>
          <cell r="T627">
            <v>5164</v>
          </cell>
          <cell r="U627">
            <v>689</v>
          </cell>
          <cell r="V627">
            <v>2817.84</v>
          </cell>
          <cell r="W627">
            <v>2700</v>
          </cell>
          <cell r="Z627">
            <v>2500</v>
          </cell>
          <cell r="AA627">
            <v>72276.456000000006</v>
          </cell>
        </row>
        <row r="628">
          <cell r="A628" t="str">
            <v>30140060</v>
          </cell>
          <cell r="B628" t="str">
            <v>Novelo Lopez Miriam</v>
          </cell>
          <cell r="C628" t="str">
            <v>Cajero "b"</v>
          </cell>
          <cell r="D628">
            <v>108.16</v>
          </cell>
          <cell r="E628">
            <v>3244.7999999999997</v>
          </cell>
          <cell r="H628">
            <v>3244.7999999999997</v>
          </cell>
          <cell r="I628">
            <v>129.792</v>
          </cell>
          <cell r="J628">
            <v>3374.5919999999996</v>
          </cell>
          <cell r="K628">
            <v>40496</v>
          </cell>
          <cell r="L628">
            <v>4671.6159999999991</v>
          </cell>
          <cell r="M628">
            <v>1500</v>
          </cell>
          <cell r="N628">
            <v>563</v>
          </cell>
          <cell r="O628">
            <v>2700</v>
          </cell>
          <cell r="P628">
            <v>6000</v>
          </cell>
          <cell r="Q628">
            <v>1125</v>
          </cell>
          <cell r="R628">
            <v>324</v>
          </cell>
          <cell r="S628">
            <v>1350</v>
          </cell>
          <cell r="T628">
            <v>5164</v>
          </cell>
          <cell r="U628">
            <v>689</v>
          </cell>
          <cell r="V628">
            <v>2817.84</v>
          </cell>
          <cell r="W628">
            <v>2700</v>
          </cell>
          <cell r="Z628">
            <v>2500</v>
          </cell>
          <cell r="AA628">
            <v>72600.456000000006</v>
          </cell>
        </row>
        <row r="629">
          <cell r="A629" t="str">
            <v>30010005</v>
          </cell>
          <cell r="B629" t="str">
            <v>Euan Keb Maria Angelica</v>
          </cell>
          <cell r="C629" t="str">
            <v>Auxiliar Centro Comercial "a"</v>
          </cell>
          <cell r="D629">
            <v>108.16</v>
          </cell>
          <cell r="E629">
            <v>3244.7999999999997</v>
          </cell>
          <cell r="H629">
            <v>3244.7999999999997</v>
          </cell>
          <cell r="I629">
            <v>129.792</v>
          </cell>
          <cell r="J629">
            <v>3374.5919999999996</v>
          </cell>
          <cell r="K629">
            <v>40496</v>
          </cell>
          <cell r="L629">
            <v>4671.6159999999991</v>
          </cell>
          <cell r="M629">
            <v>1500</v>
          </cell>
          <cell r="N629">
            <v>563</v>
          </cell>
          <cell r="O629">
            <v>2700</v>
          </cell>
          <cell r="P629">
            <v>6000</v>
          </cell>
          <cell r="Q629">
            <v>1125</v>
          </cell>
          <cell r="R629">
            <v>324</v>
          </cell>
          <cell r="S629">
            <v>1350</v>
          </cell>
          <cell r="T629">
            <v>5164</v>
          </cell>
          <cell r="U629">
            <v>689</v>
          </cell>
          <cell r="V629">
            <v>2817.84</v>
          </cell>
          <cell r="W629">
            <v>2700</v>
          </cell>
          <cell r="Z629">
            <v>2500</v>
          </cell>
          <cell r="AA629">
            <v>72600.456000000006</v>
          </cell>
        </row>
        <row r="630">
          <cell r="A630" t="str">
            <v>30030017</v>
          </cell>
          <cell r="B630" t="str">
            <v>Barahona Mena Evangelina</v>
          </cell>
          <cell r="C630" t="str">
            <v>Encargado de area "b"</v>
          </cell>
          <cell r="D630">
            <v>115.66</v>
          </cell>
          <cell r="E630">
            <v>3469.7999999999997</v>
          </cell>
          <cell r="H630">
            <v>3469.7999999999997</v>
          </cell>
          <cell r="I630">
            <v>138.792</v>
          </cell>
          <cell r="J630">
            <v>3608.5919999999996</v>
          </cell>
          <cell r="K630">
            <v>43304</v>
          </cell>
          <cell r="L630">
            <v>5034.5759999999991</v>
          </cell>
          <cell r="M630">
            <v>1500</v>
          </cell>
          <cell r="N630">
            <v>602</v>
          </cell>
          <cell r="O630">
            <v>2887</v>
          </cell>
          <cell r="P630">
            <v>6000</v>
          </cell>
          <cell r="Q630">
            <v>1203</v>
          </cell>
          <cell r="R630">
            <v>324</v>
          </cell>
          <cell r="S630">
            <v>1444</v>
          </cell>
          <cell r="T630">
            <v>5522</v>
          </cell>
          <cell r="U630">
            <v>737</v>
          </cell>
          <cell r="V630">
            <v>2375.52</v>
          </cell>
          <cell r="W630">
            <v>2887</v>
          </cell>
          <cell r="Z630">
            <v>2500</v>
          </cell>
          <cell r="AA630">
            <v>76320.096000000005</v>
          </cell>
        </row>
        <row r="631">
          <cell r="A631" t="str">
            <v>30070040</v>
          </cell>
          <cell r="B631" t="str">
            <v>Lara Martin Rosa Guadalupe</v>
          </cell>
          <cell r="C631" t="str">
            <v>Auxiliar Centro Comercial "a"</v>
          </cell>
          <cell r="D631">
            <v>108.16</v>
          </cell>
          <cell r="E631">
            <v>3244.7999999999997</v>
          </cell>
          <cell r="H631">
            <v>3244.7999999999997</v>
          </cell>
          <cell r="I631">
            <v>129.792</v>
          </cell>
          <cell r="J631">
            <v>3374.5919999999996</v>
          </cell>
          <cell r="K631">
            <v>40496</v>
          </cell>
          <cell r="L631">
            <v>4671.6159999999991</v>
          </cell>
          <cell r="M631">
            <v>1500</v>
          </cell>
          <cell r="N631">
            <v>563</v>
          </cell>
          <cell r="O631">
            <v>2700</v>
          </cell>
          <cell r="P631">
            <v>6000</v>
          </cell>
          <cell r="Q631">
            <v>1125</v>
          </cell>
          <cell r="R631">
            <v>972</v>
          </cell>
          <cell r="S631">
            <v>1350</v>
          </cell>
          <cell r="T631">
            <v>5164</v>
          </cell>
          <cell r="U631">
            <v>689</v>
          </cell>
          <cell r="V631">
            <v>2817.84</v>
          </cell>
          <cell r="W631">
            <v>2700</v>
          </cell>
          <cell r="Z631">
            <v>2500</v>
          </cell>
          <cell r="AA631">
            <v>73248.456000000006</v>
          </cell>
        </row>
        <row r="632">
          <cell r="A632" t="str">
            <v>30070041</v>
          </cell>
          <cell r="B632" t="str">
            <v>Suarez Loria Rosa Maria Del Socorro</v>
          </cell>
          <cell r="C632" t="str">
            <v>Auxiliar Centro Comercial "a"</v>
          </cell>
          <cell r="D632">
            <v>108.16</v>
          </cell>
          <cell r="E632">
            <v>3244.7999999999997</v>
          </cell>
          <cell r="H632">
            <v>3244.7999999999997</v>
          </cell>
          <cell r="I632">
            <v>129.792</v>
          </cell>
          <cell r="J632">
            <v>3374.5919999999996</v>
          </cell>
          <cell r="K632">
            <v>40496</v>
          </cell>
          <cell r="L632">
            <v>4671.6159999999991</v>
          </cell>
          <cell r="M632">
            <v>1500</v>
          </cell>
          <cell r="N632">
            <v>563</v>
          </cell>
          <cell r="O632">
            <v>2700</v>
          </cell>
          <cell r="P632">
            <v>6000</v>
          </cell>
          <cell r="Q632">
            <v>1125</v>
          </cell>
          <cell r="R632">
            <v>324</v>
          </cell>
          <cell r="S632">
            <v>1350</v>
          </cell>
          <cell r="T632">
            <v>5164</v>
          </cell>
          <cell r="U632">
            <v>689</v>
          </cell>
          <cell r="V632">
            <v>2817.84</v>
          </cell>
          <cell r="W632">
            <v>2700</v>
          </cell>
          <cell r="Z632">
            <v>2500</v>
          </cell>
          <cell r="AA632">
            <v>72600.456000000006</v>
          </cell>
        </row>
        <row r="633">
          <cell r="A633" t="str">
            <v>45010011</v>
          </cell>
          <cell r="B633" t="str">
            <v>Frias Gual Teodora Maribel</v>
          </cell>
          <cell r="C633" t="str">
            <v>Administrador Centro Comercial</v>
          </cell>
          <cell r="D633">
            <v>723.81</v>
          </cell>
          <cell r="E633">
            <v>21714.3</v>
          </cell>
          <cell r="H633">
            <v>21714.3</v>
          </cell>
          <cell r="I633">
            <v>868.572</v>
          </cell>
          <cell r="J633">
            <v>22582.871999999999</v>
          </cell>
          <cell r="K633">
            <v>270995</v>
          </cell>
          <cell r="L633">
            <v>40527.33</v>
          </cell>
          <cell r="M633">
            <v>1500</v>
          </cell>
          <cell r="N633">
            <v>3764</v>
          </cell>
          <cell r="P633">
            <v>6000</v>
          </cell>
          <cell r="Q633">
            <v>7528</v>
          </cell>
          <cell r="S633">
            <v>9034</v>
          </cell>
          <cell r="T633">
            <v>34552</v>
          </cell>
          <cell r="U633">
            <v>4607</v>
          </cell>
          <cell r="V633">
            <v>0</v>
          </cell>
          <cell r="W633">
            <v>18067</v>
          </cell>
          <cell r="Y633">
            <v>67749</v>
          </cell>
          <cell r="Z633">
            <v>2500</v>
          </cell>
          <cell r="AA633">
            <v>466823.33</v>
          </cell>
        </row>
        <row r="634">
          <cell r="A634" t="str">
            <v>30010001</v>
          </cell>
          <cell r="B634" t="str">
            <v>Campos Basto Jose Fernando</v>
          </cell>
          <cell r="C634" t="str">
            <v>Diligenciero</v>
          </cell>
          <cell r="D634">
            <v>99.290880000000001</v>
          </cell>
          <cell r="E634">
            <v>2978.7264</v>
          </cell>
          <cell r="H634">
            <v>2978.7264</v>
          </cell>
          <cell r="I634">
            <v>119.149056</v>
          </cell>
          <cell r="J634">
            <v>3097.8754560000002</v>
          </cell>
          <cell r="K634">
            <v>37175</v>
          </cell>
          <cell r="L634">
            <v>4201.3106080000007</v>
          </cell>
          <cell r="M634">
            <v>1500</v>
          </cell>
          <cell r="N634">
            <v>517</v>
          </cell>
          <cell r="O634">
            <v>2479</v>
          </cell>
          <cell r="P634">
            <v>6000</v>
          </cell>
          <cell r="Q634">
            <v>1033</v>
          </cell>
          <cell r="R634">
            <v>324</v>
          </cell>
          <cell r="S634">
            <v>1240</v>
          </cell>
          <cell r="T634">
            <v>4740</v>
          </cell>
          <cell r="U634">
            <v>632</v>
          </cell>
          <cell r="V634">
            <v>3000.24</v>
          </cell>
          <cell r="W634">
            <v>2479</v>
          </cell>
          <cell r="Z634">
            <v>2500</v>
          </cell>
          <cell r="AA634">
            <v>67820.55060799999</v>
          </cell>
        </row>
        <row r="635">
          <cell r="A635" t="str">
            <v>30010007</v>
          </cell>
          <cell r="B635" t="str">
            <v>Moo Ac Jose Idelfonso</v>
          </cell>
          <cell r="C635" t="str">
            <v>Intendente "b"</v>
          </cell>
          <cell r="D635">
            <v>99.290880000000001</v>
          </cell>
          <cell r="E635">
            <v>2978.7264</v>
          </cell>
          <cell r="H635">
            <v>2978.7264</v>
          </cell>
          <cell r="I635">
            <v>119.149056</v>
          </cell>
          <cell r="J635">
            <v>3097.8754560000002</v>
          </cell>
          <cell r="K635">
            <v>37175</v>
          </cell>
          <cell r="L635">
            <v>4201.3106080000007</v>
          </cell>
          <cell r="M635">
            <v>1500</v>
          </cell>
          <cell r="N635">
            <v>517</v>
          </cell>
          <cell r="O635">
            <v>2479</v>
          </cell>
          <cell r="P635">
            <v>6000</v>
          </cell>
          <cell r="Q635">
            <v>1033</v>
          </cell>
          <cell r="R635">
            <v>324</v>
          </cell>
          <cell r="S635">
            <v>1240</v>
          </cell>
          <cell r="T635">
            <v>4740</v>
          </cell>
          <cell r="U635">
            <v>632</v>
          </cell>
          <cell r="V635">
            <v>3000.24</v>
          </cell>
          <cell r="W635">
            <v>2479</v>
          </cell>
          <cell r="Z635">
            <v>2500</v>
          </cell>
          <cell r="AA635">
            <v>67820.55060799999</v>
          </cell>
        </row>
        <row r="636">
          <cell r="A636" t="str">
            <v>30010064</v>
          </cell>
          <cell r="B636" t="str">
            <v>Palomo Couoh Carlos Antonio</v>
          </cell>
          <cell r="C636" t="str">
            <v>Intendente "b"</v>
          </cell>
          <cell r="D636">
            <v>99.290880000000001</v>
          </cell>
          <cell r="E636">
            <v>2978.7264</v>
          </cell>
          <cell r="H636">
            <v>2978.7264</v>
          </cell>
          <cell r="I636">
            <v>119.149056</v>
          </cell>
          <cell r="J636">
            <v>3097.8754560000002</v>
          </cell>
          <cell r="K636">
            <v>37175</v>
          </cell>
          <cell r="L636">
            <v>4201.3106080000007</v>
          </cell>
          <cell r="M636">
            <v>1500</v>
          </cell>
          <cell r="N636">
            <v>517</v>
          </cell>
          <cell r="O636">
            <v>2479</v>
          </cell>
          <cell r="P636">
            <v>6000</v>
          </cell>
          <cell r="Q636">
            <v>1033</v>
          </cell>
          <cell r="S636">
            <v>1240</v>
          </cell>
          <cell r="T636">
            <v>4740</v>
          </cell>
          <cell r="U636">
            <v>632</v>
          </cell>
          <cell r="V636">
            <v>3000.24</v>
          </cell>
          <cell r="W636">
            <v>2479</v>
          </cell>
          <cell r="Z636">
            <v>2500</v>
          </cell>
          <cell r="AA636">
            <v>67496.55060799999</v>
          </cell>
        </row>
        <row r="637">
          <cell r="A637" t="str">
            <v>30120001</v>
          </cell>
          <cell r="B637" t="str">
            <v>Rosado Valencia Manuel Jesus</v>
          </cell>
          <cell r="C637" t="str">
            <v>Intendente "b"</v>
          </cell>
          <cell r="D637">
            <v>99.288799999999995</v>
          </cell>
          <cell r="E637">
            <v>2978.6639999999998</v>
          </cell>
          <cell r="H637">
            <v>2978.6639999999998</v>
          </cell>
          <cell r="I637">
            <v>119.14655999999999</v>
          </cell>
          <cell r="J637">
            <v>3097.8105599999999</v>
          </cell>
          <cell r="K637">
            <v>37174</v>
          </cell>
          <cell r="L637">
            <v>4201.2140799999997</v>
          </cell>
          <cell r="M637">
            <v>1500</v>
          </cell>
          <cell r="N637">
            <v>517</v>
          </cell>
          <cell r="O637">
            <v>2479</v>
          </cell>
          <cell r="P637">
            <v>6000</v>
          </cell>
          <cell r="Q637">
            <v>1033</v>
          </cell>
          <cell r="S637">
            <v>1240</v>
          </cell>
          <cell r="T637">
            <v>4740</v>
          </cell>
          <cell r="U637">
            <v>632</v>
          </cell>
          <cell r="V637">
            <v>3000</v>
          </cell>
          <cell r="W637">
            <v>2479</v>
          </cell>
          <cell r="Z637">
            <v>2500</v>
          </cell>
          <cell r="AA637">
            <v>67495.214080000005</v>
          </cell>
        </row>
        <row r="638">
          <cell r="A638" t="str">
            <v>29030019</v>
          </cell>
          <cell r="B638" t="str">
            <v>Hoil Gonzalez Vivian Yasmin</v>
          </cell>
          <cell r="C638" t="str">
            <v>Auxiliar Centro Comercial "c"</v>
          </cell>
          <cell r="D638">
            <v>113.78</v>
          </cell>
          <cell r="E638">
            <v>3413.4</v>
          </cell>
          <cell r="H638">
            <v>3413.4</v>
          </cell>
          <cell r="I638">
            <v>136.536</v>
          </cell>
          <cell r="J638">
            <v>3549.9360000000001</v>
          </cell>
          <cell r="K638">
            <v>42600</v>
          </cell>
          <cell r="L638">
            <v>5034.5759999999991</v>
          </cell>
          <cell r="M638">
            <v>1500</v>
          </cell>
          <cell r="N638">
            <v>592</v>
          </cell>
          <cell r="O638">
            <v>2840</v>
          </cell>
          <cell r="P638">
            <v>6000</v>
          </cell>
          <cell r="Q638">
            <v>1184</v>
          </cell>
          <cell r="R638">
            <v>648</v>
          </cell>
          <cell r="S638">
            <v>1420</v>
          </cell>
          <cell r="T638">
            <v>5432</v>
          </cell>
          <cell r="U638">
            <v>725</v>
          </cell>
          <cell r="V638">
            <v>2375.52</v>
          </cell>
          <cell r="W638">
            <v>2840</v>
          </cell>
          <cell r="Z638">
            <v>2500</v>
          </cell>
          <cell r="AA638">
            <v>75691.096000000005</v>
          </cell>
        </row>
        <row r="639">
          <cell r="A639" t="str">
            <v>30030027</v>
          </cell>
          <cell r="B639" t="str">
            <v>Sonda Martin Jesus Bernardo</v>
          </cell>
          <cell r="C639" t="str">
            <v>Encargado de area "b"</v>
          </cell>
          <cell r="D639">
            <v>115.66</v>
          </cell>
          <cell r="E639">
            <v>3469.7999999999997</v>
          </cell>
          <cell r="H639">
            <v>3469.7999999999997</v>
          </cell>
          <cell r="I639">
            <v>138.792</v>
          </cell>
          <cell r="J639">
            <v>3608.5919999999996</v>
          </cell>
          <cell r="K639">
            <v>43304</v>
          </cell>
          <cell r="L639">
            <v>5034.5759999999991</v>
          </cell>
          <cell r="M639">
            <v>1500</v>
          </cell>
          <cell r="N639">
            <v>602</v>
          </cell>
          <cell r="O639">
            <v>2887</v>
          </cell>
          <cell r="P639">
            <v>6000</v>
          </cell>
          <cell r="Q639">
            <v>1203</v>
          </cell>
          <cell r="R639">
            <v>648</v>
          </cell>
          <cell r="S639">
            <v>1444</v>
          </cell>
          <cell r="T639">
            <v>5522</v>
          </cell>
          <cell r="U639">
            <v>737</v>
          </cell>
          <cell r="V639">
            <v>2375.52</v>
          </cell>
          <cell r="W639">
            <v>2887</v>
          </cell>
          <cell r="Z639">
            <v>2500</v>
          </cell>
          <cell r="AA639">
            <v>76644.096000000005</v>
          </cell>
        </row>
        <row r="640">
          <cell r="A640" t="str">
            <v>30040028</v>
          </cell>
          <cell r="B640" t="str">
            <v>Ac Castillo Nicolasa Hilaria</v>
          </cell>
          <cell r="C640" t="str">
            <v>Encargado de area "c"</v>
          </cell>
          <cell r="D640">
            <v>115.6584</v>
          </cell>
          <cell r="E640">
            <v>3469.752</v>
          </cell>
          <cell r="H640">
            <v>3469.752</v>
          </cell>
          <cell r="I640">
            <v>138.79007999999999</v>
          </cell>
          <cell r="J640">
            <v>3608.5420800000002</v>
          </cell>
          <cell r="K640">
            <v>43303</v>
          </cell>
          <cell r="L640">
            <v>5034.4894400000012</v>
          </cell>
          <cell r="M640">
            <v>1500</v>
          </cell>
          <cell r="N640">
            <v>602</v>
          </cell>
          <cell r="O640">
            <v>2887</v>
          </cell>
          <cell r="P640">
            <v>6000</v>
          </cell>
          <cell r="Q640">
            <v>1203</v>
          </cell>
          <cell r="R640">
            <v>972</v>
          </cell>
          <cell r="S640">
            <v>1444</v>
          </cell>
          <cell r="T640">
            <v>5522</v>
          </cell>
          <cell r="U640">
            <v>737</v>
          </cell>
          <cell r="V640">
            <v>2375.52</v>
          </cell>
          <cell r="W640">
            <v>2887</v>
          </cell>
          <cell r="Z640">
            <v>2500</v>
          </cell>
          <cell r="AA640">
            <v>76967.009440000009</v>
          </cell>
        </row>
        <row r="641">
          <cell r="A641" t="str">
            <v>30060036</v>
          </cell>
          <cell r="B641" t="str">
            <v>Gonzalez Rodriguez Magda</v>
          </cell>
          <cell r="C641" t="str">
            <v>Encargado de area "c"</v>
          </cell>
          <cell r="D641">
            <v>115.65548800000001</v>
          </cell>
          <cell r="E641">
            <v>3469.66464</v>
          </cell>
          <cell r="H641">
            <v>3469.66464</v>
          </cell>
          <cell r="I641">
            <v>138.7865856</v>
          </cell>
          <cell r="J641">
            <v>3608.4512255999998</v>
          </cell>
          <cell r="K641">
            <v>43302</v>
          </cell>
          <cell r="L641">
            <v>5034.3483008000003</v>
          </cell>
          <cell r="M641">
            <v>1500</v>
          </cell>
          <cell r="N641">
            <v>602</v>
          </cell>
          <cell r="O641">
            <v>2887</v>
          </cell>
          <cell r="P641">
            <v>6000</v>
          </cell>
          <cell r="Q641">
            <v>1203</v>
          </cell>
          <cell r="R641">
            <v>972</v>
          </cell>
          <cell r="S641">
            <v>1444</v>
          </cell>
          <cell r="T641">
            <v>5521</v>
          </cell>
          <cell r="U641">
            <v>737</v>
          </cell>
          <cell r="V641">
            <v>2375.7600000000002</v>
          </cell>
          <cell r="W641">
            <v>2887</v>
          </cell>
          <cell r="Z641">
            <v>2500</v>
          </cell>
          <cell r="AA641">
            <v>76965.108300799999</v>
          </cell>
        </row>
        <row r="642">
          <cell r="A642" t="str">
            <v>30060037</v>
          </cell>
          <cell r="B642" t="str">
            <v>Lopez Heredia Rosalia</v>
          </cell>
          <cell r="C642" t="str">
            <v>Encargado de area "b"</v>
          </cell>
          <cell r="D642">
            <v>113.78</v>
          </cell>
          <cell r="E642">
            <v>3413.4</v>
          </cell>
          <cell r="H642">
            <v>3413.4</v>
          </cell>
          <cell r="I642">
            <v>136.536</v>
          </cell>
          <cell r="J642">
            <v>3549.9360000000001</v>
          </cell>
          <cell r="K642">
            <v>42600</v>
          </cell>
          <cell r="L642">
            <v>4943.5880000000006</v>
          </cell>
          <cell r="M642">
            <v>1500</v>
          </cell>
          <cell r="N642">
            <v>592</v>
          </cell>
          <cell r="O642">
            <v>2840</v>
          </cell>
          <cell r="P642">
            <v>6000</v>
          </cell>
          <cell r="Q642">
            <v>1184</v>
          </cell>
          <cell r="R642">
            <v>972</v>
          </cell>
          <cell r="S642">
            <v>1420</v>
          </cell>
          <cell r="T642">
            <v>5432</v>
          </cell>
          <cell r="U642">
            <v>725</v>
          </cell>
          <cell r="V642">
            <v>2414.4</v>
          </cell>
          <cell r="W642">
            <v>2840</v>
          </cell>
          <cell r="Z642">
            <v>2500</v>
          </cell>
          <cell r="AA642">
            <v>75962.987999999998</v>
          </cell>
        </row>
        <row r="643">
          <cell r="A643" t="str">
            <v>30060038</v>
          </cell>
          <cell r="B643" t="str">
            <v>Zavala Miam Wendy</v>
          </cell>
          <cell r="C643" t="str">
            <v>Encargado de area "b"</v>
          </cell>
          <cell r="D643">
            <v>113.79</v>
          </cell>
          <cell r="E643">
            <v>3413.7000000000003</v>
          </cell>
          <cell r="H643">
            <v>3413.7000000000003</v>
          </cell>
          <cell r="I643">
            <v>136.548</v>
          </cell>
          <cell r="J643">
            <v>3550.2480000000005</v>
          </cell>
          <cell r="K643">
            <v>42603</v>
          </cell>
          <cell r="L643">
            <v>4943.5880000000006</v>
          </cell>
          <cell r="M643">
            <v>1500</v>
          </cell>
          <cell r="N643">
            <v>592</v>
          </cell>
          <cell r="O643">
            <v>2841</v>
          </cell>
          <cell r="P643">
            <v>6000</v>
          </cell>
          <cell r="Q643">
            <v>1184</v>
          </cell>
          <cell r="R643">
            <v>324</v>
          </cell>
          <cell r="S643">
            <v>1421</v>
          </cell>
          <cell r="T643">
            <v>5432</v>
          </cell>
          <cell r="U643">
            <v>725</v>
          </cell>
          <cell r="V643">
            <v>2414.4</v>
          </cell>
          <cell r="W643">
            <v>2841</v>
          </cell>
          <cell r="Z643">
            <v>2500</v>
          </cell>
          <cell r="AA643">
            <v>75320.987999999998</v>
          </cell>
        </row>
        <row r="644">
          <cell r="A644" t="str">
            <v>30090049</v>
          </cell>
          <cell r="B644" t="str">
            <v>Martinez Sauri Adelita</v>
          </cell>
          <cell r="C644" t="str">
            <v>Auxiliar Centro Comercial "a"</v>
          </cell>
          <cell r="D644">
            <v>108.16</v>
          </cell>
          <cell r="E644">
            <v>3244.7999999999997</v>
          </cell>
          <cell r="H644">
            <v>3244.7999999999997</v>
          </cell>
          <cell r="I644">
            <v>129.792</v>
          </cell>
          <cell r="J644">
            <v>3374.5919999999996</v>
          </cell>
          <cell r="K644">
            <v>40496</v>
          </cell>
          <cell r="L644">
            <v>4671.6159999999991</v>
          </cell>
          <cell r="M644">
            <v>1500</v>
          </cell>
          <cell r="N644">
            <v>563</v>
          </cell>
          <cell r="O644">
            <v>2700</v>
          </cell>
          <cell r="P644">
            <v>6000</v>
          </cell>
          <cell r="Q644">
            <v>1125</v>
          </cell>
          <cell r="R644">
            <v>972</v>
          </cell>
          <cell r="S644">
            <v>1350</v>
          </cell>
          <cell r="T644">
            <v>5164</v>
          </cell>
          <cell r="U644">
            <v>689</v>
          </cell>
          <cell r="V644">
            <v>2817.84</v>
          </cell>
          <cell r="W644">
            <v>2700</v>
          </cell>
          <cell r="Z644">
            <v>2500</v>
          </cell>
          <cell r="AA644">
            <v>73248.456000000006</v>
          </cell>
        </row>
        <row r="645">
          <cell r="A645" t="str">
            <v>30030025</v>
          </cell>
          <cell r="B645" t="str">
            <v>Ruiz Canche Maria</v>
          </cell>
          <cell r="C645" t="str">
            <v>Cajero "b"</v>
          </cell>
          <cell r="D645">
            <v>108.16</v>
          </cell>
          <cell r="E645">
            <v>3244.7999999999997</v>
          </cell>
          <cell r="H645">
            <v>3244.7999999999997</v>
          </cell>
          <cell r="I645">
            <v>129.792</v>
          </cell>
          <cell r="J645">
            <v>3374.5919999999996</v>
          </cell>
          <cell r="K645">
            <v>40496</v>
          </cell>
          <cell r="L645">
            <v>4671.6159999999991</v>
          </cell>
          <cell r="M645">
            <v>1500</v>
          </cell>
          <cell r="N645">
            <v>563</v>
          </cell>
          <cell r="O645">
            <v>2700</v>
          </cell>
          <cell r="P645">
            <v>6000</v>
          </cell>
          <cell r="Q645">
            <v>1125</v>
          </cell>
          <cell r="R645">
            <v>648</v>
          </cell>
          <cell r="S645">
            <v>1350</v>
          </cell>
          <cell r="T645">
            <v>5164</v>
          </cell>
          <cell r="U645">
            <v>689</v>
          </cell>
          <cell r="V645">
            <v>2817.84</v>
          </cell>
          <cell r="W645">
            <v>2700</v>
          </cell>
          <cell r="Z645">
            <v>2500</v>
          </cell>
          <cell r="AA645">
            <v>72924.456000000006</v>
          </cell>
        </row>
        <row r="646">
          <cell r="A646" t="str">
            <v>30080044</v>
          </cell>
          <cell r="B646" t="str">
            <v>Heredia Echeveria Lidia Margeli</v>
          </cell>
          <cell r="C646" t="str">
            <v>Encargado de area "c"</v>
          </cell>
          <cell r="D646">
            <v>115.65548800000001</v>
          </cell>
          <cell r="E646">
            <v>3469.66464</v>
          </cell>
          <cell r="H646">
            <v>3469.66464</v>
          </cell>
          <cell r="I646">
            <v>138.7865856</v>
          </cell>
          <cell r="J646">
            <v>3608.4512255999998</v>
          </cell>
          <cell r="K646">
            <v>43302</v>
          </cell>
          <cell r="L646">
            <v>5034.3483008000003</v>
          </cell>
          <cell r="M646">
            <v>1500</v>
          </cell>
          <cell r="N646">
            <v>602</v>
          </cell>
          <cell r="O646">
            <v>2887</v>
          </cell>
          <cell r="P646">
            <v>6000</v>
          </cell>
          <cell r="Q646">
            <v>1203</v>
          </cell>
          <cell r="R646">
            <v>648</v>
          </cell>
          <cell r="S646">
            <v>1444</v>
          </cell>
          <cell r="T646">
            <v>5521</v>
          </cell>
          <cell r="U646">
            <v>737</v>
          </cell>
          <cell r="V646">
            <v>2375.7600000000002</v>
          </cell>
          <cell r="W646">
            <v>2887</v>
          </cell>
          <cell r="Z646">
            <v>2500</v>
          </cell>
          <cell r="AA646">
            <v>76641.108300799999</v>
          </cell>
        </row>
        <row r="647">
          <cell r="A647" t="str">
            <v>30080045</v>
          </cell>
          <cell r="B647" t="str">
            <v>Lopez Pacheco Maria Josefina</v>
          </cell>
          <cell r="C647" t="str">
            <v>Encargado de area "b"</v>
          </cell>
          <cell r="D647">
            <v>113.78</v>
          </cell>
          <cell r="E647">
            <v>3413.4</v>
          </cell>
          <cell r="H647">
            <v>3413.4</v>
          </cell>
          <cell r="I647">
            <v>136.536</v>
          </cell>
          <cell r="J647">
            <v>3549.9360000000001</v>
          </cell>
          <cell r="K647">
            <v>42600</v>
          </cell>
          <cell r="L647">
            <v>4943.5880000000006</v>
          </cell>
          <cell r="M647">
            <v>1500</v>
          </cell>
          <cell r="N647">
            <v>592</v>
          </cell>
          <cell r="O647">
            <v>2840</v>
          </cell>
          <cell r="P647">
            <v>6000</v>
          </cell>
          <cell r="Q647">
            <v>1184</v>
          </cell>
          <cell r="R647">
            <v>1296</v>
          </cell>
          <cell r="S647">
            <v>1420</v>
          </cell>
          <cell r="T647">
            <v>5432</v>
          </cell>
          <cell r="U647">
            <v>725</v>
          </cell>
          <cell r="V647">
            <v>2414.4</v>
          </cell>
          <cell r="W647">
            <v>2840</v>
          </cell>
          <cell r="Z647">
            <v>2500</v>
          </cell>
          <cell r="AA647">
            <v>76286.987999999998</v>
          </cell>
        </row>
        <row r="648">
          <cell r="A648" t="str">
            <v>30080046</v>
          </cell>
          <cell r="B648" t="str">
            <v>Mendez Vera Maria Asuncion</v>
          </cell>
          <cell r="C648" t="str">
            <v>Auxiliar Centro Comercial "a"</v>
          </cell>
          <cell r="D648">
            <v>108.16</v>
          </cell>
          <cell r="E648">
            <v>3244.7999999999997</v>
          </cell>
          <cell r="F648">
            <v>250</v>
          </cell>
          <cell r="H648">
            <v>3494.7999999999997</v>
          </cell>
          <cell r="I648">
            <v>139.792</v>
          </cell>
          <cell r="J648">
            <v>3634.5919999999996</v>
          </cell>
          <cell r="K648">
            <v>43616</v>
          </cell>
          <cell r="L648">
            <v>5074.8926666666666</v>
          </cell>
          <cell r="M648">
            <v>1500</v>
          </cell>
          <cell r="N648">
            <v>606</v>
          </cell>
          <cell r="O648">
            <v>2908</v>
          </cell>
          <cell r="P648">
            <v>6000</v>
          </cell>
          <cell r="Q648">
            <v>1212</v>
          </cell>
          <cell r="R648">
            <v>972</v>
          </cell>
          <cell r="S648">
            <v>1454</v>
          </cell>
          <cell r="T648">
            <v>5561</v>
          </cell>
          <cell r="U648">
            <v>742</v>
          </cell>
          <cell r="V648">
            <v>2358.48</v>
          </cell>
          <cell r="W648">
            <v>2908</v>
          </cell>
          <cell r="Z648">
            <v>2500</v>
          </cell>
          <cell r="AA648">
            <v>77412.372666666663</v>
          </cell>
        </row>
        <row r="649">
          <cell r="A649" t="str">
            <v>30080047</v>
          </cell>
          <cell r="B649" t="str">
            <v>Viana Andueza Lilia Gioconda</v>
          </cell>
          <cell r="C649" t="str">
            <v>Auxiliar Centro Comercial "a"</v>
          </cell>
          <cell r="D649">
            <v>108.16</v>
          </cell>
          <cell r="E649">
            <v>3244.7999999999997</v>
          </cell>
          <cell r="H649">
            <v>3244.7999999999997</v>
          </cell>
          <cell r="I649">
            <v>129.792</v>
          </cell>
          <cell r="J649">
            <v>3374.5919999999996</v>
          </cell>
          <cell r="K649">
            <v>40496</v>
          </cell>
          <cell r="L649">
            <v>4671.6159999999991</v>
          </cell>
          <cell r="M649">
            <v>1500</v>
          </cell>
          <cell r="N649">
            <v>563</v>
          </cell>
          <cell r="O649">
            <v>2700</v>
          </cell>
          <cell r="P649">
            <v>6000</v>
          </cell>
          <cell r="Q649">
            <v>1125</v>
          </cell>
          <cell r="R649">
            <v>972</v>
          </cell>
          <cell r="S649">
            <v>1350</v>
          </cell>
          <cell r="T649">
            <v>5164</v>
          </cell>
          <cell r="U649">
            <v>689</v>
          </cell>
          <cell r="V649">
            <v>2817.84</v>
          </cell>
          <cell r="W649">
            <v>2700</v>
          </cell>
          <cell r="Z649">
            <v>2500</v>
          </cell>
          <cell r="AA649">
            <v>73248.456000000006</v>
          </cell>
        </row>
        <row r="650">
          <cell r="A650" t="str">
            <v>30130058</v>
          </cell>
          <cell r="B650" t="str">
            <v>Cuevas Lopez Jesus Alberto</v>
          </cell>
          <cell r="C650" t="str">
            <v>Vigilante "b"</v>
          </cell>
          <cell r="D650">
            <v>106.786368</v>
          </cell>
          <cell r="E650">
            <v>3203.5910399999998</v>
          </cell>
          <cell r="H650">
            <v>3203.5910399999998</v>
          </cell>
          <cell r="I650">
            <v>128.1436416</v>
          </cell>
          <cell r="J650">
            <v>3331.7346815999999</v>
          </cell>
          <cell r="K650">
            <v>39981</v>
          </cell>
          <cell r="L650">
            <v>4605.1429088000004</v>
          </cell>
          <cell r="M650">
            <v>1500</v>
          </cell>
          <cell r="N650">
            <v>556</v>
          </cell>
          <cell r="O650">
            <v>2666</v>
          </cell>
          <cell r="P650">
            <v>6000</v>
          </cell>
          <cell r="Q650">
            <v>1111</v>
          </cell>
          <cell r="R650">
            <v>324</v>
          </cell>
          <cell r="S650">
            <v>1333</v>
          </cell>
          <cell r="T650">
            <v>5098</v>
          </cell>
          <cell r="U650">
            <v>680</v>
          </cell>
          <cell r="V650">
            <v>2845.92</v>
          </cell>
          <cell r="W650">
            <v>2666</v>
          </cell>
          <cell r="Z650">
            <v>2500</v>
          </cell>
          <cell r="AA650">
            <v>71866.062908799999</v>
          </cell>
        </row>
        <row r="651">
          <cell r="A651" t="str">
            <v>30130059</v>
          </cell>
          <cell r="B651" t="str">
            <v>Gongora - Santiago Angel</v>
          </cell>
          <cell r="C651" t="str">
            <v>Vigilante "b"</v>
          </cell>
          <cell r="D651">
            <v>106.786368</v>
          </cell>
          <cell r="E651">
            <v>3203.5910399999998</v>
          </cell>
          <cell r="H651">
            <v>3203.5910399999998</v>
          </cell>
          <cell r="I651">
            <v>128.1436416</v>
          </cell>
          <cell r="J651">
            <v>3331.7346815999999</v>
          </cell>
          <cell r="K651">
            <v>39981</v>
          </cell>
          <cell r="L651">
            <v>4605.1429088000004</v>
          </cell>
          <cell r="M651">
            <v>1500</v>
          </cell>
          <cell r="N651">
            <v>556</v>
          </cell>
          <cell r="O651">
            <v>2666</v>
          </cell>
          <cell r="P651">
            <v>6000</v>
          </cell>
          <cell r="Q651">
            <v>1111</v>
          </cell>
          <cell r="R651">
            <v>972</v>
          </cell>
          <cell r="S651">
            <v>1333</v>
          </cell>
          <cell r="T651">
            <v>5098</v>
          </cell>
          <cell r="U651">
            <v>680</v>
          </cell>
          <cell r="V651">
            <v>2845.92</v>
          </cell>
          <cell r="W651">
            <v>2666</v>
          </cell>
          <cell r="Z651">
            <v>2500</v>
          </cell>
          <cell r="AA651">
            <v>72514.062908799999</v>
          </cell>
        </row>
        <row r="652">
          <cell r="A652" t="str">
            <v>34080004</v>
          </cell>
          <cell r="B652" t="str">
            <v>Sierra Trejo Miguel Angel</v>
          </cell>
          <cell r="C652" t="str">
            <v>Supervisor de piso "a"</v>
          </cell>
          <cell r="D652">
            <v>113.04</v>
          </cell>
          <cell r="E652">
            <v>3391.2000000000003</v>
          </cell>
          <cell r="H652">
            <v>3391.2000000000003</v>
          </cell>
          <cell r="I652">
            <v>135.64800000000002</v>
          </cell>
          <cell r="J652">
            <v>3526.8480000000004</v>
          </cell>
          <cell r="K652">
            <v>42323</v>
          </cell>
          <cell r="L652">
            <v>4943.59</v>
          </cell>
          <cell r="M652">
            <v>1500</v>
          </cell>
          <cell r="N652">
            <v>588</v>
          </cell>
          <cell r="O652">
            <v>2822</v>
          </cell>
          <cell r="P652">
            <v>6000</v>
          </cell>
          <cell r="Q652">
            <v>1176</v>
          </cell>
          <cell r="S652">
            <v>1411</v>
          </cell>
          <cell r="T652">
            <v>5397</v>
          </cell>
          <cell r="U652">
            <v>720</v>
          </cell>
          <cell r="V652">
            <v>2846.16</v>
          </cell>
          <cell r="W652">
            <v>2822</v>
          </cell>
          <cell r="Z652">
            <v>2500</v>
          </cell>
          <cell r="AA652">
            <v>75048.75</v>
          </cell>
        </row>
        <row r="653">
          <cell r="A653" t="str">
            <v>29080042</v>
          </cell>
          <cell r="B653" t="str">
            <v>Soberanis Sosa Octavio Abelardo</v>
          </cell>
          <cell r="C653" t="str">
            <v>Encargado de area "b"</v>
          </cell>
          <cell r="D653">
            <v>113.78</v>
          </cell>
          <cell r="E653">
            <v>3413.4</v>
          </cell>
          <cell r="H653">
            <v>3413.4</v>
          </cell>
          <cell r="I653">
            <v>136.536</v>
          </cell>
          <cell r="J653">
            <v>3549.9360000000001</v>
          </cell>
          <cell r="K653">
            <v>42600</v>
          </cell>
          <cell r="L653">
            <v>4943.5880000000006</v>
          </cell>
          <cell r="M653">
            <v>1500</v>
          </cell>
          <cell r="N653">
            <v>592</v>
          </cell>
          <cell r="O653">
            <v>2840</v>
          </cell>
          <cell r="P653">
            <v>6000</v>
          </cell>
          <cell r="Q653">
            <v>1184</v>
          </cell>
          <cell r="R653">
            <v>648</v>
          </cell>
          <cell r="S653">
            <v>1420</v>
          </cell>
          <cell r="T653">
            <v>5432</v>
          </cell>
          <cell r="U653">
            <v>725</v>
          </cell>
          <cell r="V653">
            <v>2414.4</v>
          </cell>
          <cell r="W653">
            <v>2840</v>
          </cell>
          <cell r="Z653">
            <v>2500</v>
          </cell>
          <cell r="AA653">
            <v>75638.987999999998</v>
          </cell>
        </row>
        <row r="654">
          <cell r="A654" t="str">
            <v>29150002</v>
          </cell>
          <cell r="B654" t="str">
            <v>Pech Uitz Eddie Benjamin</v>
          </cell>
          <cell r="C654" t="str">
            <v>Auxiliar Centro Comercial "a"</v>
          </cell>
          <cell r="D654">
            <v>108.16</v>
          </cell>
          <cell r="E654">
            <v>3244.7999999999997</v>
          </cell>
          <cell r="H654">
            <v>3244.7999999999997</v>
          </cell>
          <cell r="I654">
            <v>129.792</v>
          </cell>
          <cell r="J654">
            <v>3374.5919999999996</v>
          </cell>
          <cell r="K654">
            <v>40496</v>
          </cell>
          <cell r="L654">
            <v>4671.6159999999991</v>
          </cell>
          <cell r="M654">
            <v>1500</v>
          </cell>
          <cell r="N654">
            <v>563</v>
          </cell>
          <cell r="O654">
            <v>2700</v>
          </cell>
          <cell r="P654">
            <v>6000</v>
          </cell>
          <cell r="Q654">
            <v>1125</v>
          </cell>
          <cell r="S654">
            <v>1350</v>
          </cell>
          <cell r="T654">
            <v>5164</v>
          </cell>
          <cell r="U654">
            <v>689</v>
          </cell>
          <cell r="V654">
            <v>2817.84</v>
          </cell>
          <cell r="W654">
            <v>2700</v>
          </cell>
          <cell r="Z654">
            <v>2500</v>
          </cell>
          <cell r="AA654">
            <v>72276.456000000006</v>
          </cell>
        </row>
        <row r="655">
          <cell r="A655" t="str">
            <v>30010011</v>
          </cell>
          <cell r="B655" t="str">
            <v>Poot Martinez Jesus Daniel</v>
          </cell>
          <cell r="C655" t="str">
            <v>Vigilante "b"</v>
          </cell>
          <cell r="D655">
            <v>106.7872</v>
          </cell>
          <cell r="E655">
            <v>3203.616</v>
          </cell>
          <cell r="H655">
            <v>3203.616</v>
          </cell>
          <cell r="I655">
            <v>128.14464000000001</v>
          </cell>
          <cell r="J655">
            <v>3331.76064</v>
          </cell>
          <cell r="K655">
            <v>39982</v>
          </cell>
          <cell r="L655">
            <v>4605.1775200000002</v>
          </cell>
          <cell r="M655">
            <v>1500</v>
          </cell>
          <cell r="N655">
            <v>556</v>
          </cell>
          <cell r="O655">
            <v>2666</v>
          </cell>
          <cell r="P655">
            <v>6000</v>
          </cell>
          <cell r="Q655">
            <v>1111</v>
          </cell>
          <cell r="R655">
            <v>324</v>
          </cell>
          <cell r="S655">
            <v>1333</v>
          </cell>
          <cell r="T655">
            <v>5098</v>
          </cell>
          <cell r="U655">
            <v>680</v>
          </cell>
          <cell r="V655">
            <v>2845.92</v>
          </cell>
          <cell r="W655">
            <v>2666</v>
          </cell>
          <cell r="Z655">
            <v>2500</v>
          </cell>
          <cell r="AA655">
            <v>71867.097519999996</v>
          </cell>
        </row>
        <row r="656">
          <cell r="A656" t="str">
            <v>30110053</v>
          </cell>
          <cell r="B656" t="str">
            <v>Canche Canche Santiago</v>
          </cell>
          <cell r="C656" t="str">
            <v>Vigilante "b"</v>
          </cell>
          <cell r="D656">
            <v>106.786368</v>
          </cell>
          <cell r="E656">
            <v>3203.5910399999998</v>
          </cell>
          <cell r="H656">
            <v>3203.5910399999998</v>
          </cell>
          <cell r="I656">
            <v>128.1436416</v>
          </cell>
          <cell r="J656">
            <v>3331.7346815999999</v>
          </cell>
          <cell r="K656">
            <v>39981</v>
          </cell>
          <cell r="L656">
            <v>4605.1429088000004</v>
          </cell>
          <cell r="M656">
            <v>1500</v>
          </cell>
          <cell r="N656">
            <v>556</v>
          </cell>
          <cell r="O656">
            <v>2666</v>
          </cell>
          <cell r="P656">
            <v>6000</v>
          </cell>
          <cell r="Q656">
            <v>1111</v>
          </cell>
          <cell r="R656">
            <v>972</v>
          </cell>
          <cell r="S656">
            <v>1333</v>
          </cell>
          <cell r="T656">
            <v>5098</v>
          </cell>
          <cell r="U656">
            <v>680</v>
          </cell>
          <cell r="V656">
            <v>2845.92</v>
          </cell>
          <cell r="W656">
            <v>2666</v>
          </cell>
          <cell r="Z656">
            <v>2500</v>
          </cell>
          <cell r="AA656">
            <v>72514.062908799999</v>
          </cell>
        </row>
        <row r="657">
          <cell r="A657" t="str">
            <v>30110054</v>
          </cell>
          <cell r="B657" t="str">
            <v>Martin Y Sanchez Matias</v>
          </cell>
          <cell r="C657" t="str">
            <v>Vigilante "b"</v>
          </cell>
          <cell r="D657">
            <v>106.786368</v>
          </cell>
          <cell r="E657">
            <v>3203.5910399999998</v>
          </cell>
          <cell r="H657">
            <v>3203.5910399999998</v>
          </cell>
          <cell r="I657">
            <v>128.1436416</v>
          </cell>
          <cell r="J657">
            <v>3331.7346815999999</v>
          </cell>
          <cell r="K657">
            <v>39981</v>
          </cell>
          <cell r="L657">
            <v>4605.1429088000004</v>
          </cell>
          <cell r="M657">
            <v>1500</v>
          </cell>
          <cell r="N657">
            <v>556</v>
          </cell>
          <cell r="O657">
            <v>2666</v>
          </cell>
          <cell r="P657">
            <v>6000</v>
          </cell>
          <cell r="Q657">
            <v>1111</v>
          </cell>
          <cell r="R657">
            <v>324</v>
          </cell>
          <cell r="S657">
            <v>1333</v>
          </cell>
          <cell r="T657">
            <v>5098</v>
          </cell>
          <cell r="U657">
            <v>680</v>
          </cell>
          <cell r="V657">
            <v>2845.92</v>
          </cell>
          <cell r="W657">
            <v>2666</v>
          </cell>
          <cell r="Z657">
            <v>2500</v>
          </cell>
          <cell r="AA657">
            <v>71866.062908799999</v>
          </cell>
        </row>
        <row r="658">
          <cell r="B658" t="str">
            <v>Vacante</v>
          </cell>
          <cell r="C658" t="str">
            <v>Auxiliar Centro Comercial "a"</v>
          </cell>
          <cell r="D658">
            <v>108.16</v>
          </cell>
          <cell r="E658">
            <v>3244.7999999999997</v>
          </cell>
          <cell r="H658">
            <v>3244.7999999999997</v>
          </cell>
          <cell r="I658">
            <v>129.792</v>
          </cell>
          <cell r="J658">
            <v>3374.5919999999996</v>
          </cell>
          <cell r="K658">
            <v>40496</v>
          </cell>
          <cell r="L658">
            <v>4671.6159999999991</v>
          </cell>
          <cell r="M658">
            <v>1500</v>
          </cell>
          <cell r="N658">
            <v>563</v>
          </cell>
          <cell r="O658">
            <v>2700</v>
          </cell>
          <cell r="P658">
            <v>6000</v>
          </cell>
          <cell r="Q658">
            <v>1125</v>
          </cell>
          <cell r="R658">
            <v>324</v>
          </cell>
          <cell r="S658">
            <v>1350</v>
          </cell>
          <cell r="T658">
            <v>5164</v>
          </cell>
          <cell r="U658">
            <v>689</v>
          </cell>
          <cell r="V658">
            <v>2817.84</v>
          </cell>
          <cell r="W658">
            <v>2700</v>
          </cell>
          <cell r="Z658">
            <v>2500</v>
          </cell>
          <cell r="AA658">
            <v>72600.456000000006</v>
          </cell>
        </row>
        <row r="659">
          <cell r="B659" t="str">
            <v>Subtotal</v>
          </cell>
          <cell r="D659">
            <v>6631.651375999998</v>
          </cell>
          <cell r="E659">
            <v>198949.54127999998</v>
          </cell>
          <cell r="F659">
            <v>750</v>
          </cell>
          <cell r="G659">
            <v>0</v>
          </cell>
          <cell r="H659">
            <v>202944.34127999996</v>
          </cell>
          <cell r="I659">
            <v>8117.773651200001</v>
          </cell>
          <cell r="J659">
            <v>211062.11493120002</v>
          </cell>
          <cell r="K659">
            <v>2532779</v>
          </cell>
          <cell r="L659">
            <v>303795.02548159997</v>
          </cell>
          <cell r="M659">
            <v>82500</v>
          </cell>
          <cell r="N659">
            <v>35206</v>
          </cell>
          <cell r="O659">
            <v>150807</v>
          </cell>
          <cell r="P659">
            <v>330000</v>
          </cell>
          <cell r="Q659">
            <v>70372</v>
          </cell>
          <cell r="R659">
            <v>32076</v>
          </cell>
          <cell r="S659">
            <v>84449</v>
          </cell>
          <cell r="T659">
            <v>322959</v>
          </cell>
          <cell r="U659">
            <v>43088</v>
          </cell>
          <cell r="V659">
            <v>141424.31999999998</v>
          </cell>
          <cell r="W659">
            <v>168874</v>
          </cell>
          <cell r="X659">
            <v>0</v>
          </cell>
          <cell r="Y659">
            <v>67749</v>
          </cell>
          <cell r="Z659">
            <v>137500</v>
          </cell>
          <cell r="AB659">
            <v>4503578.3454816006</v>
          </cell>
        </row>
        <row r="660">
          <cell r="B660" t="str">
            <v>Centro vacacional - Administrativo</v>
          </cell>
          <cell r="E660">
            <v>0</v>
          </cell>
        </row>
        <row r="661">
          <cell r="A661" t="str">
            <v>11010009</v>
          </cell>
          <cell r="B661" t="str">
            <v>Leon Sierra Manuel Alejandro</v>
          </cell>
          <cell r="C661" t="str">
            <v>Supervisor puntos de venta centro turist</v>
          </cell>
          <cell r="D661">
            <v>243.71360000000001</v>
          </cell>
          <cell r="E661">
            <v>7311.4080000000004</v>
          </cell>
          <cell r="H661">
            <v>7311.4080000000004</v>
          </cell>
          <cell r="I661">
            <v>292.45632000000001</v>
          </cell>
          <cell r="J661">
            <v>7603.8643200000006</v>
          </cell>
          <cell r="K661">
            <v>91247</v>
          </cell>
          <cell r="L661">
            <v>11670.555760000001</v>
          </cell>
          <cell r="M661">
            <v>1500</v>
          </cell>
          <cell r="N661">
            <v>1268</v>
          </cell>
          <cell r="O661">
            <v>6084</v>
          </cell>
          <cell r="P661">
            <v>6000</v>
          </cell>
          <cell r="Q661">
            <v>2535</v>
          </cell>
          <cell r="R661">
            <v>648</v>
          </cell>
          <cell r="S661">
            <v>3042</v>
          </cell>
          <cell r="T661">
            <v>11634</v>
          </cell>
          <cell r="U661">
            <v>1552</v>
          </cell>
          <cell r="V661">
            <v>0</v>
          </cell>
          <cell r="W661">
            <v>6084</v>
          </cell>
          <cell r="Z661">
            <v>2500</v>
          </cell>
          <cell r="AA661">
            <v>145764.55576000002</v>
          </cell>
        </row>
        <row r="662">
          <cell r="A662" t="str">
            <v>34010054</v>
          </cell>
          <cell r="B662" t="str">
            <v>Pech Cauich Raniger De Jesus</v>
          </cell>
          <cell r="C662" t="str">
            <v>Supervisor nocturno centro turistico</v>
          </cell>
          <cell r="D662">
            <v>180.23</v>
          </cell>
          <cell r="E662">
            <v>5406.9</v>
          </cell>
          <cell r="H662">
            <v>5406.9</v>
          </cell>
          <cell r="I662">
            <v>216.27599999999998</v>
          </cell>
          <cell r="J662">
            <v>5623.1759999999995</v>
          </cell>
          <cell r="K662">
            <v>67479</v>
          </cell>
          <cell r="L662">
            <v>8661.4879999999994</v>
          </cell>
          <cell r="M662">
            <v>1500</v>
          </cell>
          <cell r="N662">
            <v>938</v>
          </cell>
          <cell r="O662">
            <v>4499</v>
          </cell>
          <cell r="P662">
            <v>6000</v>
          </cell>
          <cell r="Q662">
            <v>1875</v>
          </cell>
          <cell r="S662">
            <v>2250</v>
          </cell>
          <cell r="T662">
            <v>8604</v>
          </cell>
          <cell r="U662">
            <v>1148</v>
          </cell>
          <cell r="V662">
            <v>0</v>
          </cell>
          <cell r="W662">
            <v>4499</v>
          </cell>
          <cell r="Z662">
            <v>2500</v>
          </cell>
          <cell r="AA662">
            <v>109953.488</v>
          </cell>
        </row>
        <row r="663">
          <cell r="A663" t="str">
            <v>34020005</v>
          </cell>
          <cell r="B663" t="str">
            <v>Sosa Sanchez Raul Fernando</v>
          </cell>
          <cell r="C663" t="str">
            <v>Recepcionista centro turistico</v>
          </cell>
          <cell r="D663">
            <v>118.976</v>
          </cell>
          <cell r="E663">
            <v>3569.2799999999997</v>
          </cell>
          <cell r="H663">
            <v>3569.2799999999997</v>
          </cell>
          <cell r="I663">
            <v>142.77119999999999</v>
          </cell>
          <cell r="J663">
            <v>3712.0511999999999</v>
          </cell>
          <cell r="K663">
            <v>44545</v>
          </cell>
          <cell r="L663">
            <v>5230.9616000000005</v>
          </cell>
          <cell r="M663">
            <v>1500</v>
          </cell>
          <cell r="N663">
            <v>619</v>
          </cell>
          <cell r="O663">
            <v>2970</v>
          </cell>
          <cell r="P663">
            <v>6000</v>
          </cell>
          <cell r="Q663">
            <v>1238</v>
          </cell>
          <cell r="S663">
            <v>1485</v>
          </cell>
          <cell r="T663">
            <v>5680</v>
          </cell>
          <cell r="U663">
            <v>758</v>
          </cell>
          <cell r="V663">
            <v>2307.6</v>
          </cell>
          <cell r="W663">
            <v>2970</v>
          </cell>
          <cell r="Z663">
            <v>2500</v>
          </cell>
          <cell r="AA663">
            <v>77803.561600000015</v>
          </cell>
        </row>
        <row r="664">
          <cell r="A664" t="str">
            <v>34020006</v>
          </cell>
          <cell r="B664" t="str">
            <v>Rodriguez Cahum Maria Luisa</v>
          </cell>
          <cell r="C664" t="str">
            <v>Recepcionista centro turistico</v>
          </cell>
          <cell r="D664">
            <v>118.976</v>
          </cell>
          <cell r="E664">
            <v>3569.2799999999997</v>
          </cell>
          <cell r="H664">
            <v>3569.2799999999997</v>
          </cell>
          <cell r="I664">
            <v>142.77119999999999</v>
          </cell>
          <cell r="J664">
            <v>3712.0511999999999</v>
          </cell>
          <cell r="K664">
            <v>44545</v>
          </cell>
          <cell r="L664">
            <v>5230.9616000000005</v>
          </cell>
          <cell r="M664">
            <v>1500</v>
          </cell>
          <cell r="N664">
            <v>619</v>
          </cell>
          <cell r="O664">
            <v>2970</v>
          </cell>
          <cell r="P664">
            <v>6000</v>
          </cell>
          <cell r="Q664">
            <v>1238</v>
          </cell>
          <cell r="S664">
            <v>1485</v>
          </cell>
          <cell r="T664">
            <v>5680</v>
          </cell>
          <cell r="U664">
            <v>758</v>
          </cell>
          <cell r="V664">
            <v>2307.6</v>
          </cell>
          <cell r="W664">
            <v>2970</v>
          </cell>
          <cell r="Z664">
            <v>2500</v>
          </cell>
          <cell r="AA664">
            <v>77803.561600000015</v>
          </cell>
        </row>
        <row r="665">
          <cell r="A665" t="str">
            <v>34020007</v>
          </cell>
          <cell r="B665" t="str">
            <v>Dzul Hernandez Rodrigo Adrian</v>
          </cell>
          <cell r="C665" t="str">
            <v>Intendente centro turistico</v>
          </cell>
          <cell r="D665">
            <v>86.53</v>
          </cell>
          <cell r="E665">
            <v>2595.9</v>
          </cell>
          <cell r="H665">
            <v>2595.9</v>
          </cell>
          <cell r="I665">
            <v>103.83600000000001</v>
          </cell>
          <cell r="J665">
            <v>2699.7359999999999</v>
          </cell>
          <cell r="K665">
            <v>32397</v>
          </cell>
          <cell r="L665">
            <v>3599.6479999999997</v>
          </cell>
          <cell r="M665">
            <v>1500</v>
          </cell>
          <cell r="N665">
            <v>450</v>
          </cell>
          <cell r="O665">
            <v>2160</v>
          </cell>
          <cell r="P665">
            <v>6000</v>
          </cell>
          <cell r="Q665">
            <v>900</v>
          </cell>
          <cell r="S665">
            <v>1080</v>
          </cell>
          <cell r="T665">
            <v>4131</v>
          </cell>
          <cell r="U665">
            <v>551</v>
          </cell>
          <cell r="V665">
            <v>3262.32</v>
          </cell>
          <cell r="W665">
            <v>2160</v>
          </cell>
          <cell r="Z665">
            <v>2500</v>
          </cell>
          <cell r="AA665">
            <v>60690.968000000001</v>
          </cell>
        </row>
        <row r="666">
          <cell r="A666" t="str">
            <v>34020008</v>
          </cell>
          <cell r="B666" t="str">
            <v>Sonda Sierra Estela Del Carmen</v>
          </cell>
          <cell r="C666" t="str">
            <v>Cajero "a"</v>
          </cell>
          <cell r="D666">
            <v>108.16</v>
          </cell>
          <cell r="E666">
            <v>3244.7999999999997</v>
          </cell>
          <cell r="H666">
            <v>3244.7999999999997</v>
          </cell>
          <cell r="I666">
            <v>129.792</v>
          </cell>
          <cell r="J666">
            <v>3374.5919999999996</v>
          </cell>
          <cell r="K666">
            <v>40496</v>
          </cell>
          <cell r="L666">
            <v>4671.6159999999991</v>
          </cell>
          <cell r="M666">
            <v>1500</v>
          </cell>
          <cell r="N666">
            <v>563</v>
          </cell>
          <cell r="O666">
            <v>2700</v>
          </cell>
          <cell r="P666">
            <v>6000</v>
          </cell>
          <cell r="Q666">
            <v>1125</v>
          </cell>
          <cell r="S666">
            <v>1350</v>
          </cell>
          <cell r="T666">
            <v>5164</v>
          </cell>
          <cell r="U666">
            <v>689</v>
          </cell>
          <cell r="V666">
            <v>2817.84</v>
          </cell>
          <cell r="W666">
            <v>2700</v>
          </cell>
          <cell r="Z666">
            <v>2500</v>
          </cell>
          <cell r="AA666">
            <v>72276.456000000006</v>
          </cell>
        </row>
        <row r="667">
          <cell r="A667" t="str">
            <v>34020024</v>
          </cell>
          <cell r="B667" t="str">
            <v>Cab Jimenez Alicia Noemi</v>
          </cell>
          <cell r="C667" t="str">
            <v>Secretaria de Depto. "b"</v>
          </cell>
          <cell r="D667">
            <v>117.17</v>
          </cell>
          <cell r="E667">
            <v>3515.1</v>
          </cell>
          <cell r="H667">
            <v>3515.1</v>
          </cell>
          <cell r="I667">
            <v>140.60400000000001</v>
          </cell>
          <cell r="J667">
            <v>3655.7039999999997</v>
          </cell>
          <cell r="K667">
            <v>43869</v>
          </cell>
          <cell r="L667">
            <v>5143.5619999999999</v>
          </cell>
          <cell r="M667">
            <v>1500</v>
          </cell>
          <cell r="N667">
            <v>610</v>
          </cell>
          <cell r="O667">
            <v>2925</v>
          </cell>
          <cell r="P667">
            <v>6000</v>
          </cell>
          <cell r="Q667">
            <v>1219</v>
          </cell>
          <cell r="R667">
            <v>1620</v>
          </cell>
          <cell r="S667">
            <v>1463</v>
          </cell>
          <cell r="T667">
            <v>5594</v>
          </cell>
          <cell r="U667">
            <v>746</v>
          </cell>
          <cell r="V667">
            <v>2344.8000000000002</v>
          </cell>
          <cell r="W667">
            <v>2925</v>
          </cell>
          <cell r="Z667">
            <v>2500</v>
          </cell>
          <cell r="AA667">
            <v>78459.362000000008</v>
          </cell>
        </row>
        <row r="668">
          <cell r="A668" t="str">
            <v>34020030</v>
          </cell>
          <cell r="B668" t="str">
            <v>Aguirre Bacelis Candelaria Josefina</v>
          </cell>
          <cell r="C668" t="str">
            <v>Auxiliar centro turistico "a"</v>
          </cell>
          <cell r="D668">
            <v>104.55</v>
          </cell>
          <cell r="E668">
            <v>3136.5</v>
          </cell>
          <cell r="H668">
            <v>3136.5</v>
          </cell>
          <cell r="I668">
            <v>125.46000000000001</v>
          </cell>
          <cell r="J668">
            <v>3261.96</v>
          </cell>
          <cell r="K668">
            <v>39144</v>
          </cell>
          <cell r="L668">
            <v>4496.91</v>
          </cell>
          <cell r="M668">
            <v>1500</v>
          </cell>
          <cell r="N668">
            <v>544</v>
          </cell>
          <cell r="O668">
            <v>2610</v>
          </cell>
          <cell r="P668">
            <v>6000</v>
          </cell>
          <cell r="Q668">
            <v>1088</v>
          </cell>
          <cell r="S668">
            <v>1305</v>
          </cell>
          <cell r="T668">
            <v>4991</v>
          </cell>
          <cell r="U668">
            <v>666</v>
          </cell>
          <cell r="V668">
            <v>2892</v>
          </cell>
          <cell r="W668">
            <v>2610</v>
          </cell>
          <cell r="Z668">
            <v>2500</v>
          </cell>
          <cell r="AA668">
            <v>70346.91</v>
          </cell>
        </row>
        <row r="669">
          <cell r="A669" t="str">
            <v>34080010</v>
          </cell>
          <cell r="B669" t="str">
            <v>Llanes Cervera Luis Felipe</v>
          </cell>
          <cell r="C669" t="str">
            <v>Vigilante centro turistico</v>
          </cell>
          <cell r="D669">
            <v>83.2</v>
          </cell>
          <cell r="E669">
            <v>2496</v>
          </cell>
          <cell r="H669">
            <v>2496</v>
          </cell>
          <cell r="I669">
            <v>99.84</v>
          </cell>
          <cell r="J669">
            <v>2595.84</v>
          </cell>
          <cell r="K669">
            <v>31151</v>
          </cell>
          <cell r="L669">
            <v>3461.12</v>
          </cell>
          <cell r="M669">
            <v>1500</v>
          </cell>
          <cell r="N669">
            <v>433</v>
          </cell>
          <cell r="O669">
            <v>2077</v>
          </cell>
          <cell r="P669">
            <v>6000</v>
          </cell>
          <cell r="Q669">
            <v>866</v>
          </cell>
          <cell r="S669">
            <v>1039</v>
          </cell>
          <cell r="T669">
            <v>3972</v>
          </cell>
          <cell r="U669">
            <v>530</v>
          </cell>
          <cell r="V669">
            <v>3330.96</v>
          </cell>
          <cell r="W669">
            <v>2077</v>
          </cell>
          <cell r="Z669">
            <v>2500</v>
          </cell>
          <cell r="AA669">
            <v>58937.08</v>
          </cell>
        </row>
        <row r="670">
          <cell r="A670" t="str">
            <v>45010002</v>
          </cell>
          <cell r="B670" t="str">
            <v>Contreras Gonzalez Pedro Jose</v>
          </cell>
          <cell r="C670" t="str">
            <v>Supervisor puntos de venta centro turist</v>
          </cell>
          <cell r="D670">
            <v>243.71360000000001</v>
          </cell>
          <cell r="E670">
            <v>7311.4080000000004</v>
          </cell>
          <cell r="H670">
            <v>7311.4080000000004</v>
          </cell>
          <cell r="I670">
            <v>292.45632000000001</v>
          </cell>
          <cell r="J670">
            <v>7603.8643200000006</v>
          </cell>
          <cell r="K670">
            <v>91247</v>
          </cell>
          <cell r="L670">
            <v>11670.555760000001</v>
          </cell>
          <cell r="M670">
            <v>1500</v>
          </cell>
          <cell r="N670">
            <v>1268</v>
          </cell>
          <cell r="O670">
            <v>6084</v>
          </cell>
          <cell r="P670">
            <v>6000</v>
          </cell>
          <cell r="Q670">
            <v>2535</v>
          </cell>
          <cell r="R670">
            <v>324</v>
          </cell>
          <cell r="S670">
            <v>3042</v>
          </cell>
          <cell r="T670">
            <v>11634</v>
          </cell>
          <cell r="U670">
            <v>1552</v>
          </cell>
          <cell r="V670">
            <v>0</v>
          </cell>
          <cell r="W670">
            <v>6084</v>
          </cell>
          <cell r="Z670">
            <v>2500</v>
          </cell>
          <cell r="AA670">
            <v>145440.55576000002</v>
          </cell>
        </row>
        <row r="671">
          <cell r="A671" t="str">
            <v>34010002</v>
          </cell>
          <cell r="B671" t="str">
            <v>Arias Colli Joel Francisco</v>
          </cell>
          <cell r="C671" t="str">
            <v>Auxiliar centro turistico "b"</v>
          </cell>
          <cell r="D671">
            <v>104.547456</v>
          </cell>
          <cell r="E671">
            <v>3136.4236799999999</v>
          </cell>
          <cell r="H671">
            <v>3136.4236799999999</v>
          </cell>
          <cell r="I671">
            <v>125.4569472</v>
          </cell>
          <cell r="J671">
            <v>3261.8806271999997</v>
          </cell>
          <cell r="K671">
            <v>39143</v>
          </cell>
          <cell r="L671">
            <v>4496.7841695999996</v>
          </cell>
          <cell r="M671">
            <v>1500</v>
          </cell>
          <cell r="N671">
            <v>544</v>
          </cell>
          <cell r="O671">
            <v>2610</v>
          </cell>
          <cell r="P671">
            <v>6000</v>
          </cell>
          <cell r="Q671">
            <v>1088</v>
          </cell>
          <cell r="R671">
            <v>324</v>
          </cell>
          <cell r="S671">
            <v>1305</v>
          </cell>
          <cell r="T671">
            <v>4991</v>
          </cell>
          <cell r="U671">
            <v>666</v>
          </cell>
          <cell r="V671">
            <v>2892.24</v>
          </cell>
          <cell r="W671">
            <v>2610</v>
          </cell>
          <cell r="Z671">
            <v>2500</v>
          </cell>
          <cell r="AA671">
            <v>70670.024169600001</v>
          </cell>
        </row>
        <row r="672">
          <cell r="A672" t="str">
            <v>34010009</v>
          </cell>
          <cell r="B672" t="str">
            <v>Diaz Tolosa Miriam</v>
          </cell>
          <cell r="C672" t="str">
            <v>Auxiliar centro turistico "b"</v>
          </cell>
          <cell r="D672">
            <v>104.547456</v>
          </cell>
          <cell r="E672">
            <v>3136.4236799999999</v>
          </cell>
          <cell r="H672">
            <v>3136.4236799999999</v>
          </cell>
          <cell r="I672">
            <v>125.4569472</v>
          </cell>
          <cell r="J672">
            <v>3261.8806271999997</v>
          </cell>
          <cell r="K672">
            <v>39143</v>
          </cell>
          <cell r="L672">
            <v>4496.7841695999996</v>
          </cell>
          <cell r="M672">
            <v>1500</v>
          </cell>
          <cell r="N672">
            <v>544</v>
          </cell>
          <cell r="O672">
            <v>2610</v>
          </cell>
          <cell r="P672">
            <v>6000</v>
          </cell>
          <cell r="Q672">
            <v>1088</v>
          </cell>
          <cell r="R672">
            <v>324</v>
          </cell>
          <cell r="S672">
            <v>1305</v>
          </cell>
          <cell r="T672">
            <v>4991</v>
          </cell>
          <cell r="U672">
            <v>666</v>
          </cell>
          <cell r="V672">
            <v>2892.24</v>
          </cell>
          <cell r="W672">
            <v>2610</v>
          </cell>
          <cell r="Z672">
            <v>2500</v>
          </cell>
          <cell r="AA672">
            <v>70670.024169600001</v>
          </cell>
        </row>
        <row r="673">
          <cell r="A673" t="str">
            <v>34010010</v>
          </cell>
          <cell r="B673" t="str">
            <v>Dzul Chi Julio Cesar</v>
          </cell>
          <cell r="C673" t="str">
            <v>Auxiliar centro turistico "b"</v>
          </cell>
          <cell r="D673">
            <v>104.547456</v>
          </cell>
          <cell r="E673">
            <v>3136.4236799999999</v>
          </cell>
          <cell r="H673">
            <v>3136.4236799999999</v>
          </cell>
          <cell r="I673">
            <v>125.4569472</v>
          </cell>
          <cell r="J673">
            <v>3261.8806271999997</v>
          </cell>
          <cell r="K673">
            <v>39143</v>
          </cell>
          <cell r="L673">
            <v>4496.7841695999996</v>
          </cell>
          <cell r="M673">
            <v>1500</v>
          </cell>
          <cell r="N673">
            <v>544</v>
          </cell>
          <cell r="O673">
            <v>2610</v>
          </cell>
          <cell r="P673">
            <v>6000</v>
          </cell>
          <cell r="Q673">
            <v>1088</v>
          </cell>
          <cell r="R673">
            <v>324</v>
          </cell>
          <cell r="S673">
            <v>1305</v>
          </cell>
          <cell r="T673">
            <v>4991</v>
          </cell>
          <cell r="U673">
            <v>666</v>
          </cell>
          <cell r="V673">
            <v>2892.24</v>
          </cell>
          <cell r="W673">
            <v>2610</v>
          </cell>
          <cell r="Z673">
            <v>2500</v>
          </cell>
          <cell r="AA673">
            <v>70670.024169600001</v>
          </cell>
        </row>
        <row r="674">
          <cell r="A674" t="str">
            <v>34010011</v>
          </cell>
          <cell r="B674" t="str">
            <v>Euan Pastrana Virginia Del Rosario</v>
          </cell>
          <cell r="C674" t="str">
            <v>Camarera "b"</v>
          </cell>
          <cell r="D674">
            <v>97.343999999999994</v>
          </cell>
          <cell r="E674">
            <v>2920.3199999999997</v>
          </cell>
          <cell r="H674">
            <v>2920.3199999999997</v>
          </cell>
          <cell r="I674">
            <v>116.8128</v>
          </cell>
          <cell r="J674">
            <v>3037.1327999999999</v>
          </cell>
          <cell r="K674">
            <v>36446</v>
          </cell>
          <cell r="L674">
            <v>4107.1003999999994</v>
          </cell>
          <cell r="M674">
            <v>1500</v>
          </cell>
          <cell r="N674">
            <v>507</v>
          </cell>
          <cell r="O674">
            <v>2430</v>
          </cell>
          <cell r="P674">
            <v>6000</v>
          </cell>
          <cell r="Q674">
            <v>1013</v>
          </cell>
          <cell r="R674">
            <v>324</v>
          </cell>
          <cell r="S674">
            <v>1215</v>
          </cell>
          <cell r="T674">
            <v>4647</v>
          </cell>
          <cell r="U674">
            <v>620</v>
          </cell>
          <cell r="V674">
            <v>3040.08</v>
          </cell>
          <cell r="W674">
            <v>2430</v>
          </cell>
          <cell r="Z674">
            <v>2500</v>
          </cell>
          <cell r="AA674">
            <v>66779.180399999997</v>
          </cell>
        </row>
        <row r="675">
          <cell r="A675" t="str">
            <v>34010012</v>
          </cell>
          <cell r="B675" t="str">
            <v>Fuentes Graniel Braulio Alejandro</v>
          </cell>
          <cell r="C675" t="str">
            <v>Auxiliar centro turistico "b"</v>
          </cell>
          <cell r="D675">
            <v>104.547456</v>
          </cell>
          <cell r="E675">
            <v>3136.4236799999999</v>
          </cell>
          <cell r="H675">
            <v>3136.4236799999999</v>
          </cell>
          <cell r="I675">
            <v>125.4569472</v>
          </cell>
          <cell r="J675">
            <v>3261.8806271999997</v>
          </cell>
          <cell r="K675">
            <v>39143</v>
          </cell>
          <cell r="L675">
            <v>4496.7841695999996</v>
          </cell>
          <cell r="M675">
            <v>1500</v>
          </cell>
          <cell r="N675">
            <v>544</v>
          </cell>
          <cell r="O675">
            <v>2610</v>
          </cell>
          <cell r="P675">
            <v>6000</v>
          </cell>
          <cell r="Q675">
            <v>1088</v>
          </cell>
          <cell r="R675">
            <v>324</v>
          </cell>
          <cell r="S675">
            <v>1305</v>
          </cell>
          <cell r="T675">
            <v>4991</v>
          </cell>
          <cell r="U675">
            <v>666</v>
          </cell>
          <cell r="V675">
            <v>2892.24</v>
          </cell>
          <cell r="W675">
            <v>2610</v>
          </cell>
          <cell r="Z675">
            <v>2500</v>
          </cell>
          <cell r="AA675">
            <v>70670.024169600001</v>
          </cell>
        </row>
        <row r="676">
          <cell r="A676" t="str">
            <v>34010013</v>
          </cell>
          <cell r="B676" t="str">
            <v>Hernandez Salazar Nancy Gabriela</v>
          </cell>
          <cell r="C676" t="str">
            <v>Camarera "b"</v>
          </cell>
          <cell r="D676">
            <v>97.343999999999994</v>
          </cell>
          <cell r="E676">
            <v>2920.3199999999997</v>
          </cell>
          <cell r="H676">
            <v>2920.3199999999997</v>
          </cell>
          <cell r="I676">
            <v>116.8128</v>
          </cell>
          <cell r="J676">
            <v>3037.1327999999999</v>
          </cell>
          <cell r="K676">
            <v>36446</v>
          </cell>
          <cell r="L676">
            <v>4107.1003999999994</v>
          </cell>
          <cell r="M676">
            <v>1500</v>
          </cell>
          <cell r="N676">
            <v>507</v>
          </cell>
          <cell r="O676">
            <v>2430</v>
          </cell>
          <cell r="P676">
            <v>6000</v>
          </cell>
          <cell r="Q676">
            <v>1013</v>
          </cell>
          <cell r="R676">
            <v>324</v>
          </cell>
          <cell r="S676">
            <v>1215</v>
          </cell>
          <cell r="T676">
            <v>4647</v>
          </cell>
          <cell r="U676">
            <v>620</v>
          </cell>
          <cell r="V676">
            <v>3040.08</v>
          </cell>
          <cell r="W676">
            <v>2430</v>
          </cell>
          <cell r="Z676">
            <v>2500</v>
          </cell>
          <cell r="AA676">
            <v>66779.180399999997</v>
          </cell>
        </row>
        <row r="677">
          <cell r="A677" t="str">
            <v>34010016</v>
          </cell>
          <cell r="B677" t="str">
            <v>Matos Huchim Luis Manuel</v>
          </cell>
          <cell r="C677" t="str">
            <v>Auxiliar centro turistico "b"</v>
          </cell>
          <cell r="D677">
            <v>104.547456</v>
          </cell>
          <cell r="E677">
            <v>3136.4236799999999</v>
          </cell>
          <cell r="H677">
            <v>3136.4236799999999</v>
          </cell>
          <cell r="I677">
            <v>125.4569472</v>
          </cell>
          <cell r="J677">
            <v>3261.8806271999997</v>
          </cell>
          <cell r="K677">
            <v>39143</v>
          </cell>
          <cell r="L677">
            <v>4496.7841695999996</v>
          </cell>
          <cell r="M677">
            <v>1500</v>
          </cell>
          <cell r="N677">
            <v>544</v>
          </cell>
          <cell r="O677">
            <v>2610</v>
          </cell>
          <cell r="P677">
            <v>6000</v>
          </cell>
          <cell r="Q677">
            <v>1088</v>
          </cell>
          <cell r="R677">
            <v>324</v>
          </cell>
          <cell r="S677">
            <v>1305</v>
          </cell>
          <cell r="T677">
            <v>4991</v>
          </cell>
          <cell r="U677">
            <v>666</v>
          </cell>
          <cell r="V677">
            <v>2892.24</v>
          </cell>
          <cell r="W677">
            <v>2610</v>
          </cell>
          <cell r="Z677">
            <v>2500</v>
          </cell>
          <cell r="AA677">
            <v>70670.024169600001</v>
          </cell>
        </row>
        <row r="678">
          <cell r="A678" t="str">
            <v>34010017</v>
          </cell>
          <cell r="B678" t="str">
            <v>Noh Vargas Wilbert Heriberto</v>
          </cell>
          <cell r="C678" t="str">
            <v>Auxiliar centro turistico "b"</v>
          </cell>
          <cell r="D678">
            <v>104.547456</v>
          </cell>
          <cell r="E678">
            <v>3136.4236799999999</v>
          </cell>
          <cell r="H678">
            <v>3136.4236799999999</v>
          </cell>
          <cell r="I678">
            <v>125.4569472</v>
          </cell>
          <cell r="J678">
            <v>3261.8806271999997</v>
          </cell>
          <cell r="K678">
            <v>39143</v>
          </cell>
          <cell r="L678">
            <v>4496.7841695999996</v>
          </cell>
          <cell r="M678">
            <v>1500</v>
          </cell>
          <cell r="N678">
            <v>544</v>
          </cell>
          <cell r="O678">
            <v>2610</v>
          </cell>
          <cell r="P678">
            <v>6000</v>
          </cell>
          <cell r="Q678">
            <v>1088</v>
          </cell>
          <cell r="R678">
            <v>324</v>
          </cell>
          <cell r="S678">
            <v>1305</v>
          </cell>
          <cell r="T678">
            <v>4991</v>
          </cell>
          <cell r="U678">
            <v>666</v>
          </cell>
          <cell r="V678">
            <v>2892.24</v>
          </cell>
          <cell r="W678">
            <v>2610</v>
          </cell>
          <cell r="Z678">
            <v>2500</v>
          </cell>
          <cell r="AA678">
            <v>70670.024169600001</v>
          </cell>
        </row>
        <row r="679">
          <cell r="A679" t="str">
            <v>34010020</v>
          </cell>
          <cell r="B679" t="str">
            <v>Perez Herrera Adolfo Arturo</v>
          </cell>
          <cell r="C679" t="str">
            <v>Auxiliar centro turistico "b"</v>
          </cell>
          <cell r="D679">
            <v>104.547456</v>
          </cell>
          <cell r="E679">
            <v>3136.4236799999999</v>
          </cell>
          <cell r="H679">
            <v>3136.4236799999999</v>
          </cell>
          <cell r="I679">
            <v>125.4569472</v>
          </cell>
          <cell r="J679">
            <v>3261.8806271999997</v>
          </cell>
          <cell r="K679">
            <v>39143</v>
          </cell>
          <cell r="L679">
            <v>4496.7841695999996</v>
          </cell>
          <cell r="M679">
            <v>1500</v>
          </cell>
          <cell r="N679">
            <v>544</v>
          </cell>
          <cell r="O679">
            <v>2610</v>
          </cell>
          <cell r="P679">
            <v>6000</v>
          </cell>
          <cell r="Q679">
            <v>1088</v>
          </cell>
          <cell r="R679">
            <v>324</v>
          </cell>
          <cell r="S679">
            <v>1305</v>
          </cell>
          <cell r="T679">
            <v>4991</v>
          </cell>
          <cell r="U679">
            <v>666</v>
          </cell>
          <cell r="V679">
            <v>2892.24</v>
          </cell>
          <cell r="W679">
            <v>2610</v>
          </cell>
          <cell r="Z679">
            <v>2500</v>
          </cell>
          <cell r="AA679">
            <v>70670.024169600001</v>
          </cell>
        </row>
        <row r="680">
          <cell r="A680" t="str">
            <v>34010052</v>
          </cell>
          <cell r="B680" t="str">
            <v>Perez Castillo Ysabel</v>
          </cell>
          <cell r="C680" t="str">
            <v>Camarera "b"</v>
          </cell>
          <cell r="D680">
            <v>97.343999999999994</v>
          </cell>
          <cell r="E680">
            <v>2920.3199999999997</v>
          </cell>
          <cell r="H680">
            <v>2920.3199999999997</v>
          </cell>
          <cell r="I680">
            <v>116.8128</v>
          </cell>
          <cell r="J680">
            <v>3037.1327999999999</v>
          </cell>
          <cell r="K680">
            <v>36446</v>
          </cell>
          <cell r="L680">
            <v>4107.1003999999994</v>
          </cell>
          <cell r="M680">
            <v>1500</v>
          </cell>
          <cell r="N680">
            <v>507</v>
          </cell>
          <cell r="O680">
            <v>2430</v>
          </cell>
          <cell r="P680">
            <v>6000</v>
          </cell>
          <cell r="Q680">
            <v>1013</v>
          </cell>
          <cell r="S680">
            <v>1215</v>
          </cell>
          <cell r="T680">
            <v>4647</v>
          </cell>
          <cell r="U680">
            <v>620</v>
          </cell>
          <cell r="V680">
            <v>3040.08</v>
          </cell>
          <cell r="W680">
            <v>2430</v>
          </cell>
          <cell r="Z680">
            <v>2500</v>
          </cell>
          <cell r="AA680">
            <v>66455.180399999997</v>
          </cell>
        </row>
        <row r="681">
          <cell r="A681" t="str">
            <v>34010062</v>
          </cell>
          <cell r="B681" t="str">
            <v>Barrientos Cortes Laura Angelica</v>
          </cell>
          <cell r="C681" t="str">
            <v>Camarera "a"</v>
          </cell>
          <cell r="D681">
            <v>97.34</v>
          </cell>
          <cell r="E681">
            <v>2920.2000000000003</v>
          </cell>
          <cell r="H681">
            <v>2920.2000000000003</v>
          </cell>
          <cell r="I681">
            <v>116.80800000000001</v>
          </cell>
          <cell r="J681">
            <v>3037.0080000000003</v>
          </cell>
          <cell r="K681">
            <v>36445</v>
          </cell>
          <cell r="L681">
            <v>4106.9040000000005</v>
          </cell>
          <cell r="M681">
            <v>1500</v>
          </cell>
          <cell r="N681">
            <v>507</v>
          </cell>
          <cell r="O681">
            <v>2430</v>
          </cell>
          <cell r="P681">
            <v>6000</v>
          </cell>
          <cell r="Q681">
            <v>1013</v>
          </cell>
          <cell r="S681">
            <v>1215</v>
          </cell>
          <cell r="T681">
            <v>4647</v>
          </cell>
          <cell r="U681">
            <v>620</v>
          </cell>
          <cell r="V681">
            <v>3040.08</v>
          </cell>
          <cell r="W681">
            <v>2430</v>
          </cell>
          <cell r="Z681">
            <v>2500</v>
          </cell>
          <cell r="AA681">
            <v>66453.983999999997</v>
          </cell>
        </row>
        <row r="682">
          <cell r="A682" t="str">
            <v>34010064</v>
          </cell>
          <cell r="B682" t="str">
            <v>Fan Pino Nancy Beatriz</v>
          </cell>
          <cell r="C682" t="str">
            <v>Administrador</v>
          </cell>
          <cell r="D682">
            <v>723.81</v>
          </cell>
          <cell r="E682">
            <v>21714.3</v>
          </cell>
          <cell r="H682">
            <v>21714.3</v>
          </cell>
          <cell r="I682">
            <v>868.572</v>
          </cell>
          <cell r="J682">
            <v>22582.871999999999</v>
          </cell>
          <cell r="K682">
            <v>270995</v>
          </cell>
          <cell r="L682">
            <v>40527.33</v>
          </cell>
          <cell r="M682">
            <v>1500</v>
          </cell>
          <cell r="N682">
            <v>3764</v>
          </cell>
          <cell r="P682">
            <v>6000</v>
          </cell>
          <cell r="Q682">
            <v>7528</v>
          </cell>
          <cell r="S682">
            <v>9034</v>
          </cell>
          <cell r="T682">
            <v>34552</v>
          </cell>
          <cell r="U682">
            <v>4607</v>
          </cell>
          <cell r="V682">
            <v>0</v>
          </cell>
          <cell r="W682">
            <v>18067</v>
          </cell>
          <cell r="Y682">
            <v>67749</v>
          </cell>
          <cell r="Z682">
            <v>2500</v>
          </cell>
          <cell r="AA682">
            <v>466823.33</v>
          </cell>
        </row>
        <row r="683">
          <cell r="A683" t="str">
            <v>34060001</v>
          </cell>
          <cell r="B683" t="str">
            <v>Balam Canche Jose Alberto</v>
          </cell>
          <cell r="C683" t="str">
            <v>Intendente centro turistico</v>
          </cell>
          <cell r="D683">
            <v>86.528000000000006</v>
          </cell>
          <cell r="E683">
            <v>2595.84</v>
          </cell>
          <cell r="H683">
            <v>2595.84</v>
          </cell>
          <cell r="I683">
            <v>103.8336</v>
          </cell>
          <cell r="J683">
            <v>2699.6736000000001</v>
          </cell>
          <cell r="K683">
            <v>32397</v>
          </cell>
          <cell r="L683">
            <v>3599.5648000000001</v>
          </cell>
          <cell r="M683">
            <v>1500</v>
          </cell>
          <cell r="N683">
            <v>450</v>
          </cell>
          <cell r="O683">
            <v>2160</v>
          </cell>
          <cell r="P683">
            <v>6000</v>
          </cell>
          <cell r="Q683">
            <v>900</v>
          </cell>
          <cell r="S683">
            <v>1080</v>
          </cell>
          <cell r="T683">
            <v>4131</v>
          </cell>
          <cell r="U683">
            <v>551</v>
          </cell>
          <cell r="V683">
            <v>3262.56</v>
          </cell>
          <cell r="W683">
            <v>2160</v>
          </cell>
          <cell r="Z683">
            <v>2500</v>
          </cell>
          <cell r="AA683">
            <v>60691.124799999998</v>
          </cell>
        </row>
        <row r="684">
          <cell r="A684" t="str">
            <v>34060006</v>
          </cell>
          <cell r="B684" t="str">
            <v>Perez Sanchez Sergio Octavio</v>
          </cell>
          <cell r="C684" t="str">
            <v>Intendente centro turistico</v>
          </cell>
          <cell r="D684">
            <v>86.528000000000006</v>
          </cell>
          <cell r="E684">
            <v>2595.84</v>
          </cell>
          <cell r="H684">
            <v>2595.84</v>
          </cell>
          <cell r="I684">
            <v>103.8336</v>
          </cell>
          <cell r="J684">
            <v>2699.6736000000001</v>
          </cell>
          <cell r="K684">
            <v>32397</v>
          </cell>
          <cell r="L684">
            <v>3599.5648000000001</v>
          </cell>
          <cell r="M684">
            <v>1500</v>
          </cell>
          <cell r="N684">
            <v>450</v>
          </cell>
          <cell r="O684">
            <v>2160</v>
          </cell>
          <cell r="P684">
            <v>6000</v>
          </cell>
          <cell r="Q684">
            <v>900</v>
          </cell>
          <cell r="S684">
            <v>1080</v>
          </cell>
          <cell r="T684">
            <v>4131</v>
          </cell>
          <cell r="U684">
            <v>551</v>
          </cell>
          <cell r="V684">
            <v>3262.56</v>
          </cell>
          <cell r="W684">
            <v>2160</v>
          </cell>
          <cell r="Z684">
            <v>2500</v>
          </cell>
          <cell r="AA684">
            <v>60691.124799999998</v>
          </cell>
        </row>
        <row r="685">
          <cell r="A685" t="str">
            <v>34060043</v>
          </cell>
          <cell r="B685" t="str">
            <v>Escobedo Escamilla Celso Felipe</v>
          </cell>
          <cell r="C685" t="str">
            <v>Auxiliar centro turistico "b"</v>
          </cell>
          <cell r="D685">
            <v>104.547456</v>
          </cell>
          <cell r="E685">
            <v>3136.4236799999999</v>
          </cell>
          <cell r="H685">
            <v>3136.4236799999999</v>
          </cell>
          <cell r="I685">
            <v>125.4569472</v>
          </cell>
          <cell r="J685">
            <v>3261.8806271999997</v>
          </cell>
          <cell r="K685">
            <v>39143</v>
          </cell>
          <cell r="L685">
            <v>4496.7841695999996</v>
          </cell>
          <cell r="M685">
            <v>1500</v>
          </cell>
          <cell r="N685">
            <v>544</v>
          </cell>
          <cell r="O685">
            <v>2610</v>
          </cell>
          <cell r="P685">
            <v>6000</v>
          </cell>
          <cell r="Q685">
            <v>1088</v>
          </cell>
          <cell r="R685">
            <v>1296</v>
          </cell>
          <cell r="S685">
            <v>1305</v>
          </cell>
          <cell r="T685">
            <v>4991</v>
          </cell>
          <cell r="U685">
            <v>666</v>
          </cell>
          <cell r="V685">
            <v>2892.24</v>
          </cell>
          <cell r="W685">
            <v>2610</v>
          </cell>
          <cell r="Z685">
            <v>2500</v>
          </cell>
          <cell r="AA685">
            <v>71642.024169600001</v>
          </cell>
        </row>
        <row r="686">
          <cell r="A686" t="str">
            <v>34060056</v>
          </cell>
          <cell r="B686" t="str">
            <v>Hernandez Garcia Luis Alfonso</v>
          </cell>
          <cell r="C686" t="str">
            <v>Auxiliar centro turistico "b"</v>
          </cell>
          <cell r="D686">
            <v>104.547456</v>
          </cell>
          <cell r="E686">
            <v>3136.4236799999999</v>
          </cell>
          <cell r="H686">
            <v>3136.4236799999999</v>
          </cell>
          <cell r="I686">
            <v>125.4569472</v>
          </cell>
          <cell r="J686">
            <v>3261.8806271999997</v>
          </cell>
          <cell r="K686">
            <v>39143</v>
          </cell>
          <cell r="L686">
            <v>4496.7841695999996</v>
          </cell>
          <cell r="M686">
            <v>1500</v>
          </cell>
          <cell r="N686">
            <v>544</v>
          </cell>
          <cell r="O686">
            <v>2610</v>
          </cell>
          <cell r="P686">
            <v>6000</v>
          </cell>
          <cell r="Q686">
            <v>1088</v>
          </cell>
          <cell r="S686">
            <v>1305</v>
          </cell>
          <cell r="T686">
            <v>4991</v>
          </cell>
          <cell r="U686">
            <v>666</v>
          </cell>
          <cell r="V686">
            <v>2892.24</v>
          </cell>
          <cell r="W686">
            <v>2610</v>
          </cell>
          <cell r="Z686">
            <v>2500</v>
          </cell>
          <cell r="AA686">
            <v>70346.024169599987</v>
          </cell>
        </row>
        <row r="687">
          <cell r="A687" t="str">
            <v>34060060</v>
          </cell>
          <cell r="B687" t="str">
            <v>Castro Uc Martin Clemente Hto.</v>
          </cell>
          <cell r="C687" t="str">
            <v>Sup. Servicios centro turistico</v>
          </cell>
          <cell r="D687">
            <v>108.13</v>
          </cell>
          <cell r="E687">
            <v>3243.8999999999996</v>
          </cell>
          <cell r="H687">
            <v>3243.8999999999996</v>
          </cell>
          <cell r="I687">
            <v>129.756</v>
          </cell>
          <cell r="J687">
            <v>3373.6559999999995</v>
          </cell>
          <cell r="K687">
            <v>40484</v>
          </cell>
          <cell r="L687">
            <v>4671.6159999999991</v>
          </cell>
          <cell r="M687">
            <v>1500</v>
          </cell>
          <cell r="N687">
            <v>563</v>
          </cell>
          <cell r="O687">
            <v>2699</v>
          </cell>
          <cell r="P687">
            <v>6000</v>
          </cell>
          <cell r="Q687">
            <v>1125</v>
          </cell>
          <cell r="S687">
            <v>1350</v>
          </cell>
          <cell r="T687">
            <v>5162</v>
          </cell>
          <cell r="U687">
            <v>689</v>
          </cell>
          <cell r="V687">
            <v>2892</v>
          </cell>
          <cell r="W687">
            <v>2699</v>
          </cell>
          <cell r="Z687">
            <v>2500</v>
          </cell>
          <cell r="AA687">
            <v>72334.616000000009</v>
          </cell>
        </row>
        <row r="688">
          <cell r="A688" t="str">
            <v>34060061</v>
          </cell>
          <cell r="B688" t="str">
            <v>Chim Quintal Mario Eiter</v>
          </cell>
          <cell r="C688" t="str">
            <v>Intendente centro turistico</v>
          </cell>
          <cell r="D688">
            <v>86.528000000000006</v>
          </cell>
          <cell r="E688">
            <v>2595.84</v>
          </cell>
          <cell r="H688">
            <v>2595.84</v>
          </cell>
          <cell r="I688">
            <v>103.8336</v>
          </cell>
          <cell r="J688">
            <v>2699.6736000000001</v>
          </cell>
          <cell r="K688">
            <v>32397</v>
          </cell>
          <cell r="L688">
            <v>3599.5648000000001</v>
          </cell>
          <cell r="M688">
            <v>1500</v>
          </cell>
          <cell r="N688">
            <v>450</v>
          </cell>
          <cell r="O688">
            <v>2160</v>
          </cell>
          <cell r="P688">
            <v>6000</v>
          </cell>
          <cell r="Q688">
            <v>900</v>
          </cell>
          <cell r="S688">
            <v>1080</v>
          </cell>
          <cell r="T688">
            <v>4131</v>
          </cell>
          <cell r="U688">
            <v>551</v>
          </cell>
          <cell r="V688">
            <v>3262.56</v>
          </cell>
          <cell r="W688">
            <v>2160</v>
          </cell>
          <cell r="Z688">
            <v>2500</v>
          </cell>
          <cell r="AA688">
            <v>60691.124799999998</v>
          </cell>
        </row>
        <row r="689">
          <cell r="A689" t="str">
            <v>34060062</v>
          </cell>
          <cell r="B689" t="str">
            <v>Ruiz Baquedano Jorge Carlos</v>
          </cell>
          <cell r="C689" t="str">
            <v>Intendente centro turistico</v>
          </cell>
          <cell r="D689">
            <v>86.528000000000006</v>
          </cell>
          <cell r="E689">
            <v>2595.84</v>
          </cell>
          <cell r="H689">
            <v>2595.84</v>
          </cell>
          <cell r="I689">
            <v>103.8336</v>
          </cell>
          <cell r="J689">
            <v>2699.6736000000001</v>
          </cell>
          <cell r="K689">
            <v>32397</v>
          </cell>
          <cell r="L689">
            <v>3599.5648000000001</v>
          </cell>
          <cell r="M689">
            <v>1500</v>
          </cell>
          <cell r="N689">
            <v>450</v>
          </cell>
          <cell r="O689">
            <v>2160</v>
          </cell>
          <cell r="P689">
            <v>6000</v>
          </cell>
          <cell r="Q689">
            <v>900</v>
          </cell>
          <cell r="S689">
            <v>1080</v>
          </cell>
          <cell r="T689">
            <v>4131</v>
          </cell>
          <cell r="U689">
            <v>551</v>
          </cell>
          <cell r="V689">
            <v>3262.56</v>
          </cell>
          <cell r="W689">
            <v>2160</v>
          </cell>
          <cell r="Z689">
            <v>2500</v>
          </cell>
          <cell r="AA689">
            <v>60691.124799999998</v>
          </cell>
        </row>
        <row r="690">
          <cell r="A690" t="str">
            <v>34010055</v>
          </cell>
          <cell r="B690" t="str">
            <v>Caamal Chale Adda Patricia</v>
          </cell>
          <cell r="C690" t="str">
            <v>Auxiliar centro turistico "b"</v>
          </cell>
          <cell r="D690">
            <v>104.547456</v>
          </cell>
          <cell r="E690">
            <v>3136.4236799999999</v>
          </cell>
          <cell r="H690">
            <v>3136.4236799999999</v>
          </cell>
          <cell r="I690">
            <v>125.4569472</v>
          </cell>
          <cell r="J690">
            <v>3261.8806271999997</v>
          </cell>
          <cell r="K690">
            <v>39143</v>
          </cell>
          <cell r="L690">
            <v>4496.7841695999996</v>
          </cell>
          <cell r="M690">
            <v>1500</v>
          </cell>
          <cell r="N690">
            <v>544</v>
          </cell>
          <cell r="O690">
            <v>2610</v>
          </cell>
          <cell r="P690">
            <v>6000</v>
          </cell>
          <cell r="Q690">
            <v>1088</v>
          </cell>
          <cell r="S690">
            <v>1305</v>
          </cell>
          <cell r="T690">
            <v>4991</v>
          </cell>
          <cell r="U690">
            <v>666</v>
          </cell>
          <cell r="V690">
            <v>2892.24</v>
          </cell>
          <cell r="W690">
            <v>2610</v>
          </cell>
          <cell r="Z690">
            <v>2500</v>
          </cell>
          <cell r="AA690">
            <v>70346.024169599987</v>
          </cell>
        </row>
        <row r="691">
          <cell r="A691" t="str">
            <v>34030027</v>
          </cell>
          <cell r="B691" t="str">
            <v>Manzano Dominguez Derly Dalia</v>
          </cell>
          <cell r="C691" t="str">
            <v>Cocinero Centro turistico</v>
          </cell>
          <cell r="D691">
            <v>122.5744</v>
          </cell>
          <cell r="E691">
            <v>3677.232</v>
          </cell>
          <cell r="H691">
            <v>3677.232</v>
          </cell>
          <cell r="I691">
            <v>147.08928</v>
          </cell>
          <cell r="J691">
            <v>3824.3212800000001</v>
          </cell>
          <cell r="K691">
            <v>45892</v>
          </cell>
          <cell r="L691">
            <v>5629.3550400000004</v>
          </cell>
          <cell r="M691">
            <v>1500</v>
          </cell>
          <cell r="N691">
            <v>638</v>
          </cell>
          <cell r="O691">
            <v>3060</v>
          </cell>
          <cell r="P691">
            <v>6000</v>
          </cell>
          <cell r="Q691">
            <v>1275</v>
          </cell>
          <cell r="R691">
            <v>324</v>
          </cell>
          <cell r="S691">
            <v>1530</v>
          </cell>
          <cell r="T691">
            <v>5852</v>
          </cell>
          <cell r="U691">
            <v>781</v>
          </cell>
          <cell r="V691">
            <v>2233.6799999999998</v>
          </cell>
          <cell r="W691">
            <v>3060</v>
          </cell>
          <cell r="Z691">
            <v>2500</v>
          </cell>
          <cell r="AA691">
            <v>80275.035039999988</v>
          </cell>
        </row>
        <row r="692">
          <cell r="A692" t="str">
            <v>34030028</v>
          </cell>
          <cell r="B692" t="str">
            <v>Munguia Hernandez Paula</v>
          </cell>
          <cell r="C692" t="str">
            <v>Auxiliar centro turistico "b"</v>
          </cell>
          <cell r="D692">
            <v>104.55119999999999</v>
          </cell>
          <cell r="E692">
            <v>3136.5360000000001</v>
          </cell>
          <cell r="H692">
            <v>3136.5360000000001</v>
          </cell>
          <cell r="I692">
            <v>125.46144000000001</v>
          </cell>
          <cell r="J692">
            <v>3261.9974400000001</v>
          </cell>
          <cell r="K692">
            <v>39144</v>
          </cell>
          <cell r="L692">
            <v>4496.9699200000005</v>
          </cell>
          <cell r="M692">
            <v>1500</v>
          </cell>
          <cell r="N692">
            <v>544</v>
          </cell>
          <cell r="O692">
            <v>2610</v>
          </cell>
          <cell r="P692">
            <v>6000</v>
          </cell>
          <cell r="Q692">
            <v>1088</v>
          </cell>
          <cell r="R692">
            <v>972</v>
          </cell>
          <cell r="S692">
            <v>1305</v>
          </cell>
          <cell r="T692">
            <v>4991</v>
          </cell>
          <cell r="U692">
            <v>666</v>
          </cell>
          <cell r="V692">
            <v>2892</v>
          </cell>
          <cell r="W692">
            <v>2610</v>
          </cell>
          <cell r="Z692">
            <v>2500</v>
          </cell>
          <cell r="AA692">
            <v>71318.969920000003</v>
          </cell>
        </row>
        <row r="693">
          <cell r="A693" t="str">
            <v>34030029</v>
          </cell>
          <cell r="B693" t="str">
            <v>Parra Briceño Juan Manuel</v>
          </cell>
          <cell r="C693" t="str">
            <v>Auxiliar centro turistico "b"</v>
          </cell>
          <cell r="D693">
            <v>104.55119999999999</v>
          </cell>
          <cell r="E693">
            <v>3136.5360000000001</v>
          </cell>
          <cell r="H693">
            <v>3136.5360000000001</v>
          </cell>
          <cell r="I693">
            <v>125.46144000000001</v>
          </cell>
          <cell r="J693">
            <v>3261.9974400000001</v>
          </cell>
          <cell r="K693">
            <v>39144</v>
          </cell>
          <cell r="L693">
            <v>4496.9699200000005</v>
          </cell>
          <cell r="M693">
            <v>1500</v>
          </cell>
          <cell r="N693">
            <v>544</v>
          </cell>
          <cell r="O693">
            <v>2610</v>
          </cell>
          <cell r="P693">
            <v>6000</v>
          </cell>
          <cell r="Q693">
            <v>1088</v>
          </cell>
          <cell r="R693">
            <v>324</v>
          </cell>
          <cell r="S693">
            <v>1305</v>
          </cell>
          <cell r="T693">
            <v>4991</v>
          </cell>
          <cell r="U693">
            <v>666</v>
          </cell>
          <cell r="V693">
            <v>2892</v>
          </cell>
          <cell r="W693">
            <v>2610</v>
          </cell>
          <cell r="Z693">
            <v>2500</v>
          </cell>
          <cell r="AA693">
            <v>70670.969920000003</v>
          </cell>
        </row>
        <row r="694">
          <cell r="A694" t="str">
            <v>34030030</v>
          </cell>
          <cell r="B694" t="str">
            <v>Pool Chin Juan Francisco</v>
          </cell>
          <cell r="C694" t="str">
            <v>Auxiliar centro turistico "b"</v>
          </cell>
          <cell r="D694">
            <v>104.547456</v>
          </cell>
          <cell r="E694">
            <v>3136.4236799999999</v>
          </cell>
          <cell r="H694">
            <v>3136.4236799999999</v>
          </cell>
          <cell r="I694">
            <v>125.4569472</v>
          </cell>
          <cell r="J694">
            <v>3261.8806271999997</v>
          </cell>
          <cell r="K694">
            <v>39143</v>
          </cell>
          <cell r="L694">
            <v>4496.7841695999996</v>
          </cell>
          <cell r="M694">
            <v>1500</v>
          </cell>
          <cell r="N694">
            <v>544</v>
          </cell>
          <cell r="O694">
            <v>2610</v>
          </cell>
          <cell r="P694">
            <v>6000</v>
          </cell>
          <cell r="Q694">
            <v>1088</v>
          </cell>
          <cell r="R694">
            <v>1296</v>
          </cell>
          <cell r="S694">
            <v>1305</v>
          </cell>
          <cell r="T694">
            <v>4991</v>
          </cell>
          <cell r="U694">
            <v>666</v>
          </cell>
          <cell r="V694">
            <v>2892.24</v>
          </cell>
          <cell r="W694">
            <v>2610</v>
          </cell>
          <cell r="Z694">
            <v>2500</v>
          </cell>
          <cell r="AA694">
            <v>71642.024169600001</v>
          </cell>
        </row>
        <row r="695">
          <cell r="A695" t="str">
            <v>34030031</v>
          </cell>
          <cell r="B695" t="str">
            <v>Silva Lopez Antonio</v>
          </cell>
          <cell r="C695" t="str">
            <v>Mesero</v>
          </cell>
          <cell r="D695">
            <v>122.57772799999999</v>
          </cell>
          <cell r="E695">
            <v>3677.3318399999998</v>
          </cell>
          <cell r="H695">
            <v>3677.3318399999998</v>
          </cell>
          <cell r="I695">
            <v>147.0932736</v>
          </cell>
          <cell r="J695">
            <v>3824.4251135999998</v>
          </cell>
          <cell r="K695">
            <v>45894</v>
          </cell>
          <cell r="L695">
            <v>5629.5234847999991</v>
          </cell>
          <cell r="M695">
            <v>1500</v>
          </cell>
          <cell r="N695">
            <v>638</v>
          </cell>
          <cell r="O695">
            <v>3060</v>
          </cell>
          <cell r="P695">
            <v>6000</v>
          </cell>
          <cell r="Q695">
            <v>1275</v>
          </cell>
          <cell r="R695">
            <v>324</v>
          </cell>
          <cell r="S695">
            <v>1530</v>
          </cell>
          <cell r="T695">
            <v>5852</v>
          </cell>
          <cell r="U695">
            <v>781</v>
          </cell>
          <cell r="V695">
            <v>2233.6799999999998</v>
          </cell>
          <cell r="W695">
            <v>3060</v>
          </cell>
          <cell r="Z695">
            <v>2500</v>
          </cell>
          <cell r="AA695">
            <v>80277.203484799989</v>
          </cell>
        </row>
        <row r="696">
          <cell r="A696" t="str">
            <v>34030033</v>
          </cell>
          <cell r="B696" t="str">
            <v>Ake Basto Nadia</v>
          </cell>
          <cell r="C696" t="str">
            <v>Recepcionista "b"</v>
          </cell>
          <cell r="D696">
            <v>106.76</v>
          </cell>
          <cell r="E696">
            <v>3202.8</v>
          </cell>
          <cell r="H696">
            <v>3202.8</v>
          </cell>
          <cell r="I696">
            <v>128.11200000000002</v>
          </cell>
          <cell r="J696">
            <v>3330.9120000000003</v>
          </cell>
          <cell r="K696">
            <v>39971</v>
          </cell>
          <cell r="L696">
            <v>4496.91</v>
          </cell>
          <cell r="M696">
            <v>1500</v>
          </cell>
          <cell r="N696">
            <v>556</v>
          </cell>
          <cell r="O696">
            <v>2665</v>
          </cell>
          <cell r="P696">
            <v>6000</v>
          </cell>
          <cell r="Q696">
            <v>1111</v>
          </cell>
          <cell r="S696">
            <v>1333</v>
          </cell>
          <cell r="T696">
            <v>5097</v>
          </cell>
          <cell r="U696">
            <v>680</v>
          </cell>
          <cell r="V696">
            <v>2892</v>
          </cell>
          <cell r="W696">
            <v>2665</v>
          </cell>
          <cell r="Z696">
            <v>2500</v>
          </cell>
          <cell r="AA696">
            <v>71466.91</v>
          </cell>
        </row>
        <row r="697">
          <cell r="A697" t="str">
            <v>34080005</v>
          </cell>
          <cell r="B697" t="str">
            <v>Cetina Poot Manuela Angelina</v>
          </cell>
          <cell r="C697" t="str">
            <v>Vigilante centro turistico</v>
          </cell>
          <cell r="D697">
            <v>83.2</v>
          </cell>
          <cell r="E697">
            <v>2496</v>
          </cell>
          <cell r="H697">
            <v>2496</v>
          </cell>
          <cell r="I697">
            <v>99.84</v>
          </cell>
          <cell r="J697">
            <v>2595.84</v>
          </cell>
          <cell r="K697">
            <v>31151</v>
          </cell>
          <cell r="L697">
            <v>3461.12</v>
          </cell>
          <cell r="M697">
            <v>1500</v>
          </cell>
          <cell r="N697">
            <v>433</v>
          </cell>
          <cell r="O697">
            <v>2077</v>
          </cell>
          <cell r="P697">
            <v>6000</v>
          </cell>
          <cell r="Q697">
            <v>866</v>
          </cell>
          <cell r="S697">
            <v>1039</v>
          </cell>
          <cell r="T697">
            <v>3972</v>
          </cell>
          <cell r="U697">
            <v>530</v>
          </cell>
          <cell r="V697">
            <v>3330.96</v>
          </cell>
          <cell r="W697">
            <v>2077</v>
          </cell>
          <cell r="Z697">
            <v>2500</v>
          </cell>
          <cell r="AA697">
            <v>58937.08</v>
          </cell>
        </row>
        <row r="698">
          <cell r="A698" t="str">
            <v>34080006</v>
          </cell>
          <cell r="B698" t="str">
            <v>Nuñez Pech Jesus Ariel</v>
          </cell>
          <cell r="C698" t="str">
            <v>Vigilante nocturno centro turistico</v>
          </cell>
          <cell r="D698">
            <v>102.752</v>
          </cell>
          <cell r="E698">
            <v>3082.56</v>
          </cell>
          <cell r="H698">
            <v>3082.56</v>
          </cell>
          <cell r="I698">
            <v>123.30240000000001</v>
          </cell>
          <cell r="J698">
            <v>3205.8624</v>
          </cell>
          <cell r="K698">
            <v>38471</v>
          </cell>
          <cell r="L698">
            <v>4368.8132000000005</v>
          </cell>
          <cell r="M698">
            <v>1500</v>
          </cell>
          <cell r="N698">
            <v>535</v>
          </cell>
          <cell r="O698">
            <v>2565</v>
          </cell>
          <cell r="P698">
            <v>6000</v>
          </cell>
          <cell r="Q698">
            <v>1069</v>
          </cell>
          <cell r="S698">
            <v>1283</v>
          </cell>
          <cell r="T698">
            <v>4905</v>
          </cell>
          <cell r="U698">
            <v>654</v>
          </cell>
          <cell r="V698">
            <v>2929.2</v>
          </cell>
          <cell r="W698">
            <v>2565</v>
          </cell>
          <cell r="Z698">
            <v>2500</v>
          </cell>
          <cell r="AA698">
            <v>69345.013200000001</v>
          </cell>
        </row>
        <row r="699">
          <cell r="A699" t="str">
            <v>34080012</v>
          </cell>
          <cell r="B699" t="str">
            <v>Avila Prado Jaime Vicente</v>
          </cell>
          <cell r="C699" t="str">
            <v>Vigilante centro turistico</v>
          </cell>
          <cell r="D699">
            <v>83.2</v>
          </cell>
          <cell r="E699">
            <v>2496</v>
          </cell>
          <cell r="H699">
            <v>2496</v>
          </cell>
          <cell r="I699">
            <v>99.84</v>
          </cell>
          <cell r="J699">
            <v>2595.84</v>
          </cell>
          <cell r="K699">
            <v>31151</v>
          </cell>
          <cell r="L699">
            <v>3461.12</v>
          </cell>
          <cell r="M699">
            <v>1500</v>
          </cell>
          <cell r="N699">
            <v>433</v>
          </cell>
          <cell r="O699">
            <v>2077</v>
          </cell>
          <cell r="P699">
            <v>6000</v>
          </cell>
          <cell r="Q699">
            <v>866</v>
          </cell>
          <cell r="S699">
            <v>1039</v>
          </cell>
          <cell r="T699">
            <v>3972</v>
          </cell>
          <cell r="U699">
            <v>530</v>
          </cell>
          <cell r="V699">
            <v>3330.96</v>
          </cell>
          <cell r="W699">
            <v>2077</v>
          </cell>
          <cell r="Z699">
            <v>2500</v>
          </cell>
          <cell r="AA699">
            <v>58937.08</v>
          </cell>
        </row>
        <row r="700">
          <cell r="A700" t="str">
            <v>34080013</v>
          </cell>
          <cell r="B700" t="str">
            <v>Navarrete Blanco Victor Gabriel</v>
          </cell>
          <cell r="C700" t="str">
            <v>Vigilante centro turistico</v>
          </cell>
          <cell r="D700">
            <v>83.2</v>
          </cell>
          <cell r="E700">
            <v>2496</v>
          </cell>
          <cell r="H700">
            <v>2496</v>
          </cell>
          <cell r="I700">
            <v>99.84</v>
          </cell>
          <cell r="J700">
            <v>2595.84</v>
          </cell>
          <cell r="K700">
            <v>31151</v>
          </cell>
          <cell r="L700">
            <v>3461.12</v>
          </cell>
          <cell r="M700">
            <v>1500</v>
          </cell>
          <cell r="N700">
            <v>433</v>
          </cell>
          <cell r="O700">
            <v>2077</v>
          </cell>
          <cell r="P700">
            <v>6000</v>
          </cell>
          <cell r="Q700">
            <v>866</v>
          </cell>
          <cell r="S700">
            <v>1039</v>
          </cell>
          <cell r="T700">
            <v>3972</v>
          </cell>
          <cell r="U700">
            <v>530</v>
          </cell>
          <cell r="V700">
            <v>3330.96</v>
          </cell>
          <cell r="W700">
            <v>2077</v>
          </cell>
          <cell r="Z700">
            <v>2500</v>
          </cell>
          <cell r="AA700">
            <v>58937.08</v>
          </cell>
        </row>
        <row r="701">
          <cell r="A701" t="str">
            <v>34080014</v>
          </cell>
          <cell r="B701" t="str">
            <v>Pech Cruz Juan Carlos</v>
          </cell>
          <cell r="C701" t="str">
            <v>Vigilante centro turistico</v>
          </cell>
          <cell r="D701">
            <v>83.2</v>
          </cell>
          <cell r="E701">
            <v>2496</v>
          </cell>
          <cell r="H701">
            <v>2496</v>
          </cell>
          <cell r="I701">
            <v>99.84</v>
          </cell>
          <cell r="J701">
            <v>2595.84</v>
          </cell>
          <cell r="K701">
            <v>31151</v>
          </cell>
          <cell r="L701">
            <v>3461.12</v>
          </cell>
          <cell r="M701">
            <v>1500</v>
          </cell>
          <cell r="N701">
            <v>433</v>
          </cell>
          <cell r="O701">
            <v>2077</v>
          </cell>
          <cell r="P701">
            <v>6000</v>
          </cell>
          <cell r="Q701">
            <v>866</v>
          </cell>
          <cell r="S701">
            <v>1039</v>
          </cell>
          <cell r="T701">
            <v>3972</v>
          </cell>
          <cell r="U701">
            <v>530</v>
          </cell>
          <cell r="V701">
            <v>3330.96</v>
          </cell>
          <cell r="W701">
            <v>2077</v>
          </cell>
          <cell r="Z701">
            <v>2500</v>
          </cell>
          <cell r="AA701">
            <v>58937.08</v>
          </cell>
        </row>
        <row r="702">
          <cell r="A702" t="str">
            <v>34010056</v>
          </cell>
          <cell r="B702" t="str">
            <v>Cumi Cab Maria Felix</v>
          </cell>
          <cell r="C702" t="str">
            <v>Camarera "b"</v>
          </cell>
          <cell r="D702">
            <v>97.343999999999994</v>
          </cell>
          <cell r="E702">
            <v>2920.3199999999997</v>
          </cell>
          <cell r="H702">
            <v>2920.3199999999997</v>
          </cell>
          <cell r="I702">
            <v>116.8128</v>
          </cell>
          <cell r="J702">
            <v>3037.1327999999999</v>
          </cell>
          <cell r="K702">
            <v>36446</v>
          </cell>
          <cell r="L702">
            <v>4107.1003999999994</v>
          </cell>
          <cell r="M702">
            <v>1500</v>
          </cell>
          <cell r="N702">
            <v>507</v>
          </cell>
          <cell r="O702">
            <v>2430</v>
          </cell>
          <cell r="P702">
            <v>6000</v>
          </cell>
          <cell r="Q702">
            <v>1013</v>
          </cell>
          <cell r="S702">
            <v>1215</v>
          </cell>
          <cell r="T702">
            <v>4647</v>
          </cell>
          <cell r="U702">
            <v>620</v>
          </cell>
          <cell r="V702">
            <v>3040.08</v>
          </cell>
          <cell r="W702">
            <v>2430</v>
          </cell>
          <cell r="Z702">
            <v>2500</v>
          </cell>
          <cell r="AA702">
            <v>66455.180399999997</v>
          </cell>
        </row>
        <row r="703">
          <cell r="A703" t="str">
            <v>34040001</v>
          </cell>
          <cell r="B703" t="str">
            <v>Rodriguez Basto Mariza Isabel</v>
          </cell>
          <cell r="C703" t="str">
            <v>Camarera "a"</v>
          </cell>
          <cell r="D703">
            <v>97.34</v>
          </cell>
          <cell r="E703">
            <v>2920.2000000000003</v>
          </cell>
          <cell r="H703">
            <v>2920.2000000000003</v>
          </cell>
          <cell r="I703">
            <v>116.80800000000001</v>
          </cell>
          <cell r="J703">
            <v>3037.0080000000003</v>
          </cell>
          <cell r="K703">
            <v>36445</v>
          </cell>
          <cell r="L703">
            <v>4106.9040000000005</v>
          </cell>
          <cell r="M703">
            <v>1500</v>
          </cell>
          <cell r="N703">
            <v>507</v>
          </cell>
          <cell r="O703">
            <v>2430</v>
          </cell>
          <cell r="P703">
            <v>6000</v>
          </cell>
          <cell r="Q703">
            <v>1013</v>
          </cell>
          <cell r="S703">
            <v>1215</v>
          </cell>
          <cell r="T703">
            <v>4647</v>
          </cell>
          <cell r="U703">
            <v>620</v>
          </cell>
          <cell r="V703">
            <v>3040.08</v>
          </cell>
          <cell r="W703">
            <v>2430</v>
          </cell>
          <cell r="Z703">
            <v>2500</v>
          </cell>
          <cell r="AA703">
            <v>66453.983999999997</v>
          </cell>
        </row>
        <row r="704">
          <cell r="A704" t="str">
            <v>34040004</v>
          </cell>
          <cell r="B704" t="str">
            <v>Abam Amador Yurisa Del Carmen</v>
          </cell>
          <cell r="C704" t="str">
            <v>Vigilante centro turistico</v>
          </cell>
          <cell r="D704">
            <v>83.2</v>
          </cell>
          <cell r="E704">
            <v>2496</v>
          </cell>
          <cell r="H704">
            <v>2496</v>
          </cell>
          <cell r="I704">
            <v>99.84</v>
          </cell>
          <cell r="J704">
            <v>2595.84</v>
          </cell>
          <cell r="K704">
            <v>31151</v>
          </cell>
          <cell r="L704">
            <v>3461.12</v>
          </cell>
          <cell r="M704">
            <v>1500</v>
          </cell>
          <cell r="N704">
            <v>433</v>
          </cell>
          <cell r="O704">
            <v>2077</v>
          </cell>
          <cell r="P704">
            <v>6000</v>
          </cell>
          <cell r="Q704">
            <v>866</v>
          </cell>
          <cell r="S704">
            <v>1039</v>
          </cell>
          <cell r="T704">
            <v>3972</v>
          </cell>
          <cell r="U704">
            <v>530</v>
          </cell>
          <cell r="V704">
            <v>3330.96</v>
          </cell>
          <cell r="W704">
            <v>2077</v>
          </cell>
          <cell r="Z704">
            <v>2500</v>
          </cell>
          <cell r="AA704">
            <v>58937.08</v>
          </cell>
        </row>
        <row r="705">
          <cell r="A705" t="str">
            <v>34040005</v>
          </cell>
          <cell r="B705" t="str">
            <v>Varguez Novelo Leydi Del Carmen</v>
          </cell>
          <cell r="C705" t="str">
            <v>Camarera "a"</v>
          </cell>
          <cell r="D705">
            <v>97.34</v>
          </cell>
          <cell r="E705">
            <v>2920.2000000000003</v>
          </cell>
          <cell r="H705">
            <v>2920.2000000000003</v>
          </cell>
          <cell r="I705">
            <v>116.80800000000001</v>
          </cell>
          <cell r="J705">
            <v>3037.0080000000003</v>
          </cell>
          <cell r="K705">
            <v>36445</v>
          </cell>
          <cell r="L705">
            <v>4106.9040000000005</v>
          </cell>
          <cell r="M705">
            <v>1500</v>
          </cell>
          <cell r="N705">
            <v>507</v>
          </cell>
          <cell r="O705">
            <v>2430</v>
          </cell>
          <cell r="P705">
            <v>6000</v>
          </cell>
          <cell r="Q705">
            <v>1013</v>
          </cell>
          <cell r="S705">
            <v>1215</v>
          </cell>
          <cell r="T705">
            <v>4647</v>
          </cell>
          <cell r="U705">
            <v>620</v>
          </cell>
          <cell r="V705">
            <v>3040.08</v>
          </cell>
          <cell r="W705">
            <v>2430</v>
          </cell>
          <cell r="Z705">
            <v>2500</v>
          </cell>
          <cell r="AA705">
            <v>66453.983999999997</v>
          </cell>
        </row>
        <row r="706">
          <cell r="A706" t="str">
            <v>34040033</v>
          </cell>
          <cell r="B706" t="str">
            <v>Echanove Chuc Luz Del Carmen</v>
          </cell>
          <cell r="C706" t="str">
            <v>Camarera "b"</v>
          </cell>
          <cell r="D706">
            <v>97.343999999999994</v>
          </cell>
          <cell r="E706">
            <v>2920.3199999999997</v>
          </cell>
          <cell r="H706">
            <v>2920.3199999999997</v>
          </cell>
          <cell r="I706">
            <v>116.8128</v>
          </cell>
          <cell r="J706">
            <v>3037.1327999999999</v>
          </cell>
          <cell r="K706">
            <v>36446</v>
          </cell>
          <cell r="L706">
            <v>4107.1003999999994</v>
          </cell>
          <cell r="M706">
            <v>1500</v>
          </cell>
          <cell r="N706">
            <v>507</v>
          </cell>
          <cell r="O706">
            <v>2430</v>
          </cell>
          <cell r="P706">
            <v>6000</v>
          </cell>
          <cell r="Q706">
            <v>1013</v>
          </cell>
          <cell r="R706">
            <v>324</v>
          </cell>
          <cell r="S706">
            <v>1215</v>
          </cell>
          <cell r="T706">
            <v>4647</v>
          </cell>
          <cell r="U706">
            <v>620</v>
          </cell>
          <cell r="V706">
            <v>3040.08</v>
          </cell>
          <cell r="W706">
            <v>2430</v>
          </cell>
          <cell r="Z706">
            <v>2500</v>
          </cell>
          <cell r="AA706">
            <v>66779.180399999997</v>
          </cell>
        </row>
        <row r="707">
          <cell r="A707" t="str">
            <v>34040034</v>
          </cell>
          <cell r="B707" t="str">
            <v>Lopez - Maria Luisa</v>
          </cell>
          <cell r="C707" t="str">
            <v>Camarera "b"</v>
          </cell>
          <cell r="D707">
            <v>97.343999999999994</v>
          </cell>
          <cell r="E707">
            <v>2920.3199999999997</v>
          </cell>
          <cell r="H707">
            <v>2920.3199999999997</v>
          </cell>
          <cell r="I707">
            <v>116.8128</v>
          </cell>
          <cell r="J707">
            <v>3037.1327999999999</v>
          </cell>
          <cell r="K707">
            <v>36446</v>
          </cell>
          <cell r="L707">
            <v>4107.1003999999994</v>
          </cell>
          <cell r="M707">
            <v>1500</v>
          </cell>
          <cell r="N707">
            <v>507</v>
          </cell>
          <cell r="O707">
            <v>2430</v>
          </cell>
          <cell r="P707">
            <v>6000</v>
          </cell>
          <cell r="Q707">
            <v>1013</v>
          </cell>
          <cell r="R707">
            <v>1296</v>
          </cell>
          <cell r="S707">
            <v>1215</v>
          </cell>
          <cell r="T707">
            <v>4647</v>
          </cell>
          <cell r="U707">
            <v>620</v>
          </cell>
          <cell r="V707">
            <v>3040.08</v>
          </cell>
          <cell r="W707">
            <v>2430</v>
          </cell>
          <cell r="Z707">
            <v>2500</v>
          </cell>
          <cell r="AA707">
            <v>67751.180399999997</v>
          </cell>
        </row>
        <row r="708">
          <cell r="A708" t="str">
            <v>34040035</v>
          </cell>
          <cell r="B708" t="str">
            <v>Lugo Carcaño Elda</v>
          </cell>
          <cell r="C708" t="str">
            <v>Supervisor servicio centro turistico</v>
          </cell>
          <cell r="D708">
            <v>108.16</v>
          </cell>
          <cell r="E708">
            <v>3244.7999999999997</v>
          </cell>
          <cell r="H708">
            <v>3244.7999999999997</v>
          </cell>
          <cell r="I708">
            <v>129.792</v>
          </cell>
          <cell r="J708">
            <v>3374.5919999999996</v>
          </cell>
          <cell r="K708">
            <v>40496</v>
          </cell>
          <cell r="L708">
            <v>4671.6159999999991</v>
          </cell>
          <cell r="M708">
            <v>1500</v>
          </cell>
          <cell r="N708">
            <v>563</v>
          </cell>
          <cell r="O708">
            <v>2700</v>
          </cell>
          <cell r="P708">
            <v>6000</v>
          </cell>
          <cell r="Q708">
            <v>1125</v>
          </cell>
          <cell r="R708">
            <v>324</v>
          </cell>
          <cell r="S708">
            <v>1350</v>
          </cell>
          <cell r="T708">
            <v>5164</v>
          </cell>
          <cell r="U708">
            <v>689</v>
          </cell>
          <cell r="V708">
            <v>2817.84</v>
          </cell>
          <cell r="W708">
            <v>2700</v>
          </cell>
          <cell r="Z708">
            <v>2500</v>
          </cell>
          <cell r="AA708">
            <v>72600.456000000006</v>
          </cell>
        </row>
        <row r="709">
          <cell r="A709" t="str">
            <v>34040037</v>
          </cell>
          <cell r="B709" t="str">
            <v>Martinez Lopez Marina Elizabeth</v>
          </cell>
          <cell r="C709" t="str">
            <v>Camarera "b"</v>
          </cell>
          <cell r="D709">
            <v>97.343999999999994</v>
          </cell>
          <cell r="E709">
            <v>2920.3199999999997</v>
          </cell>
          <cell r="H709">
            <v>2920.3199999999997</v>
          </cell>
          <cell r="I709">
            <v>116.8128</v>
          </cell>
          <cell r="J709">
            <v>3037.1327999999999</v>
          </cell>
          <cell r="K709">
            <v>36446</v>
          </cell>
          <cell r="L709">
            <v>4107.1003999999994</v>
          </cell>
          <cell r="M709">
            <v>1500</v>
          </cell>
          <cell r="N709">
            <v>507</v>
          </cell>
          <cell r="O709">
            <v>2430</v>
          </cell>
          <cell r="P709">
            <v>6000</v>
          </cell>
          <cell r="Q709">
            <v>1013</v>
          </cell>
          <cell r="R709">
            <v>324</v>
          </cell>
          <cell r="S709">
            <v>1215</v>
          </cell>
          <cell r="T709">
            <v>4647</v>
          </cell>
          <cell r="U709">
            <v>620</v>
          </cell>
          <cell r="V709">
            <v>3040.08</v>
          </cell>
          <cell r="W709">
            <v>2430</v>
          </cell>
          <cell r="Z709">
            <v>2500</v>
          </cell>
          <cell r="AA709">
            <v>66779.180399999997</v>
          </cell>
        </row>
        <row r="710">
          <cell r="A710" t="str">
            <v>34040038</v>
          </cell>
          <cell r="B710" t="str">
            <v>May Manrique Fulvia Maria</v>
          </cell>
          <cell r="C710" t="str">
            <v>Auxiliar centro turistico "b"</v>
          </cell>
          <cell r="D710">
            <v>104.547456</v>
          </cell>
          <cell r="E710">
            <v>3136.4236799999999</v>
          </cell>
          <cell r="H710">
            <v>3136.4236799999999</v>
          </cell>
          <cell r="I710">
            <v>125.4569472</v>
          </cell>
          <cell r="J710">
            <v>3261.8806271999997</v>
          </cell>
          <cell r="K710">
            <v>39143</v>
          </cell>
          <cell r="L710">
            <v>4496.7841695999996</v>
          </cell>
          <cell r="M710">
            <v>1500</v>
          </cell>
          <cell r="N710">
            <v>544</v>
          </cell>
          <cell r="O710">
            <v>2610</v>
          </cell>
          <cell r="P710">
            <v>6000</v>
          </cell>
          <cell r="Q710">
            <v>1088</v>
          </cell>
          <cell r="R710">
            <v>324</v>
          </cell>
          <cell r="S710">
            <v>1305</v>
          </cell>
          <cell r="T710">
            <v>4991</v>
          </cell>
          <cell r="U710">
            <v>666</v>
          </cell>
          <cell r="V710">
            <v>2892.24</v>
          </cell>
          <cell r="W710">
            <v>2610</v>
          </cell>
          <cell r="Z710">
            <v>2500</v>
          </cell>
          <cell r="AA710">
            <v>70670.024169600001</v>
          </cell>
        </row>
        <row r="711">
          <cell r="A711" t="str">
            <v>34040056</v>
          </cell>
          <cell r="B711" t="str">
            <v>Matu Cauich Francisca Mercedes</v>
          </cell>
          <cell r="C711" t="str">
            <v>Camarera "b"</v>
          </cell>
          <cell r="D711">
            <v>97.343999999999994</v>
          </cell>
          <cell r="E711">
            <v>2920.3199999999997</v>
          </cell>
          <cell r="H711">
            <v>2920.3199999999997</v>
          </cell>
          <cell r="I711">
            <v>116.8128</v>
          </cell>
          <cell r="J711">
            <v>3037.1327999999999</v>
          </cell>
          <cell r="K711">
            <v>36446</v>
          </cell>
          <cell r="L711">
            <v>4107.1003999999994</v>
          </cell>
          <cell r="M711">
            <v>1500</v>
          </cell>
          <cell r="N711">
            <v>507</v>
          </cell>
          <cell r="O711">
            <v>2430</v>
          </cell>
          <cell r="P711">
            <v>6000</v>
          </cell>
          <cell r="Q711">
            <v>1013</v>
          </cell>
          <cell r="S711">
            <v>1215</v>
          </cell>
          <cell r="T711">
            <v>4647</v>
          </cell>
          <cell r="U711">
            <v>620</v>
          </cell>
          <cell r="V711">
            <v>3040.08</v>
          </cell>
          <cell r="W711">
            <v>2430</v>
          </cell>
          <cell r="Z711">
            <v>2500</v>
          </cell>
          <cell r="AA711">
            <v>66455.180399999997</v>
          </cell>
        </row>
        <row r="712">
          <cell r="B712" t="str">
            <v>Perez Novelo Marco Antonio</v>
          </cell>
          <cell r="H712">
            <v>2704</v>
          </cell>
          <cell r="I712">
            <v>108.16</v>
          </cell>
          <cell r="J712">
            <v>2812.16</v>
          </cell>
          <cell r="K712">
            <v>33746</v>
          </cell>
          <cell r="L712">
            <v>4107.1003999999994</v>
          </cell>
          <cell r="M712">
            <v>1500</v>
          </cell>
          <cell r="N712">
            <v>469</v>
          </cell>
          <cell r="O712">
            <v>2250</v>
          </cell>
          <cell r="P712">
            <v>6000</v>
          </cell>
          <cell r="Q712">
            <v>938</v>
          </cell>
          <cell r="S712">
            <v>1125</v>
          </cell>
          <cell r="T712">
            <v>4303</v>
          </cell>
          <cell r="U712">
            <v>574</v>
          </cell>
          <cell r="V712">
            <v>3040.08</v>
          </cell>
          <cell r="W712">
            <v>2250</v>
          </cell>
          <cell r="Z712">
            <v>2500</v>
          </cell>
          <cell r="AA712">
            <v>62802.180399999997</v>
          </cell>
        </row>
        <row r="713">
          <cell r="B713" t="str">
            <v>Vacante</v>
          </cell>
          <cell r="C713" t="str">
            <v>Cajero "a"</v>
          </cell>
          <cell r="D713">
            <v>108.16</v>
          </cell>
          <cell r="E713">
            <v>3244.7999999999997</v>
          </cell>
          <cell r="H713">
            <v>3244.7999999999997</v>
          </cell>
          <cell r="I713">
            <v>129.792</v>
          </cell>
          <cell r="J713">
            <v>3374.5919999999996</v>
          </cell>
          <cell r="K713">
            <v>40496</v>
          </cell>
          <cell r="L713">
            <v>4671.6159999999991</v>
          </cell>
          <cell r="M713">
            <v>1500</v>
          </cell>
          <cell r="N713">
            <v>563</v>
          </cell>
          <cell r="O713">
            <v>2700</v>
          </cell>
          <cell r="P713">
            <v>6000</v>
          </cell>
          <cell r="Q713">
            <v>1125</v>
          </cell>
          <cell r="S713">
            <v>1350</v>
          </cell>
          <cell r="T713">
            <v>5164</v>
          </cell>
          <cell r="U713">
            <v>689</v>
          </cell>
          <cell r="V713">
            <v>2817.84</v>
          </cell>
          <cell r="W713">
            <v>2700</v>
          </cell>
          <cell r="Z713">
            <v>2500</v>
          </cell>
          <cell r="AA713">
            <v>72276.456000000006</v>
          </cell>
        </row>
        <row r="714">
          <cell r="B714" t="str">
            <v>Vacante</v>
          </cell>
          <cell r="C714" t="str">
            <v>Cajero "a"</v>
          </cell>
          <cell r="D714">
            <v>108.16</v>
          </cell>
          <cell r="E714">
            <v>3244.7999999999997</v>
          </cell>
          <cell r="H714">
            <v>3244.7999999999997</v>
          </cell>
          <cell r="I714">
            <v>129.792</v>
          </cell>
          <cell r="J714">
            <v>3374.5919999999996</v>
          </cell>
          <cell r="K714">
            <v>40496</v>
          </cell>
          <cell r="L714">
            <v>4671.6159999999991</v>
          </cell>
          <cell r="M714">
            <v>1500</v>
          </cell>
          <cell r="N714">
            <v>563</v>
          </cell>
          <cell r="O714">
            <v>2700</v>
          </cell>
          <cell r="P714">
            <v>6000</v>
          </cell>
          <cell r="Q714">
            <v>1125</v>
          </cell>
          <cell r="S714">
            <v>1350</v>
          </cell>
          <cell r="T714">
            <v>5164</v>
          </cell>
          <cell r="U714">
            <v>689</v>
          </cell>
          <cell r="V714">
            <v>2817.84</v>
          </cell>
          <cell r="W714">
            <v>2700</v>
          </cell>
          <cell r="Z714">
            <v>2500</v>
          </cell>
          <cell r="AA714">
            <v>72276.456000000006</v>
          </cell>
        </row>
        <row r="715">
          <cell r="B715" t="str">
            <v>Vacante</v>
          </cell>
          <cell r="C715" t="str">
            <v>Camarera "b"</v>
          </cell>
          <cell r="D715">
            <v>97.343999999999994</v>
          </cell>
          <cell r="E715">
            <v>2920.3199999999997</v>
          </cell>
          <cell r="H715">
            <v>2920.3199999999997</v>
          </cell>
          <cell r="I715">
            <v>116.8128</v>
          </cell>
          <cell r="J715">
            <v>3037.1327999999999</v>
          </cell>
          <cell r="K715">
            <v>36446</v>
          </cell>
          <cell r="L715">
            <v>4107.1003999999994</v>
          </cell>
          <cell r="M715">
            <v>1500</v>
          </cell>
          <cell r="N715">
            <v>507</v>
          </cell>
          <cell r="O715">
            <v>2430</v>
          </cell>
          <cell r="P715">
            <v>6000</v>
          </cell>
          <cell r="Q715">
            <v>1013</v>
          </cell>
          <cell r="S715">
            <v>1215</v>
          </cell>
          <cell r="T715">
            <v>4647</v>
          </cell>
          <cell r="U715">
            <v>620</v>
          </cell>
          <cell r="V715">
            <v>3040.08</v>
          </cell>
          <cell r="W715">
            <v>2430</v>
          </cell>
          <cell r="Z715">
            <v>2500</v>
          </cell>
          <cell r="AA715">
            <v>66455.180399999997</v>
          </cell>
        </row>
        <row r="716">
          <cell r="B716" t="str">
            <v>Vacante</v>
          </cell>
          <cell r="C716" t="str">
            <v>Supervisor de mantto.</v>
          </cell>
          <cell r="D716">
            <v>108.16000000000001</v>
          </cell>
          <cell r="E716">
            <v>3244.8</v>
          </cell>
          <cell r="H716">
            <v>3244.8</v>
          </cell>
          <cell r="I716">
            <v>129.792</v>
          </cell>
          <cell r="J716">
            <v>3374.5920000000001</v>
          </cell>
          <cell r="K716">
            <v>40496</v>
          </cell>
          <cell r="L716">
            <v>4671.62</v>
          </cell>
          <cell r="M716">
            <v>1500</v>
          </cell>
          <cell r="N716">
            <v>563</v>
          </cell>
          <cell r="O716">
            <v>2700</v>
          </cell>
          <cell r="P716">
            <v>6000</v>
          </cell>
          <cell r="Q716">
            <v>1125</v>
          </cell>
          <cell r="S716">
            <v>1350</v>
          </cell>
          <cell r="T716">
            <v>5164</v>
          </cell>
          <cell r="U716">
            <v>689</v>
          </cell>
          <cell r="V716">
            <v>3040.08</v>
          </cell>
          <cell r="W716">
            <v>2700</v>
          </cell>
          <cell r="Z716">
            <v>2500</v>
          </cell>
          <cell r="AA716">
            <v>72498.7</v>
          </cell>
        </row>
        <row r="717">
          <cell r="B717" t="str">
            <v>Vacante</v>
          </cell>
          <cell r="C717" t="str">
            <v>Auxiliar centro turistico "b"</v>
          </cell>
          <cell r="D717">
            <v>104.547456</v>
          </cell>
          <cell r="E717">
            <v>3136.4236799999999</v>
          </cell>
          <cell r="H717">
            <v>3136.4236799999999</v>
          </cell>
          <cell r="I717">
            <v>125.4569472</v>
          </cell>
          <cell r="J717">
            <v>3261.8806271999997</v>
          </cell>
          <cell r="K717">
            <v>39143</v>
          </cell>
          <cell r="L717">
            <v>4496.7841695999996</v>
          </cell>
          <cell r="M717">
            <v>1500</v>
          </cell>
          <cell r="N717">
            <v>544</v>
          </cell>
          <cell r="O717">
            <v>2610</v>
          </cell>
          <cell r="P717">
            <v>6000</v>
          </cell>
          <cell r="Q717">
            <v>1088</v>
          </cell>
          <cell r="R717">
            <v>324</v>
          </cell>
          <cell r="S717">
            <v>1305</v>
          </cell>
          <cell r="T717">
            <v>4991</v>
          </cell>
          <cell r="U717">
            <v>666</v>
          </cell>
          <cell r="V717">
            <v>2892.24</v>
          </cell>
          <cell r="W717">
            <v>2610</v>
          </cell>
          <cell r="Z717">
            <v>2500</v>
          </cell>
          <cell r="AA717">
            <v>70670.024169600001</v>
          </cell>
        </row>
        <row r="718">
          <cell r="B718" t="str">
            <v>Subtotal</v>
          </cell>
          <cell r="D718">
            <v>6622.9106559999991</v>
          </cell>
          <cell r="E718">
            <v>198687.31968000004</v>
          </cell>
          <cell r="F718">
            <v>0</v>
          </cell>
          <cell r="G718">
            <v>0</v>
          </cell>
          <cell r="H718">
            <v>201391.31968000004</v>
          </cell>
          <cell r="I718">
            <v>8055.6527872000024</v>
          </cell>
          <cell r="J718">
            <v>209446.97246719999</v>
          </cell>
          <cell r="K718">
            <v>2513396</v>
          </cell>
          <cell r="L718">
            <v>300395.1036895999</v>
          </cell>
          <cell r="M718">
            <v>85500</v>
          </cell>
          <cell r="N718">
            <v>34936</v>
          </cell>
          <cell r="O718">
            <v>149513</v>
          </cell>
          <cell r="P718">
            <v>342000</v>
          </cell>
          <cell r="Q718">
            <v>69846</v>
          </cell>
          <cell r="R718">
            <v>12960</v>
          </cell>
          <cell r="S718">
            <v>83796</v>
          </cell>
          <cell r="T718">
            <v>320476</v>
          </cell>
          <cell r="U718">
            <v>42756</v>
          </cell>
          <cell r="V718">
            <v>156546.47999999992</v>
          </cell>
          <cell r="W718">
            <v>167580</v>
          </cell>
          <cell r="X718">
            <v>0</v>
          </cell>
          <cell r="Y718">
            <v>67749</v>
          </cell>
          <cell r="Z718">
            <v>142500</v>
          </cell>
          <cell r="AB718">
            <v>4489949.5836896012</v>
          </cell>
        </row>
        <row r="719">
          <cell r="B719" t="str">
            <v>Unidad de Desarrollo</v>
          </cell>
          <cell r="E719">
            <v>0</v>
          </cell>
        </row>
        <row r="720">
          <cell r="A720" t="str">
            <v>01010006</v>
          </cell>
          <cell r="B720" t="str">
            <v>Gonzalez Valencia Norma Lizbeth</v>
          </cell>
          <cell r="C720" t="str">
            <v>Coordinador de unidad de desarrollo</v>
          </cell>
          <cell r="D720">
            <v>374.4</v>
          </cell>
          <cell r="E720">
            <v>11232</v>
          </cell>
          <cell r="H720">
            <v>11232</v>
          </cell>
          <cell r="I720">
            <v>449.28000000000003</v>
          </cell>
          <cell r="J720">
            <v>11681.28</v>
          </cell>
          <cell r="K720">
            <v>140176</v>
          </cell>
          <cell r="L720">
            <v>18340.98</v>
          </cell>
          <cell r="M720">
            <v>1500</v>
          </cell>
          <cell r="N720">
            <v>1947</v>
          </cell>
          <cell r="O720">
            <v>9346</v>
          </cell>
          <cell r="P720">
            <v>6000</v>
          </cell>
          <cell r="Q720">
            <v>3894</v>
          </cell>
          <cell r="T720">
            <v>17873</v>
          </cell>
          <cell r="U720">
            <v>2383</v>
          </cell>
          <cell r="V720">
            <v>0</v>
          </cell>
          <cell r="Z720">
            <v>2500</v>
          </cell>
          <cell r="AA720">
            <v>203959.98</v>
          </cell>
        </row>
        <row r="721">
          <cell r="A721" t="str">
            <v>36010001</v>
          </cell>
          <cell r="B721" t="str">
            <v>Bacab Che Francisco Xavier</v>
          </cell>
          <cell r="C721" t="str">
            <v>Encargado de area "b"</v>
          </cell>
          <cell r="D721">
            <v>113.78</v>
          </cell>
          <cell r="E721">
            <v>3413.4</v>
          </cell>
          <cell r="H721">
            <v>3413.4</v>
          </cell>
          <cell r="I721">
            <v>136.536</v>
          </cell>
          <cell r="J721">
            <v>3549.9360000000001</v>
          </cell>
          <cell r="K721">
            <v>42600</v>
          </cell>
          <cell r="L721">
            <v>4943.5880000000006</v>
          </cell>
          <cell r="M721">
            <v>1500</v>
          </cell>
          <cell r="N721">
            <v>592</v>
          </cell>
          <cell r="O721">
            <v>2840</v>
          </cell>
          <cell r="P721">
            <v>6000</v>
          </cell>
          <cell r="Q721">
            <v>1184</v>
          </cell>
          <cell r="R721">
            <v>648</v>
          </cell>
          <cell r="S721">
            <v>1420</v>
          </cell>
          <cell r="T721">
            <v>5432</v>
          </cell>
          <cell r="U721">
            <v>725</v>
          </cell>
          <cell r="V721">
            <v>2414.4</v>
          </cell>
          <cell r="W721">
            <v>2840</v>
          </cell>
          <cell r="Z721">
            <v>2500</v>
          </cell>
          <cell r="AA721">
            <v>75638.987999999998</v>
          </cell>
        </row>
        <row r="722">
          <cell r="A722" t="str">
            <v>36010002</v>
          </cell>
          <cell r="B722" t="str">
            <v>Cuevas Moreno Leny Carmelina</v>
          </cell>
          <cell r="C722" t="str">
            <v>Auxiliar administrativo cendi</v>
          </cell>
          <cell r="D722">
            <v>126.904128</v>
          </cell>
          <cell r="E722">
            <v>3807.1238400000002</v>
          </cell>
          <cell r="H722">
            <v>3807.1238400000002</v>
          </cell>
          <cell r="I722">
            <v>152.28495360000002</v>
          </cell>
          <cell r="J722">
            <v>3959.4087936000001</v>
          </cell>
          <cell r="K722">
            <v>47513</v>
          </cell>
          <cell r="L722">
            <v>5852.7217247999997</v>
          </cell>
          <cell r="M722">
            <v>1500</v>
          </cell>
          <cell r="N722">
            <v>660</v>
          </cell>
          <cell r="O722">
            <v>3168</v>
          </cell>
          <cell r="P722">
            <v>6000</v>
          </cell>
          <cell r="Q722">
            <v>1320</v>
          </cell>
          <cell r="R722">
            <v>324</v>
          </cell>
          <cell r="T722">
            <v>6058</v>
          </cell>
          <cell r="U722">
            <v>808</v>
          </cell>
          <cell r="V722">
            <v>2144.64</v>
          </cell>
          <cell r="Z722">
            <v>2500</v>
          </cell>
          <cell r="AA722">
            <v>77848.361724800008</v>
          </cell>
        </row>
        <row r="723">
          <cell r="A723" t="str">
            <v>36010004</v>
          </cell>
          <cell r="B723" t="str">
            <v>Duran Martinez Leticia Del Socorro</v>
          </cell>
          <cell r="C723" t="str">
            <v>Secretaria de Depto. "c"</v>
          </cell>
          <cell r="D723">
            <v>117.16972800000001</v>
          </cell>
          <cell r="E723">
            <v>3515.09184</v>
          </cell>
          <cell r="H723">
            <v>3515.09184</v>
          </cell>
          <cell r="I723">
            <v>140.60367360000001</v>
          </cell>
          <cell r="J723">
            <v>3655.6955136000001</v>
          </cell>
          <cell r="K723">
            <v>43869</v>
          </cell>
          <cell r="L723">
            <v>5143.5506848000005</v>
          </cell>
          <cell r="M723">
            <v>1500</v>
          </cell>
          <cell r="N723">
            <v>610</v>
          </cell>
          <cell r="O723">
            <v>2925</v>
          </cell>
          <cell r="P723">
            <v>6000</v>
          </cell>
          <cell r="Q723">
            <v>1219</v>
          </cell>
          <cell r="R723">
            <v>972</v>
          </cell>
          <cell r="T723">
            <v>5594</v>
          </cell>
          <cell r="U723">
            <v>746</v>
          </cell>
          <cell r="V723">
            <v>2344.8000000000002</v>
          </cell>
          <cell r="Z723">
            <v>2500</v>
          </cell>
          <cell r="AA723">
            <v>73423.350684799996</v>
          </cell>
        </row>
        <row r="724">
          <cell r="A724" t="str">
            <v>36010007</v>
          </cell>
          <cell r="B724" t="str">
            <v>Rodriguez Chan Manuel Ivan</v>
          </cell>
          <cell r="C724" t="str">
            <v>Vigilante "a"</v>
          </cell>
          <cell r="D724">
            <v>106.79</v>
          </cell>
          <cell r="E724">
            <v>3203.7000000000003</v>
          </cell>
          <cell r="H724">
            <v>3203.7000000000003</v>
          </cell>
          <cell r="I724">
            <v>128.14800000000002</v>
          </cell>
          <cell r="J724">
            <v>3331.8480000000004</v>
          </cell>
          <cell r="K724">
            <v>39983</v>
          </cell>
          <cell r="L724">
            <v>4605.304000000001</v>
          </cell>
          <cell r="M724">
            <v>1500</v>
          </cell>
          <cell r="N724">
            <v>556</v>
          </cell>
          <cell r="O724">
            <v>2666</v>
          </cell>
          <cell r="P724">
            <v>6000</v>
          </cell>
          <cell r="Q724">
            <v>1111</v>
          </cell>
          <cell r="R724">
            <v>324</v>
          </cell>
          <cell r="S724">
            <v>1333</v>
          </cell>
          <cell r="T724">
            <v>5098</v>
          </cell>
          <cell r="U724">
            <v>680</v>
          </cell>
          <cell r="V724">
            <v>2846.16</v>
          </cell>
          <cell r="W724">
            <v>2666</v>
          </cell>
          <cell r="Z724">
            <v>2500</v>
          </cell>
          <cell r="AA724">
            <v>71868.464000000007</v>
          </cell>
        </row>
        <row r="725">
          <cell r="A725" t="str">
            <v>36010011</v>
          </cell>
          <cell r="B725" t="str">
            <v>Mendoza Sanchez Flora Del Carmen</v>
          </cell>
          <cell r="C725" t="str">
            <v>Jefe de departamento "a"</v>
          </cell>
          <cell r="D725">
            <v>723.81</v>
          </cell>
          <cell r="E725">
            <v>21714.3</v>
          </cell>
          <cell r="H725">
            <v>21714.3</v>
          </cell>
          <cell r="I725">
            <v>868.572</v>
          </cell>
          <cell r="J725">
            <v>22582.871999999999</v>
          </cell>
          <cell r="K725">
            <v>270995</v>
          </cell>
          <cell r="L725">
            <v>40527.33</v>
          </cell>
          <cell r="M725">
            <v>1500</v>
          </cell>
          <cell r="N725">
            <v>3764</v>
          </cell>
          <cell r="P725">
            <v>6000</v>
          </cell>
          <cell r="Q725">
            <v>7528</v>
          </cell>
          <cell r="T725">
            <v>34552</v>
          </cell>
          <cell r="U725">
            <v>4607</v>
          </cell>
          <cell r="V725">
            <v>0</v>
          </cell>
          <cell r="Y725">
            <v>67749</v>
          </cell>
          <cell r="Z725">
            <v>2500</v>
          </cell>
          <cell r="AA725">
            <v>439722.33</v>
          </cell>
        </row>
        <row r="726">
          <cell r="A726" t="str">
            <v>36010012</v>
          </cell>
          <cell r="B726" t="str">
            <v>Osalde Lizarraga Joyce Margarita</v>
          </cell>
          <cell r="C726" t="str">
            <v>Instructor</v>
          </cell>
          <cell r="D726">
            <v>44.99</v>
          </cell>
          <cell r="E726">
            <v>2699.4</v>
          </cell>
          <cell r="G726">
            <v>60</v>
          </cell>
          <cell r="H726">
            <v>2699.4</v>
          </cell>
          <cell r="I726">
            <v>107.976</v>
          </cell>
          <cell r="J726">
            <v>2807.3760000000002</v>
          </cell>
          <cell r="K726">
            <v>33689</v>
          </cell>
          <cell r="L726">
            <v>3743.1680000000001</v>
          </cell>
          <cell r="M726">
            <v>1500</v>
          </cell>
          <cell r="N726">
            <v>468</v>
          </cell>
          <cell r="O726">
            <v>2246</v>
          </cell>
          <cell r="P726">
            <v>6000</v>
          </cell>
          <cell r="Q726">
            <v>936</v>
          </cell>
          <cell r="T726">
            <v>4296</v>
          </cell>
          <cell r="U726">
            <v>573</v>
          </cell>
          <cell r="V726">
            <v>3191.52</v>
          </cell>
          <cell r="Z726">
            <v>2500</v>
          </cell>
          <cell r="AA726">
            <v>59142.687999999995</v>
          </cell>
        </row>
        <row r="727">
          <cell r="A727" t="str">
            <v>36010013</v>
          </cell>
          <cell r="B727" t="str">
            <v>Carvajal Sulub Abraham</v>
          </cell>
          <cell r="C727" t="str">
            <v>Instructor</v>
          </cell>
          <cell r="D727">
            <v>44.99</v>
          </cell>
          <cell r="E727">
            <v>1439.68</v>
          </cell>
          <cell r="G727">
            <v>32</v>
          </cell>
          <cell r="H727">
            <v>1439.68</v>
          </cell>
          <cell r="I727">
            <v>57.587200000000003</v>
          </cell>
          <cell r="J727">
            <v>1497.2672</v>
          </cell>
          <cell r="K727">
            <v>17968</v>
          </cell>
          <cell r="L727">
            <v>1996.3562666666667</v>
          </cell>
          <cell r="M727">
            <v>1500</v>
          </cell>
          <cell r="N727">
            <v>250</v>
          </cell>
          <cell r="O727">
            <v>1198</v>
          </cell>
          <cell r="P727">
            <v>6000</v>
          </cell>
          <cell r="Q727">
            <v>500</v>
          </cell>
          <cell r="T727">
            <v>2291</v>
          </cell>
          <cell r="U727">
            <v>306</v>
          </cell>
          <cell r="V727">
            <v>4058.16</v>
          </cell>
          <cell r="Z727">
            <v>2500</v>
          </cell>
          <cell r="AA727">
            <v>38567.516266666666</v>
          </cell>
        </row>
        <row r="728">
          <cell r="A728" t="str">
            <v>37010002</v>
          </cell>
          <cell r="B728" t="str">
            <v>Avendaño Gomez Maria Malena</v>
          </cell>
          <cell r="C728" t="str">
            <v>Coord. de Modulo tecnico</v>
          </cell>
          <cell r="D728">
            <v>198.26</v>
          </cell>
          <cell r="E728">
            <v>5947.7999999999993</v>
          </cell>
          <cell r="H728">
            <v>5947.7999999999993</v>
          </cell>
          <cell r="I728">
            <v>237.91199999999998</v>
          </cell>
          <cell r="J728">
            <v>6185.7119999999995</v>
          </cell>
          <cell r="K728">
            <v>74229</v>
          </cell>
          <cell r="L728">
            <v>9981.0796480000008</v>
          </cell>
          <cell r="M728">
            <v>1500</v>
          </cell>
          <cell r="N728">
            <v>1031</v>
          </cell>
          <cell r="O728">
            <v>16200</v>
          </cell>
          <cell r="P728">
            <v>6000</v>
          </cell>
          <cell r="Q728">
            <v>2062</v>
          </cell>
          <cell r="R728">
            <v>324</v>
          </cell>
          <cell r="T728">
            <v>9465</v>
          </cell>
          <cell r="U728">
            <v>1262</v>
          </cell>
          <cell r="V728">
            <v>0</v>
          </cell>
          <cell r="Z728">
            <v>2500</v>
          </cell>
          <cell r="AA728">
            <v>124554.079648</v>
          </cell>
        </row>
        <row r="729">
          <cell r="A729" t="str">
            <v>37010004</v>
          </cell>
          <cell r="B729" t="str">
            <v>Bejar Herrera Merli</v>
          </cell>
          <cell r="C729" t="str">
            <v>Coord. Centro de Capacitacion</v>
          </cell>
          <cell r="D729">
            <v>198.26</v>
          </cell>
          <cell r="E729">
            <v>5947.7999999999993</v>
          </cell>
          <cell r="H729">
            <v>5947.7999999999993</v>
          </cell>
          <cell r="I729">
            <v>237.91199999999998</v>
          </cell>
          <cell r="J729">
            <v>6185.7119999999995</v>
          </cell>
          <cell r="K729">
            <v>74229</v>
          </cell>
          <cell r="L729">
            <v>9981.08</v>
          </cell>
          <cell r="M729">
            <v>1500</v>
          </cell>
          <cell r="N729">
            <v>1031</v>
          </cell>
          <cell r="O729">
            <v>4949</v>
          </cell>
          <cell r="P729">
            <v>6000</v>
          </cell>
          <cell r="Q729">
            <v>2062</v>
          </cell>
          <cell r="R729">
            <v>648</v>
          </cell>
          <cell r="T729">
            <v>9465</v>
          </cell>
          <cell r="U729">
            <v>1262</v>
          </cell>
          <cell r="V729">
            <v>289.44</v>
          </cell>
          <cell r="Z729">
            <v>2500</v>
          </cell>
          <cell r="AA729">
            <v>113916.52</v>
          </cell>
        </row>
        <row r="730">
          <cell r="A730" t="str">
            <v>37010007</v>
          </cell>
          <cell r="B730" t="str">
            <v>Cervera Gongora Yolanda</v>
          </cell>
          <cell r="C730" t="str">
            <v>Secretaria de Depto. "c"</v>
          </cell>
          <cell r="D730">
            <v>117.16972800000001</v>
          </cell>
          <cell r="E730">
            <v>3515.09184</v>
          </cell>
          <cell r="H730">
            <v>3515.09184</v>
          </cell>
          <cell r="I730">
            <v>140.60367360000001</v>
          </cell>
          <cell r="J730">
            <v>3655.6955136000001</v>
          </cell>
          <cell r="K730">
            <v>43869</v>
          </cell>
          <cell r="L730">
            <v>5143.5506848000005</v>
          </cell>
          <cell r="M730">
            <v>1500</v>
          </cell>
          <cell r="N730">
            <v>610</v>
          </cell>
          <cell r="O730">
            <v>2925</v>
          </cell>
          <cell r="P730">
            <v>6000</v>
          </cell>
          <cell r="Q730">
            <v>1219</v>
          </cell>
          <cell r="R730">
            <v>648</v>
          </cell>
          <cell r="T730">
            <v>5594</v>
          </cell>
          <cell r="U730">
            <v>746</v>
          </cell>
          <cell r="V730">
            <v>2344.8000000000002</v>
          </cell>
          <cell r="Z730">
            <v>2500</v>
          </cell>
          <cell r="AA730">
            <v>73099.350684799996</v>
          </cell>
        </row>
        <row r="731">
          <cell r="A731" t="str">
            <v>37010008</v>
          </cell>
          <cell r="B731" t="str">
            <v>Chan Hernandez Gladys Noemi</v>
          </cell>
          <cell r="C731" t="str">
            <v>Intendente "b"</v>
          </cell>
          <cell r="D731">
            <v>99.290880000000001</v>
          </cell>
          <cell r="E731">
            <v>2978.7264</v>
          </cell>
          <cell r="H731">
            <v>2978.7264</v>
          </cell>
          <cell r="I731">
            <v>119.149056</v>
          </cell>
          <cell r="J731">
            <v>3097.8754560000002</v>
          </cell>
          <cell r="K731">
            <v>37175</v>
          </cell>
          <cell r="L731">
            <v>4201.3106080000007</v>
          </cell>
          <cell r="M731">
            <v>1500</v>
          </cell>
          <cell r="N731">
            <v>517</v>
          </cell>
          <cell r="O731">
            <v>2479</v>
          </cell>
          <cell r="P731">
            <v>6000</v>
          </cell>
          <cell r="Q731">
            <v>1033</v>
          </cell>
          <cell r="R731">
            <v>324</v>
          </cell>
          <cell r="T731">
            <v>4740</v>
          </cell>
          <cell r="U731">
            <v>632</v>
          </cell>
          <cell r="V731">
            <v>3000.24</v>
          </cell>
          <cell r="Z731">
            <v>2500</v>
          </cell>
          <cell r="AA731">
            <v>64101.550607999998</v>
          </cell>
        </row>
        <row r="732">
          <cell r="A732" t="str">
            <v>37010009</v>
          </cell>
          <cell r="B732" t="str">
            <v>Estrada Sanchez Gaspar</v>
          </cell>
          <cell r="C732" t="str">
            <v>Instructor</v>
          </cell>
          <cell r="D732">
            <v>44.99</v>
          </cell>
          <cell r="E732">
            <v>4319.04</v>
          </cell>
          <cell r="G732">
            <v>96</v>
          </cell>
          <cell r="H732">
            <v>4319.04</v>
          </cell>
          <cell r="I732">
            <v>172.76160000000002</v>
          </cell>
          <cell r="J732">
            <v>4491.8015999999998</v>
          </cell>
          <cell r="K732">
            <v>53902</v>
          </cell>
          <cell r="L732">
            <v>6744.1288000000004</v>
          </cell>
          <cell r="M732">
            <v>1500</v>
          </cell>
          <cell r="N732">
            <v>749</v>
          </cell>
          <cell r="O732">
            <v>3594</v>
          </cell>
          <cell r="P732">
            <v>6000</v>
          </cell>
          <cell r="Q732">
            <v>1498</v>
          </cell>
          <cell r="T732">
            <v>6873</v>
          </cell>
          <cell r="U732">
            <v>917</v>
          </cell>
          <cell r="V732">
            <v>1303.2</v>
          </cell>
          <cell r="Z732">
            <v>2500</v>
          </cell>
          <cell r="AA732">
            <v>85580.328800000003</v>
          </cell>
        </row>
        <row r="733">
          <cell r="A733" t="str">
            <v>37010012</v>
          </cell>
          <cell r="B733" t="str">
            <v>Raffull Quiñones Margarita De Jesus</v>
          </cell>
          <cell r="C733" t="str">
            <v>Secretaria de Depto. "a"</v>
          </cell>
          <cell r="D733">
            <v>111.76</v>
          </cell>
          <cell r="E733">
            <v>3352.8</v>
          </cell>
          <cell r="H733">
            <v>3352.8</v>
          </cell>
          <cell r="I733">
            <v>134.11200000000002</v>
          </cell>
          <cell r="J733">
            <v>3486.9120000000003</v>
          </cell>
          <cell r="K733">
            <v>41843</v>
          </cell>
          <cell r="L733">
            <v>4845.826</v>
          </cell>
          <cell r="M733">
            <v>1500</v>
          </cell>
          <cell r="N733">
            <v>582</v>
          </cell>
          <cell r="O733">
            <v>2790</v>
          </cell>
          <cell r="P733">
            <v>6000</v>
          </cell>
          <cell r="Q733">
            <v>1163</v>
          </cell>
          <cell r="R733">
            <v>324</v>
          </cell>
          <cell r="T733">
            <v>5335</v>
          </cell>
          <cell r="U733">
            <v>712</v>
          </cell>
          <cell r="V733">
            <v>2578.3200000000002</v>
          </cell>
          <cell r="Z733">
            <v>2500</v>
          </cell>
          <cell r="AA733">
            <v>70173.146000000008</v>
          </cell>
        </row>
        <row r="734">
          <cell r="A734" t="str">
            <v>37010014</v>
          </cell>
          <cell r="B734" t="str">
            <v>Salazar Tzec Maria Elena</v>
          </cell>
          <cell r="C734" t="str">
            <v>Asesor</v>
          </cell>
          <cell r="D734">
            <v>44.99</v>
          </cell>
          <cell r="E734">
            <v>5398.8</v>
          </cell>
          <cell r="G734">
            <v>120</v>
          </cell>
          <cell r="H734">
            <v>5398.8</v>
          </cell>
          <cell r="I734">
            <v>215.952</v>
          </cell>
          <cell r="J734">
            <v>5614.7520000000004</v>
          </cell>
          <cell r="K734">
            <v>67378</v>
          </cell>
          <cell r="L734">
            <v>7705.3253055999994</v>
          </cell>
          <cell r="M734">
            <v>1500</v>
          </cell>
          <cell r="N734">
            <v>936</v>
          </cell>
          <cell r="O734">
            <v>4492</v>
          </cell>
          <cell r="P734">
            <v>6000</v>
          </cell>
          <cell r="Q734">
            <v>1872</v>
          </cell>
          <cell r="T734">
            <v>8591</v>
          </cell>
          <cell r="U734">
            <v>1146</v>
          </cell>
          <cell r="V734">
            <v>328.56</v>
          </cell>
          <cell r="Z734">
            <v>2500</v>
          </cell>
          <cell r="AA734">
            <v>102448.88530559999</v>
          </cell>
        </row>
        <row r="735">
          <cell r="A735" t="str">
            <v>37010016</v>
          </cell>
          <cell r="B735" t="str">
            <v>Ucan Suaste Carlos</v>
          </cell>
          <cell r="C735" t="str">
            <v>Instructor</v>
          </cell>
          <cell r="D735">
            <v>44.99</v>
          </cell>
          <cell r="E735">
            <v>1079.76</v>
          </cell>
          <cell r="G735">
            <v>24</v>
          </cell>
          <cell r="H735">
            <v>1079.76</v>
          </cell>
          <cell r="I735">
            <v>43.190400000000004</v>
          </cell>
          <cell r="J735">
            <v>1122.9503999999999</v>
          </cell>
          <cell r="K735">
            <v>13476</v>
          </cell>
          <cell r="L735">
            <v>1497.2672</v>
          </cell>
          <cell r="M735">
            <v>1500</v>
          </cell>
          <cell r="N735">
            <v>188</v>
          </cell>
          <cell r="O735">
            <v>899</v>
          </cell>
          <cell r="P735">
            <v>6000</v>
          </cell>
          <cell r="Q735">
            <v>375</v>
          </cell>
          <cell r="T735">
            <v>1719</v>
          </cell>
          <cell r="U735">
            <v>230</v>
          </cell>
          <cell r="V735">
            <v>4304.6400000000003</v>
          </cell>
          <cell r="Z735">
            <v>2500</v>
          </cell>
          <cell r="AA735">
            <v>32688.907200000001</v>
          </cell>
        </row>
        <row r="736">
          <cell r="A736" t="str">
            <v>37010028</v>
          </cell>
          <cell r="B736" t="str">
            <v>Santos Cervera Martha Imelda</v>
          </cell>
          <cell r="C736" t="str">
            <v>Instructor</v>
          </cell>
          <cell r="D736">
            <v>44.99</v>
          </cell>
          <cell r="E736">
            <v>2879.36</v>
          </cell>
          <cell r="G736">
            <v>64</v>
          </cell>
          <cell r="H736">
            <v>2879.36</v>
          </cell>
          <cell r="I736">
            <v>115.17440000000001</v>
          </cell>
          <cell r="J736">
            <v>2994.5344</v>
          </cell>
          <cell r="K736">
            <v>35935</v>
          </cell>
          <cell r="L736">
            <v>4041.0225333333333</v>
          </cell>
          <cell r="M736">
            <v>1500</v>
          </cell>
          <cell r="N736">
            <v>500</v>
          </cell>
          <cell r="O736">
            <v>2396</v>
          </cell>
          <cell r="P736">
            <v>6000</v>
          </cell>
          <cell r="Q736">
            <v>999</v>
          </cell>
          <cell r="T736">
            <v>4582</v>
          </cell>
          <cell r="U736">
            <v>611</v>
          </cell>
          <cell r="V736">
            <v>3068.16</v>
          </cell>
          <cell r="Z736">
            <v>2500</v>
          </cell>
          <cell r="AA736">
            <v>62132.18253333334</v>
          </cell>
        </row>
        <row r="737">
          <cell r="A737" t="str">
            <v>37010029</v>
          </cell>
          <cell r="B737" t="str">
            <v>Martinez Cocom Georgina De Lourdes</v>
          </cell>
          <cell r="C737" t="str">
            <v>Secretaria de Depto. "a"</v>
          </cell>
          <cell r="D737">
            <v>111.76</v>
          </cell>
          <cell r="E737">
            <v>3352.8</v>
          </cell>
          <cell r="H737">
            <v>3352.8</v>
          </cell>
          <cell r="I737">
            <v>134.11200000000002</v>
          </cell>
          <cell r="J737">
            <v>3486.9120000000003</v>
          </cell>
          <cell r="K737">
            <v>41843</v>
          </cell>
          <cell r="L737">
            <v>4845.826</v>
          </cell>
          <cell r="M737">
            <v>1500</v>
          </cell>
          <cell r="N737">
            <v>582</v>
          </cell>
          <cell r="O737">
            <v>2790</v>
          </cell>
          <cell r="P737">
            <v>6000</v>
          </cell>
          <cell r="Q737">
            <v>1163</v>
          </cell>
          <cell r="T737">
            <v>5335</v>
          </cell>
          <cell r="U737">
            <v>712</v>
          </cell>
          <cell r="V737">
            <v>2578.3200000000002</v>
          </cell>
          <cell r="Z737">
            <v>2500</v>
          </cell>
          <cell r="AA737">
            <v>69849.146000000008</v>
          </cell>
        </row>
        <row r="738">
          <cell r="A738" t="str">
            <v>37010031</v>
          </cell>
          <cell r="B738" t="str">
            <v>May Pascual Genny Rosario De La Cruz</v>
          </cell>
          <cell r="C738" t="str">
            <v>Asesor</v>
          </cell>
          <cell r="D738">
            <v>44.99</v>
          </cell>
          <cell r="E738">
            <v>5398.8</v>
          </cell>
          <cell r="G738">
            <v>120</v>
          </cell>
          <cell r="H738">
            <v>5398.8</v>
          </cell>
          <cell r="I738">
            <v>215.952</v>
          </cell>
          <cell r="J738">
            <v>5614.7520000000004</v>
          </cell>
          <cell r="K738">
            <v>67378</v>
          </cell>
          <cell r="L738">
            <v>7705.3253055999994</v>
          </cell>
          <cell r="M738">
            <v>1500</v>
          </cell>
          <cell r="N738">
            <v>936</v>
          </cell>
          <cell r="O738">
            <v>4492</v>
          </cell>
          <cell r="P738">
            <v>6000</v>
          </cell>
          <cell r="Q738">
            <v>1872</v>
          </cell>
          <cell r="T738">
            <v>8591</v>
          </cell>
          <cell r="U738">
            <v>1146</v>
          </cell>
          <cell r="V738">
            <v>328.56</v>
          </cell>
          <cell r="Z738">
            <v>2500</v>
          </cell>
          <cell r="AA738">
            <v>102448.88530559999</v>
          </cell>
        </row>
        <row r="739">
          <cell r="A739" t="str">
            <v>37010032</v>
          </cell>
          <cell r="B739" t="str">
            <v>Carrillo Hernandez Flor Guadalupe</v>
          </cell>
          <cell r="C739" t="str">
            <v>Asesor</v>
          </cell>
          <cell r="D739">
            <v>44.99</v>
          </cell>
          <cell r="E739">
            <v>5398.8</v>
          </cell>
          <cell r="G739">
            <v>120</v>
          </cell>
          <cell r="H739">
            <v>5398.8</v>
          </cell>
          <cell r="I739">
            <v>215.952</v>
          </cell>
          <cell r="J739">
            <v>5614.7520000000004</v>
          </cell>
          <cell r="K739">
            <v>67378</v>
          </cell>
          <cell r="L739">
            <v>7705.8706399999983</v>
          </cell>
          <cell r="M739">
            <v>1500</v>
          </cell>
          <cell r="N739">
            <v>936</v>
          </cell>
          <cell r="O739">
            <v>4492</v>
          </cell>
          <cell r="P739">
            <v>6000</v>
          </cell>
          <cell r="Q739">
            <v>1872</v>
          </cell>
          <cell r="T739">
            <v>8591</v>
          </cell>
          <cell r="U739">
            <v>1146</v>
          </cell>
          <cell r="V739">
            <v>328.08</v>
          </cell>
          <cell r="Z739">
            <v>2500</v>
          </cell>
          <cell r="AA739">
            <v>102448.95064</v>
          </cell>
        </row>
        <row r="740">
          <cell r="A740" t="str">
            <v>13010024</v>
          </cell>
          <cell r="B740" t="str">
            <v>Castellanos Gongora Carely Paulita</v>
          </cell>
          <cell r="C740" t="str">
            <v>Asesor</v>
          </cell>
          <cell r="D740">
            <v>44.99</v>
          </cell>
          <cell r="E740">
            <v>1799.6000000000001</v>
          </cell>
          <cell r="G740">
            <v>40</v>
          </cell>
          <cell r="H740">
            <v>1799.6000000000001</v>
          </cell>
          <cell r="I740">
            <v>71.984000000000009</v>
          </cell>
          <cell r="J740">
            <v>1871.5840000000001</v>
          </cell>
          <cell r="K740">
            <v>22460</v>
          </cell>
          <cell r="L740">
            <v>3722.3680000000004</v>
          </cell>
          <cell r="M740">
            <v>1500</v>
          </cell>
          <cell r="N740">
            <v>312</v>
          </cell>
          <cell r="O740">
            <v>1498</v>
          </cell>
          <cell r="P740">
            <v>6000</v>
          </cell>
          <cell r="Q740">
            <v>624</v>
          </cell>
          <cell r="T740">
            <v>2864</v>
          </cell>
          <cell r="U740">
            <v>382</v>
          </cell>
          <cell r="V740">
            <v>3201.6</v>
          </cell>
          <cell r="Z740">
            <v>2500</v>
          </cell>
          <cell r="AA740">
            <v>45063.968000000001</v>
          </cell>
        </row>
        <row r="741">
          <cell r="A741" t="str">
            <v>37010033</v>
          </cell>
          <cell r="B741" t="str">
            <v>Aguilar Fernandez Mayra Del Socorro</v>
          </cell>
          <cell r="C741" t="str">
            <v>Coord. de asesores "b"</v>
          </cell>
          <cell r="D741">
            <v>126.179456</v>
          </cell>
          <cell r="E741">
            <v>3785.3836799999999</v>
          </cell>
          <cell r="H741">
            <v>3785.3836799999999</v>
          </cell>
          <cell r="I741">
            <v>151.41534720000001</v>
          </cell>
          <cell r="J741">
            <v>3936.7990271999997</v>
          </cell>
          <cell r="K741">
            <v>47242</v>
          </cell>
          <cell r="L741">
            <v>5815.3353695999995</v>
          </cell>
          <cell r="M741">
            <v>1500</v>
          </cell>
          <cell r="N741">
            <v>657</v>
          </cell>
          <cell r="O741">
            <v>3150</v>
          </cell>
          <cell r="P741">
            <v>6000</v>
          </cell>
          <cell r="Q741">
            <v>1313</v>
          </cell>
          <cell r="T741">
            <v>6024</v>
          </cell>
          <cell r="U741">
            <v>804</v>
          </cell>
          <cell r="V741">
            <v>2159.52</v>
          </cell>
          <cell r="Z741">
            <v>2500</v>
          </cell>
          <cell r="AA741">
            <v>77164.855369600002</v>
          </cell>
        </row>
        <row r="742">
          <cell r="A742" t="str">
            <v>37010037</v>
          </cell>
          <cell r="B742" t="str">
            <v>Osorio - Maria Jose</v>
          </cell>
          <cell r="C742" t="str">
            <v>Asesor</v>
          </cell>
          <cell r="D742">
            <v>44.99</v>
          </cell>
          <cell r="E742">
            <v>5398.8</v>
          </cell>
          <cell r="G742">
            <v>120</v>
          </cell>
          <cell r="H742">
            <v>5398.8</v>
          </cell>
          <cell r="I742">
            <v>215.952</v>
          </cell>
          <cell r="J742">
            <v>5614.7520000000004</v>
          </cell>
          <cell r="K742">
            <v>67378</v>
          </cell>
          <cell r="L742">
            <v>7705.3253055999994</v>
          </cell>
          <cell r="M742">
            <v>1500</v>
          </cell>
          <cell r="N742">
            <v>936</v>
          </cell>
          <cell r="O742">
            <v>4492</v>
          </cell>
          <cell r="P742">
            <v>6000</v>
          </cell>
          <cell r="Q742">
            <v>1872</v>
          </cell>
          <cell r="T742">
            <v>8591</v>
          </cell>
          <cell r="U742">
            <v>1146</v>
          </cell>
          <cell r="V742">
            <v>328.56</v>
          </cell>
          <cell r="Z742">
            <v>2500</v>
          </cell>
          <cell r="AA742">
            <v>102448.88530559999</v>
          </cell>
        </row>
        <row r="743">
          <cell r="A743" t="str">
            <v>37010038</v>
          </cell>
          <cell r="B743" t="str">
            <v>Castillo Bacab Maria Mercedes</v>
          </cell>
          <cell r="C743" t="str">
            <v>Coord. de asesores "a"</v>
          </cell>
          <cell r="D743">
            <v>126.18</v>
          </cell>
          <cell r="E743">
            <v>3785.4</v>
          </cell>
          <cell r="H743">
            <v>3785.4</v>
          </cell>
          <cell r="I743">
            <v>151.416</v>
          </cell>
          <cell r="J743">
            <v>3936.8160000000003</v>
          </cell>
          <cell r="K743">
            <v>47242</v>
          </cell>
          <cell r="L743">
            <v>5815.3680000000004</v>
          </cell>
          <cell r="M743">
            <v>1500</v>
          </cell>
          <cell r="N743">
            <v>657</v>
          </cell>
          <cell r="O743">
            <v>3150</v>
          </cell>
          <cell r="P743">
            <v>6000</v>
          </cell>
          <cell r="Q743">
            <v>1313</v>
          </cell>
          <cell r="T743">
            <v>6024</v>
          </cell>
          <cell r="U743">
            <v>804</v>
          </cell>
          <cell r="V743">
            <v>2159.52</v>
          </cell>
          <cell r="Z743">
            <v>2500</v>
          </cell>
          <cell r="AA743">
            <v>77164.888000000006</v>
          </cell>
        </row>
        <row r="744">
          <cell r="A744" t="str">
            <v>37010039</v>
          </cell>
          <cell r="B744" t="str">
            <v>Canto Duarte Sara Patricia</v>
          </cell>
          <cell r="C744" t="str">
            <v>Instructor</v>
          </cell>
          <cell r="D744">
            <v>44.99</v>
          </cell>
          <cell r="E744">
            <v>5038.88</v>
          </cell>
          <cell r="G744">
            <v>112</v>
          </cell>
          <cell r="H744">
            <v>5038.88</v>
          </cell>
          <cell r="I744">
            <v>201.55520000000001</v>
          </cell>
          <cell r="J744">
            <v>5240.4351999999999</v>
          </cell>
          <cell r="K744">
            <v>62886</v>
          </cell>
          <cell r="L744">
            <v>8034.9069333333337</v>
          </cell>
          <cell r="M744">
            <v>1500</v>
          </cell>
          <cell r="N744">
            <v>874</v>
          </cell>
          <cell r="O744">
            <v>4193</v>
          </cell>
          <cell r="P744">
            <v>6000</v>
          </cell>
          <cell r="Q744">
            <v>1747</v>
          </cell>
          <cell r="T744">
            <v>8018</v>
          </cell>
          <cell r="U744">
            <v>1070</v>
          </cell>
          <cell r="V744">
            <v>119.52</v>
          </cell>
          <cell r="Z744">
            <v>2500</v>
          </cell>
          <cell r="AA744">
            <v>96942.426933333336</v>
          </cell>
        </row>
        <row r="745">
          <cell r="A745" t="str">
            <v>37010042</v>
          </cell>
          <cell r="B745" t="str">
            <v>Leal Flores Israel</v>
          </cell>
          <cell r="C745" t="str">
            <v>Instructor</v>
          </cell>
          <cell r="D745">
            <v>44.99</v>
          </cell>
          <cell r="E745">
            <v>1439.68</v>
          </cell>
          <cell r="G745">
            <v>32</v>
          </cell>
          <cell r="H745">
            <v>1439.68</v>
          </cell>
          <cell r="I745">
            <v>57.587200000000003</v>
          </cell>
          <cell r="J745">
            <v>1497.2672</v>
          </cell>
          <cell r="K745">
            <v>17968</v>
          </cell>
          <cell r="L745">
            <v>1996.3562666666667</v>
          </cell>
          <cell r="M745">
            <v>1500</v>
          </cell>
          <cell r="N745">
            <v>250</v>
          </cell>
          <cell r="O745">
            <v>1198</v>
          </cell>
          <cell r="P745">
            <v>6000</v>
          </cell>
          <cell r="Q745">
            <v>500</v>
          </cell>
          <cell r="T745">
            <v>2291</v>
          </cell>
          <cell r="U745">
            <v>306</v>
          </cell>
          <cell r="V745">
            <v>4058.16</v>
          </cell>
          <cell r="Z745">
            <v>2500</v>
          </cell>
          <cell r="AA745">
            <v>38567.516266666666</v>
          </cell>
        </row>
        <row r="746">
          <cell r="A746" t="str">
            <v>37020018</v>
          </cell>
          <cell r="B746" t="str">
            <v>Gomez Naranjo Elsa Miriam</v>
          </cell>
          <cell r="C746" t="str">
            <v>Instructor</v>
          </cell>
          <cell r="D746">
            <v>44.99</v>
          </cell>
          <cell r="E746">
            <v>2699.4</v>
          </cell>
          <cell r="G746">
            <v>60</v>
          </cell>
          <cell r="H746">
            <v>2699.4</v>
          </cell>
          <cell r="I746">
            <v>107.976</v>
          </cell>
          <cell r="J746">
            <v>2807.3760000000002</v>
          </cell>
          <cell r="K746">
            <v>33689</v>
          </cell>
          <cell r="L746">
            <v>3743.1680000000001</v>
          </cell>
          <cell r="M746">
            <v>1500</v>
          </cell>
          <cell r="N746">
            <v>468</v>
          </cell>
          <cell r="O746">
            <v>2246</v>
          </cell>
          <cell r="P746">
            <v>6000</v>
          </cell>
          <cell r="Q746">
            <v>936</v>
          </cell>
          <cell r="R746">
            <v>648</v>
          </cell>
          <cell r="T746">
            <v>4296</v>
          </cell>
          <cell r="U746">
            <v>573</v>
          </cell>
          <cell r="V746">
            <v>3191.52</v>
          </cell>
          <cell r="Z746">
            <v>2500</v>
          </cell>
          <cell r="AA746">
            <v>59790.687999999995</v>
          </cell>
        </row>
        <row r="747">
          <cell r="A747" t="str">
            <v>37020019</v>
          </cell>
          <cell r="B747" t="str">
            <v>Rafful Quiñonez Maria Patricia</v>
          </cell>
          <cell r="C747" t="str">
            <v>Instructor</v>
          </cell>
          <cell r="D747">
            <v>44.99</v>
          </cell>
          <cell r="E747">
            <v>5398.8</v>
          </cell>
          <cell r="G747">
            <v>120</v>
          </cell>
          <cell r="H747">
            <v>5398.8</v>
          </cell>
          <cell r="I747">
            <v>215.952</v>
          </cell>
          <cell r="J747">
            <v>5614.7520000000004</v>
          </cell>
          <cell r="K747">
            <v>67378</v>
          </cell>
          <cell r="L747">
            <v>8647.4060000000009</v>
          </cell>
          <cell r="M747">
            <v>1500</v>
          </cell>
          <cell r="N747">
            <v>936</v>
          </cell>
          <cell r="O747">
            <v>4492</v>
          </cell>
          <cell r="P747">
            <v>6000</v>
          </cell>
          <cell r="Q747">
            <v>1872</v>
          </cell>
          <cell r="R747">
            <v>648</v>
          </cell>
          <cell r="T747">
            <v>8591</v>
          </cell>
          <cell r="U747">
            <v>1146</v>
          </cell>
          <cell r="V747">
            <v>0</v>
          </cell>
          <cell r="Z747">
            <v>2500</v>
          </cell>
          <cell r="AA747">
            <v>103710.406</v>
          </cell>
        </row>
        <row r="748">
          <cell r="A748" t="str">
            <v>37030001</v>
          </cell>
          <cell r="B748" t="str">
            <v>Hernandez Pou Rosa Maria</v>
          </cell>
          <cell r="C748" t="str">
            <v>Instructor</v>
          </cell>
          <cell r="D748">
            <v>44.99</v>
          </cell>
          <cell r="E748">
            <v>1619.64</v>
          </cell>
          <cell r="G748">
            <v>36</v>
          </cell>
          <cell r="H748">
            <v>1619.64</v>
          </cell>
          <cell r="I748">
            <v>64.785600000000002</v>
          </cell>
          <cell r="J748">
            <v>1684.4256</v>
          </cell>
          <cell r="K748">
            <v>20214</v>
          </cell>
          <cell r="L748">
            <v>2245.9007999999999</v>
          </cell>
          <cell r="M748">
            <v>1500</v>
          </cell>
          <cell r="N748">
            <v>281</v>
          </cell>
          <cell r="O748">
            <v>1348</v>
          </cell>
          <cell r="P748">
            <v>6000</v>
          </cell>
          <cell r="Q748">
            <v>562</v>
          </cell>
          <cell r="T748">
            <v>2578</v>
          </cell>
          <cell r="U748">
            <v>344</v>
          </cell>
          <cell r="V748">
            <v>3934.8</v>
          </cell>
          <cell r="Z748">
            <v>2500</v>
          </cell>
          <cell r="AA748">
            <v>41507.700800000006</v>
          </cell>
        </row>
        <row r="749">
          <cell r="A749" t="str">
            <v>37030020</v>
          </cell>
          <cell r="B749" t="str">
            <v>Diaz Diaz Neyvi Del Socorro</v>
          </cell>
          <cell r="C749" t="str">
            <v>Instructor</v>
          </cell>
          <cell r="D749">
            <v>44.99</v>
          </cell>
          <cell r="E749">
            <v>3239.28</v>
          </cell>
          <cell r="G749">
            <v>72</v>
          </cell>
          <cell r="H749">
            <v>3239.28</v>
          </cell>
          <cell r="I749">
            <v>129.5712</v>
          </cell>
          <cell r="J749">
            <v>3368.8512000000001</v>
          </cell>
          <cell r="K749">
            <v>40427</v>
          </cell>
          <cell r="L749">
            <v>4662.7115999999996</v>
          </cell>
          <cell r="M749">
            <v>1500</v>
          </cell>
          <cell r="N749">
            <v>562</v>
          </cell>
          <cell r="O749">
            <v>2696</v>
          </cell>
          <cell r="P749">
            <v>6000</v>
          </cell>
          <cell r="Q749">
            <v>1123</v>
          </cell>
          <cell r="R749">
            <v>972</v>
          </cell>
          <cell r="T749">
            <v>5155</v>
          </cell>
          <cell r="U749">
            <v>688</v>
          </cell>
          <cell r="V749">
            <v>2821.68</v>
          </cell>
          <cell r="Z749">
            <v>2500</v>
          </cell>
          <cell r="AA749">
            <v>69107.391600000003</v>
          </cell>
        </row>
        <row r="750">
          <cell r="A750" t="str">
            <v>37070022</v>
          </cell>
          <cell r="B750" t="str">
            <v>De La Rosa Leon Angel Roberto</v>
          </cell>
          <cell r="C750" t="str">
            <v>Vigilante "b"</v>
          </cell>
          <cell r="D750">
            <v>106.7872</v>
          </cell>
          <cell r="E750">
            <v>3203.616</v>
          </cell>
          <cell r="H750">
            <v>3203.616</v>
          </cell>
          <cell r="I750">
            <v>128.14464000000001</v>
          </cell>
          <cell r="J750">
            <v>3331.76064</v>
          </cell>
          <cell r="K750">
            <v>39982</v>
          </cell>
          <cell r="L750">
            <v>4605.1775200000002</v>
          </cell>
          <cell r="M750">
            <v>1500</v>
          </cell>
          <cell r="N750">
            <v>556</v>
          </cell>
          <cell r="O750">
            <v>2666</v>
          </cell>
          <cell r="P750">
            <v>6000</v>
          </cell>
          <cell r="Q750">
            <v>1111</v>
          </cell>
          <cell r="R750">
            <v>648</v>
          </cell>
          <cell r="S750">
            <v>1333</v>
          </cell>
          <cell r="T750">
            <v>5098</v>
          </cell>
          <cell r="U750">
            <v>680</v>
          </cell>
          <cell r="V750">
            <v>2845.92</v>
          </cell>
          <cell r="Z750">
            <v>2500</v>
          </cell>
          <cell r="AA750">
            <v>69525.097519999996</v>
          </cell>
        </row>
        <row r="751">
          <cell r="A751" t="str">
            <v>37070023</v>
          </cell>
          <cell r="B751" t="str">
            <v>Lora Brito Gutberto Jesus</v>
          </cell>
          <cell r="C751" t="str">
            <v>Vigilante "b"</v>
          </cell>
          <cell r="D751">
            <v>106.7872</v>
          </cell>
          <cell r="E751">
            <v>3203.616</v>
          </cell>
          <cell r="H751">
            <v>3203.616</v>
          </cell>
          <cell r="I751">
            <v>128.14464000000001</v>
          </cell>
          <cell r="J751">
            <v>3331.76064</v>
          </cell>
          <cell r="K751">
            <v>39982</v>
          </cell>
          <cell r="L751">
            <v>4605.1775200000002</v>
          </cell>
          <cell r="M751">
            <v>1500</v>
          </cell>
          <cell r="N751">
            <v>556</v>
          </cell>
          <cell r="O751">
            <v>2666</v>
          </cell>
          <cell r="P751">
            <v>6000</v>
          </cell>
          <cell r="Q751">
            <v>1111</v>
          </cell>
          <cell r="R751">
            <v>324</v>
          </cell>
          <cell r="S751">
            <v>1333</v>
          </cell>
          <cell r="T751">
            <v>5098</v>
          </cell>
          <cell r="U751">
            <v>680</v>
          </cell>
          <cell r="V751">
            <v>2845.92</v>
          </cell>
          <cell r="Z751">
            <v>2500</v>
          </cell>
          <cell r="AA751">
            <v>69201.097519999996</v>
          </cell>
        </row>
        <row r="752">
          <cell r="A752" t="str">
            <v>37070024</v>
          </cell>
          <cell r="B752" t="str">
            <v>Mezquita Argaez Pedro Francisco</v>
          </cell>
          <cell r="C752" t="str">
            <v>Tecnico de mantenimiento "a"</v>
          </cell>
          <cell r="D752">
            <v>106.79</v>
          </cell>
          <cell r="E752">
            <v>3203.7000000000003</v>
          </cell>
          <cell r="H752">
            <v>3203.7000000000003</v>
          </cell>
          <cell r="I752">
            <v>128.14800000000002</v>
          </cell>
          <cell r="J752">
            <v>3331.8480000000004</v>
          </cell>
          <cell r="K752">
            <v>39983</v>
          </cell>
          <cell r="L752">
            <v>4605.304000000001</v>
          </cell>
          <cell r="M752">
            <v>1500</v>
          </cell>
          <cell r="N752">
            <v>556</v>
          </cell>
          <cell r="O752">
            <v>2666</v>
          </cell>
          <cell r="P752">
            <v>6000</v>
          </cell>
          <cell r="Q752">
            <v>1111</v>
          </cell>
          <cell r="R752">
            <v>648</v>
          </cell>
          <cell r="T752">
            <v>5098</v>
          </cell>
          <cell r="U752">
            <v>680</v>
          </cell>
          <cell r="V752">
            <v>2846.16</v>
          </cell>
          <cell r="Z752">
            <v>2500</v>
          </cell>
          <cell r="AA752">
            <v>68193.464000000007</v>
          </cell>
        </row>
        <row r="753">
          <cell r="A753" t="str">
            <v>37070025</v>
          </cell>
          <cell r="B753" t="str">
            <v>Pech Rodriguez Gabriel</v>
          </cell>
          <cell r="C753" t="str">
            <v>Vigilante "b"</v>
          </cell>
          <cell r="D753">
            <v>106.7872</v>
          </cell>
          <cell r="E753">
            <v>3203.616</v>
          </cell>
          <cell r="H753">
            <v>3203.616</v>
          </cell>
          <cell r="I753">
            <v>128.14464000000001</v>
          </cell>
          <cell r="J753">
            <v>3331.76064</v>
          </cell>
          <cell r="K753">
            <v>39982</v>
          </cell>
          <cell r="L753">
            <v>4605.1775200000002</v>
          </cell>
          <cell r="M753">
            <v>1500</v>
          </cell>
          <cell r="N753">
            <v>556</v>
          </cell>
          <cell r="O753">
            <v>2666</v>
          </cell>
          <cell r="P753">
            <v>6000</v>
          </cell>
          <cell r="Q753">
            <v>1111</v>
          </cell>
          <cell r="R753">
            <v>972</v>
          </cell>
          <cell r="S753">
            <v>1333</v>
          </cell>
          <cell r="T753">
            <v>5098</v>
          </cell>
          <cell r="U753">
            <v>680</v>
          </cell>
          <cell r="V753">
            <v>2845.92</v>
          </cell>
          <cell r="W753">
            <v>2666</v>
          </cell>
          <cell r="Z753">
            <v>2500</v>
          </cell>
          <cell r="AA753">
            <v>72515.097519999996</v>
          </cell>
        </row>
        <row r="754">
          <cell r="A754" t="str">
            <v>37070026</v>
          </cell>
          <cell r="B754" t="str">
            <v>Vadillo Rosado Renan</v>
          </cell>
          <cell r="C754" t="str">
            <v>Tecnico de mantenimiento "b"</v>
          </cell>
          <cell r="D754">
            <v>115.66</v>
          </cell>
          <cell r="E754">
            <v>3469.7999999999997</v>
          </cell>
          <cell r="F754">
            <v>250</v>
          </cell>
          <cell r="H754">
            <v>3719.7999999999997</v>
          </cell>
          <cell r="I754">
            <v>148.792</v>
          </cell>
          <cell r="J754">
            <v>3868.5919999999996</v>
          </cell>
          <cell r="K754">
            <v>46424</v>
          </cell>
          <cell r="L754">
            <v>5702.5626666666667</v>
          </cell>
          <cell r="M754">
            <v>1500</v>
          </cell>
          <cell r="N754">
            <v>645</v>
          </cell>
          <cell r="O754">
            <v>3095</v>
          </cell>
          <cell r="P754">
            <v>6000</v>
          </cell>
          <cell r="Q754">
            <v>1290</v>
          </cell>
          <cell r="R754">
            <v>648</v>
          </cell>
          <cell r="S754">
            <v>1548</v>
          </cell>
          <cell r="T754">
            <v>5919</v>
          </cell>
          <cell r="U754">
            <v>790</v>
          </cell>
          <cell r="V754">
            <v>2204.4</v>
          </cell>
          <cell r="W754">
            <v>3095</v>
          </cell>
          <cell r="Z754">
            <v>2500</v>
          </cell>
          <cell r="AA754">
            <v>81360.962666666659</v>
          </cell>
        </row>
        <row r="755">
          <cell r="A755" t="str">
            <v>38010002</v>
          </cell>
          <cell r="B755" t="str">
            <v>Castillo Diaz Adlemy De Jesus</v>
          </cell>
          <cell r="C755" t="str">
            <v>Instructor</v>
          </cell>
          <cell r="D755">
            <v>44.99</v>
          </cell>
          <cell r="E755">
            <v>2699.4</v>
          </cell>
          <cell r="G755">
            <v>60</v>
          </cell>
          <cell r="H755">
            <v>2699.4</v>
          </cell>
          <cell r="I755">
            <v>107.976</v>
          </cell>
          <cell r="J755">
            <v>2807.3760000000002</v>
          </cell>
          <cell r="K755">
            <v>33689</v>
          </cell>
          <cell r="L755">
            <v>3743.1680000000001</v>
          </cell>
          <cell r="M755">
            <v>1500</v>
          </cell>
          <cell r="N755">
            <v>468</v>
          </cell>
          <cell r="O755">
            <v>2246</v>
          </cell>
          <cell r="P755">
            <v>6000</v>
          </cell>
          <cell r="Q755">
            <v>936</v>
          </cell>
          <cell r="T755">
            <v>4296</v>
          </cell>
          <cell r="U755">
            <v>573</v>
          </cell>
          <cell r="V755">
            <v>3191.52</v>
          </cell>
          <cell r="Z755">
            <v>2500</v>
          </cell>
          <cell r="AA755">
            <v>59142.687999999995</v>
          </cell>
        </row>
        <row r="756">
          <cell r="A756" t="str">
            <v>38010004</v>
          </cell>
          <cell r="B756" t="str">
            <v>Castillo Hernandez Rodolfo De La C.</v>
          </cell>
          <cell r="C756" t="str">
            <v>Vigilante "a"</v>
          </cell>
          <cell r="D756">
            <v>106.79</v>
          </cell>
          <cell r="E756">
            <v>3203.7000000000003</v>
          </cell>
          <cell r="H756">
            <v>3203.7000000000003</v>
          </cell>
          <cell r="I756">
            <v>128.14800000000002</v>
          </cell>
          <cell r="J756">
            <v>3331.8480000000004</v>
          </cell>
          <cell r="K756">
            <v>39983</v>
          </cell>
          <cell r="L756">
            <v>4605.304000000001</v>
          </cell>
          <cell r="M756">
            <v>1500</v>
          </cell>
          <cell r="N756">
            <v>556</v>
          </cell>
          <cell r="O756">
            <v>2666</v>
          </cell>
          <cell r="P756">
            <v>6000</v>
          </cell>
          <cell r="Q756">
            <v>1111</v>
          </cell>
          <cell r="R756">
            <v>324</v>
          </cell>
          <cell r="S756">
            <v>1333</v>
          </cell>
          <cell r="T756">
            <v>5098</v>
          </cell>
          <cell r="U756">
            <v>680</v>
          </cell>
          <cell r="V756">
            <v>2846.16</v>
          </cell>
          <cell r="W756">
            <v>2666</v>
          </cell>
          <cell r="Z756">
            <v>2500</v>
          </cell>
          <cell r="AA756">
            <v>71868.464000000007</v>
          </cell>
        </row>
        <row r="757">
          <cell r="A757" t="str">
            <v>38010005</v>
          </cell>
          <cell r="B757" t="str">
            <v>Castro Escobedo Ysabel Cristina</v>
          </cell>
          <cell r="C757" t="str">
            <v>Coord. Centro de Capacitacion</v>
          </cell>
          <cell r="D757">
            <v>198.26</v>
          </cell>
          <cell r="E757">
            <v>5947.7999999999993</v>
          </cell>
          <cell r="H757">
            <v>5947.7999999999993</v>
          </cell>
          <cell r="I757">
            <v>237.91199999999998</v>
          </cell>
          <cell r="J757">
            <v>6185.7119999999995</v>
          </cell>
          <cell r="K757">
            <v>74229</v>
          </cell>
          <cell r="L757">
            <v>9981.08</v>
          </cell>
          <cell r="M757">
            <v>1500</v>
          </cell>
          <cell r="N757">
            <v>1031</v>
          </cell>
          <cell r="O757">
            <v>4949</v>
          </cell>
          <cell r="P757">
            <v>6000</v>
          </cell>
          <cell r="Q757">
            <v>2062</v>
          </cell>
          <cell r="R757">
            <v>324</v>
          </cell>
          <cell r="T757">
            <v>9465</v>
          </cell>
          <cell r="U757">
            <v>1262</v>
          </cell>
          <cell r="V757">
            <v>289.2</v>
          </cell>
          <cell r="Z757">
            <v>2500</v>
          </cell>
          <cell r="AA757">
            <v>113592.28</v>
          </cell>
        </row>
        <row r="758">
          <cell r="A758" t="str">
            <v>38010008</v>
          </cell>
          <cell r="B758" t="str">
            <v>Perez Nuñez Lucero De Fatima</v>
          </cell>
          <cell r="C758" t="str">
            <v>Instructor</v>
          </cell>
          <cell r="D758">
            <v>44.99</v>
          </cell>
          <cell r="E758">
            <v>2699.4</v>
          </cell>
          <cell r="G758">
            <v>60</v>
          </cell>
          <cell r="H758">
            <v>2699.4</v>
          </cell>
          <cell r="I758">
            <v>107.976</v>
          </cell>
          <cell r="J758">
            <v>2807.3760000000002</v>
          </cell>
          <cell r="K758">
            <v>33689</v>
          </cell>
          <cell r="L758">
            <v>3743.1680000000001</v>
          </cell>
          <cell r="M758">
            <v>1500</v>
          </cell>
          <cell r="N758">
            <v>468</v>
          </cell>
          <cell r="O758">
            <v>2246</v>
          </cell>
          <cell r="P758">
            <v>6000</v>
          </cell>
          <cell r="Q758">
            <v>936</v>
          </cell>
          <cell r="T758">
            <v>4296</v>
          </cell>
          <cell r="U758">
            <v>573</v>
          </cell>
          <cell r="V758">
            <v>3191.52</v>
          </cell>
          <cell r="Z758">
            <v>2500</v>
          </cell>
          <cell r="AA758">
            <v>59142.687999999995</v>
          </cell>
        </row>
        <row r="759">
          <cell r="A759" t="str">
            <v>38010011</v>
          </cell>
          <cell r="B759" t="str">
            <v>Alegria Jacter Patricia</v>
          </cell>
          <cell r="C759" t="str">
            <v>Secretaria de Depto. "a"</v>
          </cell>
          <cell r="D759">
            <v>111.76</v>
          </cell>
          <cell r="E759">
            <v>3352.8</v>
          </cell>
          <cell r="H759">
            <v>3352.8</v>
          </cell>
          <cell r="I759">
            <v>134.11200000000002</v>
          </cell>
          <cell r="J759">
            <v>3486.9120000000003</v>
          </cell>
          <cell r="K759">
            <v>41843</v>
          </cell>
          <cell r="L759">
            <v>4845.826</v>
          </cell>
          <cell r="M759">
            <v>1500</v>
          </cell>
          <cell r="N759">
            <v>582</v>
          </cell>
          <cell r="O759">
            <v>2790</v>
          </cell>
          <cell r="P759">
            <v>6000</v>
          </cell>
          <cell r="Q759">
            <v>1163</v>
          </cell>
          <cell r="T759">
            <v>5335</v>
          </cell>
          <cell r="U759">
            <v>712</v>
          </cell>
          <cell r="V759">
            <v>2578.3200000000002</v>
          </cell>
          <cell r="Z759">
            <v>2500</v>
          </cell>
          <cell r="AA759">
            <v>69849.146000000008</v>
          </cell>
        </row>
        <row r="760">
          <cell r="A760" t="str">
            <v>38020008</v>
          </cell>
          <cell r="B760" t="str">
            <v>Pinto Villanueva Alberto Isabel</v>
          </cell>
          <cell r="C760" t="str">
            <v>Vigilante "a"</v>
          </cell>
          <cell r="D760">
            <v>106.79</v>
          </cell>
          <cell r="E760">
            <v>3203.7000000000003</v>
          </cell>
          <cell r="H760">
            <v>3203.7000000000003</v>
          </cell>
          <cell r="I760">
            <v>128.14800000000002</v>
          </cell>
          <cell r="J760">
            <v>3331.8480000000004</v>
          </cell>
          <cell r="K760">
            <v>39983</v>
          </cell>
          <cell r="L760">
            <v>4605.304000000001</v>
          </cell>
          <cell r="M760">
            <v>1500</v>
          </cell>
          <cell r="N760">
            <v>556</v>
          </cell>
          <cell r="O760">
            <v>2666</v>
          </cell>
          <cell r="P760">
            <v>6000</v>
          </cell>
          <cell r="Q760">
            <v>1111</v>
          </cell>
          <cell r="R760">
            <v>324</v>
          </cell>
          <cell r="S760">
            <v>1333</v>
          </cell>
          <cell r="T760">
            <v>5098</v>
          </cell>
          <cell r="U760">
            <v>680</v>
          </cell>
          <cell r="V760">
            <v>2846.16</v>
          </cell>
          <cell r="W760">
            <v>2666</v>
          </cell>
          <cell r="Z760">
            <v>2500</v>
          </cell>
          <cell r="AA760">
            <v>71868.464000000007</v>
          </cell>
        </row>
        <row r="761">
          <cell r="A761" t="str">
            <v>39010003</v>
          </cell>
          <cell r="B761" t="str">
            <v>Cardeña Burgos Renan Omar</v>
          </cell>
          <cell r="C761" t="str">
            <v>Asesor de materias</v>
          </cell>
          <cell r="D761">
            <v>44.99</v>
          </cell>
          <cell r="E761">
            <v>1799.6000000000001</v>
          </cell>
          <cell r="G761">
            <v>40</v>
          </cell>
          <cell r="H761">
            <v>1799.6000000000001</v>
          </cell>
          <cell r="I761">
            <v>71.984000000000009</v>
          </cell>
          <cell r="J761">
            <v>1871.5840000000001</v>
          </cell>
          <cell r="K761">
            <v>22460</v>
          </cell>
          <cell r="L761">
            <v>2246.1284351999998</v>
          </cell>
          <cell r="M761">
            <v>1500</v>
          </cell>
          <cell r="N761">
            <v>312</v>
          </cell>
          <cell r="O761">
            <v>1498</v>
          </cell>
          <cell r="P761">
            <v>6000</v>
          </cell>
          <cell r="Q761">
            <v>624</v>
          </cell>
          <cell r="R761">
            <v>972</v>
          </cell>
          <cell r="T761">
            <v>2864</v>
          </cell>
          <cell r="U761">
            <v>382</v>
          </cell>
          <cell r="V761">
            <v>3934.56</v>
          </cell>
          <cell r="Z761">
            <v>2500</v>
          </cell>
          <cell r="AA761">
            <v>45292.688435199998</v>
          </cell>
        </row>
        <row r="762">
          <cell r="A762" t="str">
            <v>39010004</v>
          </cell>
          <cell r="B762" t="str">
            <v>Cauich Pech Margarito</v>
          </cell>
          <cell r="C762" t="str">
            <v>Intendente "b"</v>
          </cell>
          <cell r="D762">
            <v>99.288799999999995</v>
          </cell>
          <cell r="E762">
            <v>2978.6639999999998</v>
          </cell>
          <cell r="H762">
            <v>2978.6639999999998</v>
          </cell>
          <cell r="I762">
            <v>119.14655999999999</v>
          </cell>
          <cell r="J762">
            <v>3097.8105599999999</v>
          </cell>
          <cell r="K762">
            <v>37174</v>
          </cell>
          <cell r="L762">
            <v>4201.2140799999997</v>
          </cell>
          <cell r="M762">
            <v>1500</v>
          </cell>
          <cell r="N762">
            <v>517</v>
          </cell>
          <cell r="O762">
            <v>2479</v>
          </cell>
          <cell r="P762">
            <v>6000</v>
          </cell>
          <cell r="Q762">
            <v>1033</v>
          </cell>
          <cell r="R762">
            <v>972</v>
          </cell>
          <cell r="T762">
            <v>4740</v>
          </cell>
          <cell r="U762">
            <v>632</v>
          </cell>
          <cell r="V762">
            <v>3000</v>
          </cell>
          <cell r="Z762">
            <v>2500</v>
          </cell>
          <cell r="AA762">
            <v>64748.214079999998</v>
          </cell>
        </row>
        <row r="763">
          <cell r="A763" t="str">
            <v>39010005</v>
          </cell>
          <cell r="B763" t="str">
            <v>Couoh Fernandez Bernardo</v>
          </cell>
          <cell r="C763" t="str">
            <v>Asesor de materias</v>
          </cell>
          <cell r="D763">
            <v>44.99</v>
          </cell>
          <cell r="E763">
            <v>2519.44</v>
          </cell>
          <cell r="G763">
            <v>56</v>
          </cell>
          <cell r="H763">
            <v>2519.44</v>
          </cell>
          <cell r="I763">
            <v>100.77760000000001</v>
          </cell>
          <cell r="J763">
            <v>2620.2175999999999</v>
          </cell>
          <cell r="K763">
            <v>31443</v>
          </cell>
          <cell r="L763">
            <v>3144.5798092800005</v>
          </cell>
          <cell r="M763">
            <v>1500</v>
          </cell>
          <cell r="N763">
            <v>437</v>
          </cell>
          <cell r="O763">
            <v>2097</v>
          </cell>
          <cell r="P763">
            <v>6000</v>
          </cell>
          <cell r="Q763">
            <v>874</v>
          </cell>
          <cell r="R763">
            <v>648</v>
          </cell>
          <cell r="T763">
            <v>4009</v>
          </cell>
          <cell r="U763">
            <v>535</v>
          </cell>
          <cell r="V763">
            <v>3487.2</v>
          </cell>
          <cell r="Z763">
            <v>2500</v>
          </cell>
          <cell r="AA763">
            <v>56674.77980928</v>
          </cell>
        </row>
        <row r="764">
          <cell r="A764" t="str">
            <v>39010006</v>
          </cell>
          <cell r="B764" t="str">
            <v>Estrella Alcocer Ernesto Javier</v>
          </cell>
          <cell r="C764" t="str">
            <v>Coordinador Plaza comunitaria</v>
          </cell>
          <cell r="D764">
            <v>198.26</v>
          </cell>
          <cell r="E764">
            <v>5947.7999999999993</v>
          </cell>
          <cell r="H764">
            <v>5947.7999999999993</v>
          </cell>
          <cell r="I764">
            <v>237.91199999999998</v>
          </cell>
          <cell r="J764">
            <v>6185.7119999999995</v>
          </cell>
          <cell r="K764">
            <v>74229</v>
          </cell>
          <cell r="L764">
            <v>9603.9</v>
          </cell>
          <cell r="M764">
            <v>1500</v>
          </cell>
          <cell r="N764">
            <v>1031</v>
          </cell>
          <cell r="O764">
            <v>4949</v>
          </cell>
          <cell r="P764">
            <v>6000</v>
          </cell>
          <cell r="Q764">
            <v>2062</v>
          </cell>
          <cell r="R764">
            <v>648</v>
          </cell>
          <cell r="T764">
            <v>9465</v>
          </cell>
          <cell r="U764">
            <v>1262</v>
          </cell>
          <cell r="V764">
            <v>92.88</v>
          </cell>
          <cell r="Z764">
            <v>2500</v>
          </cell>
          <cell r="AA764">
            <v>113342.78</v>
          </cell>
        </row>
        <row r="765">
          <cell r="A765" t="str">
            <v>39010007</v>
          </cell>
          <cell r="B765" t="str">
            <v>Hernandez Iturralde Leidy Margarita</v>
          </cell>
          <cell r="C765" t="str">
            <v>Asesor de materias</v>
          </cell>
          <cell r="D765">
            <v>44.99</v>
          </cell>
          <cell r="E765">
            <v>1799.6000000000001</v>
          </cell>
          <cell r="G765">
            <v>40</v>
          </cell>
          <cell r="H765">
            <v>1799.6000000000001</v>
          </cell>
          <cell r="I765">
            <v>71.984000000000009</v>
          </cell>
          <cell r="J765">
            <v>1871.5840000000001</v>
          </cell>
          <cell r="K765">
            <v>22460</v>
          </cell>
          <cell r="L765">
            <v>2246.1284351999998</v>
          </cell>
          <cell r="M765">
            <v>1500</v>
          </cell>
          <cell r="N765">
            <v>312</v>
          </cell>
          <cell r="O765">
            <v>1498</v>
          </cell>
          <cell r="P765">
            <v>6000</v>
          </cell>
          <cell r="Q765">
            <v>624</v>
          </cell>
          <cell r="T765">
            <v>2864</v>
          </cell>
          <cell r="U765">
            <v>382</v>
          </cell>
          <cell r="V765">
            <v>3934.56</v>
          </cell>
          <cell r="Z765">
            <v>2500</v>
          </cell>
          <cell r="AA765">
            <v>44320.688435199998</v>
          </cell>
        </row>
        <row r="766">
          <cell r="A766" t="str">
            <v>39010008</v>
          </cell>
          <cell r="B766" t="str">
            <v>Itza Martinez Abraham Absalon</v>
          </cell>
          <cell r="C766" t="str">
            <v>Asesor educativo general</v>
          </cell>
          <cell r="D766">
            <v>131.23052799999999</v>
          </cell>
          <cell r="E766">
            <v>3936.9158399999997</v>
          </cell>
          <cell r="H766">
            <v>3936.9158399999997</v>
          </cell>
          <cell r="I766">
            <v>157.47663359999999</v>
          </cell>
          <cell r="J766">
            <v>4094.3924735999994</v>
          </cell>
          <cell r="K766">
            <v>49133</v>
          </cell>
          <cell r="L766">
            <v>6075.9299647999987</v>
          </cell>
          <cell r="M766">
            <v>1500</v>
          </cell>
          <cell r="N766">
            <v>683</v>
          </cell>
          <cell r="O766">
            <v>3276</v>
          </cell>
          <cell r="P766">
            <v>6000</v>
          </cell>
          <cell r="Q766">
            <v>1365</v>
          </cell>
          <cell r="R766">
            <v>324</v>
          </cell>
          <cell r="T766">
            <v>6265</v>
          </cell>
          <cell r="U766">
            <v>836</v>
          </cell>
          <cell r="V766">
            <v>2055.6</v>
          </cell>
          <cell r="Z766">
            <v>2500</v>
          </cell>
          <cell r="AA766">
            <v>80013.529964800007</v>
          </cell>
        </row>
        <row r="767">
          <cell r="A767" t="str">
            <v>39010009</v>
          </cell>
          <cell r="B767" t="str">
            <v>Marin Rufino Luis</v>
          </cell>
          <cell r="C767" t="str">
            <v>Asesor de materias</v>
          </cell>
          <cell r="D767">
            <v>44.99</v>
          </cell>
          <cell r="E767">
            <v>1799.6000000000001</v>
          </cell>
          <cell r="G767">
            <v>40</v>
          </cell>
          <cell r="H767">
            <v>1799.6000000000001</v>
          </cell>
          <cell r="I767">
            <v>71.984000000000009</v>
          </cell>
          <cell r="J767">
            <v>1871.5840000000001</v>
          </cell>
          <cell r="K767">
            <v>22460</v>
          </cell>
          <cell r="L767">
            <v>2246.1284351999998</v>
          </cell>
          <cell r="M767">
            <v>1500</v>
          </cell>
          <cell r="N767">
            <v>312</v>
          </cell>
          <cell r="O767">
            <v>1498</v>
          </cell>
          <cell r="P767">
            <v>6000</v>
          </cell>
          <cell r="Q767">
            <v>624</v>
          </cell>
          <cell r="R767">
            <v>648</v>
          </cell>
          <cell r="T767">
            <v>2864</v>
          </cell>
          <cell r="U767">
            <v>382</v>
          </cell>
          <cell r="V767">
            <v>3934.56</v>
          </cell>
          <cell r="Z767">
            <v>2500</v>
          </cell>
          <cell r="AA767">
            <v>44968.688435199998</v>
          </cell>
        </row>
        <row r="768">
          <cell r="A768" t="str">
            <v>39010010</v>
          </cell>
          <cell r="B768" t="str">
            <v>Ojeda Mena Evelyn Sugey</v>
          </cell>
          <cell r="C768" t="str">
            <v>Secretaria de Depto. "a"</v>
          </cell>
          <cell r="D768">
            <v>111.76</v>
          </cell>
          <cell r="E768">
            <v>3352.8</v>
          </cell>
          <cell r="H768">
            <v>3352.8</v>
          </cell>
          <cell r="I768">
            <v>134.11200000000002</v>
          </cell>
          <cell r="J768">
            <v>3486.9120000000003</v>
          </cell>
          <cell r="K768">
            <v>41843</v>
          </cell>
          <cell r="L768">
            <v>4845.826</v>
          </cell>
          <cell r="M768">
            <v>1500</v>
          </cell>
          <cell r="N768">
            <v>582</v>
          </cell>
          <cell r="O768">
            <v>2790</v>
          </cell>
          <cell r="P768">
            <v>6000</v>
          </cell>
          <cell r="Q768">
            <v>1163</v>
          </cell>
          <cell r="R768">
            <v>648</v>
          </cell>
          <cell r="T768">
            <v>5335</v>
          </cell>
          <cell r="U768">
            <v>712</v>
          </cell>
          <cell r="V768">
            <v>2578.3200000000002</v>
          </cell>
          <cell r="Z768">
            <v>2500</v>
          </cell>
          <cell r="AA768">
            <v>70497.146000000008</v>
          </cell>
        </row>
        <row r="769">
          <cell r="A769" t="str">
            <v>40010002</v>
          </cell>
          <cell r="B769" t="str">
            <v>Diaz Moguel Ana Maria</v>
          </cell>
          <cell r="C769" t="str">
            <v>Auxiliar de biblioteca</v>
          </cell>
          <cell r="D769">
            <v>99.290880000000001</v>
          </cell>
          <cell r="E769">
            <v>2978.7264</v>
          </cell>
          <cell r="H769">
            <v>2978.7264</v>
          </cell>
          <cell r="I769">
            <v>119.149056</v>
          </cell>
          <cell r="J769">
            <v>3097.8754560000002</v>
          </cell>
          <cell r="K769">
            <v>37175</v>
          </cell>
          <cell r="L769">
            <v>4201.3106080000007</v>
          </cell>
          <cell r="M769">
            <v>1500</v>
          </cell>
          <cell r="N769">
            <v>517</v>
          </cell>
          <cell r="O769">
            <v>2479</v>
          </cell>
          <cell r="P769">
            <v>6000</v>
          </cell>
          <cell r="Q769">
            <v>1033</v>
          </cell>
          <cell r="R769">
            <v>648</v>
          </cell>
          <cell r="T769">
            <v>4740</v>
          </cell>
          <cell r="U769">
            <v>632</v>
          </cell>
          <cell r="V769">
            <v>3000.24</v>
          </cell>
          <cell r="Z769">
            <v>2500</v>
          </cell>
          <cell r="AA769">
            <v>64425.550607999998</v>
          </cell>
        </row>
        <row r="770">
          <cell r="A770" t="str">
            <v>40010004</v>
          </cell>
          <cell r="B770" t="str">
            <v>Tello Martinez Melba Elena</v>
          </cell>
          <cell r="C770" t="str">
            <v>Auxiliar de biblioteca</v>
          </cell>
          <cell r="D770">
            <v>99.290880000000001</v>
          </cell>
          <cell r="E770">
            <v>2978.7264</v>
          </cell>
          <cell r="H770">
            <v>2978.7264</v>
          </cell>
          <cell r="I770">
            <v>119.149056</v>
          </cell>
          <cell r="J770">
            <v>3097.8754560000002</v>
          </cell>
          <cell r="K770">
            <v>37175</v>
          </cell>
          <cell r="L770">
            <v>4201.3106080000007</v>
          </cell>
          <cell r="M770">
            <v>1500</v>
          </cell>
          <cell r="N770">
            <v>517</v>
          </cell>
          <cell r="O770">
            <v>2479</v>
          </cell>
          <cell r="P770">
            <v>6000</v>
          </cell>
          <cell r="Q770">
            <v>1033</v>
          </cell>
          <cell r="R770">
            <v>972</v>
          </cell>
          <cell r="T770">
            <v>4740</v>
          </cell>
          <cell r="U770">
            <v>632</v>
          </cell>
          <cell r="V770">
            <v>3000.24</v>
          </cell>
          <cell r="Z770">
            <v>2500</v>
          </cell>
          <cell r="AA770">
            <v>64749.550607999998</v>
          </cell>
        </row>
        <row r="771">
          <cell r="A771" t="str">
            <v>42010026</v>
          </cell>
          <cell r="B771" t="str">
            <v>Rivera Flores Yadira Del Carmen</v>
          </cell>
          <cell r="C771" t="str">
            <v>Secretaria de Depto. "c"</v>
          </cell>
          <cell r="D771">
            <v>117.16972800000001</v>
          </cell>
          <cell r="E771">
            <v>3515.09184</v>
          </cell>
          <cell r="H771">
            <v>3515.09184</v>
          </cell>
          <cell r="I771">
            <v>140.60367360000001</v>
          </cell>
          <cell r="J771">
            <v>3655.6955136000001</v>
          </cell>
          <cell r="K771">
            <v>43869</v>
          </cell>
          <cell r="L771">
            <v>5143.5506848000005</v>
          </cell>
          <cell r="M771">
            <v>1500</v>
          </cell>
          <cell r="N771">
            <v>610</v>
          </cell>
          <cell r="O771">
            <v>2925</v>
          </cell>
          <cell r="P771">
            <v>6000</v>
          </cell>
          <cell r="Q771">
            <v>1219</v>
          </cell>
          <cell r="T771">
            <v>5594</v>
          </cell>
          <cell r="U771">
            <v>746</v>
          </cell>
          <cell r="V771">
            <v>2344.8000000000002</v>
          </cell>
          <cell r="Z771">
            <v>2500</v>
          </cell>
          <cell r="AA771">
            <v>72451.350684799996</v>
          </cell>
        </row>
        <row r="772">
          <cell r="A772" t="str">
            <v>48010004</v>
          </cell>
          <cell r="B772" t="str">
            <v>Soto Sanchez Martha Araceli</v>
          </cell>
          <cell r="C772" t="str">
            <v>Instructor</v>
          </cell>
          <cell r="D772">
            <v>44.99</v>
          </cell>
          <cell r="E772">
            <v>3599.2000000000003</v>
          </cell>
          <cell r="G772">
            <v>80</v>
          </cell>
          <cell r="H772">
            <v>3599.2000000000003</v>
          </cell>
          <cell r="I772">
            <v>143.96800000000002</v>
          </cell>
          <cell r="J772">
            <v>3743.1680000000001</v>
          </cell>
          <cell r="K772">
            <v>44919</v>
          </cell>
          <cell r="L772">
            <v>5279.2406666666666</v>
          </cell>
          <cell r="M772">
            <v>1500</v>
          </cell>
          <cell r="N772">
            <v>624</v>
          </cell>
          <cell r="O772">
            <v>2995</v>
          </cell>
          <cell r="P772">
            <v>6000</v>
          </cell>
          <cell r="Q772">
            <v>1248</v>
          </cell>
          <cell r="T772">
            <v>5728</v>
          </cell>
          <cell r="U772">
            <v>764</v>
          </cell>
          <cell r="V772">
            <v>2286.96</v>
          </cell>
          <cell r="Z772">
            <v>2500</v>
          </cell>
          <cell r="AA772">
            <v>73844.200666666671</v>
          </cell>
        </row>
        <row r="773">
          <cell r="A773" t="str">
            <v>48010005</v>
          </cell>
          <cell r="B773" t="str">
            <v>Escalante Ortiz Hector Vicente</v>
          </cell>
          <cell r="C773" t="str">
            <v>Instructor</v>
          </cell>
          <cell r="D773">
            <v>44.99</v>
          </cell>
          <cell r="E773">
            <v>4319.04</v>
          </cell>
          <cell r="G773">
            <v>96</v>
          </cell>
          <cell r="H773">
            <v>4319.04</v>
          </cell>
          <cell r="I773">
            <v>172.76160000000002</v>
          </cell>
          <cell r="J773">
            <v>4491.8015999999998</v>
          </cell>
          <cell r="K773">
            <v>53902</v>
          </cell>
          <cell r="L773">
            <v>6744.1288000000004</v>
          </cell>
          <cell r="M773">
            <v>1500</v>
          </cell>
          <cell r="N773">
            <v>749</v>
          </cell>
          <cell r="O773">
            <v>3594</v>
          </cell>
          <cell r="P773">
            <v>6000</v>
          </cell>
          <cell r="Q773">
            <v>1498</v>
          </cell>
          <cell r="T773">
            <v>6873</v>
          </cell>
          <cell r="U773">
            <v>917</v>
          </cell>
          <cell r="V773">
            <v>1303.2</v>
          </cell>
          <cell r="Z773">
            <v>2500</v>
          </cell>
          <cell r="AA773">
            <v>85580.328800000003</v>
          </cell>
        </row>
        <row r="774">
          <cell r="A774" t="str">
            <v>48010006</v>
          </cell>
          <cell r="B774" t="str">
            <v>Acereto Tapia Leydi Magdalena</v>
          </cell>
          <cell r="C774" t="str">
            <v>Instructor</v>
          </cell>
          <cell r="D774">
            <v>44.99</v>
          </cell>
          <cell r="E774">
            <v>3239.28</v>
          </cell>
          <cell r="G774">
            <v>72</v>
          </cell>
          <cell r="H774">
            <v>3239.28</v>
          </cell>
          <cell r="I774">
            <v>129.5712</v>
          </cell>
          <cell r="J774">
            <v>3368.8512000000001</v>
          </cell>
          <cell r="K774">
            <v>40427</v>
          </cell>
          <cell r="L774">
            <v>4662.7115999999996</v>
          </cell>
          <cell r="M774">
            <v>1500</v>
          </cell>
          <cell r="N774">
            <v>562</v>
          </cell>
          <cell r="O774">
            <v>2696</v>
          </cell>
          <cell r="P774">
            <v>6000</v>
          </cell>
          <cell r="Q774">
            <v>1123</v>
          </cell>
          <cell r="T774">
            <v>5155</v>
          </cell>
          <cell r="U774">
            <v>688</v>
          </cell>
          <cell r="V774">
            <v>2821.68</v>
          </cell>
          <cell r="Z774">
            <v>2500</v>
          </cell>
          <cell r="AA774">
            <v>68135.391600000003</v>
          </cell>
        </row>
        <row r="775">
          <cell r="B775" t="str">
            <v>vacante</v>
          </cell>
          <cell r="C775" t="str">
            <v>Instructor</v>
          </cell>
          <cell r="D775">
            <v>44.99</v>
          </cell>
          <cell r="E775">
            <v>3239.28</v>
          </cell>
          <cell r="G775">
            <v>72</v>
          </cell>
          <cell r="H775">
            <v>3239.28</v>
          </cell>
          <cell r="I775">
            <v>129.5712</v>
          </cell>
          <cell r="J775">
            <v>3368.8512000000001</v>
          </cell>
          <cell r="K775">
            <v>40427</v>
          </cell>
          <cell r="L775">
            <v>4662.7115999999996</v>
          </cell>
          <cell r="M775">
            <v>1500</v>
          </cell>
          <cell r="N775">
            <v>562</v>
          </cell>
          <cell r="O775">
            <v>2696</v>
          </cell>
          <cell r="P775">
            <v>6000</v>
          </cell>
          <cell r="Q775">
            <v>1123</v>
          </cell>
          <cell r="T775">
            <v>5155</v>
          </cell>
          <cell r="U775">
            <v>688</v>
          </cell>
          <cell r="V775">
            <v>2821.68</v>
          </cell>
          <cell r="Z775">
            <v>2500</v>
          </cell>
          <cell r="AA775">
            <v>68135.391600000003</v>
          </cell>
        </row>
        <row r="776">
          <cell r="B776" t="str">
            <v>Subtotal</v>
          </cell>
          <cell r="D776">
            <v>5744.1563359999946</v>
          </cell>
          <cell r="E776">
            <v>220194.05008000007</v>
          </cell>
          <cell r="F776">
            <v>250</v>
          </cell>
          <cell r="G776">
            <v>1844</v>
          </cell>
          <cell r="H776">
            <v>220444.05008000007</v>
          </cell>
          <cell r="I776">
            <v>8817.7620032000068</v>
          </cell>
          <cell r="J776">
            <v>229261.81208320003</v>
          </cell>
          <cell r="K776">
            <v>2751177</v>
          </cell>
          <cell r="L776">
            <v>337091.50663061353</v>
          </cell>
          <cell r="M776">
            <v>84000</v>
          </cell>
          <cell r="N776">
            <v>38235</v>
          </cell>
          <cell r="O776">
            <v>176621</v>
          </cell>
          <cell r="P776">
            <v>336000</v>
          </cell>
          <cell r="Q776">
            <v>76443</v>
          </cell>
          <cell r="R776">
            <v>17496</v>
          </cell>
          <cell r="S776">
            <v>10966</v>
          </cell>
          <cell r="T776">
            <v>350797</v>
          </cell>
          <cell r="U776">
            <v>46793</v>
          </cell>
          <cell r="V776">
            <v>128554.56</v>
          </cell>
          <cell r="W776">
            <v>16599</v>
          </cell>
          <cell r="X776">
            <v>0</v>
          </cell>
          <cell r="Y776">
            <v>67749</v>
          </cell>
          <cell r="Z776">
            <v>140000</v>
          </cell>
          <cell r="AB776">
            <v>4578522.0666306131</v>
          </cell>
        </row>
        <row r="777">
          <cell r="B777" t="str">
            <v>Educacion especial</v>
          </cell>
          <cell r="E777">
            <v>0</v>
          </cell>
        </row>
        <row r="778">
          <cell r="A778" t="str">
            <v>41010001</v>
          </cell>
          <cell r="B778" t="str">
            <v>Aguilar Yam Nidia Isabel</v>
          </cell>
          <cell r="C778" t="str">
            <v>Terapeuta "b"</v>
          </cell>
          <cell r="D778">
            <v>108.16</v>
          </cell>
          <cell r="E778">
            <v>3244.7999999999997</v>
          </cell>
          <cell r="H778">
            <v>3244.7999999999997</v>
          </cell>
          <cell r="I778">
            <v>129.792</v>
          </cell>
          <cell r="J778">
            <v>3374.5919999999996</v>
          </cell>
          <cell r="K778">
            <v>40496</v>
          </cell>
          <cell r="L778">
            <v>4671.6159999999991</v>
          </cell>
          <cell r="M778">
            <v>1500</v>
          </cell>
          <cell r="N778">
            <v>563</v>
          </cell>
          <cell r="O778">
            <v>2700</v>
          </cell>
          <cell r="P778">
            <v>6000</v>
          </cell>
          <cell r="Q778">
            <v>1125</v>
          </cell>
          <cell r="R778">
            <v>324</v>
          </cell>
          <cell r="T778">
            <v>5164</v>
          </cell>
          <cell r="U778">
            <v>689</v>
          </cell>
          <cell r="V778">
            <v>2817.84</v>
          </cell>
          <cell r="Z778">
            <v>2500</v>
          </cell>
          <cell r="AA778">
            <v>68550.456000000006</v>
          </cell>
        </row>
        <row r="779">
          <cell r="A779" t="str">
            <v>41010002</v>
          </cell>
          <cell r="B779" t="str">
            <v>Castañeda Medina Concepcion</v>
          </cell>
          <cell r="C779" t="str">
            <v>Directora de Cendi</v>
          </cell>
          <cell r="D779">
            <v>425.07</v>
          </cell>
          <cell r="E779">
            <v>12752.1</v>
          </cell>
          <cell r="H779">
            <v>12752.1</v>
          </cell>
          <cell r="I779">
            <v>510.084</v>
          </cell>
          <cell r="J779">
            <v>13262.184000000001</v>
          </cell>
          <cell r="K779">
            <v>159147</v>
          </cell>
          <cell r="L779">
            <v>20936.052</v>
          </cell>
          <cell r="M779">
            <v>1500</v>
          </cell>
          <cell r="N779">
            <v>2211</v>
          </cell>
          <cell r="P779">
            <v>6000</v>
          </cell>
          <cell r="Q779">
            <v>4421</v>
          </cell>
          <cell r="R779">
            <v>648</v>
          </cell>
          <cell r="T779">
            <v>20292</v>
          </cell>
          <cell r="U779">
            <v>2706</v>
          </cell>
          <cell r="V779">
            <v>0</v>
          </cell>
          <cell r="Y779">
            <v>39787</v>
          </cell>
          <cell r="Z779">
            <v>2500</v>
          </cell>
          <cell r="AA779">
            <v>260148.052</v>
          </cell>
        </row>
        <row r="780">
          <cell r="A780" t="str">
            <v>41010004</v>
          </cell>
          <cell r="B780" t="str">
            <v>Chan Montalvo Jose Martin Gaspar</v>
          </cell>
          <cell r="C780" t="str">
            <v>Terapeuta "b"</v>
          </cell>
          <cell r="D780">
            <v>108.16</v>
          </cell>
          <cell r="E780">
            <v>3244.7999999999997</v>
          </cell>
          <cell r="H780">
            <v>3244.7999999999997</v>
          </cell>
          <cell r="I780">
            <v>129.792</v>
          </cell>
          <cell r="J780">
            <v>3374.5919999999996</v>
          </cell>
          <cell r="K780">
            <v>40496</v>
          </cell>
          <cell r="L780">
            <v>4671.6159999999991</v>
          </cell>
          <cell r="M780">
            <v>1500</v>
          </cell>
          <cell r="N780">
            <v>563</v>
          </cell>
          <cell r="O780">
            <v>2700</v>
          </cell>
          <cell r="P780">
            <v>6000</v>
          </cell>
          <cell r="Q780">
            <v>1125</v>
          </cell>
          <cell r="T780">
            <v>5164</v>
          </cell>
          <cell r="U780">
            <v>689</v>
          </cell>
          <cell r="V780">
            <v>2817.84</v>
          </cell>
          <cell r="Z780">
            <v>2500</v>
          </cell>
          <cell r="AA780">
            <v>68226.456000000006</v>
          </cell>
        </row>
        <row r="781">
          <cell r="A781" t="str">
            <v>41010005</v>
          </cell>
          <cell r="B781" t="str">
            <v>Couoh Montalvo Manuel Domingo</v>
          </cell>
          <cell r="C781" t="str">
            <v>Jefe de mantenimiento "b"</v>
          </cell>
          <cell r="D781">
            <v>115.66</v>
          </cell>
          <cell r="E781">
            <v>3469.7999999999997</v>
          </cell>
          <cell r="H781">
            <v>3469.7999999999997</v>
          </cell>
          <cell r="I781">
            <v>138.792</v>
          </cell>
          <cell r="J781">
            <v>3608.5919999999996</v>
          </cell>
          <cell r="K781">
            <v>43304</v>
          </cell>
          <cell r="L781">
            <v>5702.5626666666667</v>
          </cell>
          <cell r="M781">
            <v>1500</v>
          </cell>
          <cell r="N781">
            <v>602</v>
          </cell>
          <cell r="O781">
            <v>2887</v>
          </cell>
          <cell r="P781">
            <v>6000</v>
          </cell>
          <cell r="Q781">
            <v>1203</v>
          </cell>
          <cell r="R781">
            <v>324</v>
          </cell>
          <cell r="T781">
            <v>5522</v>
          </cell>
          <cell r="U781">
            <v>737</v>
          </cell>
          <cell r="V781">
            <v>3000.24</v>
          </cell>
          <cell r="Z781">
            <v>2500</v>
          </cell>
          <cell r="AA781">
            <v>73281.80266666667</v>
          </cell>
        </row>
        <row r="782">
          <cell r="A782" t="str">
            <v>41010006</v>
          </cell>
          <cell r="B782" t="str">
            <v>Franco Maldonado Rosalia Guadalupe</v>
          </cell>
          <cell r="C782" t="str">
            <v>Terapeuta "b"</v>
          </cell>
          <cell r="D782">
            <v>108.16</v>
          </cell>
          <cell r="E782">
            <v>3244.7999999999997</v>
          </cell>
          <cell r="H782">
            <v>3244.7999999999997</v>
          </cell>
          <cell r="I782">
            <v>129.792</v>
          </cell>
          <cell r="J782">
            <v>3374.5919999999996</v>
          </cell>
          <cell r="K782">
            <v>40496</v>
          </cell>
          <cell r="L782">
            <v>4671.6159999999991</v>
          </cell>
          <cell r="M782">
            <v>1500</v>
          </cell>
          <cell r="N782">
            <v>563</v>
          </cell>
          <cell r="O782">
            <v>2700</v>
          </cell>
          <cell r="P782">
            <v>6000</v>
          </cell>
          <cell r="Q782">
            <v>1125</v>
          </cell>
          <cell r="R782">
            <v>324</v>
          </cell>
          <cell r="T782">
            <v>5164</v>
          </cell>
          <cell r="U782">
            <v>689</v>
          </cell>
          <cell r="V782">
            <v>2817.84</v>
          </cell>
          <cell r="Z782">
            <v>2500</v>
          </cell>
          <cell r="AA782">
            <v>68550.456000000006</v>
          </cell>
        </row>
        <row r="783">
          <cell r="A783" t="str">
            <v>41010007</v>
          </cell>
          <cell r="B783" t="str">
            <v>Malta Nuñez Zulemy Yazmin</v>
          </cell>
          <cell r="C783" t="str">
            <v>Terapeuta "b"</v>
          </cell>
          <cell r="D783">
            <v>108.16</v>
          </cell>
          <cell r="E783">
            <v>3244.7999999999997</v>
          </cell>
          <cell r="H783">
            <v>3244.7999999999997</v>
          </cell>
          <cell r="I783">
            <v>129.792</v>
          </cell>
          <cell r="J783">
            <v>3374.5919999999996</v>
          </cell>
          <cell r="K783">
            <v>40496</v>
          </cell>
          <cell r="L783">
            <v>4671.6159999999991</v>
          </cell>
          <cell r="M783">
            <v>1500</v>
          </cell>
          <cell r="N783">
            <v>563</v>
          </cell>
          <cell r="O783">
            <v>2700</v>
          </cell>
          <cell r="P783">
            <v>6000</v>
          </cell>
          <cell r="Q783">
            <v>1125</v>
          </cell>
          <cell r="R783">
            <v>324</v>
          </cell>
          <cell r="T783">
            <v>5164</v>
          </cell>
          <cell r="U783">
            <v>689</v>
          </cell>
          <cell r="V783">
            <v>2817.84</v>
          </cell>
          <cell r="Z783">
            <v>2500</v>
          </cell>
          <cell r="AA783">
            <v>68550.456000000006</v>
          </cell>
        </row>
        <row r="784">
          <cell r="A784" t="str">
            <v>41010008</v>
          </cell>
          <cell r="B784" t="str">
            <v>Ommundsen Perez Laura Olena</v>
          </cell>
          <cell r="C784" t="str">
            <v>Auxiliar administrativo cendi</v>
          </cell>
          <cell r="D784">
            <v>126.904128</v>
          </cell>
          <cell r="E784">
            <v>3807.1238400000002</v>
          </cell>
          <cell r="H784">
            <v>3807.1238400000002</v>
          </cell>
          <cell r="I784">
            <v>152.28495360000002</v>
          </cell>
          <cell r="J784">
            <v>3959.4087936000001</v>
          </cell>
          <cell r="K784">
            <v>47513</v>
          </cell>
          <cell r="L784">
            <v>5852.7217247999997</v>
          </cell>
          <cell r="M784">
            <v>1500</v>
          </cell>
          <cell r="N784">
            <v>660</v>
          </cell>
          <cell r="O784">
            <v>3168</v>
          </cell>
          <cell r="P784">
            <v>6000</v>
          </cell>
          <cell r="Q784">
            <v>1320</v>
          </cell>
          <cell r="R784">
            <v>972</v>
          </cell>
          <cell r="T784">
            <v>6058</v>
          </cell>
          <cell r="U784">
            <v>808</v>
          </cell>
          <cell r="V784">
            <v>2144.64</v>
          </cell>
          <cell r="Z784">
            <v>2500</v>
          </cell>
          <cell r="AA784">
            <v>78496.361724800008</v>
          </cell>
        </row>
        <row r="785">
          <cell r="A785" t="str">
            <v>41010009</v>
          </cell>
          <cell r="B785" t="str">
            <v>Solis Chan Marisa Guillermina</v>
          </cell>
          <cell r="C785" t="str">
            <v>Terapeuta "b"</v>
          </cell>
          <cell r="D785">
            <v>108.16</v>
          </cell>
          <cell r="E785">
            <v>3244.7999999999997</v>
          </cell>
          <cell r="H785">
            <v>3244.7999999999997</v>
          </cell>
          <cell r="I785">
            <v>129.792</v>
          </cell>
          <cell r="J785">
            <v>3374.5919999999996</v>
          </cell>
          <cell r="K785">
            <v>40496</v>
          </cell>
          <cell r="L785">
            <v>4671.6159999999991</v>
          </cell>
          <cell r="M785">
            <v>1500</v>
          </cell>
          <cell r="N785">
            <v>563</v>
          </cell>
          <cell r="O785">
            <v>2700</v>
          </cell>
          <cell r="P785">
            <v>6000</v>
          </cell>
          <cell r="Q785">
            <v>1125</v>
          </cell>
          <cell r="R785">
            <v>324</v>
          </cell>
          <cell r="T785">
            <v>5164</v>
          </cell>
          <cell r="U785">
            <v>689</v>
          </cell>
          <cell r="V785">
            <v>2817.84</v>
          </cell>
          <cell r="Z785">
            <v>2500</v>
          </cell>
          <cell r="AA785">
            <v>68550.456000000006</v>
          </cell>
        </row>
        <row r="786">
          <cell r="A786" t="str">
            <v>41010010</v>
          </cell>
          <cell r="B786" t="str">
            <v>Argaez Koh Jose Luis</v>
          </cell>
          <cell r="C786" t="str">
            <v>Terapeuta "b"</v>
          </cell>
          <cell r="D786">
            <v>108.16</v>
          </cell>
          <cell r="E786">
            <v>3244.7999999999997</v>
          </cell>
          <cell r="H786">
            <v>3244.7999999999997</v>
          </cell>
          <cell r="I786">
            <v>129.792</v>
          </cell>
          <cell r="J786">
            <v>3374.5919999999996</v>
          </cell>
          <cell r="K786">
            <v>40496</v>
          </cell>
          <cell r="L786">
            <v>4671.6159999999991</v>
          </cell>
          <cell r="M786">
            <v>1500</v>
          </cell>
          <cell r="N786">
            <v>563</v>
          </cell>
          <cell r="O786">
            <v>2700</v>
          </cell>
          <cell r="P786">
            <v>6000</v>
          </cell>
          <cell r="Q786">
            <v>1125</v>
          </cell>
          <cell r="T786">
            <v>5164</v>
          </cell>
          <cell r="U786">
            <v>689</v>
          </cell>
          <cell r="V786">
            <v>2817.84</v>
          </cell>
          <cell r="Z786">
            <v>2500</v>
          </cell>
          <cell r="AA786">
            <v>68226.456000000006</v>
          </cell>
        </row>
        <row r="787">
          <cell r="A787" t="str">
            <v>41010011</v>
          </cell>
          <cell r="B787" t="str">
            <v>Trava Pedrera Zoila Vanessa</v>
          </cell>
          <cell r="C787" t="str">
            <v>Terapeuta "b"</v>
          </cell>
          <cell r="D787">
            <v>108.16</v>
          </cell>
          <cell r="E787">
            <v>3244.7999999999997</v>
          </cell>
          <cell r="H787">
            <v>3244.7999999999997</v>
          </cell>
          <cell r="I787">
            <v>129.792</v>
          </cell>
          <cell r="J787">
            <v>3374.5919999999996</v>
          </cell>
          <cell r="K787">
            <v>40496</v>
          </cell>
          <cell r="L787">
            <v>4671.6159999999991</v>
          </cell>
          <cell r="M787">
            <v>1500</v>
          </cell>
          <cell r="N787">
            <v>563</v>
          </cell>
          <cell r="O787">
            <v>2700</v>
          </cell>
          <cell r="P787">
            <v>6000</v>
          </cell>
          <cell r="Q787">
            <v>1125</v>
          </cell>
          <cell r="T787">
            <v>5164</v>
          </cell>
          <cell r="U787">
            <v>689</v>
          </cell>
          <cell r="V787">
            <v>2817.84</v>
          </cell>
          <cell r="Z787">
            <v>2500</v>
          </cell>
          <cell r="AA787">
            <v>68226.456000000006</v>
          </cell>
        </row>
        <row r="788">
          <cell r="A788" t="str">
            <v>41010012</v>
          </cell>
          <cell r="B788" t="str">
            <v>Castro Tuyub Geny Del Socorro</v>
          </cell>
          <cell r="C788" t="str">
            <v>Terapeuta "a"</v>
          </cell>
          <cell r="D788">
            <v>108.16</v>
          </cell>
          <cell r="E788">
            <v>3244.7999999999997</v>
          </cell>
          <cell r="H788">
            <v>3244.7999999999997</v>
          </cell>
          <cell r="I788">
            <v>129.792</v>
          </cell>
          <cell r="J788">
            <v>3374.5919999999996</v>
          </cell>
          <cell r="K788">
            <v>40496</v>
          </cell>
          <cell r="L788">
            <v>4671.6159999999991</v>
          </cell>
          <cell r="M788">
            <v>1500</v>
          </cell>
          <cell r="N788">
            <v>563</v>
          </cell>
          <cell r="O788">
            <v>2700</v>
          </cell>
          <cell r="P788">
            <v>6000</v>
          </cell>
          <cell r="Q788">
            <v>1125</v>
          </cell>
          <cell r="T788">
            <v>5164</v>
          </cell>
          <cell r="U788">
            <v>689</v>
          </cell>
          <cell r="V788">
            <v>2817.84</v>
          </cell>
          <cell r="Z788">
            <v>2500</v>
          </cell>
          <cell r="AA788">
            <v>68226.456000000006</v>
          </cell>
        </row>
        <row r="789">
          <cell r="B789" t="str">
            <v>Subtotal</v>
          </cell>
          <cell r="D789">
            <v>1532.9141280000001</v>
          </cell>
          <cell r="E789">
            <v>45987.42384000001</v>
          </cell>
          <cell r="F789">
            <v>0</v>
          </cell>
          <cell r="G789">
            <v>0</v>
          </cell>
          <cell r="H789">
            <v>45987.42384000001</v>
          </cell>
          <cell r="I789">
            <v>1839.4969535999996</v>
          </cell>
          <cell r="J789">
            <v>47826.920793599995</v>
          </cell>
          <cell r="K789">
            <v>573932</v>
          </cell>
          <cell r="L789">
            <v>69864.26439146667</v>
          </cell>
          <cell r="M789">
            <v>16500</v>
          </cell>
          <cell r="N789">
            <v>7977</v>
          </cell>
          <cell r="O789">
            <v>27655</v>
          </cell>
          <cell r="P789">
            <v>66000</v>
          </cell>
          <cell r="Q789">
            <v>15944</v>
          </cell>
          <cell r="R789">
            <v>3240</v>
          </cell>
          <cell r="S789">
            <v>0</v>
          </cell>
          <cell r="T789">
            <v>73184</v>
          </cell>
          <cell r="U789">
            <v>9763</v>
          </cell>
          <cell r="V789">
            <v>27687.600000000002</v>
          </cell>
          <cell r="W789">
            <v>0</v>
          </cell>
          <cell r="X789">
            <v>0</v>
          </cell>
          <cell r="Y789">
            <v>39787</v>
          </cell>
          <cell r="Z789">
            <v>27500</v>
          </cell>
          <cell r="AB789">
            <v>959033.86439146672</v>
          </cell>
        </row>
        <row r="790">
          <cell r="B790" t="str">
            <v>Centro isstey para jubilados y pensionad</v>
          </cell>
          <cell r="E790">
            <v>0</v>
          </cell>
        </row>
        <row r="791">
          <cell r="A791" t="str">
            <v>01010007</v>
          </cell>
          <cell r="B791" t="str">
            <v>Iñiguez Noh Erik Ivan</v>
          </cell>
          <cell r="C791" t="str">
            <v>Jefe de mantenimiento</v>
          </cell>
          <cell r="D791">
            <v>144.20972800000001</v>
          </cell>
          <cell r="E791">
            <v>4326.2918400000008</v>
          </cell>
          <cell r="H791">
            <v>4326.2918400000008</v>
          </cell>
          <cell r="I791">
            <v>173.05167360000004</v>
          </cell>
          <cell r="J791">
            <v>4499.3435136000007</v>
          </cell>
          <cell r="K791">
            <v>53993</v>
          </cell>
          <cell r="L791">
            <v>6756.9746848000013</v>
          </cell>
          <cell r="M791">
            <v>1500</v>
          </cell>
          <cell r="N791">
            <v>750</v>
          </cell>
          <cell r="O791">
            <v>3600</v>
          </cell>
          <cell r="P791">
            <v>6000</v>
          </cell>
          <cell r="Q791">
            <v>1500</v>
          </cell>
          <cell r="T791">
            <v>6884</v>
          </cell>
          <cell r="U791">
            <v>918</v>
          </cell>
          <cell r="V791">
            <v>1294.8</v>
          </cell>
          <cell r="Z791">
            <v>2500</v>
          </cell>
          <cell r="AA791">
            <v>85696.774684799995</v>
          </cell>
        </row>
        <row r="792">
          <cell r="A792" t="str">
            <v>38010007</v>
          </cell>
          <cell r="B792" t="str">
            <v>Patron May Berta Maria Del R.</v>
          </cell>
          <cell r="C792" t="str">
            <v>Secretaria de Depto. "c"</v>
          </cell>
          <cell r="D792">
            <v>117.17</v>
          </cell>
          <cell r="E792">
            <v>3515.1</v>
          </cell>
          <cell r="H792">
            <v>3515.1</v>
          </cell>
          <cell r="I792">
            <v>140.60400000000001</v>
          </cell>
          <cell r="J792">
            <v>3655.7039999999997</v>
          </cell>
          <cell r="K792">
            <v>43869</v>
          </cell>
          <cell r="L792">
            <v>5143.55</v>
          </cell>
          <cell r="M792">
            <v>1500</v>
          </cell>
          <cell r="N792">
            <v>610</v>
          </cell>
          <cell r="O792">
            <v>2925</v>
          </cell>
          <cell r="P792">
            <v>6000</v>
          </cell>
          <cell r="Q792">
            <v>1219</v>
          </cell>
          <cell r="R792">
            <v>324</v>
          </cell>
          <cell r="T792">
            <v>5594</v>
          </cell>
          <cell r="U792">
            <v>746</v>
          </cell>
          <cell r="V792">
            <v>2578.3200000000002</v>
          </cell>
          <cell r="Z792">
            <v>2500</v>
          </cell>
          <cell r="AA792">
            <v>73008.87000000001</v>
          </cell>
        </row>
        <row r="793">
          <cell r="A793" t="str">
            <v>42010005</v>
          </cell>
          <cell r="B793" t="str">
            <v>Chavez Nieves Leonor</v>
          </cell>
          <cell r="C793" t="str">
            <v>Instructor</v>
          </cell>
          <cell r="D793">
            <v>44.99</v>
          </cell>
          <cell r="E793">
            <v>8233.17</v>
          </cell>
          <cell r="G793">
            <v>183</v>
          </cell>
          <cell r="H793">
            <v>8233.17</v>
          </cell>
          <cell r="I793">
            <v>329.32679999999999</v>
          </cell>
          <cell r="J793">
            <v>8562.4968000000008</v>
          </cell>
          <cell r="K793">
            <v>102750</v>
          </cell>
          <cell r="L793">
            <v>2245.9007999999999</v>
          </cell>
          <cell r="M793">
            <v>1500</v>
          </cell>
          <cell r="N793">
            <v>1428</v>
          </cell>
          <cell r="O793">
            <v>6850</v>
          </cell>
          <cell r="P793">
            <v>6000</v>
          </cell>
          <cell r="Q793">
            <v>2855</v>
          </cell>
          <cell r="T793">
            <v>13101</v>
          </cell>
          <cell r="U793">
            <v>1747</v>
          </cell>
          <cell r="V793">
            <v>3934.8</v>
          </cell>
          <cell r="Z793">
            <v>2500</v>
          </cell>
          <cell r="AA793">
            <v>144911.70079999999</v>
          </cell>
        </row>
        <row r="794">
          <cell r="A794" t="str">
            <v>42010006</v>
          </cell>
          <cell r="B794" t="str">
            <v>Cima Balam Ermilo Rafael</v>
          </cell>
          <cell r="C794" t="str">
            <v>Jefe de mantenimiento "a"</v>
          </cell>
          <cell r="D794">
            <v>115.66</v>
          </cell>
          <cell r="E794">
            <v>3469.7999999999997</v>
          </cell>
          <cell r="F794">
            <v>250</v>
          </cell>
          <cell r="H794">
            <v>3719.7999999999997</v>
          </cell>
          <cell r="I794">
            <v>148.792</v>
          </cell>
          <cell r="J794">
            <v>3868.5919999999996</v>
          </cell>
          <cell r="K794">
            <v>46424</v>
          </cell>
          <cell r="L794">
            <v>5702.5626666666667</v>
          </cell>
          <cell r="M794">
            <v>1500</v>
          </cell>
          <cell r="N794">
            <v>645</v>
          </cell>
          <cell r="O794">
            <v>3095</v>
          </cell>
          <cell r="P794">
            <v>6000</v>
          </cell>
          <cell r="Q794">
            <v>1290</v>
          </cell>
          <cell r="R794">
            <v>1296</v>
          </cell>
          <cell r="T794">
            <v>5919</v>
          </cell>
          <cell r="U794">
            <v>790</v>
          </cell>
          <cell r="V794">
            <v>2204.4</v>
          </cell>
          <cell r="W794">
            <v>3095</v>
          </cell>
          <cell r="Z794">
            <v>2500</v>
          </cell>
          <cell r="AA794">
            <v>80460.962666666659</v>
          </cell>
        </row>
        <row r="795">
          <cell r="A795" t="str">
            <v>42010007</v>
          </cell>
          <cell r="B795" t="str">
            <v>De La Rosa Rodriguez Gladis</v>
          </cell>
          <cell r="C795" t="str">
            <v>Intendente "b"</v>
          </cell>
          <cell r="D795">
            <v>99.290880000000001</v>
          </cell>
          <cell r="E795">
            <v>2978.7264</v>
          </cell>
          <cell r="H795">
            <v>2978.7264</v>
          </cell>
          <cell r="I795">
            <v>119.149056</v>
          </cell>
          <cell r="J795">
            <v>3097.8754560000002</v>
          </cell>
          <cell r="K795">
            <v>37175</v>
          </cell>
          <cell r="L795">
            <v>4201.3106080000007</v>
          </cell>
          <cell r="M795">
            <v>1500</v>
          </cell>
          <cell r="N795">
            <v>517</v>
          </cell>
          <cell r="O795">
            <v>2479</v>
          </cell>
          <cell r="P795">
            <v>6000</v>
          </cell>
          <cell r="Q795">
            <v>1033</v>
          </cell>
          <cell r="R795">
            <v>324</v>
          </cell>
          <cell r="T795">
            <v>4740</v>
          </cell>
          <cell r="U795">
            <v>632</v>
          </cell>
          <cell r="V795">
            <v>3000.24</v>
          </cell>
          <cell r="Z795">
            <v>2500</v>
          </cell>
          <cell r="AA795">
            <v>64101.550607999998</v>
          </cell>
        </row>
        <row r="796">
          <cell r="A796" t="str">
            <v>42010009</v>
          </cell>
          <cell r="B796" t="str">
            <v>Estrella Vazquez Manuel Jesus</v>
          </cell>
          <cell r="C796" t="str">
            <v>Intendente "b"</v>
          </cell>
          <cell r="D796">
            <v>99.290880000000001</v>
          </cell>
          <cell r="E796">
            <v>2978.7264</v>
          </cell>
          <cell r="H796">
            <v>2978.7264</v>
          </cell>
          <cell r="I796">
            <v>119.149056</v>
          </cell>
          <cell r="J796">
            <v>3097.8754560000002</v>
          </cell>
          <cell r="K796">
            <v>37175</v>
          </cell>
          <cell r="L796">
            <v>4201.3106080000007</v>
          </cell>
          <cell r="M796">
            <v>1500</v>
          </cell>
          <cell r="N796">
            <v>517</v>
          </cell>
          <cell r="O796">
            <v>2479</v>
          </cell>
          <cell r="P796">
            <v>6000</v>
          </cell>
          <cell r="Q796">
            <v>1033</v>
          </cell>
          <cell r="R796">
            <v>324</v>
          </cell>
          <cell r="T796">
            <v>4740</v>
          </cell>
          <cell r="U796">
            <v>632</v>
          </cell>
          <cell r="V796">
            <v>3000.24</v>
          </cell>
          <cell r="Z796">
            <v>2500</v>
          </cell>
          <cell r="AA796">
            <v>64101.550607999998</v>
          </cell>
        </row>
        <row r="797">
          <cell r="A797" t="str">
            <v>42010011</v>
          </cell>
          <cell r="B797" t="str">
            <v>Canul chi Maria dolores</v>
          </cell>
          <cell r="C797" t="str">
            <v>Instructor</v>
          </cell>
          <cell r="D797">
            <v>44.99</v>
          </cell>
          <cell r="E797">
            <v>1799.6000000000001</v>
          </cell>
          <cell r="G797">
            <v>40</v>
          </cell>
          <cell r="H797">
            <v>1799.6000000000001</v>
          </cell>
          <cell r="I797">
            <v>71.984000000000009</v>
          </cell>
          <cell r="J797">
            <v>1871.5840000000001</v>
          </cell>
          <cell r="K797">
            <v>22460</v>
          </cell>
          <cell r="L797">
            <v>2495.4453333333331</v>
          </cell>
          <cell r="M797">
            <v>1500</v>
          </cell>
          <cell r="N797">
            <v>312</v>
          </cell>
          <cell r="O797">
            <v>1498</v>
          </cell>
          <cell r="P797">
            <v>6000</v>
          </cell>
          <cell r="Q797">
            <v>624</v>
          </cell>
          <cell r="T797">
            <v>2864</v>
          </cell>
          <cell r="U797">
            <v>382</v>
          </cell>
          <cell r="V797">
            <v>3808.08</v>
          </cell>
          <cell r="Z797">
            <v>2500</v>
          </cell>
          <cell r="AA797">
            <v>44443.525333333338</v>
          </cell>
        </row>
        <row r="798">
          <cell r="A798" t="str">
            <v>42010014</v>
          </cell>
          <cell r="B798" t="str">
            <v>Sosa Duran Lazaro Javier</v>
          </cell>
          <cell r="C798" t="str">
            <v>Vigilante "b"</v>
          </cell>
          <cell r="D798">
            <v>106.786368</v>
          </cell>
          <cell r="E798">
            <v>3203.5910399999998</v>
          </cell>
          <cell r="H798">
            <v>3203.5910399999998</v>
          </cell>
          <cell r="I798">
            <v>128.1436416</v>
          </cell>
          <cell r="J798">
            <v>3331.7346815999999</v>
          </cell>
          <cell r="K798">
            <v>39981</v>
          </cell>
          <cell r="L798">
            <v>4605.1429088000004</v>
          </cell>
          <cell r="M798">
            <v>1500</v>
          </cell>
          <cell r="N798">
            <v>556</v>
          </cell>
          <cell r="O798">
            <v>2666</v>
          </cell>
          <cell r="P798">
            <v>6000</v>
          </cell>
          <cell r="Q798">
            <v>1111</v>
          </cell>
          <cell r="R798">
            <v>1620</v>
          </cell>
          <cell r="S798">
            <v>1333</v>
          </cell>
          <cell r="T798">
            <v>5098</v>
          </cell>
          <cell r="U798">
            <v>680</v>
          </cell>
          <cell r="V798">
            <v>2845.92</v>
          </cell>
          <cell r="W798">
            <v>2666</v>
          </cell>
          <cell r="Z798">
            <v>2500</v>
          </cell>
          <cell r="AA798">
            <v>73162.062908799999</v>
          </cell>
        </row>
        <row r="799">
          <cell r="A799" t="str">
            <v>42010015</v>
          </cell>
          <cell r="B799" t="str">
            <v>Trejo Galera Luis Augusto</v>
          </cell>
          <cell r="C799" t="str">
            <v>Director de Centro de jubilados</v>
          </cell>
          <cell r="D799">
            <v>577.27279999999996</v>
          </cell>
          <cell r="E799">
            <v>17318.183999999997</v>
          </cell>
          <cell r="H799">
            <v>17318.183999999997</v>
          </cell>
          <cell r="I799">
            <v>692.72735999999986</v>
          </cell>
          <cell r="J799">
            <v>18010.911359999998</v>
          </cell>
          <cell r="K799">
            <v>216131</v>
          </cell>
          <cell r="L799">
            <v>29352.30848</v>
          </cell>
          <cell r="M799">
            <v>1500</v>
          </cell>
          <cell r="N799">
            <v>3002</v>
          </cell>
          <cell r="P799">
            <v>6000</v>
          </cell>
          <cell r="Q799">
            <v>6004</v>
          </cell>
          <cell r="R799">
            <v>324</v>
          </cell>
          <cell r="T799">
            <v>27557</v>
          </cell>
          <cell r="U799">
            <v>3675</v>
          </cell>
          <cell r="V799">
            <v>0</v>
          </cell>
          <cell r="Y799">
            <v>54033</v>
          </cell>
          <cell r="Z799">
            <v>2500</v>
          </cell>
          <cell r="AA799">
            <v>350078.30848000001</v>
          </cell>
        </row>
        <row r="800">
          <cell r="A800" t="str">
            <v>42010016</v>
          </cell>
          <cell r="B800" t="str">
            <v>Vera Fajardo Eduardo Manuel</v>
          </cell>
          <cell r="C800" t="str">
            <v>Instructor</v>
          </cell>
          <cell r="D800">
            <v>44.99</v>
          </cell>
          <cell r="E800">
            <v>1799.6000000000001</v>
          </cell>
          <cell r="G800">
            <v>40</v>
          </cell>
          <cell r="H800">
            <v>1799.6000000000001</v>
          </cell>
          <cell r="I800">
            <v>71.984000000000009</v>
          </cell>
          <cell r="J800">
            <v>1871.5840000000001</v>
          </cell>
          <cell r="K800">
            <v>22460</v>
          </cell>
          <cell r="L800">
            <v>2495.4453333333331</v>
          </cell>
          <cell r="M800">
            <v>1500</v>
          </cell>
          <cell r="N800">
            <v>312</v>
          </cell>
          <cell r="O800">
            <v>1498</v>
          </cell>
          <cell r="P800">
            <v>6000</v>
          </cell>
          <cell r="Q800">
            <v>624</v>
          </cell>
          <cell r="T800">
            <v>2864</v>
          </cell>
          <cell r="U800">
            <v>382</v>
          </cell>
          <cell r="V800">
            <v>3808.08</v>
          </cell>
          <cell r="Z800">
            <v>2500</v>
          </cell>
          <cell r="AA800">
            <v>44443.525333333338</v>
          </cell>
        </row>
        <row r="801">
          <cell r="A801" t="str">
            <v>42010017</v>
          </cell>
          <cell r="B801" t="str">
            <v>Zi Tec Paula Lucila</v>
          </cell>
          <cell r="C801" t="str">
            <v>Instructor</v>
          </cell>
          <cell r="D801">
            <v>45.21</v>
          </cell>
          <cell r="E801">
            <v>1356.3</v>
          </cell>
          <cell r="H801">
            <v>1356.3</v>
          </cell>
          <cell r="I801">
            <v>54.252000000000002</v>
          </cell>
          <cell r="J801">
            <v>1410.5519999999999</v>
          </cell>
          <cell r="K801">
            <v>16927</v>
          </cell>
          <cell r="L801">
            <v>1880.7726080000002</v>
          </cell>
          <cell r="M801">
            <v>1500</v>
          </cell>
          <cell r="N801">
            <v>236</v>
          </cell>
          <cell r="O801">
            <v>16276</v>
          </cell>
          <cell r="P801">
            <v>6000</v>
          </cell>
          <cell r="Q801">
            <v>471</v>
          </cell>
          <cell r="T801">
            <v>2159</v>
          </cell>
          <cell r="U801">
            <v>288</v>
          </cell>
          <cell r="V801">
            <v>4115.04</v>
          </cell>
          <cell r="Z801">
            <v>2500</v>
          </cell>
          <cell r="AA801">
            <v>52352.812608</v>
          </cell>
        </row>
        <row r="802">
          <cell r="A802" t="str">
            <v>42010019</v>
          </cell>
          <cell r="B802" t="str">
            <v>Campos Encalada Cristina Gabriela Del Pil</v>
          </cell>
          <cell r="C802" t="str">
            <v>Instructor</v>
          </cell>
          <cell r="D802">
            <v>44.99</v>
          </cell>
          <cell r="E802">
            <v>1799.6000000000001</v>
          </cell>
          <cell r="G802">
            <v>40</v>
          </cell>
          <cell r="H802">
            <v>1799.6000000000001</v>
          </cell>
          <cell r="I802">
            <v>71.984000000000009</v>
          </cell>
          <cell r="J802">
            <v>1871.5840000000001</v>
          </cell>
          <cell r="K802">
            <v>22460</v>
          </cell>
          <cell r="L802">
            <v>2495.4453333333331</v>
          </cell>
          <cell r="M802">
            <v>1500</v>
          </cell>
          <cell r="N802">
            <v>312</v>
          </cell>
          <cell r="O802">
            <v>1498</v>
          </cell>
          <cell r="P802">
            <v>6000</v>
          </cell>
          <cell r="Q802">
            <v>624</v>
          </cell>
          <cell r="T802">
            <v>2864</v>
          </cell>
          <cell r="U802">
            <v>382</v>
          </cell>
          <cell r="V802">
            <v>3808.08</v>
          </cell>
          <cell r="Z802">
            <v>2500</v>
          </cell>
          <cell r="AA802">
            <v>44443.525333333338</v>
          </cell>
        </row>
        <row r="803">
          <cell r="A803" t="str">
            <v>42010020</v>
          </cell>
          <cell r="B803" t="str">
            <v>Osorio Caballero Beatriz</v>
          </cell>
          <cell r="C803" t="str">
            <v>Instructor</v>
          </cell>
          <cell r="D803">
            <v>44.99</v>
          </cell>
          <cell r="E803">
            <v>1079.76</v>
          </cell>
          <cell r="G803">
            <v>24</v>
          </cell>
          <cell r="H803">
            <v>1079.76</v>
          </cell>
          <cell r="I803">
            <v>43.190400000000004</v>
          </cell>
          <cell r="J803">
            <v>1122.9503999999999</v>
          </cell>
          <cell r="K803">
            <v>13476</v>
          </cell>
          <cell r="L803">
            <v>1497.2672</v>
          </cell>
          <cell r="M803">
            <v>1500</v>
          </cell>
          <cell r="N803">
            <v>188</v>
          </cell>
          <cell r="O803">
            <v>899</v>
          </cell>
          <cell r="P803">
            <v>6000</v>
          </cell>
          <cell r="Q803">
            <v>375</v>
          </cell>
          <cell r="T803">
            <v>1719</v>
          </cell>
          <cell r="U803">
            <v>230</v>
          </cell>
          <cell r="V803">
            <v>4304.6400000000003</v>
          </cell>
          <cell r="Z803">
            <v>2500</v>
          </cell>
          <cell r="AA803">
            <v>32688.907200000001</v>
          </cell>
        </row>
        <row r="804">
          <cell r="A804" t="str">
            <v>42010022</v>
          </cell>
          <cell r="B804" t="str">
            <v>Cupul Manzano Julio Cesar</v>
          </cell>
          <cell r="C804" t="str">
            <v>Vigilante "b"</v>
          </cell>
          <cell r="D804">
            <v>106.786368</v>
          </cell>
          <cell r="E804">
            <v>3203.5910399999998</v>
          </cell>
          <cell r="H804">
            <v>3203.5910399999998</v>
          </cell>
          <cell r="I804">
            <v>128.1436416</v>
          </cell>
          <cell r="J804">
            <v>3331.7346815999999</v>
          </cell>
          <cell r="K804">
            <v>39981</v>
          </cell>
          <cell r="L804">
            <v>4605.1429088000004</v>
          </cell>
          <cell r="M804">
            <v>1500</v>
          </cell>
          <cell r="N804">
            <v>556</v>
          </cell>
          <cell r="O804">
            <v>2666</v>
          </cell>
          <cell r="P804">
            <v>6000</v>
          </cell>
          <cell r="Q804">
            <v>1111</v>
          </cell>
          <cell r="S804">
            <v>1333</v>
          </cell>
          <cell r="T804">
            <v>5098</v>
          </cell>
          <cell r="U804">
            <v>680</v>
          </cell>
          <cell r="V804">
            <v>2845.92</v>
          </cell>
          <cell r="W804">
            <v>2666</v>
          </cell>
          <cell r="Z804">
            <v>2500</v>
          </cell>
          <cell r="AA804">
            <v>71542.062908799999</v>
          </cell>
        </row>
        <row r="805">
          <cell r="A805" t="str">
            <v>42010023</v>
          </cell>
          <cell r="B805" t="str">
            <v>Adam Salias Rocio Guadalupe</v>
          </cell>
          <cell r="C805" t="str">
            <v>Coordinador de Talleres "b"</v>
          </cell>
          <cell r="D805">
            <v>173.3</v>
          </cell>
          <cell r="E805">
            <v>5199</v>
          </cell>
          <cell r="H805">
            <v>5199</v>
          </cell>
          <cell r="I805">
            <v>207.96</v>
          </cell>
          <cell r="J805">
            <v>5406.96</v>
          </cell>
          <cell r="K805">
            <v>64884</v>
          </cell>
          <cell r="L805">
            <v>8301.2482400000008</v>
          </cell>
          <cell r="M805">
            <v>1500</v>
          </cell>
          <cell r="N805">
            <v>902</v>
          </cell>
          <cell r="O805">
            <v>4326</v>
          </cell>
          <cell r="P805">
            <v>6000</v>
          </cell>
          <cell r="Q805">
            <v>1803</v>
          </cell>
          <cell r="T805">
            <v>8273</v>
          </cell>
          <cell r="U805">
            <v>1104</v>
          </cell>
          <cell r="V805">
            <v>747.6</v>
          </cell>
          <cell r="Z805">
            <v>2500</v>
          </cell>
          <cell r="AA805">
            <v>100340.84824000001</v>
          </cell>
        </row>
        <row r="806">
          <cell r="A806" t="str">
            <v>42010025</v>
          </cell>
          <cell r="B806" t="str">
            <v>Vazquez Solis Alfredo</v>
          </cell>
          <cell r="C806" t="str">
            <v>Vigilante "b"</v>
          </cell>
          <cell r="D806">
            <v>106.786368</v>
          </cell>
          <cell r="E806">
            <v>3203.5910399999998</v>
          </cell>
          <cell r="H806">
            <v>3203.5910399999998</v>
          </cell>
          <cell r="I806">
            <v>128.1436416</v>
          </cell>
          <cell r="J806">
            <v>3331.7346815999999</v>
          </cell>
          <cell r="K806">
            <v>39981</v>
          </cell>
          <cell r="L806">
            <v>4605.1429088000004</v>
          </cell>
          <cell r="M806">
            <v>1500</v>
          </cell>
          <cell r="N806">
            <v>556</v>
          </cell>
          <cell r="O806">
            <v>2666</v>
          </cell>
          <cell r="P806">
            <v>6000</v>
          </cell>
          <cell r="Q806">
            <v>1111</v>
          </cell>
          <cell r="S806">
            <v>1333</v>
          </cell>
          <cell r="T806">
            <v>5098</v>
          </cell>
          <cell r="U806">
            <v>680</v>
          </cell>
          <cell r="V806">
            <v>2845.92</v>
          </cell>
          <cell r="W806">
            <v>2666</v>
          </cell>
          <cell r="Z806">
            <v>2500</v>
          </cell>
          <cell r="AA806">
            <v>71542.062908799999</v>
          </cell>
        </row>
        <row r="807">
          <cell r="A807" t="str">
            <v>42010027</v>
          </cell>
          <cell r="B807" t="str">
            <v>Alcocer Balam Martin Ariel</v>
          </cell>
          <cell r="C807" t="str">
            <v>Intendente "b"</v>
          </cell>
          <cell r="D807">
            <v>99.288799999999995</v>
          </cell>
          <cell r="E807">
            <v>2978.6639999999998</v>
          </cell>
          <cell r="H807">
            <v>2978.6639999999998</v>
          </cell>
          <cell r="I807">
            <v>119.14655999999999</v>
          </cell>
          <cell r="J807">
            <v>3097.8105599999999</v>
          </cell>
          <cell r="K807">
            <v>37174</v>
          </cell>
          <cell r="L807">
            <v>4201.2140799999997</v>
          </cell>
          <cell r="M807">
            <v>1500</v>
          </cell>
          <cell r="N807">
            <v>517</v>
          </cell>
          <cell r="O807">
            <v>2479</v>
          </cell>
          <cell r="P807">
            <v>6000</v>
          </cell>
          <cell r="Q807">
            <v>1033</v>
          </cell>
          <cell r="T807">
            <v>4740</v>
          </cell>
          <cell r="U807">
            <v>632</v>
          </cell>
          <cell r="V807">
            <v>3000</v>
          </cell>
          <cell r="Z807">
            <v>2500</v>
          </cell>
          <cell r="AA807">
            <v>63776.214079999998</v>
          </cell>
        </row>
        <row r="808">
          <cell r="A808" t="str">
            <v>42010028</v>
          </cell>
          <cell r="B808" t="str">
            <v>Roche Reyes Nancy Maria</v>
          </cell>
          <cell r="C808" t="str">
            <v>Instructor</v>
          </cell>
          <cell r="D808">
            <v>72.099456000000004</v>
          </cell>
          <cell r="E808">
            <v>2162.9836800000003</v>
          </cell>
          <cell r="H808">
            <v>2162.9836800000003</v>
          </cell>
          <cell r="I808">
            <v>86.519347200000013</v>
          </cell>
          <cell r="J808">
            <v>2249.5030272000004</v>
          </cell>
          <cell r="K808">
            <v>26995</v>
          </cell>
          <cell r="L808">
            <v>2999.3373696000003</v>
          </cell>
          <cell r="M808">
            <v>1500</v>
          </cell>
          <cell r="N808">
            <v>375</v>
          </cell>
          <cell r="O808">
            <v>1800</v>
          </cell>
          <cell r="P808">
            <v>6000</v>
          </cell>
          <cell r="Q808">
            <v>750</v>
          </cell>
          <cell r="T808">
            <v>3442</v>
          </cell>
          <cell r="U808">
            <v>459</v>
          </cell>
          <cell r="V808">
            <v>3559.2</v>
          </cell>
          <cell r="Z808">
            <v>2500</v>
          </cell>
          <cell r="AA808">
            <v>50379.537369600002</v>
          </cell>
        </row>
        <row r="809">
          <cell r="A809" t="str">
            <v>42010030</v>
          </cell>
          <cell r="B809" t="str">
            <v>Vargas Romero Angel Felipe</v>
          </cell>
          <cell r="C809" t="str">
            <v>Instructor</v>
          </cell>
          <cell r="D809">
            <v>44.99</v>
          </cell>
          <cell r="E809">
            <v>1439.68</v>
          </cell>
          <cell r="G809">
            <v>32</v>
          </cell>
          <cell r="H809">
            <v>1439.68</v>
          </cell>
          <cell r="I809">
            <v>57.587200000000003</v>
          </cell>
          <cell r="J809">
            <v>1497.2672</v>
          </cell>
          <cell r="K809">
            <v>17968</v>
          </cell>
          <cell r="L809">
            <v>1996.3562666666667</v>
          </cell>
          <cell r="M809">
            <v>1500</v>
          </cell>
          <cell r="N809">
            <v>250</v>
          </cell>
          <cell r="O809">
            <v>1198</v>
          </cell>
          <cell r="P809">
            <v>6000</v>
          </cell>
          <cell r="Q809">
            <v>500</v>
          </cell>
          <cell r="T809">
            <v>2291</v>
          </cell>
          <cell r="U809">
            <v>306</v>
          </cell>
          <cell r="V809">
            <v>4058.16</v>
          </cell>
          <cell r="Z809">
            <v>2500</v>
          </cell>
          <cell r="AA809">
            <v>38567.516266666666</v>
          </cell>
        </row>
        <row r="810">
          <cell r="A810" t="str">
            <v>42010031</v>
          </cell>
          <cell r="B810" t="str">
            <v>Uicab Pacheco Maria Alejandra</v>
          </cell>
          <cell r="C810" t="str">
            <v>Instructor</v>
          </cell>
          <cell r="D810">
            <v>44.99</v>
          </cell>
          <cell r="E810">
            <v>719.84</v>
          </cell>
          <cell r="G810">
            <v>16</v>
          </cell>
          <cell r="H810">
            <v>719.84</v>
          </cell>
          <cell r="I810">
            <v>28.793600000000001</v>
          </cell>
          <cell r="J810">
            <v>748.6336</v>
          </cell>
          <cell r="K810">
            <v>8984</v>
          </cell>
          <cell r="L810">
            <v>998.17813333333334</v>
          </cell>
          <cell r="M810">
            <v>1500</v>
          </cell>
          <cell r="N810">
            <v>125</v>
          </cell>
          <cell r="O810">
            <v>599</v>
          </cell>
          <cell r="P810">
            <v>6000</v>
          </cell>
          <cell r="Q810">
            <v>250</v>
          </cell>
          <cell r="T810">
            <v>1146</v>
          </cell>
          <cell r="U810">
            <v>153</v>
          </cell>
          <cell r="V810">
            <v>4551.3599999999997</v>
          </cell>
          <cell r="Z810">
            <v>2500</v>
          </cell>
          <cell r="AA810">
            <v>26806.538133333335</v>
          </cell>
        </row>
        <row r="811">
          <cell r="B811" t="str">
            <v>vacante</v>
          </cell>
          <cell r="C811" t="str">
            <v>Instructor</v>
          </cell>
          <cell r="D811">
            <v>44.99</v>
          </cell>
          <cell r="E811">
            <v>1439.68</v>
          </cell>
          <cell r="G811">
            <v>32</v>
          </cell>
          <cell r="H811">
            <v>1439.68</v>
          </cell>
          <cell r="I811">
            <v>57.587200000000003</v>
          </cell>
          <cell r="J811">
            <v>1497.2672</v>
          </cell>
          <cell r="K811">
            <v>17968</v>
          </cell>
          <cell r="L811">
            <v>1996.3562666666667</v>
          </cell>
          <cell r="M811">
            <v>1500</v>
          </cell>
          <cell r="N811">
            <v>250</v>
          </cell>
          <cell r="O811">
            <v>1198</v>
          </cell>
          <cell r="P811">
            <v>6000</v>
          </cell>
          <cell r="Q811">
            <v>500</v>
          </cell>
          <cell r="T811">
            <v>2291</v>
          </cell>
          <cell r="U811">
            <v>306</v>
          </cell>
          <cell r="V811">
            <v>4058.16</v>
          </cell>
          <cell r="Z811">
            <v>2500</v>
          </cell>
          <cell r="AA811">
            <v>38567.516266666666</v>
          </cell>
        </row>
        <row r="812">
          <cell r="B812" t="str">
            <v>vacante</v>
          </cell>
          <cell r="C812" t="str">
            <v>Instructor</v>
          </cell>
          <cell r="D812">
            <v>45.21</v>
          </cell>
          <cell r="E812">
            <v>1356.3</v>
          </cell>
          <cell r="H812">
            <v>1356.3</v>
          </cell>
          <cell r="I812">
            <v>54.252000000000002</v>
          </cell>
          <cell r="J812">
            <v>1410.5519999999999</v>
          </cell>
          <cell r="K812">
            <v>16927</v>
          </cell>
          <cell r="L812">
            <v>1880.7726080000002</v>
          </cell>
          <cell r="M812">
            <v>1500</v>
          </cell>
          <cell r="N812">
            <v>236</v>
          </cell>
          <cell r="O812">
            <v>16276</v>
          </cell>
          <cell r="P812">
            <v>6000</v>
          </cell>
          <cell r="Q812">
            <v>471</v>
          </cell>
          <cell r="T812">
            <v>2159</v>
          </cell>
          <cell r="U812">
            <v>288</v>
          </cell>
          <cell r="V812">
            <v>4115.04</v>
          </cell>
          <cell r="Z812">
            <v>2500</v>
          </cell>
          <cell r="AA812">
            <v>52352.812608</v>
          </cell>
        </row>
        <row r="813">
          <cell r="B813" t="str">
            <v>Subtotal</v>
          </cell>
          <cell r="D813">
            <v>2268.2816479999997</v>
          </cell>
          <cell r="E813">
            <v>75561.779439999984</v>
          </cell>
          <cell r="F813">
            <v>250</v>
          </cell>
          <cell r="G813">
            <v>407</v>
          </cell>
          <cell r="H813">
            <v>75811.779439999998</v>
          </cell>
          <cell r="I813">
            <v>3032.4711775999999</v>
          </cell>
          <cell r="J813">
            <v>78844.250617600017</v>
          </cell>
          <cell r="K813">
            <v>946143</v>
          </cell>
          <cell r="L813">
            <v>104657.18534613335</v>
          </cell>
          <cell r="M813">
            <v>33000</v>
          </cell>
          <cell r="N813">
            <v>13152</v>
          </cell>
          <cell r="O813">
            <v>78971</v>
          </cell>
          <cell r="P813">
            <v>132000</v>
          </cell>
          <cell r="Q813">
            <v>26292</v>
          </cell>
          <cell r="R813">
            <v>4212</v>
          </cell>
          <cell r="S813">
            <v>3999</v>
          </cell>
          <cell r="T813">
            <v>120641</v>
          </cell>
          <cell r="U813">
            <v>16092</v>
          </cell>
          <cell r="V813">
            <v>68483.999999999985</v>
          </cell>
          <cell r="W813">
            <v>11093</v>
          </cell>
          <cell r="X813">
            <v>0</v>
          </cell>
          <cell r="Y813">
            <v>54033</v>
          </cell>
          <cell r="Z813">
            <v>55000</v>
          </cell>
          <cell r="AB813">
            <v>1667769.1853461333</v>
          </cell>
        </row>
        <row r="814">
          <cell r="B814" t="str">
            <v>Supervision de Activ. de bienestar y Des</v>
          </cell>
          <cell r="E814">
            <v>0</v>
          </cell>
        </row>
        <row r="815">
          <cell r="A815" t="str">
            <v>45010012</v>
          </cell>
          <cell r="B815" t="str">
            <v>Alcocer Denis Mirna Beatriz</v>
          </cell>
          <cell r="C815" t="str">
            <v>Coord. de supervision de operaciones</v>
          </cell>
          <cell r="D815">
            <v>337.35</v>
          </cell>
          <cell r="E815">
            <v>10120.5</v>
          </cell>
          <cell r="H815">
            <v>10120.5</v>
          </cell>
          <cell r="I815">
            <v>404.82</v>
          </cell>
          <cell r="J815">
            <v>10525.32</v>
          </cell>
          <cell r="K815">
            <v>126304</v>
          </cell>
          <cell r="L815">
            <v>18340.98</v>
          </cell>
          <cell r="M815">
            <v>1500</v>
          </cell>
          <cell r="N815">
            <v>1755</v>
          </cell>
          <cell r="O815">
            <v>8421</v>
          </cell>
          <cell r="P815">
            <v>6000</v>
          </cell>
          <cell r="Q815">
            <v>3509</v>
          </cell>
          <cell r="T815">
            <v>16104</v>
          </cell>
          <cell r="U815">
            <v>2148</v>
          </cell>
          <cell r="V815">
            <v>0</v>
          </cell>
          <cell r="Z815">
            <v>2500</v>
          </cell>
          <cell r="AA815">
            <v>186581.98</v>
          </cell>
        </row>
        <row r="816">
          <cell r="A816" t="str">
            <v>45010012</v>
          </cell>
          <cell r="B816" t="str">
            <v>vacante</v>
          </cell>
          <cell r="C816" t="str">
            <v>Auxiliar de supervision de operaciones</v>
          </cell>
          <cell r="D816">
            <v>232.9</v>
          </cell>
          <cell r="E816">
            <v>6987</v>
          </cell>
          <cell r="H816">
            <v>6987</v>
          </cell>
          <cell r="I816">
            <v>279.48</v>
          </cell>
          <cell r="J816">
            <v>7266.48</v>
          </cell>
          <cell r="K816">
            <v>87198</v>
          </cell>
          <cell r="L816">
            <v>11480.598</v>
          </cell>
          <cell r="M816">
            <v>1500</v>
          </cell>
          <cell r="N816">
            <v>1212</v>
          </cell>
          <cell r="O816">
            <v>5814</v>
          </cell>
          <cell r="P816">
            <v>6000</v>
          </cell>
          <cell r="Q816">
            <v>2423</v>
          </cell>
          <cell r="T816">
            <v>11118</v>
          </cell>
          <cell r="U816">
            <v>1483</v>
          </cell>
          <cell r="V816">
            <v>0</v>
          </cell>
          <cell r="Z816">
            <v>2500</v>
          </cell>
          <cell r="AA816">
            <v>130728.598</v>
          </cell>
        </row>
        <row r="817">
          <cell r="B817" t="str">
            <v>Subtotal</v>
          </cell>
          <cell r="D817">
            <v>337.35</v>
          </cell>
          <cell r="E817">
            <v>10120.5</v>
          </cell>
          <cell r="F817">
            <v>0</v>
          </cell>
          <cell r="G817">
            <v>0</v>
          </cell>
          <cell r="H817">
            <v>17107.5</v>
          </cell>
          <cell r="I817">
            <v>684.3</v>
          </cell>
          <cell r="J817">
            <v>17791.8</v>
          </cell>
          <cell r="K817">
            <v>213502</v>
          </cell>
          <cell r="L817">
            <v>29821.578000000001</v>
          </cell>
          <cell r="M817">
            <v>3000</v>
          </cell>
          <cell r="N817">
            <v>2967</v>
          </cell>
          <cell r="O817">
            <v>14235</v>
          </cell>
          <cell r="P817">
            <v>12000</v>
          </cell>
          <cell r="Q817">
            <v>5932</v>
          </cell>
          <cell r="R817">
            <v>0</v>
          </cell>
          <cell r="S817">
            <v>0</v>
          </cell>
          <cell r="T817">
            <v>27222</v>
          </cell>
          <cell r="U817">
            <v>3631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5000</v>
          </cell>
          <cell r="AB817">
            <v>317310.57799999998</v>
          </cell>
        </row>
        <row r="818">
          <cell r="B818" t="str">
            <v>Cendi Consuelo Zavala Vesp - Administrat</v>
          </cell>
          <cell r="E818">
            <v>0</v>
          </cell>
        </row>
        <row r="819">
          <cell r="A819" t="str">
            <v>46010002</v>
          </cell>
          <cell r="B819" t="str">
            <v>Orozco Jacobo Maria Teresa</v>
          </cell>
          <cell r="C819" t="str">
            <v>Auxiliar administrativo cendi</v>
          </cell>
          <cell r="D819">
            <v>126.904128</v>
          </cell>
          <cell r="E819">
            <v>3807.1238400000002</v>
          </cell>
          <cell r="H819">
            <v>3807.1238400000002</v>
          </cell>
          <cell r="I819">
            <v>152.28495360000002</v>
          </cell>
          <cell r="J819">
            <v>3959.4087936000001</v>
          </cell>
          <cell r="K819">
            <v>47513</v>
          </cell>
          <cell r="L819">
            <v>5852.7217247999997</v>
          </cell>
          <cell r="M819">
            <v>1500</v>
          </cell>
          <cell r="N819">
            <v>660</v>
          </cell>
          <cell r="O819">
            <v>3168</v>
          </cell>
          <cell r="P819">
            <v>6000</v>
          </cell>
          <cell r="Q819">
            <v>1320</v>
          </cell>
          <cell r="R819">
            <v>324</v>
          </cell>
          <cell r="T819">
            <v>6058</v>
          </cell>
          <cell r="U819">
            <v>808</v>
          </cell>
          <cell r="V819">
            <v>2144.64</v>
          </cell>
          <cell r="Z819">
            <v>2500</v>
          </cell>
          <cell r="AA819">
            <v>77848.361724800008</v>
          </cell>
        </row>
        <row r="820">
          <cell r="A820" t="str">
            <v>46010014</v>
          </cell>
          <cell r="B820" t="str">
            <v>Carrillo Diaz Jose Alberto</v>
          </cell>
          <cell r="C820" t="str">
            <v>Instructor</v>
          </cell>
          <cell r="D820">
            <v>44.99456</v>
          </cell>
          <cell r="E820">
            <v>539.93471999999997</v>
          </cell>
          <cell r="G820">
            <v>12</v>
          </cell>
          <cell r="H820">
            <v>539.93471999999997</v>
          </cell>
          <cell r="I820">
            <v>21.597388800000001</v>
          </cell>
          <cell r="J820">
            <v>561.53210879999995</v>
          </cell>
          <cell r="K820">
            <v>6739</v>
          </cell>
          <cell r="L820">
            <v>1322.2194783999998</v>
          </cell>
          <cell r="M820">
            <v>1500</v>
          </cell>
          <cell r="N820">
            <v>94</v>
          </cell>
          <cell r="O820">
            <v>450</v>
          </cell>
          <cell r="P820">
            <v>6000</v>
          </cell>
          <cell r="Q820">
            <v>188</v>
          </cell>
          <cell r="R820">
            <v>324</v>
          </cell>
          <cell r="T820">
            <v>860</v>
          </cell>
          <cell r="U820">
            <v>115</v>
          </cell>
          <cell r="V820">
            <v>4674.4799999999996</v>
          </cell>
          <cell r="Z820">
            <v>2500</v>
          </cell>
          <cell r="AA820">
            <v>24766.699478400002</v>
          </cell>
        </row>
        <row r="821">
          <cell r="A821" t="str">
            <v>46010016</v>
          </cell>
          <cell r="B821" t="str">
            <v>Herrera Hernandez Isabel Cristina</v>
          </cell>
          <cell r="C821" t="str">
            <v>Intendente "b"</v>
          </cell>
          <cell r="D821">
            <v>99.290880000000001</v>
          </cell>
          <cell r="E821">
            <v>2978.7264</v>
          </cell>
          <cell r="H821">
            <v>2978.7264</v>
          </cell>
          <cell r="I821">
            <v>119.149056</v>
          </cell>
          <cell r="J821">
            <v>3097.8754560000002</v>
          </cell>
          <cell r="K821">
            <v>37175</v>
          </cell>
          <cell r="L821">
            <v>4201.3106080000007</v>
          </cell>
          <cell r="M821">
            <v>1500</v>
          </cell>
          <cell r="N821">
            <v>517</v>
          </cell>
          <cell r="O821">
            <v>2479</v>
          </cell>
          <cell r="P821">
            <v>6000</v>
          </cell>
          <cell r="Q821">
            <v>1033</v>
          </cell>
          <cell r="R821">
            <v>324</v>
          </cell>
          <cell r="T821">
            <v>4740</v>
          </cell>
          <cell r="U821">
            <v>632</v>
          </cell>
          <cell r="V821">
            <v>3000.24</v>
          </cell>
          <cell r="Z821">
            <v>2500</v>
          </cell>
          <cell r="AA821">
            <v>64101.550607999998</v>
          </cell>
        </row>
        <row r="822">
          <cell r="A822" t="str">
            <v>46010019</v>
          </cell>
          <cell r="B822" t="str">
            <v>Morin Pinzon Guelmi Marisol</v>
          </cell>
          <cell r="C822" t="str">
            <v>Enfermera "a"</v>
          </cell>
          <cell r="D822">
            <v>112.49</v>
          </cell>
          <cell r="E822">
            <v>3374.7</v>
          </cell>
          <cell r="H822">
            <v>3374.7</v>
          </cell>
          <cell r="I822">
            <v>134.988</v>
          </cell>
          <cell r="J822">
            <v>3509.6879999999996</v>
          </cell>
          <cell r="K822">
            <v>42117</v>
          </cell>
          <cell r="L822">
            <v>4881.1539999999986</v>
          </cell>
          <cell r="M822">
            <v>1500</v>
          </cell>
          <cell r="N822">
            <v>585</v>
          </cell>
          <cell r="O822">
            <v>2808</v>
          </cell>
          <cell r="P822">
            <v>6000</v>
          </cell>
          <cell r="Q822">
            <v>1170</v>
          </cell>
          <cell r="T822">
            <v>5370</v>
          </cell>
          <cell r="U822">
            <v>716</v>
          </cell>
          <cell r="V822">
            <v>2441.04</v>
          </cell>
          <cell r="Z822">
            <v>2500</v>
          </cell>
          <cell r="AA822">
            <v>70088.193999999989</v>
          </cell>
        </row>
        <row r="823">
          <cell r="A823" t="str">
            <v>46010021</v>
          </cell>
          <cell r="B823" t="str">
            <v>Tec Alfaro Maria Del Carmen</v>
          </cell>
          <cell r="C823" t="str">
            <v>Asistente educativa "b"</v>
          </cell>
          <cell r="D823">
            <v>111.18848</v>
          </cell>
          <cell r="E823">
            <v>3335.6543999999999</v>
          </cell>
          <cell r="H823">
            <v>3335.6543999999999</v>
          </cell>
          <cell r="I823">
            <v>133.426176</v>
          </cell>
          <cell r="J823">
            <v>3469.0805759999998</v>
          </cell>
          <cell r="K823">
            <v>41629</v>
          </cell>
          <cell r="L823">
            <v>4818.1807679999993</v>
          </cell>
          <cell r="M823">
            <v>1500</v>
          </cell>
          <cell r="N823">
            <v>579</v>
          </cell>
          <cell r="O823">
            <v>2776</v>
          </cell>
          <cell r="P823">
            <v>6000</v>
          </cell>
          <cell r="Q823">
            <v>1157</v>
          </cell>
          <cell r="R823">
            <v>324</v>
          </cell>
          <cell r="T823">
            <v>5308</v>
          </cell>
          <cell r="U823">
            <v>708</v>
          </cell>
          <cell r="V823">
            <v>2590.08</v>
          </cell>
          <cell r="Z823">
            <v>2500</v>
          </cell>
          <cell r="AA823">
            <v>69889.260767999993</v>
          </cell>
        </row>
        <row r="824">
          <cell r="A824" t="str">
            <v>46010026</v>
          </cell>
          <cell r="B824" t="str">
            <v>Cab Buenfil Gretty Berenice</v>
          </cell>
          <cell r="C824" t="str">
            <v>Coordinador de Pedagogia</v>
          </cell>
          <cell r="D824">
            <v>198.289728</v>
          </cell>
          <cell r="E824">
            <v>5948.6918399999995</v>
          </cell>
          <cell r="H824">
            <v>5948.6918399999995</v>
          </cell>
          <cell r="I824">
            <v>237.94767359999997</v>
          </cell>
          <cell r="J824">
            <v>6186.6395135999992</v>
          </cell>
          <cell r="K824">
            <v>74240</v>
          </cell>
          <cell r="L824">
            <v>9603.892684800001</v>
          </cell>
          <cell r="M824">
            <v>1500</v>
          </cell>
          <cell r="N824">
            <v>1032</v>
          </cell>
          <cell r="O824">
            <v>4950</v>
          </cell>
          <cell r="P824">
            <v>6000</v>
          </cell>
          <cell r="Q824">
            <v>2063</v>
          </cell>
          <cell r="T824">
            <v>9466</v>
          </cell>
          <cell r="U824">
            <v>1263</v>
          </cell>
          <cell r="V824">
            <v>0</v>
          </cell>
          <cell r="Z824">
            <v>2500</v>
          </cell>
          <cell r="AA824">
            <v>112617.8926848</v>
          </cell>
        </row>
        <row r="825">
          <cell r="A825" t="str">
            <v>46010029</v>
          </cell>
          <cell r="B825" t="str">
            <v>Peniche Cabal Victoria Beatriz</v>
          </cell>
          <cell r="C825" t="str">
            <v>Directora de Cendi</v>
          </cell>
          <cell r="D825">
            <v>425.06880000000001</v>
          </cell>
          <cell r="E825">
            <v>12752.064</v>
          </cell>
          <cell r="H825">
            <v>12752.064</v>
          </cell>
          <cell r="I825">
            <v>510.08256</v>
          </cell>
          <cell r="J825">
            <v>13262.146560000001</v>
          </cell>
          <cell r="K825">
            <v>159146</v>
          </cell>
          <cell r="L825">
            <v>20936.002080000002</v>
          </cell>
          <cell r="M825">
            <v>1500</v>
          </cell>
          <cell r="N825">
            <v>2211</v>
          </cell>
          <cell r="P825">
            <v>6000</v>
          </cell>
          <cell r="Q825">
            <v>4421</v>
          </cell>
          <cell r="T825">
            <v>20292</v>
          </cell>
          <cell r="U825">
            <v>2706</v>
          </cell>
          <cell r="V825">
            <v>0</v>
          </cell>
          <cell r="Y825">
            <v>39787</v>
          </cell>
          <cell r="Z825">
            <v>2500</v>
          </cell>
          <cell r="AA825">
            <v>259499.00208000001</v>
          </cell>
        </row>
        <row r="826">
          <cell r="A826" t="str">
            <v>46010022</v>
          </cell>
          <cell r="B826" t="str">
            <v>Torres Grajales Lidia Evangelina</v>
          </cell>
          <cell r="C826" t="str">
            <v>Galopina "b"</v>
          </cell>
          <cell r="D826">
            <v>99.290880000000001</v>
          </cell>
          <cell r="E826">
            <v>2978.7264</v>
          </cell>
          <cell r="H826">
            <v>2978.7264</v>
          </cell>
          <cell r="I826">
            <v>119.149056</v>
          </cell>
          <cell r="J826">
            <v>3097.8754560000002</v>
          </cell>
          <cell r="K826">
            <v>37175</v>
          </cell>
          <cell r="L826">
            <v>4201.3106080000007</v>
          </cell>
          <cell r="M826">
            <v>1500</v>
          </cell>
          <cell r="N826">
            <v>517</v>
          </cell>
          <cell r="O826">
            <v>2479</v>
          </cell>
          <cell r="P826">
            <v>6000</v>
          </cell>
          <cell r="Q826">
            <v>1033</v>
          </cell>
          <cell r="R826">
            <v>324</v>
          </cell>
          <cell r="T826">
            <v>4740</v>
          </cell>
          <cell r="U826">
            <v>632</v>
          </cell>
          <cell r="V826">
            <v>3000.24</v>
          </cell>
          <cell r="Z826">
            <v>2500</v>
          </cell>
          <cell r="AA826">
            <v>64101.550607999998</v>
          </cell>
        </row>
        <row r="827">
          <cell r="A827" t="str">
            <v>46050010</v>
          </cell>
          <cell r="B827" t="str">
            <v>Espinosa Lope Rosa Virginia</v>
          </cell>
          <cell r="C827" t="str">
            <v>Economa</v>
          </cell>
          <cell r="D827">
            <v>112.4864</v>
          </cell>
          <cell r="E827">
            <v>3374.5920000000001</v>
          </cell>
          <cell r="H827">
            <v>3374.5920000000001</v>
          </cell>
          <cell r="I827">
            <v>134.98367999999999</v>
          </cell>
          <cell r="J827">
            <v>3509.5756799999999</v>
          </cell>
          <cell r="K827">
            <v>42115</v>
          </cell>
          <cell r="L827">
            <v>4880.9842399999998</v>
          </cell>
          <cell r="M827">
            <v>1500</v>
          </cell>
          <cell r="N827">
            <v>585</v>
          </cell>
          <cell r="O827">
            <v>2808</v>
          </cell>
          <cell r="P827">
            <v>6000</v>
          </cell>
          <cell r="Q827">
            <v>1170</v>
          </cell>
          <cell r="R827">
            <v>324</v>
          </cell>
          <cell r="T827">
            <v>5370</v>
          </cell>
          <cell r="U827">
            <v>716</v>
          </cell>
          <cell r="V827">
            <v>2441.04</v>
          </cell>
          <cell r="Z827">
            <v>2500</v>
          </cell>
          <cell r="AA827">
            <v>70410.024239999999</v>
          </cell>
        </row>
        <row r="828">
          <cell r="A828" t="str">
            <v>46060011</v>
          </cell>
          <cell r="B828" t="str">
            <v>Aguilar Rejon Flor Isela</v>
          </cell>
          <cell r="C828" t="str">
            <v>Galopina "b"</v>
          </cell>
          <cell r="D828">
            <v>99.290880000000001</v>
          </cell>
          <cell r="E828">
            <v>2978.7264</v>
          </cell>
          <cell r="H828">
            <v>2978.7264</v>
          </cell>
          <cell r="I828">
            <v>119.149056</v>
          </cell>
          <cell r="J828">
            <v>3097.8754560000002</v>
          </cell>
          <cell r="K828">
            <v>37175</v>
          </cell>
          <cell r="L828">
            <v>4201.3106080000007</v>
          </cell>
          <cell r="M828">
            <v>1500</v>
          </cell>
          <cell r="N828">
            <v>517</v>
          </cell>
          <cell r="O828">
            <v>2479</v>
          </cell>
          <cell r="P828">
            <v>6000</v>
          </cell>
          <cell r="Q828">
            <v>1033</v>
          </cell>
          <cell r="R828">
            <v>324</v>
          </cell>
          <cell r="T828">
            <v>4740</v>
          </cell>
          <cell r="U828">
            <v>632</v>
          </cell>
          <cell r="V828">
            <v>3000.24</v>
          </cell>
          <cell r="Z828">
            <v>2500</v>
          </cell>
          <cell r="AA828">
            <v>64101.550607999998</v>
          </cell>
        </row>
        <row r="829">
          <cell r="A829" t="str">
            <v>46060012</v>
          </cell>
          <cell r="B829" t="str">
            <v>Sanchez Piña Felmir</v>
          </cell>
          <cell r="C829" t="str">
            <v>Tecnico de mantenimiento "b"</v>
          </cell>
          <cell r="D829">
            <v>115.66</v>
          </cell>
          <cell r="E829">
            <v>3469.7999999999997</v>
          </cell>
          <cell r="H829">
            <v>3469.7999999999997</v>
          </cell>
          <cell r="I829">
            <v>138.792</v>
          </cell>
          <cell r="J829">
            <v>3608.5919999999996</v>
          </cell>
          <cell r="K829">
            <v>43304</v>
          </cell>
          <cell r="L829">
            <v>5034.5759999999991</v>
          </cell>
          <cell r="M829">
            <v>1500</v>
          </cell>
          <cell r="N829">
            <v>602</v>
          </cell>
          <cell r="O829">
            <v>2887</v>
          </cell>
          <cell r="P829">
            <v>6000</v>
          </cell>
          <cell r="Q829">
            <v>1203</v>
          </cell>
          <cell r="R829">
            <v>324</v>
          </cell>
          <cell r="T829">
            <v>5522</v>
          </cell>
          <cell r="U829">
            <v>737</v>
          </cell>
          <cell r="V829">
            <v>2375.52</v>
          </cell>
          <cell r="Z829">
            <v>2500</v>
          </cell>
          <cell r="AA829">
            <v>71989.096000000005</v>
          </cell>
        </row>
        <row r="830">
          <cell r="A830" t="str">
            <v>46040009</v>
          </cell>
          <cell r="B830" t="str">
            <v>Villanueva Gutierrez Josefina</v>
          </cell>
          <cell r="C830" t="str">
            <v>Asistente educativa "b"</v>
          </cell>
          <cell r="D830">
            <v>111.18848</v>
          </cell>
          <cell r="E830">
            <v>3335.6543999999999</v>
          </cell>
          <cell r="H830">
            <v>3335.6543999999999</v>
          </cell>
          <cell r="I830">
            <v>133.426176</v>
          </cell>
          <cell r="J830">
            <v>3469.0805759999998</v>
          </cell>
          <cell r="K830">
            <v>41629</v>
          </cell>
          <cell r="L830">
            <v>4818.1807679999993</v>
          </cell>
          <cell r="M830">
            <v>1500</v>
          </cell>
          <cell r="N830">
            <v>579</v>
          </cell>
          <cell r="O830">
            <v>2776</v>
          </cell>
          <cell r="P830">
            <v>6000</v>
          </cell>
          <cell r="Q830">
            <v>1157</v>
          </cell>
          <cell r="R830">
            <v>648</v>
          </cell>
          <cell r="T830">
            <v>5308</v>
          </cell>
          <cell r="U830">
            <v>708</v>
          </cell>
          <cell r="V830">
            <v>2590.08</v>
          </cell>
          <cell r="Z830">
            <v>2500</v>
          </cell>
          <cell r="AA830">
            <v>70213.260767999993</v>
          </cell>
        </row>
        <row r="831">
          <cell r="A831" t="str">
            <v>46020004</v>
          </cell>
          <cell r="B831" t="str">
            <v>Martin Dorantes Karla Maria</v>
          </cell>
          <cell r="C831" t="str">
            <v>Encargada de grupo</v>
          </cell>
          <cell r="D831">
            <v>131.23052799999999</v>
          </cell>
          <cell r="E831">
            <v>3936.9158399999997</v>
          </cell>
          <cell r="H831">
            <v>3936.9158399999997</v>
          </cell>
          <cell r="I831">
            <v>157.47663359999999</v>
          </cell>
          <cell r="J831">
            <v>4094.3924735999994</v>
          </cell>
          <cell r="K831">
            <v>49133</v>
          </cell>
          <cell r="L831">
            <v>6075.9299647999987</v>
          </cell>
          <cell r="M831">
            <v>1500</v>
          </cell>
          <cell r="N831">
            <v>683</v>
          </cell>
          <cell r="O831">
            <v>3276</v>
          </cell>
          <cell r="P831">
            <v>6000</v>
          </cell>
          <cell r="Q831">
            <v>1365</v>
          </cell>
          <cell r="R831">
            <v>648</v>
          </cell>
          <cell r="T831">
            <v>6265</v>
          </cell>
          <cell r="U831">
            <v>836</v>
          </cell>
          <cell r="V831">
            <v>2055.6</v>
          </cell>
          <cell r="Z831">
            <v>2500</v>
          </cell>
          <cell r="AA831">
            <v>80337.529964800007</v>
          </cell>
        </row>
        <row r="832">
          <cell r="A832" t="str">
            <v>46100001</v>
          </cell>
          <cell r="B832" t="str">
            <v>Martin Cano Kareli De Jesus</v>
          </cell>
          <cell r="C832" t="str">
            <v>Asistente educativa "a"</v>
          </cell>
          <cell r="D832">
            <v>111.19</v>
          </cell>
          <cell r="E832">
            <v>3335.7</v>
          </cell>
          <cell r="H832">
            <v>3335.7</v>
          </cell>
          <cell r="I832">
            <v>133.428</v>
          </cell>
          <cell r="J832">
            <v>3469.1279999999997</v>
          </cell>
          <cell r="K832">
            <v>41630</v>
          </cell>
          <cell r="L832">
            <v>4818.2539999999999</v>
          </cell>
          <cell r="M832">
            <v>1500</v>
          </cell>
          <cell r="N832">
            <v>579</v>
          </cell>
          <cell r="O832">
            <v>2776</v>
          </cell>
          <cell r="P832">
            <v>6000</v>
          </cell>
          <cell r="Q832">
            <v>1157</v>
          </cell>
          <cell r="T832">
            <v>5308</v>
          </cell>
          <cell r="U832">
            <v>708</v>
          </cell>
          <cell r="V832">
            <v>2589.84</v>
          </cell>
          <cell r="Z832">
            <v>2500</v>
          </cell>
          <cell r="AA832">
            <v>69566.093999999997</v>
          </cell>
        </row>
        <row r="833">
          <cell r="A833" t="str">
            <v>46030005</v>
          </cell>
          <cell r="B833" t="str">
            <v>Huertas May Yazmin Georgina</v>
          </cell>
          <cell r="C833" t="str">
            <v>Encargada de grupo</v>
          </cell>
          <cell r="D833">
            <v>131.23052799999999</v>
          </cell>
          <cell r="E833">
            <v>3936.9158399999997</v>
          </cell>
          <cell r="H833">
            <v>3936.9158399999997</v>
          </cell>
          <cell r="I833">
            <v>157.47663359999999</v>
          </cell>
          <cell r="J833">
            <v>4094.3924735999994</v>
          </cell>
          <cell r="K833">
            <v>49133</v>
          </cell>
          <cell r="L833">
            <v>6075.9299647999987</v>
          </cell>
          <cell r="M833">
            <v>1500</v>
          </cell>
          <cell r="N833">
            <v>683</v>
          </cell>
          <cell r="O833">
            <v>3276</v>
          </cell>
          <cell r="P833">
            <v>6000</v>
          </cell>
          <cell r="Q833">
            <v>1365</v>
          </cell>
          <cell r="R833">
            <v>324</v>
          </cell>
          <cell r="T833">
            <v>6265</v>
          </cell>
          <cell r="U833">
            <v>836</v>
          </cell>
          <cell r="V833">
            <v>2055.6</v>
          </cell>
          <cell r="Z833">
            <v>2500</v>
          </cell>
          <cell r="AA833">
            <v>80013.529964800007</v>
          </cell>
        </row>
        <row r="834">
          <cell r="A834" t="str">
            <v>46040007</v>
          </cell>
          <cell r="B834" t="str">
            <v>Negron Gil Amelia De Los Angeles</v>
          </cell>
          <cell r="C834" t="str">
            <v>Asistente educativa "b"</v>
          </cell>
          <cell r="D834">
            <v>111.18848</v>
          </cell>
          <cell r="E834">
            <v>3335.6543999999999</v>
          </cell>
          <cell r="H834">
            <v>3335.6543999999999</v>
          </cell>
          <cell r="I834">
            <v>133.426176</v>
          </cell>
          <cell r="J834">
            <v>3469.0805759999998</v>
          </cell>
          <cell r="K834">
            <v>41629</v>
          </cell>
          <cell r="L834">
            <v>4818.1807679999993</v>
          </cell>
          <cell r="M834">
            <v>1500</v>
          </cell>
          <cell r="N834">
            <v>579</v>
          </cell>
          <cell r="O834">
            <v>2776</v>
          </cell>
          <cell r="P834">
            <v>6000</v>
          </cell>
          <cell r="Q834">
            <v>1157</v>
          </cell>
          <cell r="R834">
            <v>324</v>
          </cell>
          <cell r="T834">
            <v>5308</v>
          </cell>
          <cell r="U834">
            <v>708</v>
          </cell>
          <cell r="V834">
            <v>2590.08</v>
          </cell>
          <cell r="Z834">
            <v>2500</v>
          </cell>
          <cell r="AA834">
            <v>69889.260767999993</v>
          </cell>
        </row>
        <row r="835">
          <cell r="A835" t="str">
            <v>22070002</v>
          </cell>
          <cell r="B835" t="str">
            <v>Poot Polanco Sonia Marisol</v>
          </cell>
          <cell r="C835" t="str">
            <v>Asistente educativa "a"</v>
          </cell>
          <cell r="D835">
            <v>111.19</v>
          </cell>
          <cell r="E835">
            <v>3335.7</v>
          </cell>
          <cell r="H835">
            <v>3335.7</v>
          </cell>
          <cell r="I835">
            <v>133.428</v>
          </cell>
          <cell r="J835">
            <v>3469.1279999999997</v>
          </cell>
          <cell r="K835">
            <v>41630</v>
          </cell>
          <cell r="L835">
            <v>4818.2539999999999</v>
          </cell>
          <cell r="M835">
            <v>1500</v>
          </cell>
          <cell r="N835">
            <v>579</v>
          </cell>
          <cell r="O835">
            <v>2776</v>
          </cell>
          <cell r="P835">
            <v>6000</v>
          </cell>
          <cell r="Q835">
            <v>1157</v>
          </cell>
          <cell r="T835">
            <v>5308</v>
          </cell>
          <cell r="U835">
            <v>708</v>
          </cell>
          <cell r="V835">
            <v>2589.84</v>
          </cell>
          <cell r="Z835">
            <v>2500</v>
          </cell>
          <cell r="AA835">
            <v>69566.093999999997</v>
          </cell>
        </row>
        <row r="836">
          <cell r="A836" t="str">
            <v>46070001</v>
          </cell>
          <cell r="B836" t="str">
            <v>Zuñiga Chuc Viviana Verenice</v>
          </cell>
          <cell r="C836" t="str">
            <v>Encargada de grupo</v>
          </cell>
          <cell r="D836">
            <v>131.23052799999999</v>
          </cell>
          <cell r="E836">
            <v>3936.9158399999997</v>
          </cell>
          <cell r="H836">
            <v>3936.9158399999997</v>
          </cell>
          <cell r="I836">
            <v>157.47663359999999</v>
          </cell>
          <cell r="J836">
            <v>4094.3924735999994</v>
          </cell>
          <cell r="K836">
            <v>49133</v>
          </cell>
          <cell r="L836">
            <v>6075.9299647999987</v>
          </cell>
          <cell r="M836">
            <v>1500</v>
          </cell>
          <cell r="N836">
            <v>683</v>
          </cell>
          <cell r="O836">
            <v>3276</v>
          </cell>
          <cell r="P836">
            <v>6000</v>
          </cell>
          <cell r="Q836">
            <v>1365</v>
          </cell>
          <cell r="T836">
            <v>6265</v>
          </cell>
          <cell r="U836">
            <v>836</v>
          </cell>
          <cell r="V836">
            <v>2055.6</v>
          </cell>
          <cell r="Z836">
            <v>2500</v>
          </cell>
          <cell r="AA836">
            <v>79689.529964800007</v>
          </cell>
        </row>
        <row r="837">
          <cell r="A837" t="str">
            <v>23100039</v>
          </cell>
          <cell r="B837" t="str">
            <v>Rio Perez Lizbeth Karina</v>
          </cell>
          <cell r="C837" t="str">
            <v>Encargada de grupo</v>
          </cell>
          <cell r="D837">
            <v>131.23052799999999</v>
          </cell>
          <cell r="E837">
            <v>3936.9158399999997</v>
          </cell>
          <cell r="H837">
            <v>3936.9158399999997</v>
          </cell>
          <cell r="I837">
            <v>157.47663359999999</v>
          </cell>
          <cell r="J837">
            <v>4094.3924735999994</v>
          </cell>
          <cell r="K837">
            <v>49133</v>
          </cell>
          <cell r="L837">
            <v>6075.9299647999987</v>
          </cell>
          <cell r="M837">
            <v>1500</v>
          </cell>
          <cell r="N837">
            <v>683</v>
          </cell>
          <cell r="O837">
            <v>3276</v>
          </cell>
          <cell r="P837">
            <v>6000</v>
          </cell>
          <cell r="Q837">
            <v>1365</v>
          </cell>
          <cell r="R837">
            <v>972</v>
          </cell>
          <cell r="T837">
            <v>6265</v>
          </cell>
          <cell r="U837">
            <v>836</v>
          </cell>
          <cell r="V837">
            <v>2055.6</v>
          </cell>
          <cell r="Z837">
            <v>2500</v>
          </cell>
          <cell r="AA837">
            <v>80661.529964800007</v>
          </cell>
        </row>
        <row r="838">
          <cell r="A838" t="str">
            <v>46010027</v>
          </cell>
          <cell r="B838" t="str">
            <v>Carrillo Ortiz Maria Luisa</v>
          </cell>
          <cell r="C838" t="str">
            <v>Encargada de grupo</v>
          </cell>
          <cell r="D838">
            <v>131.23052799999999</v>
          </cell>
          <cell r="E838">
            <v>3936.9158399999997</v>
          </cell>
          <cell r="H838">
            <v>3936.9158399999997</v>
          </cell>
          <cell r="I838">
            <v>157.47663359999999</v>
          </cell>
          <cell r="J838">
            <v>4094.3924735999994</v>
          </cell>
          <cell r="K838">
            <v>49133</v>
          </cell>
          <cell r="L838">
            <v>6075.9299647999987</v>
          </cell>
          <cell r="M838">
            <v>1500</v>
          </cell>
          <cell r="N838">
            <v>683</v>
          </cell>
          <cell r="O838">
            <v>3276</v>
          </cell>
          <cell r="P838">
            <v>6000</v>
          </cell>
          <cell r="Q838">
            <v>1365</v>
          </cell>
          <cell r="T838">
            <v>6265</v>
          </cell>
          <cell r="U838">
            <v>836</v>
          </cell>
          <cell r="V838">
            <v>2055.6</v>
          </cell>
          <cell r="Z838">
            <v>2500</v>
          </cell>
          <cell r="AA838">
            <v>79689.529964800007</v>
          </cell>
        </row>
        <row r="839">
          <cell r="A839" t="str">
            <v>25050002</v>
          </cell>
          <cell r="B839" t="str">
            <v>Aviles Preciat Arati Beatriz</v>
          </cell>
          <cell r="C839" t="str">
            <v>Encargada de grupo</v>
          </cell>
          <cell r="D839">
            <v>131.23052799999999</v>
          </cell>
          <cell r="E839">
            <v>3936.9158399999997</v>
          </cell>
          <cell r="H839">
            <v>3936.9158399999997</v>
          </cell>
          <cell r="I839">
            <v>157.47663359999999</v>
          </cell>
          <cell r="J839">
            <v>4094.3924735999994</v>
          </cell>
          <cell r="K839">
            <v>49133</v>
          </cell>
          <cell r="L839">
            <v>6075.9299647999987</v>
          </cell>
          <cell r="M839">
            <v>1500</v>
          </cell>
          <cell r="N839">
            <v>683</v>
          </cell>
          <cell r="O839">
            <v>3276</v>
          </cell>
          <cell r="P839">
            <v>6000</v>
          </cell>
          <cell r="Q839">
            <v>1365</v>
          </cell>
          <cell r="T839">
            <v>6265</v>
          </cell>
          <cell r="U839">
            <v>836</v>
          </cell>
          <cell r="V839">
            <v>2055.6</v>
          </cell>
          <cell r="Z839">
            <v>2500</v>
          </cell>
          <cell r="AA839">
            <v>79689.529964800007</v>
          </cell>
        </row>
        <row r="840">
          <cell r="A840" t="str">
            <v>46090001</v>
          </cell>
          <cell r="B840" t="str">
            <v>Mendez Sierra Maricarmen</v>
          </cell>
          <cell r="C840" t="str">
            <v>Asistente educativa "a"</v>
          </cell>
          <cell r="D840">
            <v>111.19</v>
          </cell>
          <cell r="E840">
            <v>3335.7</v>
          </cell>
          <cell r="H840">
            <v>3335.7</v>
          </cell>
          <cell r="I840">
            <v>133.428</v>
          </cell>
          <cell r="J840">
            <v>3469.1279999999997</v>
          </cell>
          <cell r="K840">
            <v>41630</v>
          </cell>
          <cell r="L840">
            <v>4818.2539999999999</v>
          </cell>
          <cell r="M840">
            <v>1500</v>
          </cell>
          <cell r="N840">
            <v>579</v>
          </cell>
          <cell r="O840">
            <v>2776</v>
          </cell>
          <cell r="P840">
            <v>6000</v>
          </cell>
          <cell r="Q840">
            <v>1157</v>
          </cell>
          <cell r="T840">
            <v>5308</v>
          </cell>
          <cell r="U840">
            <v>708</v>
          </cell>
          <cell r="V840">
            <v>2589.84</v>
          </cell>
          <cell r="Z840">
            <v>2500</v>
          </cell>
          <cell r="AA840">
            <v>69566.093999999997</v>
          </cell>
        </row>
        <row r="841">
          <cell r="B841" t="str">
            <v>Achach castro Fatima georgina</v>
          </cell>
          <cell r="C841" t="str">
            <v>Asistente educativa "a"</v>
          </cell>
          <cell r="D841">
            <v>111.19</v>
          </cell>
          <cell r="E841">
            <v>3335.7</v>
          </cell>
          <cell r="H841">
            <v>3335.7</v>
          </cell>
          <cell r="I841">
            <v>133.428</v>
          </cell>
          <cell r="J841">
            <v>3469.1279999999997</v>
          </cell>
          <cell r="K841">
            <v>41630</v>
          </cell>
          <cell r="L841">
            <v>4818.2539999999999</v>
          </cell>
          <cell r="M841">
            <v>1500</v>
          </cell>
          <cell r="N841">
            <v>579</v>
          </cell>
          <cell r="O841">
            <v>2776</v>
          </cell>
          <cell r="P841">
            <v>6000</v>
          </cell>
          <cell r="Q841">
            <v>1157</v>
          </cell>
          <cell r="T841">
            <v>5308</v>
          </cell>
          <cell r="U841">
            <v>708</v>
          </cell>
          <cell r="V841">
            <v>2589.84</v>
          </cell>
          <cell r="Z841">
            <v>2500</v>
          </cell>
          <cell r="AA841">
            <v>69566.093999999997</v>
          </cell>
        </row>
        <row r="842">
          <cell r="B842" t="str">
            <v>Subtotal</v>
          </cell>
          <cell r="D842">
            <v>2999.4748640000007</v>
          </cell>
          <cell r="E842">
            <v>89174.343840000001</v>
          </cell>
          <cell r="F842">
            <v>0</v>
          </cell>
          <cell r="G842">
            <v>12</v>
          </cell>
          <cell r="H842">
            <v>89174.343840000001</v>
          </cell>
          <cell r="I842">
            <v>3566.9737535999984</v>
          </cell>
          <cell r="J842">
            <v>92741.317593600004</v>
          </cell>
          <cell r="K842">
            <v>1112904</v>
          </cell>
          <cell r="L842">
            <v>135298.62012480001</v>
          </cell>
          <cell r="M842">
            <v>34500</v>
          </cell>
          <cell r="N842">
            <v>15471</v>
          </cell>
          <cell r="O842">
            <v>63596</v>
          </cell>
          <cell r="P842">
            <v>138000</v>
          </cell>
          <cell r="Q842">
            <v>30923</v>
          </cell>
          <cell r="R842">
            <v>5508</v>
          </cell>
          <cell r="S842">
            <v>0</v>
          </cell>
          <cell r="T842">
            <v>141904</v>
          </cell>
          <cell r="U842">
            <v>18929</v>
          </cell>
          <cell r="V842">
            <v>53540.639999999985</v>
          </cell>
          <cell r="W842">
            <v>0</v>
          </cell>
          <cell r="X842">
            <v>0</v>
          </cell>
          <cell r="Y842">
            <v>39787</v>
          </cell>
          <cell r="Z842">
            <v>57500</v>
          </cell>
          <cell r="AB842">
            <v>1847861.2601248003</v>
          </cell>
        </row>
        <row r="843">
          <cell r="B843" t="str">
            <v>Depto. de Control Presupuestal</v>
          </cell>
          <cell r="E843">
            <v>0</v>
          </cell>
        </row>
        <row r="844">
          <cell r="A844" t="str">
            <v>47010001</v>
          </cell>
          <cell r="B844" t="str">
            <v>Payan Arjona Maria Del Carmen</v>
          </cell>
          <cell r="C844" t="str">
            <v>Jefe de departamento "b"</v>
          </cell>
          <cell r="D844">
            <v>775.14</v>
          </cell>
          <cell r="E844">
            <v>23254.2</v>
          </cell>
          <cell r="H844">
            <v>23254.2</v>
          </cell>
          <cell r="I844">
            <v>930.16800000000001</v>
          </cell>
          <cell r="J844">
            <v>24184.368000000002</v>
          </cell>
          <cell r="K844">
            <v>290213</v>
          </cell>
          <cell r="L844">
            <v>40527.334000000003</v>
          </cell>
          <cell r="M844">
            <v>1500</v>
          </cell>
          <cell r="N844">
            <v>4031</v>
          </cell>
          <cell r="P844">
            <v>6000</v>
          </cell>
          <cell r="Q844">
            <v>8062</v>
          </cell>
          <cell r="T844">
            <v>37003</v>
          </cell>
          <cell r="U844">
            <v>4934</v>
          </cell>
          <cell r="V844">
            <v>0</v>
          </cell>
          <cell r="Y844">
            <v>72554</v>
          </cell>
          <cell r="Z844">
            <v>2500</v>
          </cell>
          <cell r="AA844">
            <v>467324.33400000003</v>
          </cell>
        </row>
        <row r="845">
          <cell r="A845" t="str">
            <v>47010002</v>
          </cell>
          <cell r="B845" t="str">
            <v>Montalvo De Lille Maria Alejandra</v>
          </cell>
          <cell r="C845" t="str">
            <v>Auxiliar control presupuestal "b"</v>
          </cell>
          <cell r="D845">
            <v>252.37</v>
          </cell>
          <cell r="E845">
            <v>7571.1</v>
          </cell>
          <cell r="H845">
            <v>7571.1</v>
          </cell>
          <cell r="I845">
            <v>302.84399999999999</v>
          </cell>
          <cell r="J845">
            <v>7873.9440000000004</v>
          </cell>
          <cell r="K845">
            <v>94488</v>
          </cell>
          <cell r="L845">
            <v>12110.392</v>
          </cell>
          <cell r="M845">
            <v>1500</v>
          </cell>
          <cell r="N845">
            <v>1313</v>
          </cell>
          <cell r="O845">
            <v>6300</v>
          </cell>
          <cell r="P845">
            <v>6000</v>
          </cell>
          <cell r="Q845">
            <v>2625</v>
          </cell>
          <cell r="T845">
            <v>12048</v>
          </cell>
          <cell r="U845">
            <v>1607</v>
          </cell>
          <cell r="V845">
            <v>0</v>
          </cell>
          <cell r="Z845">
            <v>2500</v>
          </cell>
          <cell r="AA845">
            <v>140491.39199999999</v>
          </cell>
        </row>
        <row r="846">
          <cell r="A846" t="str">
            <v>47010004</v>
          </cell>
          <cell r="B846" t="str">
            <v>Aguilar Gamboa Georgina</v>
          </cell>
          <cell r="C846" t="str">
            <v>Auxiliar control presupuestal "a"</v>
          </cell>
          <cell r="D846">
            <v>252.37</v>
          </cell>
          <cell r="E846">
            <v>7571.1</v>
          </cell>
          <cell r="H846">
            <v>7571.1</v>
          </cell>
          <cell r="I846">
            <v>302.84399999999999</v>
          </cell>
          <cell r="J846">
            <v>7873.9440000000004</v>
          </cell>
          <cell r="K846">
            <v>94488</v>
          </cell>
          <cell r="L846">
            <v>12110.392</v>
          </cell>
          <cell r="M846">
            <v>1500</v>
          </cell>
          <cell r="N846">
            <v>1313</v>
          </cell>
          <cell r="O846">
            <v>6300</v>
          </cell>
          <cell r="P846">
            <v>6000</v>
          </cell>
          <cell r="Q846">
            <v>2625</v>
          </cell>
          <cell r="T846">
            <v>12048</v>
          </cell>
          <cell r="U846">
            <v>1607</v>
          </cell>
          <cell r="V846">
            <v>0</v>
          </cell>
          <cell r="Z846">
            <v>2500</v>
          </cell>
          <cell r="AA846">
            <v>140491.39199999999</v>
          </cell>
        </row>
        <row r="847">
          <cell r="B847" t="str">
            <v>Subtotal</v>
          </cell>
          <cell r="D847">
            <v>1279.8800000000001</v>
          </cell>
          <cell r="E847">
            <v>38396.400000000001</v>
          </cell>
          <cell r="F847">
            <v>0</v>
          </cell>
          <cell r="G847">
            <v>0</v>
          </cell>
          <cell r="H847">
            <v>38396.400000000001</v>
          </cell>
          <cell r="I847">
            <v>1535.856</v>
          </cell>
          <cell r="J847">
            <v>39932.256000000001</v>
          </cell>
          <cell r="K847">
            <v>479189</v>
          </cell>
          <cell r="L847">
            <v>64748.118000000002</v>
          </cell>
          <cell r="M847">
            <v>4500</v>
          </cell>
          <cell r="N847">
            <v>6657</v>
          </cell>
          <cell r="O847">
            <v>12600</v>
          </cell>
          <cell r="P847">
            <v>18000</v>
          </cell>
          <cell r="Q847">
            <v>13312</v>
          </cell>
          <cell r="R847">
            <v>0</v>
          </cell>
          <cell r="S847">
            <v>0</v>
          </cell>
          <cell r="T847">
            <v>61099</v>
          </cell>
          <cell r="U847">
            <v>8148</v>
          </cell>
          <cell r="V847">
            <v>0</v>
          </cell>
          <cell r="W847">
            <v>0</v>
          </cell>
          <cell r="X847">
            <v>0</v>
          </cell>
          <cell r="Y847">
            <v>72554</v>
          </cell>
          <cell r="Z847">
            <v>7500</v>
          </cell>
          <cell r="AB847">
            <v>748307.11800000002</v>
          </cell>
        </row>
        <row r="848">
          <cell r="B848" t="str">
            <v>Comunicacion social</v>
          </cell>
          <cell r="E848">
            <v>0</v>
          </cell>
        </row>
        <row r="849">
          <cell r="A849" t="str">
            <v>01010008</v>
          </cell>
          <cell r="B849" t="str">
            <v>Civeira Garcia Jose Manuel</v>
          </cell>
          <cell r="C849" t="str">
            <v>Jefe de departamento "c"</v>
          </cell>
          <cell r="D849">
            <v>905.64</v>
          </cell>
          <cell r="E849">
            <v>27169.200000000001</v>
          </cell>
          <cell r="H849">
            <v>27169.200000000001</v>
          </cell>
          <cell r="I849">
            <v>1086.768</v>
          </cell>
          <cell r="J849">
            <v>28255.968000000001</v>
          </cell>
          <cell r="K849">
            <v>339072</v>
          </cell>
          <cell r="L849">
            <v>47850.043999999994</v>
          </cell>
          <cell r="M849">
            <v>1500</v>
          </cell>
          <cell r="N849">
            <v>4710</v>
          </cell>
          <cell r="P849">
            <v>6000</v>
          </cell>
          <cell r="Q849">
            <v>9419</v>
          </cell>
          <cell r="T849">
            <v>43232</v>
          </cell>
          <cell r="U849">
            <v>5765</v>
          </cell>
          <cell r="V849">
            <v>0</v>
          </cell>
          <cell r="Y849">
            <v>84768</v>
          </cell>
          <cell r="Z849">
            <v>2500</v>
          </cell>
          <cell r="AA849">
            <v>544816.04399999999</v>
          </cell>
        </row>
        <row r="850">
          <cell r="A850" t="str">
            <v>50010001</v>
          </cell>
          <cell r="B850" t="str">
            <v>Bustillos Lope Luis Antonio</v>
          </cell>
          <cell r="C850" t="str">
            <v>Coord. De comunicación social</v>
          </cell>
          <cell r="D850">
            <v>262.45999999999998</v>
          </cell>
          <cell r="E850">
            <v>7873.7999999999993</v>
          </cell>
          <cell r="H850">
            <v>7873.7999999999993</v>
          </cell>
          <cell r="I850">
            <v>314.952</v>
          </cell>
          <cell r="J850">
            <v>8188.7519999999995</v>
          </cell>
          <cell r="K850">
            <v>98266</v>
          </cell>
          <cell r="L850">
            <v>12623.11</v>
          </cell>
          <cell r="M850">
            <v>1500</v>
          </cell>
          <cell r="N850">
            <v>1365</v>
          </cell>
          <cell r="O850">
            <v>6552</v>
          </cell>
          <cell r="P850">
            <v>6000</v>
          </cell>
          <cell r="Q850">
            <v>2730</v>
          </cell>
          <cell r="T850">
            <v>12529</v>
          </cell>
          <cell r="U850">
            <v>1671</v>
          </cell>
          <cell r="V850">
            <v>0</v>
          </cell>
          <cell r="Z850">
            <v>2500</v>
          </cell>
          <cell r="AA850">
            <v>145736.10999999999</v>
          </cell>
        </row>
        <row r="851">
          <cell r="B851" t="str">
            <v>Subtotal</v>
          </cell>
          <cell r="D851">
            <v>1168.0999999999999</v>
          </cell>
          <cell r="E851">
            <v>35043</v>
          </cell>
          <cell r="F851">
            <v>0</v>
          </cell>
          <cell r="G851">
            <v>0</v>
          </cell>
          <cell r="H851">
            <v>35043</v>
          </cell>
          <cell r="I851">
            <v>1401.72</v>
          </cell>
          <cell r="J851">
            <v>36444.720000000001</v>
          </cell>
          <cell r="K851">
            <v>437338</v>
          </cell>
          <cell r="L851">
            <v>60473.153999999995</v>
          </cell>
          <cell r="M851">
            <v>3000</v>
          </cell>
          <cell r="N851">
            <v>6075</v>
          </cell>
          <cell r="O851">
            <v>6552</v>
          </cell>
          <cell r="P851">
            <v>12000</v>
          </cell>
          <cell r="Q851">
            <v>12149</v>
          </cell>
          <cell r="R851">
            <v>0</v>
          </cell>
          <cell r="S851">
            <v>0</v>
          </cell>
          <cell r="T851">
            <v>55761</v>
          </cell>
          <cell r="U851">
            <v>7436</v>
          </cell>
          <cell r="V851">
            <v>0</v>
          </cell>
          <cell r="W851">
            <v>0</v>
          </cell>
          <cell r="X851">
            <v>0</v>
          </cell>
          <cell r="Y851">
            <v>84768</v>
          </cell>
          <cell r="Z851">
            <v>5000</v>
          </cell>
          <cell r="AB851">
            <v>690552.15399999998</v>
          </cell>
        </row>
        <row r="852">
          <cell r="B852" t="str">
            <v>Depto. de Coordinacion patrimonial</v>
          </cell>
          <cell r="E852">
            <v>0</v>
          </cell>
        </row>
        <row r="853">
          <cell r="A853" t="str">
            <v>02010008</v>
          </cell>
          <cell r="B853" t="str">
            <v>Parra Sanchez Juan Jorge</v>
          </cell>
          <cell r="C853" t="str">
            <v>Analista tecnico</v>
          </cell>
          <cell r="D853">
            <v>173.3</v>
          </cell>
          <cell r="E853">
            <v>5199</v>
          </cell>
          <cell r="H853">
            <v>5199</v>
          </cell>
          <cell r="I853">
            <v>207.96</v>
          </cell>
          <cell r="J853">
            <v>5406.96</v>
          </cell>
          <cell r="K853">
            <v>64884</v>
          </cell>
          <cell r="L853">
            <v>8301.25</v>
          </cell>
          <cell r="M853">
            <v>1500</v>
          </cell>
          <cell r="N853">
            <v>902</v>
          </cell>
          <cell r="O853">
            <v>4326</v>
          </cell>
          <cell r="P853">
            <v>6000</v>
          </cell>
          <cell r="Q853">
            <v>1803</v>
          </cell>
          <cell r="R853">
            <v>324</v>
          </cell>
          <cell r="T853">
            <v>8273</v>
          </cell>
          <cell r="U853">
            <v>1104</v>
          </cell>
          <cell r="V853">
            <v>662.16</v>
          </cell>
          <cell r="Z853">
            <v>2500</v>
          </cell>
          <cell r="AA853">
            <v>100579.41</v>
          </cell>
        </row>
        <row r="854">
          <cell r="A854" t="str">
            <v>04010003</v>
          </cell>
          <cell r="B854" t="str">
            <v>Jimenez Campos Gilmer Gabriel</v>
          </cell>
          <cell r="C854" t="str">
            <v>Supervisor de obra</v>
          </cell>
          <cell r="D854">
            <v>288.88</v>
          </cell>
          <cell r="E854">
            <v>8666.4</v>
          </cell>
          <cell r="H854">
            <v>8666.4</v>
          </cell>
          <cell r="I854">
            <v>346.65600000000001</v>
          </cell>
          <cell r="J854">
            <v>9013.0560000000005</v>
          </cell>
          <cell r="K854">
            <v>108157</v>
          </cell>
          <cell r="L854">
            <v>12623.106</v>
          </cell>
          <cell r="M854">
            <v>1500</v>
          </cell>
          <cell r="N854">
            <v>1503</v>
          </cell>
          <cell r="O854">
            <v>7211</v>
          </cell>
          <cell r="P854">
            <v>6000</v>
          </cell>
          <cell r="Q854">
            <v>3005</v>
          </cell>
          <cell r="R854">
            <v>324</v>
          </cell>
          <cell r="T854">
            <v>13790</v>
          </cell>
          <cell r="U854">
            <v>1839</v>
          </cell>
          <cell r="V854">
            <v>0</v>
          </cell>
          <cell r="Z854">
            <v>2500</v>
          </cell>
          <cell r="AA854">
            <v>158452.106</v>
          </cell>
        </row>
        <row r="855">
          <cell r="A855" t="str">
            <v>04010004</v>
          </cell>
          <cell r="B855" t="str">
            <v>Pinzon Sanchez Jorge Manuel</v>
          </cell>
          <cell r="C855" t="str">
            <v>Coord. De bienes y calidad</v>
          </cell>
          <cell r="D855">
            <v>262.45999999999998</v>
          </cell>
          <cell r="E855">
            <v>7873.7999999999993</v>
          </cell>
          <cell r="H855">
            <v>7873.7999999999993</v>
          </cell>
          <cell r="I855">
            <v>314.952</v>
          </cell>
          <cell r="J855">
            <v>8188.7519999999995</v>
          </cell>
          <cell r="K855">
            <v>98266</v>
          </cell>
          <cell r="L855">
            <v>12623.11</v>
          </cell>
          <cell r="M855">
            <v>1500</v>
          </cell>
          <cell r="N855">
            <v>1365</v>
          </cell>
          <cell r="O855">
            <v>6552</v>
          </cell>
          <cell r="P855">
            <v>6000</v>
          </cell>
          <cell r="Q855">
            <v>2730</v>
          </cell>
          <cell r="T855">
            <v>12529</v>
          </cell>
          <cell r="U855">
            <v>1671</v>
          </cell>
          <cell r="V855">
            <v>661.92</v>
          </cell>
          <cell r="Z855">
            <v>2500</v>
          </cell>
          <cell r="AA855">
            <v>146398.03</v>
          </cell>
        </row>
        <row r="856">
          <cell r="B856" t="str">
            <v>Subtotal</v>
          </cell>
          <cell r="D856">
            <v>724.64</v>
          </cell>
          <cell r="E856">
            <v>21739.199999999997</v>
          </cell>
          <cell r="F856">
            <v>0</v>
          </cell>
          <cell r="G856">
            <v>0</v>
          </cell>
          <cell r="H856">
            <v>21739.199999999997</v>
          </cell>
          <cell r="I856">
            <v>869.56799999999998</v>
          </cell>
          <cell r="J856">
            <v>22608.768</v>
          </cell>
          <cell r="K856">
            <v>271307</v>
          </cell>
          <cell r="L856">
            <v>33547.466</v>
          </cell>
          <cell r="M856">
            <v>4500</v>
          </cell>
          <cell r="N856">
            <v>3770</v>
          </cell>
          <cell r="O856">
            <v>18089</v>
          </cell>
          <cell r="P856">
            <v>18000</v>
          </cell>
          <cell r="Q856">
            <v>7538</v>
          </cell>
          <cell r="R856">
            <v>648</v>
          </cell>
          <cell r="S856">
            <v>0</v>
          </cell>
          <cell r="T856">
            <v>34592</v>
          </cell>
          <cell r="U856">
            <v>4614</v>
          </cell>
          <cell r="V856">
            <v>1324.08</v>
          </cell>
          <cell r="W856">
            <v>0</v>
          </cell>
          <cell r="X856">
            <v>0</v>
          </cell>
          <cell r="Y856">
            <v>0</v>
          </cell>
          <cell r="Z856">
            <v>7500</v>
          </cell>
          <cell r="AB856">
            <v>405429.54599999997</v>
          </cell>
        </row>
        <row r="857">
          <cell r="B857" t="str">
            <v>Coordinacion de educacion</v>
          </cell>
        </row>
        <row r="858">
          <cell r="B858" t="str">
            <v>vacante</v>
          </cell>
          <cell r="C858" t="str">
            <v xml:space="preserve">Coordinador </v>
          </cell>
          <cell r="D858">
            <v>337.35</v>
          </cell>
          <cell r="E858">
            <v>10120.5</v>
          </cell>
          <cell r="H858">
            <v>10120.5</v>
          </cell>
          <cell r="I858">
            <v>404.82</v>
          </cell>
          <cell r="J858">
            <v>10525.32</v>
          </cell>
          <cell r="K858">
            <v>126304</v>
          </cell>
          <cell r="L858">
            <v>18340.98</v>
          </cell>
          <cell r="M858">
            <v>1500</v>
          </cell>
          <cell r="N858">
            <v>1755</v>
          </cell>
          <cell r="P858">
            <v>4640</v>
          </cell>
          <cell r="Q858">
            <v>3509</v>
          </cell>
          <cell r="T858">
            <v>16104</v>
          </cell>
          <cell r="U858">
            <v>2148</v>
          </cell>
          <cell r="V858">
            <v>0</v>
          </cell>
          <cell r="Z858">
            <v>2500</v>
          </cell>
          <cell r="AA858">
            <v>176800.98</v>
          </cell>
        </row>
        <row r="859">
          <cell r="B859" t="str">
            <v>Subtotal</v>
          </cell>
          <cell r="D859">
            <v>337.35</v>
          </cell>
          <cell r="E859">
            <v>10120.5</v>
          </cell>
          <cell r="F859">
            <v>0</v>
          </cell>
          <cell r="G859">
            <v>0</v>
          </cell>
          <cell r="H859">
            <v>10120.5</v>
          </cell>
          <cell r="I859">
            <v>404.82</v>
          </cell>
          <cell r="J859">
            <v>10525.32</v>
          </cell>
          <cell r="K859">
            <v>126304</v>
          </cell>
          <cell r="L859">
            <v>18340.98</v>
          </cell>
          <cell r="M859">
            <v>1500</v>
          </cell>
          <cell r="N859">
            <v>1755</v>
          </cell>
          <cell r="O859">
            <v>0</v>
          </cell>
          <cell r="P859">
            <v>4640</v>
          </cell>
          <cell r="Q859">
            <v>3509</v>
          </cell>
          <cell r="R859">
            <v>0</v>
          </cell>
          <cell r="S859">
            <v>0</v>
          </cell>
          <cell r="T859">
            <v>16104</v>
          </cell>
          <cell r="U859">
            <v>2148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2500</v>
          </cell>
          <cell r="AB859">
            <v>176800.98</v>
          </cell>
        </row>
        <row r="860">
          <cell r="B860" t="str">
            <v>Desarrollo admvo.</v>
          </cell>
        </row>
        <row r="861">
          <cell r="A861" t="str">
            <v>01010011</v>
          </cell>
          <cell r="B861" t="str">
            <v>Peniche Ayala Alvar</v>
          </cell>
          <cell r="C861" t="str">
            <v>Auxiliar "a"</v>
          </cell>
          <cell r="D861">
            <v>89.48</v>
          </cell>
          <cell r="E861">
            <v>4499.46</v>
          </cell>
          <cell r="H861">
            <v>4499.46</v>
          </cell>
          <cell r="I861">
            <v>179.97839999999999</v>
          </cell>
          <cell r="J861">
            <v>4679.4384</v>
          </cell>
          <cell r="K861">
            <v>56154</v>
          </cell>
          <cell r="L861">
            <v>7063.98</v>
          </cell>
          <cell r="M861">
            <v>1500</v>
          </cell>
          <cell r="N861">
            <v>780</v>
          </cell>
          <cell r="O861">
            <v>3744</v>
          </cell>
          <cell r="P861">
            <v>6000</v>
          </cell>
          <cell r="Q861">
            <v>1560</v>
          </cell>
          <cell r="T861">
            <v>7160</v>
          </cell>
          <cell r="U861">
            <v>955</v>
          </cell>
          <cell r="V861">
            <v>747.6</v>
          </cell>
          <cell r="Z861">
            <v>2500</v>
          </cell>
          <cell r="AA861">
            <v>88164.58</v>
          </cell>
        </row>
        <row r="862">
          <cell r="B862" t="str">
            <v>Subtotal</v>
          </cell>
          <cell r="D862">
            <v>89.48</v>
          </cell>
          <cell r="E862">
            <v>4499.46</v>
          </cell>
          <cell r="F862">
            <v>0</v>
          </cell>
          <cell r="G862">
            <v>0</v>
          </cell>
          <cell r="H862">
            <v>4499.46</v>
          </cell>
          <cell r="I862">
            <v>179.97839999999999</v>
          </cell>
          <cell r="J862">
            <v>4679.4384</v>
          </cell>
          <cell r="K862">
            <v>56154</v>
          </cell>
          <cell r="L862">
            <v>7063.98</v>
          </cell>
          <cell r="M862">
            <v>1500</v>
          </cell>
          <cell r="N862">
            <v>780</v>
          </cell>
          <cell r="O862">
            <v>3744</v>
          </cell>
          <cell r="P862">
            <v>6000</v>
          </cell>
          <cell r="Q862">
            <v>1560</v>
          </cell>
          <cell r="R862">
            <v>0</v>
          </cell>
          <cell r="S862">
            <v>0</v>
          </cell>
          <cell r="T862">
            <v>7160</v>
          </cell>
          <cell r="U862">
            <v>955</v>
          </cell>
          <cell r="V862">
            <v>747.6</v>
          </cell>
          <cell r="W862">
            <v>0</v>
          </cell>
          <cell r="X862">
            <v>0</v>
          </cell>
          <cell r="Y862">
            <v>0</v>
          </cell>
          <cell r="Z862">
            <v>2500</v>
          </cell>
          <cell r="AB862">
            <v>88164.58</v>
          </cell>
        </row>
        <row r="865">
          <cell r="B865" t="str">
            <v>totales</v>
          </cell>
          <cell r="D865">
            <v>114297.20883199999</v>
          </cell>
          <cell r="E865">
            <v>3488273.4620000008</v>
          </cell>
          <cell r="F865">
            <v>3180.06</v>
          </cell>
          <cell r="G865">
            <v>2539</v>
          </cell>
          <cell r="H865">
            <v>3516211.5302400002</v>
          </cell>
          <cell r="I865">
            <v>140648.46120959998</v>
          </cell>
          <cell r="J865">
            <v>3656859.9914496006</v>
          </cell>
          <cell r="K865">
            <v>43902890</v>
          </cell>
          <cell r="L865">
            <v>5486950.5857452797</v>
          </cell>
          <cell r="M865">
            <v>1189500</v>
          </cell>
          <cell r="N865">
            <v>609948</v>
          </cell>
          <cell r="O865">
            <v>2435592</v>
          </cell>
          <cell r="P865">
            <v>4756640</v>
          </cell>
          <cell r="Q865">
            <v>1219296</v>
          </cell>
          <cell r="R865">
            <v>313956</v>
          </cell>
          <cell r="S865">
            <v>300806.69387264003</v>
          </cell>
          <cell r="T865">
            <v>5595345</v>
          </cell>
          <cell r="U865">
            <v>746354</v>
          </cell>
          <cell r="V865">
            <v>1785290.4000000004</v>
          </cell>
          <cell r="W865">
            <v>618245</v>
          </cell>
          <cell r="X865">
            <v>400000</v>
          </cell>
          <cell r="Y865">
            <v>2192756</v>
          </cell>
          <cell r="Z865">
            <v>1982500</v>
          </cell>
          <cell r="AB865">
            <v>73536069.679617926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ro de vida por persona"/>
      <sheetName val="seguro de vida"/>
      <sheetName val="resumen"/>
      <sheetName val="ene-dic"/>
      <sheetName val="presupuesto2007"/>
      <sheetName val="Suplenciasdic262006"/>
      <sheetName val="vacant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Clave</v>
          </cell>
          <cell r="B1" t="str">
            <v>Nombre</v>
          </cell>
          <cell r="C1" t="str">
            <v>Categoria</v>
          </cell>
          <cell r="D1" t="str">
            <v>Salario Diario</v>
          </cell>
          <cell r="E1" t="str">
            <v>Sueldo mensual</v>
          </cell>
          <cell r="F1" t="str">
            <v>Gratif.</v>
          </cell>
          <cell r="G1" t="str">
            <v>hrs.</v>
          </cell>
          <cell r="H1" t="str">
            <v>Sueldo mensual +Gratif.</v>
          </cell>
          <cell r="I1" t="str">
            <v>Inflacion 4%</v>
          </cell>
          <cell r="J1" t="str">
            <v>Sueldo mensual proyeccion 2007</v>
          </cell>
          <cell r="K1" t="str">
            <v>Sueldo anual proyeccion 2007</v>
          </cell>
          <cell r="L1" t="str">
            <v xml:space="preserve">Aguinaldo    40 dias  </v>
          </cell>
          <cell r="M1" t="str">
            <v>bono anual hasta $11,000.00</v>
          </cell>
          <cell r="N1" t="str">
            <v>Sueldo 5 dias calendario</v>
          </cell>
          <cell r="O1" t="str">
            <v>incentivo</v>
          </cell>
          <cell r="P1" t="str">
            <v>vale de despensa $ 500.00</v>
          </cell>
          <cell r="Q1" t="str">
            <v>Prima vacacional</v>
          </cell>
          <cell r="R1" t="str">
            <v>quinqueño</v>
          </cell>
          <cell r="S1" t="str">
            <v xml:space="preserve">prima dominical </v>
          </cell>
          <cell r="T1">
            <v>12.75</v>
          </cell>
          <cell r="U1" t="str">
            <v>Seguro de vida   Sueldo /40x.0051</v>
          </cell>
          <cell r="V1" t="str">
            <v>Credito al salario calculo qnal.x24</v>
          </cell>
          <cell r="W1" t="str">
            <v>dias extras tiendas,costa vigilantes suplentes dias festivos</v>
          </cell>
          <cell r="X1" t="str">
            <v>Gratificacion por retiro    "a"</v>
          </cell>
          <cell r="Y1" t="str">
            <v>Gratificacion por retiro    "b"</v>
          </cell>
          <cell r="Z1" t="str">
            <v>Bono sexenal</v>
          </cell>
          <cell r="AA1" t="str">
            <v>totalx persona.</v>
          </cell>
          <cell r="AB1" t="str">
            <v>total por depto.</v>
          </cell>
        </row>
        <row r="2">
          <cell r="B2" t="str">
            <v>Direccion general</v>
          </cell>
        </row>
        <row r="3">
          <cell r="A3" t="str">
            <v>01010005</v>
          </cell>
          <cell r="B3" t="str">
            <v>Mac Haas Crescencio Bernardino</v>
          </cell>
          <cell r="C3" t="str">
            <v>Director general</v>
          </cell>
          <cell r="D3">
            <v>2649.3688000000002</v>
          </cell>
          <cell r="E3">
            <v>79481.064000000013</v>
          </cell>
          <cell r="H3">
            <v>79481.064000000013</v>
          </cell>
          <cell r="I3">
            <v>3179.2425600000006</v>
          </cell>
          <cell r="J3">
            <v>82660.306560000012</v>
          </cell>
          <cell r="K3">
            <v>991924</v>
          </cell>
          <cell r="L3">
            <v>141777.18208</v>
          </cell>
          <cell r="M3">
            <v>1500</v>
          </cell>
          <cell r="N3">
            <v>13777</v>
          </cell>
          <cell r="P3">
            <v>6000</v>
          </cell>
          <cell r="Q3">
            <v>27554</v>
          </cell>
          <cell r="T3">
            <v>126471</v>
          </cell>
          <cell r="U3">
            <v>16863</v>
          </cell>
          <cell r="Y3">
            <v>247981</v>
          </cell>
          <cell r="Z3">
            <v>2500</v>
          </cell>
          <cell r="AA3">
            <v>1576347.1820799999</v>
          </cell>
        </row>
        <row r="4">
          <cell r="A4" t="str">
            <v>01010007</v>
          </cell>
          <cell r="B4" t="str">
            <v>Vacante</v>
          </cell>
          <cell r="C4" t="str">
            <v>Chofer</v>
          </cell>
          <cell r="D4">
            <v>144.20972800000001</v>
          </cell>
          <cell r="E4">
            <v>4326.2918400000008</v>
          </cell>
          <cell r="H4">
            <v>4326.2918400000008</v>
          </cell>
          <cell r="I4">
            <v>173.05167360000004</v>
          </cell>
          <cell r="J4">
            <v>4499.3435136000007</v>
          </cell>
          <cell r="K4">
            <v>53993</v>
          </cell>
          <cell r="L4">
            <v>6756.9746848000013</v>
          </cell>
          <cell r="M4">
            <v>1500</v>
          </cell>
          <cell r="N4">
            <v>750</v>
          </cell>
          <cell r="O4">
            <v>3600</v>
          </cell>
          <cell r="P4">
            <v>6000</v>
          </cell>
          <cell r="Q4">
            <v>1500</v>
          </cell>
          <cell r="T4">
            <v>6884</v>
          </cell>
          <cell r="U4">
            <v>918</v>
          </cell>
          <cell r="V4">
            <v>1294.8</v>
          </cell>
          <cell r="Z4">
            <v>2500</v>
          </cell>
          <cell r="AA4">
            <v>85696.774684799995</v>
          </cell>
        </row>
        <row r="5">
          <cell r="A5" t="str">
            <v>01010009</v>
          </cell>
          <cell r="B5" t="str">
            <v>Vela Mendez Libertad Del Carmen</v>
          </cell>
          <cell r="C5" t="str">
            <v>Secretaria de Direccion "b"</v>
          </cell>
          <cell r="D5">
            <v>286.48</v>
          </cell>
          <cell r="E5">
            <v>8594.4000000000015</v>
          </cell>
          <cell r="H5">
            <v>8594.4000000000015</v>
          </cell>
          <cell r="I5">
            <v>343.77600000000007</v>
          </cell>
          <cell r="J5">
            <v>8938.1760000000013</v>
          </cell>
          <cell r="K5">
            <v>107259</v>
          </cell>
          <cell r="L5">
            <v>13836.248000000001</v>
          </cell>
          <cell r="M5">
            <v>1500</v>
          </cell>
          <cell r="N5">
            <v>1490</v>
          </cell>
          <cell r="O5">
            <v>7151</v>
          </cell>
          <cell r="P5">
            <v>6000</v>
          </cell>
          <cell r="Q5">
            <v>2980</v>
          </cell>
          <cell r="T5">
            <v>13676</v>
          </cell>
          <cell r="U5">
            <v>1824</v>
          </cell>
          <cell r="V5">
            <v>0</v>
          </cell>
          <cell r="Z5">
            <v>2500</v>
          </cell>
          <cell r="AA5">
            <v>158216.24800000002</v>
          </cell>
        </row>
        <row r="6">
          <cell r="A6" t="str">
            <v>01010012</v>
          </cell>
          <cell r="B6" t="str">
            <v>Osorno Solis Maydeli Guadalupe</v>
          </cell>
          <cell r="C6" t="str">
            <v>Auxiliar "a"</v>
          </cell>
          <cell r="D6">
            <v>81.91</v>
          </cell>
          <cell r="E6">
            <v>2457.2999999999997</v>
          </cell>
          <cell r="H6">
            <v>2457.2999999999997</v>
          </cell>
          <cell r="I6">
            <v>98.291999999999987</v>
          </cell>
          <cell r="J6">
            <v>2555.5919999999996</v>
          </cell>
          <cell r="K6">
            <v>30668</v>
          </cell>
          <cell r="L6">
            <v>3722.3680000000004</v>
          </cell>
          <cell r="M6">
            <v>1500</v>
          </cell>
          <cell r="N6">
            <v>426</v>
          </cell>
          <cell r="O6">
            <v>2045</v>
          </cell>
          <cell r="P6">
            <v>6000</v>
          </cell>
          <cell r="Q6">
            <v>852</v>
          </cell>
          <cell r="T6">
            <v>3911</v>
          </cell>
          <cell r="U6">
            <v>522</v>
          </cell>
          <cell r="V6">
            <v>3201.6</v>
          </cell>
          <cell r="Z6">
            <v>2500</v>
          </cell>
          <cell r="AA6">
            <v>55347.968000000001</v>
          </cell>
        </row>
        <row r="7">
          <cell r="B7" t="str">
            <v>Subtotal</v>
          </cell>
          <cell r="D7">
            <v>3161.9685279999999</v>
          </cell>
          <cell r="E7">
            <v>94859.05584000003</v>
          </cell>
          <cell r="F7">
            <v>0</v>
          </cell>
          <cell r="G7">
            <v>0</v>
          </cell>
          <cell r="H7">
            <v>94859.05584000003</v>
          </cell>
          <cell r="I7">
            <v>3794.3622336000003</v>
          </cell>
          <cell r="J7">
            <v>98653.418073600027</v>
          </cell>
          <cell r="K7">
            <v>1183844</v>
          </cell>
          <cell r="L7">
            <v>166092.77276479997</v>
          </cell>
          <cell r="M7">
            <v>6000</v>
          </cell>
          <cell r="N7">
            <v>16443</v>
          </cell>
          <cell r="O7">
            <v>12796</v>
          </cell>
          <cell r="P7">
            <v>24000</v>
          </cell>
          <cell r="Q7">
            <v>32886</v>
          </cell>
          <cell r="R7">
            <v>0</v>
          </cell>
          <cell r="S7">
            <v>0</v>
          </cell>
          <cell r="T7">
            <v>150942</v>
          </cell>
          <cell r="U7">
            <v>20127</v>
          </cell>
          <cell r="V7">
            <v>4496.3999999999996</v>
          </cell>
          <cell r="W7">
            <v>0</v>
          </cell>
          <cell r="X7">
            <v>100000</v>
          </cell>
          <cell r="Y7">
            <v>247981</v>
          </cell>
          <cell r="Z7">
            <v>10000</v>
          </cell>
          <cell r="AB7">
            <v>1975608.1727648003</v>
          </cell>
        </row>
        <row r="8">
          <cell r="B8" t="str">
            <v>Unidad de Asuntos Juridicos</v>
          </cell>
          <cell r="E8">
            <v>0</v>
          </cell>
        </row>
        <row r="9">
          <cell r="A9" t="str">
            <v>02010003</v>
          </cell>
          <cell r="B9" t="str">
            <v>Cardenas Flores Gener Jose</v>
          </cell>
          <cell r="C9" t="str">
            <v>Coordinador Serv. Juridicos</v>
          </cell>
          <cell r="D9">
            <v>510.98320000000001</v>
          </cell>
          <cell r="E9">
            <v>15329.496000000001</v>
          </cell>
          <cell r="H9">
            <v>15329.496000000001</v>
          </cell>
          <cell r="I9">
            <v>613.17984000000001</v>
          </cell>
          <cell r="J9">
            <v>15942.675840000002</v>
          </cell>
          <cell r="K9">
            <v>191313</v>
          </cell>
          <cell r="L9">
            <v>25578.511120000003</v>
          </cell>
          <cell r="M9">
            <v>1500</v>
          </cell>
          <cell r="N9">
            <v>2658</v>
          </cell>
          <cell r="O9">
            <v>12755</v>
          </cell>
          <cell r="P9">
            <v>6000</v>
          </cell>
          <cell r="Q9">
            <v>5315</v>
          </cell>
          <cell r="R9">
            <v>648</v>
          </cell>
          <cell r="T9">
            <v>24393</v>
          </cell>
          <cell r="U9">
            <v>3253</v>
          </cell>
          <cell r="V9">
            <v>0</v>
          </cell>
          <cell r="Z9">
            <v>2500</v>
          </cell>
          <cell r="AA9">
            <v>275913.51112000004</v>
          </cell>
        </row>
        <row r="10">
          <cell r="A10" t="str">
            <v>02010004</v>
          </cell>
          <cell r="B10" t="str">
            <v>Cuevas Rodriguez Jorge Carlos</v>
          </cell>
          <cell r="C10" t="str">
            <v>Jefe de departamento "d"</v>
          </cell>
          <cell r="D10">
            <v>905.64</v>
          </cell>
          <cell r="E10">
            <v>27169.200000000001</v>
          </cell>
          <cell r="H10">
            <v>27169.200000000001</v>
          </cell>
          <cell r="I10">
            <v>1086.768</v>
          </cell>
          <cell r="J10">
            <v>28255.968000000001</v>
          </cell>
          <cell r="K10">
            <v>339072</v>
          </cell>
          <cell r="L10">
            <v>47850.043999999994</v>
          </cell>
          <cell r="M10">
            <v>1500</v>
          </cell>
          <cell r="N10">
            <v>4710</v>
          </cell>
          <cell r="P10">
            <v>6000</v>
          </cell>
          <cell r="Q10">
            <v>9419</v>
          </cell>
          <cell r="R10">
            <v>324</v>
          </cell>
          <cell r="T10">
            <v>43232</v>
          </cell>
          <cell r="U10">
            <v>5765</v>
          </cell>
          <cell r="V10">
            <v>0</v>
          </cell>
          <cell r="Y10">
            <v>84768</v>
          </cell>
          <cell r="Z10">
            <v>2500</v>
          </cell>
          <cell r="AA10">
            <v>545140.04399999999</v>
          </cell>
        </row>
        <row r="11">
          <cell r="A11" t="str">
            <v>02010005</v>
          </cell>
          <cell r="B11" t="str">
            <v>May May Marcia</v>
          </cell>
          <cell r="C11" t="str">
            <v>Secretaria de Depto. "a"</v>
          </cell>
          <cell r="D11">
            <v>103.62</v>
          </cell>
          <cell r="E11">
            <v>3108.6000000000004</v>
          </cell>
          <cell r="H11">
            <v>3108.6000000000004</v>
          </cell>
          <cell r="I11">
            <v>124.34400000000002</v>
          </cell>
          <cell r="J11">
            <v>3232.9440000000004</v>
          </cell>
          <cell r="K11">
            <v>38796</v>
          </cell>
          <cell r="L11">
            <v>4845.826</v>
          </cell>
          <cell r="M11">
            <v>1500</v>
          </cell>
          <cell r="N11">
            <v>539</v>
          </cell>
          <cell r="O11">
            <v>2587</v>
          </cell>
          <cell r="P11">
            <v>6000</v>
          </cell>
          <cell r="Q11">
            <v>1078</v>
          </cell>
          <cell r="R11">
            <v>324</v>
          </cell>
          <cell r="T11">
            <v>4947</v>
          </cell>
          <cell r="U11">
            <v>660</v>
          </cell>
          <cell r="V11">
            <v>2578.3200000000002</v>
          </cell>
          <cell r="Z11">
            <v>2500</v>
          </cell>
          <cell r="AA11">
            <v>66355.146000000008</v>
          </cell>
        </row>
        <row r="12">
          <cell r="A12" t="str">
            <v>02010006</v>
          </cell>
          <cell r="B12" t="str">
            <v>Medina Alcocer Maribeth</v>
          </cell>
          <cell r="C12" t="str">
            <v>Asesor Juridico "b"</v>
          </cell>
          <cell r="D12">
            <v>200</v>
          </cell>
          <cell r="E12">
            <v>6000</v>
          </cell>
          <cell r="H12">
            <v>6000</v>
          </cell>
          <cell r="I12">
            <v>240</v>
          </cell>
          <cell r="J12">
            <v>6240</v>
          </cell>
          <cell r="K12">
            <v>74880</v>
          </cell>
          <cell r="L12">
            <v>10067.43</v>
          </cell>
          <cell r="M12">
            <v>1500</v>
          </cell>
          <cell r="N12">
            <v>1040</v>
          </cell>
          <cell r="O12">
            <v>4992</v>
          </cell>
          <cell r="P12">
            <v>6000</v>
          </cell>
          <cell r="Q12">
            <v>2080</v>
          </cell>
          <cell r="R12">
            <v>324</v>
          </cell>
          <cell r="T12">
            <v>9548</v>
          </cell>
          <cell r="U12">
            <v>1273</v>
          </cell>
          <cell r="V12">
            <v>537.36</v>
          </cell>
          <cell r="Z12">
            <v>2500</v>
          </cell>
          <cell r="AA12">
            <v>114741.79</v>
          </cell>
        </row>
        <row r="13">
          <cell r="A13" t="str">
            <v>02010007</v>
          </cell>
          <cell r="B13" t="str">
            <v>Montero Pacheco Jose Manuel</v>
          </cell>
          <cell r="C13" t="str">
            <v>Asesor Juridico "b"</v>
          </cell>
          <cell r="D13">
            <v>173.34</v>
          </cell>
          <cell r="E13">
            <v>5200.2</v>
          </cell>
          <cell r="H13">
            <v>5200.2</v>
          </cell>
          <cell r="I13">
            <v>208.00800000000001</v>
          </cell>
          <cell r="J13">
            <v>5408.2079999999996</v>
          </cell>
          <cell r="K13">
            <v>64899</v>
          </cell>
          <cell r="L13">
            <v>8301.2482400000008</v>
          </cell>
          <cell r="M13">
            <v>1500</v>
          </cell>
          <cell r="N13">
            <v>902</v>
          </cell>
          <cell r="O13">
            <v>4327</v>
          </cell>
          <cell r="P13">
            <v>6000</v>
          </cell>
          <cell r="Q13">
            <v>1803</v>
          </cell>
          <cell r="R13">
            <v>324</v>
          </cell>
          <cell r="T13">
            <v>8275</v>
          </cell>
          <cell r="U13">
            <v>1104</v>
          </cell>
          <cell r="V13">
            <v>537.36</v>
          </cell>
          <cell r="Z13">
            <v>2500</v>
          </cell>
          <cell r="AA13">
            <v>100472.60824</v>
          </cell>
        </row>
        <row r="14">
          <cell r="A14" t="str">
            <v>02010009</v>
          </cell>
          <cell r="B14" t="str">
            <v>Rivero Vazquez Jose Jesus</v>
          </cell>
          <cell r="C14" t="str">
            <v>Asesor Juridico "b"</v>
          </cell>
          <cell r="D14">
            <v>183.34</v>
          </cell>
          <cell r="E14">
            <v>5500.2</v>
          </cell>
          <cell r="H14">
            <v>5500.2</v>
          </cell>
          <cell r="I14">
            <v>220.00800000000001</v>
          </cell>
          <cell r="J14">
            <v>5720.2079999999996</v>
          </cell>
          <cell r="K14">
            <v>68643</v>
          </cell>
          <cell r="L14">
            <v>9205.9291199999989</v>
          </cell>
          <cell r="M14">
            <v>1500</v>
          </cell>
          <cell r="N14">
            <v>954</v>
          </cell>
          <cell r="O14">
            <v>4577</v>
          </cell>
          <cell r="P14">
            <v>6000</v>
          </cell>
          <cell r="Q14">
            <v>1907</v>
          </cell>
          <cell r="R14">
            <v>324</v>
          </cell>
          <cell r="T14">
            <v>8752</v>
          </cell>
          <cell r="U14">
            <v>1167</v>
          </cell>
          <cell r="V14">
            <v>537.36</v>
          </cell>
          <cell r="Z14">
            <v>2500</v>
          </cell>
          <cell r="AA14">
            <v>106067.28912</v>
          </cell>
        </row>
        <row r="15">
          <cell r="A15" t="str">
            <v>02010010</v>
          </cell>
          <cell r="B15" t="str">
            <v>Solis Pasos Victoria Ofelia</v>
          </cell>
          <cell r="C15" t="str">
            <v>Secretaria de Depto. "c"</v>
          </cell>
          <cell r="D15">
            <v>117.16972800000001</v>
          </cell>
          <cell r="E15">
            <v>3515.09184</v>
          </cell>
          <cell r="H15">
            <v>3515.09184</v>
          </cell>
          <cell r="I15">
            <v>140.60367360000001</v>
          </cell>
          <cell r="J15">
            <v>3655.6955136000001</v>
          </cell>
          <cell r="K15">
            <v>43869</v>
          </cell>
          <cell r="L15">
            <v>5143.5506848000005</v>
          </cell>
          <cell r="M15">
            <v>1500</v>
          </cell>
          <cell r="N15">
            <v>610</v>
          </cell>
          <cell r="O15">
            <v>2925</v>
          </cell>
          <cell r="P15">
            <v>6000</v>
          </cell>
          <cell r="Q15">
            <v>1219</v>
          </cell>
          <cell r="R15">
            <v>972</v>
          </cell>
          <cell r="T15">
            <v>5594</v>
          </cell>
          <cell r="U15">
            <v>746</v>
          </cell>
          <cell r="V15">
            <v>2344.8000000000002</v>
          </cell>
          <cell r="Z15">
            <v>2500</v>
          </cell>
          <cell r="AA15">
            <v>73423.350684799996</v>
          </cell>
        </row>
        <row r="16">
          <cell r="B16" t="str">
            <v>Subtotal</v>
          </cell>
          <cell r="D16">
            <v>2194.0929279999996</v>
          </cell>
          <cell r="E16">
            <v>65822.78783999999</v>
          </cell>
          <cell r="F16">
            <v>0</v>
          </cell>
          <cell r="G16">
            <v>0</v>
          </cell>
          <cell r="H16">
            <v>65822.78783999999</v>
          </cell>
          <cell r="I16">
            <v>2632.9115135999996</v>
          </cell>
          <cell r="J16">
            <v>68455.699353600008</v>
          </cell>
          <cell r="K16">
            <v>821472</v>
          </cell>
          <cell r="L16">
            <v>110992.53916479999</v>
          </cell>
          <cell r="M16">
            <v>10500</v>
          </cell>
          <cell r="N16">
            <v>11413</v>
          </cell>
          <cell r="O16">
            <v>32163</v>
          </cell>
          <cell r="P16">
            <v>42000</v>
          </cell>
          <cell r="Q16">
            <v>22821</v>
          </cell>
          <cell r="R16">
            <v>3240</v>
          </cell>
          <cell r="S16">
            <v>0</v>
          </cell>
          <cell r="T16">
            <v>104741</v>
          </cell>
          <cell r="U16">
            <v>13968</v>
          </cell>
          <cell r="V16">
            <v>6535.2000000000007</v>
          </cell>
          <cell r="W16">
            <v>0</v>
          </cell>
          <cell r="X16">
            <v>0</v>
          </cell>
          <cell r="Y16">
            <v>84768</v>
          </cell>
          <cell r="Z16">
            <v>17500</v>
          </cell>
          <cell r="AB16">
            <v>1282113.7391648002</v>
          </cell>
        </row>
        <row r="17">
          <cell r="B17" t="str">
            <v>Unidad de Control de Gestion</v>
          </cell>
          <cell r="E17">
            <v>0</v>
          </cell>
        </row>
        <row r="18">
          <cell r="A18" t="str">
            <v>03010001</v>
          </cell>
          <cell r="B18" t="str">
            <v>Ek Chan Feliciano</v>
          </cell>
          <cell r="C18" t="str">
            <v>Auxiliar de Contraloria "a"</v>
          </cell>
          <cell r="D18">
            <v>106.79</v>
          </cell>
          <cell r="E18">
            <v>3203.7000000000003</v>
          </cell>
          <cell r="H18">
            <v>3203.7000000000003</v>
          </cell>
          <cell r="I18">
            <v>128.14800000000002</v>
          </cell>
          <cell r="J18">
            <v>3331.8480000000004</v>
          </cell>
          <cell r="K18">
            <v>39983</v>
          </cell>
          <cell r="L18">
            <v>5143.5619999999999</v>
          </cell>
          <cell r="M18">
            <v>1500</v>
          </cell>
          <cell r="N18">
            <v>556</v>
          </cell>
          <cell r="O18">
            <v>2666</v>
          </cell>
          <cell r="P18">
            <v>6000</v>
          </cell>
          <cell r="Q18">
            <v>1111</v>
          </cell>
          <cell r="R18">
            <v>648</v>
          </cell>
          <cell r="T18">
            <v>5098</v>
          </cell>
          <cell r="U18">
            <v>680</v>
          </cell>
          <cell r="V18">
            <v>2344.8000000000002</v>
          </cell>
          <cell r="Z18">
            <v>2500</v>
          </cell>
          <cell r="AA18">
            <v>68230.361999999994</v>
          </cell>
        </row>
        <row r="19">
          <cell r="A19" t="str">
            <v>03010003</v>
          </cell>
          <cell r="B19" t="str">
            <v>Kuk Zapata Ofelia Candelaria</v>
          </cell>
          <cell r="C19" t="str">
            <v>Secretaria de Depto. "c"</v>
          </cell>
          <cell r="D19">
            <v>117.16972800000001</v>
          </cell>
          <cell r="E19">
            <v>3515.09184</v>
          </cell>
          <cell r="H19">
            <v>3515.09184</v>
          </cell>
          <cell r="I19">
            <v>140.60367360000001</v>
          </cell>
          <cell r="J19">
            <v>3655.6955136000001</v>
          </cell>
          <cell r="K19">
            <v>43869</v>
          </cell>
          <cell r="L19">
            <v>5143.5506848000005</v>
          </cell>
          <cell r="M19">
            <v>1500</v>
          </cell>
          <cell r="N19">
            <v>610</v>
          </cell>
          <cell r="O19">
            <v>2925</v>
          </cell>
          <cell r="P19">
            <v>6000</v>
          </cell>
          <cell r="Q19">
            <v>1219</v>
          </cell>
          <cell r="R19">
            <v>972</v>
          </cell>
          <cell r="T19">
            <v>5594</v>
          </cell>
          <cell r="U19">
            <v>746</v>
          </cell>
          <cell r="V19">
            <v>2344.8000000000002</v>
          </cell>
          <cell r="Z19">
            <v>2500</v>
          </cell>
          <cell r="AA19">
            <v>73423.350684799996</v>
          </cell>
        </row>
        <row r="20">
          <cell r="A20" t="str">
            <v>03010004</v>
          </cell>
          <cell r="B20" t="str">
            <v>Arjona Gonzalez Miguel Angel</v>
          </cell>
          <cell r="C20" t="str">
            <v>Auxiliar de Contraloria "b"</v>
          </cell>
          <cell r="D20">
            <v>117.1664</v>
          </cell>
          <cell r="E20">
            <v>3514.9919999999997</v>
          </cell>
          <cell r="H20">
            <v>3514.9919999999997</v>
          </cell>
          <cell r="I20">
            <v>140.59968000000001</v>
          </cell>
          <cell r="J20">
            <v>3655.5916799999995</v>
          </cell>
          <cell r="K20">
            <v>43868</v>
          </cell>
          <cell r="L20">
            <v>5143.4022399999985</v>
          </cell>
          <cell r="M20">
            <v>1500</v>
          </cell>
          <cell r="N20">
            <v>610</v>
          </cell>
          <cell r="O20">
            <v>2925</v>
          </cell>
          <cell r="P20">
            <v>6000</v>
          </cell>
          <cell r="Q20">
            <v>1219</v>
          </cell>
          <cell r="T20">
            <v>5594</v>
          </cell>
          <cell r="U20">
            <v>746</v>
          </cell>
          <cell r="V20">
            <v>2344.8000000000002</v>
          </cell>
          <cell r="Z20">
            <v>2500</v>
          </cell>
          <cell r="AA20">
            <v>72450.202239999999</v>
          </cell>
        </row>
        <row r="21">
          <cell r="B21" t="str">
            <v>Subtotal</v>
          </cell>
          <cell r="D21">
            <v>341.12612799999999</v>
          </cell>
          <cell r="E21">
            <v>10233.78384</v>
          </cell>
          <cell r="F21">
            <v>0</v>
          </cell>
          <cell r="G21">
            <v>0</v>
          </cell>
          <cell r="H21">
            <v>10233.78384</v>
          </cell>
          <cell r="I21">
            <v>409.35135360000004</v>
          </cell>
          <cell r="J21">
            <v>10643.135193599999</v>
          </cell>
          <cell r="K21">
            <v>127720</v>
          </cell>
          <cell r="L21">
            <v>15430.514924799998</v>
          </cell>
          <cell r="M21">
            <v>4500</v>
          </cell>
          <cell r="N21">
            <v>1776</v>
          </cell>
          <cell r="O21">
            <v>8516</v>
          </cell>
          <cell r="P21">
            <v>18000</v>
          </cell>
          <cell r="Q21">
            <v>3549</v>
          </cell>
          <cell r="R21">
            <v>1620</v>
          </cell>
          <cell r="S21">
            <v>0</v>
          </cell>
          <cell r="T21">
            <v>16286</v>
          </cell>
          <cell r="U21">
            <v>2172</v>
          </cell>
          <cell r="V21">
            <v>7034.4000000000005</v>
          </cell>
          <cell r="W21">
            <v>0</v>
          </cell>
          <cell r="X21">
            <v>0</v>
          </cell>
          <cell r="Y21">
            <v>0</v>
          </cell>
          <cell r="Z21">
            <v>7500</v>
          </cell>
          <cell r="AB21">
            <v>214103.91492479999</v>
          </cell>
        </row>
        <row r="22">
          <cell r="B22" t="str">
            <v>Subdireccion de Administracion</v>
          </cell>
          <cell r="E22">
            <v>0</v>
          </cell>
        </row>
        <row r="23">
          <cell r="A23" t="str">
            <v>04010005</v>
          </cell>
          <cell r="B23" t="str">
            <v>Martinez Alvarado Martin Alberto</v>
          </cell>
          <cell r="C23" t="str">
            <v>Subdirector</v>
          </cell>
          <cell r="D23">
            <v>1518.7224000000001</v>
          </cell>
          <cell r="E23">
            <v>45561.672000000006</v>
          </cell>
          <cell r="H23">
            <v>45561.672000000006</v>
          </cell>
          <cell r="I23">
            <v>1822.4668800000002</v>
          </cell>
          <cell r="J23">
            <v>47384.138880000006</v>
          </cell>
          <cell r="K23">
            <v>568610</v>
          </cell>
          <cell r="L23">
            <v>81102.171839999995</v>
          </cell>
          <cell r="M23">
            <v>1500</v>
          </cell>
          <cell r="N23">
            <v>7898</v>
          </cell>
          <cell r="P23">
            <v>6000</v>
          </cell>
          <cell r="Q23">
            <v>15795</v>
          </cell>
          <cell r="T23">
            <v>72498</v>
          </cell>
          <cell r="U23">
            <v>9667</v>
          </cell>
          <cell r="V23">
            <v>0</v>
          </cell>
          <cell r="Y23">
            <v>142153</v>
          </cell>
          <cell r="Z23">
            <v>2500</v>
          </cell>
          <cell r="AA23">
            <v>907723.17183999997</v>
          </cell>
        </row>
        <row r="24">
          <cell r="A24" t="str">
            <v>22010080</v>
          </cell>
          <cell r="B24" t="str">
            <v>Polanco Ortega Hilda Lucila</v>
          </cell>
          <cell r="C24" t="str">
            <v>Secretaria de Subdireccion</v>
          </cell>
          <cell r="D24">
            <v>147.33680000000001</v>
          </cell>
          <cell r="E24">
            <v>4420.1040000000003</v>
          </cell>
          <cell r="H24">
            <v>4420.1040000000003</v>
          </cell>
          <cell r="I24">
            <v>176.80416000000002</v>
          </cell>
          <cell r="J24">
            <v>4596.90816</v>
          </cell>
          <cell r="K24">
            <v>55163</v>
          </cell>
          <cell r="L24">
            <v>6923.31088</v>
          </cell>
          <cell r="M24">
            <v>1500</v>
          </cell>
          <cell r="N24">
            <v>767</v>
          </cell>
          <cell r="O24">
            <v>3678</v>
          </cell>
          <cell r="P24">
            <v>6000</v>
          </cell>
          <cell r="Q24">
            <v>1533</v>
          </cell>
          <cell r="T24">
            <v>7034</v>
          </cell>
          <cell r="U24">
            <v>938</v>
          </cell>
          <cell r="V24">
            <v>1185.8399999999999</v>
          </cell>
          <cell r="Z24">
            <v>2500</v>
          </cell>
          <cell r="AA24">
            <v>87222.150880000001</v>
          </cell>
        </row>
        <row r="25">
          <cell r="B25" t="str">
            <v>Subtotal</v>
          </cell>
          <cell r="D25">
            <v>1666.0592000000001</v>
          </cell>
          <cell r="E25">
            <v>49981.776000000005</v>
          </cell>
          <cell r="F25">
            <v>0</v>
          </cell>
          <cell r="G25">
            <v>0</v>
          </cell>
          <cell r="H25">
            <v>49981.776000000005</v>
          </cell>
          <cell r="I25">
            <v>1999.2710400000001</v>
          </cell>
          <cell r="J25">
            <v>51981.047040000005</v>
          </cell>
          <cell r="K25">
            <v>623773</v>
          </cell>
          <cell r="L25">
            <v>88025.48272</v>
          </cell>
          <cell r="M25">
            <v>3000</v>
          </cell>
          <cell r="N25">
            <v>8665</v>
          </cell>
          <cell r="O25">
            <v>3678</v>
          </cell>
          <cell r="P25">
            <v>12000</v>
          </cell>
          <cell r="Q25">
            <v>17328</v>
          </cell>
          <cell r="R25">
            <v>0</v>
          </cell>
          <cell r="S25">
            <v>0</v>
          </cell>
          <cell r="T25">
            <v>79532</v>
          </cell>
          <cell r="U25">
            <v>10605</v>
          </cell>
          <cell r="V25">
            <v>1185.8399999999999</v>
          </cell>
          <cell r="W25">
            <v>0</v>
          </cell>
          <cell r="X25">
            <v>100000</v>
          </cell>
          <cell r="Y25">
            <v>142153</v>
          </cell>
          <cell r="Z25">
            <v>5000</v>
          </cell>
          <cell r="AB25">
            <v>1094945.3227200001</v>
          </cell>
        </row>
        <row r="26">
          <cell r="B26" t="str">
            <v>Depto. de recursos humanos</v>
          </cell>
          <cell r="E26">
            <v>0</v>
          </cell>
        </row>
        <row r="27">
          <cell r="A27" t="str">
            <v>05010001</v>
          </cell>
          <cell r="B27" t="str">
            <v>Aguilar Uc Francisco Javier</v>
          </cell>
          <cell r="C27" t="str">
            <v>Jefe de departamento "d"</v>
          </cell>
          <cell r="D27">
            <v>905.64</v>
          </cell>
          <cell r="E27">
            <v>27169.200000000001</v>
          </cell>
          <cell r="H27">
            <v>27169.200000000001</v>
          </cell>
          <cell r="I27">
            <v>1086.768</v>
          </cell>
          <cell r="J27">
            <v>28255.968000000001</v>
          </cell>
          <cell r="K27">
            <v>339072</v>
          </cell>
          <cell r="L27">
            <v>47850.043999999994</v>
          </cell>
          <cell r="M27">
            <v>1500</v>
          </cell>
          <cell r="N27">
            <v>4710</v>
          </cell>
          <cell r="P27">
            <v>6000</v>
          </cell>
          <cell r="Q27">
            <v>9419</v>
          </cell>
          <cell r="R27">
            <v>324</v>
          </cell>
          <cell r="T27">
            <v>43232</v>
          </cell>
          <cell r="U27">
            <v>5765</v>
          </cell>
          <cell r="V27">
            <v>0</v>
          </cell>
          <cell r="Y27">
            <v>84768</v>
          </cell>
          <cell r="Z27">
            <v>2500</v>
          </cell>
          <cell r="AA27">
            <v>545140.04399999999</v>
          </cell>
        </row>
        <row r="28">
          <cell r="A28" t="str">
            <v>05010002</v>
          </cell>
          <cell r="B28" t="str">
            <v>Benitez Anguiano Martha Patricia</v>
          </cell>
          <cell r="C28" t="str">
            <v>Coordinador de nomina</v>
          </cell>
          <cell r="D28">
            <v>273.86320000000001</v>
          </cell>
          <cell r="E28">
            <v>8215.8960000000006</v>
          </cell>
          <cell r="H28">
            <v>8215.8960000000006</v>
          </cell>
          <cell r="I28">
            <v>328.63584000000003</v>
          </cell>
          <cell r="J28">
            <v>8544.5318400000015</v>
          </cell>
          <cell r="K28">
            <v>102535</v>
          </cell>
          <cell r="L28">
            <v>13202.509120000002</v>
          </cell>
          <cell r="M28">
            <v>1500</v>
          </cell>
          <cell r="N28">
            <v>1425</v>
          </cell>
          <cell r="O28">
            <v>6836</v>
          </cell>
          <cell r="P28">
            <v>6000</v>
          </cell>
          <cell r="Q28">
            <v>2849</v>
          </cell>
          <cell r="R28">
            <v>972</v>
          </cell>
          <cell r="T28">
            <v>13074</v>
          </cell>
          <cell r="U28">
            <v>1744</v>
          </cell>
          <cell r="V28">
            <v>0</v>
          </cell>
          <cell r="Z28">
            <v>2500</v>
          </cell>
          <cell r="AA28">
            <v>152637.50912</v>
          </cell>
        </row>
        <row r="29">
          <cell r="A29" t="str">
            <v>05010003</v>
          </cell>
          <cell r="B29" t="str">
            <v>Caballero Herrera Olga Elena</v>
          </cell>
          <cell r="C29" t="str">
            <v>Secretaria de Depto. "c"</v>
          </cell>
          <cell r="D29">
            <v>117.16972800000001</v>
          </cell>
          <cell r="E29">
            <v>3515.09184</v>
          </cell>
          <cell r="H29">
            <v>3515.09184</v>
          </cell>
          <cell r="I29">
            <v>140.60367360000001</v>
          </cell>
          <cell r="J29">
            <v>3655.6955136000001</v>
          </cell>
          <cell r="K29">
            <v>43869</v>
          </cell>
          <cell r="L29">
            <v>5143.5506848000005</v>
          </cell>
          <cell r="M29">
            <v>1500</v>
          </cell>
          <cell r="N29">
            <v>610</v>
          </cell>
          <cell r="O29">
            <v>2925</v>
          </cell>
          <cell r="P29">
            <v>6000</v>
          </cell>
          <cell r="Q29">
            <v>1219</v>
          </cell>
          <cell r="R29">
            <v>648</v>
          </cell>
          <cell r="T29">
            <v>5594</v>
          </cell>
          <cell r="U29">
            <v>746</v>
          </cell>
          <cell r="V29">
            <v>2344.8000000000002</v>
          </cell>
          <cell r="Z29">
            <v>2500</v>
          </cell>
          <cell r="AA29">
            <v>73099.350684799996</v>
          </cell>
        </row>
        <row r="30">
          <cell r="A30" t="str">
            <v>05010004</v>
          </cell>
          <cell r="B30" t="str">
            <v>Leon Caballero Francisca Guadalupe</v>
          </cell>
          <cell r="C30" t="str">
            <v>Secretaria de Depto. "c"</v>
          </cell>
          <cell r="D30">
            <v>117.1664</v>
          </cell>
          <cell r="E30">
            <v>3514.9919999999997</v>
          </cell>
          <cell r="H30">
            <v>3514.9919999999997</v>
          </cell>
          <cell r="I30">
            <v>140.59968000000001</v>
          </cell>
          <cell r="J30">
            <v>3655.5916799999995</v>
          </cell>
          <cell r="K30">
            <v>43868</v>
          </cell>
          <cell r="L30">
            <v>5143.4022399999985</v>
          </cell>
          <cell r="M30">
            <v>1500</v>
          </cell>
          <cell r="N30">
            <v>610</v>
          </cell>
          <cell r="O30">
            <v>2925</v>
          </cell>
          <cell r="P30">
            <v>6000</v>
          </cell>
          <cell r="Q30">
            <v>1219</v>
          </cell>
          <cell r="R30">
            <v>324</v>
          </cell>
          <cell r="T30">
            <v>5594</v>
          </cell>
          <cell r="U30">
            <v>746</v>
          </cell>
          <cell r="V30">
            <v>2344.8000000000002</v>
          </cell>
          <cell r="Z30">
            <v>2500</v>
          </cell>
          <cell r="AA30">
            <v>72774.202239999999</v>
          </cell>
        </row>
        <row r="31">
          <cell r="A31" t="str">
            <v>05010006</v>
          </cell>
          <cell r="B31" t="str">
            <v>Sainz Medina Laura Elena</v>
          </cell>
          <cell r="C31" t="str">
            <v>Coordinador de comunicacion</v>
          </cell>
          <cell r="D31">
            <v>252.94880000000001</v>
          </cell>
          <cell r="E31">
            <v>7588.4639999999999</v>
          </cell>
          <cell r="H31">
            <v>7588.4639999999999</v>
          </cell>
          <cell r="I31">
            <v>303.53856000000002</v>
          </cell>
          <cell r="J31">
            <v>7892.0025599999999</v>
          </cell>
          <cell r="K31">
            <v>94705</v>
          </cell>
          <cell r="L31">
            <v>12139.82008</v>
          </cell>
          <cell r="M31">
            <v>1500</v>
          </cell>
          <cell r="N31">
            <v>1316</v>
          </cell>
          <cell r="O31">
            <v>6314</v>
          </cell>
          <cell r="P31">
            <v>6000</v>
          </cell>
          <cell r="Q31">
            <v>2631</v>
          </cell>
          <cell r="R31">
            <v>324</v>
          </cell>
          <cell r="T31">
            <v>12075</v>
          </cell>
          <cell r="U31">
            <v>1610</v>
          </cell>
          <cell r="V31">
            <v>0</v>
          </cell>
          <cell r="Z31">
            <v>2500</v>
          </cell>
          <cell r="AA31">
            <v>141114.82008</v>
          </cell>
        </row>
        <row r="32">
          <cell r="A32" t="str">
            <v>05010008</v>
          </cell>
          <cell r="B32" t="str">
            <v>Basto Baños Anna Carolina</v>
          </cell>
          <cell r="C32" t="str">
            <v>Auxiliar de seleccion de personal</v>
          </cell>
          <cell r="D32">
            <v>180.27</v>
          </cell>
          <cell r="E32">
            <v>5408.1</v>
          </cell>
          <cell r="H32">
            <v>5408.1</v>
          </cell>
          <cell r="I32">
            <v>216.32400000000001</v>
          </cell>
          <cell r="J32">
            <v>5624.424</v>
          </cell>
          <cell r="K32">
            <v>67494</v>
          </cell>
          <cell r="L32">
            <v>8663.5820000000003</v>
          </cell>
          <cell r="M32">
            <v>1500</v>
          </cell>
          <cell r="N32">
            <v>938</v>
          </cell>
          <cell r="O32">
            <v>4500</v>
          </cell>
          <cell r="P32">
            <v>6000</v>
          </cell>
          <cell r="Q32">
            <v>1875</v>
          </cell>
          <cell r="T32">
            <v>8606</v>
          </cell>
          <cell r="U32">
            <v>1148</v>
          </cell>
          <cell r="V32">
            <v>0</v>
          </cell>
          <cell r="Z32">
            <v>2500</v>
          </cell>
          <cell r="AA32">
            <v>103224.58199999999</v>
          </cell>
        </row>
        <row r="33">
          <cell r="A33" t="str">
            <v>05010010</v>
          </cell>
          <cell r="B33" t="str">
            <v>Cervantes Aguirre Saul De Jesus</v>
          </cell>
          <cell r="C33" t="str">
            <v>Auxiliar de Recursos humanos</v>
          </cell>
          <cell r="D33">
            <v>173.34</v>
          </cell>
          <cell r="E33">
            <v>5200.2</v>
          </cell>
          <cell r="H33">
            <v>5200.2</v>
          </cell>
          <cell r="I33">
            <v>208.00800000000001</v>
          </cell>
          <cell r="J33">
            <v>5408.2079999999996</v>
          </cell>
          <cell r="K33">
            <v>64899</v>
          </cell>
          <cell r="L33">
            <v>8301.2482400000008</v>
          </cell>
          <cell r="M33">
            <v>1500</v>
          </cell>
          <cell r="N33">
            <v>902</v>
          </cell>
          <cell r="O33">
            <v>4327</v>
          </cell>
          <cell r="P33">
            <v>6000</v>
          </cell>
          <cell r="Q33">
            <v>1803</v>
          </cell>
          <cell r="T33">
            <v>8275</v>
          </cell>
          <cell r="U33">
            <v>1104</v>
          </cell>
          <cell r="V33">
            <v>537.36</v>
          </cell>
          <cell r="Z33">
            <v>2500</v>
          </cell>
          <cell r="AA33">
            <v>100148.60824</v>
          </cell>
        </row>
        <row r="34">
          <cell r="A34" t="str">
            <v>05010011</v>
          </cell>
          <cell r="B34" t="str">
            <v>Coral Medina Felipe Alejandro</v>
          </cell>
          <cell r="C34" t="str">
            <v>Coordinador "c"</v>
          </cell>
          <cell r="D34">
            <v>337.36</v>
          </cell>
          <cell r="E34">
            <v>10120.800000000001</v>
          </cell>
          <cell r="H34">
            <v>10120.800000000001</v>
          </cell>
          <cell r="I34">
            <v>404.83200000000005</v>
          </cell>
          <cell r="J34">
            <v>10525.632000000001</v>
          </cell>
          <cell r="K34">
            <v>126308</v>
          </cell>
          <cell r="L34">
            <v>18340.98</v>
          </cell>
          <cell r="M34">
            <v>1500</v>
          </cell>
          <cell r="N34">
            <v>1755</v>
          </cell>
          <cell r="O34">
            <v>8421</v>
          </cell>
          <cell r="P34">
            <v>6000</v>
          </cell>
          <cell r="Q34">
            <v>3509</v>
          </cell>
          <cell r="T34">
            <v>16105</v>
          </cell>
          <cell r="U34">
            <v>2148</v>
          </cell>
          <cell r="V34">
            <v>0</v>
          </cell>
          <cell r="Z34">
            <v>2500</v>
          </cell>
          <cell r="AA34">
            <v>186586.98</v>
          </cell>
        </row>
        <row r="35">
          <cell r="B35" t="str">
            <v>Subtotal</v>
          </cell>
          <cell r="D35">
            <v>2357.7581279999999</v>
          </cell>
          <cell r="E35">
            <v>70732.743839999996</v>
          </cell>
          <cell r="F35">
            <v>0</v>
          </cell>
          <cell r="G35">
            <v>0</v>
          </cell>
          <cell r="H35">
            <v>70732.743839999996</v>
          </cell>
          <cell r="I35">
            <v>2829.3097535999996</v>
          </cell>
          <cell r="J35">
            <v>73562.053593600009</v>
          </cell>
          <cell r="K35">
            <v>882750</v>
          </cell>
          <cell r="L35">
            <v>118785.13636479998</v>
          </cell>
          <cell r="M35">
            <v>12000</v>
          </cell>
          <cell r="N35">
            <v>12266</v>
          </cell>
          <cell r="O35">
            <v>36248</v>
          </cell>
          <cell r="P35">
            <v>48000</v>
          </cell>
          <cell r="Q35">
            <v>24524</v>
          </cell>
          <cell r="R35">
            <v>2592</v>
          </cell>
          <cell r="S35">
            <v>0</v>
          </cell>
          <cell r="T35">
            <v>112555</v>
          </cell>
          <cell r="U35">
            <v>15011</v>
          </cell>
          <cell r="V35">
            <v>5226.96</v>
          </cell>
          <cell r="W35">
            <v>0</v>
          </cell>
          <cell r="X35">
            <v>0</v>
          </cell>
          <cell r="Y35">
            <v>84768</v>
          </cell>
          <cell r="Z35">
            <v>20000</v>
          </cell>
          <cell r="AB35">
            <v>1374726.0963647999</v>
          </cell>
        </row>
        <row r="36">
          <cell r="B36" t="str">
            <v>Depto. de recursos materiales</v>
          </cell>
          <cell r="E36">
            <v>0</v>
          </cell>
        </row>
        <row r="37">
          <cell r="A37" t="str">
            <v>05010009</v>
          </cell>
          <cell r="B37" t="str">
            <v>Perera Romero Blanca Esther</v>
          </cell>
          <cell r="C37" t="str">
            <v>Auxiliar de recursos materiales "c"</v>
          </cell>
          <cell r="D37">
            <v>156</v>
          </cell>
          <cell r="E37">
            <v>4680</v>
          </cell>
          <cell r="H37">
            <v>4680</v>
          </cell>
          <cell r="I37">
            <v>187.20000000000002</v>
          </cell>
          <cell r="J37">
            <v>4867.2</v>
          </cell>
          <cell r="K37">
            <v>58407</v>
          </cell>
          <cell r="L37">
            <v>7384.1</v>
          </cell>
          <cell r="M37">
            <v>1500</v>
          </cell>
          <cell r="N37">
            <v>812</v>
          </cell>
          <cell r="O37">
            <v>3894</v>
          </cell>
          <cell r="P37">
            <v>6000</v>
          </cell>
          <cell r="Q37">
            <v>1623</v>
          </cell>
          <cell r="T37">
            <v>7447</v>
          </cell>
          <cell r="U37">
            <v>993</v>
          </cell>
          <cell r="V37">
            <v>537.36</v>
          </cell>
          <cell r="Z37">
            <v>2500</v>
          </cell>
          <cell r="AA37">
            <v>91097.46</v>
          </cell>
        </row>
        <row r="38">
          <cell r="A38" t="str">
            <v>06010002</v>
          </cell>
          <cell r="B38" t="str">
            <v>Alonzo Castillo Gumercindo</v>
          </cell>
          <cell r="C38" t="str">
            <v>Intendente "b"</v>
          </cell>
          <cell r="D38">
            <v>99.290880000000001</v>
          </cell>
          <cell r="E38">
            <v>2978.7264</v>
          </cell>
          <cell r="H38">
            <v>2978.7264</v>
          </cell>
          <cell r="I38">
            <v>119.149056</v>
          </cell>
          <cell r="J38">
            <v>3097.8754560000002</v>
          </cell>
          <cell r="K38">
            <v>37175</v>
          </cell>
          <cell r="L38">
            <v>4201.3106080000007</v>
          </cell>
          <cell r="M38">
            <v>1500</v>
          </cell>
          <cell r="N38">
            <v>517</v>
          </cell>
          <cell r="O38">
            <v>2479</v>
          </cell>
          <cell r="P38">
            <v>6000</v>
          </cell>
          <cell r="Q38">
            <v>1033</v>
          </cell>
          <cell r="R38">
            <v>972</v>
          </cell>
          <cell r="T38">
            <v>4740</v>
          </cell>
          <cell r="U38">
            <v>632</v>
          </cell>
          <cell r="V38">
            <v>3000.24</v>
          </cell>
          <cell r="Z38">
            <v>2500</v>
          </cell>
          <cell r="AA38">
            <v>64749.550607999998</v>
          </cell>
        </row>
        <row r="39">
          <cell r="A39" t="str">
            <v>06010004</v>
          </cell>
          <cell r="B39" t="str">
            <v>Avila Valencia Carlos Manuel</v>
          </cell>
          <cell r="C39" t="str">
            <v>Tecnico de mantenimiento "b"</v>
          </cell>
          <cell r="D39">
            <v>115.66</v>
          </cell>
          <cell r="E39">
            <v>3469.7999999999997</v>
          </cell>
          <cell r="H39">
            <v>3469.7999999999997</v>
          </cell>
          <cell r="I39">
            <v>138.792</v>
          </cell>
          <cell r="J39">
            <v>3608.5919999999996</v>
          </cell>
          <cell r="K39">
            <v>43304</v>
          </cell>
          <cell r="L39">
            <v>5034.5759999999991</v>
          </cell>
          <cell r="M39">
            <v>1500</v>
          </cell>
          <cell r="N39">
            <v>602</v>
          </cell>
          <cell r="O39">
            <v>24539</v>
          </cell>
          <cell r="P39">
            <v>6000</v>
          </cell>
          <cell r="Q39">
            <v>1203</v>
          </cell>
          <cell r="R39">
            <v>324</v>
          </cell>
          <cell r="T39">
            <v>5522</v>
          </cell>
          <cell r="U39">
            <v>737</v>
          </cell>
          <cell r="V39">
            <v>2375.52</v>
          </cell>
          <cell r="W39">
            <v>2887</v>
          </cell>
          <cell r="Z39">
            <v>2500</v>
          </cell>
          <cell r="AA39">
            <v>96528.096000000005</v>
          </cell>
        </row>
        <row r="40">
          <cell r="A40" t="str">
            <v>06010006</v>
          </cell>
          <cell r="B40" t="str">
            <v>Buenfil Santos Marcia De La Cruz</v>
          </cell>
          <cell r="C40" t="str">
            <v>Secretaria de Depto. "c"</v>
          </cell>
          <cell r="D40">
            <v>117.16972800000001</v>
          </cell>
          <cell r="E40">
            <v>3515.09184</v>
          </cell>
          <cell r="H40">
            <v>3515.09184</v>
          </cell>
          <cell r="I40">
            <v>140.60367360000001</v>
          </cell>
          <cell r="J40">
            <v>3655.6955136000001</v>
          </cell>
          <cell r="K40">
            <v>43869</v>
          </cell>
          <cell r="L40">
            <v>5143.5506848000005</v>
          </cell>
          <cell r="M40">
            <v>1500</v>
          </cell>
          <cell r="N40">
            <v>610</v>
          </cell>
          <cell r="O40">
            <v>2925</v>
          </cell>
          <cell r="P40">
            <v>6000</v>
          </cell>
          <cell r="Q40">
            <v>1219</v>
          </cell>
          <cell r="R40">
            <v>1296</v>
          </cell>
          <cell r="T40">
            <v>5594</v>
          </cell>
          <cell r="U40">
            <v>746</v>
          </cell>
          <cell r="V40">
            <v>2344.8000000000002</v>
          </cell>
          <cell r="Z40">
            <v>2500</v>
          </cell>
          <cell r="AA40">
            <v>73747.350684799996</v>
          </cell>
        </row>
        <row r="41">
          <cell r="A41" t="str">
            <v>06010007</v>
          </cell>
          <cell r="B41" t="str">
            <v>Caamal Contreras Jose Brigido</v>
          </cell>
          <cell r="C41" t="str">
            <v>Auxiliar de Servicios Generales "b"</v>
          </cell>
          <cell r="D41">
            <v>112.4864</v>
          </cell>
          <cell r="E41">
            <v>3374.5920000000001</v>
          </cell>
          <cell r="H41">
            <v>3374.5920000000001</v>
          </cell>
          <cell r="I41">
            <v>134.98367999999999</v>
          </cell>
          <cell r="J41">
            <v>3509.5756799999999</v>
          </cell>
          <cell r="K41">
            <v>42115</v>
          </cell>
          <cell r="L41">
            <v>4880.9842399999998</v>
          </cell>
          <cell r="M41">
            <v>1500</v>
          </cell>
          <cell r="N41">
            <v>585</v>
          </cell>
          <cell r="O41">
            <v>2808</v>
          </cell>
          <cell r="P41">
            <v>6000</v>
          </cell>
          <cell r="Q41">
            <v>1170</v>
          </cell>
          <cell r="R41">
            <v>648</v>
          </cell>
          <cell r="T41">
            <v>5370</v>
          </cell>
          <cell r="U41">
            <v>716</v>
          </cell>
          <cell r="V41">
            <v>2441.04</v>
          </cell>
          <cell r="Z41">
            <v>2500</v>
          </cell>
          <cell r="AA41">
            <v>70734.024239999984</v>
          </cell>
        </row>
        <row r="42">
          <cell r="A42" t="str">
            <v>06010008</v>
          </cell>
          <cell r="B42" t="str">
            <v>Camargo Gongora Ricardo</v>
          </cell>
          <cell r="C42" t="str">
            <v>Intendente "b"</v>
          </cell>
          <cell r="D42">
            <v>99.290880000000001</v>
          </cell>
          <cell r="E42">
            <v>2978.7264</v>
          </cell>
          <cell r="H42">
            <v>2978.7264</v>
          </cell>
          <cell r="I42">
            <v>119.149056</v>
          </cell>
          <cell r="J42">
            <v>3097.8754560000002</v>
          </cell>
          <cell r="K42">
            <v>37175</v>
          </cell>
          <cell r="L42">
            <v>4201.3106080000007</v>
          </cell>
          <cell r="M42">
            <v>1500</v>
          </cell>
          <cell r="N42">
            <v>517</v>
          </cell>
          <cell r="O42">
            <v>2479</v>
          </cell>
          <cell r="P42">
            <v>6000</v>
          </cell>
          <cell r="Q42">
            <v>1033</v>
          </cell>
          <cell r="R42">
            <v>648</v>
          </cell>
          <cell r="T42">
            <v>4740</v>
          </cell>
          <cell r="U42">
            <v>632</v>
          </cell>
          <cell r="V42">
            <v>3000.24</v>
          </cell>
          <cell r="Z42">
            <v>2500</v>
          </cell>
          <cell r="AA42">
            <v>64425.550607999998</v>
          </cell>
        </row>
        <row r="43">
          <cell r="A43" t="str">
            <v>06010010</v>
          </cell>
          <cell r="B43" t="str">
            <v>Castillo Manzanilla Lourdes</v>
          </cell>
          <cell r="C43" t="str">
            <v>Diligenciero</v>
          </cell>
          <cell r="D43">
            <v>99.290880000000001</v>
          </cell>
          <cell r="E43">
            <v>2978.7264</v>
          </cell>
          <cell r="F43">
            <v>250</v>
          </cell>
          <cell r="H43">
            <v>3228.7264</v>
          </cell>
          <cell r="I43">
            <v>129.149056</v>
          </cell>
          <cell r="J43">
            <v>3357.8754560000002</v>
          </cell>
          <cell r="K43">
            <v>40295</v>
          </cell>
          <cell r="L43">
            <v>4645.6772746666666</v>
          </cell>
          <cell r="M43">
            <v>1500</v>
          </cell>
          <cell r="N43">
            <v>560</v>
          </cell>
          <cell r="O43">
            <v>2687</v>
          </cell>
          <cell r="P43">
            <v>6000</v>
          </cell>
          <cell r="Q43">
            <v>1120</v>
          </cell>
          <cell r="R43">
            <v>972</v>
          </cell>
          <cell r="T43">
            <v>5138</v>
          </cell>
          <cell r="U43">
            <v>686</v>
          </cell>
          <cell r="V43">
            <v>2829.12</v>
          </cell>
          <cell r="Z43">
            <v>2500</v>
          </cell>
          <cell r="AA43">
            <v>68932.797274666664</v>
          </cell>
        </row>
        <row r="44">
          <cell r="A44" t="str">
            <v>06010011</v>
          </cell>
          <cell r="B44" t="str">
            <v>Chi Mena Aida Concepcion</v>
          </cell>
          <cell r="C44" t="str">
            <v>Intendente "b"</v>
          </cell>
          <cell r="D44">
            <v>99.290880000000001</v>
          </cell>
          <cell r="E44">
            <v>2978.7264</v>
          </cell>
          <cell r="H44">
            <v>2978.7264</v>
          </cell>
          <cell r="I44">
            <v>119.149056</v>
          </cell>
          <cell r="J44">
            <v>3097.8754560000002</v>
          </cell>
          <cell r="K44">
            <v>37175</v>
          </cell>
          <cell r="L44">
            <v>4201.3106080000007</v>
          </cell>
          <cell r="M44">
            <v>1500</v>
          </cell>
          <cell r="N44">
            <v>517</v>
          </cell>
          <cell r="O44">
            <v>2479</v>
          </cell>
          <cell r="P44">
            <v>6000</v>
          </cell>
          <cell r="Q44">
            <v>1033</v>
          </cell>
          <cell r="R44">
            <v>324</v>
          </cell>
          <cell r="T44">
            <v>4740</v>
          </cell>
          <cell r="U44">
            <v>632</v>
          </cell>
          <cell r="V44">
            <v>3000.24</v>
          </cell>
          <cell r="Z44">
            <v>2500</v>
          </cell>
          <cell r="AA44">
            <v>64101.550607999998</v>
          </cell>
        </row>
        <row r="45">
          <cell r="A45" t="str">
            <v>06010016</v>
          </cell>
          <cell r="B45" t="str">
            <v>Dorta Escoffie Laura Margarita</v>
          </cell>
          <cell r="C45" t="str">
            <v>comprador "b"</v>
          </cell>
          <cell r="D45">
            <v>157.48096000000001</v>
          </cell>
          <cell r="E45">
            <v>4724.4288000000006</v>
          </cell>
          <cell r="H45">
            <v>4724.4288000000006</v>
          </cell>
          <cell r="I45">
            <v>188.97715200000002</v>
          </cell>
          <cell r="J45">
            <v>4913.405952000001</v>
          </cell>
          <cell r="K45">
            <v>58961</v>
          </cell>
          <cell r="L45">
            <v>7462.8579360000012</v>
          </cell>
          <cell r="M45">
            <v>1500</v>
          </cell>
          <cell r="N45">
            <v>819</v>
          </cell>
          <cell r="O45">
            <v>3931</v>
          </cell>
          <cell r="P45">
            <v>6000</v>
          </cell>
          <cell r="Q45">
            <v>1638</v>
          </cell>
          <cell r="R45">
            <v>972</v>
          </cell>
          <cell r="T45">
            <v>7518</v>
          </cell>
          <cell r="U45">
            <v>1003</v>
          </cell>
          <cell r="V45">
            <v>485.76</v>
          </cell>
          <cell r="Z45">
            <v>2500</v>
          </cell>
          <cell r="AA45">
            <v>92790.617935999995</v>
          </cell>
        </row>
        <row r="46">
          <cell r="A46" t="str">
            <v>06010017</v>
          </cell>
          <cell r="B46" t="str">
            <v>Escalante Pacheco Francisco</v>
          </cell>
          <cell r="C46" t="str">
            <v>Intendente "b"</v>
          </cell>
          <cell r="D46">
            <v>99.290880000000001</v>
          </cell>
          <cell r="E46">
            <v>2978.7264</v>
          </cell>
          <cell r="F46">
            <v>250</v>
          </cell>
          <cell r="H46">
            <v>3228.7264</v>
          </cell>
          <cell r="I46">
            <v>129.149056</v>
          </cell>
          <cell r="J46">
            <v>3357.8754560000002</v>
          </cell>
          <cell r="K46">
            <v>40295</v>
          </cell>
          <cell r="L46">
            <v>4645.6772746666666</v>
          </cell>
          <cell r="M46">
            <v>1500</v>
          </cell>
          <cell r="N46">
            <v>560</v>
          </cell>
          <cell r="O46">
            <v>2687</v>
          </cell>
          <cell r="P46">
            <v>6000</v>
          </cell>
          <cell r="Q46">
            <v>1120</v>
          </cell>
          <cell r="R46">
            <v>972</v>
          </cell>
          <cell r="T46">
            <v>5138</v>
          </cell>
          <cell r="U46">
            <v>686</v>
          </cell>
          <cell r="V46">
            <v>2829.12</v>
          </cell>
          <cell r="Z46">
            <v>2500</v>
          </cell>
          <cell r="AA46">
            <v>68932.797274666664</v>
          </cell>
        </row>
        <row r="47">
          <cell r="A47" t="str">
            <v>06010018</v>
          </cell>
          <cell r="B47" t="str">
            <v>Farfan Amaro Sandro Ruben</v>
          </cell>
          <cell r="C47" t="str">
            <v>Tecnico de mantenimiento "b"</v>
          </cell>
          <cell r="D47">
            <v>115.66</v>
          </cell>
          <cell r="E47">
            <v>3469.7999999999997</v>
          </cell>
          <cell r="F47">
            <v>250</v>
          </cell>
          <cell r="H47">
            <v>3719.7999999999997</v>
          </cell>
          <cell r="I47">
            <v>148.792</v>
          </cell>
          <cell r="J47">
            <v>3868.5919999999996</v>
          </cell>
          <cell r="K47">
            <v>46424</v>
          </cell>
          <cell r="L47">
            <v>5702.5626666666667</v>
          </cell>
          <cell r="M47">
            <v>1500</v>
          </cell>
          <cell r="N47">
            <v>645</v>
          </cell>
          <cell r="O47">
            <v>3095</v>
          </cell>
          <cell r="P47">
            <v>6000</v>
          </cell>
          <cell r="Q47">
            <v>1290</v>
          </cell>
          <cell r="R47">
            <v>648</v>
          </cell>
          <cell r="T47">
            <v>5919</v>
          </cell>
          <cell r="U47">
            <v>790</v>
          </cell>
          <cell r="V47">
            <v>2204.4</v>
          </cell>
          <cell r="Z47">
            <v>2500</v>
          </cell>
          <cell r="AA47">
            <v>76717.962666666659</v>
          </cell>
        </row>
        <row r="48">
          <cell r="A48" t="str">
            <v>06010020</v>
          </cell>
          <cell r="B48" t="str">
            <v>Garcia Rejon Jose Arturo</v>
          </cell>
          <cell r="C48" t="str">
            <v>Encargado de area "c"</v>
          </cell>
          <cell r="D48">
            <v>115.65548800000001</v>
          </cell>
          <cell r="E48">
            <v>3469.66464</v>
          </cell>
          <cell r="H48">
            <v>3469.66464</v>
          </cell>
          <cell r="I48">
            <v>138.7865856</v>
          </cell>
          <cell r="J48">
            <v>3608.4512255999998</v>
          </cell>
          <cell r="K48">
            <v>43302</v>
          </cell>
          <cell r="L48">
            <v>5034.3483008000003</v>
          </cell>
          <cell r="M48">
            <v>1500</v>
          </cell>
          <cell r="N48">
            <v>602</v>
          </cell>
          <cell r="O48">
            <v>2887</v>
          </cell>
          <cell r="P48">
            <v>6000</v>
          </cell>
          <cell r="Q48">
            <v>1203</v>
          </cell>
          <cell r="R48">
            <v>1296</v>
          </cell>
          <cell r="T48">
            <v>5521</v>
          </cell>
          <cell r="U48">
            <v>737</v>
          </cell>
          <cell r="V48">
            <v>2375.7600000000002</v>
          </cell>
          <cell r="Z48">
            <v>2500</v>
          </cell>
          <cell r="AA48">
            <v>72958.108300799999</v>
          </cell>
        </row>
        <row r="49">
          <cell r="A49" t="str">
            <v>06010021</v>
          </cell>
          <cell r="B49" t="str">
            <v>Gomez Jimenez Miguel Angel</v>
          </cell>
          <cell r="C49" t="str">
            <v>Tecnico de mantenimiento "c"</v>
          </cell>
          <cell r="D49">
            <v>115.65548800000001</v>
          </cell>
          <cell r="E49">
            <v>3469.66464</v>
          </cell>
          <cell r="H49">
            <v>3469.66464</v>
          </cell>
          <cell r="I49">
            <v>138.7865856</v>
          </cell>
          <cell r="J49">
            <v>3608.4512255999998</v>
          </cell>
          <cell r="K49">
            <v>43302</v>
          </cell>
          <cell r="L49">
            <v>5034.3483008000003</v>
          </cell>
          <cell r="M49">
            <v>1500</v>
          </cell>
          <cell r="N49">
            <v>602</v>
          </cell>
          <cell r="O49">
            <v>2887</v>
          </cell>
          <cell r="P49">
            <v>6000</v>
          </cell>
          <cell r="Q49">
            <v>1203</v>
          </cell>
          <cell r="R49">
            <v>648</v>
          </cell>
          <cell r="T49">
            <v>5521</v>
          </cell>
          <cell r="U49">
            <v>737</v>
          </cell>
          <cell r="V49">
            <v>2375.7600000000002</v>
          </cell>
          <cell r="W49">
            <v>2887</v>
          </cell>
          <cell r="Z49">
            <v>2500</v>
          </cell>
          <cell r="AA49">
            <v>75197.108300799999</v>
          </cell>
        </row>
        <row r="50">
          <cell r="A50" t="str">
            <v>06010022</v>
          </cell>
          <cell r="B50" t="str">
            <v>Gonzalez Quintal Jose Manuel</v>
          </cell>
          <cell r="C50" t="str">
            <v>Oficial Administrativo</v>
          </cell>
          <cell r="D50">
            <v>173.32640000000001</v>
          </cell>
          <cell r="E50">
            <v>5199.7920000000004</v>
          </cell>
          <cell r="H50">
            <v>5199.7920000000004</v>
          </cell>
          <cell r="I50">
            <v>207.99168000000003</v>
          </cell>
          <cell r="J50">
            <v>5407.7836800000005</v>
          </cell>
          <cell r="K50">
            <v>64894</v>
          </cell>
          <cell r="L50">
            <v>8301.2482400000008</v>
          </cell>
          <cell r="M50">
            <v>1500</v>
          </cell>
          <cell r="N50">
            <v>902</v>
          </cell>
          <cell r="O50">
            <v>4327</v>
          </cell>
          <cell r="P50">
            <v>6000</v>
          </cell>
          <cell r="Q50">
            <v>1803</v>
          </cell>
          <cell r="R50">
            <v>972</v>
          </cell>
          <cell r="T50">
            <v>8274</v>
          </cell>
          <cell r="U50">
            <v>1104</v>
          </cell>
          <cell r="V50">
            <v>0</v>
          </cell>
          <cell r="Z50">
            <v>2500</v>
          </cell>
          <cell r="AA50">
            <v>100577.24824</v>
          </cell>
        </row>
        <row r="51">
          <cell r="A51" t="str">
            <v>06010024</v>
          </cell>
          <cell r="B51" t="str">
            <v>Ley Osorio Juan Pablo</v>
          </cell>
          <cell r="C51" t="str">
            <v>Supervisor servicios generales</v>
          </cell>
          <cell r="D51">
            <v>251.99</v>
          </cell>
          <cell r="E51">
            <v>7559.7000000000007</v>
          </cell>
          <cell r="H51">
            <v>7559.7000000000007</v>
          </cell>
          <cell r="I51">
            <v>302.38800000000003</v>
          </cell>
          <cell r="J51">
            <v>7862.0880000000006</v>
          </cell>
          <cell r="K51">
            <v>94346</v>
          </cell>
          <cell r="L51">
            <v>12091.094000000001</v>
          </cell>
          <cell r="M51">
            <v>1500</v>
          </cell>
          <cell r="N51">
            <v>1311</v>
          </cell>
          <cell r="O51">
            <v>6290</v>
          </cell>
          <cell r="P51">
            <v>6000</v>
          </cell>
          <cell r="Q51">
            <v>2621</v>
          </cell>
          <cell r="R51">
            <v>324</v>
          </cell>
          <cell r="T51">
            <v>12029</v>
          </cell>
          <cell r="U51">
            <v>1604</v>
          </cell>
          <cell r="V51">
            <v>0</v>
          </cell>
          <cell r="Z51">
            <v>2500</v>
          </cell>
          <cell r="AA51">
            <v>140616.09399999998</v>
          </cell>
        </row>
        <row r="52">
          <cell r="A52" t="str">
            <v>06010026</v>
          </cell>
          <cell r="B52" t="str">
            <v>Pantoja Rosado Teresita De Jesus</v>
          </cell>
          <cell r="C52" t="str">
            <v>Recepcionista "b"</v>
          </cell>
          <cell r="D52">
            <v>106.7872</v>
          </cell>
          <cell r="E52">
            <v>3203.616</v>
          </cell>
          <cell r="H52">
            <v>3203.616</v>
          </cell>
          <cell r="I52">
            <v>128.14464000000001</v>
          </cell>
          <cell r="J52">
            <v>3331.76064</v>
          </cell>
          <cell r="K52">
            <v>39982</v>
          </cell>
          <cell r="L52">
            <v>4605.1775200000002</v>
          </cell>
          <cell r="M52">
            <v>1500</v>
          </cell>
          <cell r="N52">
            <v>556</v>
          </cell>
          <cell r="O52">
            <v>2666</v>
          </cell>
          <cell r="P52">
            <v>6000</v>
          </cell>
          <cell r="Q52">
            <v>1111</v>
          </cell>
          <cell r="R52">
            <v>648</v>
          </cell>
          <cell r="T52">
            <v>5098</v>
          </cell>
          <cell r="U52">
            <v>680</v>
          </cell>
          <cell r="V52">
            <v>2845.92</v>
          </cell>
          <cell r="Z52">
            <v>2500</v>
          </cell>
          <cell r="AA52">
            <v>68192.097519999996</v>
          </cell>
        </row>
        <row r="53">
          <cell r="A53" t="str">
            <v>06010029</v>
          </cell>
          <cell r="B53" t="str">
            <v>Perez Patron Gabriela Irene</v>
          </cell>
          <cell r="C53" t="str">
            <v>Intendente "b"</v>
          </cell>
          <cell r="D53">
            <v>99.290880000000001</v>
          </cell>
          <cell r="E53">
            <v>2978.7264</v>
          </cell>
          <cell r="H53">
            <v>2978.7264</v>
          </cell>
          <cell r="I53">
            <v>119.149056</v>
          </cell>
          <cell r="J53">
            <v>3097.8754560000002</v>
          </cell>
          <cell r="K53">
            <v>37175</v>
          </cell>
          <cell r="L53">
            <v>4201.3106080000007</v>
          </cell>
          <cell r="M53">
            <v>1500</v>
          </cell>
          <cell r="N53">
            <v>517</v>
          </cell>
          <cell r="O53">
            <v>2479</v>
          </cell>
          <cell r="P53">
            <v>6000</v>
          </cell>
          <cell r="Q53">
            <v>1033</v>
          </cell>
          <cell r="R53">
            <v>324</v>
          </cell>
          <cell r="T53">
            <v>4740</v>
          </cell>
          <cell r="U53">
            <v>632</v>
          </cell>
          <cell r="V53">
            <v>3000.24</v>
          </cell>
          <cell r="Z53">
            <v>2500</v>
          </cell>
          <cell r="AA53">
            <v>64101.550607999998</v>
          </cell>
        </row>
        <row r="54">
          <cell r="A54" t="str">
            <v>06010032</v>
          </cell>
          <cell r="B54" t="str">
            <v>Polanco Canul Maria Del Socorro</v>
          </cell>
          <cell r="C54" t="str">
            <v>Intendente "b"</v>
          </cell>
          <cell r="D54">
            <v>99.290880000000001</v>
          </cell>
          <cell r="E54">
            <v>2978.7264</v>
          </cell>
          <cell r="H54">
            <v>2978.7264</v>
          </cell>
          <cell r="I54">
            <v>119.149056</v>
          </cell>
          <cell r="J54">
            <v>3097.8754560000002</v>
          </cell>
          <cell r="K54">
            <v>37175</v>
          </cell>
          <cell r="L54">
            <v>4201.3106080000007</v>
          </cell>
          <cell r="M54">
            <v>1500</v>
          </cell>
          <cell r="N54">
            <v>517</v>
          </cell>
          <cell r="O54">
            <v>2479</v>
          </cell>
          <cell r="P54">
            <v>6000</v>
          </cell>
          <cell r="Q54">
            <v>1033</v>
          </cell>
          <cell r="R54">
            <v>324</v>
          </cell>
          <cell r="T54">
            <v>4740</v>
          </cell>
          <cell r="U54">
            <v>632</v>
          </cell>
          <cell r="V54">
            <v>3000.24</v>
          </cell>
          <cell r="Z54">
            <v>2500</v>
          </cell>
          <cell r="AA54">
            <v>64101.550607999998</v>
          </cell>
        </row>
        <row r="55">
          <cell r="A55" t="str">
            <v>06010034</v>
          </cell>
          <cell r="B55" t="str">
            <v>Quintal Lopez Mario Alberto</v>
          </cell>
          <cell r="C55" t="str">
            <v>Tecnico de mantenimiento "c"</v>
          </cell>
          <cell r="D55">
            <v>115.65548800000001</v>
          </cell>
          <cell r="E55">
            <v>3469.66464</v>
          </cell>
          <cell r="H55">
            <v>3469.66464</v>
          </cell>
          <cell r="I55">
            <v>138.7865856</v>
          </cell>
          <cell r="J55">
            <v>3608.4512255999998</v>
          </cell>
          <cell r="K55">
            <v>43302</v>
          </cell>
          <cell r="L55">
            <v>5034.3483008000003</v>
          </cell>
          <cell r="M55">
            <v>1500</v>
          </cell>
          <cell r="N55">
            <v>602</v>
          </cell>
          <cell r="O55">
            <v>2887</v>
          </cell>
          <cell r="P55">
            <v>6000</v>
          </cell>
          <cell r="Q55">
            <v>1203</v>
          </cell>
          <cell r="R55">
            <v>972</v>
          </cell>
          <cell r="T55">
            <v>5521</v>
          </cell>
          <cell r="U55">
            <v>737</v>
          </cell>
          <cell r="V55">
            <v>2375.7600000000002</v>
          </cell>
          <cell r="Z55">
            <v>2500</v>
          </cell>
          <cell r="AA55">
            <v>72634.108300799999</v>
          </cell>
        </row>
        <row r="56">
          <cell r="A56" t="str">
            <v>06010035</v>
          </cell>
          <cell r="B56" t="str">
            <v>Sanchez Contreras Gladys Judith</v>
          </cell>
          <cell r="C56" t="str">
            <v>Recepcionista "b"</v>
          </cell>
          <cell r="D56">
            <v>106.786368</v>
          </cell>
          <cell r="E56">
            <v>3203.5910399999998</v>
          </cell>
          <cell r="F56">
            <v>250</v>
          </cell>
          <cell r="H56">
            <v>3453.5910399999998</v>
          </cell>
          <cell r="I56">
            <v>138.1436416</v>
          </cell>
          <cell r="J56">
            <v>3591.7346815999999</v>
          </cell>
          <cell r="K56">
            <v>43101</v>
          </cell>
          <cell r="L56">
            <v>5008.4195754666662</v>
          </cell>
          <cell r="M56">
            <v>1500</v>
          </cell>
          <cell r="N56">
            <v>599</v>
          </cell>
          <cell r="O56">
            <v>2874</v>
          </cell>
          <cell r="P56">
            <v>6000</v>
          </cell>
          <cell r="Q56">
            <v>1198</v>
          </cell>
          <cell r="R56">
            <v>648</v>
          </cell>
          <cell r="T56">
            <v>5496</v>
          </cell>
          <cell r="U56">
            <v>733</v>
          </cell>
          <cell r="V56">
            <v>2386.8000000000002</v>
          </cell>
          <cell r="Z56">
            <v>2500</v>
          </cell>
          <cell r="AA56">
            <v>72044.219575466661</v>
          </cell>
        </row>
        <row r="57">
          <cell r="A57" t="str">
            <v>06010036</v>
          </cell>
          <cell r="B57" t="str">
            <v>Santamaria Suarez Manuel Jesus</v>
          </cell>
          <cell r="C57" t="str">
            <v>Supervisor de Mantenimiento</v>
          </cell>
          <cell r="D57">
            <v>190.66319999999999</v>
          </cell>
          <cell r="E57">
            <v>5719.8959999999997</v>
          </cell>
          <cell r="H57">
            <v>5719.8959999999997</v>
          </cell>
          <cell r="I57">
            <v>228.79584</v>
          </cell>
          <cell r="J57">
            <v>5948.6918399999995</v>
          </cell>
          <cell r="K57">
            <v>71385</v>
          </cell>
          <cell r="L57">
            <v>9205.9291199999989</v>
          </cell>
          <cell r="M57">
            <v>1500</v>
          </cell>
          <cell r="N57">
            <v>992</v>
          </cell>
          <cell r="O57">
            <v>4759</v>
          </cell>
          <cell r="P57">
            <v>6000</v>
          </cell>
          <cell r="Q57">
            <v>1983</v>
          </cell>
          <cell r="R57">
            <v>324</v>
          </cell>
          <cell r="T57">
            <v>9102</v>
          </cell>
          <cell r="U57">
            <v>1214</v>
          </cell>
          <cell r="V57">
            <v>0</v>
          </cell>
          <cell r="W57">
            <v>4759</v>
          </cell>
          <cell r="Z57">
            <v>2500</v>
          </cell>
          <cell r="AA57">
            <v>113723.92912</v>
          </cell>
        </row>
        <row r="58">
          <cell r="A58" t="str">
            <v>06010044</v>
          </cell>
          <cell r="B58" t="str">
            <v>Rodriguez Aban Pedro Armando</v>
          </cell>
          <cell r="C58" t="str">
            <v>Tecnico de mantenimiento "c"</v>
          </cell>
          <cell r="D58">
            <v>115.65548800000001</v>
          </cell>
          <cell r="E58">
            <v>3469.66464</v>
          </cell>
          <cell r="H58">
            <v>3469.66464</v>
          </cell>
          <cell r="I58">
            <v>138.7865856</v>
          </cell>
          <cell r="J58">
            <v>3608.4512255999998</v>
          </cell>
          <cell r="K58">
            <v>43302</v>
          </cell>
          <cell r="L58">
            <v>5034.3483008000003</v>
          </cell>
          <cell r="M58">
            <v>1500</v>
          </cell>
          <cell r="N58">
            <v>602</v>
          </cell>
          <cell r="O58">
            <v>2887</v>
          </cell>
          <cell r="P58">
            <v>6000</v>
          </cell>
          <cell r="Q58">
            <v>1203</v>
          </cell>
          <cell r="T58">
            <v>5521</v>
          </cell>
          <cell r="U58">
            <v>737</v>
          </cell>
          <cell r="V58">
            <v>2375.7600000000002</v>
          </cell>
          <cell r="W58">
            <v>2887</v>
          </cell>
          <cell r="Z58">
            <v>2500</v>
          </cell>
          <cell r="AA58">
            <v>74549.108300799999</v>
          </cell>
        </row>
        <row r="59">
          <cell r="A59" t="str">
            <v>06010046</v>
          </cell>
          <cell r="B59" t="str">
            <v>Solis Chan Jorge Manuel</v>
          </cell>
          <cell r="C59" t="str">
            <v>Auxiliar de Servicios generales "b"</v>
          </cell>
          <cell r="D59">
            <v>112.49</v>
          </cell>
          <cell r="E59">
            <v>3374.7</v>
          </cell>
          <cell r="H59">
            <v>3374.7</v>
          </cell>
          <cell r="I59">
            <v>134.988</v>
          </cell>
          <cell r="J59">
            <v>3509.6879999999996</v>
          </cell>
          <cell r="K59">
            <v>42117</v>
          </cell>
          <cell r="L59">
            <v>4881.1539999999986</v>
          </cell>
          <cell r="M59">
            <v>1500</v>
          </cell>
          <cell r="N59">
            <v>585</v>
          </cell>
          <cell r="O59">
            <v>23866</v>
          </cell>
          <cell r="P59">
            <v>6000</v>
          </cell>
          <cell r="Q59">
            <v>1170</v>
          </cell>
          <cell r="T59">
            <v>5370</v>
          </cell>
          <cell r="U59">
            <v>716</v>
          </cell>
          <cell r="V59">
            <v>2441.04</v>
          </cell>
          <cell r="Z59">
            <v>2500</v>
          </cell>
          <cell r="AA59">
            <v>91146.193999999989</v>
          </cell>
        </row>
        <row r="60">
          <cell r="A60" t="str">
            <v>06010047</v>
          </cell>
          <cell r="B60" t="str">
            <v>Chavarrea Chim Eizer Enrique</v>
          </cell>
          <cell r="C60" t="str">
            <v>Tecnico de mantenimiento "b"</v>
          </cell>
          <cell r="D60">
            <v>115.66</v>
          </cell>
          <cell r="E60">
            <v>3469.7999999999997</v>
          </cell>
          <cell r="H60">
            <v>3469.7999999999997</v>
          </cell>
          <cell r="I60">
            <v>138.792</v>
          </cell>
          <cell r="J60">
            <v>3608.5919999999996</v>
          </cell>
          <cell r="K60">
            <v>43304</v>
          </cell>
          <cell r="L60">
            <v>5034.5759999999991</v>
          </cell>
          <cell r="M60">
            <v>1500</v>
          </cell>
          <cell r="N60">
            <v>602</v>
          </cell>
          <cell r="O60">
            <v>2887</v>
          </cell>
          <cell r="P60">
            <v>6000</v>
          </cell>
          <cell r="Q60">
            <v>1203</v>
          </cell>
          <cell r="T60">
            <v>5522</v>
          </cell>
          <cell r="U60">
            <v>737</v>
          </cell>
          <cell r="V60">
            <v>2375.52</v>
          </cell>
          <cell r="W60">
            <v>2887</v>
          </cell>
          <cell r="Z60">
            <v>2500</v>
          </cell>
          <cell r="AA60">
            <v>74552.096000000005</v>
          </cell>
        </row>
        <row r="61">
          <cell r="A61" t="str">
            <v>06010048</v>
          </cell>
          <cell r="B61" t="str">
            <v>Velazquez Poot Cesar Augusto</v>
          </cell>
          <cell r="C61" t="str">
            <v>Intendente "b"</v>
          </cell>
          <cell r="D61">
            <v>99.288799999999995</v>
          </cell>
          <cell r="E61">
            <v>2978.6639999999998</v>
          </cell>
          <cell r="H61">
            <v>2978.6639999999998</v>
          </cell>
          <cell r="I61">
            <v>119.14655999999999</v>
          </cell>
          <cell r="J61">
            <v>3097.8105599999999</v>
          </cell>
          <cell r="K61">
            <v>37174</v>
          </cell>
          <cell r="L61">
            <v>4201.2140799999997</v>
          </cell>
          <cell r="M61">
            <v>1500</v>
          </cell>
          <cell r="N61">
            <v>517</v>
          </cell>
          <cell r="O61">
            <v>21071</v>
          </cell>
          <cell r="P61">
            <v>6000</v>
          </cell>
          <cell r="Q61">
            <v>1033</v>
          </cell>
          <cell r="T61">
            <v>4740</v>
          </cell>
          <cell r="U61">
            <v>632</v>
          </cell>
          <cell r="V61">
            <v>3000</v>
          </cell>
          <cell r="W61">
            <v>2479</v>
          </cell>
          <cell r="Z61">
            <v>2500</v>
          </cell>
          <cell r="AA61">
            <v>84847.214080000005</v>
          </cell>
        </row>
        <row r="62">
          <cell r="A62" t="str">
            <v>06010049</v>
          </cell>
          <cell r="B62" t="str">
            <v>Cervera Molina Ana Bertha</v>
          </cell>
          <cell r="C62" t="str">
            <v>Auxiliar de recursos materiales "c"</v>
          </cell>
          <cell r="D62">
            <v>156</v>
          </cell>
          <cell r="E62">
            <v>4680</v>
          </cell>
          <cell r="H62">
            <v>4680</v>
          </cell>
          <cell r="I62">
            <v>187.20000000000002</v>
          </cell>
          <cell r="J62">
            <v>4867.2</v>
          </cell>
          <cell r="K62">
            <v>58407</v>
          </cell>
          <cell r="L62">
            <v>7384.1</v>
          </cell>
          <cell r="M62">
            <v>1500</v>
          </cell>
          <cell r="N62">
            <v>812</v>
          </cell>
          <cell r="O62">
            <v>3894</v>
          </cell>
          <cell r="P62">
            <v>6000</v>
          </cell>
          <cell r="Q62">
            <v>1623</v>
          </cell>
          <cell r="T62">
            <v>7447</v>
          </cell>
          <cell r="U62">
            <v>993</v>
          </cell>
          <cell r="V62">
            <v>537.36</v>
          </cell>
          <cell r="Z62">
            <v>2500</v>
          </cell>
          <cell r="AA62">
            <v>91097.46</v>
          </cell>
        </row>
        <row r="63">
          <cell r="A63" t="str">
            <v>06010050</v>
          </cell>
          <cell r="B63" t="str">
            <v>Quijano Martin Victor Ernesto</v>
          </cell>
          <cell r="C63" t="str">
            <v>Jefe de departamento "b"</v>
          </cell>
          <cell r="D63">
            <v>815.07</v>
          </cell>
          <cell r="E63">
            <v>24452.100000000002</v>
          </cell>
          <cell r="H63">
            <v>24452.100000000002</v>
          </cell>
          <cell r="I63">
            <v>978.08400000000006</v>
          </cell>
          <cell r="J63">
            <v>25430.184000000001</v>
          </cell>
          <cell r="K63">
            <v>305163</v>
          </cell>
          <cell r="L63">
            <v>47527.334000000003</v>
          </cell>
          <cell r="M63">
            <v>1500</v>
          </cell>
          <cell r="N63">
            <v>4239</v>
          </cell>
          <cell r="P63">
            <v>6000</v>
          </cell>
          <cell r="Q63">
            <v>8477</v>
          </cell>
          <cell r="T63">
            <v>38909</v>
          </cell>
          <cell r="U63">
            <v>5188</v>
          </cell>
          <cell r="V63">
            <v>0</v>
          </cell>
          <cell r="Y63">
            <v>76291</v>
          </cell>
          <cell r="Z63">
            <v>2500</v>
          </cell>
          <cell r="AA63">
            <v>495794.33400000003</v>
          </cell>
        </row>
        <row r="64">
          <cell r="A64" t="str">
            <v>06010051</v>
          </cell>
          <cell r="B64" t="str">
            <v>Pool Sanchez Betty Virginia</v>
          </cell>
          <cell r="C64" t="str">
            <v>Auxiliar de recursos materiales "b"</v>
          </cell>
          <cell r="D64">
            <v>156</v>
          </cell>
          <cell r="E64">
            <v>4680</v>
          </cell>
          <cell r="H64">
            <v>4680</v>
          </cell>
          <cell r="I64">
            <v>187.20000000000002</v>
          </cell>
          <cell r="J64">
            <v>4867.2</v>
          </cell>
          <cell r="K64">
            <v>58407</v>
          </cell>
          <cell r="L64">
            <v>7384.1</v>
          </cell>
          <cell r="M64">
            <v>1500</v>
          </cell>
          <cell r="N64">
            <v>812</v>
          </cell>
          <cell r="O64">
            <v>3894</v>
          </cell>
          <cell r="P64">
            <v>6000</v>
          </cell>
          <cell r="Q64">
            <v>1623</v>
          </cell>
          <cell r="T64">
            <v>7447</v>
          </cell>
          <cell r="U64">
            <v>993</v>
          </cell>
          <cell r="V64">
            <v>537.36</v>
          </cell>
          <cell r="Z64">
            <v>2500</v>
          </cell>
          <cell r="AA64">
            <v>91097.46</v>
          </cell>
        </row>
        <row r="65">
          <cell r="A65" t="str">
            <v>06010052</v>
          </cell>
          <cell r="B65" t="str">
            <v>Rey Manrique Ana Mercedes</v>
          </cell>
          <cell r="C65" t="str">
            <v>Auxiliar "b"</v>
          </cell>
          <cell r="D65">
            <v>89.47</v>
          </cell>
          <cell r="E65">
            <v>2684.1</v>
          </cell>
          <cell r="F65">
            <v>430.06</v>
          </cell>
          <cell r="H65">
            <v>3114.16</v>
          </cell>
          <cell r="I65">
            <v>124.5664</v>
          </cell>
          <cell r="J65">
            <v>3238.7264</v>
          </cell>
          <cell r="K65">
            <v>38865</v>
          </cell>
          <cell r="L65">
            <v>4419.7718666666669</v>
          </cell>
          <cell r="M65">
            <v>1500</v>
          </cell>
          <cell r="N65">
            <v>540</v>
          </cell>
          <cell r="O65">
            <v>2591</v>
          </cell>
          <cell r="P65">
            <v>6000</v>
          </cell>
          <cell r="Q65">
            <v>1080</v>
          </cell>
          <cell r="T65">
            <v>4956</v>
          </cell>
          <cell r="U65">
            <v>661</v>
          </cell>
          <cell r="V65">
            <v>2907.36</v>
          </cell>
          <cell r="Z65">
            <v>2500</v>
          </cell>
          <cell r="AA65">
            <v>66020.131866666663</v>
          </cell>
        </row>
        <row r="66">
          <cell r="A66" t="str">
            <v>06010053</v>
          </cell>
          <cell r="B66" t="str">
            <v>Negron Corrales Lucio Enrique Adolfo</v>
          </cell>
          <cell r="C66" t="str">
            <v>Auxiliar de Servicios generales "b"</v>
          </cell>
          <cell r="D66">
            <v>112.48</v>
          </cell>
          <cell r="E66">
            <v>3374.4</v>
          </cell>
          <cell r="H66">
            <v>3374.7</v>
          </cell>
          <cell r="I66">
            <v>134.988</v>
          </cell>
          <cell r="J66">
            <v>3509.6879999999996</v>
          </cell>
          <cell r="K66">
            <v>42117</v>
          </cell>
          <cell r="L66">
            <v>4881.1499999999996</v>
          </cell>
          <cell r="M66">
            <v>1500</v>
          </cell>
          <cell r="N66">
            <v>585</v>
          </cell>
          <cell r="O66">
            <v>2808</v>
          </cell>
          <cell r="P66">
            <v>6000</v>
          </cell>
          <cell r="Q66">
            <v>1170</v>
          </cell>
          <cell r="T66">
            <v>5370</v>
          </cell>
          <cell r="U66">
            <v>716</v>
          </cell>
          <cell r="V66">
            <v>2846.16</v>
          </cell>
          <cell r="Z66">
            <v>2500</v>
          </cell>
          <cell r="AA66">
            <v>70493.31</v>
          </cell>
        </row>
        <row r="67">
          <cell r="A67" t="str">
            <v>23010008</v>
          </cell>
          <cell r="B67" t="str">
            <v>Ortegon - Maria Del Carmen</v>
          </cell>
          <cell r="C67" t="str">
            <v>Secretaria de Depto. "c"</v>
          </cell>
          <cell r="D67">
            <v>117.16972800000001</v>
          </cell>
          <cell r="E67">
            <v>3515.09184</v>
          </cell>
          <cell r="H67">
            <v>3515.09184</v>
          </cell>
          <cell r="I67">
            <v>140.60367360000001</v>
          </cell>
          <cell r="J67">
            <v>3655.6955136000001</v>
          </cell>
          <cell r="K67">
            <v>43869</v>
          </cell>
          <cell r="L67">
            <v>5143.5506848000005</v>
          </cell>
          <cell r="M67">
            <v>1500</v>
          </cell>
          <cell r="N67">
            <v>610</v>
          </cell>
          <cell r="O67">
            <v>2925</v>
          </cell>
          <cell r="P67">
            <v>6000</v>
          </cell>
          <cell r="Q67">
            <v>1219</v>
          </cell>
          <cell r="R67">
            <v>648</v>
          </cell>
          <cell r="T67">
            <v>5594</v>
          </cell>
          <cell r="U67">
            <v>746</v>
          </cell>
          <cell r="V67">
            <v>2344.8000000000002</v>
          </cell>
          <cell r="Z67">
            <v>2500</v>
          </cell>
          <cell r="AA67">
            <v>73099.350684799996</v>
          </cell>
        </row>
        <row r="68">
          <cell r="A68" t="str">
            <v>29010010</v>
          </cell>
          <cell r="B68" t="str">
            <v>Perez Ceballos Ivan Jesus</v>
          </cell>
          <cell r="C68" t="str">
            <v>Auxiliar de Servicios generales "b"</v>
          </cell>
          <cell r="D68">
            <v>99.290880000000001</v>
          </cell>
          <cell r="E68">
            <v>2978.7264</v>
          </cell>
          <cell r="H68">
            <v>3374.7</v>
          </cell>
          <cell r="I68">
            <v>134.988</v>
          </cell>
          <cell r="J68">
            <v>3509.6879999999996</v>
          </cell>
          <cell r="K68">
            <v>42117</v>
          </cell>
          <cell r="L68">
            <v>4881.1499999999996</v>
          </cell>
          <cell r="M68">
            <v>1500</v>
          </cell>
          <cell r="N68">
            <v>585</v>
          </cell>
          <cell r="O68">
            <v>2808</v>
          </cell>
          <cell r="P68">
            <v>6000</v>
          </cell>
          <cell r="Q68">
            <v>1170</v>
          </cell>
          <cell r="T68">
            <v>5370</v>
          </cell>
          <cell r="U68">
            <v>716</v>
          </cell>
          <cell r="V68">
            <v>3000.24</v>
          </cell>
          <cell r="W68">
            <v>2808</v>
          </cell>
          <cell r="Z68">
            <v>2500</v>
          </cell>
          <cell r="AA68">
            <v>73455.39</v>
          </cell>
        </row>
        <row r="69">
          <cell r="A69" t="str">
            <v>29030016</v>
          </cell>
          <cell r="B69" t="str">
            <v>Enriquez Zapata Ma. De Los Angeles</v>
          </cell>
          <cell r="C69" t="str">
            <v>comprador "b"</v>
          </cell>
          <cell r="D69">
            <v>157.48096000000001</v>
          </cell>
          <cell r="E69">
            <v>4724.4288000000006</v>
          </cell>
          <cell r="H69">
            <v>4724.4288000000006</v>
          </cell>
          <cell r="I69">
            <v>188.97715200000002</v>
          </cell>
          <cell r="J69">
            <v>4913.405952000001</v>
          </cell>
          <cell r="K69">
            <v>58961</v>
          </cell>
          <cell r="L69">
            <v>7462.8579360000012</v>
          </cell>
          <cell r="M69">
            <v>1500</v>
          </cell>
          <cell r="N69">
            <v>819</v>
          </cell>
          <cell r="O69">
            <v>3931</v>
          </cell>
          <cell r="P69">
            <v>6000</v>
          </cell>
          <cell r="Q69">
            <v>1638</v>
          </cell>
          <cell r="R69">
            <v>648</v>
          </cell>
          <cell r="T69">
            <v>7518</v>
          </cell>
          <cell r="U69">
            <v>1003</v>
          </cell>
          <cell r="V69">
            <v>485.76</v>
          </cell>
          <cell r="Z69">
            <v>2500</v>
          </cell>
          <cell r="AA69">
            <v>92466.617935999995</v>
          </cell>
        </row>
        <row r="70">
          <cell r="A70" t="str">
            <v>29060033</v>
          </cell>
          <cell r="B70" t="str">
            <v>Perez Cetina Genny Magdalena</v>
          </cell>
          <cell r="C70" t="str">
            <v>comprador "b"</v>
          </cell>
          <cell r="D70">
            <v>157.47999999999999</v>
          </cell>
          <cell r="E70">
            <v>4724.3999999999996</v>
          </cell>
          <cell r="H70">
            <v>4724.3999999999996</v>
          </cell>
          <cell r="I70">
            <v>188.976</v>
          </cell>
          <cell r="J70">
            <v>4913.3759999999993</v>
          </cell>
          <cell r="K70">
            <v>58961</v>
          </cell>
          <cell r="L70">
            <v>7462.8079999999991</v>
          </cell>
          <cell r="M70">
            <v>1500</v>
          </cell>
          <cell r="N70">
            <v>819</v>
          </cell>
          <cell r="O70">
            <v>3931</v>
          </cell>
          <cell r="P70">
            <v>6000</v>
          </cell>
          <cell r="Q70">
            <v>1638</v>
          </cell>
          <cell r="R70">
            <v>648</v>
          </cell>
          <cell r="T70">
            <v>7518</v>
          </cell>
          <cell r="U70">
            <v>1003</v>
          </cell>
          <cell r="V70">
            <v>485.76</v>
          </cell>
          <cell r="Z70">
            <v>2500</v>
          </cell>
          <cell r="AA70">
            <v>92466.567999999999</v>
          </cell>
        </row>
        <row r="71">
          <cell r="A71" t="str">
            <v>30040031</v>
          </cell>
          <cell r="B71" t="str">
            <v>Sanchez Sanchez Gelsy Yazmin</v>
          </cell>
          <cell r="C71" t="str">
            <v>comprador "b"</v>
          </cell>
          <cell r="D71">
            <v>157.47999999999999</v>
          </cell>
          <cell r="E71">
            <v>4724.3999999999996</v>
          </cell>
          <cell r="H71">
            <v>4724.3999999999996</v>
          </cell>
          <cell r="I71">
            <v>188.976</v>
          </cell>
          <cell r="J71">
            <v>4913.3759999999993</v>
          </cell>
          <cell r="K71">
            <v>58961</v>
          </cell>
          <cell r="L71">
            <v>7462.8079999999991</v>
          </cell>
          <cell r="M71">
            <v>1500</v>
          </cell>
          <cell r="N71">
            <v>819</v>
          </cell>
          <cell r="O71">
            <v>3931</v>
          </cell>
          <cell r="P71">
            <v>6000</v>
          </cell>
          <cell r="Q71">
            <v>1638</v>
          </cell>
          <cell r="R71">
            <v>324</v>
          </cell>
          <cell r="T71">
            <v>7518</v>
          </cell>
          <cell r="U71">
            <v>1003</v>
          </cell>
          <cell r="V71">
            <v>485.76</v>
          </cell>
          <cell r="Z71">
            <v>2500</v>
          </cell>
          <cell r="AA71">
            <v>92142.567999999999</v>
          </cell>
        </row>
        <row r="72">
          <cell r="A72" t="str">
            <v>34020004</v>
          </cell>
          <cell r="B72" t="str">
            <v>Moo Rodriguez Luis Antonio</v>
          </cell>
          <cell r="C72" t="str">
            <v>Intendente "b"</v>
          </cell>
          <cell r="D72">
            <v>99.29</v>
          </cell>
          <cell r="E72">
            <v>2978.7000000000003</v>
          </cell>
          <cell r="H72">
            <v>2978.7000000000003</v>
          </cell>
          <cell r="I72">
            <v>119.14800000000001</v>
          </cell>
          <cell r="J72">
            <v>3097.8480000000004</v>
          </cell>
          <cell r="K72">
            <v>37175</v>
          </cell>
          <cell r="L72">
            <v>4201.264000000001</v>
          </cell>
          <cell r="M72">
            <v>1500</v>
          </cell>
          <cell r="N72">
            <v>517</v>
          </cell>
          <cell r="O72">
            <v>2479</v>
          </cell>
          <cell r="P72">
            <v>6000</v>
          </cell>
          <cell r="Q72">
            <v>1033</v>
          </cell>
          <cell r="T72">
            <v>4740</v>
          </cell>
          <cell r="U72">
            <v>632</v>
          </cell>
          <cell r="V72">
            <v>3000.24</v>
          </cell>
          <cell r="Z72">
            <v>2500</v>
          </cell>
          <cell r="AA72">
            <v>63777.504000000001</v>
          </cell>
        </row>
        <row r="73">
          <cell r="A73" t="str">
            <v>42010013</v>
          </cell>
          <cell r="B73" t="str">
            <v>Pech Cituk Luis Maximiliano</v>
          </cell>
          <cell r="C73" t="str">
            <v>Vigilante "b"</v>
          </cell>
          <cell r="D73">
            <v>106.786368</v>
          </cell>
          <cell r="E73">
            <v>3203.5910399999998</v>
          </cell>
          <cell r="H73">
            <v>3203.5910399999998</v>
          </cell>
          <cell r="I73">
            <v>128.1436416</v>
          </cell>
          <cell r="J73">
            <v>3331.7346815999999</v>
          </cell>
          <cell r="K73">
            <v>39981</v>
          </cell>
          <cell r="L73">
            <v>4605.1429088000004</v>
          </cell>
          <cell r="M73">
            <v>1500</v>
          </cell>
          <cell r="N73">
            <v>556</v>
          </cell>
          <cell r="O73">
            <v>2666</v>
          </cell>
          <cell r="P73">
            <v>6000</v>
          </cell>
          <cell r="Q73">
            <v>1111</v>
          </cell>
          <cell r="R73">
            <v>972</v>
          </cell>
          <cell r="S73">
            <v>1333</v>
          </cell>
          <cell r="T73">
            <v>5098</v>
          </cell>
          <cell r="U73">
            <v>680</v>
          </cell>
          <cell r="V73">
            <v>2845.92</v>
          </cell>
          <cell r="Z73">
            <v>2500</v>
          </cell>
          <cell r="AA73">
            <v>69848.062908799999</v>
          </cell>
        </row>
        <row r="74">
          <cell r="A74" t="str">
            <v>45010009</v>
          </cell>
          <cell r="B74" t="str">
            <v>Perez Sanchez Jose Manuel</v>
          </cell>
          <cell r="C74" t="str">
            <v>Coordinador de compras</v>
          </cell>
          <cell r="D74">
            <v>509.49599999999998</v>
          </cell>
          <cell r="E74">
            <v>15284.88</v>
          </cell>
          <cell r="H74">
            <v>15284.88</v>
          </cell>
          <cell r="I74">
            <v>611.39519999999993</v>
          </cell>
          <cell r="J74">
            <v>15896.2752</v>
          </cell>
          <cell r="K74">
            <v>190756</v>
          </cell>
          <cell r="L74">
            <v>25493.8436</v>
          </cell>
          <cell r="M74">
            <v>1500</v>
          </cell>
          <cell r="N74">
            <v>2650</v>
          </cell>
          <cell r="O74">
            <v>12718</v>
          </cell>
          <cell r="P74">
            <v>6000</v>
          </cell>
          <cell r="Q74">
            <v>5299</v>
          </cell>
          <cell r="T74">
            <v>24322</v>
          </cell>
          <cell r="U74">
            <v>3243</v>
          </cell>
          <cell r="V74">
            <v>0</v>
          </cell>
          <cell r="Z74">
            <v>2500</v>
          </cell>
          <cell r="AA74">
            <v>274481.84360000002</v>
          </cell>
        </row>
        <row r="75">
          <cell r="A75" t="str">
            <v>21150054</v>
          </cell>
          <cell r="B75" t="str">
            <v>Iuit Bacab Jose Ricardo</v>
          </cell>
          <cell r="C75" t="str">
            <v>Tecnico de mantenimiento "b"</v>
          </cell>
          <cell r="D75">
            <v>115.65548800000001</v>
          </cell>
          <cell r="E75">
            <v>3469.66464</v>
          </cell>
          <cell r="H75">
            <v>3469.66464</v>
          </cell>
          <cell r="I75">
            <v>138.7865856</v>
          </cell>
          <cell r="J75">
            <v>3608.4512255999998</v>
          </cell>
          <cell r="K75">
            <v>43302</v>
          </cell>
          <cell r="L75">
            <v>5034.3483008000003</v>
          </cell>
          <cell r="M75">
            <v>1500</v>
          </cell>
          <cell r="N75">
            <v>602</v>
          </cell>
          <cell r="O75">
            <v>2887</v>
          </cell>
          <cell r="P75">
            <v>6000</v>
          </cell>
          <cell r="Q75">
            <v>1203</v>
          </cell>
          <cell r="R75">
            <v>324</v>
          </cell>
          <cell r="T75">
            <v>5521</v>
          </cell>
          <cell r="U75">
            <v>737</v>
          </cell>
          <cell r="V75">
            <v>2375.7600000000002</v>
          </cell>
          <cell r="Z75">
            <v>2500</v>
          </cell>
          <cell r="AA75">
            <v>71986.108300799999</v>
          </cell>
        </row>
        <row r="76">
          <cell r="B76" t="str">
            <v>Finney Miranda Pedro</v>
          </cell>
          <cell r="C76" t="str">
            <v>Jefe de mantenimiento "b"</v>
          </cell>
          <cell r="D76">
            <v>115.66</v>
          </cell>
          <cell r="E76">
            <v>3469.7999999999997</v>
          </cell>
          <cell r="H76">
            <v>3469.7999999999997</v>
          </cell>
          <cell r="I76">
            <v>138.792</v>
          </cell>
          <cell r="J76">
            <v>3608.5919999999996</v>
          </cell>
          <cell r="K76">
            <v>43304</v>
          </cell>
          <cell r="L76">
            <v>5034.3500000000004</v>
          </cell>
          <cell r="M76">
            <v>1500</v>
          </cell>
          <cell r="N76">
            <v>602</v>
          </cell>
          <cell r="O76">
            <v>2887</v>
          </cell>
          <cell r="P76">
            <v>6000</v>
          </cell>
          <cell r="Q76">
            <v>1203</v>
          </cell>
          <cell r="T76">
            <v>5522</v>
          </cell>
          <cell r="U76">
            <v>737</v>
          </cell>
          <cell r="V76">
            <v>1944.72</v>
          </cell>
          <cell r="Z76">
            <v>2500</v>
          </cell>
          <cell r="AA76">
            <v>71234.070000000007</v>
          </cell>
        </row>
        <row r="77">
          <cell r="B77" t="str">
            <v>Alcocer Martinez Luis Alfonso</v>
          </cell>
          <cell r="C77" t="str">
            <v>Auxiliar de Jubilaciones y Pensiones "a"</v>
          </cell>
          <cell r="D77">
            <v>207.96</v>
          </cell>
          <cell r="E77">
            <v>6238.8</v>
          </cell>
          <cell r="H77">
            <v>6238.8</v>
          </cell>
          <cell r="I77">
            <v>249.55200000000002</v>
          </cell>
          <cell r="J77">
            <v>6488.3519999999999</v>
          </cell>
          <cell r="K77">
            <v>77861</v>
          </cell>
          <cell r="L77">
            <v>10067.426000000001</v>
          </cell>
          <cell r="M77">
            <v>1500</v>
          </cell>
          <cell r="N77">
            <v>1082</v>
          </cell>
          <cell r="O77">
            <v>5191</v>
          </cell>
          <cell r="P77">
            <v>6000</v>
          </cell>
          <cell r="Q77">
            <v>2163</v>
          </cell>
          <cell r="T77">
            <v>9928</v>
          </cell>
          <cell r="U77">
            <v>1324</v>
          </cell>
          <cell r="V77">
            <v>0</v>
          </cell>
          <cell r="Z77">
            <v>2500</v>
          </cell>
          <cell r="AA77">
            <v>117616.42600000001</v>
          </cell>
        </row>
        <row r="78">
          <cell r="B78" t="str">
            <v>Subtotal</v>
          </cell>
          <cell r="D78">
            <v>5938.2565919999988</v>
          </cell>
          <cell r="E78">
            <v>178147.69776000007</v>
          </cell>
          <cell r="F78">
            <v>1430.06</v>
          </cell>
          <cell r="G78">
            <v>0</v>
          </cell>
          <cell r="H78">
            <v>189682.63136000003</v>
          </cell>
          <cell r="I78">
            <v>7587.3052543999993</v>
          </cell>
          <cell r="J78">
            <v>197269.93661440001</v>
          </cell>
          <cell r="K78">
            <v>2367263</v>
          </cell>
          <cell r="L78">
            <v>297818.75015253335</v>
          </cell>
          <cell r="M78">
            <v>61500</v>
          </cell>
          <cell r="N78">
            <v>32899</v>
          </cell>
          <cell r="O78">
            <v>198790</v>
          </cell>
          <cell r="P78">
            <v>246000</v>
          </cell>
          <cell r="Q78">
            <v>65770</v>
          </cell>
          <cell r="R78">
            <v>17820</v>
          </cell>
          <cell r="S78">
            <v>1333</v>
          </cell>
          <cell r="T78">
            <v>301839</v>
          </cell>
          <cell r="U78">
            <v>40260</v>
          </cell>
          <cell r="V78">
            <v>77397.84</v>
          </cell>
          <cell r="W78">
            <v>21594</v>
          </cell>
          <cell r="X78">
            <v>0</v>
          </cell>
          <cell r="Y78">
            <v>76291</v>
          </cell>
          <cell r="Z78">
            <v>102500</v>
          </cell>
          <cell r="AB78">
            <v>3909075.5901525337</v>
          </cell>
        </row>
        <row r="79">
          <cell r="B79" t="str">
            <v>Depto. de pensionados y jubilados</v>
          </cell>
          <cell r="E79">
            <v>0</v>
          </cell>
        </row>
        <row r="80">
          <cell r="A80" t="str">
            <v>07010002</v>
          </cell>
          <cell r="B80" t="str">
            <v>Santana Arcila Karina Ivette</v>
          </cell>
          <cell r="C80" t="str">
            <v>Jefe de departamento "b"</v>
          </cell>
          <cell r="D80">
            <v>723.81</v>
          </cell>
          <cell r="E80">
            <v>21714.3</v>
          </cell>
          <cell r="H80">
            <v>21714.3</v>
          </cell>
          <cell r="I80">
            <v>868.572</v>
          </cell>
          <cell r="J80">
            <v>22582.871999999999</v>
          </cell>
          <cell r="K80">
            <v>270995</v>
          </cell>
          <cell r="L80">
            <v>40527.334000000003</v>
          </cell>
          <cell r="M80">
            <v>1500</v>
          </cell>
          <cell r="N80">
            <v>3764</v>
          </cell>
          <cell r="P80">
            <v>6000</v>
          </cell>
          <cell r="Q80">
            <v>7528</v>
          </cell>
          <cell r="R80">
            <v>324</v>
          </cell>
          <cell r="T80">
            <v>34552</v>
          </cell>
          <cell r="U80">
            <v>4607</v>
          </cell>
          <cell r="V80">
            <v>0</v>
          </cell>
          <cell r="Y80">
            <v>67749</v>
          </cell>
          <cell r="Z80">
            <v>2500</v>
          </cell>
          <cell r="AA80">
            <v>440046.33400000003</v>
          </cell>
        </row>
        <row r="81">
          <cell r="A81" t="str">
            <v>07010003</v>
          </cell>
          <cell r="B81" t="str">
            <v>Tello Carrillo Jose</v>
          </cell>
          <cell r="C81" t="str">
            <v>Auxiliar de Jubilaciones y Pensiones "a"</v>
          </cell>
          <cell r="D81">
            <v>193.2</v>
          </cell>
          <cell r="E81">
            <v>5796</v>
          </cell>
          <cell r="H81">
            <v>5796</v>
          </cell>
          <cell r="I81">
            <v>231.84</v>
          </cell>
          <cell r="J81">
            <v>6027.84</v>
          </cell>
          <cell r="K81">
            <v>72335</v>
          </cell>
          <cell r="L81">
            <v>10067.426000000001</v>
          </cell>
          <cell r="M81">
            <v>1500</v>
          </cell>
          <cell r="N81">
            <v>1005</v>
          </cell>
          <cell r="O81">
            <v>4823</v>
          </cell>
          <cell r="P81">
            <v>6000</v>
          </cell>
          <cell r="Q81">
            <v>2010</v>
          </cell>
          <cell r="R81">
            <v>648</v>
          </cell>
          <cell r="T81">
            <v>9223</v>
          </cell>
          <cell r="U81">
            <v>1230</v>
          </cell>
          <cell r="V81">
            <v>0</v>
          </cell>
          <cell r="Z81">
            <v>2500</v>
          </cell>
          <cell r="AA81">
            <v>111341.42600000001</v>
          </cell>
        </row>
        <row r="82">
          <cell r="A82" t="str">
            <v>07010006</v>
          </cell>
          <cell r="B82" t="str">
            <v>Peña Medina Maria Teresa De Jesus</v>
          </cell>
          <cell r="C82" t="str">
            <v>Coord. De pensionados y jub. "a"</v>
          </cell>
          <cell r="D82">
            <v>262.47000000000003</v>
          </cell>
          <cell r="E82">
            <v>7874.1</v>
          </cell>
          <cell r="H82">
            <v>7874.1</v>
          </cell>
          <cell r="I82">
            <v>314.964</v>
          </cell>
          <cell r="J82">
            <v>8189.0640000000003</v>
          </cell>
          <cell r="K82">
            <v>98269</v>
          </cell>
          <cell r="L82">
            <v>13202.51</v>
          </cell>
          <cell r="M82">
            <v>1500</v>
          </cell>
          <cell r="N82">
            <v>1365</v>
          </cell>
          <cell r="O82">
            <v>6552</v>
          </cell>
          <cell r="P82">
            <v>6000</v>
          </cell>
          <cell r="Q82">
            <v>2730</v>
          </cell>
          <cell r="T82">
            <v>12530</v>
          </cell>
          <cell r="U82">
            <v>1671</v>
          </cell>
          <cell r="V82">
            <v>0</v>
          </cell>
          <cell r="Z82">
            <v>2500</v>
          </cell>
          <cell r="AA82">
            <v>146319.51</v>
          </cell>
        </row>
        <row r="83">
          <cell r="B83" t="str">
            <v>Vacante</v>
          </cell>
          <cell r="C83" t="str">
            <v>Auxiliar de Jubilaciones y Pensiones "a"</v>
          </cell>
          <cell r="D83">
            <v>207.96</v>
          </cell>
          <cell r="E83">
            <v>6238.8</v>
          </cell>
          <cell r="H83">
            <v>4499.04</v>
          </cell>
          <cell r="I83">
            <v>179.9616</v>
          </cell>
          <cell r="J83">
            <v>4679.0015999999996</v>
          </cell>
          <cell r="K83">
            <v>56149</v>
          </cell>
          <cell r="L83">
            <v>8663</v>
          </cell>
          <cell r="M83">
            <v>1500</v>
          </cell>
          <cell r="N83">
            <v>780</v>
          </cell>
          <cell r="O83">
            <v>3744</v>
          </cell>
          <cell r="P83">
            <v>6000</v>
          </cell>
          <cell r="Q83">
            <v>1560</v>
          </cell>
          <cell r="T83">
            <v>7159</v>
          </cell>
          <cell r="U83">
            <v>955</v>
          </cell>
          <cell r="V83">
            <v>0</v>
          </cell>
          <cell r="Z83">
            <v>2500</v>
          </cell>
          <cell r="AA83">
            <v>89010</v>
          </cell>
        </row>
        <row r="84">
          <cell r="B84" t="str">
            <v>Subtotal</v>
          </cell>
          <cell r="D84">
            <v>1387.44</v>
          </cell>
          <cell r="E84">
            <v>41623.200000000004</v>
          </cell>
          <cell r="F84">
            <v>0</v>
          </cell>
          <cell r="G84">
            <v>0</v>
          </cell>
          <cell r="H84">
            <v>39883.440000000002</v>
          </cell>
          <cell r="I84">
            <v>1595.3376000000001</v>
          </cell>
          <cell r="J84">
            <v>41478.777600000001</v>
          </cell>
          <cell r="K84">
            <v>497748</v>
          </cell>
          <cell r="L84">
            <v>72460.27</v>
          </cell>
          <cell r="M84">
            <v>6000</v>
          </cell>
          <cell r="N84">
            <v>6914</v>
          </cell>
          <cell r="O84">
            <v>15119</v>
          </cell>
          <cell r="P84">
            <v>24000</v>
          </cell>
          <cell r="Q84">
            <v>13828</v>
          </cell>
          <cell r="R84">
            <v>972</v>
          </cell>
          <cell r="S84">
            <v>0</v>
          </cell>
          <cell r="T84">
            <v>63464</v>
          </cell>
          <cell r="U84">
            <v>8463</v>
          </cell>
          <cell r="V84">
            <v>0</v>
          </cell>
          <cell r="W84">
            <v>0</v>
          </cell>
          <cell r="X84">
            <v>0</v>
          </cell>
          <cell r="Y84">
            <v>67749</v>
          </cell>
          <cell r="Z84">
            <v>10000</v>
          </cell>
          <cell r="AB84">
            <v>786717.27</v>
          </cell>
        </row>
        <row r="85">
          <cell r="B85" t="str">
            <v>Depto. de informatica</v>
          </cell>
        </row>
        <row r="86">
          <cell r="A86" t="str">
            <v>04010001</v>
          </cell>
          <cell r="B86" t="str">
            <v>Caamal Valadez Diana Rosa</v>
          </cell>
          <cell r="C86" t="str">
            <v>Secretaria de Depto. "c"</v>
          </cell>
          <cell r="D86">
            <v>117.16972800000001</v>
          </cell>
          <cell r="E86">
            <v>3515.09184</v>
          </cell>
          <cell r="H86">
            <v>3515.09184</v>
          </cell>
          <cell r="I86">
            <v>140.60367360000001</v>
          </cell>
          <cell r="J86">
            <v>3655.6955136000001</v>
          </cell>
          <cell r="K86">
            <v>43869</v>
          </cell>
          <cell r="L86">
            <v>5143.5506848000005</v>
          </cell>
          <cell r="M86">
            <v>1500</v>
          </cell>
          <cell r="N86">
            <v>610</v>
          </cell>
          <cell r="O86">
            <v>2925</v>
          </cell>
          <cell r="P86">
            <v>6000</v>
          </cell>
          <cell r="Q86">
            <v>1219</v>
          </cell>
          <cell r="R86">
            <v>324</v>
          </cell>
          <cell r="T86">
            <v>5594</v>
          </cell>
          <cell r="U86">
            <v>746</v>
          </cell>
          <cell r="V86">
            <v>2344.8000000000002</v>
          </cell>
          <cell r="Z86">
            <v>2500</v>
          </cell>
          <cell r="AA86">
            <v>72775.350684799996</v>
          </cell>
        </row>
        <row r="87">
          <cell r="A87" t="str">
            <v>08010002</v>
          </cell>
          <cell r="B87" t="str">
            <v>Aguilar Cervantes Jose Luis</v>
          </cell>
          <cell r="C87" t="str">
            <v>Coordinador de soporte tecnico</v>
          </cell>
          <cell r="D87">
            <v>288.43</v>
          </cell>
          <cell r="E87">
            <v>8652.9</v>
          </cell>
          <cell r="H87">
            <v>8652.9</v>
          </cell>
          <cell r="I87">
            <v>346.11599999999999</v>
          </cell>
          <cell r="J87">
            <v>8999.0159999999996</v>
          </cell>
          <cell r="K87">
            <v>107989</v>
          </cell>
          <cell r="L87">
            <v>13933.998</v>
          </cell>
          <cell r="M87">
            <v>1500</v>
          </cell>
          <cell r="N87">
            <v>1500</v>
          </cell>
          <cell r="O87">
            <v>7200</v>
          </cell>
          <cell r="P87">
            <v>6000</v>
          </cell>
          <cell r="Q87">
            <v>3000</v>
          </cell>
          <cell r="R87">
            <v>324</v>
          </cell>
          <cell r="T87">
            <v>13769</v>
          </cell>
          <cell r="U87">
            <v>1836</v>
          </cell>
          <cell r="V87">
            <v>0</v>
          </cell>
          <cell r="Z87">
            <v>2500</v>
          </cell>
          <cell r="AA87">
            <v>159551.99799999999</v>
          </cell>
        </row>
        <row r="88">
          <cell r="A88" t="str">
            <v>08010004</v>
          </cell>
          <cell r="B88" t="str">
            <v>Chan Rodriguez Lorenzo</v>
          </cell>
          <cell r="C88" t="str">
            <v>Auxiliar de Informatica "b"</v>
          </cell>
          <cell r="D88">
            <v>156.31</v>
          </cell>
          <cell r="E88">
            <v>4689.3</v>
          </cell>
          <cell r="H88">
            <v>4689.3</v>
          </cell>
          <cell r="I88">
            <v>187.572</v>
          </cell>
          <cell r="J88">
            <v>4876.8720000000003</v>
          </cell>
          <cell r="K88">
            <v>58523</v>
          </cell>
          <cell r="L88">
            <v>7400.576</v>
          </cell>
          <cell r="M88">
            <v>1500</v>
          </cell>
          <cell r="N88">
            <v>813</v>
          </cell>
          <cell r="O88">
            <v>3902</v>
          </cell>
          <cell r="P88">
            <v>6000</v>
          </cell>
          <cell r="Q88">
            <v>1626</v>
          </cell>
          <cell r="R88">
            <v>324</v>
          </cell>
          <cell r="T88">
            <v>7462</v>
          </cell>
          <cell r="U88">
            <v>995</v>
          </cell>
          <cell r="V88">
            <v>526.55999999999995</v>
          </cell>
          <cell r="Z88">
            <v>2500</v>
          </cell>
          <cell r="AA88">
            <v>91572.135999999999</v>
          </cell>
        </row>
        <row r="89">
          <cell r="A89" t="str">
            <v>08010005</v>
          </cell>
          <cell r="B89" t="str">
            <v>Gomez Ramirez Juan Armando</v>
          </cell>
          <cell r="C89" t="str">
            <v>Programador "c"</v>
          </cell>
          <cell r="D89">
            <v>288.43</v>
          </cell>
          <cell r="E89">
            <v>8652.9</v>
          </cell>
          <cell r="H89">
            <v>8652.9</v>
          </cell>
          <cell r="I89">
            <v>346.11599999999999</v>
          </cell>
          <cell r="J89">
            <v>8999.0159999999996</v>
          </cell>
          <cell r="K89">
            <v>107989</v>
          </cell>
          <cell r="L89">
            <v>13933.998</v>
          </cell>
          <cell r="M89">
            <v>1500</v>
          </cell>
          <cell r="N89">
            <v>1500</v>
          </cell>
          <cell r="O89">
            <v>7200</v>
          </cell>
          <cell r="P89">
            <v>6000</v>
          </cell>
          <cell r="Q89">
            <v>3000</v>
          </cell>
          <cell r="R89">
            <v>972</v>
          </cell>
          <cell r="T89">
            <v>13769</v>
          </cell>
          <cell r="U89">
            <v>1836</v>
          </cell>
          <cell r="V89">
            <v>0</v>
          </cell>
          <cell r="Z89">
            <v>2500</v>
          </cell>
          <cell r="AA89">
            <v>160199.99799999999</v>
          </cell>
        </row>
        <row r="90">
          <cell r="A90" t="str">
            <v>08010007</v>
          </cell>
          <cell r="B90" t="str">
            <v>Kantun Uc Israel</v>
          </cell>
          <cell r="C90" t="str">
            <v>Programador "b"</v>
          </cell>
          <cell r="D90">
            <v>252.01</v>
          </cell>
          <cell r="E90">
            <v>7560.2999999999993</v>
          </cell>
          <cell r="H90">
            <v>7560.2999999999993</v>
          </cell>
          <cell r="I90">
            <v>302.41199999999998</v>
          </cell>
          <cell r="J90">
            <v>7862.7119999999995</v>
          </cell>
          <cell r="K90">
            <v>94353</v>
          </cell>
          <cell r="L90">
            <v>13933.998</v>
          </cell>
          <cell r="M90">
            <v>1500</v>
          </cell>
          <cell r="N90">
            <v>1311</v>
          </cell>
          <cell r="O90">
            <v>6291</v>
          </cell>
          <cell r="P90">
            <v>6000</v>
          </cell>
          <cell r="Q90">
            <v>2621</v>
          </cell>
          <cell r="R90">
            <v>648</v>
          </cell>
          <cell r="T90">
            <v>12030</v>
          </cell>
          <cell r="U90">
            <v>1604</v>
          </cell>
          <cell r="V90">
            <v>0</v>
          </cell>
          <cell r="Z90">
            <v>2500</v>
          </cell>
          <cell r="AA90">
            <v>142791.99799999999</v>
          </cell>
        </row>
        <row r="91">
          <cell r="A91" t="str">
            <v>08010015</v>
          </cell>
          <cell r="B91" t="str">
            <v>Lopez Pat Carlos Manuel</v>
          </cell>
          <cell r="C91" t="str">
            <v>Auxiliar de informatica "a"</v>
          </cell>
          <cell r="D91">
            <v>142.13</v>
          </cell>
          <cell r="E91">
            <v>4263.8999999999996</v>
          </cell>
          <cell r="H91">
            <v>4263.8999999999996</v>
          </cell>
          <cell r="I91">
            <v>170.55599999999998</v>
          </cell>
          <cell r="J91">
            <v>4434.4559999999992</v>
          </cell>
          <cell r="K91">
            <v>53214</v>
          </cell>
          <cell r="L91">
            <v>7400.576</v>
          </cell>
          <cell r="M91">
            <v>1500</v>
          </cell>
          <cell r="N91">
            <v>740</v>
          </cell>
          <cell r="O91">
            <v>3548</v>
          </cell>
          <cell r="P91">
            <v>6000</v>
          </cell>
          <cell r="Q91">
            <v>1479</v>
          </cell>
          <cell r="T91">
            <v>6785</v>
          </cell>
          <cell r="U91">
            <v>905</v>
          </cell>
          <cell r="V91">
            <v>526.55999999999995</v>
          </cell>
          <cell r="Z91">
            <v>2500</v>
          </cell>
          <cell r="AA91">
            <v>84598.135999999999</v>
          </cell>
        </row>
        <row r="92">
          <cell r="A92" t="str">
            <v>08010017</v>
          </cell>
          <cell r="B92" t="str">
            <v>Herrera Ocampo Raul</v>
          </cell>
          <cell r="C92" t="str">
            <v>Programador "a"</v>
          </cell>
          <cell r="D92">
            <v>217.32</v>
          </cell>
          <cell r="E92">
            <v>6519.5999999999995</v>
          </cell>
          <cell r="H92">
            <v>6519.5999999999995</v>
          </cell>
          <cell r="I92">
            <v>260.78399999999999</v>
          </cell>
          <cell r="J92">
            <v>6780.3839999999991</v>
          </cell>
          <cell r="K92">
            <v>81365</v>
          </cell>
          <cell r="L92">
            <v>12092.116</v>
          </cell>
          <cell r="M92">
            <v>1500</v>
          </cell>
          <cell r="N92">
            <v>1131</v>
          </cell>
          <cell r="O92">
            <v>5425</v>
          </cell>
          <cell r="P92">
            <v>6000</v>
          </cell>
          <cell r="Q92">
            <v>2261</v>
          </cell>
          <cell r="T92">
            <v>10374</v>
          </cell>
          <cell r="U92">
            <v>1384</v>
          </cell>
          <cell r="V92">
            <v>0</v>
          </cell>
          <cell r="Z92">
            <v>2500</v>
          </cell>
          <cell r="AA92">
            <v>124032.11599999999</v>
          </cell>
        </row>
        <row r="93">
          <cell r="A93" t="str">
            <v>08010018</v>
          </cell>
          <cell r="B93" t="str">
            <v>Cocom Celis Santos Ismael</v>
          </cell>
          <cell r="C93" t="str">
            <v>Lider Proyectos Informaticos</v>
          </cell>
          <cell r="D93">
            <v>510.98320000000001</v>
          </cell>
          <cell r="E93">
            <v>15329.496000000001</v>
          </cell>
          <cell r="H93">
            <v>15329.496000000001</v>
          </cell>
          <cell r="I93">
            <v>613.17984000000001</v>
          </cell>
          <cell r="J93">
            <v>15942.675840000002</v>
          </cell>
          <cell r="K93">
            <v>191313</v>
          </cell>
          <cell r="L93">
            <v>25578.511120000003</v>
          </cell>
          <cell r="M93">
            <v>1500</v>
          </cell>
          <cell r="N93">
            <v>2658</v>
          </cell>
          <cell r="O93">
            <v>12755</v>
          </cell>
          <cell r="P93">
            <v>6000</v>
          </cell>
          <cell r="Q93">
            <v>5315</v>
          </cell>
          <cell r="T93">
            <v>24393</v>
          </cell>
          <cell r="U93">
            <v>3253</v>
          </cell>
          <cell r="V93">
            <v>0</v>
          </cell>
          <cell r="Z93">
            <v>2500</v>
          </cell>
          <cell r="AA93">
            <v>275265.51112000004</v>
          </cell>
        </row>
        <row r="94">
          <cell r="A94" t="str">
            <v>08010019</v>
          </cell>
          <cell r="B94" t="str">
            <v>Cano Cruz Luis Fernando</v>
          </cell>
          <cell r="C94" t="str">
            <v>Jefe de departamento "d"</v>
          </cell>
          <cell r="D94">
            <v>905.64</v>
          </cell>
          <cell r="E94">
            <v>27169.200000000001</v>
          </cell>
          <cell r="H94">
            <v>27169.200000000001</v>
          </cell>
          <cell r="I94">
            <v>1086.768</v>
          </cell>
          <cell r="J94">
            <v>28255.968000000001</v>
          </cell>
          <cell r="K94">
            <v>339072</v>
          </cell>
          <cell r="L94">
            <v>47850.043999999994</v>
          </cell>
          <cell r="M94">
            <v>1500</v>
          </cell>
          <cell r="N94">
            <v>4710</v>
          </cell>
          <cell r="P94">
            <v>6000</v>
          </cell>
          <cell r="Q94">
            <v>9419</v>
          </cell>
          <cell r="T94">
            <v>43232</v>
          </cell>
          <cell r="U94">
            <v>5765</v>
          </cell>
          <cell r="V94">
            <v>0</v>
          </cell>
          <cell r="Y94">
            <v>84768</v>
          </cell>
          <cell r="Z94">
            <v>2500</v>
          </cell>
          <cell r="AA94">
            <v>544816.04399999999</v>
          </cell>
        </row>
        <row r="95">
          <cell r="A95" t="str">
            <v>08010020</v>
          </cell>
          <cell r="B95" t="str">
            <v>Campos Pinto Roman Alberto</v>
          </cell>
          <cell r="C95" t="str">
            <v>Programador "a"</v>
          </cell>
          <cell r="D95">
            <v>217.32</v>
          </cell>
          <cell r="E95">
            <v>6519.5999999999995</v>
          </cell>
          <cell r="H95">
            <v>6519.5999999999995</v>
          </cell>
          <cell r="I95">
            <v>260.78399999999999</v>
          </cell>
          <cell r="J95">
            <v>6780.3839999999991</v>
          </cell>
          <cell r="K95">
            <v>81365</v>
          </cell>
          <cell r="L95">
            <v>12092.116</v>
          </cell>
          <cell r="M95">
            <v>1500</v>
          </cell>
          <cell r="N95">
            <v>1131</v>
          </cell>
          <cell r="O95">
            <v>5425</v>
          </cell>
          <cell r="P95">
            <v>6000</v>
          </cell>
          <cell r="Q95">
            <v>2261</v>
          </cell>
          <cell r="T95">
            <v>10374</v>
          </cell>
          <cell r="U95">
            <v>1384</v>
          </cell>
          <cell r="V95">
            <v>0</v>
          </cell>
          <cell r="Z95">
            <v>2500</v>
          </cell>
          <cell r="AA95">
            <v>124032.11599999999</v>
          </cell>
        </row>
        <row r="96">
          <cell r="A96" t="str">
            <v>08010021</v>
          </cell>
          <cell r="B96" t="str">
            <v>Briceño Salazar Jesus Armando</v>
          </cell>
          <cell r="C96" t="str">
            <v>Programador "b"</v>
          </cell>
          <cell r="D96">
            <v>252.01</v>
          </cell>
          <cell r="E96">
            <v>7560.2999999999993</v>
          </cell>
          <cell r="H96">
            <v>7560.2999999999993</v>
          </cell>
          <cell r="I96">
            <v>302.41199999999998</v>
          </cell>
          <cell r="J96">
            <v>7862.7119999999995</v>
          </cell>
          <cell r="K96">
            <v>94353</v>
          </cell>
          <cell r="L96">
            <v>13934</v>
          </cell>
          <cell r="M96">
            <v>1500</v>
          </cell>
          <cell r="N96">
            <v>1311</v>
          </cell>
          <cell r="O96">
            <v>6291</v>
          </cell>
          <cell r="P96">
            <v>6000</v>
          </cell>
          <cell r="Q96">
            <v>2621</v>
          </cell>
          <cell r="T96">
            <v>12030</v>
          </cell>
          <cell r="U96">
            <v>1604</v>
          </cell>
          <cell r="V96">
            <v>0</v>
          </cell>
          <cell r="Z96">
            <v>2500</v>
          </cell>
          <cell r="AA96">
            <v>142144</v>
          </cell>
        </row>
        <row r="97">
          <cell r="A97" t="str">
            <v>08010022</v>
          </cell>
          <cell r="B97" t="str">
            <v>Canul Chin Jacobo Misael</v>
          </cell>
          <cell r="C97" t="str">
            <v>Programador "c"</v>
          </cell>
          <cell r="D97">
            <v>288.43</v>
          </cell>
          <cell r="E97">
            <v>8652.9</v>
          </cell>
          <cell r="H97">
            <v>8652.9</v>
          </cell>
          <cell r="I97">
            <v>346.11599999999999</v>
          </cell>
          <cell r="J97">
            <v>8999.0159999999996</v>
          </cell>
          <cell r="K97">
            <v>107989</v>
          </cell>
          <cell r="L97">
            <v>13933.998</v>
          </cell>
          <cell r="M97">
            <v>1500</v>
          </cell>
          <cell r="N97">
            <v>1500</v>
          </cell>
          <cell r="O97">
            <v>7200</v>
          </cell>
          <cell r="P97">
            <v>6000</v>
          </cell>
          <cell r="Q97">
            <v>3000</v>
          </cell>
          <cell r="T97">
            <v>13769</v>
          </cell>
          <cell r="U97">
            <v>1836</v>
          </cell>
          <cell r="V97">
            <v>0</v>
          </cell>
          <cell r="Z97">
            <v>2500</v>
          </cell>
          <cell r="AA97">
            <v>159227.99799999999</v>
          </cell>
        </row>
        <row r="98">
          <cell r="B98" t="str">
            <v>Subtotal</v>
          </cell>
          <cell r="D98">
            <v>3636.1829279999997</v>
          </cell>
          <cell r="E98">
            <v>109085.48784</v>
          </cell>
          <cell r="F98">
            <v>0</v>
          </cell>
          <cell r="G98">
            <v>0</v>
          </cell>
          <cell r="H98">
            <v>109085.48784</v>
          </cell>
          <cell r="I98">
            <v>4363.4195135999998</v>
          </cell>
          <cell r="J98">
            <v>113448.90735360001</v>
          </cell>
          <cell r="K98">
            <v>1361394</v>
          </cell>
          <cell r="L98">
            <v>187227.48180479999</v>
          </cell>
          <cell r="M98">
            <v>18000</v>
          </cell>
          <cell r="N98">
            <v>18915</v>
          </cell>
          <cell r="O98">
            <v>68162</v>
          </cell>
          <cell r="P98">
            <v>72000</v>
          </cell>
          <cell r="Q98">
            <v>37822</v>
          </cell>
          <cell r="R98">
            <v>2592</v>
          </cell>
          <cell r="S98">
            <v>0</v>
          </cell>
          <cell r="T98">
            <v>173581</v>
          </cell>
          <cell r="U98">
            <v>23148</v>
          </cell>
          <cell r="V98">
            <v>3397.92</v>
          </cell>
          <cell r="W98">
            <v>0</v>
          </cell>
          <cell r="X98">
            <v>0</v>
          </cell>
          <cell r="Y98">
            <v>84768</v>
          </cell>
          <cell r="Z98">
            <v>30000</v>
          </cell>
          <cell r="AB98">
            <v>2081007.4018047999</v>
          </cell>
        </row>
        <row r="99">
          <cell r="B99" t="str">
            <v>Subdireccion Financiera</v>
          </cell>
          <cell r="E99">
            <v>0</v>
          </cell>
        </row>
        <row r="100">
          <cell r="A100" t="str">
            <v>09010001</v>
          </cell>
          <cell r="B100" t="str">
            <v>Concha Vazquez Claudia Karina</v>
          </cell>
          <cell r="C100" t="str">
            <v>Secretaria de Subdireccion</v>
          </cell>
          <cell r="D100">
            <v>147.33680000000001</v>
          </cell>
          <cell r="E100">
            <v>4420.1040000000003</v>
          </cell>
          <cell r="H100">
            <v>4420.1040000000003</v>
          </cell>
          <cell r="I100">
            <v>176.80416000000002</v>
          </cell>
          <cell r="J100">
            <v>4596.90816</v>
          </cell>
          <cell r="K100">
            <v>55163</v>
          </cell>
          <cell r="L100">
            <v>6923.31088</v>
          </cell>
          <cell r="M100">
            <v>1500</v>
          </cell>
          <cell r="N100">
            <v>767</v>
          </cell>
          <cell r="O100">
            <v>3678</v>
          </cell>
          <cell r="P100">
            <v>6000</v>
          </cell>
          <cell r="Q100">
            <v>1533</v>
          </cell>
          <cell r="R100">
            <v>324</v>
          </cell>
          <cell r="T100">
            <v>7034</v>
          </cell>
          <cell r="U100">
            <v>938</v>
          </cell>
          <cell r="V100">
            <v>1185.8399999999999</v>
          </cell>
          <cell r="Z100">
            <v>2500</v>
          </cell>
          <cell r="AA100">
            <v>87546.150880000001</v>
          </cell>
        </row>
        <row r="101">
          <cell r="A101" t="str">
            <v>09010004</v>
          </cell>
          <cell r="B101" t="str">
            <v>Basulto Triay Eric Herve</v>
          </cell>
          <cell r="C101" t="str">
            <v>Subdirector</v>
          </cell>
          <cell r="D101">
            <v>1518.7224000000001</v>
          </cell>
          <cell r="E101">
            <v>45561.672000000006</v>
          </cell>
          <cell r="H101">
            <v>45561.672000000006</v>
          </cell>
          <cell r="I101">
            <v>1822.4668800000002</v>
          </cell>
          <cell r="J101">
            <v>47384.138880000006</v>
          </cell>
          <cell r="K101">
            <v>568610</v>
          </cell>
          <cell r="L101">
            <v>81102.171839999995</v>
          </cell>
          <cell r="M101">
            <v>1500</v>
          </cell>
          <cell r="N101">
            <v>7898</v>
          </cell>
          <cell r="P101">
            <v>6000</v>
          </cell>
          <cell r="Q101">
            <v>15795</v>
          </cell>
          <cell r="T101">
            <v>72498</v>
          </cell>
          <cell r="U101">
            <v>9667</v>
          </cell>
          <cell r="V101">
            <v>0</v>
          </cell>
          <cell r="Y101">
            <v>142153</v>
          </cell>
          <cell r="Z101">
            <v>2500</v>
          </cell>
          <cell r="AA101">
            <v>907723.17183999997</v>
          </cell>
        </row>
        <row r="102">
          <cell r="A102" t="str">
            <v>13010020</v>
          </cell>
          <cell r="B102" t="str">
            <v>Paredes Varguez Gladys Beatriz</v>
          </cell>
          <cell r="C102" t="str">
            <v>Secretaria de Subdireccion</v>
          </cell>
          <cell r="D102">
            <v>147.33680000000001</v>
          </cell>
          <cell r="E102">
            <v>4420.1040000000003</v>
          </cell>
          <cell r="H102">
            <v>4420.1040000000003</v>
          </cell>
          <cell r="I102">
            <v>176.80416000000002</v>
          </cell>
          <cell r="J102">
            <v>4596.90816</v>
          </cell>
          <cell r="K102">
            <v>55163</v>
          </cell>
          <cell r="L102">
            <v>6923.31088</v>
          </cell>
          <cell r="M102">
            <v>1500</v>
          </cell>
          <cell r="N102">
            <v>767</v>
          </cell>
          <cell r="O102">
            <v>3678</v>
          </cell>
          <cell r="P102">
            <v>6000</v>
          </cell>
          <cell r="Q102">
            <v>1533</v>
          </cell>
          <cell r="R102">
            <v>972</v>
          </cell>
          <cell r="T102">
            <v>7034</v>
          </cell>
          <cell r="U102">
            <v>938</v>
          </cell>
          <cell r="V102">
            <v>1185.8399999999999</v>
          </cell>
          <cell r="Z102">
            <v>2500</v>
          </cell>
          <cell r="AA102">
            <v>88194.150880000001</v>
          </cell>
        </row>
        <row r="103">
          <cell r="B103" t="str">
            <v>Subtotal</v>
          </cell>
          <cell r="D103">
            <v>1813.3960000000002</v>
          </cell>
          <cell r="E103">
            <v>54401.880000000005</v>
          </cell>
          <cell r="F103">
            <v>0</v>
          </cell>
          <cell r="G103">
            <v>0</v>
          </cell>
          <cell r="H103">
            <v>54401.880000000005</v>
          </cell>
          <cell r="I103">
            <v>2176.0752000000002</v>
          </cell>
          <cell r="J103">
            <v>56577.955200000004</v>
          </cell>
          <cell r="K103">
            <v>678936</v>
          </cell>
          <cell r="L103">
            <v>94948.793600000005</v>
          </cell>
          <cell r="M103">
            <v>4500</v>
          </cell>
          <cell r="N103">
            <v>9432</v>
          </cell>
          <cell r="O103">
            <v>7356</v>
          </cell>
          <cell r="P103">
            <v>18000</v>
          </cell>
          <cell r="Q103">
            <v>18861</v>
          </cell>
          <cell r="R103">
            <v>1296</v>
          </cell>
          <cell r="S103">
            <v>0</v>
          </cell>
          <cell r="T103">
            <v>86566</v>
          </cell>
          <cell r="U103">
            <v>11543</v>
          </cell>
          <cell r="V103">
            <v>2371.6799999999998</v>
          </cell>
          <cell r="W103">
            <v>0</v>
          </cell>
          <cell r="X103">
            <v>100000</v>
          </cell>
          <cell r="Y103">
            <v>142153</v>
          </cell>
          <cell r="Z103">
            <v>7500</v>
          </cell>
          <cell r="AB103">
            <v>1183463.4735999999</v>
          </cell>
        </row>
        <row r="104">
          <cell r="B104" t="str">
            <v>Depto. de tesoreria</v>
          </cell>
          <cell r="E104">
            <v>0</v>
          </cell>
        </row>
        <row r="105">
          <cell r="A105" t="str">
            <v>06010013</v>
          </cell>
          <cell r="B105" t="str">
            <v>Cocom Arcos Jhon Gary</v>
          </cell>
          <cell r="C105" t="str">
            <v>Auxiliar de tesoreria "a"</v>
          </cell>
          <cell r="D105">
            <v>111.76</v>
          </cell>
          <cell r="E105">
            <v>3352.8</v>
          </cell>
          <cell r="H105">
            <v>3352.8</v>
          </cell>
          <cell r="I105">
            <v>134.11200000000002</v>
          </cell>
          <cell r="J105">
            <v>3486.9120000000003</v>
          </cell>
          <cell r="K105">
            <v>41843</v>
          </cell>
          <cell r="L105">
            <v>5815.8939999999993</v>
          </cell>
          <cell r="M105">
            <v>1500</v>
          </cell>
          <cell r="N105">
            <v>582</v>
          </cell>
          <cell r="O105">
            <v>2790</v>
          </cell>
          <cell r="P105">
            <v>6000</v>
          </cell>
          <cell r="Q105">
            <v>1163</v>
          </cell>
          <cell r="R105">
            <v>324</v>
          </cell>
          <cell r="T105">
            <v>5335</v>
          </cell>
          <cell r="U105">
            <v>712</v>
          </cell>
          <cell r="V105">
            <v>2159.2800000000002</v>
          </cell>
          <cell r="Z105">
            <v>2500</v>
          </cell>
          <cell r="AA105">
            <v>70724.173999999999</v>
          </cell>
        </row>
        <row r="106">
          <cell r="A106" t="str">
            <v>10010001</v>
          </cell>
          <cell r="B106" t="str">
            <v>Canto Espadas Rosalinda Del Socorro</v>
          </cell>
          <cell r="C106" t="str">
            <v>Auxiliar de tesoreria "b"</v>
          </cell>
          <cell r="D106">
            <v>126.19027199999999</v>
          </cell>
          <cell r="E106">
            <v>3785.7081599999997</v>
          </cell>
          <cell r="H106">
            <v>3785.7081599999997</v>
          </cell>
          <cell r="I106">
            <v>151.4283264</v>
          </cell>
          <cell r="J106">
            <v>3937.1364863999997</v>
          </cell>
          <cell r="K106">
            <v>47246</v>
          </cell>
          <cell r="L106">
            <v>5815.8953152000004</v>
          </cell>
          <cell r="M106">
            <v>1500</v>
          </cell>
          <cell r="N106">
            <v>657</v>
          </cell>
          <cell r="O106">
            <v>3150</v>
          </cell>
          <cell r="P106">
            <v>6000</v>
          </cell>
          <cell r="Q106">
            <v>1313</v>
          </cell>
          <cell r="R106">
            <v>972</v>
          </cell>
          <cell r="T106">
            <v>6024</v>
          </cell>
          <cell r="U106">
            <v>804</v>
          </cell>
          <cell r="V106">
            <v>2159.2800000000002</v>
          </cell>
          <cell r="Z106">
            <v>2500</v>
          </cell>
          <cell r="AA106">
            <v>78141.175315200002</v>
          </cell>
        </row>
        <row r="107">
          <cell r="A107" t="str">
            <v>10010002</v>
          </cell>
          <cell r="B107" t="str">
            <v>Cañas Luna Maria Luisa</v>
          </cell>
          <cell r="C107" t="str">
            <v>Auxiliar de tesoreria "b"</v>
          </cell>
          <cell r="D107">
            <v>126.19027199999999</v>
          </cell>
          <cell r="E107">
            <v>3785.7081599999997</v>
          </cell>
          <cell r="H107">
            <v>3785.7081599999997</v>
          </cell>
          <cell r="I107">
            <v>151.4283264</v>
          </cell>
          <cell r="J107">
            <v>3937.1364863999997</v>
          </cell>
          <cell r="K107">
            <v>47246</v>
          </cell>
          <cell r="L107">
            <v>5815.8953152000004</v>
          </cell>
          <cell r="M107">
            <v>1500</v>
          </cell>
          <cell r="N107">
            <v>657</v>
          </cell>
          <cell r="O107">
            <v>3150</v>
          </cell>
          <cell r="P107">
            <v>6000</v>
          </cell>
          <cell r="Q107">
            <v>1313</v>
          </cell>
          <cell r="R107">
            <v>1620</v>
          </cell>
          <cell r="T107">
            <v>6024</v>
          </cell>
          <cell r="U107">
            <v>804</v>
          </cell>
          <cell r="V107">
            <v>2159.2800000000002</v>
          </cell>
          <cell r="Z107">
            <v>2500</v>
          </cell>
          <cell r="AA107">
            <v>78789.175315200002</v>
          </cell>
        </row>
        <row r="108">
          <cell r="A108" t="str">
            <v>10010003</v>
          </cell>
          <cell r="B108" t="str">
            <v>Ceballos Arana Suemy Del Rocio</v>
          </cell>
          <cell r="C108" t="str">
            <v>Coordinador de Egresos</v>
          </cell>
          <cell r="D108">
            <v>273.86320000000001</v>
          </cell>
          <cell r="E108">
            <v>8215.8960000000006</v>
          </cell>
          <cell r="H108">
            <v>8215.8960000000006</v>
          </cell>
          <cell r="I108">
            <v>328.63584000000003</v>
          </cell>
          <cell r="J108">
            <v>8544.5318400000015</v>
          </cell>
          <cell r="K108">
            <v>102535</v>
          </cell>
          <cell r="L108">
            <v>13202.509120000002</v>
          </cell>
          <cell r="M108">
            <v>1500</v>
          </cell>
          <cell r="N108">
            <v>1425</v>
          </cell>
          <cell r="O108">
            <v>6836</v>
          </cell>
          <cell r="P108">
            <v>6000</v>
          </cell>
          <cell r="Q108">
            <v>2849</v>
          </cell>
          <cell r="R108">
            <v>972</v>
          </cell>
          <cell r="T108">
            <v>13074</v>
          </cell>
          <cell r="U108">
            <v>1744</v>
          </cell>
          <cell r="V108">
            <v>0</v>
          </cell>
          <cell r="Z108">
            <v>2500</v>
          </cell>
          <cell r="AA108">
            <v>152637.50912</v>
          </cell>
        </row>
        <row r="109">
          <cell r="A109" t="str">
            <v>10010004</v>
          </cell>
          <cell r="B109" t="str">
            <v>Chan Canul Carlos Humberto</v>
          </cell>
          <cell r="C109" t="str">
            <v>Auxiliar de tesoreria "a"</v>
          </cell>
          <cell r="D109">
            <v>111.76</v>
          </cell>
          <cell r="E109">
            <v>3352.8</v>
          </cell>
          <cell r="H109">
            <v>3352.8</v>
          </cell>
          <cell r="I109">
            <v>134.11200000000002</v>
          </cell>
          <cell r="J109">
            <v>3486.9120000000003</v>
          </cell>
          <cell r="K109">
            <v>41843</v>
          </cell>
          <cell r="L109">
            <v>5815.8939999999993</v>
          </cell>
          <cell r="M109">
            <v>1500</v>
          </cell>
          <cell r="N109">
            <v>582</v>
          </cell>
          <cell r="O109">
            <v>2790</v>
          </cell>
          <cell r="P109">
            <v>6000</v>
          </cell>
          <cell r="Q109">
            <v>1163</v>
          </cell>
          <cell r="R109">
            <v>324</v>
          </cell>
          <cell r="T109">
            <v>5335</v>
          </cell>
          <cell r="U109">
            <v>712</v>
          </cell>
          <cell r="V109">
            <v>2159.2800000000002</v>
          </cell>
          <cell r="Z109">
            <v>2500</v>
          </cell>
          <cell r="AA109">
            <v>70724.173999999999</v>
          </cell>
        </row>
        <row r="110">
          <cell r="A110" t="str">
            <v>10010005</v>
          </cell>
          <cell r="B110" t="str">
            <v>Concha Y Escobedo Enmy Beatriz Del Refugio</v>
          </cell>
          <cell r="C110" t="str">
            <v>Auxiliar de tesoreria "a"</v>
          </cell>
          <cell r="D110">
            <v>111.76</v>
          </cell>
          <cell r="E110">
            <v>3352.8</v>
          </cell>
          <cell r="H110">
            <v>3352.8</v>
          </cell>
          <cell r="I110">
            <v>134.11200000000002</v>
          </cell>
          <cell r="J110">
            <v>3486.9120000000003</v>
          </cell>
          <cell r="K110">
            <v>41843</v>
          </cell>
          <cell r="L110">
            <v>5815.8939999999993</v>
          </cell>
          <cell r="M110">
            <v>1500</v>
          </cell>
          <cell r="N110">
            <v>582</v>
          </cell>
          <cell r="O110">
            <v>2790</v>
          </cell>
          <cell r="P110">
            <v>6000</v>
          </cell>
          <cell r="Q110">
            <v>1163</v>
          </cell>
          <cell r="R110">
            <v>972</v>
          </cell>
          <cell r="T110">
            <v>5335</v>
          </cell>
          <cell r="U110">
            <v>712</v>
          </cell>
          <cell r="V110">
            <v>2159.2800000000002</v>
          </cell>
          <cell r="Z110">
            <v>2500</v>
          </cell>
          <cell r="AA110">
            <v>71372.173999999999</v>
          </cell>
        </row>
        <row r="111">
          <cell r="A111" t="str">
            <v>10010007</v>
          </cell>
          <cell r="B111" t="str">
            <v>Fernandez Manrique Jorge  Eugenio</v>
          </cell>
          <cell r="C111" t="str">
            <v>Auxiliar de tesoreria "a"</v>
          </cell>
          <cell r="D111">
            <v>111.76</v>
          </cell>
          <cell r="E111">
            <v>3352.8</v>
          </cell>
          <cell r="H111">
            <v>3352.8</v>
          </cell>
          <cell r="I111">
            <v>134.11200000000002</v>
          </cell>
          <cell r="J111">
            <v>3486.9120000000003</v>
          </cell>
          <cell r="K111">
            <v>41843</v>
          </cell>
          <cell r="L111">
            <v>5815.8939999999993</v>
          </cell>
          <cell r="M111">
            <v>1500</v>
          </cell>
          <cell r="N111">
            <v>582</v>
          </cell>
          <cell r="O111">
            <v>2790</v>
          </cell>
          <cell r="P111">
            <v>6000</v>
          </cell>
          <cell r="Q111">
            <v>1163</v>
          </cell>
          <cell r="R111">
            <v>324</v>
          </cell>
          <cell r="T111">
            <v>5335</v>
          </cell>
          <cell r="U111">
            <v>712</v>
          </cell>
          <cell r="V111">
            <v>2159.2800000000002</v>
          </cell>
          <cell r="Z111">
            <v>2500</v>
          </cell>
          <cell r="AA111">
            <v>70724.173999999999</v>
          </cell>
        </row>
        <row r="112">
          <cell r="A112" t="str">
            <v>10010008</v>
          </cell>
          <cell r="B112" t="str">
            <v>Gil Sahui Silvia Maria</v>
          </cell>
          <cell r="C112" t="str">
            <v>Coord. cuentas por cobrar</v>
          </cell>
          <cell r="D112">
            <v>235.73</v>
          </cell>
          <cell r="E112">
            <v>7071.9</v>
          </cell>
          <cell r="H112">
            <v>7071.9</v>
          </cell>
          <cell r="I112">
            <v>282.87599999999998</v>
          </cell>
          <cell r="J112">
            <v>7354.7759999999998</v>
          </cell>
          <cell r="K112">
            <v>88258</v>
          </cell>
          <cell r="L112">
            <v>11480.598</v>
          </cell>
          <cell r="M112">
            <v>1500</v>
          </cell>
          <cell r="N112">
            <v>1226</v>
          </cell>
          <cell r="O112">
            <v>5884</v>
          </cell>
          <cell r="P112">
            <v>6000</v>
          </cell>
          <cell r="Q112">
            <v>2452</v>
          </cell>
          <cell r="R112">
            <v>324</v>
          </cell>
          <cell r="T112">
            <v>11253</v>
          </cell>
          <cell r="U112">
            <v>1501</v>
          </cell>
          <cell r="V112">
            <v>0</v>
          </cell>
          <cell r="Z112">
            <v>2500</v>
          </cell>
          <cell r="AA112">
            <v>132378.598</v>
          </cell>
        </row>
        <row r="113">
          <cell r="A113" t="str">
            <v>10010009</v>
          </cell>
          <cell r="B113" t="str">
            <v>Ortiz Herrera Landy Rosalia</v>
          </cell>
          <cell r="C113" t="str">
            <v>Auxiliar de tesoreria "a"</v>
          </cell>
          <cell r="D113">
            <v>111.76</v>
          </cell>
          <cell r="E113">
            <v>3352.8</v>
          </cell>
          <cell r="H113">
            <v>3352.8</v>
          </cell>
          <cell r="I113">
            <v>134.11200000000002</v>
          </cell>
          <cell r="J113">
            <v>3486.9120000000003</v>
          </cell>
          <cell r="K113">
            <v>41843</v>
          </cell>
          <cell r="L113">
            <v>5815.8939999999993</v>
          </cell>
          <cell r="M113">
            <v>1500</v>
          </cell>
          <cell r="N113">
            <v>582</v>
          </cell>
          <cell r="O113">
            <v>2790</v>
          </cell>
          <cell r="P113">
            <v>6000</v>
          </cell>
          <cell r="Q113">
            <v>1163</v>
          </cell>
          <cell r="R113">
            <v>324</v>
          </cell>
          <cell r="T113">
            <v>5335</v>
          </cell>
          <cell r="U113">
            <v>712</v>
          </cell>
          <cell r="V113">
            <v>2159.2800000000002</v>
          </cell>
          <cell r="Z113">
            <v>2500</v>
          </cell>
          <cell r="AA113">
            <v>70724.173999999999</v>
          </cell>
        </row>
        <row r="114">
          <cell r="A114" t="str">
            <v>10010010</v>
          </cell>
          <cell r="B114" t="str">
            <v>Rodriguez Mena Benita Veronica</v>
          </cell>
          <cell r="C114" t="str">
            <v>Auxiliar de tesoreria "a"</v>
          </cell>
          <cell r="D114">
            <v>111.76</v>
          </cell>
          <cell r="E114">
            <v>3352.8</v>
          </cell>
          <cell r="H114">
            <v>3352.8</v>
          </cell>
          <cell r="I114">
            <v>134.11200000000002</v>
          </cell>
          <cell r="J114">
            <v>3486.9120000000003</v>
          </cell>
          <cell r="K114">
            <v>41843</v>
          </cell>
          <cell r="L114">
            <v>5815.8939999999993</v>
          </cell>
          <cell r="M114">
            <v>1500</v>
          </cell>
          <cell r="N114">
            <v>582</v>
          </cell>
          <cell r="O114">
            <v>2790</v>
          </cell>
          <cell r="P114">
            <v>6000</v>
          </cell>
          <cell r="Q114">
            <v>1163</v>
          </cell>
          <cell r="R114">
            <v>324</v>
          </cell>
          <cell r="T114">
            <v>5335</v>
          </cell>
          <cell r="U114">
            <v>712</v>
          </cell>
          <cell r="V114">
            <v>2159.2800000000002</v>
          </cell>
          <cell r="Z114">
            <v>2500</v>
          </cell>
          <cell r="AA114">
            <v>70724.173999999999</v>
          </cell>
        </row>
        <row r="115">
          <cell r="A115" t="str">
            <v>10010012</v>
          </cell>
          <cell r="B115" t="str">
            <v>Uicab Vazquez Norma Aracelly</v>
          </cell>
          <cell r="C115" t="str">
            <v>Auxiliar de tesoreria "a"</v>
          </cell>
          <cell r="D115">
            <v>111.76</v>
          </cell>
          <cell r="E115">
            <v>3352.8</v>
          </cell>
          <cell r="H115">
            <v>3352.8</v>
          </cell>
          <cell r="I115">
            <v>134.11200000000002</v>
          </cell>
          <cell r="J115">
            <v>3486.9120000000003</v>
          </cell>
          <cell r="K115">
            <v>41843</v>
          </cell>
          <cell r="L115">
            <v>5815.8939999999993</v>
          </cell>
          <cell r="M115">
            <v>1500</v>
          </cell>
          <cell r="N115">
            <v>582</v>
          </cell>
          <cell r="O115">
            <v>2790</v>
          </cell>
          <cell r="P115">
            <v>6000</v>
          </cell>
          <cell r="Q115">
            <v>1163</v>
          </cell>
          <cell r="R115">
            <v>972</v>
          </cell>
          <cell r="T115">
            <v>5335</v>
          </cell>
          <cell r="U115">
            <v>712</v>
          </cell>
          <cell r="V115">
            <v>2159.2800000000002</v>
          </cell>
          <cell r="Z115">
            <v>2500</v>
          </cell>
          <cell r="AA115">
            <v>71372.173999999999</v>
          </cell>
        </row>
        <row r="116">
          <cell r="A116" t="str">
            <v>10010014</v>
          </cell>
          <cell r="B116" t="str">
            <v>Martinez Carrillo Febronia</v>
          </cell>
          <cell r="C116" t="str">
            <v>Coordinador de Ingresos</v>
          </cell>
          <cell r="D116">
            <v>180.26320000000001</v>
          </cell>
          <cell r="E116">
            <v>5407.8960000000006</v>
          </cell>
          <cell r="H116">
            <v>5407.8960000000006</v>
          </cell>
          <cell r="I116">
            <v>216.31584000000004</v>
          </cell>
          <cell r="J116">
            <v>5624.2118400000008</v>
          </cell>
          <cell r="K116">
            <v>67491</v>
          </cell>
          <cell r="L116">
            <v>8663.2291200000018</v>
          </cell>
          <cell r="M116">
            <v>1500</v>
          </cell>
          <cell r="N116">
            <v>938</v>
          </cell>
          <cell r="O116">
            <v>4500</v>
          </cell>
          <cell r="P116">
            <v>6000</v>
          </cell>
          <cell r="Q116">
            <v>1875</v>
          </cell>
          <cell r="T116">
            <v>8606</v>
          </cell>
          <cell r="U116">
            <v>1148</v>
          </cell>
          <cell r="V116">
            <v>0</v>
          </cell>
          <cell r="Z116">
            <v>2500</v>
          </cell>
          <cell r="AA116">
            <v>103221.22912</v>
          </cell>
        </row>
        <row r="117">
          <cell r="A117" t="str">
            <v>10010015</v>
          </cell>
          <cell r="B117" t="str">
            <v>Piña Pamplona Gerardo Leonel</v>
          </cell>
          <cell r="C117" t="str">
            <v>Coordinador de tesoreria</v>
          </cell>
          <cell r="D117">
            <v>579.04999999999995</v>
          </cell>
          <cell r="E117">
            <v>17371.5</v>
          </cell>
          <cell r="H117">
            <v>17371.5</v>
          </cell>
          <cell r="I117">
            <v>694.86</v>
          </cell>
          <cell r="J117">
            <v>18066.36</v>
          </cell>
          <cell r="K117">
            <v>216797</v>
          </cell>
          <cell r="L117">
            <v>29352.31</v>
          </cell>
          <cell r="M117">
            <v>1500</v>
          </cell>
          <cell r="N117">
            <v>3012</v>
          </cell>
          <cell r="O117">
            <v>14454</v>
          </cell>
          <cell r="P117">
            <v>6000</v>
          </cell>
          <cell r="Q117">
            <v>6023</v>
          </cell>
          <cell r="T117">
            <v>27642</v>
          </cell>
          <cell r="U117">
            <v>3686</v>
          </cell>
          <cell r="V117">
            <v>0</v>
          </cell>
          <cell r="Z117">
            <v>2500</v>
          </cell>
          <cell r="AA117">
            <v>310966.31</v>
          </cell>
        </row>
        <row r="118">
          <cell r="A118" t="str">
            <v>10010016</v>
          </cell>
          <cell r="B118" t="str">
            <v>Perez Marfil Jesus Jordan</v>
          </cell>
          <cell r="C118" t="str">
            <v>Jefe de departamento "b"</v>
          </cell>
          <cell r="D118">
            <v>815.07</v>
          </cell>
          <cell r="E118">
            <v>24452.100000000002</v>
          </cell>
          <cell r="H118">
            <v>24452.100000000002</v>
          </cell>
          <cell r="I118">
            <v>978.08400000000006</v>
          </cell>
          <cell r="J118">
            <v>25430.184000000001</v>
          </cell>
          <cell r="K118">
            <v>305163</v>
          </cell>
          <cell r="L118">
            <v>47527.33</v>
          </cell>
          <cell r="M118">
            <v>1500</v>
          </cell>
          <cell r="N118">
            <v>4239</v>
          </cell>
          <cell r="P118">
            <v>6000</v>
          </cell>
          <cell r="Q118">
            <v>8477</v>
          </cell>
          <cell r="T118">
            <v>38909</v>
          </cell>
          <cell r="U118">
            <v>5188</v>
          </cell>
          <cell r="V118">
            <v>0</v>
          </cell>
          <cell r="Y118">
            <v>76291</v>
          </cell>
          <cell r="Z118">
            <v>2500</v>
          </cell>
          <cell r="AA118">
            <v>495794.33</v>
          </cell>
        </row>
        <row r="119">
          <cell r="B119" t="str">
            <v>Subtotal</v>
          </cell>
          <cell r="D119">
            <v>3118.6769440000003</v>
          </cell>
          <cell r="E119">
            <v>93560.308320000011</v>
          </cell>
          <cell r="F119">
            <v>0</v>
          </cell>
          <cell r="G119">
            <v>0</v>
          </cell>
          <cell r="H119">
            <v>93560.308320000011</v>
          </cell>
          <cell r="I119">
            <v>3742.4123328000005</v>
          </cell>
          <cell r="J119">
            <v>97302.720652799995</v>
          </cell>
          <cell r="K119">
            <v>1167637</v>
          </cell>
          <cell r="L119">
            <v>162569.0248704</v>
          </cell>
          <cell r="M119">
            <v>21000</v>
          </cell>
          <cell r="N119">
            <v>16228</v>
          </cell>
          <cell r="O119">
            <v>57504</v>
          </cell>
          <cell r="P119">
            <v>84000</v>
          </cell>
          <cell r="Q119">
            <v>32443</v>
          </cell>
          <cell r="R119">
            <v>7452</v>
          </cell>
          <cell r="S119">
            <v>0</v>
          </cell>
          <cell r="T119">
            <v>148877</v>
          </cell>
          <cell r="U119">
            <v>19859</v>
          </cell>
          <cell r="V119">
            <v>19433.52</v>
          </cell>
          <cell r="W119">
            <v>0</v>
          </cell>
          <cell r="X119">
            <v>0</v>
          </cell>
          <cell r="Y119">
            <v>76291</v>
          </cell>
          <cell r="Z119">
            <v>35000</v>
          </cell>
          <cell r="AB119">
            <v>1848293.5448704001</v>
          </cell>
        </row>
        <row r="120">
          <cell r="B120" t="str">
            <v>Depto. de contabilidad</v>
          </cell>
          <cell r="E120">
            <v>0</v>
          </cell>
        </row>
        <row r="121">
          <cell r="A121" t="str">
            <v>06010012</v>
          </cell>
          <cell r="B121" t="str">
            <v>Chulim Salazar Miriam Josefa</v>
          </cell>
          <cell r="C121" t="str">
            <v>Secretaria de Depto. "a"</v>
          </cell>
          <cell r="D121">
            <v>111.76</v>
          </cell>
          <cell r="E121">
            <v>3352.8</v>
          </cell>
          <cell r="H121">
            <v>3352.8</v>
          </cell>
          <cell r="I121">
            <v>134.11200000000002</v>
          </cell>
          <cell r="J121">
            <v>3486.9120000000003</v>
          </cell>
          <cell r="K121">
            <v>41843</v>
          </cell>
          <cell r="L121">
            <v>4845.826</v>
          </cell>
          <cell r="M121">
            <v>1500</v>
          </cell>
          <cell r="N121">
            <v>582</v>
          </cell>
          <cell r="O121">
            <v>2790</v>
          </cell>
          <cell r="P121">
            <v>6000</v>
          </cell>
          <cell r="Q121">
            <v>1163</v>
          </cell>
          <cell r="R121">
            <v>648</v>
          </cell>
          <cell r="T121">
            <v>5335</v>
          </cell>
          <cell r="U121">
            <v>712</v>
          </cell>
          <cell r="V121">
            <v>2578.3200000000002</v>
          </cell>
          <cell r="Z121">
            <v>2500</v>
          </cell>
          <cell r="AA121">
            <v>70497.146000000008</v>
          </cell>
        </row>
        <row r="122">
          <cell r="A122" t="str">
            <v>10010013</v>
          </cell>
          <cell r="B122" t="str">
            <v>Valencia Palomeque Romeo</v>
          </cell>
          <cell r="C122" t="str">
            <v>Auxiliar contable "b"</v>
          </cell>
          <cell r="D122">
            <v>149.99</v>
          </cell>
          <cell r="E122">
            <v>4499.7000000000007</v>
          </cell>
          <cell r="H122">
            <v>4499.7000000000007</v>
          </cell>
          <cell r="I122">
            <v>179.98800000000003</v>
          </cell>
          <cell r="J122">
            <v>4679.688000000001</v>
          </cell>
          <cell r="K122">
            <v>56157</v>
          </cell>
          <cell r="L122">
            <v>8663.0559999999987</v>
          </cell>
          <cell r="M122">
            <v>1500</v>
          </cell>
          <cell r="N122">
            <v>780</v>
          </cell>
          <cell r="O122">
            <v>3744</v>
          </cell>
          <cell r="P122">
            <v>6000</v>
          </cell>
          <cell r="Q122">
            <v>1560</v>
          </cell>
          <cell r="R122">
            <v>324</v>
          </cell>
          <cell r="T122">
            <v>7160</v>
          </cell>
          <cell r="U122">
            <v>955</v>
          </cell>
          <cell r="V122">
            <v>0</v>
          </cell>
          <cell r="Z122">
            <v>2500</v>
          </cell>
          <cell r="AA122">
            <v>89343.055999999997</v>
          </cell>
        </row>
        <row r="123">
          <cell r="A123" t="str">
            <v>11010001</v>
          </cell>
          <cell r="B123" t="str">
            <v>Alpuche Aviles Rita Ivonne</v>
          </cell>
          <cell r="C123" t="str">
            <v>Auxiliar contable "b"</v>
          </cell>
          <cell r="D123">
            <v>149.99</v>
          </cell>
          <cell r="E123">
            <v>4499.7000000000007</v>
          </cell>
          <cell r="H123">
            <v>4499.7000000000007</v>
          </cell>
          <cell r="I123">
            <v>179.98800000000003</v>
          </cell>
          <cell r="J123">
            <v>4679.688000000001</v>
          </cell>
          <cell r="K123">
            <v>56157</v>
          </cell>
          <cell r="L123">
            <v>8663.0559999999987</v>
          </cell>
          <cell r="M123">
            <v>1500</v>
          </cell>
          <cell r="N123">
            <v>780</v>
          </cell>
          <cell r="O123">
            <v>3744</v>
          </cell>
          <cell r="P123">
            <v>6000</v>
          </cell>
          <cell r="Q123">
            <v>1560</v>
          </cell>
          <cell r="R123">
            <v>1296</v>
          </cell>
          <cell r="T123">
            <v>7160</v>
          </cell>
          <cell r="U123">
            <v>955</v>
          </cell>
          <cell r="V123">
            <v>0</v>
          </cell>
          <cell r="Z123">
            <v>2500</v>
          </cell>
          <cell r="AA123">
            <v>90315.055999999997</v>
          </cell>
        </row>
        <row r="124">
          <cell r="A124" t="str">
            <v>11010002</v>
          </cell>
          <cell r="B124" t="str">
            <v>Arce Pantoja Enna Maria Del Carmen</v>
          </cell>
          <cell r="C124" t="str">
            <v>Auxiliar contable "a"</v>
          </cell>
          <cell r="D124">
            <v>111.76</v>
          </cell>
          <cell r="E124">
            <v>3352.8</v>
          </cell>
          <cell r="H124">
            <v>3352.8</v>
          </cell>
          <cell r="I124">
            <v>134.11200000000002</v>
          </cell>
          <cell r="J124">
            <v>3486.9120000000003</v>
          </cell>
          <cell r="K124">
            <v>41843</v>
          </cell>
          <cell r="L124">
            <v>7064.4240000000009</v>
          </cell>
          <cell r="M124">
            <v>1500</v>
          </cell>
          <cell r="N124">
            <v>582</v>
          </cell>
          <cell r="O124">
            <v>2790</v>
          </cell>
          <cell r="P124">
            <v>6000</v>
          </cell>
          <cell r="Q124">
            <v>1163</v>
          </cell>
          <cell r="R124">
            <v>648</v>
          </cell>
          <cell r="T124">
            <v>5335</v>
          </cell>
          <cell r="U124">
            <v>712</v>
          </cell>
          <cell r="V124">
            <v>747.36</v>
          </cell>
          <cell r="Z124">
            <v>2500</v>
          </cell>
          <cell r="AA124">
            <v>70884.784</v>
          </cell>
        </row>
        <row r="125">
          <cell r="A125" t="str">
            <v>11010003</v>
          </cell>
          <cell r="B125" t="str">
            <v>Azcorra Perez Wilma Elina</v>
          </cell>
          <cell r="C125" t="str">
            <v>Auxiliar contable "a"</v>
          </cell>
          <cell r="D125">
            <v>111.76</v>
          </cell>
          <cell r="E125">
            <v>3352.8</v>
          </cell>
          <cell r="H125">
            <v>3352.8</v>
          </cell>
          <cell r="I125">
            <v>134.11200000000002</v>
          </cell>
          <cell r="J125">
            <v>3486.9120000000003</v>
          </cell>
          <cell r="K125">
            <v>41843</v>
          </cell>
          <cell r="L125">
            <v>7064.4240000000009</v>
          </cell>
          <cell r="M125">
            <v>1500</v>
          </cell>
          <cell r="N125">
            <v>582</v>
          </cell>
          <cell r="O125">
            <v>2790</v>
          </cell>
          <cell r="P125">
            <v>6000</v>
          </cell>
          <cell r="Q125">
            <v>1163</v>
          </cell>
          <cell r="R125">
            <v>1620</v>
          </cell>
          <cell r="T125">
            <v>5335</v>
          </cell>
          <cell r="U125">
            <v>712</v>
          </cell>
          <cell r="V125">
            <v>747.36</v>
          </cell>
          <cell r="Z125">
            <v>2500</v>
          </cell>
          <cell r="AA125">
            <v>71856.784</v>
          </cell>
        </row>
        <row r="126">
          <cell r="A126" t="str">
            <v>11010004</v>
          </cell>
          <cell r="B126" t="str">
            <v>Castro Espinosa Lourdes Mayanin</v>
          </cell>
          <cell r="C126" t="str">
            <v>Auxiliar contable "a"</v>
          </cell>
          <cell r="D126">
            <v>111.76</v>
          </cell>
          <cell r="E126">
            <v>3352.8</v>
          </cell>
          <cell r="H126">
            <v>3352.8</v>
          </cell>
          <cell r="I126">
            <v>134.11200000000002</v>
          </cell>
          <cell r="J126">
            <v>3486.9120000000003</v>
          </cell>
          <cell r="K126">
            <v>41843</v>
          </cell>
          <cell r="L126">
            <v>7064.4240000000009</v>
          </cell>
          <cell r="M126">
            <v>1500</v>
          </cell>
          <cell r="N126">
            <v>582</v>
          </cell>
          <cell r="O126">
            <v>2790</v>
          </cell>
          <cell r="P126">
            <v>6000</v>
          </cell>
          <cell r="Q126">
            <v>1163</v>
          </cell>
          <cell r="R126">
            <v>1296</v>
          </cell>
          <cell r="T126">
            <v>5335</v>
          </cell>
          <cell r="U126">
            <v>712</v>
          </cell>
          <cell r="V126">
            <v>747.36</v>
          </cell>
          <cell r="Z126">
            <v>2500</v>
          </cell>
          <cell r="AA126">
            <v>71532.784</v>
          </cell>
        </row>
        <row r="127">
          <cell r="A127" t="str">
            <v>11010005</v>
          </cell>
          <cell r="B127" t="str">
            <v>Cañetas Medina Leydi Concepcion</v>
          </cell>
          <cell r="C127" t="str">
            <v>Auxiliar contable "a"</v>
          </cell>
          <cell r="D127">
            <v>111.76</v>
          </cell>
          <cell r="E127">
            <v>3352.8</v>
          </cell>
          <cell r="H127">
            <v>3352.8</v>
          </cell>
          <cell r="I127">
            <v>134.11200000000002</v>
          </cell>
          <cell r="J127">
            <v>3486.9120000000003</v>
          </cell>
          <cell r="K127">
            <v>41843</v>
          </cell>
          <cell r="L127">
            <v>7064.4240000000009</v>
          </cell>
          <cell r="M127">
            <v>1500</v>
          </cell>
          <cell r="N127">
            <v>582</v>
          </cell>
          <cell r="O127">
            <v>2790</v>
          </cell>
          <cell r="P127">
            <v>6000</v>
          </cell>
          <cell r="Q127">
            <v>1163</v>
          </cell>
          <cell r="R127">
            <v>972</v>
          </cell>
          <cell r="T127">
            <v>5335</v>
          </cell>
          <cell r="U127">
            <v>712</v>
          </cell>
          <cell r="V127">
            <v>747.36</v>
          </cell>
          <cell r="Z127">
            <v>2500</v>
          </cell>
          <cell r="AA127">
            <v>71208.784</v>
          </cell>
        </row>
        <row r="128">
          <cell r="A128" t="str">
            <v>11010006</v>
          </cell>
          <cell r="B128" t="str">
            <v>Colli Paredes Freddy</v>
          </cell>
          <cell r="C128" t="str">
            <v>Auxiliar contable "a"</v>
          </cell>
          <cell r="D128">
            <v>111.76</v>
          </cell>
          <cell r="E128">
            <v>3352.8</v>
          </cell>
          <cell r="H128">
            <v>3352.8</v>
          </cell>
          <cell r="I128">
            <v>134.11200000000002</v>
          </cell>
          <cell r="J128">
            <v>3486.9120000000003</v>
          </cell>
          <cell r="K128">
            <v>41843</v>
          </cell>
          <cell r="L128">
            <v>7064.4240000000009</v>
          </cell>
          <cell r="M128">
            <v>1500</v>
          </cell>
          <cell r="N128">
            <v>582</v>
          </cell>
          <cell r="O128">
            <v>2790</v>
          </cell>
          <cell r="P128">
            <v>6000</v>
          </cell>
          <cell r="Q128">
            <v>1163</v>
          </cell>
          <cell r="R128">
            <v>648</v>
          </cell>
          <cell r="T128">
            <v>5335</v>
          </cell>
          <cell r="U128">
            <v>712</v>
          </cell>
          <cell r="V128">
            <v>747.36</v>
          </cell>
          <cell r="Z128">
            <v>2500</v>
          </cell>
          <cell r="AA128">
            <v>70884.784</v>
          </cell>
        </row>
        <row r="129">
          <cell r="A129" t="str">
            <v>11010007</v>
          </cell>
          <cell r="B129" t="str">
            <v>Cruz Alvarez Maria De Los Angeles</v>
          </cell>
          <cell r="C129" t="str">
            <v>Auxiliar contable "a"</v>
          </cell>
          <cell r="D129">
            <v>111.76</v>
          </cell>
          <cell r="E129">
            <v>3352.8</v>
          </cell>
          <cell r="H129">
            <v>3352.8</v>
          </cell>
          <cell r="I129">
            <v>134.11200000000002</v>
          </cell>
          <cell r="J129">
            <v>3486.9120000000003</v>
          </cell>
          <cell r="K129">
            <v>41843</v>
          </cell>
          <cell r="L129">
            <v>7064.4240000000009</v>
          </cell>
          <cell r="M129">
            <v>1500</v>
          </cell>
          <cell r="N129">
            <v>582</v>
          </cell>
          <cell r="O129">
            <v>2790</v>
          </cell>
          <cell r="P129">
            <v>6000</v>
          </cell>
          <cell r="Q129">
            <v>1163</v>
          </cell>
          <cell r="R129">
            <v>1296</v>
          </cell>
          <cell r="T129">
            <v>5335</v>
          </cell>
          <cell r="U129">
            <v>712</v>
          </cell>
          <cell r="V129">
            <v>747.36</v>
          </cell>
          <cell r="Z129">
            <v>2500</v>
          </cell>
          <cell r="AA129">
            <v>71532.784</v>
          </cell>
        </row>
        <row r="130">
          <cell r="A130" t="str">
            <v>11010008</v>
          </cell>
          <cell r="B130" t="str">
            <v>Dzul Noh Mercy</v>
          </cell>
          <cell r="C130" t="str">
            <v>Auxiliar contable "a"</v>
          </cell>
          <cell r="D130">
            <v>111.76</v>
          </cell>
          <cell r="E130">
            <v>3352.8</v>
          </cell>
          <cell r="H130">
            <v>3352.8</v>
          </cell>
          <cell r="I130">
            <v>134.11200000000002</v>
          </cell>
          <cell r="J130">
            <v>3486.9120000000003</v>
          </cell>
          <cell r="K130">
            <v>41843</v>
          </cell>
          <cell r="L130">
            <v>7064.4240000000009</v>
          </cell>
          <cell r="M130">
            <v>1500</v>
          </cell>
          <cell r="N130">
            <v>582</v>
          </cell>
          <cell r="O130">
            <v>2790</v>
          </cell>
          <cell r="P130">
            <v>6000</v>
          </cell>
          <cell r="Q130">
            <v>1163</v>
          </cell>
          <cell r="R130">
            <v>972</v>
          </cell>
          <cell r="T130">
            <v>5335</v>
          </cell>
          <cell r="U130">
            <v>712</v>
          </cell>
          <cell r="V130">
            <v>747.36</v>
          </cell>
          <cell r="Z130">
            <v>2500</v>
          </cell>
          <cell r="AA130">
            <v>71208.784</v>
          </cell>
        </row>
        <row r="131">
          <cell r="A131" t="str">
            <v>11010012</v>
          </cell>
          <cell r="B131" t="str">
            <v>Tec Canto Reyna Maria Guadalupe</v>
          </cell>
          <cell r="C131" t="str">
            <v>Auxiliar contable "a"</v>
          </cell>
          <cell r="D131">
            <v>111.76</v>
          </cell>
          <cell r="E131">
            <v>3352.8</v>
          </cell>
          <cell r="H131">
            <v>3352.8</v>
          </cell>
          <cell r="I131">
            <v>134.11200000000002</v>
          </cell>
          <cell r="J131">
            <v>3486.9120000000003</v>
          </cell>
          <cell r="K131">
            <v>41843</v>
          </cell>
          <cell r="L131">
            <v>7064.4240000000009</v>
          </cell>
          <cell r="M131">
            <v>1500</v>
          </cell>
          <cell r="N131">
            <v>582</v>
          </cell>
          <cell r="O131">
            <v>2790</v>
          </cell>
          <cell r="P131">
            <v>6000</v>
          </cell>
          <cell r="Q131">
            <v>1163</v>
          </cell>
          <cell r="R131">
            <v>648</v>
          </cell>
          <cell r="T131">
            <v>5335</v>
          </cell>
          <cell r="U131">
            <v>712</v>
          </cell>
          <cell r="V131">
            <v>747.36</v>
          </cell>
          <cell r="Z131">
            <v>2500</v>
          </cell>
          <cell r="AA131">
            <v>70884.784</v>
          </cell>
        </row>
        <row r="132">
          <cell r="A132" t="str">
            <v>11010013</v>
          </cell>
          <cell r="B132" t="str">
            <v>Uicab Cauich Ceidy Concepcion</v>
          </cell>
          <cell r="C132" t="str">
            <v>Auxiliar contable "c"</v>
          </cell>
          <cell r="D132">
            <v>180.26320000000001</v>
          </cell>
          <cell r="E132">
            <v>5407.8960000000006</v>
          </cell>
          <cell r="H132">
            <v>5407.8960000000006</v>
          </cell>
          <cell r="I132">
            <v>216.31584000000004</v>
          </cell>
          <cell r="J132">
            <v>5624.2118400000008</v>
          </cell>
          <cell r="K132">
            <v>67491</v>
          </cell>
          <cell r="L132">
            <v>8663.2291200000018</v>
          </cell>
          <cell r="M132">
            <v>1500</v>
          </cell>
          <cell r="N132">
            <v>938</v>
          </cell>
          <cell r="O132">
            <v>4500</v>
          </cell>
          <cell r="P132">
            <v>6000</v>
          </cell>
          <cell r="Q132">
            <v>1875</v>
          </cell>
          <cell r="R132">
            <v>648</v>
          </cell>
          <cell r="T132">
            <v>8606</v>
          </cell>
          <cell r="U132">
            <v>1148</v>
          </cell>
          <cell r="V132">
            <v>0</v>
          </cell>
          <cell r="Z132">
            <v>2500</v>
          </cell>
          <cell r="AA132">
            <v>103869.22912</v>
          </cell>
        </row>
        <row r="133">
          <cell r="A133" t="str">
            <v>11010014</v>
          </cell>
          <cell r="B133" t="str">
            <v>Vela Ortega Danisse Guadalupe</v>
          </cell>
          <cell r="C133" t="str">
            <v>Auxiliar contable "b"</v>
          </cell>
          <cell r="D133">
            <v>149.99</v>
          </cell>
          <cell r="E133">
            <v>4499.7000000000007</v>
          </cell>
          <cell r="H133">
            <v>4499.7000000000007</v>
          </cell>
          <cell r="I133">
            <v>179.98800000000003</v>
          </cell>
          <cell r="J133">
            <v>4679.688000000001</v>
          </cell>
          <cell r="K133">
            <v>56157</v>
          </cell>
          <cell r="L133">
            <v>8663.0559999999987</v>
          </cell>
          <cell r="M133">
            <v>1500</v>
          </cell>
          <cell r="N133">
            <v>780</v>
          </cell>
          <cell r="O133">
            <v>3744</v>
          </cell>
          <cell r="P133">
            <v>6000</v>
          </cell>
          <cell r="Q133">
            <v>1560</v>
          </cell>
          <cell r="R133">
            <v>972</v>
          </cell>
          <cell r="T133">
            <v>7160</v>
          </cell>
          <cell r="U133">
            <v>955</v>
          </cell>
          <cell r="V133">
            <v>0</v>
          </cell>
          <cell r="Z133">
            <v>2500</v>
          </cell>
          <cell r="AA133">
            <v>89991.055999999997</v>
          </cell>
        </row>
        <row r="134">
          <cell r="A134" t="str">
            <v>12010002</v>
          </cell>
          <cell r="B134" t="str">
            <v>Burgos Dominguez Lizzie</v>
          </cell>
          <cell r="C134" t="str">
            <v>Jefe de departamento "b"</v>
          </cell>
          <cell r="D134">
            <v>723.81</v>
          </cell>
          <cell r="E134">
            <v>21714.3</v>
          </cell>
          <cell r="H134">
            <v>21714.3</v>
          </cell>
          <cell r="I134">
            <v>868.572</v>
          </cell>
          <cell r="J134">
            <v>22582.871999999999</v>
          </cell>
          <cell r="K134">
            <v>270995</v>
          </cell>
          <cell r="L134">
            <v>40527.334000000003</v>
          </cell>
          <cell r="M134">
            <v>1500</v>
          </cell>
          <cell r="N134">
            <v>3764</v>
          </cell>
          <cell r="P134">
            <v>6000</v>
          </cell>
          <cell r="Q134">
            <v>7528</v>
          </cell>
          <cell r="R134">
            <v>324</v>
          </cell>
          <cell r="T134">
            <v>34552</v>
          </cell>
          <cell r="U134">
            <v>4607</v>
          </cell>
          <cell r="V134">
            <v>0</v>
          </cell>
          <cell r="Y134">
            <v>67749</v>
          </cell>
          <cell r="Z134">
            <v>2500</v>
          </cell>
          <cell r="AA134">
            <v>440046.33400000003</v>
          </cell>
        </row>
        <row r="135">
          <cell r="B135" t="str">
            <v>Subtotal</v>
          </cell>
          <cell r="D135">
            <v>2359.8832000000002</v>
          </cell>
          <cell r="E135">
            <v>70796.495999999999</v>
          </cell>
          <cell r="F135">
            <v>0</v>
          </cell>
          <cell r="G135">
            <v>0</v>
          </cell>
          <cell r="H135">
            <v>70796.495999999999</v>
          </cell>
          <cell r="I135">
            <v>2831.8598400000005</v>
          </cell>
          <cell r="J135">
            <v>73628.355840000004</v>
          </cell>
          <cell r="K135">
            <v>883544</v>
          </cell>
          <cell r="L135">
            <v>136540.94912</v>
          </cell>
          <cell r="M135">
            <v>21000</v>
          </cell>
          <cell r="N135">
            <v>12280</v>
          </cell>
          <cell r="O135">
            <v>40842</v>
          </cell>
          <cell r="P135">
            <v>84000</v>
          </cell>
          <cell r="Q135">
            <v>24550</v>
          </cell>
          <cell r="R135">
            <v>12312</v>
          </cell>
          <cell r="S135">
            <v>0</v>
          </cell>
          <cell r="T135">
            <v>112653</v>
          </cell>
          <cell r="U135">
            <v>15028</v>
          </cell>
          <cell r="V135">
            <v>8557.1999999999989</v>
          </cell>
          <cell r="W135">
            <v>0</v>
          </cell>
          <cell r="X135">
            <v>0</v>
          </cell>
          <cell r="Y135">
            <v>67749</v>
          </cell>
          <cell r="Z135">
            <v>35000</v>
          </cell>
          <cell r="AB135">
            <v>1454056.14912</v>
          </cell>
        </row>
        <row r="136">
          <cell r="B136" t="str">
            <v>Depto. de afiliacion y vigencia de derec</v>
          </cell>
          <cell r="E136">
            <v>0</v>
          </cell>
        </row>
        <row r="137">
          <cell r="A137" t="str">
            <v>12010004</v>
          </cell>
          <cell r="B137" t="str">
            <v>Chale Martinez Blanca Leticia</v>
          </cell>
          <cell r="C137" t="str">
            <v>Auxiliar de afiliacion "b"</v>
          </cell>
          <cell r="D137">
            <v>115.37</v>
          </cell>
          <cell r="E137">
            <v>3461.1000000000004</v>
          </cell>
          <cell r="H137">
            <v>3461.1000000000004</v>
          </cell>
          <cell r="I137">
            <v>138.44400000000002</v>
          </cell>
          <cell r="J137">
            <v>3599.5440000000003</v>
          </cell>
          <cell r="K137">
            <v>43195</v>
          </cell>
          <cell r="L137">
            <v>6151.75</v>
          </cell>
          <cell r="M137">
            <v>1500</v>
          </cell>
          <cell r="N137">
            <v>600</v>
          </cell>
          <cell r="O137">
            <v>2880</v>
          </cell>
          <cell r="P137">
            <v>6000</v>
          </cell>
          <cell r="Q137">
            <v>1200</v>
          </cell>
          <cell r="R137">
            <v>1296</v>
          </cell>
          <cell r="T137">
            <v>5508</v>
          </cell>
          <cell r="U137">
            <v>735</v>
          </cell>
          <cell r="V137">
            <v>2025.6</v>
          </cell>
          <cell r="Z137">
            <v>2500</v>
          </cell>
          <cell r="AA137">
            <v>73591.350000000006</v>
          </cell>
        </row>
        <row r="138">
          <cell r="A138" t="str">
            <v>12010005</v>
          </cell>
          <cell r="B138" t="str">
            <v>Gil Garcia Maria Antonia</v>
          </cell>
          <cell r="C138" t="str">
            <v>Coordinador de Afiliacion</v>
          </cell>
          <cell r="D138">
            <v>273.86320000000001</v>
          </cell>
          <cell r="E138">
            <v>8215.8960000000006</v>
          </cell>
          <cell r="H138">
            <v>8215.8960000000006</v>
          </cell>
          <cell r="I138">
            <v>328.63584000000003</v>
          </cell>
          <cell r="J138">
            <v>8544.5318400000015</v>
          </cell>
          <cell r="K138">
            <v>102535</v>
          </cell>
          <cell r="L138">
            <v>13202.509120000002</v>
          </cell>
          <cell r="M138">
            <v>1500</v>
          </cell>
          <cell r="N138">
            <v>1425</v>
          </cell>
          <cell r="O138">
            <v>6836</v>
          </cell>
          <cell r="P138">
            <v>6000</v>
          </cell>
          <cell r="Q138">
            <v>2849</v>
          </cell>
          <cell r="R138">
            <v>648</v>
          </cell>
          <cell r="T138">
            <v>13074</v>
          </cell>
          <cell r="U138">
            <v>1744</v>
          </cell>
          <cell r="V138">
            <v>0</v>
          </cell>
          <cell r="Z138">
            <v>2500</v>
          </cell>
          <cell r="AA138">
            <v>152313.50912</v>
          </cell>
        </row>
        <row r="139">
          <cell r="A139" t="str">
            <v>12010006</v>
          </cell>
          <cell r="B139" t="str">
            <v>Gomez Lugo Monica Isabel</v>
          </cell>
          <cell r="C139" t="str">
            <v>Auxiliar de afiliacion "a"</v>
          </cell>
          <cell r="D139">
            <v>111.76</v>
          </cell>
          <cell r="E139">
            <v>3352.8</v>
          </cell>
          <cell r="H139">
            <v>3352.8</v>
          </cell>
          <cell r="I139">
            <v>134.11200000000002</v>
          </cell>
          <cell r="J139">
            <v>3486.9120000000003</v>
          </cell>
          <cell r="K139">
            <v>41843</v>
          </cell>
          <cell r="L139">
            <v>5020.5320000000002</v>
          </cell>
          <cell r="M139">
            <v>1500</v>
          </cell>
          <cell r="N139">
            <v>582</v>
          </cell>
          <cell r="O139">
            <v>2790</v>
          </cell>
          <cell r="P139">
            <v>6000</v>
          </cell>
          <cell r="Q139">
            <v>1163</v>
          </cell>
          <cell r="R139">
            <v>648</v>
          </cell>
          <cell r="T139">
            <v>5335</v>
          </cell>
          <cell r="U139">
            <v>712</v>
          </cell>
          <cell r="V139">
            <v>2381.7600000000002</v>
          </cell>
          <cell r="Z139">
            <v>2500</v>
          </cell>
          <cell r="AA139">
            <v>70475.292000000001</v>
          </cell>
        </row>
        <row r="140">
          <cell r="A140" t="str">
            <v>12010007</v>
          </cell>
          <cell r="B140" t="str">
            <v>Pech Burgos Gabriela</v>
          </cell>
          <cell r="C140" t="str">
            <v>Auxiliar de afiliacion "a"</v>
          </cell>
          <cell r="D140">
            <v>111.76</v>
          </cell>
          <cell r="E140">
            <v>3352.8</v>
          </cell>
          <cell r="H140">
            <v>3352.8</v>
          </cell>
          <cell r="I140">
            <v>134.11200000000002</v>
          </cell>
          <cell r="J140">
            <v>3486.9120000000003</v>
          </cell>
          <cell r="K140">
            <v>41843</v>
          </cell>
          <cell r="L140">
            <v>5020.5320000000002</v>
          </cell>
          <cell r="M140">
            <v>1500</v>
          </cell>
          <cell r="N140">
            <v>582</v>
          </cell>
          <cell r="O140">
            <v>2790</v>
          </cell>
          <cell r="P140">
            <v>6000</v>
          </cell>
          <cell r="Q140">
            <v>1163</v>
          </cell>
          <cell r="R140">
            <v>972</v>
          </cell>
          <cell r="T140">
            <v>5335</v>
          </cell>
          <cell r="U140">
            <v>712</v>
          </cell>
          <cell r="V140">
            <v>2381.7600000000002</v>
          </cell>
          <cell r="Z140">
            <v>2500</v>
          </cell>
          <cell r="AA140">
            <v>70799.292000000001</v>
          </cell>
        </row>
        <row r="141">
          <cell r="A141" t="str">
            <v>12010008</v>
          </cell>
          <cell r="B141" t="str">
            <v>Perera Montejo Guadalupe Maricruz</v>
          </cell>
          <cell r="C141" t="str">
            <v>Auxiliar de afiliacion "a"</v>
          </cell>
          <cell r="D141">
            <v>111.76</v>
          </cell>
          <cell r="E141">
            <v>3352.8</v>
          </cell>
          <cell r="H141">
            <v>3352.8</v>
          </cell>
          <cell r="I141">
            <v>134.11200000000002</v>
          </cell>
          <cell r="J141">
            <v>3486.9120000000003</v>
          </cell>
          <cell r="K141">
            <v>41843</v>
          </cell>
          <cell r="L141">
            <v>5020.5320000000002</v>
          </cell>
          <cell r="M141">
            <v>1500</v>
          </cell>
          <cell r="N141">
            <v>582</v>
          </cell>
          <cell r="O141">
            <v>2790</v>
          </cell>
          <cell r="P141">
            <v>6000</v>
          </cell>
          <cell r="Q141">
            <v>1163</v>
          </cell>
          <cell r="R141">
            <v>648</v>
          </cell>
          <cell r="T141">
            <v>5335</v>
          </cell>
          <cell r="U141">
            <v>712</v>
          </cell>
          <cell r="V141">
            <v>2381.7600000000002</v>
          </cell>
          <cell r="Z141">
            <v>2500</v>
          </cell>
          <cell r="AA141">
            <v>70475.292000000001</v>
          </cell>
        </row>
        <row r="142">
          <cell r="A142" t="str">
            <v>12010009</v>
          </cell>
          <cell r="B142" t="str">
            <v>Quiñones Pech Aurora Beatriz</v>
          </cell>
          <cell r="C142" t="str">
            <v>Auxiliar de afiliacion"c"</v>
          </cell>
          <cell r="D142">
            <v>132.70400000000001</v>
          </cell>
          <cell r="E142">
            <v>3981.1200000000003</v>
          </cell>
          <cell r="H142">
            <v>3981.1200000000003</v>
          </cell>
          <cell r="I142">
            <v>159.24480000000003</v>
          </cell>
          <cell r="J142">
            <v>4140.3648000000003</v>
          </cell>
          <cell r="K142">
            <v>49685</v>
          </cell>
          <cell r="L142">
            <v>6151.9464000000007</v>
          </cell>
          <cell r="M142">
            <v>1500</v>
          </cell>
          <cell r="N142">
            <v>691</v>
          </cell>
          <cell r="O142">
            <v>3313</v>
          </cell>
          <cell r="P142">
            <v>6000</v>
          </cell>
          <cell r="Q142">
            <v>1381</v>
          </cell>
          <cell r="R142">
            <v>972</v>
          </cell>
          <cell r="T142">
            <v>6335</v>
          </cell>
          <cell r="U142">
            <v>845</v>
          </cell>
          <cell r="V142">
            <v>2025.36</v>
          </cell>
          <cell r="Z142">
            <v>2500</v>
          </cell>
          <cell r="AA142">
            <v>81399.306400000001</v>
          </cell>
        </row>
        <row r="143">
          <cell r="A143" t="str">
            <v>12010010</v>
          </cell>
          <cell r="B143" t="str">
            <v>Uicab Vazquez Gladys</v>
          </cell>
          <cell r="C143" t="str">
            <v>Auxiliar de afiliacion "a"</v>
          </cell>
          <cell r="D143">
            <v>111.76</v>
          </cell>
          <cell r="E143">
            <v>3352.8</v>
          </cell>
          <cell r="H143">
            <v>3352.8</v>
          </cell>
          <cell r="I143">
            <v>134.11200000000002</v>
          </cell>
          <cell r="J143">
            <v>3486.9120000000003</v>
          </cell>
          <cell r="K143">
            <v>41843</v>
          </cell>
          <cell r="L143">
            <v>5020.5320000000002</v>
          </cell>
          <cell r="M143">
            <v>1500</v>
          </cell>
          <cell r="N143">
            <v>582</v>
          </cell>
          <cell r="O143">
            <v>2790</v>
          </cell>
          <cell r="P143">
            <v>6000</v>
          </cell>
          <cell r="Q143">
            <v>1163</v>
          </cell>
          <cell r="R143">
            <v>972</v>
          </cell>
          <cell r="T143">
            <v>5335</v>
          </cell>
          <cell r="U143">
            <v>712</v>
          </cell>
          <cell r="V143">
            <v>2381.7600000000002</v>
          </cell>
          <cell r="Z143">
            <v>2500</v>
          </cell>
          <cell r="AA143">
            <v>70799.292000000001</v>
          </cell>
        </row>
        <row r="144">
          <cell r="A144" t="str">
            <v>12010011</v>
          </cell>
          <cell r="B144" t="str">
            <v>Carrillo Cruz Reyna Amira</v>
          </cell>
          <cell r="C144" t="str">
            <v>Jefe de departamento "b"</v>
          </cell>
          <cell r="D144">
            <v>723.81</v>
          </cell>
          <cell r="E144">
            <v>21714.3</v>
          </cell>
          <cell r="H144">
            <v>21714.3</v>
          </cell>
          <cell r="I144">
            <v>868.572</v>
          </cell>
          <cell r="J144">
            <v>22582.871999999999</v>
          </cell>
          <cell r="K144">
            <v>270995</v>
          </cell>
          <cell r="L144">
            <v>40527.334000000003</v>
          </cell>
          <cell r="M144">
            <v>1500</v>
          </cell>
          <cell r="N144">
            <v>3764</v>
          </cell>
          <cell r="P144">
            <v>6000</v>
          </cell>
          <cell r="Q144">
            <v>7528</v>
          </cell>
          <cell r="T144">
            <v>34552</v>
          </cell>
          <cell r="U144">
            <v>4607</v>
          </cell>
          <cell r="V144">
            <v>0</v>
          </cell>
          <cell r="Y144">
            <v>67749</v>
          </cell>
          <cell r="Z144">
            <v>2500</v>
          </cell>
          <cell r="AA144">
            <v>439722.33400000003</v>
          </cell>
        </row>
        <row r="145">
          <cell r="A145" t="str">
            <v>12010012</v>
          </cell>
          <cell r="B145" t="str">
            <v>Zaldivar Zaldivar Rosa Isela</v>
          </cell>
          <cell r="C145" t="str">
            <v>Auxiliar de afiliacion "a"</v>
          </cell>
          <cell r="D145">
            <v>111.76</v>
          </cell>
          <cell r="E145">
            <v>3352.8</v>
          </cell>
          <cell r="H145">
            <v>3352.8</v>
          </cell>
          <cell r="I145">
            <v>134.11200000000002</v>
          </cell>
          <cell r="J145">
            <v>3486.9120000000003</v>
          </cell>
          <cell r="K145">
            <v>41843</v>
          </cell>
          <cell r="L145">
            <v>5020.5320000000002</v>
          </cell>
          <cell r="M145">
            <v>1500</v>
          </cell>
          <cell r="N145">
            <v>582</v>
          </cell>
          <cell r="O145">
            <v>2790</v>
          </cell>
          <cell r="P145">
            <v>6000</v>
          </cell>
          <cell r="Q145">
            <v>1163</v>
          </cell>
          <cell r="T145">
            <v>5335</v>
          </cell>
          <cell r="U145">
            <v>712</v>
          </cell>
          <cell r="V145">
            <v>2381.7600000000002</v>
          </cell>
          <cell r="Z145">
            <v>2500</v>
          </cell>
          <cell r="AA145">
            <v>69827.292000000001</v>
          </cell>
        </row>
        <row r="146">
          <cell r="A146" t="str">
            <v>12010013</v>
          </cell>
          <cell r="B146" t="str">
            <v>Herrera Uicab Leisa Patricia</v>
          </cell>
          <cell r="C146" t="str">
            <v>Auxiliar de afiliacion "a"</v>
          </cell>
          <cell r="D146">
            <v>111.76</v>
          </cell>
          <cell r="E146">
            <v>3352.8</v>
          </cell>
          <cell r="H146">
            <v>3352.8</v>
          </cell>
          <cell r="I146">
            <v>134.11200000000002</v>
          </cell>
          <cell r="J146">
            <v>3486.9120000000003</v>
          </cell>
          <cell r="K146">
            <v>41843</v>
          </cell>
          <cell r="L146">
            <v>5020.5320000000002</v>
          </cell>
          <cell r="M146">
            <v>1500</v>
          </cell>
          <cell r="N146">
            <v>582</v>
          </cell>
          <cell r="O146">
            <v>2790</v>
          </cell>
          <cell r="P146">
            <v>6000</v>
          </cell>
          <cell r="Q146">
            <v>1163</v>
          </cell>
          <cell r="T146">
            <v>5335</v>
          </cell>
          <cell r="U146">
            <v>712</v>
          </cell>
          <cell r="V146">
            <v>2381.7600000000002</v>
          </cell>
          <cell r="Z146">
            <v>2500</v>
          </cell>
          <cell r="AA146">
            <v>69827.292000000001</v>
          </cell>
        </row>
        <row r="147">
          <cell r="A147" t="str">
            <v>12010014</v>
          </cell>
          <cell r="B147" t="str">
            <v>Canche Huchin Rosana</v>
          </cell>
          <cell r="C147" t="str">
            <v>Auxiliar de afiliacion "a"</v>
          </cell>
          <cell r="D147">
            <v>111.19</v>
          </cell>
          <cell r="E147">
            <v>3335.7</v>
          </cell>
          <cell r="H147">
            <v>3461.1</v>
          </cell>
          <cell r="I147">
            <v>138.44399999999999</v>
          </cell>
          <cell r="J147">
            <v>3599.5439999999999</v>
          </cell>
          <cell r="K147">
            <v>43195</v>
          </cell>
          <cell r="L147">
            <v>4818.2539999999999</v>
          </cell>
          <cell r="M147">
            <v>1500</v>
          </cell>
          <cell r="N147">
            <v>600</v>
          </cell>
          <cell r="O147">
            <v>2880</v>
          </cell>
          <cell r="P147">
            <v>6000</v>
          </cell>
          <cell r="Q147">
            <v>1200</v>
          </cell>
          <cell r="T147">
            <v>5508</v>
          </cell>
          <cell r="U147">
            <v>735</v>
          </cell>
          <cell r="V147">
            <v>2589.84</v>
          </cell>
          <cell r="Z147">
            <v>2500</v>
          </cell>
          <cell r="AA147">
            <v>71526.093999999997</v>
          </cell>
        </row>
        <row r="148">
          <cell r="B148" t="str">
            <v>Subtotal</v>
          </cell>
          <cell r="D148">
            <v>2027.4972</v>
          </cell>
          <cell r="E148">
            <v>60824.915999999997</v>
          </cell>
          <cell r="F148">
            <v>0</v>
          </cell>
          <cell r="G148">
            <v>0</v>
          </cell>
          <cell r="H148">
            <v>60950.315999999999</v>
          </cell>
          <cell r="I148">
            <v>2438.0126400000004</v>
          </cell>
          <cell r="J148">
            <v>63388.32864</v>
          </cell>
          <cell r="K148">
            <v>760663</v>
          </cell>
          <cell r="L148">
            <v>100974.98552000002</v>
          </cell>
          <cell r="M148">
            <v>16500</v>
          </cell>
          <cell r="N148">
            <v>10572</v>
          </cell>
          <cell r="O148">
            <v>32649</v>
          </cell>
          <cell r="P148">
            <v>66000</v>
          </cell>
          <cell r="Q148">
            <v>21136</v>
          </cell>
          <cell r="R148">
            <v>6156</v>
          </cell>
          <cell r="S148">
            <v>0</v>
          </cell>
          <cell r="T148">
            <v>96987</v>
          </cell>
          <cell r="U148">
            <v>12938</v>
          </cell>
          <cell r="V148">
            <v>20931.360000000004</v>
          </cell>
          <cell r="W148">
            <v>0</v>
          </cell>
          <cell r="X148">
            <v>0</v>
          </cell>
          <cell r="Y148">
            <v>67749</v>
          </cell>
          <cell r="Z148">
            <v>27500</v>
          </cell>
          <cell r="AB148">
            <v>1240756.34552</v>
          </cell>
        </row>
        <row r="149">
          <cell r="B149" t="str">
            <v>Depto. de credito</v>
          </cell>
          <cell r="E149">
            <v>0</v>
          </cell>
        </row>
        <row r="150">
          <cell r="A150" t="str">
            <v>02010001</v>
          </cell>
          <cell r="B150" t="str">
            <v>Ake Canul Maria Del Carmen</v>
          </cell>
          <cell r="C150" t="str">
            <v>Auxiliar de credito "c"</v>
          </cell>
          <cell r="D150">
            <v>122.58</v>
          </cell>
          <cell r="E150">
            <v>3677.4</v>
          </cell>
          <cell r="H150">
            <v>3677.4</v>
          </cell>
          <cell r="I150">
            <v>147.096</v>
          </cell>
          <cell r="J150">
            <v>3824.4960000000001</v>
          </cell>
          <cell r="K150">
            <v>45894</v>
          </cell>
          <cell r="L150">
            <v>5794.2120000000004</v>
          </cell>
          <cell r="M150">
            <v>1500</v>
          </cell>
          <cell r="N150">
            <v>638</v>
          </cell>
          <cell r="O150">
            <v>3060</v>
          </cell>
          <cell r="P150">
            <v>6000</v>
          </cell>
          <cell r="Q150">
            <v>1275</v>
          </cell>
          <cell r="R150">
            <v>972</v>
          </cell>
          <cell r="T150">
            <v>5852</v>
          </cell>
          <cell r="U150">
            <v>781</v>
          </cell>
          <cell r="V150">
            <v>2167.92</v>
          </cell>
          <cell r="Z150">
            <v>2500</v>
          </cell>
          <cell r="AA150">
            <v>76434.131999999998</v>
          </cell>
        </row>
        <row r="151">
          <cell r="A151" t="str">
            <v>10010006</v>
          </cell>
          <cell r="B151" t="str">
            <v>Duran Perez Monica Esperanza</v>
          </cell>
          <cell r="C151" t="str">
            <v>Auxiliar de credito "a"</v>
          </cell>
          <cell r="D151">
            <v>111.76</v>
          </cell>
          <cell r="E151">
            <v>3352.8</v>
          </cell>
          <cell r="H151">
            <v>3352.8</v>
          </cell>
          <cell r="I151">
            <v>134.11200000000002</v>
          </cell>
          <cell r="J151">
            <v>3486.9120000000003</v>
          </cell>
          <cell r="K151">
            <v>41843</v>
          </cell>
          <cell r="L151">
            <v>5020.5320000000002</v>
          </cell>
          <cell r="M151">
            <v>1500</v>
          </cell>
          <cell r="N151">
            <v>582</v>
          </cell>
          <cell r="O151">
            <v>2790</v>
          </cell>
          <cell r="P151">
            <v>6000</v>
          </cell>
          <cell r="Q151">
            <v>1163</v>
          </cell>
          <cell r="R151">
            <v>324</v>
          </cell>
          <cell r="T151">
            <v>5335</v>
          </cell>
          <cell r="U151">
            <v>712</v>
          </cell>
          <cell r="V151">
            <v>2381.7600000000002</v>
          </cell>
          <cell r="Z151">
            <v>2500</v>
          </cell>
          <cell r="AA151">
            <v>70151.292000000001</v>
          </cell>
        </row>
        <row r="152">
          <cell r="A152" t="str">
            <v>13010001</v>
          </cell>
          <cell r="B152" t="str">
            <v>Aguilar Ku Maria De Lourdes</v>
          </cell>
          <cell r="C152" t="str">
            <v>Auxiliar de credito "a"</v>
          </cell>
          <cell r="D152">
            <v>111.76</v>
          </cell>
          <cell r="E152">
            <v>3352.8</v>
          </cell>
          <cell r="H152">
            <v>3352.8</v>
          </cell>
          <cell r="I152">
            <v>134.11200000000002</v>
          </cell>
          <cell r="J152">
            <v>3486.9120000000003</v>
          </cell>
          <cell r="K152">
            <v>41843</v>
          </cell>
          <cell r="L152">
            <v>5020.5320000000002</v>
          </cell>
          <cell r="M152">
            <v>1500</v>
          </cell>
          <cell r="N152">
            <v>582</v>
          </cell>
          <cell r="O152">
            <v>2790</v>
          </cell>
          <cell r="P152">
            <v>6000</v>
          </cell>
          <cell r="Q152">
            <v>1163</v>
          </cell>
          <cell r="R152">
            <v>972</v>
          </cell>
          <cell r="T152">
            <v>5335</v>
          </cell>
          <cell r="U152">
            <v>712</v>
          </cell>
          <cell r="V152">
            <v>2381.7600000000002</v>
          </cell>
          <cell r="Z152">
            <v>2500</v>
          </cell>
          <cell r="AA152">
            <v>70799.292000000001</v>
          </cell>
        </row>
        <row r="153">
          <cell r="A153" t="str">
            <v>13010002</v>
          </cell>
          <cell r="B153" t="str">
            <v>Alpuche Tuyub Juan Manuel</v>
          </cell>
          <cell r="C153" t="str">
            <v>Auxiliar de credito "b"</v>
          </cell>
          <cell r="D153">
            <v>115.37</v>
          </cell>
          <cell r="E153">
            <v>3461.1000000000004</v>
          </cell>
          <cell r="H153">
            <v>3461.1000000000004</v>
          </cell>
          <cell r="I153">
            <v>138.44400000000002</v>
          </cell>
          <cell r="J153">
            <v>3599.5440000000003</v>
          </cell>
          <cell r="K153">
            <v>43195</v>
          </cell>
          <cell r="L153">
            <v>5794.2120000000004</v>
          </cell>
          <cell r="M153">
            <v>1500</v>
          </cell>
          <cell r="N153">
            <v>600</v>
          </cell>
          <cell r="O153">
            <v>2880</v>
          </cell>
          <cell r="P153">
            <v>6000</v>
          </cell>
          <cell r="Q153">
            <v>1200</v>
          </cell>
          <cell r="R153">
            <v>1296</v>
          </cell>
          <cell r="T153">
            <v>5508</v>
          </cell>
          <cell r="U153">
            <v>735</v>
          </cell>
          <cell r="V153">
            <v>2167.92</v>
          </cell>
          <cell r="Z153">
            <v>2500</v>
          </cell>
          <cell r="AA153">
            <v>73376.131999999998</v>
          </cell>
        </row>
        <row r="154">
          <cell r="A154" t="str">
            <v>13010003</v>
          </cell>
          <cell r="B154" t="str">
            <v>Bacab Ku Maria Delfina</v>
          </cell>
          <cell r="C154" t="str">
            <v>Auxiliar de credito "b"</v>
          </cell>
          <cell r="D154">
            <v>115.37</v>
          </cell>
          <cell r="E154">
            <v>3461.1000000000004</v>
          </cell>
          <cell r="H154">
            <v>3461.1000000000004</v>
          </cell>
          <cell r="I154">
            <v>138.44400000000002</v>
          </cell>
          <cell r="J154">
            <v>3599.5440000000003</v>
          </cell>
          <cell r="K154">
            <v>43195</v>
          </cell>
          <cell r="L154">
            <v>5794.2120000000004</v>
          </cell>
          <cell r="M154">
            <v>1500</v>
          </cell>
          <cell r="N154">
            <v>600</v>
          </cell>
          <cell r="O154">
            <v>2880</v>
          </cell>
          <cell r="P154">
            <v>6000</v>
          </cell>
          <cell r="Q154">
            <v>1200</v>
          </cell>
          <cell r="R154">
            <v>972</v>
          </cell>
          <cell r="T154">
            <v>5508</v>
          </cell>
          <cell r="U154">
            <v>735</v>
          </cell>
          <cell r="V154">
            <v>2167.92</v>
          </cell>
          <cell r="Z154">
            <v>2500</v>
          </cell>
          <cell r="AA154">
            <v>73052.131999999998</v>
          </cell>
        </row>
        <row r="155">
          <cell r="A155" t="str">
            <v>13010004</v>
          </cell>
          <cell r="B155" t="str">
            <v>Balam Chable Araceli</v>
          </cell>
          <cell r="C155" t="str">
            <v>Auxiliar de credito "c"</v>
          </cell>
          <cell r="D155">
            <v>125.7672</v>
          </cell>
          <cell r="E155">
            <v>3773.0160000000001</v>
          </cell>
          <cell r="H155">
            <v>3773.0160000000001</v>
          </cell>
          <cell r="I155">
            <v>150.92064000000002</v>
          </cell>
          <cell r="J155">
            <v>3923.9366399999999</v>
          </cell>
          <cell r="K155">
            <v>47088</v>
          </cell>
          <cell r="L155">
            <v>5794.0655200000001</v>
          </cell>
          <cell r="M155">
            <v>1500</v>
          </cell>
          <cell r="N155">
            <v>654</v>
          </cell>
          <cell r="O155">
            <v>3140</v>
          </cell>
          <cell r="P155">
            <v>6000</v>
          </cell>
          <cell r="Q155">
            <v>1308</v>
          </cell>
          <cell r="R155">
            <v>972</v>
          </cell>
          <cell r="T155">
            <v>6004</v>
          </cell>
          <cell r="U155">
            <v>801</v>
          </cell>
          <cell r="V155">
            <v>2167.92</v>
          </cell>
          <cell r="Z155">
            <v>2500</v>
          </cell>
          <cell r="AA155">
            <v>77928.985520000002</v>
          </cell>
        </row>
        <row r="156">
          <cell r="A156" t="str">
            <v>13010005</v>
          </cell>
          <cell r="B156" t="str">
            <v>Boldo Rodriguez Gaby Del Pilar</v>
          </cell>
          <cell r="C156" t="str">
            <v>Auxiliar de credito "c"</v>
          </cell>
          <cell r="D156">
            <v>125.7672</v>
          </cell>
          <cell r="E156">
            <v>3773.0160000000001</v>
          </cell>
          <cell r="H156">
            <v>3773.0160000000001</v>
          </cell>
          <cell r="I156">
            <v>150.92064000000002</v>
          </cell>
          <cell r="J156">
            <v>3923.9366399999999</v>
          </cell>
          <cell r="K156">
            <v>47088</v>
          </cell>
          <cell r="L156">
            <v>5794.0655200000001</v>
          </cell>
          <cell r="M156">
            <v>1500</v>
          </cell>
          <cell r="N156">
            <v>654</v>
          </cell>
          <cell r="O156">
            <v>3140</v>
          </cell>
          <cell r="P156">
            <v>6000</v>
          </cell>
          <cell r="Q156">
            <v>1308</v>
          </cell>
          <cell r="R156">
            <v>972</v>
          </cell>
          <cell r="T156">
            <v>6004</v>
          </cell>
          <cell r="U156">
            <v>801</v>
          </cell>
          <cell r="V156">
            <v>2167.92</v>
          </cell>
          <cell r="Z156">
            <v>2500</v>
          </cell>
          <cell r="AA156">
            <v>77928.985520000002</v>
          </cell>
        </row>
        <row r="157">
          <cell r="A157" t="str">
            <v>13010006</v>
          </cell>
          <cell r="B157" t="str">
            <v>Borges Sosa Marbella Yolanda</v>
          </cell>
          <cell r="C157" t="str">
            <v>Auxiliar de credito "a"</v>
          </cell>
          <cell r="D157">
            <v>111.76</v>
          </cell>
          <cell r="E157">
            <v>3352.8</v>
          </cell>
          <cell r="H157">
            <v>3352.8</v>
          </cell>
          <cell r="I157">
            <v>134.11200000000002</v>
          </cell>
          <cell r="J157">
            <v>3486.9120000000003</v>
          </cell>
          <cell r="K157">
            <v>41843</v>
          </cell>
          <cell r="L157">
            <v>5020.5320000000002</v>
          </cell>
          <cell r="M157">
            <v>1500</v>
          </cell>
          <cell r="N157">
            <v>582</v>
          </cell>
          <cell r="O157">
            <v>2790</v>
          </cell>
          <cell r="P157">
            <v>6000</v>
          </cell>
          <cell r="Q157">
            <v>1163</v>
          </cell>
          <cell r="R157">
            <v>1296</v>
          </cell>
          <cell r="T157">
            <v>5335</v>
          </cell>
          <cell r="U157">
            <v>712</v>
          </cell>
          <cell r="V157">
            <v>2381.7600000000002</v>
          </cell>
          <cell r="Z157">
            <v>2500</v>
          </cell>
          <cell r="AA157">
            <v>71123.292000000001</v>
          </cell>
        </row>
        <row r="158">
          <cell r="A158" t="str">
            <v>13010007</v>
          </cell>
          <cell r="B158" t="str">
            <v>Briceño Tolosa Martha Noemi</v>
          </cell>
          <cell r="C158" t="str">
            <v>Auxiliar de credito "a"</v>
          </cell>
          <cell r="D158">
            <v>111.76</v>
          </cell>
          <cell r="E158">
            <v>3352.8</v>
          </cell>
          <cell r="H158">
            <v>3352.8</v>
          </cell>
          <cell r="I158">
            <v>134.11200000000002</v>
          </cell>
          <cell r="J158">
            <v>3486.9120000000003</v>
          </cell>
          <cell r="K158">
            <v>41843</v>
          </cell>
          <cell r="L158">
            <v>5020.5320000000002</v>
          </cell>
          <cell r="M158">
            <v>1500</v>
          </cell>
          <cell r="N158">
            <v>582</v>
          </cell>
          <cell r="O158">
            <v>2790</v>
          </cell>
          <cell r="P158">
            <v>6000</v>
          </cell>
          <cell r="Q158">
            <v>1163</v>
          </cell>
          <cell r="R158">
            <v>1620</v>
          </cell>
          <cell r="T158">
            <v>5335</v>
          </cell>
          <cell r="U158">
            <v>712</v>
          </cell>
          <cell r="V158">
            <v>2381.7600000000002</v>
          </cell>
          <cell r="Z158">
            <v>2500</v>
          </cell>
          <cell r="AA158">
            <v>71447.292000000001</v>
          </cell>
        </row>
        <row r="159">
          <cell r="A159" t="str">
            <v>13010008</v>
          </cell>
          <cell r="B159" t="str">
            <v>Carmona Garcia Efrain Francisco</v>
          </cell>
          <cell r="C159" t="str">
            <v>Jefe de departamento "b"</v>
          </cell>
          <cell r="D159">
            <v>723.81</v>
          </cell>
          <cell r="E159">
            <v>21714.3</v>
          </cell>
          <cell r="H159">
            <v>21714.3</v>
          </cell>
          <cell r="I159">
            <v>868.572</v>
          </cell>
          <cell r="J159">
            <v>22582.871999999999</v>
          </cell>
          <cell r="K159">
            <v>270995</v>
          </cell>
          <cell r="L159">
            <v>40527.334000000003</v>
          </cell>
          <cell r="M159">
            <v>1500</v>
          </cell>
          <cell r="N159">
            <v>3764</v>
          </cell>
          <cell r="P159">
            <v>6000</v>
          </cell>
          <cell r="Q159">
            <v>7528</v>
          </cell>
          <cell r="R159">
            <v>1296</v>
          </cell>
          <cell r="T159">
            <v>34552</v>
          </cell>
          <cell r="U159">
            <v>4607</v>
          </cell>
          <cell r="V159">
            <v>0</v>
          </cell>
          <cell r="Y159">
            <v>67749</v>
          </cell>
          <cell r="Z159">
            <v>2500</v>
          </cell>
          <cell r="AA159">
            <v>441018.33400000003</v>
          </cell>
        </row>
        <row r="160">
          <cell r="A160" t="str">
            <v>13010009</v>
          </cell>
          <cell r="B160" t="str">
            <v>Castillo Cox Ivone Isabel</v>
          </cell>
          <cell r="C160" t="str">
            <v>Auxiliar de credito "b"</v>
          </cell>
          <cell r="D160">
            <v>115.36</v>
          </cell>
          <cell r="E160">
            <v>3460.8</v>
          </cell>
          <cell r="H160">
            <v>3460.8</v>
          </cell>
          <cell r="I160">
            <v>138.43200000000002</v>
          </cell>
          <cell r="J160">
            <v>3599.232</v>
          </cell>
          <cell r="K160">
            <v>43191</v>
          </cell>
          <cell r="L160">
            <v>5794.2120000000004</v>
          </cell>
          <cell r="M160">
            <v>1500</v>
          </cell>
          <cell r="N160">
            <v>600</v>
          </cell>
          <cell r="O160">
            <v>2880</v>
          </cell>
          <cell r="P160">
            <v>6000</v>
          </cell>
          <cell r="Q160">
            <v>1200</v>
          </cell>
          <cell r="R160">
            <v>648</v>
          </cell>
          <cell r="T160">
            <v>5507</v>
          </cell>
          <cell r="U160">
            <v>735</v>
          </cell>
          <cell r="V160">
            <v>2167.92</v>
          </cell>
          <cell r="Z160">
            <v>2500</v>
          </cell>
          <cell r="AA160">
            <v>72723.131999999998</v>
          </cell>
        </row>
        <row r="161">
          <cell r="A161" t="str">
            <v>13010010</v>
          </cell>
          <cell r="B161" t="str">
            <v>Ceballos Arana Maria Del Carmen</v>
          </cell>
          <cell r="C161" t="str">
            <v>Auxiliar de credito "a"</v>
          </cell>
          <cell r="D161">
            <v>111.76</v>
          </cell>
          <cell r="E161">
            <v>3352.8</v>
          </cell>
          <cell r="H161">
            <v>3352.8</v>
          </cell>
          <cell r="I161">
            <v>134.11200000000002</v>
          </cell>
          <cell r="J161">
            <v>3486.9120000000003</v>
          </cell>
          <cell r="K161">
            <v>41843</v>
          </cell>
          <cell r="L161">
            <v>5020.5320000000002</v>
          </cell>
          <cell r="M161">
            <v>1500</v>
          </cell>
          <cell r="N161">
            <v>582</v>
          </cell>
          <cell r="O161">
            <v>2790</v>
          </cell>
          <cell r="P161">
            <v>6000</v>
          </cell>
          <cell r="Q161">
            <v>1163</v>
          </cell>
          <cell r="R161">
            <v>972</v>
          </cell>
          <cell r="T161">
            <v>5335</v>
          </cell>
          <cell r="U161">
            <v>712</v>
          </cell>
          <cell r="V161">
            <v>2381.7600000000002</v>
          </cell>
          <cell r="Z161">
            <v>2500</v>
          </cell>
          <cell r="AA161">
            <v>70799.292000000001</v>
          </cell>
        </row>
        <row r="162">
          <cell r="A162" t="str">
            <v>13010011</v>
          </cell>
          <cell r="B162" t="str">
            <v>Cervera Villalobos Sergio Arturo</v>
          </cell>
          <cell r="C162" t="str">
            <v>Coordinador de Credito</v>
          </cell>
          <cell r="D162">
            <v>180.26320000000001</v>
          </cell>
          <cell r="E162">
            <v>5407.8960000000006</v>
          </cell>
          <cell r="H162">
            <v>5407.8960000000006</v>
          </cell>
          <cell r="I162">
            <v>216.31584000000004</v>
          </cell>
          <cell r="J162">
            <v>5624.2118400000008</v>
          </cell>
          <cell r="K162">
            <v>67491</v>
          </cell>
          <cell r="L162">
            <v>8663.2291200000018</v>
          </cell>
          <cell r="M162">
            <v>1500</v>
          </cell>
          <cell r="N162">
            <v>938</v>
          </cell>
          <cell r="O162">
            <v>4500</v>
          </cell>
          <cell r="P162">
            <v>6000</v>
          </cell>
          <cell r="Q162">
            <v>1875</v>
          </cell>
          <cell r="R162">
            <v>972</v>
          </cell>
          <cell r="T162">
            <v>8606</v>
          </cell>
          <cell r="U162">
            <v>1148</v>
          </cell>
          <cell r="V162">
            <v>0</v>
          </cell>
          <cell r="Z162">
            <v>2500</v>
          </cell>
          <cell r="AA162">
            <v>104193.22912</v>
          </cell>
        </row>
        <row r="163">
          <cell r="A163" t="str">
            <v>13010012</v>
          </cell>
          <cell r="B163" t="str">
            <v>Cocom Cutz Ligia Del Rosario</v>
          </cell>
          <cell r="C163" t="str">
            <v>Auxiliar de credito "a"</v>
          </cell>
          <cell r="D163">
            <v>111.76</v>
          </cell>
          <cell r="E163">
            <v>3352.8</v>
          </cell>
          <cell r="H163">
            <v>3352.8</v>
          </cell>
          <cell r="I163">
            <v>134.11200000000002</v>
          </cell>
          <cell r="J163">
            <v>3486.9120000000003</v>
          </cell>
          <cell r="K163">
            <v>41843</v>
          </cell>
          <cell r="L163">
            <v>5020.5320000000002</v>
          </cell>
          <cell r="M163">
            <v>1500</v>
          </cell>
          <cell r="N163">
            <v>582</v>
          </cell>
          <cell r="O163">
            <v>2790</v>
          </cell>
          <cell r="P163">
            <v>6000</v>
          </cell>
          <cell r="Q163">
            <v>1163</v>
          </cell>
          <cell r="R163">
            <v>972</v>
          </cell>
          <cell r="T163">
            <v>5335</v>
          </cell>
          <cell r="U163">
            <v>712</v>
          </cell>
          <cell r="V163">
            <v>2381.7600000000002</v>
          </cell>
          <cell r="Z163">
            <v>2500</v>
          </cell>
          <cell r="AA163">
            <v>70799.292000000001</v>
          </cell>
        </row>
        <row r="164">
          <cell r="A164" t="str">
            <v>13010013</v>
          </cell>
          <cell r="B164" t="str">
            <v>Escobedo Gonzalez Irene Isabel</v>
          </cell>
          <cell r="C164" t="str">
            <v>Auxiliar de credito "b"</v>
          </cell>
          <cell r="D164">
            <v>115.37</v>
          </cell>
          <cell r="E164">
            <v>3461.1000000000004</v>
          </cell>
          <cell r="H164">
            <v>3461.1000000000004</v>
          </cell>
          <cell r="I164">
            <v>138.44400000000002</v>
          </cell>
          <cell r="J164">
            <v>3599.5440000000003</v>
          </cell>
          <cell r="K164">
            <v>43195</v>
          </cell>
          <cell r="L164">
            <v>5794.2120000000004</v>
          </cell>
          <cell r="M164">
            <v>1500</v>
          </cell>
          <cell r="N164">
            <v>600</v>
          </cell>
          <cell r="O164">
            <v>2880</v>
          </cell>
          <cell r="P164">
            <v>6000</v>
          </cell>
          <cell r="Q164">
            <v>1200</v>
          </cell>
          <cell r="R164">
            <v>972</v>
          </cell>
          <cell r="T164">
            <v>5508</v>
          </cell>
          <cell r="U164">
            <v>735</v>
          </cell>
          <cell r="V164">
            <v>2167.92</v>
          </cell>
          <cell r="Z164">
            <v>2500</v>
          </cell>
          <cell r="AA164">
            <v>73052.131999999998</v>
          </cell>
        </row>
        <row r="165">
          <cell r="A165" t="str">
            <v>13010014</v>
          </cell>
          <cell r="B165" t="str">
            <v>Espada Pantoja Maria Teresa</v>
          </cell>
          <cell r="C165" t="str">
            <v>Coordinador de Credito</v>
          </cell>
          <cell r="D165">
            <v>180.26320000000001</v>
          </cell>
          <cell r="E165">
            <v>5407.8960000000006</v>
          </cell>
          <cell r="H165">
            <v>5407.8960000000006</v>
          </cell>
          <cell r="I165">
            <v>216.31584000000004</v>
          </cell>
          <cell r="J165">
            <v>5624.2118400000008</v>
          </cell>
          <cell r="K165">
            <v>67491</v>
          </cell>
          <cell r="L165">
            <v>8663.2291200000018</v>
          </cell>
          <cell r="M165">
            <v>1500</v>
          </cell>
          <cell r="N165">
            <v>938</v>
          </cell>
          <cell r="O165">
            <v>4500</v>
          </cell>
          <cell r="P165">
            <v>6000</v>
          </cell>
          <cell r="Q165">
            <v>1875</v>
          </cell>
          <cell r="R165">
            <v>972</v>
          </cell>
          <cell r="T165">
            <v>8606</v>
          </cell>
          <cell r="U165">
            <v>1148</v>
          </cell>
          <cell r="V165">
            <v>0</v>
          </cell>
          <cell r="Z165">
            <v>2500</v>
          </cell>
          <cell r="AA165">
            <v>104193.22912</v>
          </cell>
        </row>
        <row r="166">
          <cell r="A166" t="str">
            <v>13010015</v>
          </cell>
          <cell r="B166" t="str">
            <v>Herrera Heredia Josefina</v>
          </cell>
          <cell r="C166" t="str">
            <v>Auxiliar de credito "b"</v>
          </cell>
          <cell r="D166">
            <v>115.37</v>
          </cell>
          <cell r="E166">
            <v>3461.1000000000004</v>
          </cell>
          <cell r="H166">
            <v>3461.1000000000004</v>
          </cell>
          <cell r="I166">
            <v>138.44400000000002</v>
          </cell>
          <cell r="J166">
            <v>3599.5440000000003</v>
          </cell>
          <cell r="K166">
            <v>43195</v>
          </cell>
          <cell r="L166">
            <v>5794.2120000000004</v>
          </cell>
          <cell r="M166">
            <v>1500</v>
          </cell>
          <cell r="N166">
            <v>600</v>
          </cell>
          <cell r="O166">
            <v>2880</v>
          </cell>
          <cell r="P166">
            <v>6000</v>
          </cell>
          <cell r="Q166">
            <v>1200</v>
          </cell>
          <cell r="R166">
            <v>648</v>
          </cell>
          <cell r="T166">
            <v>5508</v>
          </cell>
          <cell r="U166">
            <v>735</v>
          </cell>
          <cell r="V166">
            <v>2167.92</v>
          </cell>
          <cell r="Z166">
            <v>2500</v>
          </cell>
          <cell r="AA166">
            <v>72728.131999999998</v>
          </cell>
        </row>
        <row r="167">
          <cell r="A167" t="str">
            <v>13010016</v>
          </cell>
          <cell r="B167" t="str">
            <v>Lopez Alonzo Martha Faustina</v>
          </cell>
          <cell r="C167" t="str">
            <v>Auxiliar de credito "a"</v>
          </cell>
          <cell r="D167">
            <v>111.76</v>
          </cell>
          <cell r="E167">
            <v>3352.8</v>
          </cell>
          <cell r="H167">
            <v>3352.8</v>
          </cell>
          <cell r="I167">
            <v>134.11200000000002</v>
          </cell>
          <cell r="J167">
            <v>3486.9120000000003</v>
          </cell>
          <cell r="K167">
            <v>41843</v>
          </cell>
          <cell r="L167">
            <v>5020.5320000000002</v>
          </cell>
          <cell r="M167">
            <v>1500</v>
          </cell>
          <cell r="N167">
            <v>582</v>
          </cell>
          <cell r="O167">
            <v>2790</v>
          </cell>
          <cell r="P167">
            <v>6000</v>
          </cell>
          <cell r="Q167">
            <v>1163</v>
          </cell>
          <cell r="R167">
            <v>1296</v>
          </cell>
          <cell r="T167">
            <v>5335</v>
          </cell>
          <cell r="U167">
            <v>712</v>
          </cell>
          <cell r="V167">
            <v>2381.7600000000002</v>
          </cell>
          <cell r="Z167">
            <v>2500</v>
          </cell>
          <cell r="AA167">
            <v>71123.292000000001</v>
          </cell>
        </row>
        <row r="168">
          <cell r="A168" t="str">
            <v>13010017</v>
          </cell>
          <cell r="B168" t="str">
            <v>Lugo Herrera Martha Beatriz</v>
          </cell>
          <cell r="C168" t="str">
            <v>Auxiliar de credito "a"</v>
          </cell>
          <cell r="D168">
            <v>111.76</v>
          </cell>
          <cell r="E168">
            <v>3352.8</v>
          </cell>
          <cell r="H168">
            <v>3352.8</v>
          </cell>
          <cell r="I168">
            <v>134.11200000000002</v>
          </cell>
          <cell r="J168">
            <v>3486.9120000000003</v>
          </cell>
          <cell r="K168">
            <v>41843</v>
          </cell>
          <cell r="L168">
            <v>5020.5320000000002</v>
          </cell>
          <cell r="M168">
            <v>1500</v>
          </cell>
          <cell r="N168">
            <v>582</v>
          </cell>
          <cell r="O168">
            <v>2790</v>
          </cell>
          <cell r="P168">
            <v>6000</v>
          </cell>
          <cell r="Q168">
            <v>1163</v>
          </cell>
          <cell r="R168">
            <v>972</v>
          </cell>
          <cell r="T168">
            <v>5335</v>
          </cell>
          <cell r="U168">
            <v>712</v>
          </cell>
          <cell r="V168">
            <v>2381.7600000000002</v>
          </cell>
          <cell r="Z168">
            <v>2500</v>
          </cell>
          <cell r="AA168">
            <v>70799.292000000001</v>
          </cell>
        </row>
        <row r="169">
          <cell r="A169" t="str">
            <v>13010018</v>
          </cell>
          <cell r="B169" t="str">
            <v>Matu Chavez Maria Jesus</v>
          </cell>
          <cell r="C169" t="str">
            <v>Auxiliar de credito "a"</v>
          </cell>
          <cell r="D169">
            <v>111.76</v>
          </cell>
          <cell r="E169">
            <v>3352.8</v>
          </cell>
          <cell r="H169">
            <v>3352.8</v>
          </cell>
          <cell r="I169">
            <v>134.11200000000002</v>
          </cell>
          <cell r="J169">
            <v>3486.9120000000003</v>
          </cell>
          <cell r="K169">
            <v>41843</v>
          </cell>
          <cell r="L169">
            <v>5020.5320000000002</v>
          </cell>
          <cell r="M169">
            <v>1500</v>
          </cell>
          <cell r="N169">
            <v>582</v>
          </cell>
          <cell r="O169">
            <v>2790</v>
          </cell>
          <cell r="P169">
            <v>6000</v>
          </cell>
          <cell r="Q169">
            <v>1163</v>
          </cell>
          <cell r="R169">
            <v>648</v>
          </cell>
          <cell r="T169">
            <v>5335</v>
          </cell>
          <cell r="U169">
            <v>712</v>
          </cell>
          <cell r="V169">
            <v>2381.7600000000002</v>
          </cell>
          <cell r="Z169">
            <v>2500</v>
          </cell>
          <cell r="AA169">
            <v>70475.292000000001</v>
          </cell>
        </row>
        <row r="170">
          <cell r="A170" t="str">
            <v>13010019</v>
          </cell>
          <cell r="B170" t="str">
            <v>Mezeta Gomez Maria Candelaria</v>
          </cell>
          <cell r="C170" t="str">
            <v>Auxiliar de credito "b"</v>
          </cell>
          <cell r="D170">
            <v>115.37</v>
          </cell>
          <cell r="E170">
            <v>3461.1000000000004</v>
          </cell>
          <cell r="H170">
            <v>3461.1000000000004</v>
          </cell>
          <cell r="I170">
            <v>138.44400000000002</v>
          </cell>
          <cell r="J170">
            <v>3599.5440000000003</v>
          </cell>
          <cell r="K170">
            <v>43195</v>
          </cell>
          <cell r="L170">
            <v>5794.2120000000004</v>
          </cell>
          <cell r="M170">
            <v>1500</v>
          </cell>
          <cell r="N170">
            <v>600</v>
          </cell>
          <cell r="O170">
            <v>2880</v>
          </cell>
          <cell r="P170">
            <v>6000</v>
          </cell>
          <cell r="Q170">
            <v>1200</v>
          </cell>
          <cell r="R170">
            <v>972</v>
          </cell>
          <cell r="T170">
            <v>5508</v>
          </cell>
          <cell r="U170">
            <v>735</v>
          </cell>
          <cell r="V170">
            <v>2167.92</v>
          </cell>
          <cell r="Z170">
            <v>2500</v>
          </cell>
          <cell r="AA170">
            <v>73052.131999999998</v>
          </cell>
        </row>
        <row r="171">
          <cell r="A171" t="str">
            <v>13010023</v>
          </cell>
          <cell r="B171" t="str">
            <v>Vazquez Ceballos Roberto Miguel</v>
          </cell>
          <cell r="C171" t="str">
            <v>Auxiliar de credito "a"</v>
          </cell>
          <cell r="D171">
            <v>111.76</v>
          </cell>
          <cell r="E171">
            <v>3352.8</v>
          </cell>
          <cell r="H171">
            <v>3352.8</v>
          </cell>
          <cell r="I171">
            <v>134.11200000000002</v>
          </cell>
          <cell r="J171">
            <v>3486.9120000000003</v>
          </cell>
          <cell r="K171">
            <v>41843</v>
          </cell>
          <cell r="L171">
            <v>5020.5320000000002</v>
          </cell>
          <cell r="M171">
            <v>1500</v>
          </cell>
          <cell r="N171">
            <v>582</v>
          </cell>
          <cell r="O171">
            <v>2790</v>
          </cell>
          <cell r="P171">
            <v>6000</v>
          </cell>
          <cell r="Q171">
            <v>1163</v>
          </cell>
          <cell r="R171">
            <v>972</v>
          </cell>
          <cell r="T171">
            <v>5335</v>
          </cell>
          <cell r="U171">
            <v>712</v>
          </cell>
          <cell r="V171">
            <v>2381.7600000000002</v>
          </cell>
          <cell r="Z171">
            <v>2500</v>
          </cell>
          <cell r="AA171">
            <v>70799.292000000001</v>
          </cell>
        </row>
        <row r="172">
          <cell r="A172" t="str">
            <v>13010024</v>
          </cell>
          <cell r="B172" t="str">
            <v>Castellanos Gongora Carely Paulita</v>
          </cell>
          <cell r="C172" t="str">
            <v>Auxiliar de credito "a"</v>
          </cell>
          <cell r="D172">
            <v>111.76</v>
          </cell>
          <cell r="E172">
            <v>3352.8</v>
          </cell>
          <cell r="H172">
            <v>3352.8</v>
          </cell>
          <cell r="I172">
            <v>134.11200000000002</v>
          </cell>
          <cell r="J172">
            <v>3486.9120000000003</v>
          </cell>
          <cell r="K172">
            <v>62061</v>
          </cell>
          <cell r="L172">
            <v>3722.3680000000004</v>
          </cell>
          <cell r="M172">
            <v>1500</v>
          </cell>
          <cell r="N172">
            <v>582</v>
          </cell>
          <cell r="O172">
            <v>2790</v>
          </cell>
          <cell r="P172">
            <v>6000</v>
          </cell>
          <cell r="Q172">
            <v>1163</v>
          </cell>
          <cell r="T172">
            <v>5335</v>
          </cell>
          <cell r="U172">
            <v>712</v>
          </cell>
          <cell r="V172">
            <v>3201.6</v>
          </cell>
          <cell r="Z172">
            <v>2500</v>
          </cell>
          <cell r="AA172">
            <v>89566.968000000008</v>
          </cell>
        </row>
        <row r="173">
          <cell r="A173" t="str">
            <v>14010001</v>
          </cell>
          <cell r="B173" t="str">
            <v>Avila Aranda Maria Amparo</v>
          </cell>
          <cell r="C173" t="str">
            <v>Encargado de Modulo</v>
          </cell>
          <cell r="D173">
            <v>111.76172800000001</v>
          </cell>
          <cell r="E173">
            <v>3352.8518400000003</v>
          </cell>
          <cell r="H173">
            <v>3352.8518400000003</v>
          </cell>
          <cell r="I173">
            <v>134.11407360000001</v>
          </cell>
          <cell r="J173">
            <v>3486.9659136000005</v>
          </cell>
          <cell r="K173">
            <v>41844</v>
          </cell>
          <cell r="L173">
            <v>4845.9078847999999</v>
          </cell>
          <cell r="M173">
            <v>1500</v>
          </cell>
          <cell r="N173">
            <v>582</v>
          </cell>
          <cell r="O173">
            <v>2790</v>
          </cell>
          <cell r="P173">
            <v>6000</v>
          </cell>
          <cell r="Q173">
            <v>1163</v>
          </cell>
          <cell r="R173">
            <v>324</v>
          </cell>
          <cell r="T173">
            <v>5336</v>
          </cell>
          <cell r="U173">
            <v>712</v>
          </cell>
          <cell r="V173">
            <v>2578.08</v>
          </cell>
          <cell r="Z173">
            <v>2500</v>
          </cell>
          <cell r="AA173">
            <v>70174.987884799993</v>
          </cell>
        </row>
        <row r="174">
          <cell r="A174" t="str">
            <v>14010002</v>
          </cell>
          <cell r="B174" t="str">
            <v>Perera Caamal Manuel Jesus'</v>
          </cell>
          <cell r="C174" t="str">
            <v>Intendente "b"</v>
          </cell>
          <cell r="D174">
            <v>99.290880000000001</v>
          </cell>
          <cell r="E174">
            <v>2978.7264</v>
          </cell>
          <cell r="H174">
            <v>2978.7264</v>
          </cell>
          <cell r="I174">
            <v>119.149056</v>
          </cell>
          <cell r="J174">
            <v>3097.8754560000002</v>
          </cell>
          <cell r="K174">
            <v>37175</v>
          </cell>
          <cell r="L174">
            <v>4201.3106080000007</v>
          </cell>
          <cell r="M174">
            <v>1500</v>
          </cell>
          <cell r="N174">
            <v>517</v>
          </cell>
          <cell r="O174">
            <v>2479</v>
          </cell>
          <cell r="P174">
            <v>6000</v>
          </cell>
          <cell r="Q174">
            <v>1033</v>
          </cell>
          <cell r="R174">
            <v>324</v>
          </cell>
          <cell r="T174">
            <v>4740</v>
          </cell>
          <cell r="U174">
            <v>632</v>
          </cell>
          <cell r="V174">
            <v>3000.24</v>
          </cell>
          <cell r="Z174">
            <v>2500</v>
          </cell>
          <cell r="AA174">
            <v>64101.550607999998</v>
          </cell>
        </row>
        <row r="175">
          <cell r="A175" t="str">
            <v>14010003</v>
          </cell>
          <cell r="B175" t="str">
            <v>Perez Castillo Jose Enrique</v>
          </cell>
          <cell r="C175" t="str">
            <v>Auxiliar de credito "a"</v>
          </cell>
          <cell r="D175">
            <v>111.76</v>
          </cell>
          <cell r="E175">
            <v>3352.8</v>
          </cell>
          <cell r="H175">
            <v>3352.8</v>
          </cell>
          <cell r="I175">
            <v>134.11200000000002</v>
          </cell>
          <cell r="J175">
            <v>3486.9120000000003</v>
          </cell>
          <cell r="K175">
            <v>41843</v>
          </cell>
          <cell r="L175">
            <v>5020.5320000000002</v>
          </cell>
          <cell r="M175">
            <v>1500</v>
          </cell>
          <cell r="N175">
            <v>582</v>
          </cell>
          <cell r="O175">
            <v>2790</v>
          </cell>
          <cell r="P175">
            <v>6000</v>
          </cell>
          <cell r="Q175">
            <v>1163</v>
          </cell>
          <cell r="T175">
            <v>5335</v>
          </cell>
          <cell r="U175">
            <v>712</v>
          </cell>
          <cell r="V175">
            <v>2381.7600000000002</v>
          </cell>
          <cell r="Z175">
            <v>2500</v>
          </cell>
          <cell r="AA175">
            <v>69827.292000000001</v>
          </cell>
        </row>
        <row r="176">
          <cell r="A176" t="str">
            <v>15010001</v>
          </cell>
          <cell r="B176" t="str">
            <v>Rivero Centeno Neielfi M. Del Socorro</v>
          </cell>
          <cell r="C176" t="str">
            <v>Encargado de Modulo</v>
          </cell>
          <cell r="D176">
            <v>111.76172800000001</v>
          </cell>
          <cell r="E176">
            <v>3352.8518400000003</v>
          </cell>
          <cell r="H176">
            <v>3352.8518400000003</v>
          </cell>
          <cell r="I176">
            <v>134.11407360000001</v>
          </cell>
          <cell r="J176">
            <v>3486.9659136000005</v>
          </cell>
          <cell r="K176">
            <v>41844</v>
          </cell>
          <cell r="L176">
            <v>4845.9078847999999</v>
          </cell>
          <cell r="M176">
            <v>1500</v>
          </cell>
          <cell r="N176">
            <v>582</v>
          </cell>
          <cell r="O176">
            <v>2790</v>
          </cell>
          <cell r="P176">
            <v>6000</v>
          </cell>
          <cell r="Q176">
            <v>1163</v>
          </cell>
          <cell r="R176">
            <v>648</v>
          </cell>
          <cell r="T176">
            <v>5336</v>
          </cell>
          <cell r="U176">
            <v>712</v>
          </cell>
          <cell r="V176">
            <v>2578.08</v>
          </cell>
          <cell r="Z176">
            <v>2500</v>
          </cell>
          <cell r="AA176">
            <v>70498.987884799993</v>
          </cell>
        </row>
        <row r="177">
          <cell r="A177" t="str">
            <v>16010001</v>
          </cell>
          <cell r="B177" t="str">
            <v>Samos Rosado Magaly Yazmin</v>
          </cell>
          <cell r="C177" t="str">
            <v>Encargado de Modulo</v>
          </cell>
          <cell r="D177">
            <v>111.76172800000001</v>
          </cell>
          <cell r="E177">
            <v>3352.8518400000003</v>
          </cell>
          <cell r="H177">
            <v>3352.8518400000003</v>
          </cell>
          <cell r="I177">
            <v>134.11407360000001</v>
          </cell>
          <cell r="J177">
            <v>3486.9659136000005</v>
          </cell>
          <cell r="K177">
            <v>41844</v>
          </cell>
          <cell r="L177">
            <v>4845.9078847999999</v>
          </cell>
          <cell r="M177">
            <v>1500</v>
          </cell>
          <cell r="N177">
            <v>582</v>
          </cell>
          <cell r="O177">
            <v>2790</v>
          </cell>
          <cell r="P177">
            <v>6000</v>
          </cell>
          <cell r="Q177">
            <v>1163</v>
          </cell>
          <cell r="R177">
            <v>324</v>
          </cell>
          <cell r="T177">
            <v>5336</v>
          </cell>
          <cell r="U177">
            <v>712</v>
          </cell>
          <cell r="V177">
            <v>2578.08</v>
          </cell>
          <cell r="Z177">
            <v>2500</v>
          </cell>
          <cell r="AA177">
            <v>70174.987884799993</v>
          </cell>
        </row>
        <row r="178">
          <cell r="A178" t="str">
            <v>18010001</v>
          </cell>
          <cell r="B178" t="str">
            <v>Marrufo Y Pino Lourdes Ileana</v>
          </cell>
          <cell r="C178" t="str">
            <v>Encargado de Modulo</v>
          </cell>
          <cell r="D178">
            <v>111.76172800000001</v>
          </cell>
          <cell r="E178">
            <v>3352.8518400000003</v>
          </cell>
          <cell r="H178">
            <v>3352.8518400000003</v>
          </cell>
          <cell r="I178">
            <v>134.11407360000001</v>
          </cell>
          <cell r="J178">
            <v>3486.9659136000005</v>
          </cell>
          <cell r="K178">
            <v>41844</v>
          </cell>
          <cell r="L178">
            <v>4845.9078847999999</v>
          </cell>
          <cell r="M178">
            <v>1500</v>
          </cell>
          <cell r="N178">
            <v>582</v>
          </cell>
          <cell r="O178">
            <v>2790</v>
          </cell>
          <cell r="P178">
            <v>6000</v>
          </cell>
          <cell r="Q178">
            <v>1163</v>
          </cell>
          <cell r="R178">
            <v>972</v>
          </cell>
          <cell r="T178">
            <v>5336</v>
          </cell>
          <cell r="U178">
            <v>712</v>
          </cell>
          <cell r="V178">
            <v>2578.08</v>
          </cell>
          <cell r="Z178">
            <v>2500</v>
          </cell>
          <cell r="AA178">
            <v>70822.987884799993</v>
          </cell>
        </row>
        <row r="179">
          <cell r="B179" t="str">
            <v>Subtotal</v>
          </cell>
          <cell r="D179">
            <v>4038.1185920000007</v>
          </cell>
          <cell r="E179">
            <v>121143.55776000004</v>
          </cell>
          <cell r="F179">
            <v>0</v>
          </cell>
          <cell r="G179">
            <v>0</v>
          </cell>
          <cell r="H179">
            <v>121143.55776000004</v>
          </cell>
          <cell r="I179">
            <v>4845.7423104000009</v>
          </cell>
          <cell r="J179">
            <v>125989.30007039996</v>
          </cell>
          <cell r="K179">
            <v>1532098</v>
          </cell>
          <cell r="L179">
            <v>192534.56942720001</v>
          </cell>
          <cell r="M179">
            <v>43500</v>
          </cell>
          <cell r="N179">
            <v>21015</v>
          </cell>
          <cell r="O179">
            <v>82739</v>
          </cell>
          <cell r="P179">
            <v>174000</v>
          </cell>
          <cell r="Q179">
            <v>42010</v>
          </cell>
          <cell r="R179">
            <v>24300</v>
          </cell>
          <cell r="S179">
            <v>0</v>
          </cell>
          <cell r="T179">
            <v>192775</v>
          </cell>
          <cell r="U179">
            <v>25720</v>
          </cell>
          <cell r="V179">
            <v>62224.80000000001</v>
          </cell>
          <cell r="W179">
            <v>0</v>
          </cell>
          <cell r="X179">
            <v>0</v>
          </cell>
          <cell r="Y179">
            <v>67749</v>
          </cell>
          <cell r="Z179">
            <v>72500</v>
          </cell>
          <cell r="AB179">
            <v>2533165.369427199</v>
          </cell>
        </row>
        <row r="180">
          <cell r="B180" t="str">
            <v>Subdireccion de Operaciones</v>
          </cell>
          <cell r="E180">
            <v>0</v>
          </cell>
        </row>
        <row r="181">
          <cell r="A181" t="str">
            <v>19010002</v>
          </cell>
          <cell r="B181" t="str">
            <v>Euan Pacheco Patricia Del Carmen</v>
          </cell>
          <cell r="C181" t="str">
            <v>Secretaria de Subdireccion</v>
          </cell>
          <cell r="D181">
            <v>147.33680000000001</v>
          </cell>
          <cell r="E181">
            <v>4420.1040000000003</v>
          </cell>
          <cell r="H181">
            <v>4420.1040000000003</v>
          </cell>
          <cell r="I181">
            <v>176.80416000000002</v>
          </cell>
          <cell r="J181">
            <v>4596.90816</v>
          </cell>
          <cell r="K181">
            <v>55163</v>
          </cell>
          <cell r="L181">
            <v>6923.31088</v>
          </cell>
          <cell r="M181">
            <v>1500</v>
          </cell>
          <cell r="N181">
            <v>767</v>
          </cell>
          <cell r="O181">
            <v>3678</v>
          </cell>
          <cell r="P181">
            <v>6000</v>
          </cell>
          <cell r="Q181">
            <v>1533</v>
          </cell>
          <cell r="R181">
            <v>972</v>
          </cell>
          <cell r="T181">
            <v>7034</v>
          </cell>
          <cell r="U181">
            <v>938</v>
          </cell>
          <cell r="V181">
            <v>1185.8399999999999</v>
          </cell>
          <cell r="Z181">
            <v>2500</v>
          </cell>
          <cell r="AA181">
            <v>88194.150880000001</v>
          </cell>
        </row>
        <row r="182">
          <cell r="A182" t="str">
            <v>19010004</v>
          </cell>
          <cell r="B182" t="str">
            <v>Novelo Perez Maribel De Jesus</v>
          </cell>
          <cell r="C182" t="str">
            <v>Subdirector</v>
          </cell>
          <cell r="D182">
            <v>1518.7224000000001</v>
          </cell>
          <cell r="E182">
            <v>45561.672000000006</v>
          </cell>
          <cell r="H182">
            <v>45561.672000000006</v>
          </cell>
          <cell r="I182">
            <v>1822.4668800000002</v>
          </cell>
          <cell r="J182">
            <v>47384.138880000006</v>
          </cell>
          <cell r="K182">
            <v>568610</v>
          </cell>
          <cell r="L182">
            <v>81102.171839999995</v>
          </cell>
          <cell r="M182">
            <v>1500</v>
          </cell>
          <cell r="N182">
            <v>7898</v>
          </cell>
          <cell r="P182">
            <v>6000</v>
          </cell>
          <cell r="Q182">
            <v>15795</v>
          </cell>
          <cell r="T182">
            <v>72498</v>
          </cell>
          <cell r="U182">
            <v>9667</v>
          </cell>
          <cell r="V182">
            <v>0</v>
          </cell>
          <cell r="Y182">
            <v>142153</v>
          </cell>
          <cell r="Z182">
            <v>2500</v>
          </cell>
          <cell r="AA182">
            <v>907723.17183999997</v>
          </cell>
        </row>
        <row r="183">
          <cell r="B183" t="str">
            <v>Subtotal</v>
          </cell>
          <cell r="D183">
            <v>1666.0592000000001</v>
          </cell>
          <cell r="E183">
            <v>49981.776000000005</v>
          </cell>
          <cell r="F183">
            <v>0</v>
          </cell>
          <cell r="G183">
            <v>0</v>
          </cell>
          <cell r="H183">
            <v>49981.776000000005</v>
          </cell>
          <cell r="I183">
            <v>1999.2710400000001</v>
          </cell>
          <cell r="J183">
            <v>51981.047040000005</v>
          </cell>
          <cell r="K183">
            <v>623773</v>
          </cell>
          <cell r="L183">
            <v>88025.48272</v>
          </cell>
          <cell r="M183">
            <v>3000</v>
          </cell>
          <cell r="N183">
            <v>8665</v>
          </cell>
          <cell r="O183">
            <v>3678</v>
          </cell>
          <cell r="P183">
            <v>12000</v>
          </cell>
          <cell r="Q183">
            <v>17328</v>
          </cell>
          <cell r="R183">
            <v>972</v>
          </cell>
          <cell r="S183">
            <v>0</v>
          </cell>
          <cell r="T183">
            <v>79532</v>
          </cell>
          <cell r="U183">
            <v>10605</v>
          </cell>
          <cell r="V183">
            <v>1185.8399999999999</v>
          </cell>
          <cell r="W183">
            <v>0</v>
          </cell>
          <cell r="X183">
            <v>100000</v>
          </cell>
          <cell r="Y183">
            <v>142153</v>
          </cell>
          <cell r="Z183">
            <v>5000</v>
          </cell>
          <cell r="AB183">
            <v>1095917.3227200001</v>
          </cell>
        </row>
        <row r="184">
          <cell r="B184" t="str">
            <v>Cendi effi negron perez - Administrativo</v>
          </cell>
          <cell r="E184">
            <v>0</v>
          </cell>
        </row>
        <row r="185">
          <cell r="A185" t="str">
            <v>19010003</v>
          </cell>
          <cell r="B185" t="str">
            <v>Garcia - Claudia Marisol</v>
          </cell>
          <cell r="C185" t="str">
            <v>Secretaria de Depto. "a"</v>
          </cell>
          <cell r="D185">
            <v>111.76</v>
          </cell>
          <cell r="E185">
            <v>3352.8</v>
          </cell>
          <cell r="H185">
            <v>3352.8</v>
          </cell>
          <cell r="I185">
            <v>134.11200000000002</v>
          </cell>
          <cell r="J185">
            <v>3486.9120000000003</v>
          </cell>
          <cell r="K185">
            <v>41843</v>
          </cell>
          <cell r="L185">
            <v>4845.826</v>
          </cell>
          <cell r="M185">
            <v>1500</v>
          </cell>
          <cell r="N185">
            <v>582</v>
          </cell>
          <cell r="O185">
            <v>2790</v>
          </cell>
          <cell r="P185">
            <v>6000</v>
          </cell>
          <cell r="Q185">
            <v>1163</v>
          </cell>
          <cell r="R185">
            <v>648</v>
          </cell>
          <cell r="T185">
            <v>5335</v>
          </cell>
          <cell r="U185">
            <v>712</v>
          </cell>
          <cell r="V185">
            <v>2578.3200000000002</v>
          </cell>
          <cell r="Z185">
            <v>2500</v>
          </cell>
          <cell r="AA185">
            <v>70497.146000000008</v>
          </cell>
        </row>
        <row r="186">
          <cell r="A186" t="str">
            <v>21010003</v>
          </cell>
          <cell r="B186" t="str">
            <v>Ceballos Canul Miriam Evangelina</v>
          </cell>
          <cell r="C186" t="str">
            <v>Instructor</v>
          </cell>
          <cell r="D186">
            <v>44.99456</v>
          </cell>
          <cell r="E186">
            <v>1439.82592</v>
          </cell>
          <cell r="G186">
            <v>32</v>
          </cell>
          <cell r="H186">
            <v>1439.82592</v>
          </cell>
          <cell r="I186">
            <v>57.5930368</v>
          </cell>
          <cell r="J186">
            <v>1497.4189567999999</v>
          </cell>
          <cell r="K186">
            <v>17970</v>
          </cell>
          <cell r="L186">
            <v>1996.5586090666666</v>
          </cell>
          <cell r="M186">
            <v>1500</v>
          </cell>
          <cell r="N186">
            <v>250</v>
          </cell>
          <cell r="O186">
            <v>1198</v>
          </cell>
          <cell r="P186">
            <v>6000</v>
          </cell>
          <cell r="Q186">
            <v>500</v>
          </cell>
          <cell r="R186">
            <v>324</v>
          </cell>
          <cell r="T186">
            <v>2292</v>
          </cell>
          <cell r="U186">
            <v>306</v>
          </cell>
          <cell r="V186">
            <v>4057.92</v>
          </cell>
          <cell r="Z186">
            <v>2500</v>
          </cell>
          <cell r="AA186">
            <v>38894.478609066668</v>
          </cell>
        </row>
        <row r="187">
          <cell r="A187" t="str">
            <v>21010006</v>
          </cell>
          <cell r="B187" t="str">
            <v>Encalada Cardeña Jorge Alberto</v>
          </cell>
          <cell r="C187" t="str">
            <v>Psicologo "b"</v>
          </cell>
          <cell r="D187">
            <v>126.904128</v>
          </cell>
          <cell r="E187">
            <v>3807.1238400000002</v>
          </cell>
          <cell r="H187">
            <v>3807.1238400000002</v>
          </cell>
          <cell r="I187">
            <v>152.28495360000002</v>
          </cell>
          <cell r="J187">
            <v>3959.4087936000001</v>
          </cell>
          <cell r="K187">
            <v>47513</v>
          </cell>
          <cell r="L187">
            <v>5852.7217247999997</v>
          </cell>
          <cell r="M187">
            <v>1500</v>
          </cell>
          <cell r="N187">
            <v>660</v>
          </cell>
          <cell r="O187">
            <v>3168</v>
          </cell>
          <cell r="P187">
            <v>6000</v>
          </cell>
          <cell r="Q187">
            <v>1320</v>
          </cell>
          <cell r="R187">
            <v>324</v>
          </cell>
          <cell r="T187">
            <v>6058</v>
          </cell>
          <cell r="U187">
            <v>808</v>
          </cell>
          <cell r="V187">
            <v>2144.64</v>
          </cell>
          <cell r="Z187">
            <v>2500</v>
          </cell>
          <cell r="AA187">
            <v>77848.361724800008</v>
          </cell>
        </row>
        <row r="188">
          <cell r="A188" t="str">
            <v>22010005</v>
          </cell>
          <cell r="B188" t="str">
            <v>Canto Leon Martha</v>
          </cell>
          <cell r="C188" t="str">
            <v>Auxiliar administrativo cendi</v>
          </cell>
          <cell r="D188">
            <v>126.904128</v>
          </cell>
          <cell r="E188">
            <v>3807.1238400000002</v>
          </cell>
          <cell r="H188">
            <v>3807.1238400000002</v>
          </cell>
          <cell r="I188">
            <v>152.28495360000002</v>
          </cell>
          <cell r="J188">
            <v>3959.4087936000001</v>
          </cell>
          <cell r="K188">
            <v>47513</v>
          </cell>
          <cell r="L188">
            <v>5852.7217247999997</v>
          </cell>
          <cell r="M188">
            <v>1500</v>
          </cell>
          <cell r="N188">
            <v>660</v>
          </cell>
          <cell r="O188">
            <v>3168</v>
          </cell>
          <cell r="P188">
            <v>6000</v>
          </cell>
          <cell r="Q188">
            <v>1320</v>
          </cell>
          <cell r="R188">
            <v>648</v>
          </cell>
          <cell r="T188">
            <v>6058</v>
          </cell>
          <cell r="U188">
            <v>808</v>
          </cell>
          <cell r="V188">
            <v>2144.64</v>
          </cell>
          <cell r="Z188">
            <v>2500</v>
          </cell>
          <cell r="AA188">
            <v>78172.361724800008</v>
          </cell>
        </row>
        <row r="189">
          <cell r="A189" t="str">
            <v>22010024</v>
          </cell>
          <cell r="B189" t="str">
            <v>Solis Menendez Nury Darcet</v>
          </cell>
          <cell r="C189" t="str">
            <v>Directora de Cendi</v>
          </cell>
          <cell r="D189">
            <v>425.06880000000001</v>
          </cell>
          <cell r="E189">
            <v>12752.064</v>
          </cell>
          <cell r="H189">
            <v>12752.064</v>
          </cell>
          <cell r="I189">
            <v>510.08256</v>
          </cell>
          <cell r="J189">
            <v>13262.146560000001</v>
          </cell>
          <cell r="K189">
            <v>159146</v>
          </cell>
          <cell r="L189">
            <v>20936.002080000002</v>
          </cell>
          <cell r="M189">
            <v>1500</v>
          </cell>
          <cell r="N189">
            <v>2211</v>
          </cell>
          <cell r="P189">
            <v>6000</v>
          </cell>
          <cell r="Q189">
            <v>4421</v>
          </cell>
          <cell r="R189">
            <v>972</v>
          </cell>
          <cell r="T189">
            <v>20292</v>
          </cell>
          <cell r="U189">
            <v>2706</v>
          </cell>
          <cell r="V189">
            <v>0</v>
          </cell>
          <cell r="Y189">
            <v>39787</v>
          </cell>
          <cell r="Z189">
            <v>2500</v>
          </cell>
          <cell r="AA189">
            <v>260471.00208000001</v>
          </cell>
        </row>
        <row r="190">
          <cell r="A190" t="str">
            <v>06010027</v>
          </cell>
          <cell r="B190" t="str">
            <v>Peña Paredes Rosa De Lima</v>
          </cell>
          <cell r="C190" t="str">
            <v>Galopina "a"</v>
          </cell>
          <cell r="D190">
            <v>99.29</v>
          </cell>
          <cell r="E190">
            <v>2978.7000000000003</v>
          </cell>
          <cell r="H190">
            <v>2978.7000000000003</v>
          </cell>
          <cell r="I190">
            <v>119.14800000000001</v>
          </cell>
          <cell r="J190">
            <v>3097.8480000000004</v>
          </cell>
          <cell r="K190">
            <v>37175</v>
          </cell>
          <cell r="L190">
            <v>4201.264000000001</v>
          </cell>
          <cell r="M190">
            <v>1500</v>
          </cell>
          <cell r="N190">
            <v>517</v>
          </cell>
          <cell r="O190">
            <v>2479</v>
          </cell>
          <cell r="P190">
            <v>6000</v>
          </cell>
          <cell r="Q190">
            <v>1033</v>
          </cell>
          <cell r="R190">
            <v>324</v>
          </cell>
          <cell r="T190">
            <v>4740</v>
          </cell>
          <cell r="U190">
            <v>632</v>
          </cell>
          <cell r="V190">
            <v>3000.24</v>
          </cell>
          <cell r="Z190">
            <v>2500</v>
          </cell>
          <cell r="AA190">
            <v>64101.504000000001</v>
          </cell>
        </row>
        <row r="191">
          <cell r="A191" t="str">
            <v>21130001</v>
          </cell>
          <cell r="B191" t="str">
            <v>Sulub Chan Crecencia</v>
          </cell>
          <cell r="C191" t="str">
            <v>Intendente "b"</v>
          </cell>
          <cell r="D191">
            <v>99.29</v>
          </cell>
          <cell r="E191">
            <v>2978.7000000000003</v>
          </cell>
          <cell r="H191">
            <v>2978.7000000000003</v>
          </cell>
          <cell r="I191">
            <v>119.14800000000001</v>
          </cell>
          <cell r="J191">
            <v>3097.8480000000004</v>
          </cell>
          <cell r="K191">
            <v>37175</v>
          </cell>
          <cell r="L191">
            <v>4201.264000000001</v>
          </cell>
          <cell r="M191">
            <v>1500</v>
          </cell>
          <cell r="N191">
            <v>517</v>
          </cell>
          <cell r="O191">
            <v>2479</v>
          </cell>
          <cell r="P191">
            <v>6000</v>
          </cell>
          <cell r="Q191">
            <v>1033</v>
          </cell>
          <cell r="T191">
            <v>4740</v>
          </cell>
          <cell r="U191">
            <v>632</v>
          </cell>
          <cell r="V191">
            <v>3000.24</v>
          </cell>
          <cell r="Z191">
            <v>2500</v>
          </cell>
          <cell r="AA191">
            <v>63777.504000000001</v>
          </cell>
        </row>
        <row r="192">
          <cell r="A192" t="str">
            <v>21130047</v>
          </cell>
          <cell r="B192" t="str">
            <v>Alonzo Peniche Alma Del R.</v>
          </cell>
          <cell r="C192" t="str">
            <v>Economa</v>
          </cell>
          <cell r="D192">
            <v>112.4864</v>
          </cell>
          <cell r="E192">
            <v>3374.5920000000001</v>
          </cell>
          <cell r="H192">
            <v>3374.5920000000001</v>
          </cell>
          <cell r="I192">
            <v>134.98367999999999</v>
          </cell>
          <cell r="J192">
            <v>3509.5756799999999</v>
          </cell>
          <cell r="K192">
            <v>42115</v>
          </cell>
          <cell r="L192">
            <v>4880.9842399999998</v>
          </cell>
          <cell r="M192">
            <v>1500</v>
          </cell>
          <cell r="N192">
            <v>585</v>
          </cell>
          <cell r="O192">
            <v>2808</v>
          </cell>
          <cell r="P192">
            <v>6000</v>
          </cell>
          <cell r="Q192">
            <v>1170</v>
          </cell>
          <cell r="R192">
            <v>972</v>
          </cell>
          <cell r="T192">
            <v>5370</v>
          </cell>
          <cell r="U192">
            <v>716</v>
          </cell>
          <cell r="V192">
            <v>2441.04</v>
          </cell>
          <cell r="Z192">
            <v>2500</v>
          </cell>
          <cell r="AA192">
            <v>71058.024239999984</v>
          </cell>
        </row>
        <row r="193">
          <cell r="A193" t="str">
            <v>21130049</v>
          </cell>
          <cell r="B193" t="str">
            <v>Molina Dzib Enna Rosa</v>
          </cell>
          <cell r="C193" t="str">
            <v>Galopina "b"</v>
          </cell>
          <cell r="D193">
            <v>99.290880000000001</v>
          </cell>
          <cell r="E193">
            <v>2978.7264</v>
          </cell>
          <cell r="H193">
            <v>2978.7264</v>
          </cell>
          <cell r="I193">
            <v>119.149056</v>
          </cell>
          <cell r="J193">
            <v>3097.8754560000002</v>
          </cell>
          <cell r="K193">
            <v>37175</v>
          </cell>
          <cell r="L193">
            <v>4201.3106080000007</v>
          </cell>
          <cell r="M193">
            <v>1500</v>
          </cell>
          <cell r="N193">
            <v>517</v>
          </cell>
          <cell r="O193">
            <v>2479</v>
          </cell>
          <cell r="P193">
            <v>6000</v>
          </cell>
          <cell r="Q193">
            <v>1033</v>
          </cell>
          <cell r="R193">
            <v>648</v>
          </cell>
          <cell r="T193">
            <v>4740</v>
          </cell>
          <cell r="U193">
            <v>632</v>
          </cell>
          <cell r="V193">
            <v>3000.24</v>
          </cell>
          <cell r="Z193">
            <v>2500</v>
          </cell>
          <cell r="AA193">
            <v>64425.550607999998</v>
          </cell>
        </row>
        <row r="194">
          <cell r="A194" t="str">
            <v>21130050</v>
          </cell>
          <cell r="B194" t="str">
            <v>Ortega Flores Maria Teresa</v>
          </cell>
          <cell r="C194" t="str">
            <v>Galopina "b"</v>
          </cell>
          <cell r="D194">
            <v>99.290880000000001</v>
          </cell>
          <cell r="E194">
            <v>2978.7264</v>
          </cell>
          <cell r="H194">
            <v>2978.7264</v>
          </cell>
          <cell r="I194">
            <v>119.149056</v>
          </cell>
          <cell r="J194">
            <v>3097.8754560000002</v>
          </cell>
          <cell r="K194">
            <v>37175</v>
          </cell>
          <cell r="L194">
            <v>4201.3106080000007</v>
          </cell>
          <cell r="M194">
            <v>1500</v>
          </cell>
          <cell r="N194">
            <v>517</v>
          </cell>
          <cell r="O194">
            <v>2479</v>
          </cell>
          <cell r="P194">
            <v>6000</v>
          </cell>
          <cell r="Q194">
            <v>1033</v>
          </cell>
          <cell r="R194">
            <v>324</v>
          </cell>
          <cell r="T194">
            <v>4740</v>
          </cell>
          <cell r="U194">
            <v>632</v>
          </cell>
          <cell r="V194">
            <v>3000.24</v>
          </cell>
          <cell r="Z194">
            <v>2500</v>
          </cell>
          <cell r="AA194">
            <v>64101.550607999998</v>
          </cell>
        </row>
        <row r="195">
          <cell r="A195" t="str">
            <v>21130052</v>
          </cell>
          <cell r="B195" t="str">
            <v>Valdez Concha Lizbeth Guadalupe</v>
          </cell>
          <cell r="C195" t="str">
            <v>Cocinera de Cendi</v>
          </cell>
          <cell r="D195">
            <v>103.6152</v>
          </cell>
          <cell r="E195">
            <v>3108.4560000000001</v>
          </cell>
          <cell r="H195">
            <v>3108.4560000000001</v>
          </cell>
          <cell r="I195">
            <v>124.33824000000001</v>
          </cell>
          <cell r="J195">
            <v>3232.7942400000002</v>
          </cell>
          <cell r="K195">
            <v>38794</v>
          </cell>
          <cell r="L195">
            <v>4410.5823199999995</v>
          </cell>
          <cell r="M195">
            <v>1500</v>
          </cell>
          <cell r="N195">
            <v>539</v>
          </cell>
          <cell r="O195">
            <v>2587</v>
          </cell>
          <cell r="P195">
            <v>6000</v>
          </cell>
          <cell r="Q195">
            <v>1078</v>
          </cell>
          <cell r="R195">
            <v>648</v>
          </cell>
          <cell r="T195">
            <v>4947</v>
          </cell>
          <cell r="U195">
            <v>660</v>
          </cell>
          <cell r="V195">
            <v>2911.2</v>
          </cell>
          <cell r="Z195">
            <v>2500</v>
          </cell>
          <cell r="AA195">
            <v>66574.782319999998</v>
          </cell>
        </row>
        <row r="196">
          <cell r="A196" t="str">
            <v>21010016</v>
          </cell>
          <cell r="B196" t="str">
            <v>Noh Loria Jorge Alberto</v>
          </cell>
          <cell r="C196" t="str">
            <v>Intendente "b"</v>
          </cell>
          <cell r="D196">
            <v>99.288799999999995</v>
          </cell>
          <cell r="E196">
            <v>2978.6639999999998</v>
          </cell>
          <cell r="H196">
            <v>2978.6639999999998</v>
          </cell>
          <cell r="I196">
            <v>119.14655999999999</v>
          </cell>
          <cell r="J196">
            <v>3097.8105599999999</v>
          </cell>
          <cell r="K196">
            <v>37174</v>
          </cell>
          <cell r="L196">
            <v>4201.2140799999997</v>
          </cell>
          <cell r="M196">
            <v>1500</v>
          </cell>
          <cell r="N196">
            <v>517</v>
          </cell>
          <cell r="O196">
            <v>2479</v>
          </cell>
          <cell r="P196">
            <v>6000</v>
          </cell>
          <cell r="Q196">
            <v>1033</v>
          </cell>
          <cell r="R196">
            <v>324</v>
          </cell>
          <cell r="T196">
            <v>4740</v>
          </cell>
          <cell r="U196">
            <v>632</v>
          </cell>
          <cell r="V196">
            <v>3000</v>
          </cell>
          <cell r="Z196">
            <v>2500</v>
          </cell>
          <cell r="AA196">
            <v>64100.214079999998</v>
          </cell>
        </row>
        <row r="197">
          <cell r="A197" t="str">
            <v>21150055</v>
          </cell>
          <cell r="B197" t="str">
            <v>Reyes Dominguez Irma</v>
          </cell>
          <cell r="C197" t="str">
            <v>Intendente "b"</v>
          </cell>
          <cell r="D197">
            <v>99.290880000000001</v>
          </cell>
          <cell r="E197">
            <v>2978.7264</v>
          </cell>
          <cell r="H197">
            <v>2978.7264</v>
          </cell>
          <cell r="I197">
            <v>119.149056</v>
          </cell>
          <cell r="J197">
            <v>3097.8754560000002</v>
          </cell>
          <cell r="K197">
            <v>37175</v>
          </cell>
          <cell r="L197">
            <v>4201.3106080000007</v>
          </cell>
          <cell r="M197">
            <v>1500</v>
          </cell>
          <cell r="N197">
            <v>517</v>
          </cell>
          <cell r="O197">
            <v>2479</v>
          </cell>
          <cell r="P197">
            <v>6000</v>
          </cell>
          <cell r="Q197">
            <v>1033</v>
          </cell>
          <cell r="R197">
            <v>648</v>
          </cell>
          <cell r="T197">
            <v>4740</v>
          </cell>
          <cell r="U197">
            <v>632</v>
          </cell>
          <cell r="V197">
            <v>3000.24</v>
          </cell>
          <cell r="Z197">
            <v>2500</v>
          </cell>
          <cell r="AA197">
            <v>64425.550607999998</v>
          </cell>
        </row>
        <row r="198">
          <cell r="A198" t="str">
            <v>21150056</v>
          </cell>
          <cell r="B198" t="str">
            <v>Sanchez Cortes Amada Edith</v>
          </cell>
          <cell r="C198" t="str">
            <v>Intendente "b"</v>
          </cell>
          <cell r="D198">
            <v>99.290880000000001</v>
          </cell>
          <cell r="E198">
            <v>2978.7264</v>
          </cell>
          <cell r="H198">
            <v>2978.7264</v>
          </cell>
          <cell r="I198">
            <v>119.149056</v>
          </cell>
          <cell r="J198">
            <v>3097.8754560000002</v>
          </cell>
          <cell r="K198">
            <v>37175</v>
          </cell>
          <cell r="L198">
            <v>4201.3106080000007</v>
          </cell>
          <cell r="M198">
            <v>1500</v>
          </cell>
          <cell r="N198">
            <v>517</v>
          </cell>
          <cell r="O198">
            <v>2479</v>
          </cell>
          <cell r="P198">
            <v>6000</v>
          </cell>
          <cell r="Q198">
            <v>1033</v>
          </cell>
          <cell r="R198">
            <v>324</v>
          </cell>
          <cell r="T198">
            <v>4740</v>
          </cell>
          <cell r="U198">
            <v>632</v>
          </cell>
          <cell r="V198">
            <v>3000.24</v>
          </cell>
          <cell r="Z198">
            <v>2500</v>
          </cell>
          <cell r="AA198">
            <v>64101.550607999998</v>
          </cell>
        </row>
        <row r="199">
          <cell r="A199" t="str">
            <v>21150057</v>
          </cell>
          <cell r="B199" t="str">
            <v>Ventura Peraza Rita Maria</v>
          </cell>
          <cell r="C199" t="str">
            <v>Galopina "b"</v>
          </cell>
          <cell r="D199">
            <v>99.290880000000001</v>
          </cell>
          <cell r="E199">
            <v>2978.7264</v>
          </cell>
          <cell r="H199">
            <v>2978.7264</v>
          </cell>
          <cell r="I199">
            <v>119.149056</v>
          </cell>
          <cell r="J199">
            <v>3097.8754560000002</v>
          </cell>
          <cell r="K199">
            <v>37175</v>
          </cell>
          <cell r="L199">
            <v>4201.3106080000007</v>
          </cell>
          <cell r="M199">
            <v>1500</v>
          </cell>
          <cell r="N199">
            <v>517</v>
          </cell>
          <cell r="O199">
            <v>2479</v>
          </cell>
          <cell r="P199">
            <v>6000</v>
          </cell>
          <cell r="Q199">
            <v>1033</v>
          </cell>
          <cell r="R199">
            <v>324</v>
          </cell>
          <cell r="T199">
            <v>4740</v>
          </cell>
          <cell r="U199">
            <v>632</v>
          </cell>
          <cell r="V199">
            <v>3000.24</v>
          </cell>
          <cell r="Z199">
            <v>2500</v>
          </cell>
          <cell r="AA199">
            <v>64101.550607999998</v>
          </cell>
        </row>
        <row r="200">
          <cell r="A200" t="str">
            <v>21040030</v>
          </cell>
          <cell r="B200" t="str">
            <v>Sosa Capistran Julia Del Rosario</v>
          </cell>
          <cell r="C200" t="str">
            <v>Asistente educativa "b"</v>
          </cell>
          <cell r="D200">
            <v>111.18848</v>
          </cell>
          <cell r="E200">
            <v>3335.6543999999999</v>
          </cell>
          <cell r="H200">
            <v>3335.6543999999999</v>
          </cell>
          <cell r="I200">
            <v>133.426176</v>
          </cell>
          <cell r="J200">
            <v>3469.0805759999998</v>
          </cell>
          <cell r="K200">
            <v>41629</v>
          </cell>
          <cell r="L200">
            <v>4818.1807679999993</v>
          </cell>
          <cell r="M200">
            <v>1500</v>
          </cell>
          <cell r="N200">
            <v>579</v>
          </cell>
          <cell r="O200">
            <v>2776</v>
          </cell>
          <cell r="P200">
            <v>6000</v>
          </cell>
          <cell r="Q200">
            <v>1157</v>
          </cell>
          <cell r="R200">
            <v>1296</v>
          </cell>
          <cell r="T200">
            <v>5308</v>
          </cell>
          <cell r="U200">
            <v>708</v>
          </cell>
          <cell r="V200">
            <v>2590.08</v>
          </cell>
          <cell r="Z200">
            <v>2500</v>
          </cell>
          <cell r="AA200">
            <v>70861.260767999993</v>
          </cell>
        </row>
        <row r="201">
          <cell r="A201" t="str">
            <v>21130048</v>
          </cell>
          <cell r="B201" t="str">
            <v>Castillo Gonzalez Melba Carolina</v>
          </cell>
          <cell r="C201" t="str">
            <v>Asistente educativa "b"</v>
          </cell>
          <cell r="D201">
            <v>111.19</v>
          </cell>
          <cell r="E201">
            <v>3335.7</v>
          </cell>
          <cell r="H201">
            <v>3335.7</v>
          </cell>
          <cell r="I201">
            <v>133.428</v>
          </cell>
          <cell r="J201">
            <v>3469.1279999999997</v>
          </cell>
          <cell r="K201">
            <v>41630</v>
          </cell>
          <cell r="L201">
            <v>4818.2539999999999</v>
          </cell>
          <cell r="M201">
            <v>1500</v>
          </cell>
          <cell r="N201">
            <v>579</v>
          </cell>
          <cell r="O201">
            <v>2776</v>
          </cell>
          <cell r="P201">
            <v>6000</v>
          </cell>
          <cell r="Q201">
            <v>1157</v>
          </cell>
          <cell r="R201">
            <v>324</v>
          </cell>
          <cell r="T201">
            <v>5308</v>
          </cell>
          <cell r="U201">
            <v>708</v>
          </cell>
          <cell r="V201">
            <v>2589.84</v>
          </cell>
          <cell r="Z201">
            <v>2500</v>
          </cell>
          <cell r="AA201">
            <v>69890.093999999997</v>
          </cell>
        </row>
        <row r="202">
          <cell r="A202" t="str">
            <v>25010039</v>
          </cell>
          <cell r="B202" t="str">
            <v>Garcia Canto Oyuki Vanessa</v>
          </cell>
          <cell r="C202" t="str">
            <v>Asistente educativa "b"</v>
          </cell>
          <cell r="D202">
            <v>111.18848</v>
          </cell>
          <cell r="E202">
            <v>3335.6543999999999</v>
          </cell>
          <cell r="H202">
            <v>3335.6543999999999</v>
          </cell>
          <cell r="I202">
            <v>133.426176</v>
          </cell>
          <cell r="J202">
            <v>3469.0805759999998</v>
          </cell>
          <cell r="K202">
            <v>41629</v>
          </cell>
          <cell r="L202">
            <v>4818.1807679999993</v>
          </cell>
          <cell r="M202">
            <v>1500</v>
          </cell>
          <cell r="N202">
            <v>579</v>
          </cell>
          <cell r="O202">
            <v>2776</v>
          </cell>
          <cell r="P202">
            <v>6000</v>
          </cell>
          <cell r="Q202">
            <v>1157</v>
          </cell>
          <cell r="T202">
            <v>5308</v>
          </cell>
          <cell r="U202">
            <v>708</v>
          </cell>
          <cell r="V202">
            <v>2590.08</v>
          </cell>
          <cell r="Z202">
            <v>2500</v>
          </cell>
          <cell r="AA202">
            <v>69565.260767999993</v>
          </cell>
        </row>
        <row r="203">
          <cell r="A203" t="str">
            <v>25020026</v>
          </cell>
          <cell r="B203" t="str">
            <v>Zavala Cachon Claudia De Jesus</v>
          </cell>
          <cell r="C203" t="str">
            <v>Encargada de grupo</v>
          </cell>
          <cell r="D203">
            <v>131.23052799999999</v>
          </cell>
          <cell r="E203">
            <v>3936.9158399999997</v>
          </cell>
          <cell r="H203">
            <v>3936.9158399999997</v>
          </cell>
          <cell r="I203">
            <v>157.47663359999999</v>
          </cell>
          <cell r="J203">
            <v>4094.3924735999994</v>
          </cell>
          <cell r="K203">
            <v>49133</v>
          </cell>
          <cell r="L203">
            <v>6075.9299647999987</v>
          </cell>
          <cell r="M203">
            <v>1500</v>
          </cell>
          <cell r="N203">
            <v>683</v>
          </cell>
          <cell r="O203">
            <v>3276</v>
          </cell>
          <cell r="P203">
            <v>6000</v>
          </cell>
          <cell r="Q203">
            <v>1365</v>
          </cell>
          <cell r="R203">
            <v>972</v>
          </cell>
          <cell r="T203">
            <v>6265</v>
          </cell>
          <cell r="U203">
            <v>836</v>
          </cell>
          <cell r="V203">
            <v>2055.6</v>
          </cell>
          <cell r="Z203">
            <v>2500</v>
          </cell>
          <cell r="AA203">
            <v>80661.529964800007</v>
          </cell>
        </row>
        <row r="204">
          <cell r="A204" t="str">
            <v>21010015</v>
          </cell>
          <cell r="B204" t="str">
            <v>Mezquita Argaez Martha Mercedes</v>
          </cell>
          <cell r="C204" t="str">
            <v>Asistente educativa "b"</v>
          </cell>
          <cell r="D204">
            <v>111.18848</v>
          </cell>
          <cell r="E204">
            <v>3335.6543999999999</v>
          </cell>
          <cell r="H204">
            <v>3335.6543999999999</v>
          </cell>
          <cell r="I204">
            <v>133.426176</v>
          </cell>
          <cell r="J204">
            <v>3469.0805759999998</v>
          </cell>
          <cell r="K204">
            <v>41629</v>
          </cell>
          <cell r="L204">
            <v>4818.1807679999993</v>
          </cell>
          <cell r="M204">
            <v>1500</v>
          </cell>
          <cell r="N204">
            <v>579</v>
          </cell>
          <cell r="O204">
            <v>2776</v>
          </cell>
          <cell r="P204">
            <v>6000</v>
          </cell>
          <cell r="Q204">
            <v>1157</v>
          </cell>
          <cell r="R204">
            <v>324</v>
          </cell>
          <cell r="T204">
            <v>5308</v>
          </cell>
          <cell r="U204">
            <v>708</v>
          </cell>
          <cell r="V204">
            <v>2590.08</v>
          </cell>
          <cell r="Z204">
            <v>2500</v>
          </cell>
          <cell r="AA204">
            <v>69889.260767999993</v>
          </cell>
        </row>
        <row r="205">
          <cell r="A205" t="str">
            <v>21100042</v>
          </cell>
          <cell r="B205" t="str">
            <v>Rodriguez Euan Maria Lucia</v>
          </cell>
          <cell r="C205" t="str">
            <v>Asistente educativa "b"</v>
          </cell>
          <cell r="D205">
            <v>111.18848</v>
          </cell>
          <cell r="E205">
            <v>3335.6543999999999</v>
          </cell>
          <cell r="H205">
            <v>3335.6543999999999</v>
          </cell>
          <cell r="I205">
            <v>133.426176</v>
          </cell>
          <cell r="J205">
            <v>3469.0805759999998</v>
          </cell>
          <cell r="K205">
            <v>41629</v>
          </cell>
          <cell r="L205">
            <v>4818.1807679999993</v>
          </cell>
          <cell r="M205">
            <v>1500</v>
          </cell>
          <cell r="N205">
            <v>579</v>
          </cell>
          <cell r="O205">
            <v>2776</v>
          </cell>
          <cell r="P205">
            <v>6000</v>
          </cell>
          <cell r="Q205">
            <v>1157</v>
          </cell>
          <cell r="R205">
            <v>972</v>
          </cell>
          <cell r="T205">
            <v>5308</v>
          </cell>
          <cell r="U205">
            <v>708</v>
          </cell>
          <cell r="V205">
            <v>2590.08</v>
          </cell>
          <cell r="Z205">
            <v>2500</v>
          </cell>
          <cell r="AA205">
            <v>70537.260767999993</v>
          </cell>
        </row>
        <row r="206">
          <cell r="A206" t="str">
            <v>24060027</v>
          </cell>
          <cell r="B206" t="str">
            <v>Gomez Diaz Maria Jose</v>
          </cell>
          <cell r="C206" t="str">
            <v>Encargada de grupo</v>
          </cell>
          <cell r="D206">
            <v>131.22720000000001</v>
          </cell>
          <cell r="E206">
            <v>3936.8160000000003</v>
          </cell>
          <cell r="H206">
            <v>3936.8160000000003</v>
          </cell>
          <cell r="I206">
            <v>157.47264000000001</v>
          </cell>
          <cell r="J206">
            <v>4094.2886400000002</v>
          </cell>
          <cell r="K206">
            <v>49132</v>
          </cell>
          <cell r="L206">
            <v>6075.7515200000007</v>
          </cell>
          <cell r="M206">
            <v>1500</v>
          </cell>
          <cell r="N206">
            <v>683</v>
          </cell>
          <cell r="O206">
            <v>3276</v>
          </cell>
          <cell r="P206">
            <v>6000</v>
          </cell>
          <cell r="Q206">
            <v>1365</v>
          </cell>
          <cell r="R206">
            <v>324</v>
          </cell>
          <cell r="T206">
            <v>6265</v>
          </cell>
          <cell r="U206">
            <v>836</v>
          </cell>
          <cell r="V206">
            <v>2055.84</v>
          </cell>
          <cell r="Z206">
            <v>2500</v>
          </cell>
          <cell r="AA206">
            <v>80012.591519999987</v>
          </cell>
        </row>
        <row r="207">
          <cell r="A207" t="str">
            <v>21010007</v>
          </cell>
          <cell r="B207" t="str">
            <v>Esquivel Avila Emma De Jesus</v>
          </cell>
          <cell r="C207" t="str">
            <v>Encargada de grupo</v>
          </cell>
          <cell r="D207">
            <v>131.23052799999999</v>
          </cell>
          <cell r="E207">
            <v>3936.9158399999997</v>
          </cell>
          <cell r="H207">
            <v>3936.9158399999997</v>
          </cell>
          <cell r="I207">
            <v>157.47663359999999</v>
          </cell>
          <cell r="J207">
            <v>4094.3924735999994</v>
          </cell>
          <cell r="K207">
            <v>49133</v>
          </cell>
          <cell r="L207">
            <v>6075.9299647999987</v>
          </cell>
          <cell r="M207">
            <v>1500</v>
          </cell>
          <cell r="N207">
            <v>683</v>
          </cell>
          <cell r="O207">
            <v>3276</v>
          </cell>
          <cell r="P207">
            <v>6000</v>
          </cell>
          <cell r="Q207">
            <v>1365</v>
          </cell>
          <cell r="R207">
            <v>324</v>
          </cell>
          <cell r="T207">
            <v>6265</v>
          </cell>
          <cell r="U207">
            <v>836</v>
          </cell>
          <cell r="V207">
            <v>2055.6</v>
          </cell>
          <cell r="Z207">
            <v>2500</v>
          </cell>
          <cell r="AA207">
            <v>80013.529964800007</v>
          </cell>
        </row>
        <row r="208">
          <cell r="A208" t="str">
            <v>21090038</v>
          </cell>
          <cell r="B208" t="str">
            <v>Salazar Romero Gloria Del Socorro</v>
          </cell>
          <cell r="C208" t="str">
            <v>Asistente educativa "b"</v>
          </cell>
          <cell r="D208">
            <v>111.18848</v>
          </cell>
          <cell r="E208">
            <v>3335.6543999999999</v>
          </cell>
          <cell r="H208">
            <v>3335.6543999999999</v>
          </cell>
          <cell r="I208">
            <v>133.426176</v>
          </cell>
          <cell r="J208">
            <v>3469.0805759999998</v>
          </cell>
          <cell r="K208">
            <v>41629</v>
          </cell>
          <cell r="L208">
            <v>4818.1807679999993</v>
          </cell>
          <cell r="M208">
            <v>1500</v>
          </cell>
          <cell r="N208">
            <v>579</v>
          </cell>
          <cell r="O208">
            <v>2776</v>
          </cell>
          <cell r="P208">
            <v>6000</v>
          </cell>
          <cell r="Q208">
            <v>1157</v>
          </cell>
          <cell r="R208">
            <v>1296</v>
          </cell>
          <cell r="T208">
            <v>5308</v>
          </cell>
          <cell r="U208">
            <v>708</v>
          </cell>
          <cell r="V208">
            <v>2590.08</v>
          </cell>
          <cell r="Z208">
            <v>2500</v>
          </cell>
          <cell r="AA208">
            <v>70861.260767999993</v>
          </cell>
        </row>
        <row r="209">
          <cell r="A209" t="str">
            <v>21140053</v>
          </cell>
          <cell r="B209" t="str">
            <v>Palma Ruiz Marta Elena</v>
          </cell>
          <cell r="C209" t="str">
            <v>Lavandera</v>
          </cell>
          <cell r="D209">
            <v>99.290880000000001</v>
          </cell>
          <cell r="E209">
            <v>2978.7264</v>
          </cell>
          <cell r="H209">
            <v>2978.7264</v>
          </cell>
          <cell r="I209">
            <v>119.149056</v>
          </cell>
          <cell r="J209">
            <v>3097.8754560000002</v>
          </cell>
          <cell r="K209">
            <v>37175</v>
          </cell>
          <cell r="L209">
            <v>4201.3106080000007</v>
          </cell>
          <cell r="M209">
            <v>1500</v>
          </cell>
          <cell r="N209">
            <v>517</v>
          </cell>
          <cell r="O209">
            <v>2479</v>
          </cell>
          <cell r="P209">
            <v>6000</v>
          </cell>
          <cell r="Q209">
            <v>1033</v>
          </cell>
          <cell r="R209">
            <v>648</v>
          </cell>
          <cell r="T209">
            <v>4740</v>
          </cell>
          <cell r="U209">
            <v>632</v>
          </cell>
          <cell r="V209">
            <v>3000.24</v>
          </cell>
          <cell r="Z209">
            <v>2500</v>
          </cell>
          <cell r="AA209">
            <v>64425.550607999998</v>
          </cell>
        </row>
        <row r="210">
          <cell r="A210" t="str">
            <v>21010005</v>
          </cell>
          <cell r="B210" t="str">
            <v>Del Castillo Barrera Monica Del Carmen</v>
          </cell>
          <cell r="C210" t="str">
            <v>Asistente educativa "b"</v>
          </cell>
          <cell r="D210">
            <v>111.18848</v>
          </cell>
          <cell r="E210">
            <v>3335.6543999999999</v>
          </cell>
          <cell r="H210">
            <v>3335.6543999999999</v>
          </cell>
          <cell r="I210">
            <v>133.426176</v>
          </cell>
          <cell r="J210">
            <v>3469.0805759999998</v>
          </cell>
          <cell r="K210">
            <v>41629</v>
          </cell>
          <cell r="L210">
            <v>4818.1807679999993</v>
          </cell>
          <cell r="M210">
            <v>1500</v>
          </cell>
          <cell r="N210">
            <v>579</v>
          </cell>
          <cell r="O210">
            <v>2776</v>
          </cell>
          <cell r="P210">
            <v>6000</v>
          </cell>
          <cell r="Q210">
            <v>1157</v>
          </cell>
          <cell r="R210">
            <v>324</v>
          </cell>
          <cell r="T210">
            <v>5308</v>
          </cell>
          <cell r="U210">
            <v>708</v>
          </cell>
          <cell r="V210">
            <v>2590.08</v>
          </cell>
          <cell r="Z210">
            <v>2500</v>
          </cell>
          <cell r="AA210">
            <v>69889.260767999993</v>
          </cell>
        </row>
        <row r="211">
          <cell r="A211" t="str">
            <v>21060001</v>
          </cell>
          <cell r="B211" t="str">
            <v>Uicab Novelo Catalina Del Rosario</v>
          </cell>
          <cell r="C211" t="str">
            <v>Encargada de grupo</v>
          </cell>
          <cell r="D211">
            <v>131.22999999999999</v>
          </cell>
          <cell r="E211">
            <v>3936.8999999999996</v>
          </cell>
          <cell r="H211">
            <v>3936.8999999999996</v>
          </cell>
          <cell r="I211">
            <v>157.476</v>
          </cell>
          <cell r="J211">
            <v>4094.3759999999997</v>
          </cell>
          <cell r="K211">
            <v>49133</v>
          </cell>
          <cell r="L211">
            <v>6075.8979999999992</v>
          </cell>
          <cell r="M211">
            <v>1500</v>
          </cell>
          <cell r="N211">
            <v>683</v>
          </cell>
          <cell r="O211">
            <v>3276</v>
          </cell>
          <cell r="P211">
            <v>6000</v>
          </cell>
          <cell r="Q211">
            <v>1365</v>
          </cell>
          <cell r="T211">
            <v>6265</v>
          </cell>
          <cell r="U211">
            <v>836</v>
          </cell>
          <cell r="V211">
            <v>2055.6</v>
          </cell>
          <cell r="Z211">
            <v>2500</v>
          </cell>
          <cell r="AA211">
            <v>79689.498000000007</v>
          </cell>
        </row>
        <row r="212">
          <cell r="A212" t="str">
            <v>21090036</v>
          </cell>
          <cell r="B212" t="str">
            <v>Lara Arias Silvia Alicia</v>
          </cell>
          <cell r="C212" t="str">
            <v>Asistente educativa "b"</v>
          </cell>
          <cell r="D212">
            <v>111.18848</v>
          </cell>
          <cell r="E212">
            <v>3335.6543999999999</v>
          </cell>
          <cell r="H212">
            <v>3335.6543999999999</v>
          </cell>
          <cell r="I212">
            <v>133.426176</v>
          </cell>
          <cell r="J212">
            <v>3469.0805759999998</v>
          </cell>
          <cell r="K212">
            <v>41629</v>
          </cell>
          <cell r="L212">
            <v>4818.1807679999993</v>
          </cell>
          <cell r="M212">
            <v>1500</v>
          </cell>
          <cell r="N212">
            <v>579</v>
          </cell>
          <cell r="O212">
            <v>2776</v>
          </cell>
          <cell r="P212">
            <v>6000</v>
          </cell>
          <cell r="Q212">
            <v>1157</v>
          </cell>
          <cell r="R212">
            <v>324</v>
          </cell>
          <cell r="T212">
            <v>5308</v>
          </cell>
          <cell r="U212">
            <v>708</v>
          </cell>
          <cell r="V212">
            <v>2590.08</v>
          </cell>
          <cell r="Z212">
            <v>2500</v>
          </cell>
          <cell r="AA212">
            <v>69889.260767999993</v>
          </cell>
        </row>
        <row r="213">
          <cell r="A213" t="str">
            <v>25030027</v>
          </cell>
          <cell r="B213" t="str">
            <v>Rebolledo Castillo Susana Carolina</v>
          </cell>
          <cell r="C213" t="str">
            <v>Encargada de grupo</v>
          </cell>
          <cell r="D213">
            <v>131.23052799999999</v>
          </cell>
          <cell r="E213">
            <v>3936.9158399999997</v>
          </cell>
          <cell r="H213">
            <v>3936.9158399999997</v>
          </cell>
          <cell r="I213">
            <v>157.47663359999999</v>
          </cell>
          <cell r="J213">
            <v>4094.3924735999994</v>
          </cell>
          <cell r="K213">
            <v>49133</v>
          </cell>
          <cell r="L213">
            <v>6075.9299647999987</v>
          </cell>
          <cell r="M213">
            <v>1500</v>
          </cell>
          <cell r="N213">
            <v>683</v>
          </cell>
          <cell r="O213">
            <v>3276</v>
          </cell>
          <cell r="P213">
            <v>6000</v>
          </cell>
          <cell r="Q213">
            <v>1365</v>
          </cell>
          <cell r="R213">
            <v>324</v>
          </cell>
          <cell r="T213">
            <v>6265</v>
          </cell>
          <cell r="U213">
            <v>836</v>
          </cell>
          <cell r="V213">
            <v>2055.6</v>
          </cell>
          <cell r="Z213">
            <v>2500</v>
          </cell>
          <cell r="AA213">
            <v>80013.529964800007</v>
          </cell>
        </row>
        <row r="214">
          <cell r="A214" t="str">
            <v>25160002</v>
          </cell>
          <cell r="B214" t="str">
            <v>Navarrete Chavez Maria Yalile</v>
          </cell>
          <cell r="C214" t="str">
            <v>Encargada de grupo</v>
          </cell>
          <cell r="D214">
            <v>131.22720000000001</v>
          </cell>
          <cell r="E214">
            <v>3936.8160000000003</v>
          </cell>
          <cell r="H214">
            <v>3936.8160000000003</v>
          </cell>
          <cell r="I214">
            <v>157.47264000000001</v>
          </cell>
          <cell r="J214">
            <v>4094.2886400000002</v>
          </cell>
          <cell r="K214">
            <v>49132</v>
          </cell>
          <cell r="L214">
            <v>6075.7515200000007</v>
          </cell>
          <cell r="M214">
            <v>1500</v>
          </cell>
          <cell r="N214">
            <v>683</v>
          </cell>
          <cell r="O214">
            <v>3276</v>
          </cell>
          <cell r="P214">
            <v>6000</v>
          </cell>
          <cell r="Q214">
            <v>1365</v>
          </cell>
          <cell r="T214">
            <v>6265</v>
          </cell>
          <cell r="U214">
            <v>836</v>
          </cell>
          <cell r="V214">
            <v>2055.84</v>
          </cell>
          <cell r="Z214">
            <v>2500</v>
          </cell>
          <cell r="AA214">
            <v>79688.591519999987</v>
          </cell>
        </row>
        <row r="215">
          <cell r="A215" t="str">
            <v>21080035</v>
          </cell>
          <cell r="B215" t="str">
            <v>Xool Cauich Maria Elena</v>
          </cell>
          <cell r="C215" t="str">
            <v>Asistente educativa "b"</v>
          </cell>
          <cell r="D215">
            <v>111.18848</v>
          </cell>
          <cell r="E215">
            <v>3335.6543999999999</v>
          </cell>
          <cell r="H215">
            <v>3335.6543999999999</v>
          </cell>
          <cell r="I215">
            <v>133.426176</v>
          </cell>
          <cell r="J215">
            <v>3469.0805759999998</v>
          </cell>
          <cell r="K215">
            <v>41629</v>
          </cell>
          <cell r="L215">
            <v>4818.1807679999993</v>
          </cell>
          <cell r="M215">
            <v>1500</v>
          </cell>
          <cell r="N215">
            <v>579</v>
          </cell>
          <cell r="O215">
            <v>2776</v>
          </cell>
          <cell r="P215">
            <v>6000</v>
          </cell>
          <cell r="Q215">
            <v>1157</v>
          </cell>
          <cell r="R215">
            <v>972</v>
          </cell>
          <cell r="T215">
            <v>5308</v>
          </cell>
          <cell r="U215">
            <v>708</v>
          </cell>
          <cell r="V215">
            <v>2590.08</v>
          </cell>
          <cell r="Z215">
            <v>2500</v>
          </cell>
          <cell r="AA215">
            <v>70537.260767999993</v>
          </cell>
        </row>
        <row r="216">
          <cell r="A216" t="str">
            <v>21100040</v>
          </cell>
          <cell r="B216" t="str">
            <v>Esquivel Pantoja Maria Del Carmen</v>
          </cell>
          <cell r="C216" t="str">
            <v>Asistente educativa "b"</v>
          </cell>
          <cell r="D216">
            <v>111.18848</v>
          </cell>
          <cell r="E216">
            <v>3335.6543999999999</v>
          </cell>
          <cell r="H216">
            <v>3335.6543999999999</v>
          </cell>
          <cell r="I216">
            <v>133.426176</v>
          </cell>
          <cell r="J216">
            <v>3469.0805759999998</v>
          </cell>
          <cell r="K216">
            <v>41629</v>
          </cell>
          <cell r="L216">
            <v>4818.1807679999993</v>
          </cell>
          <cell r="M216">
            <v>1500</v>
          </cell>
          <cell r="N216">
            <v>579</v>
          </cell>
          <cell r="O216">
            <v>2776</v>
          </cell>
          <cell r="P216">
            <v>6000</v>
          </cell>
          <cell r="Q216">
            <v>1157</v>
          </cell>
          <cell r="R216">
            <v>972</v>
          </cell>
          <cell r="T216">
            <v>5308</v>
          </cell>
          <cell r="U216">
            <v>708</v>
          </cell>
          <cell r="V216">
            <v>2590.08</v>
          </cell>
          <cell r="Z216">
            <v>2500</v>
          </cell>
          <cell r="AA216">
            <v>70537.260767999993</v>
          </cell>
        </row>
        <row r="217">
          <cell r="A217" t="str">
            <v>22080047</v>
          </cell>
          <cell r="B217" t="str">
            <v>Torres Estrada Blanca Elva</v>
          </cell>
          <cell r="C217" t="str">
            <v>Encargada de grupo</v>
          </cell>
          <cell r="D217">
            <v>131.23052799999999</v>
          </cell>
          <cell r="E217">
            <v>3936.9158399999997</v>
          </cell>
          <cell r="H217">
            <v>3936.9158399999997</v>
          </cell>
          <cell r="I217">
            <v>157.47663359999999</v>
          </cell>
          <cell r="J217">
            <v>4094.3924735999994</v>
          </cell>
          <cell r="K217">
            <v>49133</v>
          </cell>
          <cell r="L217">
            <v>6075.9299647999987</v>
          </cell>
          <cell r="M217">
            <v>1500</v>
          </cell>
          <cell r="N217">
            <v>683</v>
          </cell>
          <cell r="O217">
            <v>3276</v>
          </cell>
          <cell r="P217">
            <v>6000</v>
          </cell>
          <cell r="Q217">
            <v>1365</v>
          </cell>
          <cell r="R217">
            <v>324</v>
          </cell>
          <cell r="T217">
            <v>6265</v>
          </cell>
          <cell r="U217">
            <v>836</v>
          </cell>
          <cell r="V217">
            <v>2055.6</v>
          </cell>
          <cell r="Z217">
            <v>2500</v>
          </cell>
          <cell r="AA217">
            <v>80013.529964800007</v>
          </cell>
        </row>
        <row r="218">
          <cell r="A218" t="str">
            <v>24070030</v>
          </cell>
          <cell r="B218" t="str">
            <v>Quintal Vargas Maria Del Carmen</v>
          </cell>
          <cell r="C218" t="str">
            <v>Coordinador de Pedagogia</v>
          </cell>
          <cell r="D218">
            <v>198.289728</v>
          </cell>
          <cell r="E218">
            <v>5948.6918399999995</v>
          </cell>
          <cell r="H218">
            <v>5948.6918399999995</v>
          </cell>
          <cell r="I218">
            <v>237.94767359999997</v>
          </cell>
          <cell r="J218">
            <v>6186.6395135999992</v>
          </cell>
          <cell r="K218">
            <v>74240</v>
          </cell>
          <cell r="L218">
            <v>9603.892684800001</v>
          </cell>
          <cell r="M218">
            <v>1500</v>
          </cell>
          <cell r="N218">
            <v>1032</v>
          </cell>
          <cell r="O218">
            <v>4950</v>
          </cell>
          <cell r="P218">
            <v>6000</v>
          </cell>
          <cell r="Q218">
            <v>2063</v>
          </cell>
          <cell r="R218">
            <v>972</v>
          </cell>
          <cell r="T218">
            <v>9466</v>
          </cell>
          <cell r="U218">
            <v>1263</v>
          </cell>
          <cell r="V218">
            <v>0</v>
          </cell>
          <cell r="Z218">
            <v>2500</v>
          </cell>
          <cell r="AA218">
            <v>113589.8926848</v>
          </cell>
        </row>
        <row r="219">
          <cell r="A219" t="str">
            <v>25100001</v>
          </cell>
          <cell r="B219" t="str">
            <v>Baeza Villanueva Mary Tere</v>
          </cell>
          <cell r="C219" t="str">
            <v>Asistente educativa "b"</v>
          </cell>
          <cell r="D219">
            <v>111.18848</v>
          </cell>
          <cell r="E219">
            <v>3335.6543999999999</v>
          </cell>
          <cell r="H219">
            <v>3335.6543999999999</v>
          </cell>
          <cell r="I219">
            <v>133.426176</v>
          </cell>
          <cell r="J219">
            <v>3469.0805759999998</v>
          </cell>
          <cell r="K219">
            <v>41629</v>
          </cell>
          <cell r="L219">
            <v>4818.1807679999993</v>
          </cell>
          <cell r="M219">
            <v>1500</v>
          </cell>
          <cell r="N219">
            <v>579</v>
          </cell>
          <cell r="O219">
            <v>2776</v>
          </cell>
          <cell r="P219">
            <v>6000</v>
          </cell>
          <cell r="Q219">
            <v>1157</v>
          </cell>
          <cell r="T219">
            <v>5308</v>
          </cell>
          <cell r="U219">
            <v>708</v>
          </cell>
          <cell r="V219">
            <v>2590.08</v>
          </cell>
          <cell r="Z219">
            <v>2500</v>
          </cell>
          <cell r="AA219">
            <v>69565.260767999993</v>
          </cell>
        </row>
        <row r="220">
          <cell r="A220" t="str">
            <v>21010020</v>
          </cell>
          <cell r="B220" t="str">
            <v>Santana Canto Lorena Asuncion</v>
          </cell>
          <cell r="C220" t="str">
            <v>Asistente educativa "b"</v>
          </cell>
          <cell r="D220">
            <v>111.18848</v>
          </cell>
          <cell r="E220">
            <v>3335.6543999999999</v>
          </cell>
          <cell r="H220">
            <v>3335.6543999999999</v>
          </cell>
          <cell r="I220">
            <v>133.426176</v>
          </cell>
          <cell r="J220">
            <v>3469.0805759999998</v>
          </cell>
          <cell r="K220">
            <v>41629</v>
          </cell>
          <cell r="L220">
            <v>4818.1807679999993</v>
          </cell>
          <cell r="M220">
            <v>1500</v>
          </cell>
          <cell r="N220">
            <v>579</v>
          </cell>
          <cell r="O220">
            <v>2776</v>
          </cell>
          <cell r="P220">
            <v>6000</v>
          </cell>
          <cell r="Q220">
            <v>1157</v>
          </cell>
          <cell r="R220">
            <v>324</v>
          </cell>
          <cell r="T220">
            <v>5308</v>
          </cell>
          <cell r="U220">
            <v>708</v>
          </cell>
          <cell r="V220">
            <v>2590.08</v>
          </cell>
          <cell r="Z220">
            <v>2500</v>
          </cell>
          <cell r="AA220">
            <v>69889.260767999993</v>
          </cell>
        </row>
        <row r="221">
          <cell r="A221" t="str">
            <v>21100041</v>
          </cell>
          <cell r="B221" t="str">
            <v>Lopez Aguilar Gloria Marina</v>
          </cell>
          <cell r="C221" t="str">
            <v>Asistente educativa "b"</v>
          </cell>
          <cell r="D221">
            <v>111.18848</v>
          </cell>
          <cell r="E221">
            <v>3335.6543999999999</v>
          </cell>
          <cell r="H221">
            <v>3335.6543999999999</v>
          </cell>
          <cell r="I221">
            <v>133.426176</v>
          </cell>
          <cell r="J221">
            <v>3469.0805759999998</v>
          </cell>
          <cell r="K221">
            <v>41629</v>
          </cell>
          <cell r="L221">
            <v>4818.1807679999993</v>
          </cell>
          <cell r="M221">
            <v>1500</v>
          </cell>
          <cell r="N221">
            <v>579</v>
          </cell>
          <cell r="O221">
            <v>2776</v>
          </cell>
          <cell r="P221">
            <v>6000</v>
          </cell>
          <cell r="Q221">
            <v>1157</v>
          </cell>
          <cell r="R221">
            <v>1296</v>
          </cell>
          <cell r="T221">
            <v>5308</v>
          </cell>
          <cell r="U221">
            <v>708</v>
          </cell>
          <cell r="V221">
            <v>2590.08</v>
          </cell>
          <cell r="Z221">
            <v>2500</v>
          </cell>
          <cell r="AA221">
            <v>70861.260767999993</v>
          </cell>
        </row>
        <row r="222">
          <cell r="A222" t="str">
            <v>21010013</v>
          </cell>
          <cell r="B222" t="str">
            <v>Loeza Dominguez Gabriela Guadalupe</v>
          </cell>
          <cell r="C222" t="str">
            <v>Encargada de grupo</v>
          </cell>
          <cell r="D222">
            <v>131.23052799999999</v>
          </cell>
          <cell r="E222">
            <v>3936.9158399999997</v>
          </cell>
          <cell r="H222">
            <v>3936.9158399999997</v>
          </cell>
          <cell r="I222">
            <v>157.47663359999999</v>
          </cell>
          <cell r="J222">
            <v>4094.3924735999994</v>
          </cell>
          <cell r="K222">
            <v>49133</v>
          </cell>
          <cell r="L222">
            <v>6075.9299647999987</v>
          </cell>
          <cell r="M222">
            <v>1500</v>
          </cell>
          <cell r="N222">
            <v>683</v>
          </cell>
          <cell r="O222">
            <v>3276</v>
          </cell>
          <cell r="P222">
            <v>6000</v>
          </cell>
          <cell r="Q222">
            <v>1365</v>
          </cell>
          <cell r="R222">
            <v>324</v>
          </cell>
          <cell r="T222">
            <v>6265</v>
          </cell>
          <cell r="U222">
            <v>836</v>
          </cell>
          <cell r="V222">
            <v>2055.6</v>
          </cell>
          <cell r="Z222">
            <v>2500</v>
          </cell>
          <cell r="AA222">
            <v>80013.529964800007</v>
          </cell>
        </row>
        <row r="223">
          <cell r="A223" t="str">
            <v>21030025</v>
          </cell>
          <cell r="B223" t="str">
            <v>Cuellar Tello Grendy Beatriz</v>
          </cell>
          <cell r="C223" t="str">
            <v>Asistente educativa "b"</v>
          </cell>
          <cell r="D223">
            <v>111.18848</v>
          </cell>
          <cell r="E223">
            <v>3335.6543999999999</v>
          </cell>
          <cell r="H223">
            <v>3335.6543999999999</v>
          </cell>
          <cell r="I223">
            <v>133.426176</v>
          </cell>
          <cell r="J223">
            <v>3469.0805759999998</v>
          </cell>
          <cell r="K223">
            <v>41629</v>
          </cell>
          <cell r="L223">
            <v>4818.1807679999993</v>
          </cell>
          <cell r="M223">
            <v>1500</v>
          </cell>
          <cell r="N223">
            <v>579</v>
          </cell>
          <cell r="O223">
            <v>2776</v>
          </cell>
          <cell r="P223">
            <v>6000</v>
          </cell>
          <cell r="Q223">
            <v>1157</v>
          </cell>
          <cell r="R223">
            <v>324</v>
          </cell>
          <cell r="T223">
            <v>5308</v>
          </cell>
          <cell r="U223">
            <v>708</v>
          </cell>
          <cell r="V223">
            <v>2590.08</v>
          </cell>
          <cell r="Z223">
            <v>2500</v>
          </cell>
          <cell r="AA223">
            <v>69889.260767999993</v>
          </cell>
        </row>
        <row r="224">
          <cell r="A224" t="str">
            <v>21120045</v>
          </cell>
          <cell r="B224" t="str">
            <v>Sosa Mendez Ruby Guadalupe</v>
          </cell>
          <cell r="C224" t="str">
            <v>Asistente educativa "b"</v>
          </cell>
          <cell r="D224">
            <v>111.18848</v>
          </cell>
          <cell r="E224">
            <v>3335.6543999999999</v>
          </cell>
          <cell r="H224">
            <v>3335.6543999999999</v>
          </cell>
          <cell r="I224">
            <v>133.426176</v>
          </cell>
          <cell r="J224">
            <v>3469.0805759999998</v>
          </cell>
          <cell r="K224">
            <v>41629</v>
          </cell>
          <cell r="L224">
            <v>4818.1807679999993</v>
          </cell>
          <cell r="M224">
            <v>1500</v>
          </cell>
          <cell r="N224">
            <v>579</v>
          </cell>
          <cell r="O224">
            <v>2776</v>
          </cell>
          <cell r="P224">
            <v>6000</v>
          </cell>
          <cell r="Q224">
            <v>1157</v>
          </cell>
          <cell r="R224">
            <v>972</v>
          </cell>
          <cell r="T224">
            <v>5308</v>
          </cell>
          <cell r="U224">
            <v>708</v>
          </cell>
          <cell r="V224">
            <v>2590.08</v>
          </cell>
          <cell r="Z224">
            <v>2500</v>
          </cell>
          <cell r="AA224">
            <v>70537.260767999993</v>
          </cell>
        </row>
        <row r="225">
          <cell r="A225" t="str">
            <v>46010023</v>
          </cell>
          <cell r="B225" t="str">
            <v>Vargas Arana Mariana Del Rosario</v>
          </cell>
          <cell r="C225" t="str">
            <v>Encargada de grupo</v>
          </cell>
          <cell r="D225">
            <v>131.22720000000001</v>
          </cell>
          <cell r="E225">
            <v>3936.8160000000003</v>
          </cell>
          <cell r="H225">
            <v>3936.8160000000003</v>
          </cell>
          <cell r="I225">
            <v>157.47264000000001</v>
          </cell>
          <cell r="J225">
            <v>4094.2886400000002</v>
          </cell>
          <cell r="K225">
            <v>49132</v>
          </cell>
          <cell r="L225">
            <v>6075.7515200000007</v>
          </cell>
          <cell r="M225">
            <v>1500</v>
          </cell>
          <cell r="N225">
            <v>683</v>
          </cell>
          <cell r="O225">
            <v>3276</v>
          </cell>
          <cell r="P225">
            <v>6000</v>
          </cell>
          <cell r="Q225">
            <v>1365</v>
          </cell>
          <cell r="T225">
            <v>6265</v>
          </cell>
          <cell r="U225">
            <v>836</v>
          </cell>
          <cell r="V225">
            <v>2055.84</v>
          </cell>
          <cell r="Z225">
            <v>2500</v>
          </cell>
          <cell r="AA225">
            <v>79688.591519999987</v>
          </cell>
        </row>
        <row r="226">
          <cell r="A226" t="str">
            <v>21010004</v>
          </cell>
          <cell r="B226" t="str">
            <v>Coronado Herrera Gabriela</v>
          </cell>
          <cell r="C226" t="str">
            <v>Asistente educativa "b"</v>
          </cell>
          <cell r="D226">
            <v>111.18848</v>
          </cell>
          <cell r="E226">
            <v>3335.6543999999999</v>
          </cell>
          <cell r="H226">
            <v>3335.6543999999999</v>
          </cell>
          <cell r="I226">
            <v>133.426176</v>
          </cell>
          <cell r="J226">
            <v>3469.0805759999998</v>
          </cell>
          <cell r="K226">
            <v>41629</v>
          </cell>
          <cell r="L226">
            <v>4818.1807679999993</v>
          </cell>
          <cell r="M226">
            <v>1500</v>
          </cell>
          <cell r="N226">
            <v>579</v>
          </cell>
          <cell r="O226">
            <v>2776</v>
          </cell>
          <cell r="P226">
            <v>6000</v>
          </cell>
          <cell r="Q226">
            <v>1157</v>
          </cell>
          <cell r="R226">
            <v>324</v>
          </cell>
          <cell r="T226">
            <v>5308</v>
          </cell>
          <cell r="U226">
            <v>708</v>
          </cell>
          <cell r="V226">
            <v>2590.08</v>
          </cell>
          <cell r="Z226">
            <v>2500</v>
          </cell>
          <cell r="AA226">
            <v>69889.260767999993</v>
          </cell>
        </row>
        <row r="227">
          <cell r="A227" t="str">
            <v>21050031</v>
          </cell>
          <cell r="B227" t="str">
            <v>Manzanilla Lopez Yolanda Beatriz</v>
          </cell>
          <cell r="C227" t="str">
            <v>Asistente educativa "b"</v>
          </cell>
          <cell r="D227">
            <v>111.18848</v>
          </cell>
          <cell r="E227">
            <v>3335.6543999999999</v>
          </cell>
          <cell r="H227">
            <v>3335.6543999999999</v>
          </cell>
          <cell r="I227">
            <v>133.426176</v>
          </cell>
          <cell r="J227">
            <v>3469.0805759999998</v>
          </cell>
          <cell r="K227">
            <v>41629</v>
          </cell>
          <cell r="L227">
            <v>4818.1807679999993</v>
          </cell>
          <cell r="M227">
            <v>1500</v>
          </cell>
          <cell r="N227">
            <v>579</v>
          </cell>
          <cell r="O227">
            <v>2776</v>
          </cell>
          <cell r="P227">
            <v>6000</v>
          </cell>
          <cell r="Q227">
            <v>1157</v>
          </cell>
          <cell r="R227">
            <v>648</v>
          </cell>
          <cell r="T227">
            <v>5308</v>
          </cell>
          <cell r="U227">
            <v>708</v>
          </cell>
          <cell r="V227">
            <v>2590.08</v>
          </cell>
          <cell r="Z227">
            <v>2500</v>
          </cell>
          <cell r="AA227">
            <v>70213.260767999993</v>
          </cell>
        </row>
        <row r="228">
          <cell r="A228" t="str">
            <v>24040022</v>
          </cell>
          <cell r="B228" t="str">
            <v>Estrella Leon Josefina</v>
          </cell>
          <cell r="C228" t="str">
            <v>Asistente educativa "b"</v>
          </cell>
          <cell r="D228">
            <v>111.18848</v>
          </cell>
          <cell r="E228">
            <v>3335.6543999999999</v>
          </cell>
          <cell r="H228">
            <v>3335.6543999999999</v>
          </cell>
          <cell r="I228">
            <v>133.426176</v>
          </cell>
          <cell r="J228">
            <v>3469.0805759999998</v>
          </cell>
          <cell r="K228">
            <v>41629</v>
          </cell>
          <cell r="L228">
            <v>4818.1807679999993</v>
          </cell>
          <cell r="M228">
            <v>1500</v>
          </cell>
          <cell r="N228">
            <v>579</v>
          </cell>
          <cell r="O228">
            <v>2776</v>
          </cell>
          <cell r="P228">
            <v>6000</v>
          </cell>
          <cell r="Q228">
            <v>1157</v>
          </cell>
          <cell r="R228">
            <v>972</v>
          </cell>
          <cell r="T228">
            <v>5308</v>
          </cell>
          <cell r="U228">
            <v>708</v>
          </cell>
          <cell r="V228">
            <v>2590.08</v>
          </cell>
          <cell r="Z228">
            <v>2500</v>
          </cell>
          <cell r="AA228">
            <v>70537.260767999993</v>
          </cell>
        </row>
        <row r="229">
          <cell r="A229" t="str">
            <v>21010010</v>
          </cell>
          <cell r="B229" t="str">
            <v>Gomez Diaz Maria Antonia</v>
          </cell>
          <cell r="C229" t="str">
            <v>Asistente educativa "b"</v>
          </cell>
          <cell r="D229">
            <v>111.18848</v>
          </cell>
          <cell r="E229">
            <v>3335.6543999999999</v>
          </cell>
          <cell r="H229">
            <v>3335.6543999999999</v>
          </cell>
          <cell r="I229">
            <v>133.426176</v>
          </cell>
          <cell r="J229">
            <v>3469.0805759999998</v>
          </cell>
          <cell r="K229">
            <v>41629</v>
          </cell>
          <cell r="L229">
            <v>4818.1807679999993</v>
          </cell>
          <cell r="M229">
            <v>1500</v>
          </cell>
          <cell r="N229">
            <v>579</v>
          </cell>
          <cell r="O229">
            <v>2776</v>
          </cell>
          <cell r="P229">
            <v>6000</v>
          </cell>
          <cell r="Q229">
            <v>1157</v>
          </cell>
          <cell r="R229">
            <v>324</v>
          </cell>
          <cell r="T229">
            <v>5308</v>
          </cell>
          <cell r="U229">
            <v>708</v>
          </cell>
          <cell r="V229">
            <v>2590.08</v>
          </cell>
          <cell r="Z229">
            <v>2500</v>
          </cell>
          <cell r="AA229">
            <v>69889.260767999993</v>
          </cell>
        </row>
        <row r="230">
          <cell r="A230" t="str">
            <v>21030027</v>
          </cell>
          <cell r="B230" t="str">
            <v>Salazar Dominguez Eloisa Guadalupe</v>
          </cell>
          <cell r="C230" t="str">
            <v>Asistente educativa "b"</v>
          </cell>
          <cell r="D230">
            <v>111.18848</v>
          </cell>
          <cell r="E230">
            <v>3335.6543999999999</v>
          </cell>
          <cell r="H230">
            <v>3335.6543999999999</v>
          </cell>
          <cell r="I230">
            <v>133.426176</v>
          </cell>
          <cell r="J230">
            <v>3469.0805759999998</v>
          </cell>
          <cell r="K230">
            <v>41629</v>
          </cell>
          <cell r="L230">
            <v>4818.1807679999993</v>
          </cell>
          <cell r="M230">
            <v>1500</v>
          </cell>
          <cell r="N230">
            <v>579</v>
          </cell>
          <cell r="O230">
            <v>2776</v>
          </cell>
          <cell r="P230">
            <v>6000</v>
          </cell>
          <cell r="Q230">
            <v>1157</v>
          </cell>
          <cell r="R230">
            <v>972</v>
          </cell>
          <cell r="T230">
            <v>5308</v>
          </cell>
          <cell r="U230">
            <v>708</v>
          </cell>
          <cell r="V230">
            <v>2590.08</v>
          </cell>
          <cell r="Z230">
            <v>2500</v>
          </cell>
          <cell r="AA230">
            <v>70537.260767999993</v>
          </cell>
        </row>
        <row r="231">
          <cell r="A231" t="str">
            <v>21130051</v>
          </cell>
          <cell r="B231" t="str">
            <v>Osorio Y Osorio Ana Alberta</v>
          </cell>
          <cell r="C231" t="str">
            <v>Asistente educativa "b"</v>
          </cell>
          <cell r="D231">
            <v>111.18640000000001</v>
          </cell>
          <cell r="E231">
            <v>3335.5920000000001</v>
          </cell>
          <cell r="H231">
            <v>3335.5920000000001</v>
          </cell>
          <cell r="I231">
            <v>133.42368000000002</v>
          </cell>
          <cell r="J231">
            <v>3469.01568</v>
          </cell>
          <cell r="K231">
            <v>41629</v>
          </cell>
          <cell r="L231">
            <v>4818.0742399999999</v>
          </cell>
          <cell r="M231">
            <v>1500</v>
          </cell>
          <cell r="N231">
            <v>579</v>
          </cell>
          <cell r="O231">
            <v>2776</v>
          </cell>
          <cell r="P231">
            <v>6000</v>
          </cell>
          <cell r="Q231">
            <v>1157</v>
          </cell>
          <cell r="R231">
            <v>648</v>
          </cell>
          <cell r="T231">
            <v>5308</v>
          </cell>
          <cell r="U231">
            <v>708</v>
          </cell>
          <cell r="V231">
            <v>2590.08</v>
          </cell>
          <cell r="Z231">
            <v>2500</v>
          </cell>
          <cell r="AA231">
            <v>70213.154240000003</v>
          </cell>
        </row>
        <row r="232">
          <cell r="A232" t="str">
            <v>23170001</v>
          </cell>
          <cell r="B232" t="str">
            <v>Caceres Medina Teresita De Jesus</v>
          </cell>
          <cell r="C232" t="str">
            <v>Asistente educativa "b"</v>
          </cell>
          <cell r="D232">
            <v>111.18640000000001</v>
          </cell>
          <cell r="E232">
            <v>3335.5920000000001</v>
          </cell>
          <cell r="H232">
            <v>3335.5920000000001</v>
          </cell>
          <cell r="I232">
            <v>133.42368000000002</v>
          </cell>
          <cell r="J232">
            <v>3469.01568</v>
          </cell>
          <cell r="K232">
            <v>41629</v>
          </cell>
          <cell r="L232">
            <v>4818.0742399999999</v>
          </cell>
          <cell r="M232">
            <v>1500</v>
          </cell>
          <cell r="N232">
            <v>579</v>
          </cell>
          <cell r="O232">
            <v>2776</v>
          </cell>
          <cell r="P232">
            <v>6000</v>
          </cell>
          <cell r="Q232">
            <v>1157</v>
          </cell>
          <cell r="T232">
            <v>5308</v>
          </cell>
          <cell r="U232">
            <v>708</v>
          </cell>
          <cell r="V232">
            <v>2590.08</v>
          </cell>
          <cell r="Z232">
            <v>2500</v>
          </cell>
          <cell r="AA232">
            <v>69565.154240000003</v>
          </cell>
        </row>
        <row r="233">
          <cell r="A233" t="str">
            <v>24100038</v>
          </cell>
          <cell r="B233" t="str">
            <v>Mancilla Villanueva Miriam Eugenia</v>
          </cell>
          <cell r="C233" t="str">
            <v>Asistente educativa "b"</v>
          </cell>
          <cell r="D233">
            <v>111.19</v>
          </cell>
          <cell r="E233">
            <v>3335.7</v>
          </cell>
          <cell r="H233">
            <v>3335.7</v>
          </cell>
          <cell r="I233">
            <v>133.428</v>
          </cell>
          <cell r="J233">
            <v>3469.1279999999997</v>
          </cell>
          <cell r="K233">
            <v>41630</v>
          </cell>
          <cell r="L233">
            <v>4818.2539999999999</v>
          </cell>
          <cell r="M233">
            <v>1500</v>
          </cell>
          <cell r="N233">
            <v>579</v>
          </cell>
          <cell r="O233">
            <v>2776</v>
          </cell>
          <cell r="P233">
            <v>6000</v>
          </cell>
          <cell r="Q233">
            <v>1157</v>
          </cell>
          <cell r="R233">
            <v>648</v>
          </cell>
          <cell r="T233">
            <v>5308</v>
          </cell>
          <cell r="U233">
            <v>708</v>
          </cell>
          <cell r="V233">
            <v>2589.84</v>
          </cell>
          <cell r="Z233">
            <v>2500</v>
          </cell>
          <cell r="AA233">
            <v>70214.093999999997</v>
          </cell>
        </row>
        <row r="234">
          <cell r="A234" t="str">
            <v>27010017</v>
          </cell>
          <cell r="B234" t="str">
            <v>Solis Briceño Martha Ruth</v>
          </cell>
          <cell r="C234" t="str">
            <v>Encargada de grupo</v>
          </cell>
          <cell r="D234">
            <v>131.23052799999999</v>
          </cell>
          <cell r="E234">
            <v>3936.9158399999997</v>
          </cell>
          <cell r="H234">
            <v>3936.9158399999997</v>
          </cell>
          <cell r="I234">
            <v>157.47663359999999</v>
          </cell>
          <cell r="J234">
            <v>4094.3924735999994</v>
          </cell>
          <cell r="K234">
            <v>49133</v>
          </cell>
          <cell r="L234">
            <v>6075.9299647999987</v>
          </cell>
          <cell r="M234">
            <v>1500</v>
          </cell>
          <cell r="N234">
            <v>683</v>
          </cell>
          <cell r="O234">
            <v>3276</v>
          </cell>
          <cell r="P234">
            <v>6000</v>
          </cell>
          <cell r="Q234">
            <v>1365</v>
          </cell>
          <cell r="R234">
            <v>324</v>
          </cell>
          <cell r="T234">
            <v>6265</v>
          </cell>
          <cell r="U234">
            <v>836</v>
          </cell>
          <cell r="V234">
            <v>2055.6</v>
          </cell>
          <cell r="Z234">
            <v>2500</v>
          </cell>
          <cell r="AA234">
            <v>80013.529964800007</v>
          </cell>
        </row>
        <row r="235">
          <cell r="A235" t="str">
            <v>21010008</v>
          </cell>
          <cell r="B235" t="str">
            <v>Galeana Escalante Diana Socorro</v>
          </cell>
          <cell r="C235" t="str">
            <v>Encargada de grupo</v>
          </cell>
          <cell r="D235">
            <v>131.23052799999999</v>
          </cell>
          <cell r="E235">
            <v>3936.9158399999997</v>
          </cell>
          <cell r="H235">
            <v>3936.9158399999997</v>
          </cell>
          <cell r="I235">
            <v>157.47663359999999</v>
          </cell>
          <cell r="J235">
            <v>4094.3924735999994</v>
          </cell>
          <cell r="K235">
            <v>49133</v>
          </cell>
          <cell r="L235">
            <v>6075.9299647999987</v>
          </cell>
          <cell r="M235">
            <v>1500</v>
          </cell>
          <cell r="N235">
            <v>683</v>
          </cell>
          <cell r="O235">
            <v>3276</v>
          </cell>
          <cell r="P235">
            <v>6000</v>
          </cell>
          <cell r="Q235">
            <v>1365</v>
          </cell>
          <cell r="R235">
            <v>324</v>
          </cell>
          <cell r="T235">
            <v>6265</v>
          </cell>
          <cell r="U235">
            <v>836</v>
          </cell>
          <cell r="V235">
            <v>2055.6</v>
          </cell>
          <cell r="Z235">
            <v>2500</v>
          </cell>
          <cell r="AA235">
            <v>80013.529964800007</v>
          </cell>
        </row>
        <row r="236">
          <cell r="A236" t="str">
            <v>21010008</v>
          </cell>
          <cell r="B236" t="str">
            <v>Vacante</v>
          </cell>
          <cell r="C236" t="str">
            <v>Encargada de grupo</v>
          </cell>
          <cell r="D236">
            <v>131.23052799999999</v>
          </cell>
          <cell r="E236">
            <v>3936.9158399999997</v>
          </cell>
          <cell r="H236">
            <v>3936.9158399999997</v>
          </cell>
          <cell r="I236">
            <v>157.47663359999999</v>
          </cell>
          <cell r="J236">
            <v>4094.3924735999994</v>
          </cell>
          <cell r="K236">
            <v>49133</v>
          </cell>
          <cell r="L236">
            <v>6075.9299647999987</v>
          </cell>
          <cell r="M236">
            <v>1500</v>
          </cell>
          <cell r="N236">
            <v>683</v>
          </cell>
          <cell r="O236">
            <v>3276</v>
          </cell>
          <cell r="P236">
            <v>6000</v>
          </cell>
          <cell r="Q236">
            <v>1365</v>
          </cell>
          <cell r="R236">
            <v>324</v>
          </cell>
          <cell r="T236">
            <v>6265</v>
          </cell>
          <cell r="U236">
            <v>836</v>
          </cell>
          <cell r="V236">
            <v>2055.6</v>
          </cell>
          <cell r="Z236">
            <v>2500</v>
          </cell>
          <cell r="AA236">
            <v>80013.529964800007</v>
          </cell>
        </row>
        <row r="237">
          <cell r="A237" t="str">
            <v>21040029</v>
          </cell>
          <cell r="B237" t="str">
            <v>Navarrete Palma Adremy Lucelly</v>
          </cell>
          <cell r="C237" t="str">
            <v>Asistente educativa "b"</v>
          </cell>
          <cell r="D237">
            <v>111.18848</v>
          </cell>
          <cell r="E237">
            <v>3335.6543999999999</v>
          </cell>
          <cell r="H237">
            <v>3335.6543999999999</v>
          </cell>
          <cell r="I237">
            <v>133.426176</v>
          </cell>
          <cell r="J237">
            <v>3469.0805759999998</v>
          </cell>
          <cell r="K237">
            <v>41629</v>
          </cell>
          <cell r="L237">
            <v>4818.1807679999993</v>
          </cell>
          <cell r="M237">
            <v>1500</v>
          </cell>
          <cell r="N237">
            <v>579</v>
          </cell>
          <cell r="O237">
            <v>2776</v>
          </cell>
          <cell r="P237">
            <v>6000</v>
          </cell>
          <cell r="Q237">
            <v>1157</v>
          </cell>
          <cell r="R237">
            <v>324</v>
          </cell>
          <cell r="T237">
            <v>5308</v>
          </cell>
          <cell r="U237">
            <v>708</v>
          </cell>
          <cell r="V237">
            <v>2590.08</v>
          </cell>
          <cell r="Z237">
            <v>2500</v>
          </cell>
          <cell r="AA237">
            <v>69889.260767999993</v>
          </cell>
        </row>
        <row r="238">
          <cell r="A238" t="str">
            <v>21120001</v>
          </cell>
          <cell r="B238" t="str">
            <v>Gomez Borges Nely Del Carmen</v>
          </cell>
          <cell r="C238" t="str">
            <v>Asistente educativa "a"</v>
          </cell>
          <cell r="D238">
            <v>111.19</v>
          </cell>
          <cell r="E238">
            <v>3335.7</v>
          </cell>
          <cell r="H238">
            <v>3335.7</v>
          </cell>
          <cell r="I238">
            <v>133.428</v>
          </cell>
          <cell r="J238">
            <v>3469.1279999999997</v>
          </cell>
          <cell r="K238">
            <v>41630</v>
          </cell>
          <cell r="L238">
            <v>4818.2539999999999</v>
          </cell>
          <cell r="M238">
            <v>1500</v>
          </cell>
          <cell r="N238">
            <v>579</v>
          </cell>
          <cell r="O238">
            <v>2776</v>
          </cell>
          <cell r="P238">
            <v>6000</v>
          </cell>
          <cell r="Q238">
            <v>1157</v>
          </cell>
          <cell r="T238">
            <v>5308</v>
          </cell>
          <cell r="U238">
            <v>708</v>
          </cell>
          <cell r="V238">
            <v>2589.84</v>
          </cell>
          <cell r="Z238">
            <v>2500</v>
          </cell>
          <cell r="AA238">
            <v>69566.093999999997</v>
          </cell>
        </row>
        <row r="239">
          <cell r="A239" t="str">
            <v>23010001</v>
          </cell>
          <cell r="B239" t="str">
            <v>Buenfil Berzunza Pilar</v>
          </cell>
          <cell r="C239" t="str">
            <v>Asistente educativa "b"</v>
          </cell>
          <cell r="D239">
            <v>111.18848</v>
          </cell>
          <cell r="E239">
            <v>3335.6543999999999</v>
          </cell>
          <cell r="H239">
            <v>3335.6543999999999</v>
          </cell>
          <cell r="I239">
            <v>133.426176</v>
          </cell>
          <cell r="J239">
            <v>3469.0805759999998</v>
          </cell>
          <cell r="K239">
            <v>41629</v>
          </cell>
          <cell r="L239">
            <v>4818.1807679999993</v>
          </cell>
          <cell r="M239">
            <v>1500</v>
          </cell>
          <cell r="N239">
            <v>579</v>
          </cell>
          <cell r="O239">
            <v>2776</v>
          </cell>
          <cell r="P239">
            <v>6000</v>
          </cell>
          <cell r="Q239">
            <v>1157</v>
          </cell>
          <cell r="R239">
            <v>324</v>
          </cell>
          <cell r="T239">
            <v>5308</v>
          </cell>
          <cell r="U239">
            <v>708</v>
          </cell>
          <cell r="V239">
            <v>2590.08</v>
          </cell>
          <cell r="Z239">
            <v>2500</v>
          </cell>
          <cell r="AA239">
            <v>69889.260767999993</v>
          </cell>
        </row>
        <row r="240">
          <cell r="A240" t="str">
            <v>21020004</v>
          </cell>
          <cell r="B240" t="str">
            <v>Aguirre Berzunza Gloria</v>
          </cell>
          <cell r="C240" t="str">
            <v>Doctor "b"</v>
          </cell>
          <cell r="D240">
            <v>173.33</v>
          </cell>
          <cell r="E240">
            <v>5199.9000000000005</v>
          </cell>
          <cell r="H240">
            <v>5199.9000000000005</v>
          </cell>
          <cell r="I240">
            <v>207.99600000000004</v>
          </cell>
          <cell r="J240">
            <v>5407.8960000000006</v>
          </cell>
          <cell r="K240">
            <v>64895</v>
          </cell>
          <cell r="L240">
            <v>8300.1779999999999</v>
          </cell>
          <cell r="M240">
            <v>1500</v>
          </cell>
          <cell r="N240">
            <v>902</v>
          </cell>
          <cell r="O240">
            <v>4327</v>
          </cell>
          <cell r="P240">
            <v>6000</v>
          </cell>
          <cell r="Q240">
            <v>1803</v>
          </cell>
          <cell r="T240">
            <v>8275</v>
          </cell>
          <cell r="U240">
            <v>1104</v>
          </cell>
          <cell r="V240">
            <v>92.64</v>
          </cell>
          <cell r="Z240">
            <v>2500</v>
          </cell>
          <cell r="AA240">
            <v>99698.817999999999</v>
          </cell>
        </row>
        <row r="241">
          <cell r="A241" t="str">
            <v>21020024</v>
          </cell>
          <cell r="B241" t="str">
            <v>Briceño Ancona Gladys Maria De La C.</v>
          </cell>
          <cell r="C241" t="str">
            <v>Enfermera "b"</v>
          </cell>
          <cell r="D241">
            <v>112.4864</v>
          </cell>
          <cell r="E241">
            <v>3374.5920000000001</v>
          </cell>
          <cell r="H241">
            <v>3374.5920000000001</v>
          </cell>
          <cell r="I241">
            <v>134.98367999999999</v>
          </cell>
          <cell r="J241">
            <v>3509.5756799999999</v>
          </cell>
          <cell r="K241">
            <v>42115</v>
          </cell>
          <cell r="L241">
            <v>4880.9842399999998</v>
          </cell>
          <cell r="M241">
            <v>1500</v>
          </cell>
          <cell r="N241">
            <v>585</v>
          </cell>
          <cell r="O241">
            <v>2808</v>
          </cell>
          <cell r="P241">
            <v>6000</v>
          </cell>
          <cell r="Q241">
            <v>1170</v>
          </cell>
          <cell r="R241">
            <v>648</v>
          </cell>
          <cell r="T241">
            <v>5370</v>
          </cell>
          <cell r="U241">
            <v>716</v>
          </cell>
          <cell r="V241">
            <v>2441.04</v>
          </cell>
          <cell r="Z241">
            <v>2500</v>
          </cell>
          <cell r="AA241">
            <v>70734.024239999984</v>
          </cell>
        </row>
        <row r="242">
          <cell r="A242" t="str">
            <v>21160058</v>
          </cell>
          <cell r="B242" t="str">
            <v>Chi Cime Juan</v>
          </cell>
          <cell r="C242" t="str">
            <v>Vigilante "b"</v>
          </cell>
          <cell r="D242">
            <v>106.786368</v>
          </cell>
          <cell r="E242">
            <v>3203.5910399999998</v>
          </cell>
          <cell r="H242">
            <v>3203.5910399999998</v>
          </cell>
          <cell r="I242">
            <v>128.1436416</v>
          </cell>
          <cell r="J242">
            <v>3331.7346815999999</v>
          </cell>
          <cell r="K242">
            <v>39981</v>
          </cell>
          <cell r="L242">
            <v>4605.1429088000004</v>
          </cell>
          <cell r="M242">
            <v>1500</v>
          </cell>
          <cell r="N242">
            <v>556</v>
          </cell>
          <cell r="O242">
            <v>2666</v>
          </cell>
          <cell r="P242">
            <v>6000</v>
          </cell>
          <cell r="Q242">
            <v>1111</v>
          </cell>
          <cell r="R242">
            <v>1620</v>
          </cell>
          <cell r="S242">
            <v>1333</v>
          </cell>
          <cell r="T242">
            <v>5098</v>
          </cell>
          <cell r="U242">
            <v>680</v>
          </cell>
          <cell r="V242">
            <v>2845.92</v>
          </cell>
          <cell r="W242">
            <v>2666</v>
          </cell>
          <cell r="Z242">
            <v>2500</v>
          </cell>
          <cell r="AA242">
            <v>73162.062908799999</v>
          </cell>
        </row>
        <row r="243">
          <cell r="A243" t="str">
            <v>22010015</v>
          </cell>
          <cell r="B243" t="str">
            <v>Mendez Y Mendez Luis Jorge</v>
          </cell>
          <cell r="C243" t="str">
            <v>Vigilante "b"</v>
          </cell>
          <cell r="D243">
            <v>106.786368</v>
          </cell>
          <cell r="E243">
            <v>3203.5910399999998</v>
          </cell>
          <cell r="H243">
            <v>3203.5910399999998</v>
          </cell>
          <cell r="I243">
            <v>128.1436416</v>
          </cell>
          <cell r="J243">
            <v>3331.7346815999999</v>
          </cell>
          <cell r="K243">
            <v>39981</v>
          </cell>
          <cell r="L243">
            <v>4605.1429088000004</v>
          </cell>
          <cell r="M243">
            <v>1500</v>
          </cell>
          <cell r="N243">
            <v>556</v>
          </cell>
          <cell r="O243">
            <v>2666</v>
          </cell>
          <cell r="P243">
            <v>6000</v>
          </cell>
          <cell r="Q243">
            <v>1111</v>
          </cell>
          <cell r="R243">
            <v>324</v>
          </cell>
          <cell r="S243">
            <v>1333</v>
          </cell>
          <cell r="T243">
            <v>5098</v>
          </cell>
          <cell r="U243">
            <v>680</v>
          </cell>
          <cell r="V243">
            <v>2845.92</v>
          </cell>
          <cell r="W243">
            <v>2666</v>
          </cell>
          <cell r="Z243">
            <v>2500</v>
          </cell>
          <cell r="AA243">
            <v>71866.062908799999</v>
          </cell>
        </row>
        <row r="244">
          <cell r="A244" t="str">
            <v>23140048</v>
          </cell>
          <cell r="B244" t="str">
            <v>Lara Mendez Wilberth</v>
          </cell>
          <cell r="C244" t="str">
            <v>Jefe de mantenimiento "b"</v>
          </cell>
          <cell r="D244">
            <v>115.65548800000001</v>
          </cell>
          <cell r="E244">
            <v>3469.66464</v>
          </cell>
          <cell r="H244">
            <v>3469.66464</v>
          </cell>
          <cell r="I244">
            <v>138.7865856</v>
          </cell>
          <cell r="J244">
            <v>3608.4512255999998</v>
          </cell>
          <cell r="K244">
            <v>43302</v>
          </cell>
          <cell r="L244">
            <v>5034.3483008000003</v>
          </cell>
          <cell r="M244">
            <v>1500</v>
          </cell>
          <cell r="N244">
            <v>602</v>
          </cell>
          <cell r="O244">
            <v>2887</v>
          </cell>
          <cell r="P244">
            <v>6000</v>
          </cell>
          <cell r="Q244">
            <v>1203</v>
          </cell>
          <cell r="R244">
            <v>648</v>
          </cell>
          <cell r="T244">
            <v>5521</v>
          </cell>
          <cell r="U244">
            <v>737</v>
          </cell>
          <cell r="V244">
            <v>2375.7600000000002</v>
          </cell>
          <cell r="Z244">
            <v>2500</v>
          </cell>
          <cell r="AA244">
            <v>72310.108300799999</v>
          </cell>
        </row>
        <row r="245">
          <cell r="B245" t="str">
            <v>Subtotal</v>
          </cell>
          <cell r="D245">
            <v>7108.6828639999949</v>
          </cell>
          <cell r="E245">
            <v>213350.47504000002</v>
          </cell>
          <cell r="F245">
            <v>0</v>
          </cell>
          <cell r="G245">
            <v>32</v>
          </cell>
          <cell r="H245">
            <v>216820.13968000002</v>
          </cell>
          <cell r="I245">
            <v>8672.8055871999986</v>
          </cell>
          <cell r="J245">
            <v>225492.94526720009</v>
          </cell>
          <cell r="K245">
            <v>2705932</v>
          </cell>
          <cell r="L245">
            <v>321799.99035626661</v>
          </cell>
          <cell r="M245">
            <v>90000</v>
          </cell>
          <cell r="N245">
            <v>37623</v>
          </cell>
          <cell r="O245">
            <v>169822</v>
          </cell>
          <cell r="P245">
            <v>360000</v>
          </cell>
          <cell r="Q245">
            <v>75192</v>
          </cell>
          <cell r="R245">
            <v>30780</v>
          </cell>
          <cell r="S245">
            <v>2666</v>
          </cell>
          <cell r="T245">
            <v>345028</v>
          </cell>
          <cell r="U245">
            <v>46024</v>
          </cell>
          <cell r="V245">
            <v>145890.24000000011</v>
          </cell>
          <cell r="W245">
            <v>5332</v>
          </cell>
          <cell r="X245">
            <v>0</v>
          </cell>
          <cell r="Y245">
            <v>39787</v>
          </cell>
          <cell r="Z245">
            <v>150000</v>
          </cell>
          <cell r="AB245">
            <v>4525876.2303562686</v>
          </cell>
        </row>
        <row r="246">
          <cell r="B246" t="str">
            <v>Cendi consuelo zavala - Administrativo</v>
          </cell>
          <cell r="E246">
            <v>0</v>
          </cell>
        </row>
        <row r="247">
          <cell r="A247" t="str">
            <v>21010018</v>
          </cell>
          <cell r="B247" t="str">
            <v>Peraza Zapata Evangelina</v>
          </cell>
          <cell r="C247" t="str">
            <v>Trabajador social Cendi</v>
          </cell>
          <cell r="D247">
            <v>108.668352</v>
          </cell>
          <cell r="E247">
            <v>3260.0505600000001</v>
          </cell>
          <cell r="H247">
            <v>3260.0505600000001</v>
          </cell>
          <cell r="I247">
            <v>130.40202240000002</v>
          </cell>
          <cell r="J247">
            <v>3390.4525824000002</v>
          </cell>
          <cell r="K247">
            <v>40686</v>
          </cell>
          <cell r="L247">
            <v>4696.2134431999993</v>
          </cell>
          <cell r="M247">
            <v>1500</v>
          </cell>
          <cell r="N247">
            <v>566</v>
          </cell>
          <cell r="O247">
            <v>2713</v>
          </cell>
          <cell r="P247">
            <v>6000</v>
          </cell>
          <cell r="Q247">
            <v>1131</v>
          </cell>
          <cell r="R247">
            <v>648</v>
          </cell>
          <cell r="T247">
            <v>5188</v>
          </cell>
          <cell r="U247">
            <v>692</v>
          </cell>
          <cell r="V247">
            <v>2807.52</v>
          </cell>
          <cell r="Z247">
            <v>2500</v>
          </cell>
          <cell r="AA247">
            <v>69127.733443200006</v>
          </cell>
        </row>
        <row r="248">
          <cell r="A248" t="str">
            <v>21120044</v>
          </cell>
          <cell r="B248" t="str">
            <v>Balam Monsreal Mayte Guadalupe</v>
          </cell>
          <cell r="C248" t="str">
            <v>Coordinador de Pedagogia</v>
          </cell>
          <cell r="D248">
            <v>198.289728</v>
          </cell>
          <cell r="E248">
            <v>5948.6918399999995</v>
          </cell>
          <cell r="H248">
            <v>5948.6918399999995</v>
          </cell>
          <cell r="I248">
            <v>237.94767359999997</v>
          </cell>
          <cell r="J248">
            <v>6186.6395135999992</v>
          </cell>
          <cell r="K248">
            <v>74240</v>
          </cell>
          <cell r="L248">
            <v>9603.892684800001</v>
          </cell>
          <cell r="M248">
            <v>1500</v>
          </cell>
          <cell r="N248">
            <v>1032</v>
          </cell>
          <cell r="O248">
            <v>4950</v>
          </cell>
          <cell r="P248">
            <v>6000</v>
          </cell>
          <cell r="Q248">
            <v>2063</v>
          </cell>
          <cell r="R248">
            <v>972</v>
          </cell>
          <cell r="T248">
            <v>9466</v>
          </cell>
          <cell r="U248">
            <v>1263</v>
          </cell>
          <cell r="V248">
            <v>0</v>
          </cell>
          <cell r="Z248">
            <v>2500</v>
          </cell>
          <cell r="AA248">
            <v>113589.8926848</v>
          </cell>
        </row>
        <row r="249">
          <cell r="A249" t="str">
            <v>22010028</v>
          </cell>
          <cell r="B249" t="str">
            <v>Valladares Sanchez Rosa Maria</v>
          </cell>
          <cell r="C249" t="str">
            <v>Instructor</v>
          </cell>
          <cell r="D249">
            <v>44.99</v>
          </cell>
          <cell r="E249">
            <v>2699.4</v>
          </cell>
          <cell r="G249">
            <v>60</v>
          </cell>
          <cell r="H249">
            <v>2699.4</v>
          </cell>
          <cell r="I249">
            <v>107.976</v>
          </cell>
          <cell r="J249">
            <v>2807.3760000000002</v>
          </cell>
          <cell r="K249">
            <v>33689</v>
          </cell>
          <cell r="L249">
            <v>3743.1680000000001</v>
          </cell>
          <cell r="M249">
            <v>1500</v>
          </cell>
          <cell r="N249">
            <v>468</v>
          </cell>
          <cell r="O249">
            <v>2246</v>
          </cell>
          <cell r="P249">
            <v>6000</v>
          </cell>
          <cell r="Q249">
            <v>936</v>
          </cell>
          <cell r="R249">
            <v>324</v>
          </cell>
          <cell r="T249">
            <v>4296</v>
          </cell>
          <cell r="U249">
            <v>573</v>
          </cell>
          <cell r="V249">
            <v>3191.52</v>
          </cell>
          <cell r="Z249">
            <v>2500</v>
          </cell>
          <cell r="AA249">
            <v>59466.687999999995</v>
          </cell>
        </row>
        <row r="250">
          <cell r="A250" t="str">
            <v>22010081</v>
          </cell>
          <cell r="B250" t="str">
            <v>Pech Uitz Alicia Beatriz</v>
          </cell>
          <cell r="C250" t="str">
            <v>Auxiliar administrativo cendi</v>
          </cell>
          <cell r="D250">
            <v>126.9008</v>
          </cell>
          <cell r="E250">
            <v>3807.0240000000003</v>
          </cell>
          <cell r="H250">
            <v>3807.0240000000003</v>
          </cell>
          <cell r="I250">
            <v>152.28096000000002</v>
          </cell>
          <cell r="J250">
            <v>3959.3049600000004</v>
          </cell>
          <cell r="K250">
            <v>47512</v>
          </cell>
          <cell r="L250">
            <v>5852.5532800000001</v>
          </cell>
          <cell r="M250">
            <v>1500</v>
          </cell>
          <cell r="N250">
            <v>660</v>
          </cell>
          <cell r="O250">
            <v>3168</v>
          </cell>
          <cell r="P250">
            <v>6000</v>
          </cell>
          <cell r="Q250">
            <v>1320</v>
          </cell>
          <cell r="T250">
            <v>6058</v>
          </cell>
          <cell r="U250">
            <v>808</v>
          </cell>
          <cell r="V250">
            <v>2144.88</v>
          </cell>
          <cell r="Z250">
            <v>2500</v>
          </cell>
          <cell r="AA250">
            <v>77523.433279999997</v>
          </cell>
        </row>
        <row r="251">
          <cell r="A251" t="str">
            <v>25010021</v>
          </cell>
          <cell r="B251" t="str">
            <v>Rebollo Ortiz Sandra Athali</v>
          </cell>
          <cell r="C251" t="str">
            <v>Directora de Cendi</v>
          </cell>
          <cell r="D251">
            <v>425.06880000000001</v>
          </cell>
          <cell r="E251">
            <v>12752.064</v>
          </cell>
          <cell r="H251">
            <v>12752.064</v>
          </cell>
          <cell r="I251">
            <v>510.08256</v>
          </cell>
          <cell r="J251">
            <v>13262.146560000001</v>
          </cell>
          <cell r="K251">
            <v>159146</v>
          </cell>
          <cell r="L251">
            <v>20936.002080000002</v>
          </cell>
          <cell r="M251">
            <v>1500</v>
          </cell>
          <cell r="N251">
            <v>2211</v>
          </cell>
          <cell r="P251">
            <v>6000</v>
          </cell>
          <cell r="Q251">
            <v>4421</v>
          </cell>
          <cell r="R251">
            <v>972</v>
          </cell>
          <cell r="T251">
            <v>20292</v>
          </cell>
          <cell r="U251">
            <v>2706</v>
          </cell>
          <cell r="V251">
            <v>0</v>
          </cell>
          <cell r="Y251">
            <v>39787</v>
          </cell>
          <cell r="Z251">
            <v>2500</v>
          </cell>
          <cell r="AA251">
            <v>260471.00208000001</v>
          </cell>
        </row>
        <row r="252">
          <cell r="A252" t="str">
            <v>25010047</v>
          </cell>
          <cell r="B252" t="str">
            <v>Rodriguez Mezquita Lenny Gabriela</v>
          </cell>
          <cell r="C252" t="str">
            <v>Psicologo "a"</v>
          </cell>
          <cell r="D252">
            <v>126.9</v>
          </cell>
          <cell r="E252">
            <v>3807</v>
          </cell>
          <cell r="H252">
            <v>3807</v>
          </cell>
          <cell r="I252">
            <v>152.28</v>
          </cell>
          <cell r="J252">
            <v>3959.28</v>
          </cell>
          <cell r="K252">
            <v>47512</v>
          </cell>
          <cell r="L252">
            <v>5852.52</v>
          </cell>
          <cell r="M252">
            <v>1500</v>
          </cell>
          <cell r="N252">
            <v>660</v>
          </cell>
          <cell r="O252">
            <v>3168</v>
          </cell>
          <cell r="P252">
            <v>6000</v>
          </cell>
          <cell r="Q252">
            <v>1320</v>
          </cell>
          <cell r="T252">
            <v>6058</v>
          </cell>
          <cell r="U252">
            <v>808</v>
          </cell>
          <cell r="V252">
            <v>2144.88</v>
          </cell>
          <cell r="Z252">
            <v>2500</v>
          </cell>
          <cell r="AA252">
            <v>77523.400000000009</v>
          </cell>
        </row>
        <row r="253">
          <cell r="A253" t="str">
            <v>22010001</v>
          </cell>
          <cell r="B253" t="str">
            <v>Aldana Kantun Maria Jose</v>
          </cell>
          <cell r="C253" t="str">
            <v>Galopina "b"</v>
          </cell>
          <cell r="D253">
            <v>99.290880000000001</v>
          </cell>
          <cell r="E253">
            <v>2978.7264</v>
          </cell>
          <cell r="H253">
            <v>2978.7264</v>
          </cell>
          <cell r="I253">
            <v>119.149056</v>
          </cell>
          <cell r="J253">
            <v>3097.8754560000002</v>
          </cell>
          <cell r="K253">
            <v>37175</v>
          </cell>
          <cell r="L253">
            <v>4201.3106080000007</v>
          </cell>
          <cell r="M253">
            <v>1500</v>
          </cell>
          <cell r="N253">
            <v>517</v>
          </cell>
          <cell r="O253">
            <v>2479</v>
          </cell>
          <cell r="P253">
            <v>6000</v>
          </cell>
          <cell r="Q253">
            <v>1033</v>
          </cell>
          <cell r="R253">
            <v>324</v>
          </cell>
          <cell r="T253">
            <v>4740</v>
          </cell>
          <cell r="U253">
            <v>632</v>
          </cell>
          <cell r="V253">
            <v>3000.24</v>
          </cell>
          <cell r="Z253">
            <v>2500</v>
          </cell>
          <cell r="AA253">
            <v>64101.550607999998</v>
          </cell>
        </row>
        <row r="254">
          <cell r="A254" t="str">
            <v>22010003</v>
          </cell>
          <cell r="B254" t="str">
            <v>Bastarrachea Ayala Guadalupe Angelica</v>
          </cell>
          <cell r="C254" t="str">
            <v>Galopina "b"</v>
          </cell>
          <cell r="D254">
            <v>99.290880000000001</v>
          </cell>
          <cell r="E254">
            <v>2978.7264</v>
          </cell>
          <cell r="H254">
            <v>2978.7264</v>
          </cell>
          <cell r="I254">
            <v>119.149056</v>
          </cell>
          <cell r="J254">
            <v>3097.8754560000002</v>
          </cell>
          <cell r="K254">
            <v>37175</v>
          </cell>
          <cell r="L254">
            <v>4201.3106080000007</v>
          </cell>
          <cell r="M254">
            <v>1500</v>
          </cell>
          <cell r="N254">
            <v>517</v>
          </cell>
          <cell r="O254">
            <v>2479</v>
          </cell>
          <cell r="P254">
            <v>6000</v>
          </cell>
          <cell r="Q254">
            <v>1033</v>
          </cell>
          <cell r="R254">
            <v>324</v>
          </cell>
          <cell r="T254">
            <v>4740</v>
          </cell>
          <cell r="U254">
            <v>632</v>
          </cell>
          <cell r="V254">
            <v>3000.24</v>
          </cell>
          <cell r="Z254">
            <v>2500</v>
          </cell>
          <cell r="AA254">
            <v>64101.550607999998</v>
          </cell>
        </row>
        <row r="255">
          <cell r="A255" t="str">
            <v>22160066</v>
          </cell>
          <cell r="B255" t="str">
            <v>Vazquez Moo Maria De Los Angeles</v>
          </cell>
          <cell r="C255" t="str">
            <v>Galopina "b"</v>
          </cell>
          <cell r="D255">
            <v>99.290880000000001</v>
          </cell>
          <cell r="E255">
            <v>2978.7264</v>
          </cell>
          <cell r="H255">
            <v>2978.7264</v>
          </cell>
          <cell r="I255">
            <v>119.149056</v>
          </cell>
          <cell r="J255">
            <v>3097.8754560000002</v>
          </cell>
          <cell r="K255">
            <v>37175</v>
          </cell>
          <cell r="L255">
            <v>4201.3106080000007</v>
          </cell>
          <cell r="M255">
            <v>1500</v>
          </cell>
          <cell r="N255">
            <v>517</v>
          </cell>
          <cell r="O255">
            <v>2479</v>
          </cell>
          <cell r="P255">
            <v>6000</v>
          </cell>
          <cell r="Q255">
            <v>1033</v>
          </cell>
          <cell r="R255">
            <v>324</v>
          </cell>
          <cell r="T255">
            <v>4740</v>
          </cell>
          <cell r="U255">
            <v>632</v>
          </cell>
          <cell r="V255">
            <v>3000.24</v>
          </cell>
          <cell r="Z255">
            <v>2500</v>
          </cell>
          <cell r="AA255">
            <v>64101.550607999998</v>
          </cell>
        </row>
        <row r="256">
          <cell r="A256" t="str">
            <v>22160067</v>
          </cell>
          <cell r="B256" t="str">
            <v>Pat May Guadalupe Beatriz</v>
          </cell>
          <cell r="C256" t="str">
            <v>Galopina "b"</v>
          </cell>
          <cell r="D256">
            <v>99.290880000000001</v>
          </cell>
          <cell r="E256">
            <v>2978.7264</v>
          </cell>
          <cell r="H256">
            <v>2978.7264</v>
          </cell>
          <cell r="I256">
            <v>119.149056</v>
          </cell>
          <cell r="J256">
            <v>3097.8754560000002</v>
          </cell>
          <cell r="K256">
            <v>37175</v>
          </cell>
          <cell r="L256">
            <v>4201.3106080000007</v>
          </cell>
          <cell r="M256">
            <v>1500</v>
          </cell>
          <cell r="N256">
            <v>517</v>
          </cell>
          <cell r="O256">
            <v>2479</v>
          </cell>
          <cell r="P256">
            <v>6000</v>
          </cell>
          <cell r="Q256">
            <v>1033</v>
          </cell>
          <cell r="T256">
            <v>4740</v>
          </cell>
          <cell r="U256">
            <v>632</v>
          </cell>
          <cell r="V256">
            <v>3000.24</v>
          </cell>
          <cell r="Z256">
            <v>2500</v>
          </cell>
          <cell r="AA256">
            <v>63777.550607999998</v>
          </cell>
        </row>
        <row r="257">
          <cell r="A257" t="str">
            <v>25110032</v>
          </cell>
          <cell r="B257" t="str">
            <v>Manzanero Euan Reyna Maria</v>
          </cell>
          <cell r="C257" t="str">
            <v>Cocinera de Cendi</v>
          </cell>
          <cell r="D257">
            <v>103.61727999999999</v>
          </cell>
          <cell r="E257">
            <v>3108.5183999999999</v>
          </cell>
          <cell r="H257">
            <v>3108.5183999999999</v>
          </cell>
          <cell r="I257">
            <v>124.34073600000001</v>
          </cell>
          <cell r="J257">
            <v>3232.859136</v>
          </cell>
          <cell r="K257">
            <v>38795</v>
          </cell>
          <cell r="L257">
            <v>4410.6888480000007</v>
          </cell>
          <cell r="M257">
            <v>1500</v>
          </cell>
          <cell r="N257">
            <v>539</v>
          </cell>
          <cell r="O257">
            <v>2587</v>
          </cell>
          <cell r="P257">
            <v>6000</v>
          </cell>
          <cell r="Q257">
            <v>1078</v>
          </cell>
          <cell r="R257">
            <v>972</v>
          </cell>
          <cell r="T257">
            <v>4947</v>
          </cell>
          <cell r="U257">
            <v>660</v>
          </cell>
          <cell r="V257">
            <v>2911.2</v>
          </cell>
          <cell r="Z257">
            <v>2500</v>
          </cell>
          <cell r="AA257">
            <v>66899.888848000002</v>
          </cell>
        </row>
        <row r="258">
          <cell r="A258" t="str">
            <v>22010010</v>
          </cell>
          <cell r="B258" t="str">
            <v>Dzul Baas Felipe Santiago</v>
          </cell>
          <cell r="C258" t="str">
            <v>Intendente "b"</v>
          </cell>
          <cell r="D258">
            <v>99.290880000000001</v>
          </cell>
          <cell r="E258">
            <v>2978.7264</v>
          </cell>
          <cell r="H258">
            <v>2978.7264</v>
          </cell>
          <cell r="I258">
            <v>119.149056</v>
          </cell>
          <cell r="J258">
            <v>3097.8754560000002</v>
          </cell>
          <cell r="K258">
            <v>37175</v>
          </cell>
          <cell r="L258">
            <v>4201.3106080000007</v>
          </cell>
          <cell r="M258">
            <v>1500</v>
          </cell>
          <cell r="N258">
            <v>517</v>
          </cell>
          <cell r="O258">
            <v>2479</v>
          </cell>
          <cell r="P258">
            <v>6000</v>
          </cell>
          <cell r="Q258">
            <v>1033</v>
          </cell>
          <cell r="R258">
            <v>324</v>
          </cell>
          <cell r="T258">
            <v>4740</v>
          </cell>
          <cell r="U258">
            <v>632</v>
          </cell>
          <cell r="V258">
            <v>3000.24</v>
          </cell>
          <cell r="Z258">
            <v>2500</v>
          </cell>
          <cell r="AA258">
            <v>64101.550607999998</v>
          </cell>
        </row>
        <row r="259">
          <cell r="A259" t="str">
            <v>22010030</v>
          </cell>
          <cell r="B259" t="str">
            <v>Varguez Martinez Maria Elena</v>
          </cell>
          <cell r="C259" t="str">
            <v>Intendente "b"</v>
          </cell>
          <cell r="D259">
            <v>99.290880000000001</v>
          </cell>
          <cell r="E259">
            <v>2978.7264</v>
          </cell>
          <cell r="H259">
            <v>2978.7264</v>
          </cell>
          <cell r="I259">
            <v>119.149056</v>
          </cell>
          <cell r="J259">
            <v>3097.8754560000002</v>
          </cell>
          <cell r="K259">
            <v>37175</v>
          </cell>
          <cell r="L259">
            <v>4201.3106080000007</v>
          </cell>
          <cell r="M259">
            <v>1500</v>
          </cell>
          <cell r="N259">
            <v>517</v>
          </cell>
          <cell r="O259">
            <v>2479</v>
          </cell>
          <cell r="P259">
            <v>6000</v>
          </cell>
          <cell r="Q259">
            <v>1033</v>
          </cell>
          <cell r="R259">
            <v>324</v>
          </cell>
          <cell r="T259">
            <v>4740</v>
          </cell>
          <cell r="U259">
            <v>632</v>
          </cell>
          <cell r="V259">
            <v>3000.24</v>
          </cell>
          <cell r="Z259">
            <v>2500</v>
          </cell>
          <cell r="AA259">
            <v>64101.550607999998</v>
          </cell>
        </row>
        <row r="260">
          <cell r="A260" t="str">
            <v>22180069</v>
          </cell>
          <cell r="B260" t="str">
            <v>Arce Carrillo Luis German</v>
          </cell>
          <cell r="C260" t="str">
            <v>Jefe de mantenimiento "b"</v>
          </cell>
          <cell r="D260">
            <v>115.65548800000001</v>
          </cell>
          <cell r="E260">
            <v>3469.66464</v>
          </cell>
          <cell r="H260">
            <v>3469.66464</v>
          </cell>
          <cell r="I260">
            <v>138.7865856</v>
          </cell>
          <cell r="J260">
            <v>3608.4512255999998</v>
          </cell>
          <cell r="K260">
            <v>43302</v>
          </cell>
          <cell r="L260">
            <v>5034.3483008000003</v>
          </cell>
          <cell r="M260">
            <v>1500</v>
          </cell>
          <cell r="N260">
            <v>602</v>
          </cell>
          <cell r="O260">
            <v>2887</v>
          </cell>
          <cell r="P260">
            <v>6000</v>
          </cell>
          <cell r="Q260">
            <v>1203</v>
          </cell>
          <cell r="R260">
            <v>648</v>
          </cell>
          <cell r="T260">
            <v>5521</v>
          </cell>
          <cell r="U260">
            <v>737</v>
          </cell>
          <cell r="V260">
            <v>2375.7600000000002</v>
          </cell>
          <cell r="Z260">
            <v>2500</v>
          </cell>
          <cell r="AA260">
            <v>72310.108300799999</v>
          </cell>
        </row>
        <row r="261">
          <cell r="A261" t="str">
            <v>22180070</v>
          </cell>
          <cell r="B261" t="str">
            <v>Medina Pelayo Hermanda</v>
          </cell>
          <cell r="C261" t="str">
            <v>Intendente "b"</v>
          </cell>
          <cell r="D261">
            <v>99.290880000000001</v>
          </cell>
          <cell r="E261">
            <v>2978.7264</v>
          </cell>
          <cell r="H261">
            <v>2978.7264</v>
          </cell>
          <cell r="I261">
            <v>119.149056</v>
          </cell>
          <cell r="J261">
            <v>3097.8754560000002</v>
          </cell>
          <cell r="K261">
            <v>37175</v>
          </cell>
          <cell r="L261">
            <v>4201.3106080000007</v>
          </cell>
          <cell r="M261">
            <v>1500</v>
          </cell>
          <cell r="N261">
            <v>517</v>
          </cell>
          <cell r="O261">
            <v>2479</v>
          </cell>
          <cell r="P261">
            <v>6000</v>
          </cell>
          <cell r="Q261">
            <v>1033</v>
          </cell>
          <cell r="R261">
            <v>324</v>
          </cell>
          <cell r="T261">
            <v>4740</v>
          </cell>
          <cell r="U261">
            <v>632</v>
          </cell>
          <cell r="V261">
            <v>3000.24</v>
          </cell>
          <cell r="Z261">
            <v>2500</v>
          </cell>
          <cell r="AA261">
            <v>64101.550607999998</v>
          </cell>
        </row>
        <row r="262">
          <cell r="A262" t="str">
            <v>24010006</v>
          </cell>
          <cell r="B262" t="str">
            <v>Concha Catzin Maria Isabel</v>
          </cell>
          <cell r="C262" t="str">
            <v>Intendente "b"</v>
          </cell>
          <cell r="D262">
            <v>99.290880000000001</v>
          </cell>
          <cell r="E262">
            <v>2978.7264</v>
          </cell>
          <cell r="H262">
            <v>2978.7264</v>
          </cell>
          <cell r="I262">
            <v>119.149056</v>
          </cell>
          <cell r="J262">
            <v>3097.8754560000002</v>
          </cell>
          <cell r="K262">
            <v>37175</v>
          </cell>
          <cell r="L262">
            <v>4201.3106080000007</v>
          </cell>
          <cell r="M262">
            <v>1500</v>
          </cell>
          <cell r="N262">
            <v>517</v>
          </cell>
          <cell r="O262">
            <v>2479</v>
          </cell>
          <cell r="P262">
            <v>6000</v>
          </cell>
          <cell r="Q262">
            <v>1033</v>
          </cell>
          <cell r="R262">
            <v>324</v>
          </cell>
          <cell r="T262">
            <v>4740</v>
          </cell>
          <cell r="U262">
            <v>632</v>
          </cell>
          <cell r="V262">
            <v>3000.24</v>
          </cell>
          <cell r="Z262">
            <v>2500</v>
          </cell>
          <cell r="AA262">
            <v>64101.550607999998</v>
          </cell>
        </row>
        <row r="263">
          <cell r="A263" t="str">
            <v>22010073</v>
          </cell>
          <cell r="B263" t="str">
            <v>Novelo Quintal Guadalupe Mercedes</v>
          </cell>
          <cell r="C263" t="str">
            <v>Asistente educativa "b"</v>
          </cell>
          <cell r="D263">
            <v>111.18848</v>
          </cell>
          <cell r="E263">
            <v>3335.6543999999999</v>
          </cell>
          <cell r="H263">
            <v>3335.6543999999999</v>
          </cell>
          <cell r="I263">
            <v>133.426176</v>
          </cell>
          <cell r="J263">
            <v>3469.0805759999998</v>
          </cell>
          <cell r="K263">
            <v>41629</v>
          </cell>
          <cell r="L263">
            <v>4818.1807679999993</v>
          </cell>
          <cell r="M263">
            <v>1500</v>
          </cell>
          <cell r="N263">
            <v>579</v>
          </cell>
          <cell r="O263">
            <v>2776</v>
          </cell>
          <cell r="P263">
            <v>6000</v>
          </cell>
          <cell r="Q263">
            <v>1157</v>
          </cell>
          <cell r="T263">
            <v>5308</v>
          </cell>
          <cell r="U263">
            <v>708</v>
          </cell>
          <cell r="V263">
            <v>2590.08</v>
          </cell>
          <cell r="Z263">
            <v>2500</v>
          </cell>
          <cell r="AA263">
            <v>69565.260767999993</v>
          </cell>
        </row>
        <row r="264">
          <cell r="A264" t="str">
            <v>22030034</v>
          </cell>
          <cell r="B264" t="str">
            <v>Chin Zupo Eugenia De Jesus</v>
          </cell>
          <cell r="C264" t="str">
            <v>Asistente educativa "b"</v>
          </cell>
          <cell r="D264">
            <v>111.18848</v>
          </cell>
          <cell r="E264">
            <v>3335.6543999999999</v>
          </cell>
          <cell r="H264">
            <v>3335.6543999999999</v>
          </cell>
          <cell r="I264">
            <v>133.426176</v>
          </cell>
          <cell r="J264">
            <v>3469.0805759999998</v>
          </cell>
          <cell r="K264">
            <v>41629</v>
          </cell>
          <cell r="L264">
            <v>4818.1807679999993</v>
          </cell>
          <cell r="M264">
            <v>1500</v>
          </cell>
          <cell r="N264">
            <v>579</v>
          </cell>
          <cell r="O264">
            <v>2776</v>
          </cell>
          <cell r="P264">
            <v>6000</v>
          </cell>
          <cell r="Q264">
            <v>1157</v>
          </cell>
          <cell r="R264">
            <v>972</v>
          </cell>
          <cell r="T264">
            <v>5308</v>
          </cell>
          <cell r="U264">
            <v>708</v>
          </cell>
          <cell r="V264">
            <v>2590.08</v>
          </cell>
          <cell r="Z264">
            <v>2500</v>
          </cell>
          <cell r="AA264">
            <v>70537.260767999993</v>
          </cell>
        </row>
        <row r="265">
          <cell r="A265" t="str">
            <v>22030035</v>
          </cell>
          <cell r="B265" t="str">
            <v>Garcia Arzapalo Maria Jose</v>
          </cell>
          <cell r="C265" t="str">
            <v>Asistente educativa "b"</v>
          </cell>
          <cell r="D265">
            <v>111.18848</v>
          </cell>
          <cell r="E265">
            <v>3335.6543999999999</v>
          </cell>
          <cell r="H265">
            <v>3335.6543999999999</v>
          </cell>
          <cell r="I265">
            <v>133.426176</v>
          </cell>
          <cell r="J265">
            <v>3469.0805759999998</v>
          </cell>
          <cell r="K265">
            <v>41629</v>
          </cell>
          <cell r="L265">
            <v>4818.1807679999993</v>
          </cell>
          <cell r="M265">
            <v>1500</v>
          </cell>
          <cell r="N265">
            <v>579</v>
          </cell>
          <cell r="O265">
            <v>2776</v>
          </cell>
          <cell r="P265">
            <v>6000</v>
          </cell>
          <cell r="Q265">
            <v>1157</v>
          </cell>
          <cell r="R265">
            <v>324</v>
          </cell>
          <cell r="T265">
            <v>5308</v>
          </cell>
          <cell r="U265">
            <v>708</v>
          </cell>
          <cell r="V265">
            <v>2590.08</v>
          </cell>
          <cell r="Z265">
            <v>2500</v>
          </cell>
          <cell r="AA265">
            <v>69889.260767999993</v>
          </cell>
        </row>
        <row r="266">
          <cell r="A266" t="str">
            <v>22030036</v>
          </cell>
          <cell r="B266" t="str">
            <v>Ojeda Martinez Maria Mercedes</v>
          </cell>
          <cell r="C266" t="str">
            <v>Asistente educativa "b"</v>
          </cell>
          <cell r="D266">
            <v>111.18848</v>
          </cell>
          <cell r="E266">
            <v>3335.6543999999999</v>
          </cell>
          <cell r="H266">
            <v>3335.6543999999999</v>
          </cell>
          <cell r="I266">
            <v>133.426176</v>
          </cell>
          <cell r="J266">
            <v>3469.0805759999998</v>
          </cell>
          <cell r="K266">
            <v>41629</v>
          </cell>
          <cell r="L266">
            <v>4818.1807679999993</v>
          </cell>
          <cell r="M266">
            <v>1500</v>
          </cell>
          <cell r="N266">
            <v>579</v>
          </cell>
          <cell r="O266">
            <v>2776</v>
          </cell>
          <cell r="P266">
            <v>6000</v>
          </cell>
          <cell r="Q266">
            <v>1157</v>
          </cell>
          <cell r="R266">
            <v>648</v>
          </cell>
          <cell r="T266">
            <v>5308</v>
          </cell>
          <cell r="U266">
            <v>708</v>
          </cell>
          <cell r="V266">
            <v>2590.08</v>
          </cell>
          <cell r="Z266">
            <v>2500</v>
          </cell>
          <cell r="AA266">
            <v>70213.260767999993</v>
          </cell>
        </row>
        <row r="267">
          <cell r="A267" t="str">
            <v>24080033</v>
          </cell>
          <cell r="B267" t="str">
            <v>Mijangos Maganda Evans</v>
          </cell>
          <cell r="C267" t="str">
            <v>Asistente educativa "b"</v>
          </cell>
          <cell r="D267">
            <v>111.18848</v>
          </cell>
          <cell r="E267">
            <v>3335.6543999999999</v>
          </cell>
          <cell r="H267">
            <v>3335.6543999999999</v>
          </cell>
          <cell r="I267">
            <v>133.426176</v>
          </cell>
          <cell r="J267">
            <v>3469.0805759999998</v>
          </cell>
          <cell r="K267">
            <v>41629</v>
          </cell>
          <cell r="L267">
            <v>4818.1807679999993</v>
          </cell>
          <cell r="M267">
            <v>1500</v>
          </cell>
          <cell r="N267">
            <v>579</v>
          </cell>
          <cell r="O267">
            <v>2776</v>
          </cell>
          <cell r="P267">
            <v>6000</v>
          </cell>
          <cell r="Q267">
            <v>1157</v>
          </cell>
          <cell r="R267">
            <v>324</v>
          </cell>
          <cell r="T267">
            <v>5308</v>
          </cell>
          <cell r="U267">
            <v>708</v>
          </cell>
          <cell r="V267">
            <v>2590.08</v>
          </cell>
          <cell r="Z267">
            <v>2500</v>
          </cell>
          <cell r="AA267">
            <v>69889.260767999993</v>
          </cell>
        </row>
        <row r="268">
          <cell r="A268" t="str">
            <v>25010041</v>
          </cell>
          <cell r="B268" t="str">
            <v>Duran Pacheco Angelica Del Carmen</v>
          </cell>
          <cell r="C268" t="str">
            <v>Encargada de grupo</v>
          </cell>
          <cell r="D268">
            <v>131.23052799999999</v>
          </cell>
          <cell r="E268">
            <v>3936.9158399999997</v>
          </cell>
          <cell r="H268">
            <v>3936.9158399999997</v>
          </cell>
          <cell r="I268">
            <v>157.47663359999999</v>
          </cell>
          <cell r="J268">
            <v>4094.3924735999994</v>
          </cell>
          <cell r="K268">
            <v>49133</v>
          </cell>
          <cell r="L268">
            <v>6075.9299647999987</v>
          </cell>
          <cell r="M268">
            <v>1500</v>
          </cell>
          <cell r="N268">
            <v>683</v>
          </cell>
          <cell r="O268">
            <v>3276</v>
          </cell>
          <cell r="P268">
            <v>6000</v>
          </cell>
          <cell r="Q268">
            <v>1365</v>
          </cell>
          <cell r="T268">
            <v>6265</v>
          </cell>
          <cell r="U268">
            <v>836</v>
          </cell>
          <cell r="V268">
            <v>2055.6</v>
          </cell>
          <cell r="Z268">
            <v>2500</v>
          </cell>
          <cell r="AA268">
            <v>79689.529964800007</v>
          </cell>
        </row>
        <row r="269">
          <cell r="A269" t="str">
            <v>22070001</v>
          </cell>
          <cell r="B269" t="str">
            <v>Cool Canul Mirle Guadalupe</v>
          </cell>
          <cell r="C269" t="str">
            <v>Asistente educativa "b"</v>
          </cell>
          <cell r="D269">
            <v>111.18848</v>
          </cell>
          <cell r="E269">
            <v>3335.6543999999999</v>
          </cell>
          <cell r="H269">
            <v>3335.6543999999999</v>
          </cell>
          <cell r="I269">
            <v>133.426176</v>
          </cell>
          <cell r="J269">
            <v>3469.0805759999998</v>
          </cell>
          <cell r="K269">
            <v>41629</v>
          </cell>
          <cell r="L269">
            <v>4818.1807679999993</v>
          </cell>
          <cell r="M269">
            <v>1500</v>
          </cell>
          <cell r="N269">
            <v>579</v>
          </cell>
          <cell r="O269">
            <v>2776</v>
          </cell>
          <cell r="P269">
            <v>6000</v>
          </cell>
          <cell r="Q269">
            <v>1157</v>
          </cell>
          <cell r="T269">
            <v>5308</v>
          </cell>
          <cell r="U269">
            <v>708</v>
          </cell>
          <cell r="V269">
            <v>2590.08</v>
          </cell>
          <cell r="Z269">
            <v>2500</v>
          </cell>
          <cell r="AA269">
            <v>69565.260767999993</v>
          </cell>
        </row>
        <row r="270">
          <cell r="A270" t="str">
            <v>22010007</v>
          </cell>
          <cell r="B270" t="str">
            <v>Ceballos Ortega Margely De Jesus</v>
          </cell>
          <cell r="C270" t="str">
            <v>Asistente educativa "b"</v>
          </cell>
          <cell r="D270">
            <v>111.18848</v>
          </cell>
          <cell r="E270">
            <v>3335.6543999999999</v>
          </cell>
          <cell r="H270">
            <v>3335.6543999999999</v>
          </cell>
          <cell r="I270">
            <v>133.426176</v>
          </cell>
          <cell r="J270">
            <v>3469.0805759999998</v>
          </cell>
          <cell r="K270">
            <v>41629</v>
          </cell>
          <cell r="L270">
            <v>4818.1807679999993</v>
          </cell>
          <cell r="M270">
            <v>1500</v>
          </cell>
          <cell r="N270">
            <v>579</v>
          </cell>
          <cell r="O270">
            <v>2776</v>
          </cell>
          <cell r="P270">
            <v>6000</v>
          </cell>
          <cell r="Q270">
            <v>1157</v>
          </cell>
          <cell r="R270">
            <v>324</v>
          </cell>
          <cell r="T270">
            <v>5308</v>
          </cell>
          <cell r="U270">
            <v>708</v>
          </cell>
          <cell r="V270">
            <v>2590.08</v>
          </cell>
          <cell r="Z270">
            <v>2500</v>
          </cell>
          <cell r="AA270">
            <v>69889.260767999993</v>
          </cell>
        </row>
        <row r="271">
          <cell r="A271" t="str">
            <v>22050037</v>
          </cell>
          <cell r="B271" t="str">
            <v>Chan Gutierrez Ana Maria</v>
          </cell>
          <cell r="C271" t="str">
            <v>Asistente educativa "b"</v>
          </cell>
          <cell r="D271">
            <v>111.18848</v>
          </cell>
          <cell r="E271">
            <v>3335.6543999999999</v>
          </cell>
          <cell r="H271">
            <v>3335.6543999999999</v>
          </cell>
          <cell r="I271">
            <v>133.426176</v>
          </cell>
          <cell r="J271">
            <v>3469.0805759999998</v>
          </cell>
          <cell r="K271">
            <v>41629</v>
          </cell>
          <cell r="L271">
            <v>4818.1807679999993</v>
          </cell>
          <cell r="M271">
            <v>1500</v>
          </cell>
          <cell r="N271">
            <v>579</v>
          </cell>
          <cell r="O271">
            <v>2776</v>
          </cell>
          <cell r="P271">
            <v>6000</v>
          </cell>
          <cell r="Q271">
            <v>1157</v>
          </cell>
          <cell r="R271">
            <v>324</v>
          </cell>
          <cell r="T271">
            <v>5308</v>
          </cell>
          <cell r="U271">
            <v>708</v>
          </cell>
          <cell r="V271">
            <v>2590.08</v>
          </cell>
          <cell r="Z271">
            <v>2500</v>
          </cell>
          <cell r="AA271">
            <v>69889.260767999993</v>
          </cell>
        </row>
        <row r="272">
          <cell r="A272" t="str">
            <v>24040026</v>
          </cell>
          <cell r="B272" t="str">
            <v>Dominguez Magaña Teresita Medeline</v>
          </cell>
          <cell r="C272" t="str">
            <v>Encargada de grupo</v>
          </cell>
          <cell r="D272">
            <v>131.23052799999999</v>
          </cell>
          <cell r="E272">
            <v>3936.9158399999997</v>
          </cell>
          <cell r="H272">
            <v>3936.9158399999997</v>
          </cell>
          <cell r="I272">
            <v>157.47663359999999</v>
          </cell>
          <cell r="J272">
            <v>4094.3924735999994</v>
          </cell>
          <cell r="K272">
            <v>49133</v>
          </cell>
          <cell r="L272">
            <v>6075.9299647999987</v>
          </cell>
          <cell r="M272">
            <v>1500</v>
          </cell>
          <cell r="N272">
            <v>683</v>
          </cell>
          <cell r="O272">
            <v>3276</v>
          </cell>
          <cell r="P272">
            <v>6000</v>
          </cell>
          <cell r="Q272">
            <v>1365</v>
          </cell>
          <cell r="R272">
            <v>648</v>
          </cell>
          <cell r="T272">
            <v>6265</v>
          </cell>
          <cell r="U272">
            <v>836</v>
          </cell>
          <cell r="V272">
            <v>2055.6</v>
          </cell>
          <cell r="Z272">
            <v>2500</v>
          </cell>
          <cell r="AA272">
            <v>80337.529964800007</v>
          </cell>
        </row>
        <row r="273">
          <cell r="A273" t="str">
            <v>22050038</v>
          </cell>
          <cell r="B273" t="str">
            <v>Choch Cauich Landy Del Socorro</v>
          </cell>
          <cell r="C273" t="str">
            <v>Encargada de grupo</v>
          </cell>
          <cell r="D273">
            <v>131.23052799999999</v>
          </cell>
          <cell r="E273">
            <v>3936.9158399999997</v>
          </cell>
          <cell r="H273">
            <v>3936.9158399999997</v>
          </cell>
          <cell r="I273">
            <v>157.47663359999999</v>
          </cell>
          <cell r="J273">
            <v>4094.3924735999994</v>
          </cell>
          <cell r="K273">
            <v>49133</v>
          </cell>
          <cell r="L273">
            <v>6075.9299647999987</v>
          </cell>
          <cell r="M273">
            <v>1500</v>
          </cell>
          <cell r="N273">
            <v>683</v>
          </cell>
          <cell r="O273">
            <v>3276</v>
          </cell>
          <cell r="P273">
            <v>6000</v>
          </cell>
          <cell r="Q273">
            <v>1365</v>
          </cell>
          <cell r="R273">
            <v>324</v>
          </cell>
          <cell r="T273">
            <v>6265</v>
          </cell>
          <cell r="U273">
            <v>836</v>
          </cell>
          <cell r="V273">
            <v>2055.6</v>
          </cell>
          <cell r="Z273">
            <v>2500</v>
          </cell>
          <cell r="AA273">
            <v>80013.529964800007</v>
          </cell>
        </row>
        <row r="274">
          <cell r="A274" t="str">
            <v>22050039</v>
          </cell>
          <cell r="B274" t="str">
            <v>Euan Paredes Yudith Veronica</v>
          </cell>
          <cell r="C274" t="str">
            <v>Asistente educativa "b"</v>
          </cell>
          <cell r="D274">
            <v>111.18848</v>
          </cell>
          <cell r="E274">
            <v>3335.6543999999999</v>
          </cell>
          <cell r="H274">
            <v>3335.6543999999999</v>
          </cell>
          <cell r="I274">
            <v>133.426176</v>
          </cell>
          <cell r="J274">
            <v>3469.0805759999998</v>
          </cell>
          <cell r="K274">
            <v>41629</v>
          </cell>
          <cell r="L274">
            <v>4818.1807679999993</v>
          </cell>
          <cell r="M274">
            <v>1500</v>
          </cell>
          <cell r="N274">
            <v>579</v>
          </cell>
          <cell r="O274">
            <v>2776</v>
          </cell>
          <cell r="P274">
            <v>6000</v>
          </cell>
          <cell r="Q274">
            <v>1157</v>
          </cell>
          <cell r="R274">
            <v>324</v>
          </cell>
          <cell r="T274">
            <v>5308</v>
          </cell>
          <cell r="U274">
            <v>708</v>
          </cell>
          <cell r="V274">
            <v>2590.08</v>
          </cell>
          <cell r="Z274">
            <v>2500</v>
          </cell>
          <cell r="AA274">
            <v>69889.260767999993</v>
          </cell>
        </row>
        <row r="275">
          <cell r="A275" t="str">
            <v>23090001</v>
          </cell>
          <cell r="B275" t="str">
            <v>Manrique Gongora Karol Alejandrina</v>
          </cell>
          <cell r="C275" t="str">
            <v>Asistente educativa "a"</v>
          </cell>
          <cell r="D275">
            <v>111.19</v>
          </cell>
          <cell r="E275">
            <v>3335.7</v>
          </cell>
          <cell r="H275">
            <v>3335.7</v>
          </cell>
          <cell r="I275">
            <v>133.428</v>
          </cell>
          <cell r="J275">
            <v>3469.1279999999997</v>
          </cell>
          <cell r="K275">
            <v>41630</v>
          </cell>
          <cell r="L275">
            <v>4818.2539999999999</v>
          </cell>
          <cell r="M275">
            <v>1500</v>
          </cell>
          <cell r="N275">
            <v>579</v>
          </cell>
          <cell r="O275">
            <v>2776</v>
          </cell>
          <cell r="P275">
            <v>6000</v>
          </cell>
          <cell r="Q275">
            <v>1157</v>
          </cell>
          <cell r="T275">
            <v>5308</v>
          </cell>
          <cell r="U275">
            <v>708</v>
          </cell>
          <cell r="V275">
            <v>2589.84</v>
          </cell>
          <cell r="Z275">
            <v>2500</v>
          </cell>
          <cell r="AA275">
            <v>69566.093999999997</v>
          </cell>
        </row>
        <row r="276">
          <cell r="A276" t="str">
            <v>22060041</v>
          </cell>
          <cell r="B276" t="str">
            <v>Estrella Diaz Guadalupe</v>
          </cell>
          <cell r="C276" t="str">
            <v>Encargada de grupo</v>
          </cell>
          <cell r="D276">
            <v>131.23052799999999</v>
          </cell>
          <cell r="E276">
            <v>3936.9158399999997</v>
          </cell>
          <cell r="H276">
            <v>3936.9158399999997</v>
          </cell>
          <cell r="I276">
            <v>157.47663359999999</v>
          </cell>
          <cell r="J276">
            <v>4094.3924735999994</v>
          </cell>
          <cell r="K276">
            <v>49133</v>
          </cell>
          <cell r="L276">
            <v>6075.9299647999987</v>
          </cell>
          <cell r="M276">
            <v>1500</v>
          </cell>
          <cell r="N276">
            <v>683</v>
          </cell>
          <cell r="O276">
            <v>3276</v>
          </cell>
          <cell r="P276">
            <v>6000</v>
          </cell>
          <cell r="Q276">
            <v>1365</v>
          </cell>
          <cell r="R276">
            <v>648</v>
          </cell>
          <cell r="T276">
            <v>6265</v>
          </cell>
          <cell r="U276">
            <v>836</v>
          </cell>
          <cell r="V276">
            <v>2055.6</v>
          </cell>
          <cell r="Z276">
            <v>2500</v>
          </cell>
          <cell r="AA276">
            <v>80337.529964800007</v>
          </cell>
        </row>
        <row r="277">
          <cell r="A277" t="str">
            <v>22060043</v>
          </cell>
          <cell r="B277" t="str">
            <v>Nic Medina Guadalupe De Jesus</v>
          </cell>
          <cell r="C277" t="str">
            <v>Asistente educativa "b"</v>
          </cell>
          <cell r="D277">
            <v>111.18848</v>
          </cell>
          <cell r="E277">
            <v>3335.6543999999999</v>
          </cell>
          <cell r="H277">
            <v>3335.6543999999999</v>
          </cell>
          <cell r="I277">
            <v>133.426176</v>
          </cell>
          <cell r="J277">
            <v>3469.0805759999998</v>
          </cell>
          <cell r="K277">
            <v>41629</v>
          </cell>
          <cell r="L277">
            <v>4818.1807679999993</v>
          </cell>
          <cell r="M277">
            <v>1500</v>
          </cell>
          <cell r="N277">
            <v>579</v>
          </cell>
          <cell r="O277">
            <v>2776</v>
          </cell>
          <cell r="P277">
            <v>6000</v>
          </cell>
          <cell r="Q277">
            <v>1157</v>
          </cell>
          <cell r="R277">
            <v>324</v>
          </cell>
          <cell r="T277">
            <v>5308</v>
          </cell>
          <cell r="U277">
            <v>708</v>
          </cell>
          <cell r="V277">
            <v>2590.08</v>
          </cell>
          <cell r="Z277">
            <v>2500</v>
          </cell>
          <cell r="AA277">
            <v>69889.260767999993</v>
          </cell>
        </row>
        <row r="278">
          <cell r="A278" t="str">
            <v>22060044</v>
          </cell>
          <cell r="B278" t="str">
            <v>Ojeda Herrera Linda Marion</v>
          </cell>
          <cell r="C278" t="str">
            <v>Asistente educativa "b"</v>
          </cell>
          <cell r="D278">
            <v>111.18848</v>
          </cell>
          <cell r="E278">
            <v>3335.6543999999999</v>
          </cell>
          <cell r="H278">
            <v>3335.6543999999999</v>
          </cell>
          <cell r="I278">
            <v>133.426176</v>
          </cell>
          <cell r="J278">
            <v>3469.0805759999998</v>
          </cell>
          <cell r="K278">
            <v>41629</v>
          </cell>
          <cell r="L278">
            <v>4818.1807679999993</v>
          </cell>
          <cell r="M278">
            <v>1500</v>
          </cell>
          <cell r="N278">
            <v>579</v>
          </cell>
          <cell r="O278">
            <v>2776</v>
          </cell>
          <cell r="P278">
            <v>6000</v>
          </cell>
          <cell r="Q278">
            <v>1157</v>
          </cell>
          <cell r="R278">
            <v>648</v>
          </cell>
          <cell r="T278">
            <v>5308</v>
          </cell>
          <cell r="U278">
            <v>708</v>
          </cell>
          <cell r="V278">
            <v>2590.08</v>
          </cell>
          <cell r="Z278">
            <v>2500</v>
          </cell>
          <cell r="AA278">
            <v>70213.260767999993</v>
          </cell>
        </row>
        <row r="279">
          <cell r="A279" t="str">
            <v>46010003</v>
          </cell>
          <cell r="B279" t="str">
            <v>Reyes Perez Vanessa Abril</v>
          </cell>
          <cell r="C279" t="str">
            <v>Encargada de grupo</v>
          </cell>
          <cell r="D279">
            <v>131.23052799999999</v>
          </cell>
          <cell r="E279">
            <v>3936.9158399999997</v>
          </cell>
          <cell r="H279">
            <v>3936.9158399999997</v>
          </cell>
          <cell r="I279">
            <v>157.47663359999999</v>
          </cell>
          <cell r="J279">
            <v>4094.3924735999994</v>
          </cell>
          <cell r="K279">
            <v>49133</v>
          </cell>
          <cell r="L279">
            <v>6075.9299647999987</v>
          </cell>
          <cell r="M279">
            <v>1500</v>
          </cell>
          <cell r="N279">
            <v>683</v>
          </cell>
          <cell r="O279">
            <v>3276</v>
          </cell>
          <cell r="P279">
            <v>6000</v>
          </cell>
          <cell r="Q279">
            <v>1365</v>
          </cell>
          <cell r="R279">
            <v>324</v>
          </cell>
          <cell r="T279">
            <v>6265</v>
          </cell>
          <cell r="U279">
            <v>836</v>
          </cell>
          <cell r="V279">
            <v>2055.6</v>
          </cell>
          <cell r="Z279">
            <v>2500</v>
          </cell>
          <cell r="AA279">
            <v>80013.529964800007</v>
          </cell>
        </row>
        <row r="280">
          <cell r="A280" t="str">
            <v>22010022</v>
          </cell>
          <cell r="B280" t="str">
            <v>Rosado Rodriguez Erika Maria</v>
          </cell>
          <cell r="C280" t="str">
            <v>Lavandera</v>
          </cell>
          <cell r="D280">
            <v>99.290880000000001</v>
          </cell>
          <cell r="E280">
            <v>2978.7264</v>
          </cell>
          <cell r="H280">
            <v>2978.7264</v>
          </cell>
          <cell r="I280">
            <v>119.149056</v>
          </cell>
          <cell r="J280">
            <v>3097.8754560000002</v>
          </cell>
          <cell r="K280">
            <v>37175</v>
          </cell>
          <cell r="L280">
            <v>4201.3106080000007</v>
          </cell>
          <cell r="M280">
            <v>1500</v>
          </cell>
          <cell r="N280">
            <v>517</v>
          </cell>
          <cell r="O280">
            <v>2479</v>
          </cell>
          <cell r="P280">
            <v>6000</v>
          </cell>
          <cell r="Q280">
            <v>1033</v>
          </cell>
          <cell r="R280">
            <v>324</v>
          </cell>
          <cell r="T280">
            <v>4740</v>
          </cell>
          <cell r="U280">
            <v>632</v>
          </cell>
          <cell r="V280">
            <v>3000.24</v>
          </cell>
          <cell r="Z280">
            <v>2500</v>
          </cell>
          <cell r="AA280">
            <v>64101.550607999998</v>
          </cell>
        </row>
        <row r="281">
          <cell r="A281" t="str">
            <v>22010009</v>
          </cell>
          <cell r="B281" t="str">
            <v>Contreras O`cheita Maria Goretty</v>
          </cell>
          <cell r="C281" t="str">
            <v>Asistente educativa "b"</v>
          </cell>
          <cell r="D281">
            <v>111.18848</v>
          </cell>
          <cell r="E281">
            <v>3335.6543999999999</v>
          </cell>
          <cell r="H281">
            <v>3335.6543999999999</v>
          </cell>
          <cell r="I281">
            <v>133.426176</v>
          </cell>
          <cell r="J281">
            <v>3469.0805759999998</v>
          </cell>
          <cell r="K281">
            <v>41629</v>
          </cell>
          <cell r="L281">
            <v>4818.1807679999993</v>
          </cell>
          <cell r="M281">
            <v>1500</v>
          </cell>
          <cell r="N281">
            <v>579</v>
          </cell>
          <cell r="O281">
            <v>2776</v>
          </cell>
          <cell r="P281">
            <v>6000</v>
          </cell>
          <cell r="Q281">
            <v>1157</v>
          </cell>
          <cell r="R281">
            <v>324</v>
          </cell>
          <cell r="T281">
            <v>5308</v>
          </cell>
          <cell r="U281">
            <v>708</v>
          </cell>
          <cell r="V281">
            <v>2590.08</v>
          </cell>
          <cell r="Z281">
            <v>2500</v>
          </cell>
          <cell r="AA281">
            <v>69889.260767999993</v>
          </cell>
        </row>
        <row r="282">
          <cell r="A282" t="str">
            <v>22080046</v>
          </cell>
          <cell r="B282" t="str">
            <v>Navarrete Palma Isabel De La Concepcion</v>
          </cell>
          <cell r="C282" t="str">
            <v>Asistente educativa "b"</v>
          </cell>
          <cell r="D282">
            <v>111.18848</v>
          </cell>
          <cell r="E282">
            <v>3335.6543999999999</v>
          </cell>
          <cell r="H282">
            <v>3335.6543999999999</v>
          </cell>
          <cell r="I282">
            <v>133.426176</v>
          </cell>
          <cell r="J282">
            <v>3469.0805759999998</v>
          </cell>
          <cell r="K282">
            <v>41629</v>
          </cell>
          <cell r="L282">
            <v>4818.1807679999993</v>
          </cell>
          <cell r="M282">
            <v>1500</v>
          </cell>
          <cell r="N282">
            <v>579</v>
          </cell>
          <cell r="O282">
            <v>2776</v>
          </cell>
          <cell r="P282">
            <v>6000</v>
          </cell>
          <cell r="Q282">
            <v>1157</v>
          </cell>
          <cell r="R282">
            <v>324</v>
          </cell>
          <cell r="T282">
            <v>5308</v>
          </cell>
          <cell r="U282">
            <v>708</v>
          </cell>
          <cell r="V282">
            <v>2590.08</v>
          </cell>
          <cell r="Z282">
            <v>2500</v>
          </cell>
          <cell r="AA282">
            <v>69889.260767999993</v>
          </cell>
        </row>
        <row r="283">
          <cell r="A283" t="str">
            <v>24080002</v>
          </cell>
          <cell r="B283" t="str">
            <v>Suarez Gongora Arely Marisol</v>
          </cell>
          <cell r="C283" t="str">
            <v>Encargada de grupo</v>
          </cell>
          <cell r="D283">
            <v>131.22999999999999</v>
          </cell>
          <cell r="E283">
            <v>3936.8999999999996</v>
          </cell>
          <cell r="H283">
            <v>3936.8999999999996</v>
          </cell>
          <cell r="I283">
            <v>157.476</v>
          </cell>
          <cell r="J283">
            <v>4094.3759999999997</v>
          </cell>
          <cell r="K283">
            <v>49133</v>
          </cell>
          <cell r="L283">
            <v>6075.8979999999992</v>
          </cell>
          <cell r="M283">
            <v>1500</v>
          </cell>
          <cell r="N283">
            <v>683</v>
          </cell>
          <cell r="O283">
            <v>3276</v>
          </cell>
          <cell r="P283">
            <v>6000</v>
          </cell>
          <cell r="Q283">
            <v>1365</v>
          </cell>
          <cell r="T283">
            <v>6265</v>
          </cell>
          <cell r="U283">
            <v>836</v>
          </cell>
          <cell r="V283">
            <v>2055.6</v>
          </cell>
          <cell r="Z283">
            <v>2500</v>
          </cell>
          <cell r="AA283">
            <v>79689.498000000007</v>
          </cell>
        </row>
        <row r="284">
          <cell r="A284" t="str">
            <v>25100031</v>
          </cell>
          <cell r="B284" t="str">
            <v>Pacheco Ciau Maria Isabel</v>
          </cell>
          <cell r="C284" t="str">
            <v>Encargada de grupo</v>
          </cell>
          <cell r="D284">
            <v>131.23052799999999</v>
          </cell>
          <cell r="E284">
            <v>3936.9158399999997</v>
          </cell>
          <cell r="H284">
            <v>3936.9158399999997</v>
          </cell>
          <cell r="I284">
            <v>157.47663359999999</v>
          </cell>
          <cell r="J284">
            <v>4094.3924735999994</v>
          </cell>
          <cell r="K284">
            <v>49133</v>
          </cell>
          <cell r="L284">
            <v>6075.9299647999987</v>
          </cell>
          <cell r="M284">
            <v>1500</v>
          </cell>
          <cell r="N284">
            <v>683</v>
          </cell>
          <cell r="O284">
            <v>3276</v>
          </cell>
          <cell r="P284">
            <v>6000</v>
          </cell>
          <cell r="Q284">
            <v>1365</v>
          </cell>
          <cell r="R284">
            <v>972</v>
          </cell>
          <cell r="T284">
            <v>6265</v>
          </cell>
          <cell r="U284">
            <v>836</v>
          </cell>
          <cell r="V284">
            <v>2055.6</v>
          </cell>
          <cell r="Z284">
            <v>2500</v>
          </cell>
          <cell r="AA284">
            <v>80661.529964800007</v>
          </cell>
        </row>
        <row r="285">
          <cell r="A285" t="str">
            <v>22100050</v>
          </cell>
          <cell r="B285" t="str">
            <v>Montoya Zaldivar Gloria Margarita</v>
          </cell>
          <cell r="C285" t="str">
            <v>Asistente educativa "b"</v>
          </cell>
          <cell r="D285">
            <v>111.18848</v>
          </cell>
          <cell r="E285">
            <v>3335.6543999999999</v>
          </cell>
          <cell r="H285">
            <v>3335.6543999999999</v>
          </cell>
          <cell r="I285">
            <v>133.426176</v>
          </cell>
          <cell r="J285">
            <v>3469.0805759999998</v>
          </cell>
          <cell r="K285">
            <v>41629</v>
          </cell>
          <cell r="L285">
            <v>4818.1807679999993</v>
          </cell>
          <cell r="M285">
            <v>1500</v>
          </cell>
          <cell r="N285">
            <v>579</v>
          </cell>
          <cell r="O285">
            <v>2776</v>
          </cell>
          <cell r="P285">
            <v>6000</v>
          </cell>
          <cell r="Q285">
            <v>1157</v>
          </cell>
          <cell r="R285">
            <v>972</v>
          </cell>
          <cell r="T285">
            <v>5308</v>
          </cell>
          <cell r="U285">
            <v>708</v>
          </cell>
          <cell r="V285">
            <v>2590.08</v>
          </cell>
          <cell r="Z285">
            <v>2500</v>
          </cell>
          <cell r="AA285">
            <v>70537.260767999993</v>
          </cell>
        </row>
        <row r="286">
          <cell r="A286" t="str">
            <v>22100051</v>
          </cell>
          <cell r="B286" t="str">
            <v>Vera Coba Wendy Beatriz</v>
          </cell>
          <cell r="C286" t="str">
            <v>Asistente educativa "b"</v>
          </cell>
          <cell r="D286">
            <v>111.18848</v>
          </cell>
          <cell r="E286">
            <v>3335.6543999999999</v>
          </cell>
          <cell r="H286">
            <v>3335.6543999999999</v>
          </cell>
          <cell r="I286">
            <v>133.426176</v>
          </cell>
          <cell r="J286">
            <v>3469.0805759999998</v>
          </cell>
          <cell r="K286">
            <v>41629</v>
          </cell>
          <cell r="L286">
            <v>4818.1807679999993</v>
          </cell>
          <cell r="M286">
            <v>1500</v>
          </cell>
          <cell r="N286">
            <v>579</v>
          </cell>
          <cell r="O286">
            <v>2776</v>
          </cell>
          <cell r="P286">
            <v>6000</v>
          </cell>
          <cell r="Q286">
            <v>1157</v>
          </cell>
          <cell r="R286">
            <v>324</v>
          </cell>
          <cell r="T286">
            <v>5308</v>
          </cell>
          <cell r="U286">
            <v>708</v>
          </cell>
          <cell r="V286">
            <v>2590.08</v>
          </cell>
          <cell r="Z286">
            <v>2500</v>
          </cell>
          <cell r="AA286">
            <v>69889.260767999993</v>
          </cell>
        </row>
        <row r="287">
          <cell r="A287" t="str">
            <v>23080001</v>
          </cell>
          <cell r="B287" t="str">
            <v>Juarez Perez Sara Del Carmen</v>
          </cell>
          <cell r="C287" t="str">
            <v>Encargada de grupo</v>
          </cell>
          <cell r="D287">
            <v>131.23052799999999</v>
          </cell>
          <cell r="E287">
            <v>3936.9158399999997</v>
          </cell>
          <cell r="H287">
            <v>3936.9158399999997</v>
          </cell>
          <cell r="I287">
            <v>157.47663359999999</v>
          </cell>
          <cell r="J287">
            <v>4094.3924735999994</v>
          </cell>
          <cell r="K287">
            <v>49133</v>
          </cell>
          <cell r="L287">
            <v>6075.9299647999987</v>
          </cell>
          <cell r="M287">
            <v>1500</v>
          </cell>
          <cell r="N287">
            <v>683</v>
          </cell>
          <cell r="O287">
            <v>3276</v>
          </cell>
          <cell r="P287">
            <v>6000</v>
          </cell>
          <cell r="Q287">
            <v>1365</v>
          </cell>
          <cell r="T287">
            <v>6265</v>
          </cell>
          <cell r="U287">
            <v>836</v>
          </cell>
          <cell r="V287">
            <v>2055.6</v>
          </cell>
          <cell r="Z287">
            <v>2500</v>
          </cell>
          <cell r="AA287">
            <v>79689.529964800007</v>
          </cell>
        </row>
        <row r="288">
          <cell r="A288" t="str">
            <v>25010040</v>
          </cell>
          <cell r="B288" t="str">
            <v>Lopez Sabido Sandra Yvon</v>
          </cell>
          <cell r="C288" t="str">
            <v>Asistente educativa "b"</v>
          </cell>
          <cell r="D288">
            <v>111.18848</v>
          </cell>
          <cell r="E288">
            <v>3335.6543999999999</v>
          </cell>
          <cell r="H288">
            <v>3335.6543999999999</v>
          </cell>
          <cell r="I288">
            <v>133.426176</v>
          </cell>
          <cell r="J288">
            <v>3469.0805759999998</v>
          </cell>
          <cell r="K288">
            <v>41629</v>
          </cell>
          <cell r="L288">
            <v>4818.1807679999993</v>
          </cell>
          <cell r="M288">
            <v>1500</v>
          </cell>
          <cell r="N288">
            <v>579</v>
          </cell>
          <cell r="O288">
            <v>2776</v>
          </cell>
          <cell r="P288">
            <v>6000</v>
          </cell>
          <cell r="Q288">
            <v>1157</v>
          </cell>
          <cell r="T288">
            <v>5308</v>
          </cell>
          <cell r="U288">
            <v>708</v>
          </cell>
          <cell r="V288">
            <v>2590.08</v>
          </cell>
          <cell r="Z288">
            <v>2500</v>
          </cell>
          <cell r="AA288">
            <v>69565.260767999993</v>
          </cell>
        </row>
        <row r="289">
          <cell r="A289" t="str">
            <v>22110052</v>
          </cell>
          <cell r="B289" t="str">
            <v>Lopez Aguilar Alma Estela</v>
          </cell>
          <cell r="C289" t="str">
            <v>Asistente educativa "b"</v>
          </cell>
          <cell r="D289">
            <v>111.18848</v>
          </cell>
          <cell r="E289">
            <v>3335.6543999999999</v>
          </cell>
          <cell r="H289">
            <v>3335.6543999999999</v>
          </cell>
          <cell r="I289">
            <v>133.426176</v>
          </cell>
          <cell r="J289">
            <v>3469.0805759999998</v>
          </cell>
          <cell r="K289">
            <v>41629</v>
          </cell>
          <cell r="L289">
            <v>4818.1807679999993</v>
          </cell>
          <cell r="M289">
            <v>1500</v>
          </cell>
          <cell r="N289">
            <v>579</v>
          </cell>
          <cell r="O289">
            <v>2776</v>
          </cell>
          <cell r="P289">
            <v>6000</v>
          </cell>
          <cell r="Q289">
            <v>1157</v>
          </cell>
          <cell r="R289">
            <v>972</v>
          </cell>
          <cell r="T289">
            <v>5308</v>
          </cell>
          <cell r="U289">
            <v>708</v>
          </cell>
          <cell r="V289">
            <v>2590.08</v>
          </cell>
          <cell r="Z289">
            <v>2500</v>
          </cell>
          <cell r="AA289">
            <v>70537.260767999993</v>
          </cell>
        </row>
        <row r="290">
          <cell r="A290" t="str">
            <v>22110054</v>
          </cell>
          <cell r="B290" t="str">
            <v>Ojeda Patron Maria Eugenia</v>
          </cell>
          <cell r="C290" t="str">
            <v>Encargada de grupo</v>
          </cell>
          <cell r="D290">
            <v>131.23052799999999</v>
          </cell>
          <cell r="E290">
            <v>3936.9158399999997</v>
          </cell>
          <cell r="H290">
            <v>3936.9158399999997</v>
          </cell>
          <cell r="I290">
            <v>157.47663359999999</v>
          </cell>
          <cell r="J290">
            <v>4094.3924735999994</v>
          </cell>
          <cell r="K290">
            <v>49133</v>
          </cell>
          <cell r="L290">
            <v>6075.9299647999987</v>
          </cell>
          <cell r="M290">
            <v>1500</v>
          </cell>
          <cell r="N290">
            <v>683</v>
          </cell>
          <cell r="O290">
            <v>3276</v>
          </cell>
          <cell r="P290">
            <v>6000</v>
          </cell>
          <cell r="Q290">
            <v>1365</v>
          </cell>
          <cell r="R290">
            <v>648</v>
          </cell>
          <cell r="T290">
            <v>6265</v>
          </cell>
          <cell r="U290">
            <v>836</v>
          </cell>
          <cell r="V290">
            <v>2055.6</v>
          </cell>
          <cell r="Z290">
            <v>2500</v>
          </cell>
          <cell r="AA290">
            <v>80337.529964800007</v>
          </cell>
        </row>
        <row r="291">
          <cell r="A291" t="str">
            <v>22120056</v>
          </cell>
          <cell r="B291" t="str">
            <v>Colli Maldonado Liliana Naomi</v>
          </cell>
          <cell r="C291" t="str">
            <v>Encargada de grupo</v>
          </cell>
          <cell r="D291">
            <v>131.23052799999999</v>
          </cell>
          <cell r="E291">
            <v>3936.9158399999997</v>
          </cell>
          <cell r="H291">
            <v>3936.9158399999997</v>
          </cell>
          <cell r="I291">
            <v>157.47663359999999</v>
          </cell>
          <cell r="J291">
            <v>4094.3924735999994</v>
          </cell>
          <cell r="K291">
            <v>49133</v>
          </cell>
          <cell r="L291">
            <v>6075.9299647999987</v>
          </cell>
          <cell r="M291">
            <v>1500</v>
          </cell>
          <cell r="N291">
            <v>683</v>
          </cell>
          <cell r="O291">
            <v>3276</v>
          </cell>
          <cell r="P291">
            <v>6000</v>
          </cell>
          <cell r="Q291">
            <v>1365</v>
          </cell>
          <cell r="R291">
            <v>648</v>
          </cell>
          <cell r="T291">
            <v>6265</v>
          </cell>
          <cell r="U291">
            <v>836</v>
          </cell>
          <cell r="V291">
            <v>2055.6</v>
          </cell>
          <cell r="Z291">
            <v>2500</v>
          </cell>
          <cell r="AA291">
            <v>80337.529964800007</v>
          </cell>
        </row>
        <row r="292">
          <cell r="A292" t="str">
            <v>22010077</v>
          </cell>
          <cell r="B292" t="str">
            <v>Polanco Burgos Silvia Guadalupe</v>
          </cell>
          <cell r="C292" t="str">
            <v>Asistente educativa "b"</v>
          </cell>
          <cell r="D292">
            <v>111.18848</v>
          </cell>
          <cell r="E292">
            <v>3335.6543999999999</v>
          </cell>
          <cell r="H292">
            <v>3335.6543999999999</v>
          </cell>
          <cell r="I292">
            <v>133.426176</v>
          </cell>
          <cell r="J292">
            <v>3469.0805759999998</v>
          </cell>
          <cell r="K292">
            <v>41629</v>
          </cell>
          <cell r="L292">
            <v>4818.1807679999993</v>
          </cell>
          <cell r="M292">
            <v>1500</v>
          </cell>
          <cell r="N292">
            <v>579</v>
          </cell>
          <cell r="O292">
            <v>2776</v>
          </cell>
          <cell r="P292">
            <v>6000</v>
          </cell>
          <cell r="Q292">
            <v>1157</v>
          </cell>
          <cell r="T292">
            <v>5308</v>
          </cell>
          <cell r="U292">
            <v>708</v>
          </cell>
          <cell r="V292">
            <v>2590.08</v>
          </cell>
          <cell r="Z292">
            <v>2500</v>
          </cell>
          <cell r="AA292">
            <v>69565.260767999993</v>
          </cell>
        </row>
        <row r="293">
          <cell r="A293" t="str">
            <v>22080001</v>
          </cell>
          <cell r="B293" t="str">
            <v>Camara Garcia Karen Saray</v>
          </cell>
          <cell r="C293" t="str">
            <v>Asistente educativa "a"</v>
          </cell>
          <cell r="D293">
            <v>111.19</v>
          </cell>
          <cell r="E293">
            <v>3335.7</v>
          </cell>
          <cell r="H293">
            <v>3335.7</v>
          </cell>
          <cell r="I293">
            <v>133.428</v>
          </cell>
          <cell r="J293">
            <v>3469.1279999999997</v>
          </cell>
          <cell r="K293">
            <v>41630</v>
          </cell>
          <cell r="L293">
            <v>4818.2539999999999</v>
          </cell>
          <cell r="M293">
            <v>1500</v>
          </cell>
          <cell r="N293">
            <v>579</v>
          </cell>
          <cell r="O293">
            <v>2776</v>
          </cell>
          <cell r="P293">
            <v>6000</v>
          </cell>
          <cell r="Q293">
            <v>1157</v>
          </cell>
          <cell r="T293">
            <v>5308</v>
          </cell>
          <cell r="U293">
            <v>708</v>
          </cell>
          <cell r="V293">
            <v>2589.84</v>
          </cell>
          <cell r="Z293">
            <v>2500</v>
          </cell>
          <cell r="AA293">
            <v>69566.093999999997</v>
          </cell>
        </row>
        <row r="294">
          <cell r="A294" t="str">
            <v>22130058</v>
          </cell>
          <cell r="B294" t="str">
            <v>Rosales Guzman Maria De Los Angeles</v>
          </cell>
          <cell r="C294" t="str">
            <v>Encargada de grupo</v>
          </cell>
          <cell r="D294">
            <v>131.23052799999999</v>
          </cell>
          <cell r="E294">
            <v>3936.9158399999997</v>
          </cell>
          <cell r="H294">
            <v>3936.9158399999997</v>
          </cell>
          <cell r="I294">
            <v>157.47663359999999</v>
          </cell>
          <cell r="J294">
            <v>4094.3924735999994</v>
          </cell>
          <cell r="K294">
            <v>49133</v>
          </cell>
          <cell r="L294">
            <v>6075.9299647999987</v>
          </cell>
          <cell r="M294">
            <v>1500</v>
          </cell>
          <cell r="N294">
            <v>683</v>
          </cell>
          <cell r="O294">
            <v>3276</v>
          </cell>
          <cell r="P294">
            <v>6000</v>
          </cell>
          <cell r="Q294">
            <v>1365</v>
          </cell>
          <cell r="T294">
            <v>6265</v>
          </cell>
          <cell r="U294">
            <v>836</v>
          </cell>
          <cell r="V294">
            <v>2055.6</v>
          </cell>
          <cell r="Z294">
            <v>2500</v>
          </cell>
          <cell r="AA294">
            <v>79689.529964800007</v>
          </cell>
        </row>
        <row r="295">
          <cell r="A295" t="str">
            <v>22130059</v>
          </cell>
          <cell r="B295" t="str">
            <v>Ruiz Carrillo Erika Alejandra</v>
          </cell>
          <cell r="C295" t="str">
            <v>Asistente educativa "b"</v>
          </cell>
          <cell r="D295">
            <v>111.18848</v>
          </cell>
          <cell r="E295">
            <v>3335.6543999999999</v>
          </cell>
          <cell r="H295">
            <v>3335.6543999999999</v>
          </cell>
          <cell r="I295">
            <v>133.426176</v>
          </cell>
          <cell r="J295">
            <v>3469.0805759999998</v>
          </cell>
          <cell r="K295">
            <v>41629</v>
          </cell>
          <cell r="L295">
            <v>4818.1807679999993</v>
          </cell>
          <cell r="M295">
            <v>1500</v>
          </cell>
          <cell r="N295">
            <v>579</v>
          </cell>
          <cell r="O295">
            <v>2776</v>
          </cell>
          <cell r="P295">
            <v>6000</v>
          </cell>
          <cell r="Q295">
            <v>1157</v>
          </cell>
          <cell r="T295">
            <v>5308</v>
          </cell>
          <cell r="U295">
            <v>708</v>
          </cell>
          <cell r="V295">
            <v>2590.08</v>
          </cell>
          <cell r="Z295">
            <v>2500</v>
          </cell>
          <cell r="AA295">
            <v>69565.260767999993</v>
          </cell>
        </row>
        <row r="296">
          <cell r="A296" t="str">
            <v>22010075</v>
          </cell>
          <cell r="B296" t="str">
            <v>Canul Bojorquez Misly Del Carmen</v>
          </cell>
          <cell r="C296" t="str">
            <v>Asistente educativa "b"</v>
          </cell>
          <cell r="D296">
            <v>111.18848</v>
          </cell>
          <cell r="E296">
            <v>3335.6543999999999</v>
          </cell>
          <cell r="H296">
            <v>3335.6543999999999</v>
          </cell>
          <cell r="I296">
            <v>133.426176</v>
          </cell>
          <cell r="J296">
            <v>3469.0805759999998</v>
          </cell>
          <cell r="K296">
            <v>41629</v>
          </cell>
          <cell r="L296">
            <v>4818.1807679999993</v>
          </cell>
          <cell r="M296">
            <v>1500</v>
          </cell>
          <cell r="N296">
            <v>579</v>
          </cell>
          <cell r="O296">
            <v>2776</v>
          </cell>
          <cell r="P296">
            <v>6000</v>
          </cell>
          <cell r="Q296">
            <v>1157</v>
          </cell>
          <cell r="T296">
            <v>5308</v>
          </cell>
          <cell r="U296">
            <v>708</v>
          </cell>
          <cell r="V296">
            <v>2590.08</v>
          </cell>
          <cell r="Z296">
            <v>2500</v>
          </cell>
          <cell r="AA296">
            <v>69565.260767999993</v>
          </cell>
        </row>
        <row r="297">
          <cell r="A297" t="str">
            <v>22140058</v>
          </cell>
          <cell r="B297" t="str">
            <v>Ortiz Acosta Silvia</v>
          </cell>
          <cell r="C297" t="str">
            <v>Asistente educativa "b"</v>
          </cell>
          <cell r="D297">
            <v>111.18848</v>
          </cell>
          <cell r="E297">
            <v>3335.6543999999999</v>
          </cell>
          <cell r="H297">
            <v>3335.6543999999999</v>
          </cell>
          <cell r="I297">
            <v>133.426176</v>
          </cell>
          <cell r="J297">
            <v>3469.0805759999998</v>
          </cell>
          <cell r="K297">
            <v>41629</v>
          </cell>
          <cell r="L297">
            <v>4818.1807679999993</v>
          </cell>
          <cell r="M297">
            <v>1500</v>
          </cell>
          <cell r="N297">
            <v>579</v>
          </cell>
          <cell r="O297">
            <v>2776</v>
          </cell>
          <cell r="P297">
            <v>6000</v>
          </cell>
          <cell r="Q297">
            <v>1157</v>
          </cell>
          <cell r="R297">
            <v>648</v>
          </cell>
          <cell r="T297">
            <v>5308</v>
          </cell>
          <cell r="U297">
            <v>708</v>
          </cell>
          <cell r="V297">
            <v>2590.08</v>
          </cell>
          <cell r="Z297">
            <v>2500</v>
          </cell>
          <cell r="AA297">
            <v>70213.260767999993</v>
          </cell>
        </row>
        <row r="298">
          <cell r="A298" t="str">
            <v>22020003</v>
          </cell>
          <cell r="B298" t="str">
            <v>Guzman Espino Perla Grisell</v>
          </cell>
          <cell r="C298" t="str">
            <v>Doctor "b"</v>
          </cell>
          <cell r="D298">
            <v>173.33</v>
          </cell>
          <cell r="E298">
            <v>5199.9000000000005</v>
          </cell>
          <cell r="H298">
            <v>5199.9000000000005</v>
          </cell>
          <cell r="I298">
            <v>207.99600000000004</v>
          </cell>
          <cell r="J298">
            <v>5407.8960000000006</v>
          </cell>
          <cell r="K298">
            <v>64895</v>
          </cell>
          <cell r="L298">
            <v>8300.1779999999999</v>
          </cell>
          <cell r="M298">
            <v>1500</v>
          </cell>
          <cell r="N298">
            <v>902</v>
          </cell>
          <cell r="O298">
            <v>4327</v>
          </cell>
          <cell r="P298">
            <v>6000</v>
          </cell>
          <cell r="Q298">
            <v>1803</v>
          </cell>
          <cell r="T298">
            <v>8275</v>
          </cell>
          <cell r="U298">
            <v>1104</v>
          </cell>
          <cell r="V298">
            <v>92.64</v>
          </cell>
          <cell r="Z298">
            <v>2500</v>
          </cell>
          <cell r="AA298">
            <v>99698.817999999999</v>
          </cell>
        </row>
        <row r="299">
          <cell r="A299" t="str">
            <v>22020032</v>
          </cell>
          <cell r="B299" t="str">
            <v>Lara Acevedo Genny Manon</v>
          </cell>
          <cell r="C299" t="str">
            <v>Enfermera "b"</v>
          </cell>
          <cell r="D299">
            <v>112.4864</v>
          </cell>
          <cell r="E299">
            <v>3374.5920000000001</v>
          </cell>
          <cell r="H299">
            <v>3374.5920000000001</v>
          </cell>
          <cell r="I299">
            <v>134.98367999999999</v>
          </cell>
          <cell r="J299">
            <v>3509.5756799999999</v>
          </cell>
          <cell r="K299">
            <v>42115</v>
          </cell>
          <cell r="L299">
            <v>4880.9842399999998</v>
          </cell>
          <cell r="M299">
            <v>1500</v>
          </cell>
          <cell r="N299">
            <v>585</v>
          </cell>
          <cell r="O299">
            <v>2808</v>
          </cell>
          <cell r="P299">
            <v>6000</v>
          </cell>
          <cell r="Q299">
            <v>1170</v>
          </cell>
          <cell r="R299">
            <v>972</v>
          </cell>
          <cell r="T299">
            <v>5370</v>
          </cell>
          <cell r="U299">
            <v>716</v>
          </cell>
          <cell r="V299">
            <v>2441.04</v>
          </cell>
          <cell r="Z299">
            <v>2500</v>
          </cell>
          <cell r="AA299">
            <v>71058.024239999984</v>
          </cell>
        </row>
        <row r="300">
          <cell r="A300" t="str">
            <v>22190072</v>
          </cell>
          <cell r="B300" t="str">
            <v>Pech Tzab Primo Samuel</v>
          </cell>
          <cell r="C300" t="str">
            <v>Vigilante "b"</v>
          </cell>
          <cell r="D300">
            <v>106.786368</v>
          </cell>
          <cell r="E300">
            <v>3203.5910399999998</v>
          </cell>
          <cell r="H300">
            <v>3203.5910399999998</v>
          </cell>
          <cell r="I300">
            <v>128.1436416</v>
          </cell>
          <cell r="J300">
            <v>3331.7346815999999</v>
          </cell>
          <cell r="K300">
            <v>39981</v>
          </cell>
          <cell r="L300">
            <v>4605.1429088000004</v>
          </cell>
          <cell r="M300">
            <v>1500</v>
          </cell>
          <cell r="N300">
            <v>556</v>
          </cell>
          <cell r="O300">
            <v>2666</v>
          </cell>
          <cell r="P300">
            <v>6000</v>
          </cell>
          <cell r="Q300">
            <v>1111</v>
          </cell>
          <cell r="R300">
            <v>972</v>
          </cell>
          <cell r="S300">
            <v>1333</v>
          </cell>
          <cell r="T300">
            <v>5098</v>
          </cell>
          <cell r="U300">
            <v>680</v>
          </cell>
          <cell r="V300">
            <v>2845.92</v>
          </cell>
          <cell r="W300">
            <v>2666</v>
          </cell>
          <cell r="Z300">
            <v>2500</v>
          </cell>
          <cell r="AA300">
            <v>72514.062908799999</v>
          </cell>
        </row>
        <row r="301">
          <cell r="A301" t="str">
            <v>23010006</v>
          </cell>
          <cell r="B301" t="str">
            <v>Leo Martin Jose Manuel</v>
          </cell>
          <cell r="C301" t="str">
            <v>Vigilante "b"</v>
          </cell>
          <cell r="D301">
            <v>106.786368</v>
          </cell>
          <cell r="E301">
            <v>3203.5910399999998</v>
          </cell>
          <cell r="H301">
            <v>3203.5910399999998</v>
          </cell>
          <cell r="I301">
            <v>128.1436416</v>
          </cell>
          <cell r="J301">
            <v>3331.7346815999999</v>
          </cell>
          <cell r="K301">
            <v>39981</v>
          </cell>
          <cell r="L301">
            <v>4605.1429088000004</v>
          </cell>
          <cell r="M301">
            <v>1500</v>
          </cell>
          <cell r="N301">
            <v>556</v>
          </cell>
          <cell r="O301">
            <v>2666</v>
          </cell>
          <cell r="P301">
            <v>6000</v>
          </cell>
          <cell r="Q301">
            <v>1111</v>
          </cell>
          <cell r="R301">
            <v>324</v>
          </cell>
          <cell r="S301">
            <v>1333</v>
          </cell>
          <cell r="T301">
            <v>5098</v>
          </cell>
          <cell r="U301">
            <v>680</v>
          </cell>
          <cell r="V301">
            <v>2845.92</v>
          </cell>
          <cell r="W301">
            <v>2666</v>
          </cell>
          <cell r="Z301">
            <v>2500</v>
          </cell>
          <cell r="AA301">
            <v>71866.062908799999</v>
          </cell>
        </row>
        <row r="302">
          <cell r="B302" t="str">
            <v>Vacante</v>
          </cell>
          <cell r="C302" t="str">
            <v>Asistente educativa "b"</v>
          </cell>
          <cell r="D302">
            <v>111.18848</v>
          </cell>
          <cell r="E302">
            <v>3335.6543999999999</v>
          </cell>
          <cell r="H302">
            <v>3335.6543999999999</v>
          </cell>
          <cell r="I302">
            <v>133.426176</v>
          </cell>
          <cell r="J302">
            <v>3469.0805759999998</v>
          </cell>
          <cell r="K302">
            <v>41629</v>
          </cell>
          <cell r="L302">
            <v>4818.1807679999993</v>
          </cell>
          <cell r="M302">
            <v>1500</v>
          </cell>
          <cell r="N302">
            <v>579</v>
          </cell>
          <cell r="O302">
            <v>2776</v>
          </cell>
          <cell r="P302">
            <v>6000</v>
          </cell>
          <cell r="Q302">
            <v>1157</v>
          </cell>
          <cell r="T302">
            <v>5308</v>
          </cell>
          <cell r="U302">
            <v>708</v>
          </cell>
          <cell r="V302">
            <v>2590.08</v>
          </cell>
          <cell r="Z302">
            <v>2500</v>
          </cell>
          <cell r="AA302">
            <v>69565.260767999993</v>
          </cell>
        </row>
        <row r="303">
          <cell r="B303" t="str">
            <v>Subtotal</v>
          </cell>
          <cell r="D303">
            <v>6755.1593439999951</v>
          </cell>
          <cell r="E303">
            <v>204004.48032</v>
          </cell>
          <cell r="F303">
            <v>0</v>
          </cell>
          <cell r="G303">
            <v>60</v>
          </cell>
          <cell r="H303">
            <v>204004.48032</v>
          </cell>
          <cell r="I303">
            <v>8160.1792127999997</v>
          </cell>
          <cell r="J303">
            <v>212164.6595328</v>
          </cell>
          <cell r="K303">
            <v>2545990</v>
          </cell>
          <cell r="L303">
            <v>302804.31271039986</v>
          </cell>
          <cell r="M303">
            <v>84000</v>
          </cell>
          <cell r="N303">
            <v>35399</v>
          </cell>
          <cell r="O303">
            <v>159157</v>
          </cell>
          <cell r="P303">
            <v>336000</v>
          </cell>
          <cell r="Q303">
            <v>70747</v>
          </cell>
          <cell r="R303">
            <v>21384</v>
          </cell>
          <cell r="S303">
            <v>2666</v>
          </cell>
          <cell r="T303">
            <v>324634</v>
          </cell>
          <cell r="U303">
            <v>43303</v>
          </cell>
          <cell r="V303">
            <v>135576.48000000007</v>
          </cell>
          <cell r="W303">
            <v>5332</v>
          </cell>
          <cell r="X303">
            <v>0</v>
          </cell>
          <cell r="Y303">
            <v>39787</v>
          </cell>
          <cell r="Z303">
            <v>140000</v>
          </cell>
          <cell r="AB303">
            <v>4246779.7927104002</v>
          </cell>
        </row>
        <row r="304">
          <cell r="B304" t="str">
            <v>Cendi fidelia sanchez - Administrativo</v>
          </cell>
          <cell r="E304">
            <v>0</v>
          </cell>
        </row>
        <row r="305">
          <cell r="A305" t="str">
            <v>23010003</v>
          </cell>
          <cell r="B305" t="str">
            <v>Chan Gutierrez Cristina</v>
          </cell>
          <cell r="C305" t="str">
            <v>Trabajador social Cendi</v>
          </cell>
          <cell r="D305">
            <v>108.668352</v>
          </cell>
          <cell r="E305">
            <v>3260.0505600000001</v>
          </cell>
          <cell r="H305">
            <v>3260.0505600000001</v>
          </cell>
          <cell r="I305">
            <v>130.40202240000002</v>
          </cell>
          <cell r="J305">
            <v>3390.4525824000002</v>
          </cell>
          <cell r="K305">
            <v>40686</v>
          </cell>
          <cell r="L305">
            <v>4696.2134431999993</v>
          </cell>
          <cell r="M305">
            <v>1500</v>
          </cell>
          <cell r="N305">
            <v>566</v>
          </cell>
          <cell r="O305">
            <v>2713</v>
          </cell>
          <cell r="P305">
            <v>6000</v>
          </cell>
          <cell r="Q305">
            <v>1131</v>
          </cell>
          <cell r="R305">
            <v>324</v>
          </cell>
          <cell r="T305">
            <v>5188</v>
          </cell>
          <cell r="U305">
            <v>692</v>
          </cell>
          <cell r="V305">
            <v>2807.52</v>
          </cell>
          <cell r="Z305">
            <v>2500</v>
          </cell>
          <cell r="AA305">
            <v>68803.733443200006</v>
          </cell>
        </row>
        <row r="306">
          <cell r="A306" t="str">
            <v>23010010</v>
          </cell>
          <cell r="B306" t="str">
            <v>Peniche Romero Lida Carlota</v>
          </cell>
          <cell r="C306" t="str">
            <v>Coordinador de Pedagogia</v>
          </cell>
          <cell r="D306">
            <v>198.28639999999999</v>
          </cell>
          <cell r="E306">
            <v>5948.5919999999996</v>
          </cell>
          <cell r="H306">
            <v>5948.5919999999996</v>
          </cell>
          <cell r="I306">
            <v>237.94368</v>
          </cell>
          <cell r="J306">
            <v>6186.53568</v>
          </cell>
          <cell r="K306">
            <v>74239</v>
          </cell>
          <cell r="L306">
            <v>9603.7242400000014</v>
          </cell>
          <cell r="M306">
            <v>1500</v>
          </cell>
          <cell r="N306">
            <v>1032</v>
          </cell>
          <cell r="O306">
            <v>4950</v>
          </cell>
          <cell r="P306">
            <v>6000</v>
          </cell>
          <cell r="Q306">
            <v>2063</v>
          </cell>
          <cell r="R306">
            <v>324</v>
          </cell>
          <cell r="T306">
            <v>9466</v>
          </cell>
          <cell r="U306">
            <v>1263</v>
          </cell>
          <cell r="V306">
            <v>0</v>
          </cell>
          <cell r="Z306">
            <v>2500</v>
          </cell>
          <cell r="AA306">
            <v>112940.72424</v>
          </cell>
        </row>
        <row r="307">
          <cell r="A307" t="str">
            <v>23010065</v>
          </cell>
          <cell r="B307" t="str">
            <v>Perez Mezquita Sergio Tadeo</v>
          </cell>
          <cell r="C307" t="str">
            <v>Instructor</v>
          </cell>
          <cell r="D307">
            <v>44.99</v>
          </cell>
          <cell r="E307">
            <v>2339.48</v>
          </cell>
          <cell r="G307">
            <v>52</v>
          </cell>
          <cell r="H307">
            <v>2339.48</v>
          </cell>
          <cell r="I307">
            <v>93.5792</v>
          </cell>
          <cell r="J307">
            <v>2433.0592000000001</v>
          </cell>
          <cell r="K307">
            <v>29197</v>
          </cell>
          <cell r="L307">
            <v>3244.0789333333332</v>
          </cell>
          <cell r="M307">
            <v>1500</v>
          </cell>
          <cell r="N307">
            <v>406</v>
          </cell>
          <cell r="O307">
            <v>1947</v>
          </cell>
          <cell r="P307">
            <v>6000</v>
          </cell>
          <cell r="Q307">
            <v>812</v>
          </cell>
          <cell r="T307">
            <v>3723</v>
          </cell>
          <cell r="U307">
            <v>497</v>
          </cell>
          <cell r="V307">
            <v>3438.24</v>
          </cell>
          <cell r="Z307">
            <v>2500</v>
          </cell>
          <cell r="AA307">
            <v>53264.318933333336</v>
          </cell>
        </row>
        <row r="308">
          <cell r="A308" t="str">
            <v>25010013</v>
          </cell>
          <cell r="B308" t="str">
            <v>Magriña Lizama Magnolia Ruth</v>
          </cell>
          <cell r="C308" t="str">
            <v>Psicologo "b"</v>
          </cell>
          <cell r="D308">
            <v>126.904128</v>
          </cell>
          <cell r="E308">
            <v>3807.1238400000002</v>
          </cell>
          <cell r="H308">
            <v>3807.1238400000002</v>
          </cell>
          <cell r="I308">
            <v>152.28495360000002</v>
          </cell>
          <cell r="J308">
            <v>3959.4087936000001</v>
          </cell>
          <cell r="K308">
            <v>47513</v>
          </cell>
          <cell r="L308">
            <v>5852.7217247999997</v>
          </cell>
          <cell r="M308">
            <v>1500</v>
          </cell>
          <cell r="N308">
            <v>660</v>
          </cell>
          <cell r="O308">
            <v>3168</v>
          </cell>
          <cell r="P308">
            <v>6000</v>
          </cell>
          <cell r="Q308">
            <v>1320</v>
          </cell>
          <cell r="R308">
            <v>324</v>
          </cell>
          <cell r="T308">
            <v>6058</v>
          </cell>
          <cell r="U308">
            <v>808</v>
          </cell>
          <cell r="V308">
            <v>2144.64</v>
          </cell>
          <cell r="Z308">
            <v>2500</v>
          </cell>
          <cell r="AA308">
            <v>77848.361724800008</v>
          </cell>
        </row>
        <row r="309">
          <cell r="A309" t="str">
            <v>25010018</v>
          </cell>
          <cell r="B309" t="str">
            <v>Pat May Rosy Isela</v>
          </cell>
          <cell r="C309" t="str">
            <v>Auxiliar administrativo cendi</v>
          </cell>
          <cell r="D309">
            <v>126.904128</v>
          </cell>
          <cell r="E309">
            <v>3807.1238400000002</v>
          </cell>
          <cell r="H309">
            <v>3807.1238400000002</v>
          </cell>
          <cell r="I309">
            <v>152.28495360000002</v>
          </cell>
          <cell r="J309">
            <v>3959.4087936000001</v>
          </cell>
          <cell r="K309">
            <v>47513</v>
          </cell>
          <cell r="L309">
            <v>5852.7217247999997</v>
          </cell>
          <cell r="M309">
            <v>1500</v>
          </cell>
          <cell r="N309">
            <v>660</v>
          </cell>
          <cell r="O309">
            <v>3168</v>
          </cell>
          <cell r="P309">
            <v>6000</v>
          </cell>
          <cell r="Q309">
            <v>1320</v>
          </cell>
          <cell r="R309">
            <v>324</v>
          </cell>
          <cell r="T309">
            <v>6058</v>
          </cell>
          <cell r="U309">
            <v>808</v>
          </cell>
          <cell r="V309">
            <v>2144.64</v>
          </cell>
          <cell r="Z309">
            <v>2500</v>
          </cell>
          <cell r="AA309">
            <v>77848.361724800008</v>
          </cell>
        </row>
        <row r="310">
          <cell r="A310" t="str">
            <v>25010019</v>
          </cell>
          <cell r="B310" t="str">
            <v>Puerto Castro Teresa De Jesus</v>
          </cell>
          <cell r="C310" t="str">
            <v>Directora de Cendi</v>
          </cell>
          <cell r="D310">
            <v>425.06880000000001</v>
          </cell>
          <cell r="E310">
            <v>12752.064</v>
          </cell>
          <cell r="H310">
            <v>12752.064</v>
          </cell>
          <cell r="I310">
            <v>510.08256</v>
          </cell>
          <cell r="J310">
            <v>13262.146560000001</v>
          </cell>
          <cell r="K310">
            <v>159146</v>
          </cell>
          <cell r="L310">
            <v>20936.002080000002</v>
          </cell>
          <cell r="M310">
            <v>1500</v>
          </cell>
          <cell r="N310">
            <v>2211</v>
          </cell>
          <cell r="P310">
            <v>6000</v>
          </cell>
          <cell r="Q310">
            <v>4421</v>
          </cell>
          <cell r="R310">
            <v>648</v>
          </cell>
          <cell r="T310">
            <v>20292</v>
          </cell>
          <cell r="U310">
            <v>2706</v>
          </cell>
          <cell r="V310">
            <v>0</v>
          </cell>
          <cell r="Y310">
            <v>39787</v>
          </cell>
          <cell r="Z310">
            <v>2500</v>
          </cell>
          <cell r="AA310">
            <v>260147.00208000001</v>
          </cell>
        </row>
        <row r="311">
          <cell r="A311" t="str">
            <v>23010002</v>
          </cell>
          <cell r="B311" t="str">
            <v>Caamal Piña Rosario Lucia</v>
          </cell>
          <cell r="C311" t="str">
            <v>Galopina "b"</v>
          </cell>
          <cell r="D311">
            <v>99.290880000000001</v>
          </cell>
          <cell r="E311">
            <v>2978.7264</v>
          </cell>
          <cell r="H311">
            <v>2978.7264</v>
          </cell>
          <cell r="I311">
            <v>119.149056</v>
          </cell>
          <cell r="J311">
            <v>3097.8754560000002</v>
          </cell>
          <cell r="K311">
            <v>37175</v>
          </cell>
          <cell r="L311">
            <v>4201.3106080000007</v>
          </cell>
          <cell r="M311">
            <v>1500</v>
          </cell>
          <cell r="N311">
            <v>517</v>
          </cell>
          <cell r="O311">
            <v>2479</v>
          </cell>
          <cell r="P311">
            <v>6000</v>
          </cell>
          <cell r="Q311">
            <v>1033</v>
          </cell>
          <cell r="R311">
            <v>324</v>
          </cell>
          <cell r="T311">
            <v>4740</v>
          </cell>
          <cell r="U311">
            <v>632</v>
          </cell>
          <cell r="V311">
            <v>3000.24</v>
          </cell>
          <cell r="Z311">
            <v>2500</v>
          </cell>
          <cell r="AA311">
            <v>64101.550607999998</v>
          </cell>
        </row>
        <row r="312">
          <cell r="A312" t="str">
            <v>23010059</v>
          </cell>
          <cell r="B312" t="str">
            <v>Gutierrez Cuxim Maria Jose</v>
          </cell>
          <cell r="C312" t="str">
            <v>Economa</v>
          </cell>
          <cell r="D312">
            <v>112.49</v>
          </cell>
          <cell r="E312">
            <v>3374.7</v>
          </cell>
          <cell r="H312">
            <v>3374.7</v>
          </cell>
          <cell r="I312">
            <v>134.988</v>
          </cell>
          <cell r="J312">
            <v>3509.6879999999996</v>
          </cell>
          <cell r="K312">
            <v>42117</v>
          </cell>
          <cell r="L312">
            <v>4881.1539999999986</v>
          </cell>
          <cell r="M312">
            <v>1500</v>
          </cell>
          <cell r="N312">
            <v>585</v>
          </cell>
          <cell r="O312">
            <v>2808</v>
          </cell>
          <cell r="P312">
            <v>6000</v>
          </cell>
          <cell r="Q312">
            <v>1170</v>
          </cell>
          <cell r="T312">
            <v>5370</v>
          </cell>
          <cell r="U312">
            <v>716</v>
          </cell>
          <cell r="V312">
            <v>2441.04</v>
          </cell>
          <cell r="Z312">
            <v>2500</v>
          </cell>
          <cell r="AA312">
            <v>70088.193999999989</v>
          </cell>
        </row>
        <row r="313">
          <cell r="A313" t="str">
            <v>23010062</v>
          </cell>
          <cell r="B313" t="str">
            <v>Rosas Polanco Maria Del Socorro</v>
          </cell>
          <cell r="C313" t="str">
            <v>Galopina "b"</v>
          </cell>
          <cell r="D313">
            <v>99.290880000000001</v>
          </cell>
          <cell r="E313">
            <v>2978.7264</v>
          </cell>
          <cell r="H313">
            <v>2978.7264</v>
          </cell>
          <cell r="I313">
            <v>119.149056</v>
          </cell>
          <cell r="J313">
            <v>3097.8754560000002</v>
          </cell>
          <cell r="K313">
            <v>37175</v>
          </cell>
          <cell r="L313">
            <v>4201.3106080000007</v>
          </cell>
          <cell r="M313">
            <v>1500</v>
          </cell>
          <cell r="N313">
            <v>517</v>
          </cell>
          <cell r="O313">
            <v>2479</v>
          </cell>
          <cell r="P313">
            <v>6000</v>
          </cell>
          <cell r="Q313">
            <v>1033</v>
          </cell>
          <cell r="T313">
            <v>4740</v>
          </cell>
          <cell r="U313">
            <v>632</v>
          </cell>
          <cell r="V313">
            <v>3000.24</v>
          </cell>
          <cell r="Z313">
            <v>2500</v>
          </cell>
          <cell r="AA313">
            <v>63777.550607999998</v>
          </cell>
        </row>
        <row r="314">
          <cell r="A314" t="str">
            <v>23120001</v>
          </cell>
          <cell r="B314" t="str">
            <v>Beltran Medina Maria De Lourdes</v>
          </cell>
          <cell r="C314" t="str">
            <v>Galopina "b"</v>
          </cell>
          <cell r="D314">
            <v>99.288799999999995</v>
          </cell>
          <cell r="E314">
            <v>2978.6639999999998</v>
          </cell>
          <cell r="H314">
            <v>2978.6639999999998</v>
          </cell>
          <cell r="I314">
            <v>119.14655999999999</v>
          </cell>
          <cell r="J314">
            <v>3097.8105599999999</v>
          </cell>
          <cell r="K314">
            <v>37174</v>
          </cell>
          <cell r="L314">
            <v>4201.2140799999997</v>
          </cell>
          <cell r="M314">
            <v>1500</v>
          </cell>
          <cell r="N314">
            <v>517</v>
          </cell>
          <cell r="O314">
            <v>2479</v>
          </cell>
          <cell r="P314">
            <v>6000</v>
          </cell>
          <cell r="Q314">
            <v>1033</v>
          </cell>
          <cell r="T314">
            <v>4740</v>
          </cell>
          <cell r="U314">
            <v>632</v>
          </cell>
          <cell r="V314">
            <v>3000</v>
          </cell>
          <cell r="Z314">
            <v>2500</v>
          </cell>
          <cell r="AA314">
            <v>63776.214079999998</v>
          </cell>
        </row>
        <row r="315">
          <cell r="A315" t="str">
            <v>23120041</v>
          </cell>
          <cell r="B315" t="str">
            <v>Anguas Gonzalez Maria Justina</v>
          </cell>
          <cell r="C315" t="str">
            <v>Galopina "b"</v>
          </cell>
          <cell r="D315">
            <v>99.290880000000001</v>
          </cell>
          <cell r="E315">
            <v>2978.7264</v>
          </cell>
          <cell r="H315">
            <v>2978.7264</v>
          </cell>
          <cell r="I315">
            <v>119.149056</v>
          </cell>
          <cell r="J315">
            <v>3097.8754560000002</v>
          </cell>
          <cell r="K315">
            <v>37175</v>
          </cell>
          <cell r="L315">
            <v>4201.3106080000007</v>
          </cell>
          <cell r="M315">
            <v>1500</v>
          </cell>
          <cell r="N315">
            <v>517</v>
          </cell>
          <cell r="O315">
            <v>2479</v>
          </cell>
          <cell r="P315">
            <v>6000</v>
          </cell>
          <cell r="Q315">
            <v>1033</v>
          </cell>
          <cell r="R315">
            <v>324</v>
          </cell>
          <cell r="T315">
            <v>4740</v>
          </cell>
          <cell r="U315">
            <v>632</v>
          </cell>
          <cell r="V315">
            <v>3000.24</v>
          </cell>
          <cell r="Z315">
            <v>2500</v>
          </cell>
          <cell r="AA315">
            <v>64101.550607999998</v>
          </cell>
        </row>
        <row r="316">
          <cell r="A316" t="str">
            <v>23120043</v>
          </cell>
          <cell r="B316" t="str">
            <v>Lopez Gamboa Magally De La C.</v>
          </cell>
          <cell r="C316" t="str">
            <v>Cocinera de Cendi</v>
          </cell>
          <cell r="D316">
            <v>103.6152</v>
          </cell>
          <cell r="E316">
            <v>3108.4560000000001</v>
          </cell>
          <cell r="H316">
            <v>3108.4560000000001</v>
          </cell>
          <cell r="I316">
            <v>124.33824000000001</v>
          </cell>
          <cell r="J316">
            <v>3232.7942400000002</v>
          </cell>
          <cell r="K316">
            <v>38794</v>
          </cell>
          <cell r="L316">
            <v>4410.5823199999995</v>
          </cell>
          <cell r="M316">
            <v>1500</v>
          </cell>
          <cell r="N316">
            <v>539</v>
          </cell>
          <cell r="O316">
            <v>2587</v>
          </cell>
          <cell r="P316">
            <v>6000</v>
          </cell>
          <cell r="Q316">
            <v>1078</v>
          </cell>
          <cell r="R316">
            <v>648</v>
          </cell>
          <cell r="T316">
            <v>4947</v>
          </cell>
          <cell r="U316">
            <v>660</v>
          </cell>
          <cell r="V316">
            <v>2911.2</v>
          </cell>
          <cell r="Z316">
            <v>2500</v>
          </cell>
          <cell r="AA316">
            <v>66574.782319999998</v>
          </cell>
        </row>
        <row r="317">
          <cell r="A317" t="str">
            <v>24120002</v>
          </cell>
          <cell r="B317" t="str">
            <v>Burgos Rodriguez Lucely Del Socorro</v>
          </cell>
          <cell r="C317" t="str">
            <v>Galopina "a"</v>
          </cell>
          <cell r="D317">
            <v>99.29</v>
          </cell>
          <cell r="E317">
            <v>2978.7000000000003</v>
          </cell>
          <cell r="H317">
            <v>2978.7000000000003</v>
          </cell>
          <cell r="I317">
            <v>119.14800000000001</v>
          </cell>
          <cell r="J317">
            <v>3097.8480000000004</v>
          </cell>
          <cell r="K317">
            <v>37175</v>
          </cell>
          <cell r="L317">
            <v>4201.264000000001</v>
          </cell>
          <cell r="M317">
            <v>1500</v>
          </cell>
          <cell r="N317">
            <v>517</v>
          </cell>
          <cell r="O317">
            <v>2479</v>
          </cell>
          <cell r="P317">
            <v>6000</v>
          </cell>
          <cell r="Q317">
            <v>1033</v>
          </cell>
          <cell r="T317">
            <v>4740</v>
          </cell>
          <cell r="U317">
            <v>632</v>
          </cell>
          <cell r="V317">
            <v>3000.24</v>
          </cell>
          <cell r="Z317">
            <v>2500</v>
          </cell>
          <cell r="AA317">
            <v>63777.504000000001</v>
          </cell>
        </row>
        <row r="318">
          <cell r="A318" t="str">
            <v>25010007</v>
          </cell>
          <cell r="B318" t="str">
            <v>Cisneros Briceño Lizbeth</v>
          </cell>
          <cell r="C318" t="str">
            <v>Galopina "b"</v>
          </cell>
          <cell r="D318">
            <v>99.288799999999995</v>
          </cell>
          <cell r="E318">
            <v>2978.6639999999998</v>
          </cell>
          <cell r="H318">
            <v>2978.6639999999998</v>
          </cell>
          <cell r="I318">
            <v>119.14655999999999</v>
          </cell>
          <cell r="J318">
            <v>3097.8105599999999</v>
          </cell>
          <cell r="K318">
            <v>37174</v>
          </cell>
          <cell r="L318">
            <v>4201.2140799999997</v>
          </cell>
          <cell r="M318">
            <v>1500</v>
          </cell>
          <cell r="N318">
            <v>517</v>
          </cell>
          <cell r="O318">
            <v>2479</v>
          </cell>
          <cell r="P318">
            <v>6000</v>
          </cell>
          <cell r="Q318">
            <v>1033</v>
          </cell>
          <cell r="R318">
            <v>324</v>
          </cell>
          <cell r="T318">
            <v>4740</v>
          </cell>
          <cell r="U318">
            <v>632</v>
          </cell>
          <cell r="V318">
            <v>3000</v>
          </cell>
          <cell r="Z318">
            <v>2500</v>
          </cell>
          <cell r="AA318">
            <v>64100.214079999998</v>
          </cell>
        </row>
        <row r="319">
          <cell r="A319" t="str">
            <v>23140001</v>
          </cell>
          <cell r="B319" t="str">
            <v>Leon Caballero Ena Rubi</v>
          </cell>
          <cell r="C319" t="str">
            <v>Intendente "b"</v>
          </cell>
          <cell r="D319">
            <v>99.288799999999995</v>
          </cell>
          <cell r="E319">
            <v>2978.6639999999998</v>
          </cell>
          <cell r="H319">
            <v>2978.6639999999998</v>
          </cell>
          <cell r="I319">
            <v>119.14655999999999</v>
          </cell>
          <cell r="J319">
            <v>3097.8105599999999</v>
          </cell>
          <cell r="K319">
            <v>37174</v>
          </cell>
          <cell r="L319">
            <v>4201.2140799999997</v>
          </cell>
          <cell r="M319">
            <v>1500</v>
          </cell>
          <cell r="N319">
            <v>517</v>
          </cell>
          <cell r="O319">
            <v>2479</v>
          </cell>
          <cell r="P319">
            <v>6000</v>
          </cell>
          <cell r="Q319">
            <v>1033</v>
          </cell>
          <cell r="T319">
            <v>4740</v>
          </cell>
          <cell r="U319">
            <v>632</v>
          </cell>
          <cell r="V319">
            <v>3000</v>
          </cell>
          <cell r="Z319">
            <v>2500</v>
          </cell>
          <cell r="AA319">
            <v>63776.214079999998</v>
          </cell>
        </row>
        <row r="320">
          <cell r="A320" t="str">
            <v>23140002</v>
          </cell>
          <cell r="B320" t="str">
            <v>Lopez Cisneros Abigail De Los Angeles</v>
          </cell>
          <cell r="C320" t="str">
            <v>Intendente "b"</v>
          </cell>
          <cell r="D320">
            <v>99.29</v>
          </cell>
          <cell r="E320">
            <v>2978.7000000000003</v>
          </cell>
          <cell r="H320">
            <v>2978.73</v>
          </cell>
          <cell r="I320">
            <v>119.14920000000001</v>
          </cell>
          <cell r="J320">
            <v>3097.8791999999999</v>
          </cell>
          <cell r="K320">
            <v>37175</v>
          </cell>
          <cell r="L320">
            <v>4201.264000000001</v>
          </cell>
          <cell r="M320">
            <v>1500</v>
          </cell>
          <cell r="N320">
            <v>517</v>
          </cell>
          <cell r="O320">
            <v>2479</v>
          </cell>
          <cell r="P320">
            <v>6000</v>
          </cell>
          <cell r="Q320">
            <v>1033</v>
          </cell>
          <cell r="T320">
            <v>4740</v>
          </cell>
          <cell r="U320">
            <v>632</v>
          </cell>
          <cell r="V320">
            <v>3000.24</v>
          </cell>
          <cell r="Z320">
            <v>2500</v>
          </cell>
          <cell r="AA320">
            <v>63777.504000000001</v>
          </cell>
        </row>
        <row r="321">
          <cell r="A321" t="str">
            <v>23140046</v>
          </cell>
          <cell r="B321" t="str">
            <v>Belman Rojas Margarita</v>
          </cell>
          <cell r="C321" t="str">
            <v>Intendente "b"</v>
          </cell>
          <cell r="D321">
            <v>99.290880000000001</v>
          </cell>
          <cell r="E321">
            <v>2978.7264</v>
          </cell>
          <cell r="H321">
            <v>2978.7264</v>
          </cell>
          <cell r="I321">
            <v>119.149056</v>
          </cell>
          <cell r="J321">
            <v>3097.8754560000002</v>
          </cell>
          <cell r="K321">
            <v>37175</v>
          </cell>
          <cell r="L321">
            <v>4201.3106080000007</v>
          </cell>
          <cell r="M321">
            <v>1500</v>
          </cell>
          <cell r="N321">
            <v>517</v>
          </cell>
          <cell r="O321">
            <v>2479</v>
          </cell>
          <cell r="P321">
            <v>6000</v>
          </cell>
          <cell r="Q321">
            <v>1033</v>
          </cell>
          <cell r="R321">
            <v>972</v>
          </cell>
          <cell r="T321">
            <v>4740</v>
          </cell>
          <cell r="U321">
            <v>632</v>
          </cell>
          <cell r="V321">
            <v>3000.24</v>
          </cell>
          <cell r="Z321">
            <v>2500</v>
          </cell>
          <cell r="AA321">
            <v>64749.550607999998</v>
          </cell>
        </row>
        <row r="322">
          <cell r="A322" t="str">
            <v>23140047</v>
          </cell>
          <cell r="B322" t="str">
            <v>Hernandez Gutierrez Ruben Jesus</v>
          </cell>
          <cell r="C322" t="str">
            <v>Intendente "b"</v>
          </cell>
          <cell r="D322">
            <v>99.290880000000001</v>
          </cell>
          <cell r="E322">
            <v>2978.7264</v>
          </cell>
          <cell r="H322">
            <v>2978.7264</v>
          </cell>
          <cell r="I322">
            <v>119.149056</v>
          </cell>
          <cell r="J322">
            <v>3097.8754560000002</v>
          </cell>
          <cell r="K322">
            <v>37175</v>
          </cell>
          <cell r="L322">
            <v>4201.3106080000007</v>
          </cell>
          <cell r="M322">
            <v>1500</v>
          </cell>
          <cell r="N322">
            <v>517</v>
          </cell>
          <cell r="O322">
            <v>2479</v>
          </cell>
          <cell r="P322">
            <v>6000</v>
          </cell>
          <cell r="Q322">
            <v>1033</v>
          </cell>
          <cell r="R322">
            <v>324</v>
          </cell>
          <cell r="T322">
            <v>4740</v>
          </cell>
          <cell r="U322">
            <v>632</v>
          </cell>
          <cell r="V322">
            <v>3000.24</v>
          </cell>
          <cell r="Z322">
            <v>2500</v>
          </cell>
          <cell r="AA322">
            <v>64101.550607999998</v>
          </cell>
        </row>
        <row r="323">
          <cell r="A323" t="str">
            <v>24010050</v>
          </cell>
          <cell r="B323" t="str">
            <v>Coronado Pech Antonio</v>
          </cell>
          <cell r="C323" t="str">
            <v>Jefe de mantenimiento "a"</v>
          </cell>
          <cell r="D323">
            <v>115.66</v>
          </cell>
          <cell r="E323">
            <v>3469.7999999999997</v>
          </cell>
          <cell r="H323">
            <v>3469.7999999999997</v>
          </cell>
          <cell r="I323">
            <v>138.792</v>
          </cell>
          <cell r="J323">
            <v>3608.5919999999996</v>
          </cell>
          <cell r="K323">
            <v>43304</v>
          </cell>
          <cell r="L323">
            <v>5034.5759999999991</v>
          </cell>
          <cell r="M323">
            <v>1500</v>
          </cell>
          <cell r="N323">
            <v>602</v>
          </cell>
          <cell r="O323">
            <v>2887</v>
          </cell>
          <cell r="P323">
            <v>6000</v>
          </cell>
          <cell r="Q323">
            <v>1203</v>
          </cell>
          <cell r="T323">
            <v>5522</v>
          </cell>
          <cell r="U323">
            <v>737</v>
          </cell>
          <cell r="V323">
            <v>2375.52</v>
          </cell>
          <cell r="Z323">
            <v>2500</v>
          </cell>
          <cell r="AA323">
            <v>71665.096000000005</v>
          </cell>
        </row>
        <row r="324">
          <cell r="A324" t="str">
            <v>23140051</v>
          </cell>
          <cell r="B324" t="str">
            <v>Herrera Itza Wilberth Moises</v>
          </cell>
          <cell r="C324" t="str">
            <v>Intendente "b"</v>
          </cell>
          <cell r="D324">
            <v>99.288799999999995</v>
          </cell>
          <cell r="E324">
            <v>2978.6639999999998</v>
          </cell>
          <cell r="H324">
            <v>2978.6639999999998</v>
          </cell>
          <cell r="I324">
            <v>119.14655999999999</v>
          </cell>
          <cell r="J324">
            <v>3097.8105599999999</v>
          </cell>
          <cell r="K324">
            <v>37174</v>
          </cell>
          <cell r="L324">
            <v>4201.2140799999997</v>
          </cell>
          <cell r="M324">
            <v>1500</v>
          </cell>
          <cell r="N324">
            <v>517</v>
          </cell>
          <cell r="O324">
            <v>2479</v>
          </cell>
          <cell r="P324">
            <v>6000</v>
          </cell>
          <cell r="Q324">
            <v>1033</v>
          </cell>
          <cell r="T324">
            <v>4740</v>
          </cell>
          <cell r="U324">
            <v>632</v>
          </cell>
          <cell r="V324">
            <v>3000</v>
          </cell>
          <cell r="Z324">
            <v>2500</v>
          </cell>
          <cell r="AA324">
            <v>63776.214079999998</v>
          </cell>
        </row>
        <row r="325">
          <cell r="A325" t="str">
            <v>34080003</v>
          </cell>
          <cell r="B325" t="str">
            <v>Cornelio Ocaña Baudel</v>
          </cell>
          <cell r="C325" t="str">
            <v>Intendente "b"</v>
          </cell>
          <cell r="D325">
            <v>99.288799999999995</v>
          </cell>
          <cell r="E325">
            <v>2978.6639999999998</v>
          </cell>
          <cell r="H325">
            <v>2978.6639999999998</v>
          </cell>
          <cell r="I325">
            <v>119.14655999999999</v>
          </cell>
          <cell r="J325">
            <v>3097.8105599999999</v>
          </cell>
          <cell r="K325">
            <v>37174</v>
          </cell>
          <cell r="L325">
            <v>4201.2140799999997</v>
          </cell>
          <cell r="M325">
            <v>1500</v>
          </cell>
          <cell r="N325">
            <v>517</v>
          </cell>
          <cell r="O325">
            <v>2479</v>
          </cell>
          <cell r="P325">
            <v>6000</v>
          </cell>
          <cell r="Q325">
            <v>1033</v>
          </cell>
          <cell r="T325">
            <v>4740</v>
          </cell>
          <cell r="U325">
            <v>632</v>
          </cell>
          <cell r="V325">
            <v>3000</v>
          </cell>
          <cell r="Z325">
            <v>2500</v>
          </cell>
          <cell r="AA325">
            <v>63776.214079999998</v>
          </cell>
        </row>
        <row r="326">
          <cell r="A326" t="str">
            <v>21010009</v>
          </cell>
          <cell r="B326" t="str">
            <v>Gamboa Trujeque Maria Jose</v>
          </cell>
          <cell r="C326" t="str">
            <v>Encargada de grupo</v>
          </cell>
          <cell r="D326">
            <v>131.23052799999999</v>
          </cell>
          <cell r="E326">
            <v>3936.9158399999997</v>
          </cell>
          <cell r="H326">
            <v>3936.9158399999997</v>
          </cell>
          <cell r="I326">
            <v>157.47663359999999</v>
          </cell>
          <cell r="J326">
            <v>4094.3924735999994</v>
          </cell>
          <cell r="K326">
            <v>49133</v>
          </cell>
          <cell r="L326">
            <v>6075.9299647999987</v>
          </cell>
          <cell r="M326">
            <v>1500</v>
          </cell>
          <cell r="N326">
            <v>683</v>
          </cell>
          <cell r="O326">
            <v>3276</v>
          </cell>
          <cell r="P326">
            <v>6000</v>
          </cell>
          <cell r="Q326">
            <v>1365</v>
          </cell>
          <cell r="R326">
            <v>972</v>
          </cell>
          <cell r="T326">
            <v>6265</v>
          </cell>
          <cell r="U326">
            <v>836</v>
          </cell>
          <cell r="V326">
            <v>2055.6</v>
          </cell>
          <cell r="Z326">
            <v>2500</v>
          </cell>
          <cell r="AA326">
            <v>80661.529964800007</v>
          </cell>
        </row>
        <row r="327">
          <cell r="A327" t="str">
            <v>21060033</v>
          </cell>
          <cell r="B327" t="str">
            <v>Martinez Montero Guadalupe</v>
          </cell>
          <cell r="C327" t="str">
            <v>Asistente educativa "b"</v>
          </cell>
          <cell r="D327">
            <v>111.18848</v>
          </cell>
          <cell r="E327">
            <v>3335.6543999999999</v>
          </cell>
          <cell r="H327">
            <v>3335.6543999999999</v>
          </cell>
          <cell r="I327">
            <v>133.426176</v>
          </cell>
          <cell r="J327">
            <v>3469.0805759999998</v>
          </cell>
          <cell r="K327">
            <v>41629</v>
          </cell>
          <cell r="L327">
            <v>4818.1807679999993</v>
          </cell>
          <cell r="M327">
            <v>1500</v>
          </cell>
          <cell r="N327">
            <v>579</v>
          </cell>
          <cell r="O327">
            <v>2776</v>
          </cell>
          <cell r="P327">
            <v>6000</v>
          </cell>
          <cell r="Q327">
            <v>1157</v>
          </cell>
          <cell r="R327">
            <v>648</v>
          </cell>
          <cell r="T327">
            <v>5308</v>
          </cell>
          <cell r="U327">
            <v>708</v>
          </cell>
          <cell r="V327">
            <v>2590.08</v>
          </cell>
          <cell r="Z327">
            <v>2500</v>
          </cell>
          <cell r="AA327">
            <v>70213.260767999993</v>
          </cell>
        </row>
        <row r="328">
          <cell r="A328" t="str">
            <v>23070033</v>
          </cell>
          <cell r="B328" t="str">
            <v>Sanchez Piña Celia Irene</v>
          </cell>
          <cell r="C328" t="str">
            <v>Asistente educativa "b"</v>
          </cell>
          <cell r="D328">
            <v>111.18848</v>
          </cell>
          <cell r="E328">
            <v>3335.6543999999999</v>
          </cell>
          <cell r="H328">
            <v>3335.6543999999999</v>
          </cell>
          <cell r="I328">
            <v>133.426176</v>
          </cell>
          <cell r="J328">
            <v>3469.0805759999998</v>
          </cell>
          <cell r="K328">
            <v>41629</v>
          </cell>
          <cell r="L328">
            <v>4818.1807679999993</v>
          </cell>
          <cell r="M328">
            <v>1500</v>
          </cell>
          <cell r="N328">
            <v>579</v>
          </cell>
          <cell r="O328">
            <v>2776</v>
          </cell>
          <cell r="P328">
            <v>6000</v>
          </cell>
          <cell r="Q328">
            <v>1157</v>
          </cell>
          <cell r="R328">
            <v>972</v>
          </cell>
          <cell r="T328">
            <v>5308</v>
          </cell>
          <cell r="U328">
            <v>708</v>
          </cell>
          <cell r="V328">
            <v>2590.08</v>
          </cell>
          <cell r="Z328">
            <v>2500</v>
          </cell>
          <cell r="AA328">
            <v>70537.260767999993</v>
          </cell>
        </row>
        <row r="329">
          <cell r="A329" t="str">
            <v>23080036</v>
          </cell>
          <cell r="B329" t="str">
            <v>Rejon Gamboa Ileana Maria</v>
          </cell>
          <cell r="C329" t="str">
            <v>Asistente educativa "b"</v>
          </cell>
          <cell r="D329">
            <v>111.18848</v>
          </cell>
          <cell r="E329">
            <v>3335.6543999999999</v>
          </cell>
          <cell r="H329">
            <v>3335.6543999999999</v>
          </cell>
          <cell r="I329">
            <v>133.426176</v>
          </cell>
          <cell r="J329">
            <v>3469.0805759999998</v>
          </cell>
          <cell r="K329">
            <v>41629</v>
          </cell>
          <cell r="L329">
            <v>4818.1807679999993</v>
          </cell>
          <cell r="M329">
            <v>1500</v>
          </cell>
          <cell r="N329">
            <v>579</v>
          </cell>
          <cell r="O329">
            <v>2776</v>
          </cell>
          <cell r="P329">
            <v>6000</v>
          </cell>
          <cell r="Q329">
            <v>1157</v>
          </cell>
          <cell r="R329">
            <v>324</v>
          </cell>
          <cell r="T329">
            <v>5308</v>
          </cell>
          <cell r="U329">
            <v>708</v>
          </cell>
          <cell r="V329">
            <v>2590.08</v>
          </cell>
          <cell r="Z329">
            <v>2500</v>
          </cell>
          <cell r="AA329">
            <v>69889.260767999993</v>
          </cell>
        </row>
        <row r="330">
          <cell r="A330" t="str">
            <v>23030022</v>
          </cell>
          <cell r="B330" t="str">
            <v>Valencia Sosa Martha Eugenia</v>
          </cell>
          <cell r="C330" t="str">
            <v>Asistente educativa "b"</v>
          </cell>
          <cell r="D330">
            <v>111.18848</v>
          </cell>
          <cell r="E330">
            <v>3335.6543999999999</v>
          </cell>
          <cell r="H330">
            <v>3335.6543999999999</v>
          </cell>
          <cell r="I330">
            <v>133.426176</v>
          </cell>
          <cell r="J330">
            <v>3469.0805759999998</v>
          </cell>
          <cell r="K330">
            <v>41629</v>
          </cell>
          <cell r="L330">
            <v>4818.1807679999993</v>
          </cell>
          <cell r="M330">
            <v>1500</v>
          </cell>
          <cell r="N330">
            <v>579</v>
          </cell>
          <cell r="O330">
            <v>2776</v>
          </cell>
          <cell r="P330">
            <v>6000</v>
          </cell>
          <cell r="Q330">
            <v>1157</v>
          </cell>
          <cell r="R330">
            <v>972</v>
          </cell>
          <cell r="T330">
            <v>5308</v>
          </cell>
          <cell r="U330">
            <v>708</v>
          </cell>
          <cell r="V330">
            <v>2590.08</v>
          </cell>
          <cell r="Z330">
            <v>2500</v>
          </cell>
          <cell r="AA330">
            <v>70537.260767999993</v>
          </cell>
        </row>
        <row r="331">
          <cell r="A331" t="str">
            <v>23090038</v>
          </cell>
          <cell r="B331" t="str">
            <v>Albornoz Alvarez Maria Del Carmen</v>
          </cell>
          <cell r="C331" t="str">
            <v>Encargada de grupo</v>
          </cell>
          <cell r="D331">
            <v>131.23052799999999</v>
          </cell>
          <cell r="E331">
            <v>3936.9158399999997</v>
          </cell>
          <cell r="H331">
            <v>3936.9158399999997</v>
          </cell>
          <cell r="I331">
            <v>157.47663359999999</v>
          </cell>
          <cell r="J331">
            <v>4094.3924735999994</v>
          </cell>
          <cell r="K331">
            <v>49133</v>
          </cell>
          <cell r="L331">
            <v>6075.9299647999987</v>
          </cell>
          <cell r="M331">
            <v>1500</v>
          </cell>
          <cell r="N331">
            <v>683</v>
          </cell>
          <cell r="O331">
            <v>3276</v>
          </cell>
          <cell r="P331">
            <v>6000</v>
          </cell>
          <cell r="Q331">
            <v>1365</v>
          </cell>
          <cell r="T331">
            <v>6265</v>
          </cell>
          <cell r="U331">
            <v>836</v>
          </cell>
          <cell r="V331">
            <v>2055.6</v>
          </cell>
          <cell r="Z331">
            <v>2500</v>
          </cell>
          <cell r="AA331">
            <v>79689.529964800007</v>
          </cell>
        </row>
        <row r="332">
          <cell r="A332" t="str">
            <v>46090003</v>
          </cell>
          <cell r="B332" t="str">
            <v>Bacelis Betancourt Lelli Ivon</v>
          </cell>
          <cell r="C332" t="str">
            <v>Asistente educativa "a"</v>
          </cell>
          <cell r="D332">
            <v>111.19</v>
          </cell>
          <cell r="E332">
            <v>3335.7</v>
          </cell>
          <cell r="H332">
            <v>3335.7</v>
          </cell>
          <cell r="I332">
            <v>133.428</v>
          </cell>
          <cell r="J332">
            <v>3469.1279999999997</v>
          </cell>
          <cell r="K332">
            <v>41630</v>
          </cell>
          <cell r="L332">
            <v>4818.2539999999999</v>
          </cell>
          <cell r="M332">
            <v>1500</v>
          </cell>
          <cell r="N332">
            <v>579</v>
          </cell>
          <cell r="O332">
            <v>2776</v>
          </cell>
          <cell r="P332">
            <v>6000</v>
          </cell>
          <cell r="Q332">
            <v>1157</v>
          </cell>
          <cell r="T332">
            <v>5308</v>
          </cell>
          <cell r="U332">
            <v>708</v>
          </cell>
          <cell r="V332">
            <v>2589.84</v>
          </cell>
          <cell r="Z332">
            <v>2500</v>
          </cell>
          <cell r="AA332">
            <v>69566.093999999997</v>
          </cell>
        </row>
        <row r="333">
          <cell r="A333" t="str">
            <v>23100040</v>
          </cell>
          <cell r="B333" t="str">
            <v>Arceo Ortiz Noemi Del Rosario</v>
          </cell>
          <cell r="C333" t="str">
            <v>Asistente educativa "b"</v>
          </cell>
          <cell r="D333">
            <v>111.18848</v>
          </cell>
          <cell r="E333">
            <v>3335.6543999999999</v>
          </cell>
          <cell r="H333">
            <v>3335.6543999999999</v>
          </cell>
          <cell r="I333">
            <v>133.426176</v>
          </cell>
          <cell r="J333">
            <v>3469.0805759999998</v>
          </cell>
          <cell r="K333">
            <v>41629</v>
          </cell>
          <cell r="L333">
            <v>4818.1807679999993</v>
          </cell>
          <cell r="M333">
            <v>1500</v>
          </cell>
          <cell r="N333">
            <v>579</v>
          </cell>
          <cell r="O333">
            <v>2776</v>
          </cell>
          <cell r="P333">
            <v>6000</v>
          </cell>
          <cell r="Q333">
            <v>1157</v>
          </cell>
          <cell r="T333">
            <v>5308</v>
          </cell>
          <cell r="U333">
            <v>708</v>
          </cell>
          <cell r="V333">
            <v>2590.08</v>
          </cell>
          <cell r="Z333">
            <v>2500</v>
          </cell>
          <cell r="AA333">
            <v>69565.260767999993</v>
          </cell>
        </row>
        <row r="334">
          <cell r="A334" t="str">
            <v>23010005</v>
          </cell>
          <cell r="B334" t="str">
            <v>Dortha Escoffie Perla Celestina</v>
          </cell>
          <cell r="C334" t="str">
            <v>Asistente educativa "b"</v>
          </cell>
          <cell r="D334">
            <v>111.18848</v>
          </cell>
          <cell r="E334">
            <v>3335.6543999999999</v>
          </cell>
          <cell r="H334">
            <v>3335.6543999999999</v>
          </cell>
          <cell r="I334">
            <v>133.426176</v>
          </cell>
          <cell r="J334">
            <v>3469.0805759999998</v>
          </cell>
          <cell r="K334">
            <v>41629</v>
          </cell>
          <cell r="L334">
            <v>4818.1807679999993</v>
          </cell>
          <cell r="M334">
            <v>1500</v>
          </cell>
          <cell r="N334">
            <v>579</v>
          </cell>
          <cell r="O334">
            <v>2776</v>
          </cell>
          <cell r="P334">
            <v>6000</v>
          </cell>
          <cell r="Q334">
            <v>1157</v>
          </cell>
          <cell r="R334">
            <v>324</v>
          </cell>
          <cell r="T334">
            <v>5308</v>
          </cell>
          <cell r="U334">
            <v>708</v>
          </cell>
          <cell r="V334">
            <v>2590.08</v>
          </cell>
          <cell r="Z334">
            <v>2500</v>
          </cell>
          <cell r="AA334">
            <v>69889.260767999993</v>
          </cell>
        </row>
        <row r="335">
          <cell r="A335" t="str">
            <v>23010060</v>
          </cell>
          <cell r="B335" t="str">
            <v>Zapata Azamar Claudia</v>
          </cell>
          <cell r="C335" t="str">
            <v>Asistente educativa "b"</v>
          </cell>
          <cell r="D335">
            <v>111.18848</v>
          </cell>
          <cell r="E335">
            <v>3335.6543999999999</v>
          </cell>
          <cell r="H335">
            <v>3335.6543999999999</v>
          </cell>
          <cell r="I335">
            <v>133.426176</v>
          </cell>
          <cell r="J335">
            <v>3469.0805759999998</v>
          </cell>
          <cell r="K335">
            <v>41629</v>
          </cell>
          <cell r="L335">
            <v>4818.1807679999993</v>
          </cell>
          <cell r="M335">
            <v>1500</v>
          </cell>
          <cell r="N335">
            <v>579</v>
          </cell>
          <cell r="O335">
            <v>2776</v>
          </cell>
          <cell r="P335">
            <v>6000</v>
          </cell>
          <cell r="Q335">
            <v>1157</v>
          </cell>
          <cell r="T335">
            <v>5308</v>
          </cell>
          <cell r="U335">
            <v>708</v>
          </cell>
          <cell r="V335">
            <v>2590.08</v>
          </cell>
          <cell r="Z335">
            <v>2500</v>
          </cell>
          <cell r="AA335">
            <v>69565.260767999993</v>
          </cell>
        </row>
        <row r="336">
          <cell r="A336" t="str">
            <v>23040023</v>
          </cell>
          <cell r="B336" t="str">
            <v>Garcia Arzapalo Xochitl Guadalupe</v>
          </cell>
          <cell r="C336" t="str">
            <v>Encargada de grupo</v>
          </cell>
          <cell r="D336">
            <v>131.23052799999999</v>
          </cell>
          <cell r="E336">
            <v>3936.9158399999997</v>
          </cell>
          <cell r="H336">
            <v>3936.9158399999997</v>
          </cell>
          <cell r="I336">
            <v>157.47663359999999</v>
          </cell>
          <cell r="J336">
            <v>4094.3924735999994</v>
          </cell>
          <cell r="K336">
            <v>49133</v>
          </cell>
          <cell r="L336">
            <v>6075.9299647999987</v>
          </cell>
          <cell r="M336">
            <v>1500</v>
          </cell>
          <cell r="N336">
            <v>683</v>
          </cell>
          <cell r="O336">
            <v>3276</v>
          </cell>
          <cell r="P336">
            <v>6000</v>
          </cell>
          <cell r="Q336">
            <v>1365</v>
          </cell>
          <cell r="R336">
            <v>972</v>
          </cell>
          <cell r="T336">
            <v>6265</v>
          </cell>
          <cell r="U336">
            <v>836</v>
          </cell>
          <cell r="V336">
            <v>2055.6</v>
          </cell>
          <cell r="Z336">
            <v>2500</v>
          </cell>
          <cell r="AA336">
            <v>80661.529964800007</v>
          </cell>
        </row>
        <row r="337">
          <cell r="A337" t="str">
            <v>25010015</v>
          </cell>
          <cell r="B337" t="str">
            <v>Mezo Novelo Claudia Mercedes</v>
          </cell>
          <cell r="C337" t="str">
            <v>Asistente educativa "b"</v>
          </cell>
          <cell r="D337">
            <v>111.18848</v>
          </cell>
          <cell r="E337">
            <v>3335.6543999999999</v>
          </cell>
          <cell r="H337">
            <v>3335.6543999999999</v>
          </cell>
          <cell r="I337">
            <v>133.426176</v>
          </cell>
          <cell r="J337">
            <v>3469.0805759999998</v>
          </cell>
          <cell r="K337">
            <v>41629</v>
          </cell>
          <cell r="L337">
            <v>4818.1807679999993</v>
          </cell>
          <cell r="M337">
            <v>1500</v>
          </cell>
          <cell r="N337">
            <v>579</v>
          </cell>
          <cell r="O337">
            <v>2776</v>
          </cell>
          <cell r="P337">
            <v>6000</v>
          </cell>
          <cell r="Q337">
            <v>1157</v>
          </cell>
          <cell r="R337">
            <v>324</v>
          </cell>
          <cell r="T337">
            <v>5308</v>
          </cell>
          <cell r="U337">
            <v>708</v>
          </cell>
          <cell r="V337">
            <v>2590.08</v>
          </cell>
          <cell r="Z337">
            <v>2500</v>
          </cell>
          <cell r="AA337">
            <v>69889.260767999993</v>
          </cell>
        </row>
        <row r="338">
          <cell r="A338" t="str">
            <v>23130045</v>
          </cell>
          <cell r="B338" t="str">
            <v>Gongora Gongora Lady Maria</v>
          </cell>
          <cell r="C338" t="str">
            <v>Lavandera</v>
          </cell>
          <cell r="D338">
            <v>99.290880000000001</v>
          </cell>
          <cell r="E338">
            <v>2978.7264</v>
          </cell>
          <cell r="H338">
            <v>2978.7264</v>
          </cell>
          <cell r="I338">
            <v>119.149056</v>
          </cell>
          <cell r="J338">
            <v>3097.8754560000002</v>
          </cell>
          <cell r="K338">
            <v>37175</v>
          </cell>
          <cell r="L338">
            <v>4201.3106080000007</v>
          </cell>
          <cell r="M338">
            <v>1500</v>
          </cell>
          <cell r="N338">
            <v>517</v>
          </cell>
          <cell r="O338">
            <v>2479</v>
          </cell>
          <cell r="P338">
            <v>6000</v>
          </cell>
          <cell r="Q338">
            <v>1033</v>
          </cell>
          <cell r="R338">
            <v>648</v>
          </cell>
          <cell r="T338">
            <v>4740</v>
          </cell>
          <cell r="U338">
            <v>632</v>
          </cell>
          <cell r="V338">
            <v>3000.24</v>
          </cell>
          <cell r="Z338">
            <v>2500</v>
          </cell>
          <cell r="AA338">
            <v>64425.550607999998</v>
          </cell>
        </row>
        <row r="339">
          <cell r="A339" t="str">
            <v>23030020</v>
          </cell>
          <cell r="B339" t="str">
            <v>Caballero Santiago Mayra Alejandra</v>
          </cell>
          <cell r="C339" t="str">
            <v>Asistente educativa "b"</v>
          </cell>
          <cell r="D339">
            <v>111.18848</v>
          </cell>
          <cell r="E339">
            <v>3335.6543999999999</v>
          </cell>
          <cell r="H339">
            <v>3335.6543999999999</v>
          </cell>
          <cell r="I339">
            <v>133.426176</v>
          </cell>
          <cell r="J339">
            <v>3469.0805759999998</v>
          </cell>
          <cell r="K339">
            <v>41629</v>
          </cell>
          <cell r="L339">
            <v>4818.1807679999993</v>
          </cell>
          <cell r="M339">
            <v>1500</v>
          </cell>
          <cell r="N339">
            <v>579</v>
          </cell>
          <cell r="O339">
            <v>2776</v>
          </cell>
          <cell r="P339">
            <v>6000</v>
          </cell>
          <cell r="Q339">
            <v>1157</v>
          </cell>
          <cell r="R339">
            <v>324</v>
          </cell>
          <cell r="T339">
            <v>5308</v>
          </cell>
          <cell r="U339">
            <v>708</v>
          </cell>
          <cell r="V339">
            <v>2590.08</v>
          </cell>
          <cell r="Z339">
            <v>2500</v>
          </cell>
          <cell r="AA339">
            <v>69889.260767999993</v>
          </cell>
        </row>
        <row r="340">
          <cell r="A340" t="str">
            <v>23060029</v>
          </cell>
          <cell r="B340" t="str">
            <v>Cervera Pacheco Teresa De Jesus</v>
          </cell>
          <cell r="C340" t="str">
            <v>Asistente educativa "b"</v>
          </cell>
          <cell r="D340">
            <v>111.18848</v>
          </cell>
          <cell r="E340">
            <v>3335.6543999999999</v>
          </cell>
          <cell r="H340">
            <v>3335.6543999999999</v>
          </cell>
          <cell r="I340">
            <v>133.426176</v>
          </cell>
          <cell r="J340">
            <v>3469.0805759999998</v>
          </cell>
          <cell r="K340">
            <v>41629</v>
          </cell>
          <cell r="L340">
            <v>4818.1807679999993</v>
          </cell>
          <cell r="M340">
            <v>1500</v>
          </cell>
          <cell r="N340">
            <v>579</v>
          </cell>
          <cell r="O340">
            <v>2776</v>
          </cell>
          <cell r="P340">
            <v>6000</v>
          </cell>
          <cell r="Q340">
            <v>1157</v>
          </cell>
          <cell r="R340">
            <v>324</v>
          </cell>
          <cell r="T340">
            <v>5308</v>
          </cell>
          <cell r="U340">
            <v>708</v>
          </cell>
          <cell r="V340">
            <v>2590.08</v>
          </cell>
          <cell r="Z340">
            <v>2500</v>
          </cell>
          <cell r="AA340">
            <v>69889.260767999993</v>
          </cell>
        </row>
        <row r="341">
          <cell r="A341" t="str">
            <v>25080030</v>
          </cell>
          <cell r="B341" t="str">
            <v>Pech Magaña Luisa Rosana</v>
          </cell>
          <cell r="C341" t="str">
            <v>Encargada de grupo</v>
          </cell>
          <cell r="D341">
            <v>131.23052799999999</v>
          </cell>
          <cell r="E341">
            <v>3936.9158399999997</v>
          </cell>
          <cell r="H341">
            <v>3936.9158399999997</v>
          </cell>
          <cell r="I341">
            <v>157.47663359999999</v>
          </cell>
          <cell r="J341">
            <v>4094.3924735999994</v>
          </cell>
          <cell r="K341">
            <v>49133</v>
          </cell>
          <cell r="L341">
            <v>6075.9299647999987</v>
          </cell>
          <cell r="M341">
            <v>1500</v>
          </cell>
          <cell r="N341">
            <v>683</v>
          </cell>
          <cell r="O341">
            <v>3276</v>
          </cell>
          <cell r="P341">
            <v>6000</v>
          </cell>
          <cell r="Q341">
            <v>1365</v>
          </cell>
          <cell r="R341">
            <v>324</v>
          </cell>
          <cell r="T341">
            <v>6265</v>
          </cell>
          <cell r="U341">
            <v>836</v>
          </cell>
          <cell r="V341">
            <v>2055.6</v>
          </cell>
          <cell r="Z341">
            <v>2500</v>
          </cell>
          <cell r="AA341">
            <v>80013.529964800007</v>
          </cell>
        </row>
        <row r="342">
          <cell r="A342" t="str">
            <v>23070032</v>
          </cell>
          <cell r="B342" t="str">
            <v>Ojeda Patron Elsy Noemi</v>
          </cell>
          <cell r="C342" t="str">
            <v>Asistente educativa "b"</v>
          </cell>
          <cell r="D342">
            <v>111.18848</v>
          </cell>
          <cell r="E342">
            <v>3335.6543999999999</v>
          </cell>
          <cell r="H342">
            <v>3335.6543999999999</v>
          </cell>
          <cell r="I342">
            <v>133.426176</v>
          </cell>
          <cell r="J342">
            <v>3469.0805759999998</v>
          </cell>
          <cell r="K342">
            <v>41629</v>
          </cell>
          <cell r="L342">
            <v>4818.1807679999993</v>
          </cell>
          <cell r="M342">
            <v>1500</v>
          </cell>
          <cell r="N342">
            <v>579</v>
          </cell>
          <cell r="O342">
            <v>2776</v>
          </cell>
          <cell r="P342">
            <v>6000</v>
          </cell>
          <cell r="Q342">
            <v>1157</v>
          </cell>
          <cell r="R342">
            <v>648</v>
          </cell>
          <cell r="T342">
            <v>5308</v>
          </cell>
          <cell r="U342">
            <v>708</v>
          </cell>
          <cell r="V342">
            <v>2590.08</v>
          </cell>
          <cell r="Z342">
            <v>2500</v>
          </cell>
          <cell r="AA342">
            <v>70213.260767999993</v>
          </cell>
        </row>
        <row r="343">
          <cell r="A343" t="str">
            <v>23080034</v>
          </cell>
          <cell r="B343" t="str">
            <v>Arzapalo Alonzo Yanning Berzabe</v>
          </cell>
          <cell r="C343" t="str">
            <v>Asistente educativa "b"</v>
          </cell>
          <cell r="D343">
            <v>111.18848</v>
          </cell>
          <cell r="E343">
            <v>3335.6543999999999</v>
          </cell>
          <cell r="H343">
            <v>3335.6543999999999</v>
          </cell>
          <cell r="I343">
            <v>133.426176</v>
          </cell>
          <cell r="J343">
            <v>3469.0805759999998</v>
          </cell>
          <cell r="K343">
            <v>41629</v>
          </cell>
          <cell r="L343">
            <v>4818.1807679999993</v>
          </cell>
          <cell r="M343">
            <v>1500</v>
          </cell>
          <cell r="N343">
            <v>579</v>
          </cell>
          <cell r="O343">
            <v>2776</v>
          </cell>
          <cell r="P343">
            <v>6000</v>
          </cell>
          <cell r="Q343">
            <v>1157</v>
          </cell>
          <cell r="R343">
            <v>972</v>
          </cell>
          <cell r="T343">
            <v>5308</v>
          </cell>
          <cell r="U343">
            <v>708</v>
          </cell>
          <cell r="V343">
            <v>2590.08</v>
          </cell>
          <cell r="Z343">
            <v>2500</v>
          </cell>
          <cell r="AA343">
            <v>70537.260767999993</v>
          </cell>
        </row>
        <row r="344">
          <cell r="A344" t="str">
            <v>25070029</v>
          </cell>
          <cell r="B344" t="str">
            <v>Marin Castillo Silvia Isaura</v>
          </cell>
          <cell r="C344" t="str">
            <v>Encargada de grupo</v>
          </cell>
          <cell r="D344">
            <v>131.23052799999999</v>
          </cell>
          <cell r="E344">
            <v>3936.9158399999997</v>
          </cell>
          <cell r="H344">
            <v>3936.9158399999997</v>
          </cell>
          <cell r="I344">
            <v>157.47663359999999</v>
          </cell>
          <cell r="J344">
            <v>4094.3924735999994</v>
          </cell>
          <cell r="K344">
            <v>49133</v>
          </cell>
          <cell r="L344">
            <v>6075.9299647999987</v>
          </cell>
          <cell r="M344">
            <v>1500</v>
          </cell>
          <cell r="N344">
            <v>683</v>
          </cell>
          <cell r="O344">
            <v>3276</v>
          </cell>
          <cell r="P344">
            <v>6000</v>
          </cell>
          <cell r="Q344">
            <v>1365</v>
          </cell>
          <cell r="R344">
            <v>972</v>
          </cell>
          <cell r="T344">
            <v>6265</v>
          </cell>
          <cell r="U344">
            <v>836</v>
          </cell>
          <cell r="V344">
            <v>2055.6</v>
          </cell>
          <cell r="Z344">
            <v>2500</v>
          </cell>
          <cell r="AA344">
            <v>80661.529964800007</v>
          </cell>
        </row>
        <row r="345">
          <cell r="A345" t="str">
            <v>30030019</v>
          </cell>
          <cell r="B345" t="str">
            <v>Delgado Padilla Maria Eugenia</v>
          </cell>
          <cell r="C345" t="str">
            <v>Asistente educativa "b"</v>
          </cell>
          <cell r="D345">
            <v>111.18848</v>
          </cell>
          <cell r="E345">
            <v>3335.6543999999999</v>
          </cell>
          <cell r="H345">
            <v>3335.6543999999999</v>
          </cell>
          <cell r="I345">
            <v>133.426176</v>
          </cell>
          <cell r="J345">
            <v>3469.0805759999998</v>
          </cell>
          <cell r="K345">
            <v>41629</v>
          </cell>
          <cell r="L345">
            <v>4818.1807679999993</v>
          </cell>
          <cell r="M345">
            <v>1500</v>
          </cell>
          <cell r="N345">
            <v>579</v>
          </cell>
          <cell r="O345">
            <v>2776</v>
          </cell>
          <cell r="P345">
            <v>6000</v>
          </cell>
          <cell r="Q345">
            <v>1157</v>
          </cell>
          <cell r="R345">
            <v>324</v>
          </cell>
          <cell r="T345">
            <v>5308</v>
          </cell>
          <cell r="U345">
            <v>708</v>
          </cell>
          <cell r="V345">
            <v>2590.08</v>
          </cell>
          <cell r="Z345">
            <v>2500</v>
          </cell>
          <cell r="AA345">
            <v>69889.260767999993</v>
          </cell>
        </row>
        <row r="346">
          <cell r="A346" t="str">
            <v>23050026</v>
          </cell>
          <cell r="B346" t="str">
            <v>Rosado Ceballos Silvia Gabriela De Las M.</v>
          </cell>
          <cell r="C346" t="str">
            <v>Asistente educativa "b"</v>
          </cell>
          <cell r="D346">
            <v>111.18848</v>
          </cell>
          <cell r="E346">
            <v>3335.6543999999999</v>
          </cell>
          <cell r="H346">
            <v>3335.6543999999999</v>
          </cell>
          <cell r="I346">
            <v>133.426176</v>
          </cell>
          <cell r="J346">
            <v>3469.0805759999998</v>
          </cell>
          <cell r="K346">
            <v>41629</v>
          </cell>
          <cell r="L346">
            <v>4818.1807679999993</v>
          </cell>
          <cell r="M346">
            <v>1500</v>
          </cell>
          <cell r="N346">
            <v>579</v>
          </cell>
          <cell r="O346">
            <v>2776</v>
          </cell>
          <cell r="P346">
            <v>6000</v>
          </cell>
          <cell r="Q346">
            <v>1157</v>
          </cell>
          <cell r="R346">
            <v>972</v>
          </cell>
          <cell r="T346">
            <v>5308</v>
          </cell>
          <cell r="U346">
            <v>708</v>
          </cell>
          <cell r="V346">
            <v>2590.08</v>
          </cell>
          <cell r="Z346">
            <v>2500</v>
          </cell>
          <cell r="AA346">
            <v>70537.260767999993</v>
          </cell>
        </row>
        <row r="347">
          <cell r="A347" t="str">
            <v>23060028</v>
          </cell>
          <cell r="B347" t="str">
            <v>Castillo Solis Patricia Elizabeth</v>
          </cell>
          <cell r="C347" t="str">
            <v>Asistente educativa "b"</v>
          </cell>
          <cell r="D347">
            <v>111.18848</v>
          </cell>
          <cell r="E347">
            <v>3335.6543999999999</v>
          </cell>
          <cell r="H347">
            <v>3335.6543999999999</v>
          </cell>
          <cell r="I347">
            <v>133.426176</v>
          </cell>
          <cell r="J347">
            <v>3469.0805759999998</v>
          </cell>
          <cell r="K347">
            <v>41629</v>
          </cell>
          <cell r="L347">
            <v>4818.1807679999993</v>
          </cell>
          <cell r="M347">
            <v>1500</v>
          </cell>
          <cell r="N347">
            <v>579</v>
          </cell>
          <cell r="O347">
            <v>2776</v>
          </cell>
          <cell r="P347">
            <v>6000</v>
          </cell>
          <cell r="Q347">
            <v>1157</v>
          </cell>
          <cell r="R347">
            <v>324</v>
          </cell>
          <cell r="T347">
            <v>5308</v>
          </cell>
          <cell r="U347">
            <v>708</v>
          </cell>
          <cell r="V347">
            <v>2590.08</v>
          </cell>
          <cell r="Z347">
            <v>2500</v>
          </cell>
          <cell r="AA347">
            <v>69889.260767999993</v>
          </cell>
        </row>
        <row r="348">
          <cell r="A348" t="str">
            <v>24150001</v>
          </cell>
          <cell r="B348" t="str">
            <v>Mendez Quijano Maria Elena Del Socorro</v>
          </cell>
          <cell r="C348" t="str">
            <v>Encargada de grupo</v>
          </cell>
          <cell r="D348">
            <v>131.23052799999999</v>
          </cell>
          <cell r="E348">
            <v>3936.9158399999997</v>
          </cell>
          <cell r="H348">
            <v>3936.9158399999997</v>
          </cell>
          <cell r="I348">
            <v>157.47663359999999</v>
          </cell>
          <cell r="J348">
            <v>4094.3924735999994</v>
          </cell>
          <cell r="K348">
            <v>49133</v>
          </cell>
          <cell r="L348">
            <v>6075.9299647999987</v>
          </cell>
          <cell r="M348">
            <v>1500</v>
          </cell>
          <cell r="N348">
            <v>683</v>
          </cell>
          <cell r="O348">
            <v>3276</v>
          </cell>
          <cell r="P348">
            <v>6000</v>
          </cell>
          <cell r="Q348">
            <v>1365</v>
          </cell>
          <cell r="T348">
            <v>6265</v>
          </cell>
          <cell r="U348">
            <v>836</v>
          </cell>
          <cell r="V348">
            <v>2055.6</v>
          </cell>
          <cell r="Z348">
            <v>2500</v>
          </cell>
          <cell r="AA348">
            <v>79689.529964800007</v>
          </cell>
        </row>
        <row r="349">
          <cell r="A349" t="str">
            <v>21090039</v>
          </cell>
          <cell r="B349" t="str">
            <v>Troconis Alcocer Lilia A.</v>
          </cell>
          <cell r="C349" t="str">
            <v>Encargada de grupo</v>
          </cell>
          <cell r="D349">
            <v>131.23052799999999</v>
          </cell>
          <cell r="E349">
            <v>3936.9158399999997</v>
          </cell>
          <cell r="H349">
            <v>3936.9158399999997</v>
          </cell>
          <cell r="I349">
            <v>157.47663359999999</v>
          </cell>
          <cell r="J349">
            <v>4094.3924735999994</v>
          </cell>
          <cell r="K349">
            <v>49133</v>
          </cell>
          <cell r="L349">
            <v>6075.9299647999987</v>
          </cell>
          <cell r="M349">
            <v>1500</v>
          </cell>
          <cell r="N349">
            <v>683</v>
          </cell>
          <cell r="O349">
            <v>3276</v>
          </cell>
          <cell r="P349">
            <v>6000</v>
          </cell>
          <cell r="Q349">
            <v>1365</v>
          </cell>
          <cell r="R349">
            <v>648</v>
          </cell>
          <cell r="T349">
            <v>6265</v>
          </cell>
          <cell r="U349">
            <v>836</v>
          </cell>
          <cell r="V349">
            <v>2055.6</v>
          </cell>
          <cell r="Z349">
            <v>2500</v>
          </cell>
          <cell r="AA349">
            <v>80337.529964800007</v>
          </cell>
        </row>
        <row r="350">
          <cell r="A350" t="str">
            <v>24080004</v>
          </cell>
          <cell r="B350" t="str">
            <v>Uc Tovar Mahua Emily</v>
          </cell>
          <cell r="C350" t="str">
            <v>Encargada de grupo</v>
          </cell>
          <cell r="D350">
            <v>131.23052799999999</v>
          </cell>
          <cell r="E350">
            <v>3936.9158399999997</v>
          </cell>
          <cell r="H350">
            <v>3936.9158399999997</v>
          </cell>
          <cell r="I350">
            <v>157.47663359999999</v>
          </cell>
          <cell r="J350">
            <v>4094.3924735999994</v>
          </cell>
          <cell r="K350">
            <v>49133</v>
          </cell>
          <cell r="L350">
            <v>6075.9299647999987</v>
          </cell>
          <cell r="M350">
            <v>1500</v>
          </cell>
          <cell r="N350">
            <v>683</v>
          </cell>
          <cell r="O350">
            <v>3276</v>
          </cell>
          <cell r="P350">
            <v>6000</v>
          </cell>
          <cell r="Q350">
            <v>1365</v>
          </cell>
          <cell r="R350">
            <v>648</v>
          </cell>
          <cell r="T350">
            <v>6265</v>
          </cell>
          <cell r="U350">
            <v>836</v>
          </cell>
          <cell r="V350">
            <v>2055.6</v>
          </cell>
          <cell r="Z350">
            <v>2500</v>
          </cell>
          <cell r="AA350">
            <v>80337.529964800007</v>
          </cell>
        </row>
        <row r="351">
          <cell r="A351" t="str">
            <v>23010016</v>
          </cell>
          <cell r="B351" t="str">
            <v>Vergara Perez Lilia Guadalupe</v>
          </cell>
          <cell r="C351" t="str">
            <v>Asistente educativa "b"</v>
          </cell>
          <cell r="D351">
            <v>111.18848</v>
          </cell>
          <cell r="E351">
            <v>3335.6543999999999</v>
          </cell>
          <cell r="H351">
            <v>3335.6543999999999</v>
          </cell>
          <cell r="I351">
            <v>133.426176</v>
          </cell>
          <cell r="J351">
            <v>3469.0805759999998</v>
          </cell>
          <cell r="K351">
            <v>41629</v>
          </cell>
          <cell r="L351">
            <v>4818.1807679999993</v>
          </cell>
          <cell r="M351">
            <v>1500</v>
          </cell>
          <cell r="N351">
            <v>579</v>
          </cell>
          <cell r="O351">
            <v>2776</v>
          </cell>
          <cell r="P351">
            <v>6000</v>
          </cell>
          <cell r="Q351">
            <v>1157</v>
          </cell>
          <cell r="R351">
            <v>324</v>
          </cell>
          <cell r="T351">
            <v>5308</v>
          </cell>
          <cell r="U351">
            <v>708</v>
          </cell>
          <cell r="V351">
            <v>2590.08</v>
          </cell>
          <cell r="Z351">
            <v>2500</v>
          </cell>
          <cell r="AA351">
            <v>69889.260767999993</v>
          </cell>
        </row>
        <row r="352">
          <cell r="A352" t="str">
            <v>23010017</v>
          </cell>
          <cell r="B352" t="str">
            <v>Villanueva Ortegon Antonia Del Carmen</v>
          </cell>
          <cell r="C352" t="str">
            <v>Asistente educativa "b"</v>
          </cell>
          <cell r="D352">
            <v>111.18640000000001</v>
          </cell>
          <cell r="E352">
            <v>3335.5920000000001</v>
          </cell>
          <cell r="H352">
            <v>3335.5920000000001</v>
          </cell>
          <cell r="I352">
            <v>133.42368000000002</v>
          </cell>
          <cell r="J352">
            <v>3469.01568</v>
          </cell>
          <cell r="K352">
            <v>41629</v>
          </cell>
          <cell r="L352">
            <v>4818.0742399999999</v>
          </cell>
          <cell r="M352">
            <v>1500</v>
          </cell>
          <cell r="N352">
            <v>579</v>
          </cell>
          <cell r="O352">
            <v>2776</v>
          </cell>
          <cell r="P352">
            <v>6000</v>
          </cell>
          <cell r="Q352">
            <v>1157</v>
          </cell>
          <cell r="R352">
            <v>324</v>
          </cell>
          <cell r="T352">
            <v>5308</v>
          </cell>
          <cell r="U352">
            <v>708</v>
          </cell>
          <cell r="V352">
            <v>2590.08</v>
          </cell>
          <cell r="Z352">
            <v>2500</v>
          </cell>
          <cell r="AA352">
            <v>69889.154240000003</v>
          </cell>
        </row>
        <row r="353">
          <cell r="A353" t="str">
            <v>23010053</v>
          </cell>
          <cell r="B353" t="str">
            <v>Chan Torres Flor Maricela</v>
          </cell>
          <cell r="C353" t="str">
            <v>Encargada de grupo</v>
          </cell>
          <cell r="D353">
            <v>131.23052799999999</v>
          </cell>
          <cell r="E353">
            <v>3936.9158399999997</v>
          </cell>
          <cell r="H353">
            <v>3936.9158399999997</v>
          </cell>
          <cell r="I353">
            <v>157.47663359999999</v>
          </cell>
          <cell r="J353">
            <v>4094.3924735999994</v>
          </cell>
          <cell r="K353">
            <v>49133</v>
          </cell>
          <cell r="L353">
            <v>6075.9299647999987</v>
          </cell>
          <cell r="M353">
            <v>1500</v>
          </cell>
          <cell r="N353">
            <v>683</v>
          </cell>
          <cell r="O353">
            <v>3276</v>
          </cell>
          <cell r="P353">
            <v>6000</v>
          </cell>
          <cell r="Q353">
            <v>1365</v>
          </cell>
          <cell r="T353">
            <v>6265</v>
          </cell>
          <cell r="U353">
            <v>836</v>
          </cell>
          <cell r="V353">
            <v>2055.6</v>
          </cell>
          <cell r="Z353">
            <v>2500</v>
          </cell>
          <cell r="AA353">
            <v>79689.529964800007</v>
          </cell>
        </row>
        <row r="354">
          <cell r="A354" t="str">
            <v>23010061</v>
          </cell>
          <cell r="B354" t="str">
            <v>Lugo Rosado Maria De Atocha</v>
          </cell>
          <cell r="C354" t="str">
            <v>Asistente educativa "b"</v>
          </cell>
          <cell r="D354">
            <v>111.18848</v>
          </cell>
          <cell r="E354">
            <v>3335.6543999999999</v>
          </cell>
          <cell r="H354">
            <v>3335.6543999999999</v>
          </cell>
          <cell r="I354">
            <v>133.426176</v>
          </cell>
          <cell r="J354">
            <v>3469.0805759999998</v>
          </cell>
          <cell r="K354">
            <v>41629</v>
          </cell>
          <cell r="L354">
            <v>4818.1807679999993</v>
          </cell>
          <cell r="M354">
            <v>1500</v>
          </cell>
          <cell r="N354">
            <v>579</v>
          </cell>
          <cell r="O354">
            <v>2776</v>
          </cell>
          <cell r="P354">
            <v>6000</v>
          </cell>
          <cell r="Q354">
            <v>1157</v>
          </cell>
          <cell r="T354">
            <v>5308</v>
          </cell>
          <cell r="U354">
            <v>708</v>
          </cell>
          <cell r="V354">
            <v>2590.08</v>
          </cell>
          <cell r="Z354">
            <v>2500</v>
          </cell>
          <cell r="AA354">
            <v>69565.260767999993</v>
          </cell>
        </row>
        <row r="355">
          <cell r="A355" t="str">
            <v>23030021</v>
          </cell>
          <cell r="B355" t="str">
            <v>Castellanos Rodriguez Mery Del Rosario</v>
          </cell>
          <cell r="C355" t="str">
            <v>Asistente educativa "b"</v>
          </cell>
          <cell r="D355">
            <v>111.18848</v>
          </cell>
          <cell r="E355">
            <v>3335.6543999999999</v>
          </cell>
          <cell r="H355">
            <v>3335.6543999999999</v>
          </cell>
          <cell r="I355">
            <v>133.426176</v>
          </cell>
          <cell r="J355">
            <v>3469.0805759999998</v>
          </cell>
          <cell r="K355">
            <v>41629</v>
          </cell>
          <cell r="L355">
            <v>4818.1807679999993</v>
          </cell>
          <cell r="M355">
            <v>1500</v>
          </cell>
          <cell r="N355">
            <v>579</v>
          </cell>
          <cell r="O355">
            <v>2776</v>
          </cell>
          <cell r="P355">
            <v>6000</v>
          </cell>
          <cell r="Q355">
            <v>1157</v>
          </cell>
          <cell r="R355">
            <v>324</v>
          </cell>
          <cell r="T355">
            <v>5308</v>
          </cell>
          <cell r="U355">
            <v>708</v>
          </cell>
          <cell r="V355">
            <v>2590.08</v>
          </cell>
          <cell r="Z355">
            <v>2500</v>
          </cell>
          <cell r="AA355">
            <v>69889.260767999993</v>
          </cell>
        </row>
        <row r="356">
          <cell r="A356" t="str">
            <v>23060030</v>
          </cell>
          <cell r="B356" t="str">
            <v>Flores Zaldivar Zoila Esperanza</v>
          </cell>
          <cell r="C356" t="str">
            <v>Asistente educativa "b"</v>
          </cell>
          <cell r="D356">
            <v>111.18848</v>
          </cell>
          <cell r="E356">
            <v>3335.6543999999999</v>
          </cell>
          <cell r="H356">
            <v>3335.6543999999999</v>
          </cell>
          <cell r="I356">
            <v>133.426176</v>
          </cell>
          <cell r="J356">
            <v>3469.0805759999998</v>
          </cell>
          <cell r="K356">
            <v>41629</v>
          </cell>
          <cell r="L356">
            <v>4818.1807679999993</v>
          </cell>
          <cell r="M356">
            <v>1500</v>
          </cell>
          <cell r="N356">
            <v>579</v>
          </cell>
          <cell r="O356">
            <v>2776</v>
          </cell>
          <cell r="P356">
            <v>6000</v>
          </cell>
          <cell r="Q356">
            <v>1157</v>
          </cell>
          <cell r="R356">
            <v>648</v>
          </cell>
          <cell r="T356">
            <v>5308</v>
          </cell>
          <cell r="U356">
            <v>708</v>
          </cell>
          <cell r="V356">
            <v>2590.08</v>
          </cell>
          <cell r="Z356">
            <v>2500</v>
          </cell>
          <cell r="AA356">
            <v>70213.260767999993</v>
          </cell>
        </row>
        <row r="357">
          <cell r="A357" t="str">
            <v>23100038</v>
          </cell>
          <cell r="B357" t="str">
            <v>Dominguez Sosa Maricela</v>
          </cell>
          <cell r="C357" t="str">
            <v>Encargada de grupo</v>
          </cell>
          <cell r="D357">
            <v>131.23052799999999</v>
          </cell>
          <cell r="E357">
            <v>3936.9158399999997</v>
          </cell>
          <cell r="H357">
            <v>3936.9158399999997</v>
          </cell>
          <cell r="I357">
            <v>157.47663359999999</v>
          </cell>
          <cell r="J357">
            <v>4094.3924735999994</v>
          </cell>
          <cell r="K357">
            <v>49133</v>
          </cell>
          <cell r="L357">
            <v>6075.9299647999987</v>
          </cell>
          <cell r="M357">
            <v>1500</v>
          </cell>
          <cell r="N357">
            <v>683</v>
          </cell>
          <cell r="O357">
            <v>3276</v>
          </cell>
          <cell r="P357">
            <v>6000</v>
          </cell>
          <cell r="Q357">
            <v>1365</v>
          </cell>
          <cell r="R357">
            <v>324</v>
          </cell>
          <cell r="T357">
            <v>6265</v>
          </cell>
          <cell r="U357">
            <v>836</v>
          </cell>
          <cell r="V357">
            <v>2055.6</v>
          </cell>
          <cell r="Z357">
            <v>2500</v>
          </cell>
          <cell r="AA357">
            <v>80013.529964800007</v>
          </cell>
        </row>
        <row r="358">
          <cell r="A358" t="str">
            <v>23160001</v>
          </cell>
          <cell r="B358" t="str">
            <v>Contreras O`cheita Karla Gabriela</v>
          </cell>
          <cell r="C358" t="str">
            <v>Asistente educativa "b"</v>
          </cell>
          <cell r="D358">
            <v>111.18640000000001</v>
          </cell>
          <cell r="E358">
            <v>3335.5920000000001</v>
          </cell>
          <cell r="H358">
            <v>3335.5920000000001</v>
          </cell>
          <cell r="I358">
            <v>133.42368000000002</v>
          </cell>
          <cell r="J358">
            <v>3469.01568</v>
          </cell>
          <cell r="K358">
            <v>41629</v>
          </cell>
          <cell r="L358">
            <v>4818.0742399999999</v>
          </cell>
          <cell r="M358">
            <v>1500</v>
          </cell>
          <cell r="N358">
            <v>579</v>
          </cell>
          <cell r="O358">
            <v>2776</v>
          </cell>
          <cell r="P358">
            <v>6000</v>
          </cell>
          <cell r="Q358">
            <v>1157</v>
          </cell>
          <cell r="T358">
            <v>5308</v>
          </cell>
          <cell r="U358">
            <v>708</v>
          </cell>
          <cell r="V358">
            <v>2590.08</v>
          </cell>
          <cell r="Z358">
            <v>2500</v>
          </cell>
          <cell r="AA358">
            <v>69565.154240000003</v>
          </cell>
        </row>
        <row r="359">
          <cell r="A359" t="str">
            <v>23010058</v>
          </cell>
          <cell r="B359" t="str">
            <v>Castillo Caamal Addy Elina</v>
          </cell>
          <cell r="C359" t="str">
            <v>Asistente educativa "b"</v>
          </cell>
          <cell r="D359">
            <v>111.19</v>
          </cell>
          <cell r="E359">
            <v>3335.7</v>
          </cell>
          <cell r="H359">
            <v>3335.7</v>
          </cell>
          <cell r="I359">
            <v>133.428</v>
          </cell>
          <cell r="J359">
            <v>3469.1279999999997</v>
          </cell>
          <cell r="K359">
            <v>41630</v>
          </cell>
          <cell r="L359">
            <v>4818.2539999999999</v>
          </cell>
          <cell r="M359">
            <v>1500</v>
          </cell>
          <cell r="N359">
            <v>579</v>
          </cell>
          <cell r="O359">
            <v>2776</v>
          </cell>
          <cell r="P359">
            <v>6000</v>
          </cell>
          <cell r="Q359">
            <v>1157</v>
          </cell>
          <cell r="T359">
            <v>5308</v>
          </cell>
          <cell r="U359">
            <v>708</v>
          </cell>
          <cell r="V359">
            <v>2589.84</v>
          </cell>
          <cell r="Z359">
            <v>2500</v>
          </cell>
          <cell r="AA359">
            <v>69566.093999999997</v>
          </cell>
        </row>
        <row r="360">
          <cell r="A360" t="str">
            <v>23040024</v>
          </cell>
          <cell r="B360" t="str">
            <v>Sosa Ley Wendy</v>
          </cell>
          <cell r="C360" t="str">
            <v>Encargada de grupo</v>
          </cell>
          <cell r="D360">
            <v>131.22720000000001</v>
          </cell>
          <cell r="E360">
            <v>3936.8160000000003</v>
          </cell>
          <cell r="H360">
            <v>3936.8160000000003</v>
          </cell>
          <cell r="I360">
            <v>157.47264000000001</v>
          </cell>
          <cell r="J360">
            <v>4094.2886400000002</v>
          </cell>
          <cell r="K360">
            <v>49132</v>
          </cell>
          <cell r="L360">
            <v>6075.7515200000007</v>
          </cell>
          <cell r="M360">
            <v>1500</v>
          </cell>
          <cell r="N360">
            <v>683</v>
          </cell>
          <cell r="O360">
            <v>3276</v>
          </cell>
          <cell r="P360">
            <v>6000</v>
          </cell>
          <cell r="Q360">
            <v>1365</v>
          </cell>
          <cell r="R360">
            <v>972</v>
          </cell>
          <cell r="T360">
            <v>6265</v>
          </cell>
          <cell r="U360">
            <v>836</v>
          </cell>
          <cell r="V360">
            <v>2055.84</v>
          </cell>
          <cell r="Z360">
            <v>2500</v>
          </cell>
          <cell r="AA360">
            <v>80660.591519999987</v>
          </cell>
        </row>
        <row r="361">
          <cell r="A361" t="str">
            <v>23010007</v>
          </cell>
          <cell r="B361" t="str">
            <v>Mex Canul Aremy Guadalupe</v>
          </cell>
          <cell r="C361" t="str">
            <v>Asistente educativa "b"</v>
          </cell>
          <cell r="D361">
            <v>111.18848</v>
          </cell>
          <cell r="E361">
            <v>3335.6543999999999</v>
          </cell>
          <cell r="H361">
            <v>3335.6543999999999</v>
          </cell>
          <cell r="I361">
            <v>133.426176</v>
          </cell>
          <cell r="J361">
            <v>3469.0805759999998</v>
          </cell>
          <cell r="K361">
            <v>41629</v>
          </cell>
          <cell r="L361">
            <v>4818.1807679999993</v>
          </cell>
          <cell r="M361">
            <v>1500</v>
          </cell>
          <cell r="N361">
            <v>579</v>
          </cell>
          <cell r="O361">
            <v>2776</v>
          </cell>
          <cell r="P361">
            <v>6000</v>
          </cell>
          <cell r="Q361">
            <v>1157</v>
          </cell>
          <cell r="R361">
            <v>324</v>
          </cell>
          <cell r="T361">
            <v>5308</v>
          </cell>
          <cell r="U361">
            <v>708</v>
          </cell>
          <cell r="V361">
            <v>2590.08</v>
          </cell>
          <cell r="Z361">
            <v>2500</v>
          </cell>
          <cell r="AA361">
            <v>69889.260767999993</v>
          </cell>
        </row>
        <row r="362">
          <cell r="A362" t="str">
            <v>23040025</v>
          </cell>
          <cell r="B362" t="str">
            <v>Vazquez Castillo Miriam De Fatima</v>
          </cell>
          <cell r="C362" t="str">
            <v>Asistente educativa "b"</v>
          </cell>
          <cell r="D362">
            <v>111.18848</v>
          </cell>
          <cell r="E362">
            <v>3335.6543999999999</v>
          </cell>
          <cell r="H362">
            <v>3335.6543999999999</v>
          </cell>
          <cell r="I362">
            <v>133.426176</v>
          </cell>
          <cell r="J362">
            <v>3469.0805759999998</v>
          </cell>
          <cell r="K362">
            <v>41629</v>
          </cell>
          <cell r="L362">
            <v>4818.1807679999993</v>
          </cell>
          <cell r="M362">
            <v>1500</v>
          </cell>
          <cell r="N362">
            <v>579</v>
          </cell>
          <cell r="O362">
            <v>2776</v>
          </cell>
          <cell r="P362">
            <v>6000</v>
          </cell>
          <cell r="Q362">
            <v>1157</v>
          </cell>
          <cell r="R362">
            <v>648</v>
          </cell>
          <cell r="T362">
            <v>5308</v>
          </cell>
          <cell r="U362">
            <v>708</v>
          </cell>
          <cell r="V362">
            <v>2590.08</v>
          </cell>
          <cell r="Z362">
            <v>2500</v>
          </cell>
          <cell r="AA362">
            <v>70213.260767999993</v>
          </cell>
        </row>
        <row r="363">
          <cell r="A363" t="str">
            <v>23050027</v>
          </cell>
          <cell r="B363" t="str">
            <v>Zozaya Gonzalez Cira Mercedes</v>
          </cell>
          <cell r="C363" t="str">
            <v>Asistente educativa "b"</v>
          </cell>
          <cell r="D363">
            <v>111.18848</v>
          </cell>
          <cell r="E363">
            <v>3335.6543999999999</v>
          </cell>
          <cell r="H363">
            <v>3335.6543999999999</v>
          </cell>
          <cell r="I363">
            <v>133.426176</v>
          </cell>
          <cell r="J363">
            <v>3469.0805759999998</v>
          </cell>
          <cell r="K363">
            <v>41629</v>
          </cell>
          <cell r="L363">
            <v>4818.1807679999993</v>
          </cell>
          <cell r="M363">
            <v>1500</v>
          </cell>
          <cell r="N363">
            <v>579</v>
          </cell>
          <cell r="O363">
            <v>2776</v>
          </cell>
          <cell r="P363">
            <v>6000</v>
          </cell>
          <cell r="Q363">
            <v>1157</v>
          </cell>
          <cell r="R363">
            <v>1296</v>
          </cell>
          <cell r="T363">
            <v>5308</v>
          </cell>
          <cell r="U363">
            <v>708</v>
          </cell>
          <cell r="V363">
            <v>2590.08</v>
          </cell>
          <cell r="Z363">
            <v>2500</v>
          </cell>
          <cell r="AA363">
            <v>70861.260767999993</v>
          </cell>
        </row>
        <row r="364">
          <cell r="A364" t="str">
            <v>25010042</v>
          </cell>
          <cell r="B364" t="str">
            <v>Duran Perez Reyna Del Carmen</v>
          </cell>
          <cell r="C364" t="str">
            <v>Encargada de grupo</v>
          </cell>
          <cell r="D364">
            <v>131.23052799999999</v>
          </cell>
          <cell r="E364">
            <v>3936.9158399999997</v>
          </cell>
          <cell r="H364">
            <v>3936.9158399999997</v>
          </cell>
          <cell r="I364">
            <v>157.47663359999999</v>
          </cell>
          <cell r="J364">
            <v>4094.3924735999994</v>
          </cell>
          <cell r="K364">
            <v>49133</v>
          </cell>
          <cell r="L364">
            <v>6075.9299647999987</v>
          </cell>
          <cell r="M364">
            <v>1500</v>
          </cell>
          <cell r="N364">
            <v>683</v>
          </cell>
          <cell r="O364">
            <v>3276</v>
          </cell>
          <cell r="P364">
            <v>6000</v>
          </cell>
          <cell r="Q364">
            <v>1365</v>
          </cell>
          <cell r="T364">
            <v>6265</v>
          </cell>
          <cell r="U364">
            <v>836</v>
          </cell>
          <cell r="V364">
            <v>2055.6</v>
          </cell>
          <cell r="Z364">
            <v>2500</v>
          </cell>
          <cell r="AA364">
            <v>79689.529964800007</v>
          </cell>
        </row>
        <row r="365">
          <cell r="A365" t="str">
            <v>23020018</v>
          </cell>
          <cell r="B365" t="str">
            <v>Chim Chi Maria Elisa</v>
          </cell>
          <cell r="C365" t="str">
            <v>Enfermera "b"</v>
          </cell>
          <cell r="D365">
            <v>112.4864</v>
          </cell>
          <cell r="E365">
            <v>3374.5920000000001</v>
          </cell>
          <cell r="H365">
            <v>3374.5920000000001</v>
          </cell>
          <cell r="I365">
            <v>134.98367999999999</v>
          </cell>
          <cell r="J365">
            <v>3509.5756799999999</v>
          </cell>
          <cell r="K365">
            <v>42115</v>
          </cell>
          <cell r="L365">
            <v>4880.9842399999998</v>
          </cell>
          <cell r="M365">
            <v>1500</v>
          </cell>
          <cell r="N365">
            <v>585</v>
          </cell>
          <cell r="O365">
            <v>2808</v>
          </cell>
          <cell r="P365">
            <v>6000</v>
          </cell>
          <cell r="Q365">
            <v>1170</v>
          </cell>
          <cell r="R365">
            <v>972</v>
          </cell>
          <cell r="T365">
            <v>5370</v>
          </cell>
          <cell r="U365">
            <v>716</v>
          </cell>
          <cell r="V365">
            <v>2441.04</v>
          </cell>
          <cell r="Z365">
            <v>2500</v>
          </cell>
          <cell r="AA365">
            <v>71058.024239999984</v>
          </cell>
        </row>
        <row r="366">
          <cell r="A366" t="str">
            <v>23020019</v>
          </cell>
          <cell r="B366" t="str">
            <v>Estrada Medina Francis Guadalupe De J.</v>
          </cell>
          <cell r="C366" t="str">
            <v>Doctor "b"</v>
          </cell>
          <cell r="D366">
            <v>173.33</v>
          </cell>
          <cell r="E366">
            <v>5199.9000000000005</v>
          </cell>
          <cell r="H366">
            <v>5199.9000000000005</v>
          </cell>
          <cell r="I366">
            <v>207.99600000000004</v>
          </cell>
          <cell r="J366">
            <v>5407.8960000000006</v>
          </cell>
          <cell r="K366">
            <v>64895</v>
          </cell>
          <cell r="L366">
            <v>8300.1779999999999</v>
          </cell>
          <cell r="M366">
            <v>1500</v>
          </cell>
          <cell r="N366">
            <v>902</v>
          </cell>
          <cell r="O366">
            <v>4327</v>
          </cell>
          <cell r="P366">
            <v>6000</v>
          </cell>
          <cell r="Q366">
            <v>1803</v>
          </cell>
          <cell r="R366">
            <v>972</v>
          </cell>
          <cell r="T366">
            <v>8275</v>
          </cell>
          <cell r="U366">
            <v>1104</v>
          </cell>
          <cell r="V366">
            <v>92.88</v>
          </cell>
          <cell r="Z366">
            <v>2500</v>
          </cell>
          <cell r="AA366">
            <v>100671.058</v>
          </cell>
        </row>
        <row r="367">
          <cell r="A367" t="str">
            <v>23150050</v>
          </cell>
          <cell r="B367" t="str">
            <v>Pech Cordoba Pablo M.</v>
          </cell>
          <cell r="C367" t="str">
            <v>Vigilante "b"</v>
          </cell>
          <cell r="D367">
            <v>106.786368</v>
          </cell>
          <cell r="E367">
            <v>3203.5910399999998</v>
          </cell>
          <cell r="H367">
            <v>3203.5910399999998</v>
          </cell>
          <cell r="I367">
            <v>128.1436416</v>
          </cell>
          <cell r="J367">
            <v>3331.7346815999999</v>
          </cell>
          <cell r="K367">
            <v>39981</v>
          </cell>
          <cell r="L367">
            <v>4605.1429088000004</v>
          </cell>
          <cell r="M367">
            <v>1500</v>
          </cell>
          <cell r="N367">
            <v>556</v>
          </cell>
          <cell r="O367">
            <v>2666</v>
          </cell>
          <cell r="P367">
            <v>6000</v>
          </cell>
          <cell r="Q367">
            <v>1111</v>
          </cell>
          <cell r="R367">
            <v>1296</v>
          </cell>
          <cell r="S367">
            <v>1333</v>
          </cell>
          <cell r="T367">
            <v>5098</v>
          </cell>
          <cell r="U367">
            <v>680</v>
          </cell>
          <cell r="V367">
            <v>2845.92</v>
          </cell>
          <cell r="W367">
            <v>2666</v>
          </cell>
          <cell r="Z367">
            <v>2500</v>
          </cell>
          <cell r="AA367">
            <v>72838.062908799999</v>
          </cell>
        </row>
        <row r="368">
          <cell r="A368" t="str">
            <v>25150001</v>
          </cell>
          <cell r="B368" t="str">
            <v>Rejon Rodriguez Jorge Carlos</v>
          </cell>
          <cell r="C368" t="str">
            <v>Vigilante "b"</v>
          </cell>
          <cell r="D368">
            <v>106.79</v>
          </cell>
          <cell r="E368">
            <v>3203.7000000000003</v>
          </cell>
          <cell r="H368">
            <v>3203.7000000000003</v>
          </cell>
          <cell r="I368">
            <v>128.14800000000002</v>
          </cell>
          <cell r="J368">
            <v>3331.8480000000004</v>
          </cell>
          <cell r="K368">
            <v>39983</v>
          </cell>
          <cell r="L368">
            <v>4605.304000000001</v>
          </cell>
          <cell r="M368">
            <v>1500</v>
          </cell>
          <cell r="N368">
            <v>556</v>
          </cell>
          <cell r="O368">
            <v>2666</v>
          </cell>
          <cell r="P368">
            <v>6000</v>
          </cell>
          <cell r="Q368">
            <v>1111</v>
          </cell>
          <cell r="S368">
            <v>1333</v>
          </cell>
          <cell r="T368">
            <v>5098</v>
          </cell>
          <cell r="U368">
            <v>680</v>
          </cell>
          <cell r="V368">
            <v>2846.16</v>
          </cell>
          <cell r="W368">
            <v>2666</v>
          </cell>
          <cell r="Z368">
            <v>2500</v>
          </cell>
          <cell r="AA368">
            <v>71544.464000000007</v>
          </cell>
        </row>
        <row r="369">
          <cell r="B369" t="str">
            <v>Subtotal</v>
          </cell>
          <cell r="D369">
            <v>7618.4114239999944</v>
          </cell>
          <cell r="E369">
            <v>229542.12272000001</v>
          </cell>
          <cell r="F369">
            <v>0</v>
          </cell>
          <cell r="G369">
            <v>52</v>
          </cell>
          <cell r="H369">
            <v>229542.15272000001</v>
          </cell>
          <cell r="I369">
            <v>9181.6861087999987</v>
          </cell>
          <cell r="J369">
            <v>238723.83882880001</v>
          </cell>
          <cell r="K369">
            <v>2864704</v>
          </cell>
          <cell r="L369">
            <v>339703.46017173328</v>
          </cell>
          <cell r="M369">
            <v>96000</v>
          </cell>
          <cell r="N369">
            <v>39831</v>
          </cell>
          <cell r="O369">
            <v>180410</v>
          </cell>
          <cell r="P369">
            <v>384000</v>
          </cell>
          <cell r="Q369">
            <v>79604</v>
          </cell>
          <cell r="R369">
            <v>25920</v>
          </cell>
          <cell r="S369">
            <v>2666</v>
          </cell>
          <cell r="T369">
            <v>365273</v>
          </cell>
          <cell r="U369">
            <v>48723</v>
          </cell>
          <cell r="V369">
            <v>157499.76000000004</v>
          </cell>
          <cell r="W369">
            <v>5332</v>
          </cell>
          <cell r="X369">
            <v>0</v>
          </cell>
          <cell r="Y369">
            <v>39787</v>
          </cell>
          <cell r="Z369">
            <v>160000</v>
          </cell>
          <cell r="AB369">
            <v>4789453.2201717338</v>
          </cell>
        </row>
        <row r="370">
          <cell r="B370" t="str">
            <v>Estancia infantil - Administrativo</v>
          </cell>
          <cell r="E370">
            <v>0</v>
          </cell>
        </row>
        <row r="371">
          <cell r="A371" t="str">
            <v>24010008</v>
          </cell>
          <cell r="B371" t="str">
            <v>Diaz Aguilar Leyla Del Rocio</v>
          </cell>
          <cell r="C371" t="str">
            <v>Secretaria de Cendi</v>
          </cell>
          <cell r="D371">
            <v>106.786368</v>
          </cell>
          <cell r="E371">
            <v>3203.5910399999998</v>
          </cell>
          <cell r="H371">
            <v>3203.5910399999998</v>
          </cell>
          <cell r="I371">
            <v>128.1436416</v>
          </cell>
          <cell r="J371">
            <v>3331.7346815999999</v>
          </cell>
          <cell r="K371">
            <v>39981</v>
          </cell>
          <cell r="L371">
            <v>4605.1429088000004</v>
          </cell>
          <cell r="M371">
            <v>1500</v>
          </cell>
          <cell r="N371">
            <v>556</v>
          </cell>
          <cell r="O371">
            <v>2666</v>
          </cell>
          <cell r="P371">
            <v>6000</v>
          </cell>
          <cell r="Q371">
            <v>1111</v>
          </cell>
          <cell r="R371">
            <v>1296</v>
          </cell>
          <cell r="T371">
            <v>5098</v>
          </cell>
          <cell r="U371">
            <v>680</v>
          </cell>
          <cell r="V371">
            <v>2845.92</v>
          </cell>
          <cell r="Z371">
            <v>2500</v>
          </cell>
          <cell r="AA371">
            <v>68839.062908799999</v>
          </cell>
        </row>
        <row r="372">
          <cell r="A372" t="str">
            <v>24010016</v>
          </cell>
          <cell r="B372" t="str">
            <v>Ruiz Gomez Yimi Linder Mauro</v>
          </cell>
          <cell r="C372" t="str">
            <v>Instructor</v>
          </cell>
          <cell r="D372">
            <v>44.99</v>
          </cell>
          <cell r="E372">
            <v>1619.64</v>
          </cell>
          <cell r="G372">
            <v>36</v>
          </cell>
          <cell r="H372">
            <v>1619.64</v>
          </cell>
          <cell r="I372">
            <v>64.785600000000002</v>
          </cell>
          <cell r="J372">
            <v>1684.4256</v>
          </cell>
          <cell r="K372">
            <v>20214</v>
          </cell>
          <cell r="L372">
            <v>2245.9007999999999</v>
          </cell>
          <cell r="M372">
            <v>1500</v>
          </cell>
          <cell r="N372">
            <v>281</v>
          </cell>
          <cell r="O372">
            <v>1348</v>
          </cell>
          <cell r="P372">
            <v>6000</v>
          </cell>
          <cell r="Q372">
            <v>562</v>
          </cell>
          <cell r="T372">
            <v>2578</v>
          </cell>
          <cell r="U372">
            <v>344</v>
          </cell>
          <cell r="V372">
            <v>3934.8</v>
          </cell>
          <cell r="Z372">
            <v>2500</v>
          </cell>
          <cell r="AA372">
            <v>41507.700800000006</v>
          </cell>
        </row>
        <row r="373">
          <cell r="A373" t="str">
            <v>24010048</v>
          </cell>
          <cell r="B373" t="str">
            <v>Gamboa Magaña Crhistyan Guadalupe</v>
          </cell>
          <cell r="C373" t="str">
            <v>Coordinador de Pedagogia</v>
          </cell>
          <cell r="D373">
            <v>198.289728</v>
          </cell>
          <cell r="E373">
            <v>5948.6918399999995</v>
          </cell>
          <cell r="H373">
            <v>5948.6918399999995</v>
          </cell>
          <cell r="I373">
            <v>237.94767359999997</v>
          </cell>
          <cell r="J373">
            <v>6186.6395135999992</v>
          </cell>
          <cell r="K373">
            <v>74240</v>
          </cell>
          <cell r="L373">
            <v>9603.892684800001</v>
          </cell>
          <cell r="M373">
            <v>1500</v>
          </cell>
          <cell r="N373">
            <v>1032</v>
          </cell>
          <cell r="O373">
            <v>4950</v>
          </cell>
          <cell r="P373">
            <v>6000</v>
          </cell>
          <cell r="Q373">
            <v>2063</v>
          </cell>
          <cell r="T373">
            <v>9466</v>
          </cell>
          <cell r="U373">
            <v>1263</v>
          </cell>
          <cell r="V373">
            <v>0</v>
          </cell>
          <cell r="Z373">
            <v>2500</v>
          </cell>
          <cell r="AA373">
            <v>112617.8926848</v>
          </cell>
        </row>
        <row r="374">
          <cell r="A374" t="str">
            <v>24010055</v>
          </cell>
          <cell r="B374" t="str">
            <v>Polanco Duarte Jose Del Carmen</v>
          </cell>
          <cell r="C374" t="str">
            <v>Psicologo "a"</v>
          </cell>
          <cell r="D374">
            <v>126.9</v>
          </cell>
          <cell r="E374">
            <v>3807</v>
          </cell>
          <cell r="H374">
            <v>3807</v>
          </cell>
          <cell r="I374">
            <v>152.28</v>
          </cell>
          <cell r="J374">
            <v>3959.28</v>
          </cell>
          <cell r="K374">
            <v>47512</v>
          </cell>
          <cell r="L374">
            <v>5852.52</v>
          </cell>
          <cell r="M374">
            <v>1500</v>
          </cell>
          <cell r="N374">
            <v>660</v>
          </cell>
          <cell r="O374">
            <v>3168</v>
          </cell>
          <cell r="P374">
            <v>6000</v>
          </cell>
          <cell r="Q374">
            <v>1320</v>
          </cell>
          <cell r="T374">
            <v>6058</v>
          </cell>
          <cell r="U374">
            <v>808</v>
          </cell>
          <cell r="V374">
            <v>2144.88</v>
          </cell>
          <cell r="Z374">
            <v>2500</v>
          </cell>
          <cell r="AA374">
            <v>77523.400000000009</v>
          </cell>
        </row>
        <row r="375">
          <cell r="A375" t="str">
            <v>24080032</v>
          </cell>
          <cell r="B375" t="str">
            <v>Macias Ortegon Wendy Margarita</v>
          </cell>
          <cell r="C375" t="str">
            <v>Directora de Cendi</v>
          </cell>
          <cell r="D375">
            <v>425.06880000000001</v>
          </cell>
          <cell r="E375">
            <v>12752.064</v>
          </cell>
          <cell r="H375">
            <v>12752.064</v>
          </cell>
          <cell r="I375">
            <v>510.08256</v>
          </cell>
          <cell r="J375">
            <v>13262.146560000001</v>
          </cell>
          <cell r="K375">
            <v>159146</v>
          </cell>
          <cell r="L375">
            <v>20936.002080000002</v>
          </cell>
          <cell r="M375">
            <v>1500</v>
          </cell>
          <cell r="N375">
            <v>2211</v>
          </cell>
          <cell r="P375">
            <v>6000</v>
          </cell>
          <cell r="Q375">
            <v>4421</v>
          </cell>
          <cell r="R375">
            <v>324</v>
          </cell>
          <cell r="T375">
            <v>20292</v>
          </cell>
          <cell r="U375">
            <v>2706</v>
          </cell>
          <cell r="V375">
            <v>0</v>
          </cell>
          <cell r="Y375">
            <v>39787</v>
          </cell>
          <cell r="Z375">
            <v>2500</v>
          </cell>
          <cell r="AA375">
            <v>259823.00208000001</v>
          </cell>
        </row>
        <row r="376">
          <cell r="A376" t="str">
            <v>24090036</v>
          </cell>
          <cell r="B376" t="str">
            <v>Paredes Aguilar Hilda Fanny</v>
          </cell>
          <cell r="C376" t="str">
            <v>Auxiliar administrativo cendi</v>
          </cell>
          <cell r="D376">
            <v>126.904128</v>
          </cell>
          <cell r="E376">
            <v>3807.1238400000002</v>
          </cell>
          <cell r="H376">
            <v>3807.1238400000002</v>
          </cell>
          <cell r="I376">
            <v>152.28495360000002</v>
          </cell>
          <cell r="J376">
            <v>3959.4087936000001</v>
          </cell>
          <cell r="K376">
            <v>47513</v>
          </cell>
          <cell r="L376">
            <v>5852.7217247999997</v>
          </cell>
          <cell r="M376">
            <v>1500</v>
          </cell>
          <cell r="N376">
            <v>660</v>
          </cell>
          <cell r="O376">
            <v>3168</v>
          </cell>
          <cell r="P376">
            <v>6000</v>
          </cell>
          <cell r="Q376">
            <v>1320</v>
          </cell>
          <cell r="R376">
            <v>648</v>
          </cell>
          <cell r="T376">
            <v>6058</v>
          </cell>
          <cell r="U376">
            <v>808</v>
          </cell>
          <cell r="V376">
            <v>2144.64</v>
          </cell>
          <cell r="Z376">
            <v>2500</v>
          </cell>
          <cell r="AA376">
            <v>78172.361724800008</v>
          </cell>
        </row>
        <row r="377">
          <cell r="A377" t="str">
            <v>22160065</v>
          </cell>
          <cell r="B377" t="str">
            <v>Medina Gongora Nelly Del Socorro</v>
          </cell>
          <cell r="C377" t="str">
            <v>Cocinera de Cendi</v>
          </cell>
          <cell r="D377">
            <v>103.61727999999999</v>
          </cell>
          <cell r="E377">
            <v>3108.5183999999999</v>
          </cell>
          <cell r="H377">
            <v>3108.5183999999999</v>
          </cell>
          <cell r="I377">
            <v>124.34073600000001</v>
          </cell>
          <cell r="J377">
            <v>3232.859136</v>
          </cell>
          <cell r="K377">
            <v>38795</v>
          </cell>
          <cell r="L377">
            <v>4410.6888480000007</v>
          </cell>
          <cell r="M377">
            <v>1500</v>
          </cell>
          <cell r="N377">
            <v>539</v>
          </cell>
          <cell r="O377">
            <v>2587</v>
          </cell>
          <cell r="P377">
            <v>6000</v>
          </cell>
          <cell r="Q377">
            <v>1078</v>
          </cell>
          <cell r="R377">
            <v>1296</v>
          </cell>
          <cell r="T377">
            <v>4947</v>
          </cell>
          <cell r="U377">
            <v>660</v>
          </cell>
          <cell r="V377">
            <v>2911.2</v>
          </cell>
          <cell r="Z377">
            <v>2500</v>
          </cell>
          <cell r="AA377">
            <v>67223.888848000002</v>
          </cell>
        </row>
        <row r="378">
          <cell r="A378" t="str">
            <v>23140050</v>
          </cell>
          <cell r="B378" t="str">
            <v>Santana Llanes Leticia</v>
          </cell>
          <cell r="C378" t="str">
            <v>Galopina "a"</v>
          </cell>
          <cell r="D378">
            <v>99.29</v>
          </cell>
          <cell r="E378">
            <v>2978.7000000000003</v>
          </cell>
          <cell r="H378">
            <v>2978.7000000000003</v>
          </cell>
          <cell r="I378">
            <v>119.14800000000001</v>
          </cell>
          <cell r="J378">
            <v>3097.8480000000004</v>
          </cell>
          <cell r="K378">
            <v>37175</v>
          </cell>
          <cell r="L378">
            <v>4201.264000000001</v>
          </cell>
          <cell r="M378">
            <v>1500</v>
          </cell>
          <cell r="N378">
            <v>517</v>
          </cell>
          <cell r="O378">
            <v>2479</v>
          </cell>
          <cell r="P378">
            <v>6000</v>
          </cell>
          <cell r="Q378">
            <v>1033</v>
          </cell>
          <cell r="T378">
            <v>4740</v>
          </cell>
          <cell r="U378">
            <v>632</v>
          </cell>
          <cell r="V378">
            <v>3000.24</v>
          </cell>
          <cell r="Z378">
            <v>2500</v>
          </cell>
          <cell r="AA378">
            <v>63777.504000000001</v>
          </cell>
        </row>
        <row r="379">
          <cell r="A379" t="str">
            <v>24010010</v>
          </cell>
          <cell r="B379" t="str">
            <v>Guillermo Torregrosa Miriam Del Socorro</v>
          </cell>
          <cell r="C379" t="str">
            <v>Galopina "b"</v>
          </cell>
          <cell r="D379">
            <v>99.290880000000001</v>
          </cell>
          <cell r="E379">
            <v>2978.7264</v>
          </cell>
          <cell r="H379">
            <v>2978.7264</v>
          </cell>
          <cell r="I379">
            <v>119.149056</v>
          </cell>
          <cell r="J379">
            <v>3097.8754560000002</v>
          </cell>
          <cell r="K379">
            <v>37175</v>
          </cell>
          <cell r="L379">
            <v>4201.3106080000007</v>
          </cell>
          <cell r="M379">
            <v>1500</v>
          </cell>
          <cell r="N379">
            <v>517</v>
          </cell>
          <cell r="O379">
            <v>2479</v>
          </cell>
          <cell r="P379">
            <v>6000</v>
          </cell>
          <cell r="Q379">
            <v>1033</v>
          </cell>
          <cell r="R379">
            <v>324</v>
          </cell>
          <cell r="T379">
            <v>4740</v>
          </cell>
          <cell r="U379">
            <v>632</v>
          </cell>
          <cell r="V379">
            <v>3000.24</v>
          </cell>
          <cell r="Z379">
            <v>2500</v>
          </cell>
          <cell r="AA379">
            <v>64101.550607999998</v>
          </cell>
        </row>
        <row r="380">
          <cell r="A380" t="str">
            <v>24010052</v>
          </cell>
          <cell r="B380" t="str">
            <v>Vargas Cruz Elizabeth Soledad</v>
          </cell>
          <cell r="C380" t="str">
            <v>Galopina "b"</v>
          </cell>
          <cell r="D380">
            <v>99.290880000000001</v>
          </cell>
          <cell r="E380">
            <v>2978.7264</v>
          </cell>
          <cell r="H380">
            <v>2978.7264</v>
          </cell>
          <cell r="I380">
            <v>119.149056</v>
          </cell>
          <cell r="J380">
            <v>3097.8754560000002</v>
          </cell>
          <cell r="K380">
            <v>37175</v>
          </cell>
          <cell r="L380">
            <v>4201.3106080000007</v>
          </cell>
          <cell r="M380">
            <v>1500</v>
          </cell>
          <cell r="N380">
            <v>517</v>
          </cell>
          <cell r="O380">
            <v>2479</v>
          </cell>
          <cell r="P380">
            <v>6000</v>
          </cell>
          <cell r="Q380">
            <v>1033</v>
          </cell>
          <cell r="T380">
            <v>4740</v>
          </cell>
          <cell r="U380">
            <v>632</v>
          </cell>
          <cell r="V380">
            <v>3000.24</v>
          </cell>
          <cell r="Z380">
            <v>2500</v>
          </cell>
          <cell r="AA380">
            <v>63777.550607999998</v>
          </cell>
        </row>
        <row r="381">
          <cell r="A381" t="str">
            <v>24100040</v>
          </cell>
          <cell r="B381" t="str">
            <v>Tzel Hoil Liliana Graciela</v>
          </cell>
          <cell r="C381" t="str">
            <v>Tecnica en alimentos</v>
          </cell>
          <cell r="D381">
            <v>119.981888</v>
          </cell>
          <cell r="E381">
            <v>3599.4566399999999</v>
          </cell>
          <cell r="H381">
            <v>3599.4566399999999</v>
          </cell>
          <cell r="I381">
            <v>143.97826559999999</v>
          </cell>
          <cell r="J381">
            <v>3743.4349056000001</v>
          </cell>
          <cell r="K381">
            <v>44922</v>
          </cell>
          <cell r="L381">
            <v>5279.6365408000011</v>
          </cell>
          <cell r="M381">
            <v>1500</v>
          </cell>
          <cell r="N381">
            <v>624</v>
          </cell>
          <cell r="O381">
            <v>2995</v>
          </cell>
          <cell r="P381">
            <v>6000</v>
          </cell>
          <cell r="Q381">
            <v>1248</v>
          </cell>
          <cell r="R381">
            <v>324</v>
          </cell>
          <cell r="T381">
            <v>5728</v>
          </cell>
          <cell r="U381">
            <v>764</v>
          </cell>
          <cell r="V381">
            <v>2286.96</v>
          </cell>
          <cell r="Z381">
            <v>2500</v>
          </cell>
          <cell r="AA381">
            <v>74171.596540800005</v>
          </cell>
        </row>
        <row r="382">
          <cell r="A382" t="str">
            <v>24100042</v>
          </cell>
          <cell r="B382" t="str">
            <v>Canto Nuñez Josefina Del Rosario</v>
          </cell>
          <cell r="C382" t="str">
            <v>Galopina "b"</v>
          </cell>
          <cell r="D382">
            <v>99.288799999999995</v>
          </cell>
          <cell r="E382">
            <v>2978.6639999999998</v>
          </cell>
          <cell r="H382">
            <v>2978.6639999999998</v>
          </cell>
          <cell r="I382">
            <v>119.14655999999999</v>
          </cell>
          <cell r="J382">
            <v>3097.8105599999999</v>
          </cell>
          <cell r="K382">
            <v>37174</v>
          </cell>
          <cell r="L382">
            <v>4201.2140799999997</v>
          </cell>
          <cell r="M382">
            <v>1500</v>
          </cell>
          <cell r="N382">
            <v>517</v>
          </cell>
          <cell r="O382">
            <v>2479</v>
          </cell>
          <cell r="P382">
            <v>6000</v>
          </cell>
          <cell r="Q382">
            <v>1033</v>
          </cell>
          <cell r="T382">
            <v>4740</v>
          </cell>
          <cell r="U382">
            <v>632</v>
          </cell>
          <cell r="V382">
            <v>3000</v>
          </cell>
          <cell r="Z382">
            <v>2500</v>
          </cell>
          <cell r="AA382">
            <v>63776.214079999998</v>
          </cell>
        </row>
        <row r="383">
          <cell r="A383" t="str">
            <v>24010014</v>
          </cell>
          <cell r="B383" t="str">
            <v>Moo Pech Aquileo</v>
          </cell>
          <cell r="C383" t="str">
            <v>Intendente "b"</v>
          </cell>
          <cell r="D383">
            <v>99.290880000000001</v>
          </cell>
          <cell r="E383">
            <v>2978.7264</v>
          </cell>
          <cell r="H383">
            <v>2978.7264</v>
          </cell>
          <cell r="I383">
            <v>119.149056</v>
          </cell>
          <cell r="J383">
            <v>3097.8754560000002</v>
          </cell>
          <cell r="K383">
            <v>37175</v>
          </cell>
          <cell r="L383">
            <v>4201.3106080000007</v>
          </cell>
          <cell r="M383">
            <v>1500</v>
          </cell>
          <cell r="N383">
            <v>517</v>
          </cell>
          <cell r="O383">
            <v>2479</v>
          </cell>
          <cell r="P383">
            <v>6000</v>
          </cell>
          <cell r="Q383">
            <v>1033</v>
          </cell>
          <cell r="R383">
            <v>324</v>
          </cell>
          <cell r="T383">
            <v>4740</v>
          </cell>
          <cell r="U383">
            <v>632</v>
          </cell>
          <cell r="V383">
            <v>3000.24</v>
          </cell>
          <cell r="Z383">
            <v>2500</v>
          </cell>
          <cell r="AA383">
            <v>64101.550607999998</v>
          </cell>
        </row>
        <row r="384">
          <cell r="A384" t="str">
            <v>24010014</v>
          </cell>
          <cell r="B384" t="str">
            <v>Cabrera Novelo Mariano</v>
          </cell>
          <cell r="C384" t="str">
            <v>Intendente "b"</v>
          </cell>
          <cell r="D384">
            <v>99.290880000000001</v>
          </cell>
          <cell r="E384">
            <v>2978.7264</v>
          </cell>
          <cell r="H384">
            <v>2978.7264</v>
          </cell>
          <cell r="I384">
            <v>119.149056</v>
          </cell>
          <cell r="J384">
            <v>3097.8754560000002</v>
          </cell>
          <cell r="K384">
            <v>37175</v>
          </cell>
          <cell r="L384">
            <v>4201.3106080000007</v>
          </cell>
          <cell r="M384">
            <v>1500</v>
          </cell>
          <cell r="N384">
            <v>517</v>
          </cell>
          <cell r="O384">
            <v>2479</v>
          </cell>
          <cell r="P384">
            <v>6000</v>
          </cell>
          <cell r="Q384">
            <v>1033</v>
          </cell>
          <cell r="R384">
            <v>324</v>
          </cell>
          <cell r="T384">
            <v>4740</v>
          </cell>
          <cell r="U384">
            <v>632</v>
          </cell>
          <cell r="V384">
            <v>3000.24</v>
          </cell>
          <cell r="Z384">
            <v>2500</v>
          </cell>
          <cell r="AA384">
            <v>64101.550607999998</v>
          </cell>
        </row>
        <row r="385">
          <cell r="A385" t="str">
            <v>24120001</v>
          </cell>
          <cell r="B385" t="str">
            <v>Arjona - Nelly Guadalupe</v>
          </cell>
          <cell r="C385" t="str">
            <v>Asistente educativa "b"</v>
          </cell>
          <cell r="D385">
            <v>111.18848</v>
          </cell>
          <cell r="E385">
            <v>3335.6543999999999</v>
          </cell>
          <cell r="H385">
            <v>3335.6543999999999</v>
          </cell>
          <cell r="I385">
            <v>133.426176</v>
          </cell>
          <cell r="J385">
            <v>3469.0805759999998</v>
          </cell>
          <cell r="K385">
            <v>41629</v>
          </cell>
          <cell r="L385">
            <v>4818.1807679999993</v>
          </cell>
          <cell r="M385">
            <v>1500</v>
          </cell>
          <cell r="N385">
            <v>579</v>
          </cell>
          <cell r="O385">
            <v>2776</v>
          </cell>
          <cell r="P385">
            <v>6000</v>
          </cell>
          <cell r="Q385">
            <v>1157</v>
          </cell>
          <cell r="T385">
            <v>5308</v>
          </cell>
          <cell r="U385">
            <v>708</v>
          </cell>
          <cell r="V385">
            <v>3000</v>
          </cell>
          <cell r="Z385">
            <v>2500</v>
          </cell>
          <cell r="AA385">
            <v>69975.180767999991</v>
          </cell>
        </row>
        <row r="386">
          <cell r="A386" t="str">
            <v>24120003</v>
          </cell>
          <cell r="B386" t="str">
            <v>Baeza Medrano Rosario De Fatima</v>
          </cell>
          <cell r="C386" t="str">
            <v>Intendente "a"</v>
          </cell>
          <cell r="D386">
            <v>99.29</v>
          </cell>
          <cell r="E386">
            <v>2978.7000000000003</v>
          </cell>
          <cell r="H386">
            <v>2978.7000000000003</v>
          </cell>
          <cell r="I386">
            <v>119.14800000000001</v>
          </cell>
          <cell r="J386">
            <v>3097.8480000000004</v>
          </cell>
          <cell r="K386">
            <v>37175</v>
          </cell>
          <cell r="L386">
            <v>4201.264000000001</v>
          </cell>
          <cell r="M386">
            <v>1500</v>
          </cell>
          <cell r="N386">
            <v>517</v>
          </cell>
          <cell r="O386">
            <v>2479</v>
          </cell>
          <cell r="P386">
            <v>6000</v>
          </cell>
          <cell r="Q386">
            <v>1033</v>
          </cell>
          <cell r="T386">
            <v>4740</v>
          </cell>
          <cell r="U386">
            <v>632</v>
          </cell>
          <cell r="V386">
            <v>3000.24</v>
          </cell>
          <cell r="Z386">
            <v>2500</v>
          </cell>
          <cell r="AA386">
            <v>63777.504000000001</v>
          </cell>
        </row>
        <row r="387">
          <cell r="A387" t="str">
            <v>24110042</v>
          </cell>
          <cell r="B387" t="str">
            <v>Canche Burgos Magaly</v>
          </cell>
          <cell r="C387" t="str">
            <v>Lavandera</v>
          </cell>
          <cell r="D387">
            <v>99.290880000000001</v>
          </cell>
          <cell r="E387">
            <v>2978.7264</v>
          </cell>
          <cell r="H387">
            <v>2978.7264</v>
          </cell>
          <cell r="I387">
            <v>119.149056</v>
          </cell>
          <cell r="J387">
            <v>3097.8754560000002</v>
          </cell>
          <cell r="K387">
            <v>37175</v>
          </cell>
          <cell r="L387">
            <v>4201.3106080000007</v>
          </cell>
          <cell r="M387">
            <v>1500</v>
          </cell>
          <cell r="N387">
            <v>517</v>
          </cell>
          <cell r="O387">
            <v>2479</v>
          </cell>
          <cell r="P387">
            <v>6000</v>
          </cell>
          <cell r="Q387">
            <v>1033</v>
          </cell>
          <cell r="R387">
            <v>648</v>
          </cell>
          <cell r="T387">
            <v>4740</v>
          </cell>
          <cell r="U387">
            <v>632</v>
          </cell>
          <cell r="V387">
            <v>3000.24</v>
          </cell>
          <cell r="Z387">
            <v>2500</v>
          </cell>
          <cell r="AA387">
            <v>64425.550607999998</v>
          </cell>
        </row>
        <row r="388">
          <cell r="A388" t="str">
            <v>22110053</v>
          </cell>
          <cell r="B388" t="str">
            <v>Lopez Pech Claudia Isabel</v>
          </cell>
          <cell r="C388" t="str">
            <v>Asistente educativa "b"</v>
          </cell>
          <cell r="D388">
            <v>111.18848</v>
          </cell>
          <cell r="E388">
            <v>3335.6543999999999</v>
          </cell>
          <cell r="H388">
            <v>3335.6543999999999</v>
          </cell>
          <cell r="I388">
            <v>133.426176</v>
          </cell>
          <cell r="J388">
            <v>3469.0805759999998</v>
          </cell>
          <cell r="K388">
            <v>41629</v>
          </cell>
          <cell r="L388">
            <v>4818.1807679999993</v>
          </cell>
          <cell r="M388">
            <v>1500</v>
          </cell>
          <cell r="N388">
            <v>579</v>
          </cell>
          <cell r="O388">
            <v>2776</v>
          </cell>
          <cell r="P388">
            <v>6000</v>
          </cell>
          <cell r="Q388">
            <v>1157</v>
          </cell>
          <cell r="R388">
            <v>324</v>
          </cell>
          <cell r="T388">
            <v>5308</v>
          </cell>
          <cell r="U388">
            <v>708</v>
          </cell>
          <cell r="V388">
            <v>2590.08</v>
          </cell>
          <cell r="Z388">
            <v>2500</v>
          </cell>
          <cell r="AA388">
            <v>69889.260767999993</v>
          </cell>
        </row>
        <row r="389">
          <cell r="A389" t="str">
            <v>22140059</v>
          </cell>
          <cell r="B389" t="str">
            <v>Sosa Casanova Teresa De Jesus</v>
          </cell>
          <cell r="C389" t="str">
            <v>Encargada de grupo</v>
          </cell>
          <cell r="D389">
            <v>131.23052799999999</v>
          </cell>
          <cell r="E389">
            <v>3936.9158399999997</v>
          </cell>
          <cell r="H389">
            <v>3936.9158399999997</v>
          </cell>
          <cell r="I389">
            <v>157.47663359999999</v>
          </cell>
          <cell r="J389">
            <v>4094.3924735999994</v>
          </cell>
          <cell r="K389">
            <v>49133</v>
          </cell>
          <cell r="L389">
            <v>6075.9299647999987</v>
          </cell>
          <cell r="M389">
            <v>1500</v>
          </cell>
          <cell r="N389">
            <v>683</v>
          </cell>
          <cell r="O389">
            <v>3276</v>
          </cell>
          <cell r="P389">
            <v>6000</v>
          </cell>
          <cell r="Q389">
            <v>1365</v>
          </cell>
          <cell r="R389">
            <v>324</v>
          </cell>
          <cell r="T389">
            <v>6265</v>
          </cell>
          <cell r="U389">
            <v>836</v>
          </cell>
          <cell r="V389">
            <v>2055.6</v>
          </cell>
          <cell r="Z389">
            <v>2500</v>
          </cell>
          <cell r="AA389">
            <v>80013.529964800007</v>
          </cell>
        </row>
        <row r="390">
          <cell r="A390" t="str">
            <v>24030001</v>
          </cell>
          <cell r="B390" t="str">
            <v>Caamal Palma Yleana Beatriz</v>
          </cell>
          <cell r="C390" t="str">
            <v>Asistente educativa "a"</v>
          </cell>
          <cell r="D390">
            <v>111.19</v>
          </cell>
          <cell r="E390">
            <v>3335.7</v>
          </cell>
          <cell r="H390">
            <v>3335.7</v>
          </cell>
          <cell r="I390">
            <v>133.428</v>
          </cell>
          <cell r="J390">
            <v>3469.1279999999997</v>
          </cell>
          <cell r="K390">
            <v>41630</v>
          </cell>
          <cell r="L390">
            <v>4818.2539999999999</v>
          </cell>
          <cell r="M390">
            <v>1500</v>
          </cell>
          <cell r="N390">
            <v>579</v>
          </cell>
          <cell r="O390">
            <v>2776</v>
          </cell>
          <cell r="P390">
            <v>6000</v>
          </cell>
          <cell r="Q390">
            <v>1157</v>
          </cell>
          <cell r="T390">
            <v>5308</v>
          </cell>
          <cell r="U390">
            <v>708</v>
          </cell>
          <cell r="V390">
            <v>2589.84</v>
          </cell>
          <cell r="Z390">
            <v>2500</v>
          </cell>
          <cell r="AA390">
            <v>69566.093999999997</v>
          </cell>
        </row>
        <row r="391">
          <cell r="A391" t="str">
            <v>24030002</v>
          </cell>
          <cell r="B391" t="str">
            <v>Chan Herrera Alejandra</v>
          </cell>
          <cell r="C391" t="str">
            <v>Encargada de grupo</v>
          </cell>
          <cell r="D391">
            <v>131.23052799999999</v>
          </cell>
          <cell r="E391">
            <v>3936.9158399999997</v>
          </cell>
          <cell r="H391">
            <v>3936.9158399999997</v>
          </cell>
          <cell r="I391">
            <v>157.47663359999999</v>
          </cell>
          <cell r="J391">
            <v>4094.3924735999994</v>
          </cell>
          <cell r="K391">
            <v>49133</v>
          </cell>
          <cell r="L391">
            <v>6075.9299647999987</v>
          </cell>
          <cell r="M391">
            <v>1500</v>
          </cell>
          <cell r="N391">
            <v>683</v>
          </cell>
          <cell r="O391">
            <v>3276</v>
          </cell>
          <cell r="P391">
            <v>6000</v>
          </cell>
          <cell r="Q391">
            <v>1365</v>
          </cell>
          <cell r="R391">
            <v>324</v>
          </cell>
          <cell r="T391">
            <v>6265</v>
          </cell>
          <cell r="U391">
            <v>836</v>
          </cell>
          <cell r="V391">
            <v>2055.6</v>
          </cell>
          <cell r="Z391">
            <v>2500</v>
          </cell>
          <cell r="AA391">
            <v>80013.529964800007</v>
          </cell>
        </row>
        <row r="392">
          <cell r="A392" t="str">
            <v>24030003</v>
          </cell>
          <cell r="B392" t="str">
            <v>Chale Canche Cinthya Guadalupe</v>
          </cell>
          <cell r="C392" t="str">
            <v>Asistente educativa "a"</v>
          </cell>
          <cell r="D392">
            <v>111.19</v>
          </cell>
          <cell r="E392">
            <v>3335.7</v>
          </cell>
          <cell r="H392">
            <v>3335.7</v>
          </cell>
          <cell r="I392">
            <v>133.428</v>
          </cell>
          <cell r="J392">
            <v>3469.1279999999997</v>
          </cell>
          <cell r="K392">
            <v>41630</v>
          </cell>
          <cell r="L392">
            <v>4818.2539999999999</v>
          </cell>
          <cell r="M392">
            <v>1500</v>
          </cell>
          <cell r="N392">
            <v>579</v>
          </cell>
          <cell r="O392">
            <v>2776</v>
          </cell>
          <cell r="P392">
            <v>6000</v>
          </cell>
          <cell r="Q392">
            <v>1157</v>
          </cell>
          <cell r="T392">
            <v>5308</v>
          </cell>
          <cell r="U392">
            <v>708</v>
          </cell>
          <cell r="V392">
            <v>2589.84</v>
          </cell>
          <cell r="Z392">
            <v>2500</v>
          </cell>
          <cell r="AA392">
            <v>69566.093999999997</v>
          </cell>
        </row>
        <row r="393">
          <cell r="A393" t="str">
            <v>24080031</v>
          </cell>
          <cell r="B393" t="str">
            <v>Azcorra Calderon Merly Annel</v>
          </cell>
          <cell r="C393" t="str">
            <v>Asistente educativa "b"</v>
          </cell>
          <cell r="D393">
            <v>111.18848</v>
          </cell>
          <cell r="E393">
            <v>3335.6543999999999</v>
          </cell>
          <cell r="H393">
            <v>3335.6543999999999</v>
          </cell>
          <cell r="I393">
            <v>133.426176</v>
          </cell>
          <cell r="J393">
            <v>3469.0805759999998</v>
          </cell>
          <cell r="K393">
            <v>41629</v>
          </cell>
          <cell r="L393">
            <v>4818.1807679999993</v>
          </cell>
          <cell r="M393">
            <v>1500</v>
          </cell>
          <cell r="N393">
            <v>579</v>
          </cell>
          <cell r="O393">
            <v>2776</v>
          </cell>
          <cell r="P393">
            <v>6000</v>
          </cell>
          <cell r="Q393">
            <v>1157</v>
          </cell>
          <cell r="R393">
            <v>324</v>
          </cell>
          <cell r="T393">
            <v>5308</v>
          </cell>
          <cell r="U393">
            <v>708</v>
          </cell>
          <cell r="V393">
            <v>2590.08</v>
          </cell>
          <cell r="Z393">
            <v>2500</v>
          </cell>
          <cell r="AA393">
            <v>69889.260767999993</v>
          </cell>
        </row>
        <row r="394">
          <cell r="A394" t="str">
            <v>25010044</v>
          </cell>
          <cell r="B394" t="str">
            <v>Vazquez Villanueva Linda Marbella</v>
          </cell>
          <cell r="C394" t="str">
            <v>Asistente educativa "a"</v>
          </cell>
          <cell r="D394">
            <v>111.19</v>
          </cell>
          <cell r="E394">
            <v>3335.7</v>
          </cell>
          <cell r="H394">
            <v>3335.7</v>
          </cell>
          <cell r="I394">
            <v>133.428</v>
          </cell>
          <cell r="J394">
            <v>3469.1279999999997</v>
          </cell>
          <cell r="K394">
            <v>41630</v>
          </cell>
          <cell r="L394">
            <v>4818.2539999999999</v>
          </cell>
          <cell r="M394">
            <v>1500</v>
          </cell>
          <cell r="N394">
            <v>579</v>
          </cell>
          <cell r="O394">
            <v>2776</v>
          </cell>
          <cell r="P394">
            <v>6000</v>
          </cell>
          <cell r="Q394">
            <v>1157</v>
          </cell>
          <cell r="T394">
            <v>5308</v>
          </cell>
          <cell r="U394">
            <v>708</v>
          </cell>
          <cell r="V394">
            <v>2589.84</v>
          </cell>
          <cell r="Z394">
            <v>2500</v>
          </cell>
          <cell r="AA394">
            <v>69566.093999999997</v>
          </cell>
        </row>
        <row r="395">
          <cell r="A395" t="str">
            <v>21090037</v>
          </cell>
          <cell r="B395" t="str">
            <v>Lara Rodriguez Susana Virginia</v>
          </cell>
          <cell r="C395" t="str">
            <v>Encargada de grupo</v>
          </cell>
          <cell r="D395">
            <v>131.23052799999999</v>
          </cell>
          <cell r="E395">
            <v>3936.9158399999997</v>
          </cell>
          <cell r="H395">
            <v>3936.9158399999997</v>
          </cell>
          <cell r="I395">
            <v>157.47663359999999</v>
          </cell>
          <cell r="J395">
            <v>4094.3924735999994</v>
          </cell>
          <cell r="K395">
            <v>49133</v>
          </cell>
          <cell r="L395">
            <v>6075.9299647999987</v>
          </cell>
          <cell r="M395">
            <v>1500</v>
          </cell>
          <cell r="N395">
            <v>683</v>
          </cell>
          <cell r="O395">
            <v>3276</v>
          </cell>
          <cell r="P395">
            <v>6000</v>
          </cell>
          <cell r="Q395">
            <v>1365</v>
          </cell>
          <cell r="R395">
            <v>324</v>
          </cell>
          <cell r="T395">
            <v>6265</v>
          </cell>
          <cell r="U395">
            <v>836</v>
          </cell>
          <cell r="V395">
            <v>2055.6</v>
          </cell>
          <cell r="Z395">
            <v>2500</v>
          </cell>
          <cell r="AA395">
            <v>80013.529964800007</v>
          </cell>
        </row>
        <row r="396">
          <cell r="A396" t="str">
            <v>24010012</v>
          </cell>
          <cell r="B396" t="str">
            <v>Mendez Acosta Alexandra</v>
          </cell>
          <cell r="C396" t="str">
            <v>Asistente educativa "b"</v>
          </cell>
          <cell r="D396">
            <v>111.18848</v>
          </cell>
          <cell r="E396">
            <v>3335.6543999999999</v>
          </cell>
          <cell r="H396">
            <v>3335.6543999999999</v>
          </cell>
          <cell r="I396">
            <v>133.426176</v>
          </cell>
          <cell r="J396">
            <v>3469.0805759999998</v>
          </cell>
          <cell r="K396">
            <v>41629</v>
          </cell>
          <cell r="L396">
            <v>4818.1807679999993</v>
          </cell>
          <cell r="M396">
            <v>1500</v>
          </cell>
          <cell r="N396">
            <v>579</v>
          </cell>
          <cell r="O396">
            <v>2776</v>
          </cell>
          <cell r="P396">
            <v>6000</v>
          </cell>
          <cell r="Q396">
            <v>1157</v>
          </cell>
          <cell r="R396">
            <v>324</v>
          </cell>
          <cell r="T396">
            <v>5308</v>
          </cell>
          <cell r="U396">
            <v>708</v>
          </cell>
          <cell r="V396">
            <v>2590.08</v>
          </cell>
          <cell r="Z396">
            <v>2500</v>
          </cell>
          <cell r="AA396">
            <v>69889.260767999993</v>
          </cell>
        </row>
        <row r="397">
          <cell r="A397" t="str">
            <v>24030019</v>
          </cell>
          <cell r="B397" t="str">
            <v>Villamil Barrientos Rosa De Atocha</v>
          </cell>
          <cell r="C397" t="str">
            <v>Encargada de grupo</v>
          </cell>
          <cell r="D397">
            <v>131.23052799999999</v>
          </cell>
          <cell r="E397">
            <v>3936.9158399999997</v>
          </cell>
          <cell r="H397">
            <v>3936.9158399999997</v>
          </cell>
          <cell r="I397">
            <v>157.47663359999999</v>
          </cell>
          <cell r="J397">
            <v>4094.3924735999994</v>
          </cell>
          <cell r="K397">
            <v>49133</v>
          </cell>
          <cell r="L397">
            <v>6075.9299647999987</v>
          </cell>
          <cell r="M397">
            <v>1500</v>
          </cell>
          <cell r="N397">
            <v>683</v>
          </cell>
          <cell r="O397">
            <v>3276</v>
          </cell>
          <cell r="P397">
            <v>6000</v>
          </cell>
          <cell r="Q397">
            <v>1365</v>
          </cell>
          <cell r="R397">
            <v>648</v>
          </cell>
          <cell r="T397">
            <v>6265</v>
          </cell>
          <cell r="U397">
            <v>836</v>
          </cell>
          <cell r="V397">
            <v>2055.6</v>
          </cell>
          <cell r="Z397">
            <v>2500</v>
          </cell>
          <cell r="AA397">
            <v>80337.529964800007</v>
          </cell>
        </row>
        <row r="398">
          <cell r="A398" t="str">
            <v>24040001</v>
          </cell>
          <cell r="B398" t="str">
            <v>Piste Duran Carina Lucely</v>
          </cell>
          <cell r="C398" t="str">
            <v>Asistente educativa "b"</v>
          </cell>
          <cell r="D398">
            <v>111.19</v>
          </cell>
          <cell r="E398">
            <v>3335.7</v>
          </cell>
          <cell r="H398">
            <v>3335.7</v>
          </cell>
          <cell r="I398">
            <v>133.428</v>
          </cell>
          <cell r="J398">
            <v>3469.1279999999997</v>
          </cell>
          <cell r="K398">
            <v>41630</v>
          </cell>
          <cell r="L398">
            <v>4818.2539999999999</v>
          </cell>
          <cell r="M398">
            <v>1500</v>
          </cell>
          <cell r="N398">
            <v>579</v>
          </cell>
          <cell r="O398">
            <v>2776</v>
          </cell>
          <cell r="P398">
            <v>6000</v>
          </cell>
          <cell r="Q398">
            <v>1157</v>
          </cell>
          <cell r="T398">
            <v>5308</v>
          </cell>
          <cell r="U398">
            <v>708</v>
          </cell>
          <cell r="V398">
            <v>2589.84</v>
          </cell>
          <cell r="Z398">
            <v>2500</v>
          </cell>
          <cell r="AA398">
            <v>69566.093999999997</v>
          </cell>
        </row>
        <row r="399">
          <cell r="A399" t="str">
            <v>26080003</v>
          </cell>
          <cell r="B399" t="str">
            <v>Ocampo Salazar Aida Beatriz</v>
          </cell>
          <cell r="C399" t="str">
            <v>Asistente educativa "a"</v>
          </cell>
          <cell r="D399">
            <v>111.19</v>
          </cell>
          <cell r="E399">
            <v>3335.7</v>
          </cell>
          <cell r="H399">
            <v>3335.7</v>
          </cell>
          <cell r="I399">
            <v>133.428</v>
          </cell>
          <cell r="J399">
            <v>3469.1279999999997</v>
          </cell>
          <cell r="K399">
            <v>41630</v>
          </cell>
          <cell r="L399">
            <v>4818.2539999999999</v>
          </cell>
          <cell r="M399">
            <v>1500</v>
          </cell>
          <cell r="N399">
            <v>579</v>
          </cell>
          <cell r="O399">
            <v>2776</v>
          </cell>
          <cell r="P399">
            <v>6000</v>
          </cell>
          <cell r="Q399">
            <v>1157</v>
          </cell>
          <cell r="T399">
            <v>5308</v>
          </cell>
          <cell r="U399">
            <v>708</v>
          </cell>
          <cell r="V399">
            <v>2589.84</v>
          </cell>
          <cell r="Z399">
            <v>2500</v>
          </cell>
          <cell r="AA399">
            <v>69566.093999999997</v>
          </cell>
        </row>
        <row r="400">
          <cell r="A400" t="str">
            <v>23010015</v>
          </cell>
          <cell r="B400" t="str">
            <v>Uc Campos Landy Gabriela</v>
          </cell>
          <cell r="C400" t="str">
            <v>Encargada de grupo</v>
          </cell>
          <cell r="D400">
            <v>131.23052799999999</v>
          </cell>
          <cell r="E400">
            <v>3936.9158399999997</v>
          </cell>
          <cell r="H400">
            <v>3936.9158399999997</v>
          </cell>
          <cell r="I400">
            <v>157.47663359999999</v>
          </cell>
          <cell r="J400">
            <v>4094.3924735999994</v>
          </cell>
          <cell r="K400">
            <v>49133</v>
          </cell>
          <cell r="L400">
            <v>6075.9299647999987</v>
          </cell>
          <cell r="M400">
            <v>1500</v>
          </cell>
          <cell r="N400">
            <v>683</v>
          </cell>
          <cell r="O400">
            <v>3276</v>
          </cell>
          <cell r="P400">
            <v>6000</v>
          </cell>
          <cell r="Q400">
            <v>1365</v>
          </cell>
          <cell r="R400">
            <v>324</v>
          </cell>
          <cell r="T400">
            <v>6265</v>
          </cell>
          <cell r="U400">
            <v>836</v>
          </cell>
          <cell r="V400">
            <v>2055.6</v>
          </cell>
          <cell r="Z400">
            <v>2500</v>
          </cell>
          <cell r="AA400">
            <v>80013.529964800007</v>
          </cell>
        </row>
        <row r="401">
          <cell r="B401" t="str">
            <v>Escalante Cortes Grissell</v>
          </cell>
          <cell r="C401" t="str">
            <v>Asistente educativa "b"</v>
          </cell>
          <cell r="D401">
            <v>111.18848</v>
          </cell>
          <cell r="E401">
            <v>3335.6543999999999</v>
          </cell>
          <cell r="H401">
            <v>3335.6543999999999</v>
          </cell>
          <cell r="I401">
            <v>133.426176</v>
          </cell>
          <cell r="J401">
            <v>3469.0805759999998</v>
          </cell>
          <cell r="K401">
            <v>41629</v>
          </cell>
          <cell r="L401">
            <v>4818.1807679999993</v>
          </cell>
          <cell r="M401">
            <v>1500</v>
          </cell>
          <cell r="N401">
            <v>579</v>
          </cell>
          <cell r="O401">
            <v>2776</v>
          </cell>
          <cell r="P401">
            <v>6000</v>
          </cell>
          <cell r="Q401">
            <v>1157</v>
          </cell>
          <cell r="T401">
            <v>5308</v>
          </cell>
          <cell r="U401">
            <v>708</v>
          </cell>
          <cell r="V401">
            <v>2590.08</v>
          </cell>
          <cell r="Z401">
            <v>2500</v>
          </cell>
          <cell r="AA401">
            <v>69565.260767999993</v>
          </cell>
        </row>
        <row r="402">
          <cell r="A402" t="str">
            <v>25120047</v>
          </cell>
          <cell r="B402" t="str">
            <v>Mendez Zeel Marciala Eugenia</v>
          </cell>
          <cell r="C402" t="str">
            <v>Asistente educativa "b"</v>
          </cell>
          <cell r="D402">
            <v>111.18848</v>
          </cell>
          <cell r="E402">
            <v>3335.6543999999999</v>
          </cell>
          <cell r="H402">
            <v>3335.6543999999999</v>
          </cell>
          <cell r="I402">
            <v>133.426176</v>
          </cell>
          <cell r="J402">
            <v>3469.0805759999998</v>
          </cell>
          <cell r="K402">
            <v>41629</v>
          </cell>
          <cell r="L402">
            <v>4818.1807679999993</v>
          </cell>
          <cell r="M402">
            <v>1500</v>
          </cell>
          <cell r="N402">
            <v>579</v>
          </cell>
          <cell r="O402">
            <v>2776</v>
          </cell>
          <cell r="P402">
            <v>6000</v>
          </cell>
          <cell r="Q402">
            <v>1157</v>
          </cell>
          <cell r="R402">
            <v>324</v>
          </cell>
          <cell r="T402">
            <v>5308</v>
          </cell>
          <cell r="U402">
            <v>708</v>
          </cell>
          <cell r="V402">
            <v>2590.08</v>
          </cell>
          <cell r="Z402">
            <v>2500</v>
          </cell>
          <cell r="AA402">
            <v>69889.260767999993</v>
          </cell>
        </row>
        <row r="403">
          <cell r="A403" t="str">
            <v>24150002</v>
          </cell>
          <cell r="B403" t="str">
            <v>Gomez Vivas Maria Soledad</v>
          </cell>
          <cell r="C403" t="str">
            <v>Asistente educativa "b"</v>
          </cell>
          <cell r="D403">
            <v>111.19</v>
          </cell>
          <cell r="E403">
            <v>3335.7</v>
          </cell>
          <cell r="H403">
            <v>3335.7</v>
          </cell>
          <cell r="I403">
            <v>133.428</v>
          </cell>
          <cell r="J403">
            <v>3469.1279999999997</v>
          </cell>
          <cell r="K403">
            <v>41630</v>
          </cell>
          <cell r="L403">
            <v>4818.2539999999999</v>
          </cell>
          <cell r="M403">
            <v>1500</v>
          </cell>
          <cell r="N403">
            <v>579</v>
          </cell>
          <cell r="O403">
            <v>2776</v>
          </cell>
          <cell r="P403">
            <v>6000</v>
          </cell>
          <cell r="Q403">
            <v>1157</v>
          </cell>
          <cell r="T403">
            <v>5308</v>
          </cell>
          <cell r="U403">
            <v>708</v>
          </cell>
          <cell r="V403">
            <v>2589.84</v>
          </cell>
          <cell r="Z403">
            <v>2500</v>
          </cell>
          <cell r="AA403">
            <v>69566.093999999997</v>
          </cell>
        </row>
        <row r="404">
          <cell r="A404" t="str">
            <v>24150003</v>
          </cell>
          <cell r="B404" t="str">
            <v>Ake Pech Suemi del Socorro</v>
          </cell>
          <cell r="C404" t="str">
            <v>Asistente educativa "a"</v>
          </cell>
          <cell r="D404">
            <v>111.19</v>
          </cell>
          <cell r="E404">
            <v>3335.7</v>
          </cell>
          <cell r="H404">
            <v>3335.7</v>
          </cell>
          <cell r="I404">
            <v>133.428</v>
          </cell>
          <cell r="J404">
            <v>3469.1279999999997</v>
          </cell>
          <cell r="K404">
            <v>41630</v>
          </cell>
          <cell r="L404">
            <v>4818.2539999999999</v>
          </cell>
          <cell r="M404">
            <v>1500</v>
          </cell>
          <cell r="N404">
            <v>579</v>
          </cell>
          <cell r="O404">
            <v>2776</v>
          </cell>
          <cell r="P404">
            <v>6000</v>
          </cell>
          <cell r="Q404">
            <v>1157</v>
          </cell>
          <cell r="T404">
            <v>5308</v>
          </cell>
          <cell r="U404">
            <v>708</v>
          </cell>
          <cell r="V404">
            <v>2589.84</v>
          </cell>
          <cell r="Z404">
            <v>2500</v>
          </cell>
          <cell r="AA404">
            <v>69566.093999999997</v>
          </cell>
        </row>
        <row r="405">
          <cell r="A405" t="str">
            <v>21090058</v>
          </cell>
          <cell r="B405" t="str">
            <v>Boeta Novelo Lualdy Gabriela</v>
          </cell>
          <cell r="C405" t="str">
            <v>Encargada de grupo</v>
          </cell>
          <cell r="D405">
            <v>131.23052799999999</v>
          </cell>
          <cell r="E405">
            <v>3936.9158399999997</v>
          </cell>
          <cell r="H405">
            <v>3936.9158399999997</v>
          </cell>
          <cell r="I405">
            <v>157.47663359999999</v>
          </cell>
          <cell r="J405">
            <v>4094.3924735999994</v>
          </cell>
          <cell r="K405">
            <v>49133</v>
          </cell>
          <cell r="L405">
            <v>6075.9299647999987</v>
          </cell>
          <cell r="M405">
            <v>1500</v>
          </cell>
          <cell r="N405">
            <v>683</v>
          </cell>
          <cell r="O405">
            <v>3276</v>
          </cell>
          <cell r="P405">
            <v>6000</v>
          </cell>
          <cell r="Q405">
            <v>1365</v>
          </cell>
          <cell r="T405">
            <v>6265</v>
          </cell>
          <cell r="U405">
            <v>836</v>
          </cell>
          <cell r="V405">
            <v>2055.6</v>
          </cell>
          <cell r="Z405">
            <v>2500</v>
          </cell>
          <cell r="AA405">
            <v>79689.529964800007</v>
          </cell>
        </row>
        <row r="406">
          <cell r="A406" t="str">
            <v>24010013</v>
          </cell>
          <cell r="B406" t="str">
            <v>Mex Pech Maria</v>
          </cell>
          <cell r="C406" t="str">
            <v>Asistente educativa "b"</v>
          </cell>
          <cell r="D406">
            <v>111.18848</v>
          </cell>
          <cell r="E406">
            <v>3335.6543999999999</v>
          </cell>
          <cell r="H406">
            <v>3335.6543999999999</v>
          </cell>
          <cell r="I406">
            <v>133.426176</v>
          </cell>
          <cell r="J406">
            <v>3469.0805759999998</v>
          </cell>
          <cell r="K406">
            <v>41629</v>
          </cell>
          <cell r="L406">
            <v>4818.1807679999993</v>
          </cell>
          <cell r="M406">
            <v>1500</v>
          </cell>
          <cell r="N406">
            <v>579</v>
          </cell>
          <cell r="O406">
            <v>2776</v>
          </cell>
          <cell r="P406">
            <v>6000</v>
          </cell>
          <cell r="Q406">
            <v>1157</v>
          </cell>
          <cell r="R406">
            <v>324</v>
          </cell>
          <cell r="T406">
            <v>5308</v>
          </cell>
          <cell r="U406">
            <v>708</v>
          </cell>
          <cell r="V406">
            <v>2590.08</v>
          </cell>
          <cell r="Z406">
            <v>2500</v>
          </cell>
          <cell r="AA406">
            <v>69889.260767999993</v>
          </cell>
        </row>
        <row r="407">
          <cell r="A407" t="str">
            <v>46010020</v>
          </cell>
          <cell r="B407" t="str">
            <v>Orosa Soberanis Silvia Esther</v>
          </cell>
          <cell r="C407" t="str">
            <v>Asistente educativa "b"</v>
          </cell>
          <cell r="D407">
            <v>111.18848</v>
          </cell>
          <cell r="E407">
            <v>3335.6543999999999</v>
          </cell>
          <cell r="H407">
            <v>3335.6543999999999</v>
          </cell>
          <cell r="I407">
            <v>133.426176</v>
          </cell>
          <cell r="J407">
            <v>3469.0805759999998</v>
          </cell>
          <cell r="K407">
            <v>41629</v>
          </cell>
          <cell r="L407">
            <v>4818.1807679999993</v>
          </cell>
          <cell r="M407">
            <v>1500</v>
          </cell>
          <cell r="N407">
            <v>579</v>
          </cell>
          <cell r="O407">
            <v>2776</v>
          </cell>
          <cell r="P407">
            <v>6000</v>
          </cell>
          <cell r="Q407">
            <v>1157</v>
          </cell>
          <cell r="R407">
            <v>324</v>
          </cell>
          <cell r="T407">
            <v>5308</v>
          </cell>
          <cell r="U407">
            <v>708</v>
          </cell>
          <cell r="V407">
            <v>2590.08</v>
          </cell>
          <cell r="Z407">
            <v>2500</v>
          </cell>
          <cell r="AA407">
            <v>69889.260767999993</v>
          </cell>
        </row>
        <row r="408">
          <cell r="A408" t="str">
            <v>24040020</v>
          </cell>
          <cell r="B408" t="str">
            <v>Barahona Mena Silvia Jesus</v>
          </cell>
          <cell r="C408" t="str">
            <v>Asistente educativa "b"</v>
          </cell>
          <cell r="D408">
            <v>111.18848</v>
          </cell>
          <cell r="E408">
            <v>3335.6543999999999</v>
          </cell>
          <cell r="H408">
            <v>3335.6543999999999</v>
          </cell>
          <cell r="I408">
            <v>133.426176</v>
          </cell>
          <cell r="J408">
            <v>3469.0805759999998</v>
          </cell>
          <cell r="K408">
            <v>41629</v>
          </cell>
          <cell r="L408">
            <v>4818.1807679999993</v>
          </cell>
          <cell r="M408">
            <v>1500</v>
          </cell>
          <cell r="N408">
            <v>579</v>
          </cell>
          <cell r="O408">
            <v>2776</v>
          </cell>
          <cell r="P408">
            <v>6000</v>
          </cell>
          <cell r="Q408">
            <v>1157</v>
          </cell>
          <cell r="R408">
            <v>972</v>
          </cell>
          <cell r="T408">
            <v>5308</v>
          </cell>
          <cell r="U408">
            <v>708</v>
          </cell>
          <cell r="V408">
            <v>2590.08</v>
          </cell>
          <cell r="Z408">
            <v>2500</v>
          </cell>
          <cell r="AA408">
            <v>70537.260767999993</v>
          </cell>
        </row>
        <row r="409">
          <cell r="A409" t="str">
            <v>24040023</v>
          </cell>
          <cell r="B409" t="str">
            <v>Martinez Trejo Claudia Dolores</v>
          </cell>
          <cell r="C409" t="str">
            <v>Asistente educativa "b"</v>
          </cell>
          <cell r="D409">
            <v>111.18848</v>
          </cell>
          <cell r="E409">
            <v>3335.6543999999999</v>
          </cell>
          <cell r="H409">
            <v>3335.6543999999999</v>
          </cell>
          <cell r="I409">
            <v>133.426176</v>
          </cell>
          <cell r="J409">
            <v>3469.0805759999998</v>
          </cell>
          <cell r="K409">
            <v>41629</v>
          </cell>
          <cell r="L409">
            <v>4818.1807679999993</v>
          </cell>
          <cell r="M409">
            <v>1500</v>
          </cell>
          <cell r="N409">
            <v>579</v>
          </cell>
          <cell r="O409">
            <v>2776</v>
          </cell>
          <cell r="P409">
            <v>6000</v>
          </cell>
          <cell r="Q409">
            <v>1157</v>
          </cell>
          <cell r="R409">
            <v>324</v>
          </cell>
          <cell r="T409">
            <v>5308</v>
          </cell>
          <cell r="U409">
            <v>708</v>
          </cell>
          <cell r="V409">
            <v>2590.08</v>
          </cell>
          <cell r="Z409">
            <v>2500</v>
          </cell>
          <cell r="AA409">
            <v>69889.260767999993</v>
          </cell>
        </row>
        <row r="410">
          <cell r="A410" t="str">
            <v>46040006</v>
          </cell>
          <cell r="B410" t="str">
            <v>Barbosa Polanco Nelly Carolina</v>
          </cell>
          <cell r="C410" t="str">
            <v>Encargada de grupo</v>
          </cell>
          <cell r="D410">
            <v>131.23052799999999</v>
          </cell>
          <cell r="E410">
            <v>3936.9158399999997</v>
          </cell>
          <cell r="H410">
            <v>3936.9158399999997</v>
          </cell>
          <cell r="I410">
            <v>157.47663359999999</v>
          </cell>
          <cell r="J410">
            <v>4094.3924735999994</v>
          </cell>
          <cell r="K410">
            <v>49133</v>
          </cell>
          <cell r="L410">
            <v>6075.9299647999987</v>
          </cell>
          <cell r="M410">
            <v>1500</v>
          </cell>
          <cell r="N410">
            <v>683</v>
          </cell>
          <cell r="O410">
            <v>3276</v>
          </cell>
          <cell r="P410">
            <v>6000</v>
          </cell>
          <cell r="Q410">
            <v>1365</v>
          </cell>
          <cell r="R410">
            <v>324</v>
          </cell>
          <cell r="T410">
            <v>6265</v>
          </cell>
          <cell r="U410">
            <v>836</v>
          </cell>
          <cell r="V410">
            <v>2055.6</v>
          </cell>
          <cell r="Z410">
            <v>2500</v>
          </cell>
          <cell r="AA410">
            <v>80013.529964800007</v>
          </cell>
        </row>
        <row r="411">
          <cell r="A411" t="str">
            <v>24030020</v>
          </cell>
          <cell r="B411" t="str">
            <v>Balam Ramirez Heydi</v>
          </cell>
          <cell r="C411" t="str">
            <v>Asistente educativa "b"</v>
          </cell>
          <cell r="D411">
            <v>111.18848</v>
          </cell>
          <cell r="E411">
            <v>3335.6543999999999</v>
          </cell>
          <cell r="H411">
            <v>3335.6543999999999</v>
          </cell>
          <cell r="I411">
            <v>133.426176</v>
          </cell>
          <cell r="J411">
            <v>3469.0805759999998</v>
          </cell>
          <cell r="K411">
            <v>41629</v>
          </cell>
          <cell r="L411">
            <v>4818.1807679999993</v>
          </cell>
          <cell r="M411">
            <v>1500</v>
          </cell>
          <cell r="N411">
            <v>579</v>
          </cell>
          <cell r="O411">
            <v>2776</v>
          </cell>
          <cell r="P411">
            <v>6000</v>
          </cell>
          <cell r="Q411">
            <v>1157</v>
          </cell>
          <cell r="T411">
            <v>5308</v>
          </cell>
          <cell r="U411">
            <v>708</v>
          </cell>
          <cell r="V411">
            <v>2590.08</v>
          </cell>
          <cell r="Z411">
            <v>2500</v>
          </cell>
          <cell r="AA411">
            <v>69565.260767999993</v>
          </cell>
        </row>
        <row r="412">
          <cell r="A412" t="str">
            <v>24050026</v>
          </cell>
          <cell r="B412" t="str">
            <v>Chan Rosado Julia Elizabeth</v>
          </cell>
          <cell r="C412" t="str">
            <v>Encargada de grupo</v>
          </cell>
          <cell r="D412">
            <v>131.23052799999999</v>
          </cell>
          <cell r="E412">
            <v>3936.9158399999997</v>
          </cell>
          <cell r="H412">
            <v>3936.9158399999997</v>
          </cell>
          <cell r="I412">
            <v>157.47663359999999</v>
          </cell>
          <cell r="J412">
            <v>4094.3924735999994</v>
          </cell>
          <cell r="K412">
            <v>49133</v>
          </cell>
          <cell r="L412">
            <v>6075.9299647999987</v>
          </cell>
          <cell r="M412">
            <v>1500</v>
          </cell>
          <cell r="N412">
            <v>683</v>
          </cell>
          <cell r="O412">
            <v>3276</v>
          </cell>
          <cell r="P412">
            <v>6000</v>
          </cell>
          <cell r="Q412">
            <v>1365</v>
          </cell>
          <cell r="R412">
            <v>324</v>
          </cell>
          <cell r="T412">
            <v>6265</v>
          </cell>
          <cell r="U412">
            <v>836</v>
          </cell>
          <cell r="V412">
            <v>2055.6</v>
          </cell>
          <cell r="Z412">
            <v>2500</v>
          </cell>
          <cell r="AA412">
            <v>80013.529964800007</v>
          </cell>
        </row>
        <row r="413">
          <cell r="A413" t="str">
            <v>24070029</v>
          </cell>
          <cell r="B413" t="str">
            <v>Peniche Juarez Delia</v>
          </cell>
          <cell r="C413" t="str">
            <v>Asistente educativa "b"</v>
          </cell>
          <cell r="D413">
            <v>111.18848</v>
          </cell>
          <cell r="E413">
            <v>3335.6543999999999</v>
          </cell>
          <cell r="H413">
            <v>3335.6543999999999</v>
          </cell>
          <cell r="I413">
            <v>133.426176</v>
          </cell>
          <cell r="J413">
            <v>3469.0805759999998</v>
          </cell>
          <cell r="K413">
            <v>41629</v>
          </cell>
          <cell r="L413">
            <v>4818.1807679999993</v>
          </cell>
          <cell r="M413">
            <v>1500</v>
          </cell>
          <cell r="N413">
            <v>579</v>
          </cell>
          <cell r="O413">
            <v>2776</v>
          </cell>
          <cell r="P413">
            <v>6000</v>
          </cell>
          <cell r="Q413">
            <v>1157</v>
          </cell>
          <cell r="R413">
            <v>972</v>
          </cell>
          <cell r="T413">
            <v>5308</v>
          </cell>
          <cell r="U413">
            <v>708</v>
          </cell>
          <cell r="V413">
            <v>2590.08</v>
          </cell>
          <cell r="Z413">
            <v>2500</v>
          </cell>
          <cell r="AA413">
            <v>70537.260767999993</v>
          </cell>
        </row>
        <row r="414">
          <cell r="A414" t="str">
            <v>24080003</v>
          </cell>
          <cell r="B414" t="str">
            <v>Varguez Perez Sheila Del Carmen</v>
          </cell>
          <cell r="C414" t="str">
            <v>Asistente educativa "b"</v>
          </cell>
          <cell r="D414">
            <v>111.19</v>
          </cell>
          <cell r="E414">
            <v>3335.7</v>
          </cell>
          <cell r="H414">
            <v>3335.7</v>
          </cell>
          <cell r="I414">
            <v>133.428</v>
          </cell>
          <cell r="J414">
            <v>3469.1279999999997</v>
          </cell>
          <cell r="K414">
            <v>41630</v>
          </cell>
          <cell r="L414">
            <v>4818.2539999999999</v>
          </cell>
          <cell r="M414">
            <v>1500</v>
          </cell>
          <cell r="N414">
            <v>579</v>
          </cell>
          <cell r="O414">
            <v>2776</v>
          </cell>
          <cell r="P414">
            <v>6000</v>
          </cell>
          <cell r="Q414">
            <v>1157</v>
          </cell>
          <cell r="T414">
            <v>5308</v>
          </cell>
          <cell r="U414">
            <v>708</v>
          </cell>
          <cell r="V414">
            <v>2589.84</v>
          </cell>
          <cell r="Z414">
            <v>2500</v>
          </cell>
          <cell r="AA414">
            <v>69566.093999999997</v>
          </cell>
        </row>
        <row r="415">
          <cell r="A415" t="str">
            <v>24030018</v>
          </cell>
          <cell r="B415" t="str">
            <v>Mendez Zeel Nedy Patricia</v>
          </cell>
          <cell r="C415" t="str">
            <v>Asistente educativa "b"</v>
          </cell>
          <cell r="D415">
            <v>111.18848</v>
          </cell>
          <cell r="E415">
            <v>3335.6543999999999</v>
          </cell>
          <cell r="H415">
            <v>3335.6543999999999</v>
          </cell>
          <cell r="I415">
            <v>133.426176</v>
          </cell>
          <cell r="J415">
            <v>3469.0805759999998</v>
          </cell>
          <cell r="K415">
            <v>41629</v>
          </cell>
          <cell r="L415">
            <v>4818.1807679999993</v>
          </cell>
          <cell r="M415">
            <v>1500</v>
          </cell>
          <cell r="N415">
            <v>579</v>
          </cell>
          <cell r="O415">
            <v>2776</v>
          </cell>
          <cell r="P415">
            <v>6000</v>
          </cell>
          <cell r="Q415">
            <v>1157</v>
          </cell>
          <cell r="R415">
            <v>324</v>
          </cell>
          <cell r="T415">
            <v>5308</v>
          </cell>
          <cell r="U415">
            <v>708</v>
          </cell>
          <cell r="V415">
            <v>2590.08</v>
          </cell>
          <cell r="Z415">
            <v>2500</v>
          </cell>
          <cell r="AA415">
            <v>69889.260767999993</v>
          </cell>
        </row>
        <row r="416">
          <cell r="A416" t="str">
            <v>24040025</v>
          </cell>
          <cell r="B416" t="str">
            <v>Osalde Chan Karina Ivette</v>
          </cell>
          <cell r="C416" t="str">
            <v>Encargada de grupo</v>
          </cell>
          <cell r="D416">
            <v>131.23052799999999</v>
          </cell>
          <cell r="E416">
            <v>3936.9158399999997</v>
          </cell>
          <cell r="H416">
            <v>3936.9158399999997</v>
          </cell>
          <cell r="I416">
            <v>157.47663359999999</v>
          </cell>
          <cell r="J416">
            <v>4094.3924735999994</v>
          </cell>
          <cell r="K416">
            <v>49133</v>
          </cell>
          <cell r="L416">
            <v>6075.9299647999987</v>
          </cell>
          <cell r="M416">
            <v>1500</v>
          </cell>
          <cell r="N416">
            <v>683</v>
          </cell>
          <cell r="O416">
            <v>3276</v>
          </cell>
          <cell r="P416">
            <v>6000</v>
          </cell>
          <cell r="Q416">
            <v>1365</v>
          </cell>
          <cell r="R416">
            <v>324</v>
          </cell>
          <cell r="T416">
            <v>6265</v>
          </cell>
          <cell r="U416">
            <v>836</v>
          </cell>
          <cell r="V416">
            <v>2055.6</v>
          </cell>
          <cell r="Z416">
            <v>2500</v>
          </cell>
          <cell r="AA416">
            <v>80013.529964800007</v>
          </cell>
        </row>
        <row r="417">
          <cell r="A417" t="str">
            <v>06010042</v>
          </cell>
          <cell r="B417" t="str">
            <v>Perera Uicab Jose Ignacio</v>
          </cell>
          <cell r="C417" t="str">
            <v>Jefe de mantenimiento "b"</v>
          </cell>
          <cell r="D417">
            <v>115.65548800000001</v>
          </cell>
          <cell r="E417">
            <v>3469.66464</v>
          </cell>
          <cell r="H417">
            <v>3469.66464</v>
          </cell>
          <cell r="I417">
            <v>138.7865856</v>
          </cell>
          <cell r="J417">
            <v>3608.4512255999998</v>
          </cell>
          <cell r="K417">
            <v>43302</v>
          </cell>
          <cell r="L417">
            <v>5034.3483008000003</v>
          </cell>
          <cell r="M417">
            <v>1500</v>
          </cell>
          <cell r="N417">
            <v>602</v>
          </cell>
          <cell r="O417">
            <v>2887</v>
          </cell>
          <cell r="P417">
            <v>6000</v>
          </cell>
          <cell r="Q417">
            <v>1203</v>
          </cell>
          <cell r="T417">
            <v>5521</v>
          </cell>
          <cell r="U417">
            <v>737</v>
          </cell>
          <cell r="V417">
            <v>2441.04</v>
          </cell>
          <cell r="Z417">
            <v>2500</v>
          </cell>
          <cell r="AA417">
            <v>71727.388300799998</v>
          </cell>
        </row>
        <row r="418">
          <cell r="A418" t="str">
            <v>24020016</v>
          </cell>
          <cell r="B418" t="str">
            <v>Castellanos Dorantes Lourdes Del Carmen</v>
          </cell>
          <cell r="C418" t="str">
            <v>Enfermera "b"</v>
          </cell>
          <cell r="D418">
            <v>112.4864</v>
          </cell>
          <cell r="E418">
            <v>3374.5920000000001</v>
          </cell>
          <cell r="H418">
            <v>3374.5920000000001</v>
          </cell>
          <cell r="I418">
            <v>134.98367999999999</v>
          </cell>
          <cell r="J418">
            <v>3509.5756799999999</v>
          </cell>
          <cell r="K418">
            <v>42115</v>
          </cell>
          <cell r="L418">
            <v>4880.9842399999998</v>
          </cell>
          <cell r="M418">
            <v>1500</v>
          </cell>
          <cell r="N418">
            <v>585</v>
          </cell>
          <cell r="O418">
            <v>2808</v>
          </cell>
          <cell r="P418">
            <v>6000</v>
          </cell>
          <cell r="Q418">
            <v>1170</v>
          </cell>
          <cell r="R418">
            <v>972</v>
          </cell>
          <cell r="T418">
            <v>5370</v>
          </cell>
          <cell r="U418">
            <v>716</v>
          </cell>
          <cell r="V418">
            <v>2441.04</v>
          </cell>
          <cell r="Z418">
            <v>2500</v>
          </cell>
          <cell r="AA418">
            <v>71058.024239999984</v>
          </cell>
        </row>
        <row r="419">
          <cell r="A419" t="str">
            <v>24020019</v>
          </cell>
          <cell r="B419" t="str">
            <v>Yañez G. Canton Alicia Margarita</v>
          </cell>
          <cell r="C419" t="str">
            <v>Doctor "b"</v>
          </cell>
          <cell r="D419">
            <v>173.33</v>
          </cell>
          <cell r="E419">
            <v>5199.9000000000005</v>
          </cell>
          <cell r="H419">
            <v>5199.9000000000005</v>
          </cell>
          <cell r="I419">
            <v>207.99600000000004</v>
          </cell>
          <cell r="J419">
            <v>5407.8960000000006</v>
          </cell>
          <cell r="K419">
            <v>64895</v>
          </cell>
          <cell r="L419">
            <v>8300.1779999999999</v>
          </cell>
          <cell r="M419">
            <v>1500</v>
          </cell>
          <cell r="N419">
            <v>902</v>
          </cell>
          <cell r="O419">
            <v>4327</v>
          </cell>
          <cell r="P419">
            <v>6000</v>
          </cell>
          <cell r="Q419">
            <v>1803</v>
          </cell>
          <cell r="T419">
            <v>8275</v>
          </cell>
          <cell r="U419">
            <v>1104</v>
          </cell>
          <cell r="V419">
            <v>92.88</v>
          </cell>
          <cell r="Z419">
            <v>2500</v>
          </cell>
          <cell r="AA419">
            <v>99699.058000000005</v>
          </cell>
        </row>
        <row r="420">
          <cell r="A420" t="str">
            <v>24130045</v>
          </cell>
          <cell r="B420" t="str">
            <v>Cuevas Magaña Carlos Humberto</v>
          </cell>
          <cell r="C420" t="str">
            <v>Vigilante "b"</v>
          </cell>
          <cell r="D420">
            <v>106.786368</v>
          </cell>
          <cell r="E420">
            <v>3203.5910399999998</v>
          </cell>
          <cell r="H420">
            <v>3203.5910399999998</v>
          </cell>
          <cell r="I420">
            <v>128.1436416</v>
          </cell>
          <cell r="J420">
            <v>3331.7346815999999</v>
          </cell>
          <cell r="K420">
            <v>39981</v>
          </cell>
          <cell r="L420">
            <v>4605.1429088000004</v>
          </cell>
          <cell r="M420">
            <v>1500</v>
          </cell>
          <cell r="N420">
            <v>556</v>
          </cell>
          <cell r="O420">
            <v>2666</v>
          </cell>
          <cell r="P420">
            <v>6000</v>
          </cell>
          <cell r="Q420">
            <v>1111</v>
          </cell>
          <cell r="R420">
            <v>1620</v>
          </cell>
          <cell r="S420">
            <v>1333</v>
          </cell>
          <cell r="T420">
            <v>5098</v>
          </cell>
          <cell r="U420">
            <v>680</v>
          </cell>
          <cell r="V420">
            <v>2845.92</v>
          </cell>
          <cell r="W420">
            <v>2666</v>
          </cell>
          <cell r="Z420">
            <v>2500</v>
          </cell>
          <cell r="AA420">
            <v>73162.062908799999</v>
          </cell>
        </row>
        <row r="421">
          <cell r="A421" t="str">
            <v>42010004</v>
          </cell>
          <cell r="B421" t="str">
            <v>Chan Pool Gregorio Anacleto</v>
          </cell>
          <cell r="C421" t="str">
            <v>Vigilante "b"</v>
          </cell>
          <cell r="D421">
            <v>106.786368</v>
          </cell>
          <cell r="E421">
            <v>3203.5910399999998</v>
          </cell>
          <cell r="H421">
            <v>3203.5910399999998</v>
          </cell>
          <cell r="I421">
            <v>128.1436416</v>
          </cell>
          <cell r="J421">
            <v>3331.7346815999999</v>
          </cell>
          <cell r="K421">
            <v>39981</v>
          </cell>
          <cell r="L421">
            <v>4605.1429088000004</v>
          </cell>
          <cell r="M421">
            <v>1500</v>
          </cell>
          <cell r="N421">
            <v>556</v>
          </cell>
          <cell r="O421">
            <v>2666</v>
          </cell>
          <cell r="P421">
            <v>6000</v>
          </cell>
          <cell r="Q421">
            <v>1111</v>
          </cell>
          <cell r="R421">
            <v>648</v>
          </cell>
          <cell r="S421">
            <v>1333</v>
          </cell>
          <cell r="T421">
            <v>5098</v>
          </cell>
          <cell r="U421">
            <v>680</v>
          </cell>
          <cell r="V421">
            <v>2845.92</v>
          </cell>
          <cell r="W421">
            <v>2666</v>
          </cell>
          <cell r="Z421">
            <v>2500</v>
          </cell>
          <cell r="AA421">
            <v>72190.062908799999</v>
          </cell>
        </row>
        <row r="422">
          <cell r="B422" t="str">
            <v>Subtotal</v>
          </cell>
          <cell r="D422">
            <v>6177.9510079999982</v>
          </cell>
          <cell r="E422">
            <v>185608.47024</v>
          </cell>
          <cell r="F422">
            <v>0</v>
          </cell>
          <cell r="G422">
            <v>36</v>
          </cell>
          <cell r="H422">
            <v>185608.47024</v>
          </cell>
          <cell r="I422">
            <v>7424.338809599999</v>
          </cell>
          <cell r="J422">
            <v>193032.80904960001</v>
          </cell>
          <cell r="K422">
            <v>2316410</v>
          </cell>
          <cell r="L422">
            <v>275688.3487327997</v>
          </cell>
          <cell r="M422">
            <v>76500</v>
          </cell>
          <cell r="N422">
            <v>32206</v>
          </cell>
          <cell r="O422">
            <v>143848</v>
          </cell>
          <cell r="P422">
            <v>306000</v>
          </cell>
          <cell r="Q422">
            <v>64367</v>
          </cell>
          <cell r="R422">
            <v>16200</v>
          </cell>
          <cell r="S422">
            <v>2666</v>
          </cell>
          <cell r="T422">
            <v>295360</v>
          </cell>
          <cell r="U422">
            <v>39398</v>
          </cell>
          <cell r="V422">
            <v>124236.96</v>
          </cell>
          <cell r="W422">
            <v>5332</v>
          </cell>
          <cell r="X422">
            <v>0</v>
          </cell>
          <cell r="Y422">
            <v>39787</v>
          </cell>
          <cell r="Z422">
            <v>127500</v>
          </cell>
          <cell r="AB422">
            <v>3865499.3087328011</v>
          </cell>
        </row>
        <row r="423">
          <cell r="B423" t="str">
            <v>Cendi juan pablo II - Administrativo</v>
          </cell>
          <cell r="E423">
            <v>0</v>
          </cell>
        </row>
        <row r="424">
          <cell r="A424" t="str">
            <v>22010002</v>
          </cell>
          <cell r="B424" t="str">
            <v>Dzib Chable Yazmin Del Carmen</v>
          </cell>
          <cell r="C424" t="str">
            <v>Psicologo "a"</v>
          </cell>
          <cell r="D424">
            <v>126.9</v>
          </cell>
          <cell r="E424">
            <v>3807</v>
          </cell>
          <cell r="H424">
            <v>3807</v>
          </cell>
          <cell r="I424">
            <v>152.28</v>
          </cell>
          <cell r="J424">
            <v>3959.28</v>
          </cell>
          <cell r="K424">
            <v>47512</v>
          </cell>
          <cell r="L424">
            <v>5852.52</v>
          </cell>
          <cell r="M424">
            <v>1500</v>
          </cell>
          <cell r="N424">
            <v>660</v>
          </cell>
          <cell r="O424">
            <v>3168</v>
          </cell>
          <cell r="P424">
            <v>6000</v>
          </cell>
          <cell r="Q424">
            <v>1320</v>
          </cell>
          <cell r="T424">
            <v>6058</v>
          </cell>
          <cell r="U424">
            <v>808</v>
          </cell>
          <cell r="V424">
            <v>2144.88</v>
          </cell>
          <cell r="Z424">
            <v>2500</v>
          </cell>
          <cell r="AA424">
            <v>77523.400000000009</v>
          </cell>
        </row>
        <row r="425">
          <cell r="A425" t="str">
            <v>23010013</v>
          </cell>
          <cell r="B425" t="str">
            <v>Rosado Puerto Lilian Raquel</v>
          </cell>
          <cell r="C425" t="str">
            <v>Auxiliar administrativo cendi</v>
          </cell>
          <cell r="D425">
            <v>126.904128</v>
          </cell>
          <cell r="E425">
            <v>3807.1238400000002</v>
          </cell>
          <cell r="H425">
            <v>3807.1238400000002</v>
          </cell>
          <cell r="I425">
            <v>152.28495360000002</v>
          </cell>
          <cell r="J425">
            <v>3959.4087936000001</v>
          </cell>
          <cell r="K425">
            <v>47513</v>
          </cell>
          <cell r="L425">
            <v>5852.7217247999997</v>
          </cell>
          <cell r="M425">
            <v>1500</v>
          </cell>
          <cell r="N425">
            <v>660</v>
          </cell>
          <cell r="O425">
            <v>3168</v>
          </cell>
          <cell r="P425">
            <v>6000</v>
          </cell>
          <cell r="Q425">
            <v>1320</v>
          </cell>
          <cell r="R425">
            <v>324</v>
          </cell>
          <cell r="T425">
            <v>6058</v>
          </cell>
          <cell r="U425">
            <v>808</v>
          </cell>
          <cell r="V425">
            <v>2144.64</v>
          </cell>
          <cell r="Z425">
            <v>2500</v>
          </cell>
          <cell r="AA425">
            <v>77848.361724800008</v>
          </cell>
        </row>
        <row r="426">
          <cell r="A426" t="str">
            <v>24010004</v>
          </cell>
          <cell r="B426" t="str">
            <v>Chan Barbosa Fanny Edith</v>
          </cell>
          <cell r="C426" t="str">
            <v>Directora de Cendi</v>
          </cell>
          <cell r="D426">
            <v>425.06880000000001</v>
          </cell>
          <cell r="E426">
            <v>12752.064</v>
          </cell>
          <cell r="H426">
            <v>12752.064</v>
          </cell>
          <cell r="I426">
            <v>510.08256</v>
          </cell>
          <cell r="J426">
            <v>13262.146560000001</v>
          </cell>
          <cell r="K426">
            <v>159146</v>
          </cell>
          <cell r="L426">
            <v>20936.002080000002</v>
          </cell>
          <cell r="M426">
            <v>1500</v>
          </cell>
          <cell r="N426">
            <v>2211</v>
          </cell>
          <cell r="P426">
            <v>6000</v>
          </cell>
          <cell r="Q426">
            <v>4421</v>
          </cell>
          <cell r="R426">
            <v>648</v>
          </cell>
          <cell r="T426">
            <v>20292</v>
          </cell>
          <cell r="U426">
            <v>2706</v>
          </cell>
          <cell r="V426">
            <v>0</v>
          </cell>
          <cell r="Y426">
            <v>39787</v>
          </cell>
          <cell r="Z426">
            <v>2500</v>
          </cell>
          <cell r="AA426">
            <v>260147.00208000001</v>
          </cell>
        </row>
        <row r="427">
          <cell r="A427" t="str">
            <v>24090035</v>
          </cell>
          <cell r="B427" t="str">
            <v>Pacheco Ucan Nancy Del Rosario</v>
          </cell>
          <cell r="C427" t="str">
            <v>Coordinador de Pedagogia</v>
          </cell>
          <cell r="D427">
            <v>198.289728</v>
          </cell>
          <cell r="E427">
            <v>5948.6918399999995</v>
          </cell>
          <cell r="H427">
            <v>5948.6918399999995</v>
          </cell>
          <cell r="I427">
            <v>237.94767359999997</v>
          </cell>
          <cell r="J427">
            <v>6186.6395135999992</v>
          </cell>
          <cell r="K427">
            <v>74240</v>
          </cell>
          <cell r="L427">
            <v>9603.892684800001</v>
          </cell>
          <cell r="M427">
            <v>1500</v>
          </cell>
          <cell r="N427">
            <v>1032</v>
          </cell>
          <cell r="O427">
            <v>4950</v>
          </cell>
          <cell r="P427">
            <v>6000</v>
          </cell>
          <cell r="Q427">
            <v>2063</v>
          </cell>
          <cell r="R427">
            <v>972</v>
          </cell>
          <cell r="T427">
            <v>9466</v>
          </cell>
          <cell r="U427">
            <v>1263</v>
          </cell>
          <cell r="V427">
            <v>0</v>
          </cell>
          <cell r="Z427">
            <v>2500</v>
          </cell>
          <cell r="AA427">
            <v>113589.8926848</v>
          </cell>
        </row>
        <row r="428">
          <cell r="A428" t="str">
            <v>25010008</v>
          </cell>
          <cell r="B428" t="str">
            <v>Cuevas Caballero Miguel De Atocha</v>
          </cell>
          <cell r="C428" t="str">
            <v>Instructor</v>
          </cell>
          <cell r="D428">
            <v>44.99</v>
          </cell>
          <cell r="E428">
            <v>1619.64</v>
          </cell>
          <cell r="G428">
            <v>36</v>
          </cell>
          <cell r="H428">
            <v>1619.64</v>
          </cell>
          <cell r="I428">
            <v>64.785600000000002</v>
          </cell>
          <cell r="J428">
            <v>1684.4256</v>
          </cell>
          <cell r="K428">
            <v>20214</v>
          </cell>
          <cell r="L428">
            <v>2245.9007999999999</v>
          </cell>
          <cell r="M428">
            <v>1500</v>
          </cell>
          <cell r="N428">
            <v>281</v>
          </cell>
          <cell r="O428">
            <v>1348</v>
          </cell>
          <cell r="P428">
            <v>6000</v>
          </cell>
          <cell r="Q428">
            <v>562</v>
          </cell>
          <cell r="R428">
            <v>324</v>
          </cell>
          <cell r="T428">
            <v>2578</v>
          </cell>
          <cell r="U428">
            <v>344</v>
          </cell>
          <cell r="V428">
            <v>3934.8</v>
          </cell>
          <cell r="Z428">
            <v>2500</v>
          </cell>
          <cell r="AA428">
            <v>41831.700800000006</v>
          </cell>
        </row>
        <row r="429">
          <cell r="A429" t="str">
            <v>24100039</v>
          </cell>
          <cell r="B429" t="str">
            <v>Pacheco Camara Genny G.</v>
          </cell>
          <cell r="C429" t="str">
            <v>Cocinera de Cendi</v>
          </cell>
          <cell r="D429">
            <v>103.61727999999999</v>
          </cell>
          <cell r="E429">
            <v>3108.5183999999999</v>
          </cell>
          <cell r="H429">
            <v>3108.5183999999999</v>
          </cell>
          <cell r="I429">
            <v>124.34073600000001</v>
          </cell>
          <cell r="J429">
            <v>3232.859136</v>
          </cell>
          <cell r="K429">
            <v>38795</v>
          </cell>
          <cell r="L429">
            <v>4410.6888480000007</v>
          </cell>
          <cell r="M429">
            <v>1500</v>
          </cell>
          <cell r="N429">
            <v>539</v>
          </cell>
          <cell r="O429">
            <v>2587</v>
          </cell>
          <cell r="P429">
            <v>6000</v>
          </cell>
          <cell r="Q429">
            <v>1078</v>
          </cell>
          <cell r="R429">
            <v>972</v>
          </cell>
          <cell r="T429">
            <v>4947</v>
          </cell>
          <cell r="U429">
            <v>660</v>
          </cell>
          <cell r="V429">
            <v>2911.2</v>
          </cell>
          <cell r="Z429">
            <v>2500</v>
          </cell>
          <cell r="AA429">
            <v>66899.888848000002</v>
          </cell>
        </row>
        <row r="430">
          <cell r="A430" t="str">
            <v>25010022</v>
          </cell>
          <cell r="B430" t="str">
            <v>Rosado - Sandra Ruby</v>
          </cell>
          <cell r="C430" t="str">
            <v>Economa</v>
          </cell>
          <cell r="D430">
            <v>112.4864</v>
          </cell>
          <cell r="E430">
            <v>3374.5920000000001</v>
          </cell>
          <cell r="H430">
            <v>3374.5920000000001</v>
          </cell>
          <cell r="I430">
            <v>134.98367999999999</v>
          </cell>
          <cell r="J430">
            <v>3509.5756799999999</v>
          </cell>
          <cell r="K430">
            <v>42115</v>
          </cell>
          <cell r="L430">
            <v>4880.9842399999998</v>
          </cell>
          <cell r="M430">
            <v>1500</v>
          </cell>
          <cell r="N430">
            <v>585</v>
          </cell>
          <cell r="O430">
            <v>2808</v>
          </cell>
          <cell r="P430">
            <v>6000</v>
          </cell>
          <cell r="Q430">
            <v>1170</v>
          </cell>
          <cell r="R430">
            <v>324</v>
          </cell>
          <cell r="T430">
            <v>5370</v>
          </cell>
          <cell r="U430">
            <v>716</v>
          </cell>
          <cell r="V430">
            <v>2441.04</v>
          </cell>
          <cell r="Z430">
            <v>2500</v>
          </cell>
          <cell r="AA430">
            <v>70410.024239999999</v>
          </cell>
        </row>
        <row r="431">
          <cell r="A431" t="str">
            <v>25110001</v>
          </cell>
          <cell r="B431" t="str">
            <v>Diaz - Ana Virginia</v>
          </cell>
          <cell r="C431" t="str">
            <v>Galopina "b"</v>
          </cell>
          <cell r="D431">
            <v>99.288799999999995</v>
          </cell>
          <cell r="E431">
            <v>2978.6639999999998</v>
          </cell>
          <cell r="H431">
            <v>2978.6639999999998</v>
          </cell>
          <cell r="I431">
            <v>119.14655999999999</v>
          </cell>
          <cell r="J431">
            <v>3097.8105599999999</v>
          </cell>
          <cell r="K431">
            <v>37174</v>
          </cell>
          <cell r="L431">
            <v>4201.2140799999997</v>
          </cell>
          <cell r="M431">
            <v>1500</v>
          </cell>
          <cell r="N431">
            <v>517</v>
          </cell>
          <cell r="O431">
            <v>2479</v>
          </cell>
          <cell r="P431">
            <v>6000</v>
          </cell>
          <cell r="Q431">
            <v>1033</v>
          </cell>
          <cell r="T431">
            <v>4740</v>
          </cell>
          <cell r="U431">
            <v>632</v>
          </cell>
          <cell r="V431">
            <v>3000</v>
          </cell>
          <cell r="Z431">
            <v>2500</v>
          </cell>
          <cell r="AA431">
            <v>63776.214079999998</v>
          </cell>
        </row>
        <row r="432">
          <cell r="A432" t="str">
            <v>25120001</v>
          </cell>
          <cell r="B432" t="str">
            <v>Gonzalez Sanchez Maria Jesus</v>
          </cell>
          <cell r="C432" t="str">
            <v>Galopina "a"</v>
          </cell>
          <cell r="D432">
            <v>99.29</v>
          </cell>
          <cell r="E432">
            <v>2978.7000000000003</v>
          </cell>
          <cell r="H432">
            <v>2978.7000000000003</v>
          </cell>
          <cell r="I432">
            <v>119.14800000000001</v>
          </cell>
          <cell r="J432">
            <v>3097.8480000000004</v>
          </cell>
          <cell r="K432">
            <v>37175</v>
          </cell>
          <cell r="L432">
            <v>4201.264000000001</v>
          </cell>
          <cell r="M432">
            <v>1500</v>
          </cell>
          <cell r="N432">
            <v>517</v>
          </cell>
          <cell r="O432">
            <v>2479</v>
          </cell>
          <cell r="P432">
            <v>6000</v>
          </cell>
          <cell r="Q432">
            <v>1033</v>
          </cell>
          <cell r="T432">
            <v>4740</v>
          </cell>
          <cell r="U432">
            <v>632</v>
          </cell>
          <cell r="V432">
            <v>3000.24</v>
          </cell>
          <cell r="Z432">
            <v>2500</v>
          </cell>
          <cell r="AA432">
            <v>63777.504000000001</v>
          </cell>
        </row>
        <row r="433">
          <cell r="A433" t="str">
            <v>34040003</v>
          </cell>
          <cell r="B433" t="str">
            <v>May Couoh Francisca</v>
          </cell>
          <cell r="C433" t="str">
            <v>Galopina "b"</v>
          </cell>
          <cell r="D433">
            <v>99.29</v>
          </cell>
          <cell r="E433">
            <v>2978.7000000000003</v>
          </cell>
          <cell r="H433">
            <v>2978.7000000000003</v>
          </cell>
          <cell r="I433">
            <v>119.14800000000001</v>
          </cell>
          <cell r="J433">
            <v>3097.8480000000004</v>
          </cell>
          <cell r="K433">
            <v>37175</v>
          </cell>
          <cell r="L433">
            <v>4201.3100000000004</v>
          </cell>
          <cell r="M433">
            <v>1500</v>
          </cell>
          <cell r="N433">
            <v>517</v>
          </cell>
          <cell r="O433">
            <v>2479</v>
          </cell>
          <cell r="P433">
            <v>6000</v>
          </cell>
          <cell r="Q433">
            <v>1033</v>
          </cell>
          <cell r="T433">
            <v>4740</v>
          </cell>
          <cell r="U433">
            <v>632</v>
          </cell>
          <cell r="V433">
            <v>3040.08</v>
          </cell>
          <cell r="Z433">
            <v>2500</v>
          </cell>
          <cell r="AA433">
            <v>63817.39</v>
          </cell>
        </row>
        <row r="434">
          <cell r="A434" t="str">
            <v>34040003</v>
          </cell>
          <cell r="B434" t="str">
            <v>Buenfil Santos Margarita Rosa</v>
          </cell>
          <cell r="C434" t="str">
            <v>Galopina "b"</v>
          </cell>
          <cell r="D434">
            <v>99.29</v>
          </cell>
          <cell r="E434">
            <v>2978.7000000000003</v>
          </cell>
          <cell r="H434">
            <v>2978.7000000000003</v>
          </cell>
          <cell r="I434">
            <v>119.14800000000001</v>
          </cell>
          <cell r="J434">
            <v>3097.8480000000004</v>
          </cell>
          <cell r="K434">
            <v>37175</v>
          </cell>
          <cell r="L434">
            <v>4201.3100000000004</v>
          </cell>
          <cell r="M434">
            <v>1500</v>
          </cell>
          <cell r="N434">
            <v>517</v>
          </cell>
          <cell r="O434">
            <v>2479</v>
          </cell>
          <cell r="P434">
            <v>6000</v>
          </cell>
          <cell r="Q434">
            <v>1033</v>
          </cell>
          <cell r="T434">
            <v>4740</v>
          </cell>
          <cell r="U434">
            <v>632</v>
          </cell>
          <cell r="V434">
            <v>3040.08</v>
          </cell>
          <cell r="Z434">
            <v>2500</v>
          </cell>
          <cell r="AA434">
            <v>63817.39</v>
          </cell>
        </row>
        <row r="435">
          <cell r="A435" t="str">
            <v>25010003</v>
          </cell>
          <cell r="B435" t="str">
            <v>Arjona - Rosa Maria Del Pilar</v>
          </cell>
          <cell r="C435" t="str">
            <v>Intendente "b"</v>
          </cell>
          <cell r="D435">
            <v>99.288799999999995</v>
          </cell>
          <cell r="E435">
            <v>2978.6639999999998</v>
          </cell>
          <cell r="H435">
            <v>2978.6639999999998</v>
          </cell>
          <cell r="I435">
            <v>119.14655999999999</v>
          </cell>
          <cell r="J435">
            <v>3097.8105599999999</v>
          </cell>
          <cell r="K435">
            <v>37174</v>
          </cell>
          <cell r="L435">
            <v>4201.2140799999997</v>
          </cell>
          <cell r="M435">
            <v>1500</v>
          </cell>
          <cell r="N435">
            <v>517</v>
          </cell>
          <cell r="O435">
            <v>2479</v>
          </cell>
          <cell r="P435">
            <v>6000</v>
          </cell>
          <cell r="Q435">
            <v>1033</v>
          </cell>
          <cell r="R435">
            <v>324</v>
          </cell>
          <cell r="T435">
            <v>4740</v>
          </cell>
          <cell r="U435">
            <v>632</v>
          </cell>
          <cell r="V435">
            <v>3000</v>
          </cell>
          <cell r="Z435">
            <v>2500</v>
          </cell>
          <cell r="AA435">
            <v>64100.214079999998</v>
          </cell>
        </row>
        <row r="436">
          <cell r="A436" t="str">
            <v>25010014</v>
          </cell>
          <cell r="B436" t="str">
            <v>Medina Muñoz Victor Manuel</v>
          </cell>
          <cell r="C436" t="str">
            <v>Intendente "b"</v>
          </cell>
          <cell r="D436">
            <v>99.290880000000001</v>
          </cell>
          <cell r="E436">
            <v>2978.7264</v>
          </cell>
          <cell r="H436">
            <v>2978.7264</v>
          </cell>
          <cell r="I436">
            <v>119.149056</v>
          </cell>
          <cell r="J436">
            <v>3097.8754560000002</v>
          </cell>
          <cell r="K436">
            <v>37175</v>
          </cell>
          <cell r="L436">
            <v>4201.3106080000007</v>
          </cell>
          <cell r="M436">
            <v>1500</v>
          </cell>
          <cell r="N436">
            <v>517</v>
          </cell>
          <cell r="O436">
            <v>2479</v>
          </cell>
          <cell r="P436">
            <v>6000</v>
          </cell>
          <cell r="Q436">
            <v>1033</v>
          </cell>
          <cell r="R436">
            <v>324</v>
          </cell>
          <cell r="T436">
            <v>4740</v>
          </cell>
          <cell r="U436">
            <v>632</v>
          </cell>
          <cell r="V436">
            <v>3000.24</v>
          </cell>
          <cell r="Z436">
            <v>2500</v>
          </cell>
          <cell r="AA436">
            <v>64101.550607999998</v>
          </cell>
        </row>
        <row r="437">
          <cell r="A437" t="str">
            <v>25010025</v>
          </cell>
          <cell r="B437" t="str">
            <v>Ziga - Pedro</v>
          </cell>
          <cell r="C437" t="str">
            <v>Intendente "b"</v>
          </cell>
          <cell r="D437">
            <v>99.290880000000001</v>
          </cell>
          <cell r="E437">
            <v>2978.7264</v>
          </cell>
          <cell r="H437">
            <v>2978.7264</v>
          </cell>
          <cell r="I437">
            <v>119.149056</v>
          </cell>
          <cell r="J437">
            <v>3097.8754560000002</v>
          </cell>
          <cell r="K437">
            <v>37175</v>
          </cell>
          <cell r="L437">
            <v>4201.3106080000007</v>
          </cell>
          <cell r="M437">
            <v>1500</v>
          </cell>
          <cell r="N437">
            <v>517</v>
          </cell>
          <cell r="O437">
            <v>2479</v>
          </cell>
          <cell r="P437">
            <v>6000</v>
          </cell>
          <cell r="Q437">
            <v>1033</v>
          </cell>
          <cell r="R437">
            <v>324</v>
          </cell>
          <cell r="T437">
            <v>4740</v>
          </cell>
          <cell r="U437">
            <v>632</v>
          </cell>
          <cell r="V437">
            <v>3000.24</v>
          </cell>
          <cell r="Z437">
            <v>2500</v>
          </cell>
          <cell r="AA437">
            <v>64101.550607999998</v>
          </cell>
        </row>
        <row r="438">
          <cell r="A438" t="str">
            <v>25130001</v>
          </cell>
          <cell r="B438" t="str">
            <v>Ayala Pacheco Joaquin Abelardo</v>
          </cell>
          <cell r="C438" t="str">
            <v>Jefe de mantenimiento "b"</v>
          </cell>
          <cell r="D438">
            <v>115.65548800000001</v>
          </cell>
          <cell r="E438">
            <v>3469.66464</v>
          </cell>
          <cell r="H438">
            <v>3469.66464</v>
          </cell>
          <cell r="I438">
            <v>138.7865856</v>
          </cell>
          <cell r="J438">
            <v>3608.4512255999998</v>
          </cell>
          <cell r="K438">
            <v>43302</v>
          </cell>
          <cell r="L438">
            <v>5034.3483008000003</v>
          </cell>
          <cell r="M438">
            <v>1500</v>
          </cell>
          <cell r="N438">
            <v>602</v>
          </cell>
          <cell r="O438">
            <v>2887</v>
          </cell>
          <cell r="P438">
            <v>6000</v>
          </cell>
          <cell r="Q438">
            <v>1203</v>
          </cell>
          <cell r="T438">
            <v>5521</v>
          </cell>
          <cell r="U438">
            <v>737</v>
          </cell>
          <cell r="V438">
            <v>2375.7600000000002</v>
          </cell>
          <cell r="Z438">
            <v>2500</v>
          </cell>
          <cell r="AA438">
            <v>71662.108300799999</v>
          </cell>
        </row>
        <row r="439">
          <cell r="A439" t="str">
            <v>25130002</v>
          </cell>
          <cell r="B439" t="str">
            <v>Pech Uitz Angel Roberto</v>
          </cell>
          <cell r="C439" t="str">
            <v>Intendente "b"</v>
          </cell>
          <cell r="D439">
            <v>99.290880000000001</v>
          </cell>
          <cell r="E439">
            <v>2978.7264</v>
          </cell>
          <cell r="H439">
            <v>2978.7264</v>
          </cell>
          <cell r="I439">
            <v>119.149056</v>
          </cell>
          <cell r="J439">
            <v>3097.8754560000002</v>
          </cell>
          <cell r="K439">
            <v>37175</v>
          </cell>
          <cell r="L439">
            <v>4201.3106080000007</v>
          </cell>
          <cell r="M439">
            <v>1500</v>
          </cell>
          <cell r="N439">
            <v>517</v>
          </cell>
          <cell r="O439">
            <v>2479</v>
          </cell>
          <cell r="P439">
            <v>6000</v>
          </cell>
          <cell r="Q439">
            <v>1033</v>
          </cell>
          <cell r="T439">
            <v>4740</v>
          </cell>
          <cell r="U439">
            <v>632</v>
          </cell>
          <cell r="V439">
            <v>3000.24</v>
          </cell>
          <cell r="Z439">
            <v>2500</v>
          </cell>
          <cell r="AA439">
            <v>63777.550607999998</v>
          </cell>
        </row>
        <row r="440">
          <cell r="A440" t="str">
            <v>21040028</v>
          </cell>
          <cell r="B440" t="str">
            <v>Escalante Sosa Bertha Roxana</v>
          </cell>
          <cell r="C440" t="str">
            <v>Encargada de grupo</v>
          </cell>
          <cell r="D440">
            <v>131.23052799999999</v>
          </cell>
          <cell r="E440">
            <v>3936.9158399999997</v>
          </cell>
          <cell r="H440">
            <v>3936.9158399999997</v>
          </cell>
          <cell r="I440">
            <v>157.47663359999999</v>
          </cell>
          <cell r="J440">
            <v>4094.3924735999994</v>
          </cell>
          <cell r="K440">
            <v>49133</v>
          </cell>
          <cell r="L440">
            <v>6075.9299647999987</v>
          </cell>
          <cell r="M440">
            <v>1500</v>
          </cell>
          <cell r="N440">
            <v>683</v>
          </cell>
          <cell r="O440">
            <v>3276</v>
          </cell>
          <cell r="P440">
            <v>6000</v>
          </cell>
          <cell r="Q440">
            <v>1365</v>
          </cell>
          <cell r="R440">
            <v>648</v>
          </cell>
          <cell r="T440">
            <v>6265</v>
          </cell>
          <cell r="U440">
            <v>836</v>
          </cell>
          <cell r="V440">
            <v>2055.6</v>
          </cell>
          <cell r="Z440">
            <v>2500</v>
          </cell>
          <cell r="AA440">
            <v>80337.529964800007</v>
          </cell>
        </row>
        <row r="441">
          <cell r="A441" t="str">
            <v>24040021</v>
          </cell>
          <cell r="B441" t="str">
            <v>Cervera Montaño Rosa Maria</v>
          </cell>
          <cell r="C441" t="str">
            <v>Encargada de grupo</v>
          </cell>
          <cell r="D441">
            <v>131.23052799999999</v>
          </cell>
          <cell r="E441">
            <v>3936.9158399999997</v>
          </cell>
          <cell r="H441">
            <v>3936.9158399999997</v>
          </cell>
          <cell r="I441">
            <v>157.47663359999999</v>
          </cell>
          <cell r="J441">
            <v>4094.3924735999994</v>
          </cell>
          <cell r="K441">
            <v>49133</v>
          </cell>
          <cell r="L441">
            <v>6075.9299647999987</v>
          </cell>
          <cell r="M441">
            <v>1500</v>
          </cell>
          <cell r="N441">
            <v>683</v>
          </cell>
          <cell r="O441">
            <v>3276</v>
          </cell>
          <cell r="P441">
            <v>6000</v>
          </cell>
          <cell r="Q441">
            <v>1365</v>
          </cell>
          <cell r="R441">
            <v>324</v>
          </cell>
          <cell r="T441">
            <v>6265</v>
          </cell>
          <cell r="U441">
            <v>836</v>
          </cell>
          <cell r="V441">
            <v>2055.6</v>
          </cell>
          <cell r="Z441">
            <v>2500</v>
          </cell>
          <cell r="AA441">
            <v>80013.529964800007</v>
          </cell>
        </row>
        <row r="442">
          <cell r="A442" t="str">
            <v>25140036</v>
          </cell>
          <cell r="B442" t="str">
            <v>Herrera Pacheco Wendy  Eugenia Guadalupe</v>
          </cell>
          <cell r="C442" t="str">
            <v>Asistente educativa "b"</v>
          </cell>
          <cell r="D442">
            <v>111.18848</v>
          </cell>
          <cell r="E442">
            <v>3335.6543999999999</v>
          </cell>
          <cell r="H442">
            <v>3335.6543999999999</v>
          </cell>
          <cell r="I442">
            <v>133.426176</v>
          </cell>
          <cell r="J442">
            <v>3469.0805759999998</v>
          </cell>
          <cell r="K442">
            <v>41629</v>
          </cell>
          <cell r="L442">
            <v>4818.1807679999993</v>
          </cell>
          <cell r="M442">
            <v>1500</v>
          </cell>
          <cell r="N442">
            <v>579</v>
          </cell>
          <cell r="O442">
            <v>2776</v>
          </cell>
          <cell r="P442">
            <v>6000</v>
          </cell>
          <cell r="Q442">
            <v>1157</v>
          </cell>
          <cell r="R442">
            <v>324</v>
          </cell>
          <cell r="T442">
            <v>5308</v>
          </cell>
          <cell r="U442">
            <v>708</v>
          </cell>
          <cell r="V442">
            <v>2590.08</v>
          </cell>
          <cell r="Z442">
            <v>2500</v>
          </cell>
          <cell r="AA442">
            <v>69889.260767999993</v>
          </cell>
        </row>
        <row r="443">
          <cell r="A443" t="str">
            <v>21010014</v>
          </cell>
          <cell r="B443" t="str">
            <v>Lugo Gamboa Marisol</v>
          </cell>
          <cell r="C443" t="str">
            <v>Asistente educativa "b"</v>
          </cell>
          <cell r="D443">
            <v>111.18848</v>
          </cell>
          <cell r="E443">
            <v>3335.6543999999999</v>
          </cell>
          <cell r="H443">
            <v>3335.6543999999999</v>
          </cell>
          <cell r="I443">
            <v>133.426176</v>
          </cell>
          <cell r="J443">
            <v>3469.0805759999998</v>
          </cell>
          <cell r="K443">
            <v>41629</v>
          </cell>
          <cell r="L443">
            <v>4818.1807679999993</v>
          </cell>
          <cell r="M443">
            <v>1500</v>
          </cell>
          <cell r="N443">
            <v>579</v>
          </cell>
          <cell r="O443">
            <v>2776</v>
          </cell>
          <cell r="P443">
            <v>6000</v>
          </cell>
          <cell r="Q443">
            <v>1157</v>
          </cell>
          <cell r="R443">
            <v>324</v>
          </cell>
          <cell r="T443">
            <v>5308</v>
          </cell>
          <cell r="U443">
            <v>708</v>
          </cell>
          <cell r="V443">
            <v>2590.08</v>
          </cell>
          <cell r="Z443">
            <v>2500</v>
          </cell>
          <cell r="AA443">
            <v>69889.260767999993</v>
          </cell>
        </row>
        <row r="444">
          <cell r="B444" t="str">
            <v>Vacante</v>
          </cell>
          <cell r="C444" t="str">
            <v>Asistente educativa "b"</v>
          </cell>
          <cell r="D444">
            <v>111.18848</v>
          </cell>
          <cell r="E444">
            <v>3335.6543999999999</v>
          </cell>
          <cell r="H444">
            <v>3335.6543999999999</v>
          </cell>
          <cell r="I444">
            <v>133.426176</v>
          </cell>
          <cell r="J444">
            <v>3469.0805759999998</v>
          </cell>
          <cell r="K444">
            <v>41629</v>
          </cell>
          <cell r="L444">
            <v>4818.1807679999993</v>
          </cell>
          <cell r="M444">
            <v>1500</v>
          </cell>
          <cell r="N444">
            <v>579</v>
          </cell>
          <cell r="O444">
            <v>2776</v>
          </cell>
          <cell r="P444">
            <v>6000</v>
          </cell>
          <cell r="Q444">
            <v>1157</v>
          </cell>
          <cell r="R444">
            <v>324</v>
          </cell>
          <cell r="T444">
            <v>5308</v>
          </cell>
          <cell r="U444">
            <v>708</v>
          </cell>
          <cell r="V444">
            <v>2590.08</v>
          </cell>
          <cell r="Z444">
            <v>2500</v>
          </cell>
          <cell r="AA444">
            <v>69889.260767999993</v>
          </cell>
        </row>
        <row r="445">
          <cell r="A445" t="str">
            <v>21030026</v>
          </cell>
          <cell r="B445" t="str">
            <v>Reyes Rivera Ruby Del C.</v>
          </cell>
          <cell r="C445" t="str">
            <v>Encargada de grupo</v>
          </cell>
          <cell r="D445">
            <v>131.23052799999999</v>
          </cell>
          <cell r="E445">
            <v>3936.9158399999997</v>
          </cell>
          <cell r="H445">
            <v>3936.9158399999997</v>
          </cell>
          <cell r="I445">
            <v>157.47663359999999</v>
          </cell>
          <cell r="J445">
            <v>4094.3924735999994</v>
          </cell>
          <cell r="K445">
            <v>49133</v>
          </cell>
          <cell r="L445">
            <v>6075.9299647999987</v>
          </cell>
          <cell r="M445">
            <v>1500</v>
          </cell>
          <cell r="N445">
            <v>683</v>
          </cell>
          <cell r="O445">
            <v>3276</v>
          </cell>
          <cell r="P445">
            <v>6000</v>
          </cell>
          <cell r="Q445">
            <v>1365</v>
          </cell>
          <cell r="R445">
            <v>972</v>
          </cell>
          <cell r="T445">
            <v>6265</v>
          </cell>
          <cell r="U445">
            <v>836</v>
          </cell>
          <cell r="V445">
            <v>2055.6</v>
          </cell>
          <cell r="Z445">
            <v>2500</v>
          </cell>
          <cell r="AA445">
            <v>80661.529964800007</v>
          </cell>
        </row>
        <row r="446">
          <cell r="A446" t="str">
            <v>23110001</v>
          </cell>
          <cell r="B446" t="str">
            <v>Gongora Villegas Elda Beatriz</v>
          </cell>
          <cell r="C446" t="str">
            <v>Encargada de grupo</v>
          </cell>
          <cell r="D446">
            <v>131.23052799999999</v>
          </cell>
          <cell r="E446">
            <v>3936.9158399999997</v>
          </cell>
          <cell r="H446">
            <v>3936.9158399999997</v>
          </cell>
          <cell r="I446">
            <v>157.47663359999999</v>
          </cell>
          <cell r="J446">
            <v>4094.3924735999994</v>
          </cell>
          <cell r="K446">
            <v>49133</v>
          </cell>
          <cell r="L446">
            <v>6075.9299647999987</v>
          </cell>
          <cell r="M446">
            <v>1500</v>
          </cell>
          <cell r="N446">
            <v>683</v>
          </cell>
          <cell r="O446">
            <v>3276</v>
          </cell>
          <cell r="P446">
            <v>6000</v>
          </cell>
          <cell r="Q446">
            <v>1365</v>
          </cell>
          <cell r="T446">
            <v>6265</v>
          </cell>
          <cell r="U446">
            <v>836</v>
          </cell>
          <cell r="V446">
            <v>2055.6</v>
          </cell>
          <cell r="Z446">
            <v>2500</v>
          </cell>
          <cell r="AA446">
            <v>79689.529964800007</v>
          </cell>
        </row>
        <row r="447">
          <cell r="A447" t="str">
            <v>25090001</v>
          </cell>
          <cell r="B447" t="str">
            <v>Rodriguez España Maria Teresa</v>
          </cell>
          <cell r="C447" t="str">
            <v>Asistente educativa "a"</v>
          </cell>
          <cell r="D447">
            <v>111.19</v>
          </cell>
          <cell r="E447">
            <v>3335.7</v>
          </cell>
          <cell r="H447">
            <v>3335.7</v>
          </cell>
          <cell r="I447">
            <v>133.428</v>
          </cell>
          <cell r="J447">
            <v>3469.1279999999997</v>
          </cell>
          <cell r="K447">
            <v>41630</v>
          </cell>
          <cell r="L447">
            <v>4818.2539999999999</v>
          </cell>
          <cell r="M447">
            <v>1500</v>
          </cell>
          <cell r="N447">
            <v>579</v>
          </cell>
          <cell r="O447">
            <v>2776</v>
          </cell>
          <cell r="P447">
            <v>6000</v>
          </cell>
          <cell r="Q447">
            <v>1157</v>
          </cell>
          <cell r="T447">
            <v>5308</v>
          </cell>
          <cell r="U447">
            <v>708</v>
          </cell>
          <cell r="V447">
            <v>2589.84</v>
          </cell>
          <cell r="Z447">
            <v>2500</v>
          </cell>
          <cell r="AA447">
            <v>69566.093999999997</v>
          </cell>
        </row>
        <row r="448">
          <cell r="A448" t="str">
            <v>22010023</v>
          </cell>
          <cell r="B448" t="str">
            <v>Sanchez - Maria Isabel</v>
          </cell>
          <cell r="C448" t="str">
            <v>Asistente educativa "b"</v>
          </cell>
          <cell r="D448">
            <v>111.18848</v>
          </cell>
          <cell r="E448">
            <v>3335.6543999999999</v>
          </cell>
          <cell r="H448">
            <v>3335.6543999999999</v>
          </cell>
          <cell r="I448">
            <v>133.426176</v>
          </cell>
          <cell r="J448">
            <v>3469.0805759999998</v>
          </cell>
          <cell r="K448">
            <v>41629</v>
          </cell>
          <cell r="L448">
            <v>4818.1807679999993</v>
          </cell>
          <cell r="M448">
            <v>1500</v>
          </cell>
          <cell r="N448">
            <v>579</v>
          </cell>
          <cell r="O448">
            <v>2776</v>
          </cell>
          <cell r="P448">
            <v>6000</v>
          </cell>
          <cell r="Q448">
            <v>1157</v>
          </cell>
          <cell r="R448">
            <v>324</v>
          </cell>
          <cell r="T448">
            <v>5308</v>
          </cell>
          <cell r="U448">
            <v>708</v>
          </cell>
          <cell r="V448">
            <v>2590.08</v>
          </cell>
          <cell r="Z448">
            <v>2500</v>
          </cell>
          <cell r="AA448">
            <v>69889.260767999993</v>
          </cell>
        </row>
        <row r="449">
          <cell r="A449" t="str">
            <v>25010020</v>
          </cell>
          <cell r="B449" t="str">
            <v>Quintal Suarez Mirley Rosalia</v>
          </cell>
          <cell r="C449" t="str">
            <v>Asistente educativa "b"</v>
          </cell>
          <cell r="D449">
            <v>111.18848</v>
          </cell>
          <cell r="E449">
            <v>3335.6543999999999</v>
          </cell>
          <cell r="H449">
            <v>3335.6543999999999</v>
          </cell>
          <cell r="I449">
            <v>133.426176</v>
          </cell>
          <cell r="J449">
            <v>3469.0805759999998</v>
          </cell>
          <cell r="K449">
            <v>41629</v>
          </cell>
          <cell r="L449">
            <v>4818.1807679999993</v>
          </cell>
          <cell r="M449">
            <v>1500</v>
          </cell>
          <cell r="N449">
            <v>579</v>
          </cell>
          <cell r="O449">
            <v>2776</v>
          </cell>
          <cell r="P449">
            <v>6000</v>
          </cell>
          <cell r="Q449">
            <v>1157</v>
          </cell>
          <cell r="R449">
            <v>324</v>
          </cell>
          <cell r="T449">
            <v>5308</v>
          </cell>
          <cell r="U449">
            <v>708</v>
          </cell>
          <cell r="V449">
            <v>2590.08</v>
          </cell>
          <cell r="Z449">
            <v>2500</v>
          </cell>
          <cell r="AA449">
            <v>69889.260767999993</v>
          </cell>
        </row>
        <row r="450">
          <cell r="A450" t="str">
            <v>25120033</v>
          </cell>
          <cell r="B450" t="str">
            <v>Baz Ojeda Lilia Maria</v>
          </cell>
          <cell r="C450" t="str">
            <v>Lavandera</v>
          </cell>
          <cell r="D450">
            <v>99.290880000000001</v>
          </cell>
          <cell r="E450">
            <v>2978.7264</v>
          </cell>
          <cell r="H450">
            <v>2978.7264</v>
          </cell>
          <cell r="I450">
            <v>119.149056</v>
          </cell>
          <cell r="J450">
            <v>3097.8754560000002</v>
          </cell>
          <cell r="K450">
            <v>37175</v>
          </cell>
          <cell r="L450">
            <v>4201.3106080000007</v>
          </cell>
          <cell r="M450">
            <v>1500</v>
          </cell>
          <cell r="N450">
            <v>517</v>
          </cell>
          <cell r="O450">
            <v>2479</v>
          </cell>
          <cell r="P450">
            <v>6000</v>
          </cell>
          <cell r="Q450">
            <v>1033</v>
          </cell>
          <cell r="R450">
            <v>972</v>
          </cell>
          <cell r="T450">
            <v>4740</v>
          </cell>
          <cell r="U450">
            <v>632</v>
          </cell>
          <cell r="V450">
            <v>3000.24</v>
          </cell>
          <cell r="Z450">
            <v>2500</v>
          </cell>
          <cell r="AA450">
            <v>64749.550607999998</v>
          </cell>
        </row>
        <row r="451">
          <cell r="A451" t="str">
            <v>22130057</v>
          </cell>
          <cell r="B451" t="str">
            <v>Villamil Rodriguez Ana Rosa</v>
          </cell>
          <cell r="C451" t="str">
            <v>Encargada de grupo</v>
          </cell>
          <cell r="D451">
            <v>131.23052799999999</v>
          </cell>
          <cell r="E451">
            <v>3936.9158399999997</v>
          </cell>
          <cell r="H451">
            <v>3936.9158399999997</v>
          </cell>
          <cell r="I451">
            <v>157.47663359999999</v>
          </cell>
          <cell r="J451">
            <v>4094.3924735999994</v>
          </cell>
          <cell r="K451">
            <v>49133</v>
          </cell>
          <cell r="L451">
            <v>6075.9299647999987</v>
          </cell>
          <cell r="M451">
            <v>1500</v>
          </cell>
          <cell r="N451">
            <v>683</v>
          </cell>
          <cell r="O451">
            <v>3276</v>
          </cell>
          <cell r="P451">
            <v>6000</v>
          </cell>
          <cell r="Q451">
            <v>1365</v>
          </cell>
          <cell r="R451">
            <v>972</v>
          </cell>
          <cell r="T451">
            <v>6265</v>
          </cell>
          <cell r="U451">
            <v>836</v>
          </cell>
          <cell r="V451">
            <v>2055.6</v>
          </cell>
          <cell r="Z451">
            <v>2500</v>
          </cell>
          <cell r="AA451">
            <v>80661.529964800007</v>
          </cell>
        </row>
        <row r="452">
          <cell r="A452" t="str">
            <v>25010043</v>
          </cell>
          <cell r="B452" t="str">
            <v>Villamil Sanchez Claudia Gabriela</v>
          </cell>
          <cell r="C452" t="str">
            <v>Asistente educativa "b"</v>
          </cell>
          <cell r="D452">
            <v>111.18848</v>
          </cell>
          <cell r="E452">
            <v>3335.6543999999999</v>
          </cell>
          <cell r="H452">
            <v>3335.6543999999999</v>
          </cell>
          <cell r="I452">
            <v>133.426176</v>
          </cell>
          <cell r="J452">
            <v>3469.0805759999998</v>
          </cell>
          <cell r="K452">
            <v>41629</v>
          </cell>
          <cell r="L452">
            <v>4818.1807679999993</v>
          </cell>
          <cell r="M452">
            <v>1500</v>
          </cell>
          <cell r="N452">
            <v>579</v>
          </cell>
          <cell r="O452">
            <v>2776</v>
          </cell>
          <cell r="P452">
            <v>6000</v>
          </cell>
          <cell r="Q452">
            <v>1157</v>
          </cell>
          <cell r="T452">
            <v>5308</v>
          </cell>
          <cell r="U452">
            <v>708</v>
          </cell>
          <cell r="V452">
            <v>2590.08</v>
          </cell>
          <cell r="Z452">
            <v>2500</v>
          </cell>
          <cell r="AA452">
            <v>69565.260767999993</v>
          </cell>
        </row>
        <row r="453">
          <cell r="A453" t="str">
            <v>25080001</v>
          </cell>
          <cell r="B453" t="str">
            <v>Aguilar Salazar Carina Yaneth</v>
          </cell>
          <cell r="C453" t="str">
            <v>Asistente educativa "b"</v>
          </cell>
          <cell r="D453">
            <v>111.18848</v>
          </cell>
          <cell r="E453">
            <v>3335.6543999999999</v>
          </cell>
          <cell r="H453">
            <v>3335.6543999999999</v>
          </cell>
          <cell r="I453">
            <v>133.426176</v>
          </cell>
          <cell r="J453">
            <v>3469.0805759999998</v>
          </cell>
          <cell r="K453">
            <v>41629</v>
          </cell>
          <cell r="L453">
            <v>4818.1807679999993</v>
          </cell>
          <cell r="M453">
            <v>1500</v>
          </cell>
          <cell r="N453">
            <v>579</v>
          </cell>
          <cell r="O453">
            <v>2776</v>
          </cell>
          <cell r="P453">
            <v>6000</v>
          </cell>
          <cell r="Q453">
            <v>1157</v>
          </cell>
          <cell r="T453">
            <v>5308</v>
          </cell>
          <cell r="U453">
            <v>708</v>
          </cell>
          <cell r="V453">
            <v>2590.08</v>
          </cell>
          <cell r="Z453">
            <v>2500</v>
          </cell>
          <cell r="AA453">
            <v>69565.260767999993</v>
          </cell>
        </row>
        <row r="454">
          <cell r="A454" t="str">
            <v>25010004</v>
          </cell>
          <cell r="B454" t="str">
            <v>Avila Perez Yenny Patricia</v>
          </cell>
          <cell r="C454" t="str">
            <v>Asistente educativa "b"</v>
          </cell>
          <cell r="D454">
            <v>111.18640000000001</v>
          </cell>
          <cell r="E454">
            <v>3335.5920000000001</v>
          </cell>
          <cell r="H454">
            <v>3335.5920000000001</v>
          </cell>
          <cell r="I454">
            <v>133.42368000000002</v>
          </cell>
          <cell r="J454">
            <v>3469.01568</v>
          </cell>
          <cell r="K454">
            <v>41629</v>
          </cell>
          <cell r="L454">
            <v>4818.0742399999999</v>
          </cell>
          <cell r="M454">
            <v>1500</v>
          </cell>
          <cell r="N454">
            <v>579</v>
          </cell>
          <cell r="O454">
            <v>2776</v>
          </cell>
          <cell r="P454">
            <v>6000</v>
          </cell>
          <cell r="Q454">
            <v>1157</v>
          </cell>
          <cell r="R454">
            <v>324</v>
          </cell>
          <cell r="T454">
            <v>5308</v>
          </cell>
          <cell r="U454">
            <v>708</v>
          </cell>
          <cell r="V454">
            <v>2590.08</v>
          </cell>
          <cell r="Z454">
            <v>2500</v>
          </cell>
          <cell r="AA454">
            <v>69889.154240000003</v>
          </cell>
        </row>
        <row r="455">
          <cell r="A455" t="str">
            <v>25010011</v>
          </cell>
          <cell r="B455" t="str">
            <v>Lara Arias Karina Nicte-ha</v>
          </cell>
          <cell r="C455" t="str">
            <v>Asistente educativa "b"</v>
          </cell>
          <cell r="D455">
            <v>111.18848</v>
          </cell>
          <cell r="E455">
            <v>3335.6543999999999</v>
          </cell>
          <cell r="H455">
            <v>3335.6543999999999</v>
          </cell>
          <cell r="I455">
            <v>133.426176</v>
          </cell>
          <cell r="J455">
            <v>3469.0805759999998</v>
          </cell>
          <cell r="K455">
            <v>41629</v>
          </cell>
          <cell r="L455">
            <v>4818.1807679999993</v>
          </cell>
          <cell r="M455">
            <v>1500</v>
          </cell>
          <cell r="N455">
            <v>579</v>
          </cell>
          <cell r="O455">
            <v>2776</v>
          </cell>
          <cell r="P455">
            <v>6000</v>
          </cell>
          <cell r="Q455">
            <v>1157</v>
          </cell>
          <cell r="R455">
            <v>324</v>
          </cell>
          <cell r="T455">
            <v>5308</v>
          </cell>
          <cell r="U455">
            <v>708</v>
          </cell>
          <cell r="V455">
            <v>2590.08</v>
          </cell>
          <cell r="Z455">
            <v>2500</v>
          </cell>
          <cell r="AA455">
            <v>69889.260767999993</v>
          </cell>
        </row>
        <row r="456">
          <cell r="A456" t="str">
            <v>25010045</v>
          </cell>
          <cell r="B456" t="str">
            <v>Caballero Bonilla Susana Ileana</v>
          </cell>
          <cell r="C456" t="str">
            <v>Asistente educativa "b"</v>
          </cell>
          <cell r="D456">
            <v>111.18640000000001</v>
          </cell>
          <cell r="E456">
            <v>3335.5920000000001</v>
          </cell>
          <cell r="H456">
            <v>3335.5920000000001</v>
          </cell>
          <cell r="I456">
            <v>133.42368000000002</v>
          </cell>
          <cell r="J456">
            <v>3469.01568</v>
          </cell>
          <cell r="K456">
            <v>41629</v>
          </cell>
          <cell r="L456">
            <v>4818.0742399999999</v>
          </cell>
          <cell r="M456">
            <v>1500</v>
          </cell>
          <cell r="N456">
            <v>579</v>
          </cell>
          <cell r="O456">
            <v>2776</v>
          </cell>
          <cell r="P456">
            <v>6000</v>
          </cell>
          <cell r="Q456">
            <v>1157</v>
          </cell>
          <cell r="T456">
            <v>5308</v>
          </cell>
          <cell r="U456">
            <v>708</v>
          </cell>
          <cell r="V456">
            <v>2590.08</v>
          </cell>
          <cell r="Z456">
            <v>2500</v>
          </cell>
          <cell r="AA456">
            <v>69565.154240000003</v>
          </cell>
        </row>
        <row r="457">
          <cell r="A457" t="str">
            <v>22010029</v>
          </cell>
          <cell r="B457" t="str">
            <v>Vallado Gual Patricia</v>
          </cell>
          <cell r="C457" t="str">
            <v>Encargada de grupo</v>
          </cell>
          <cell r="D457">
            <v>131.23052799999999</v>
          </cell>
          <cell r="E457">
            <v>3936.9158399999997</v>
          </cell>
          <cell r="H457">
            <v>3936.9158399999997</v>
          </cell>
          <cell r="I457">
            <v>157.47663359999999</v>
          </cell>
          <cell r="J457">
            <v>4094.3924735999994</v>
          </cell>
          <cell r="K457">
            <v>49133</v>
          </cell>
          <cell r="L457">
            <v>6075.9299647999987</v>
          </cell>
          <cell r="M457">
            <v>1500</v>
          </cell>
          <cell r="N457">
            <v>683</v>
          </cell>
          <cell r="O457">
            <v>3276</v>
          </cell>
          <cell r="P457">
            <v>6000</v>
          </cell>
          <cell r="Q457">
            <v>1365</v>
          </cell>
          <cell r="R457">
            <v>648</v>
          </cell>
          <cell r="T457">
            <v>6265</v>
          </cell>
          <cell r="U457">
            <v>836</v>
          </cell>
          <cell r="V457">
            <v>2055.6</v>
          </cell>
          <cell r="Z457">
            <v>2500</v>
          </cell>
          <cell r="AA457">
            <v>80337.529964800007</v>
          </cell>
        </row>
        <row r="458">
          <cell r="A458" t="str">
            <v>23010014</v>
          </cell>
          <cell r="B458" t="str">
            <v>Santander Parra Matilde Esther</v>
          </cell>
          <cell r="C458" t="str">
            <v>Asistente educativa "b"</v>
          </cell>
          <cell r="D458">
            <v>111.18848</v>
          </cell>
          <cell r="E458">
            <v>3335.6543999999999</v>
          </cell>
          <cell r="H458">
            <v>3335.6543999999999</v>
          </cell>
          <cell r="I458">
            <v>133.426176</v>
          </cell>
          <cell r="J458">
            <v>3469.0805759999998</v>
          </cell>
          <cell r="K458">
            <v>41629</v>
          </cell>
          <cell r="L458">
            <v>4818.1807679999993</v>
          </cell>
          <cell r="M458">
            <v>1500</v>
          </cell>
          <cell r="N458">
            <v>579</v>
          </cell>
          <cell r="O458">
            <v>2776</v>
          </cell>
          <cell r="P458">
            <v>6000</v>
          </cell>
          <cell r="Q458">
            <v>1157</v>
          </cell>
          <cell r="R458">
            <v>324</v>
          </cell>
          <cell r="T458">
            <v>5308</v>
          </cell>
          <cell r="U458">
            <v>708</v>
          </cell>
          <cell r="V458">
            <v>2590.08</v>
          </cell>
          <cell r="Z458">
            <v>2500</v>
          </cell>
          <cell r="AA458">
            <v>69889.260767999993</v>
          </cell>
        </row>
        <row r="459">
          <cell r="A459" t="str">
            <v>24010009</v>
          </cell>
          <cell r="B459" t="str">
            <v>Ganzo Mateo Consuelo Del Carmen</v>
          </cell>
          <cell r="C459" t="str">
            <v>Asistente educativa "b"</v>
          </cell>
          <cell r="D459">
            <v>111.18848</v>
          </cell>
          <cell r="E459">
            <v>3335.6543999999999</v>
          </cell>
          <cell r="H459">
            <v>3335.6543999999999</v>
          </cell>
          <cell r="I459">
            <v>133.426176</v>
          </cell>
          <cell r="J459">
            <v>3469.0805759999998</v>
          </cell>
          <cell r="K459">
            <v>41629</v>
          </cell>
          <cell r="L459">
            <v>4818.1807679999993</v>
          </cell>
          <cell r="M459">
            <v>1500</v>
          </cell>
          <cell r="N459">
            <v>579</v>
          </cell>
          <cell r="O459">
            <v>2776</v>
          </cell>
          <cell r="P459">
            <v>6000</v>
          </cell>
          <cell r="Q459">
            <v>1157</v>
          </cell>
          <cell r="R459">
            <v>324</v>
          </cell>
          <cell r="T459">
            <v>5308</v>
          </cell>
          <cell r="U459">
            <v>708</v>
          </cell>
          <cell r="V459">
            <v>2590.08</v>
          </cell>
          <cell r="Z459">
            <v>2500</v>
          </cell>
          <cell r="AA459">
            <v>69889.260767999993</v>
          </cell>
        </row>
        <row r="460">
          <cell r="A460" t="str">
            <v>25010006</v>
          </cell>
          <cell r="B460" t="str">
            <v>Balam Muñoz Genny Noemi</v>
          </cell>
          <cell r="C460" t="str">
            <v>Asistente educativa "b"</v>
          </cell>
          <cell r="D460">
            <v>111.18640000000001</v>
          </cell>
          <cell r="E460">
            <v>3335.5920000000001</v>
          </cell>
          <cell r="H460">
            <v>3335.5920000000001</v>
          </cell>
          <cell r="I460">
            <v>133.42368000000002</v>
          </cell>
          <cell r="J460">
            <v>3469.01568</v>
          </cell>
          <cell r="K460">
            <v>41629</v>
          </cell>
          <cell r="L460">
            <v>4818.0742399999999</v>
          </cell>
          <cell r="M460">
            <v>1500</v>
          </cell>
          <cell r="N460">
            <v>579</v>
          </cell>
          <cell r="O460">
            <v>2776</v>
          </cell>
          <cell r="P460">
            <v>6000</v>
          </cell>
          <cell r="Q460">
            <v>1157</v>
          </cell>
          <cell r="T460">
            <v>5308</v>
          </cell>
          <cell r="U460">
            <v>708</v>
          </cell>
          <cell r="V460">
            <v>2590.08</v>
          </cell>
          <cell r="Z460">
            <v>2500</v>
          </cell>
          <cell r="AA460">
            <v>69565.154240000003</v>
          </cell>
        </row>
        <row r="461">
          <cell r="A461" t="str">
            <v>25010017</v>
          </cell>
          <cell r="B461" t="str">
            <v>Moreno Lizama Rubi Maria De La Soledad</v>
          </cell>
          <cell r="C461" t="str">
            <v>Asistente educativa "b"</v>
          </cell>
          <cell r="D461">
            <v>111.18848</v>
          </cell>
          <cell r="E461">
            <v>3335.6543999999999</v>
          </cell>
          <cell r="H461">
            <v>3335.6543999999999</v>
          </cell>
          <cell r="I461">
            <v>133.426176</v>
          </cell>
          <cell r="J461">
            <v>3469.0805759999998</v>
          </cell>
          <cell r="K461">
            <v>41629</v>
          </cell>
          <cell r="L461">
            <v>4818.1807679999993</v>
          </cell>
          <cell r="M461">
            <v>1500</v>
          </cell>
          <cell r="N461">
            <v>579</v>
          </cell>
          <cell r="O461">
            <v>2776</v>
          </cell>
          <cell r="P461">
            <v>6000</v>
          </cell>
          <cell r="Q461">
            <v>1157</v>
          </cell>
          <cell r="R461">
            <v>324</v>
          </cell>
          <cell r="T461">
            <v>5308</v>
          </cell>
          <cell r="U461">
            <v>708</v>
          </cell>
          <cell r="V461">
            <v>2590.08</v>
          </cell>
          <cell r="Z461">
            <v>2500</v>
          </cell>
          <cell r="AA461">
            <v>69889.260767999993</v>
          </cell>
        </row>
        <row r="462">
          <cell r="A462" t="str">
            <v>25010002</v>
          </cell>
          <cell r="B462" t="str">
            <v>Alemañy Cordero Erika Alejandra</v>
          </cell>
          <cell r="C462" t="str">
            <v>Asistente educativa "b"</v>
          </cell>
          <cell r="D462">
            <v>111.18848</v>
          </cell>
          <cell r="E462">
            <v>3335.6543999999999</v>
          </cell>
          <cell r="H462">
            <v>3335.6543999999999</v>
          </cell>
          <cell r="I462">
            <v>133.426176</v>
          </cell>
          <cell r="J462">
            <v>3469.0805759999998</v>
          </cell>
          <cell r="K462">
            <v>41629</v>
          </cell>
          <cell r="L462">
            <v>4818.1807679999993</v>
          </cell>
          <cell r="M462">
            <v>1500</v>
          </cell>
          <cell r="N462">
            <v>579</v>
          </cell>
          <cell r="O462">
            <v>2776</v>
          </cell>
          <cell r="P462">
            <v>6000</v>
          </cell>
          <cell r="Q462">
            <v>1157</v>
          </cell>
          <cell r="R462">
            <v>324</v>
          </cell>
          <cell r="T462">
            <v>5308</v>
          </cell>
          <cell r="U462">
            <v>708</v>
          </cell>
          <cell r="V462">
            <v>2590.08</v>
          </cell>
          <cell r="Z462">
            <v>2500</v>
          </cell>
          <cell r="AA462">
            <v>69889.260767999993</v>
          </cell>
        </row>
        <row r="463">
          <cell r="A463" t="str">
            <v>25010046</v>
          </cell>
          <cell r="B463" t="str">
            <v>Balam Herrera Gisela Del Carmen</v>
          </cell>
          <cell r="C463" t="str">
            <v>Asistente educativa "b"</v>
          </cell>
          <cell r="D463">
            <v>111.18848</v>
          </cell>
          <cell r="E463">
            <v>3335.6543999999999</v>
          </cell>
          <cell r="H463">
            <v>3335.6543999999999</v>
          </cell>
          <cell r="I463">
            <v>133.426176</v>
          </cell>
          <cell r="J463">
            <v>3469.0805759999998</v>
          </cell>
          <cell r="K463">
            <v>41629</v>
          </cell>
          <cell r="L463">
            <v>4818.1807679999993</v>
          </cell>
          <cell r="M463">
            <v>1500</v>
          </cell>
          <cell r="N463">
            <v>579</v>
          </cell>
          <cell r="O463">
            <v>2776</v>
          </cell>
          <cell r="P463">
            <v>6000</v>
          </cell>
          <cell r="Q463">
            <v>1157</v>
          </cell>
          <cell r="T463">
            <v>5308</v>
          </cell>
          <cell r="U463">
            <v>708</v>
          </cell>
          <cell r="V463">
            <v>2590.08</v>
          </cell>
          <cell r="Z463">
            <v>2500</v>
          </cell>
          <cell r="AA463">
            <v>69565.260767999993</v>
          </cell>
        </row>
        <row r="464">
          <cell r="A464" t="str">
            <v>25140035</v>
          </cell>
          <cell r="B464" t="str">
            <v>Cobos Solis Wendy Karina</v>
          </cell>
          <cell r="C464" t="str">
            <v>Encargada de grupo</v>
          </cell>
          <cell r="D464">
            <v>131.23052799999999</v>
          </cell>
          <cell r="E464">
            <v>3936.9158399999997</v>
          </cell>
          <cell r="H464">
            <v>3936.9158399999997</v>
          </cell>
          <cell r="I464">
            <v>157.47663359999999</v>
          </cell>
          <cell r="J464">
            <v>4094.3924735999994</v>
          </cell>
          <cell r="K464">
            <v>49133</v>
          </cell>
          <cell r="L464">
            <v>6075.9299647999987</v>
          </cell>
          <cell r="M464">
            <v>1500</v>
          </cell>
          <cell r="N464">
            <v>683</v>
          </cell>
          <cell r="O464">
            <v>3276</v>
          </cell>
          <cell r="P464">
            <v>6000</v>
          </cell>
          <cell r="Q464">
            <v>1365</v>
          </cell>
          <cell r="R464">
            <v>324</v>
          </cell>
          <cell r="T464">
            <v>6265</v>
          </cell>
          <cell r="U464">
            <v>836</v>
          </cell>
          <cell r="V464">
            <v>2055.6</v>
          </cell>
          <cell r="Z464">
            <v>2500</v>
          </cell>
          <cell r="AA464">
            <v>80013.529964800007</v>
          </cell>
        </row>
        <row r="465">
          <cell r="A465" t="str">
            <v>25160004</v>
          </cell>
          <cell r="B465" t="str">
            <v>Vacante</v>
          </cell>
          <cell r="C465" t="str">
            <v>Encargada de grupo</v>
          </cell>
          <cell r="D465">
            <v>131.22720000000001</v>
          </cell>
          <cell r="E465">
            <v>3936.8160000000003</v>
          </cell>
          <cell r="H465">
            <v>3936.8160000000003</v>
          </cell>
          <cell r="I465">
            <v>157.47264000000001</v>
          </cell>
          <cell r="J465">
            <v>4094.2886400000002</v>
          </cell>
          <cell r="K465">
            <v>49132</v>
          </cell>
          <cell r="L465">
            <v>6075.7515200000007</v>
          </cell>
          <cell r="M465">
            <v>1500</v>
          </cell>
          <cell r="N465">
            <v>683</v>
          </cell>
          <cell r="O465">
            <v>3276</v>
          </cell>
          <cell r="P465">
            <v>6000</v>
          </cell>
          <cell r="Q465">
            <v>1365</v>
          </cell>
          <cell r="T465">
            <v>6265</v>
          </cell>
          <cell r="U465">
            <v>836</v>
          </cell>
          <cell r="V465">
            <v>2055.84</v>
          </cell>
          <cell r="Z465">
            <v>2500</v>
          </cell>
          <cell r="AA465">
            <v>79688.591519999987</v>
          </cell>
        </row>
        <row r="466">
          <cell r="A466" t="str">
            <v>25170001</v>
          </cell>
          <cell r="B466" t="str">
            <v>Maza Poot Maria Lucina</v>
          </cell>
          <cell r="C466" t="str">
            <v>Encargada de grupo</v>
          </cell>
          <cell r="D466">
            <v>131.22999999999999</v>
          </cell>
          <cell r="E466">
            <v>3936.8999999999996</v>
          </cell>
          <cell r="H466">
            <v>3936.8999999999996</v>
          </cell>
          <cell r="I466">
            <v>157.476</v>
          </cell>
          <cell r="J466">
            <v>4094.3759999999997</v>
          </cell>
          <cell r="K466">
            <v>49133</v>
          </cell>
          <cell r="L466">
            <v>6075.8979999999992</v>
          </cell>
          <cell r="M466">
            <v>1500</v>
          </cell>
          <cell r="N466">
            <v>683</v>
          </cell>
          <cell r="O466">
            <v>3276</v>
          </cell>
          <cell r="P466">
            <v>6000</v>
          </cell>
          <cell r="Q466">
            <v>1365</v>
          </cell>
          <cell r="T466">
            <v>6265</v>
          </cell>
          <cell r="U466">
            <v>836</v>
          </cell>
          <cell r="V466">
            <v>2055.6</v>
          </cell>
          <cell r="Z466">
            <v>2500</v>
          </cell>
          <cell r="AA466">
            <v>79689.498000000007</v>
          </cell>
        </row>
        <row r="467">
          <cell r="A467" t="str">
            <v>25170002</v>
          </cell>
          <cell r="B467" t="str">
            <v>Caballero Ortiz Elsy Del Jesus</v>
          </cell>
          <cell r="C467" t="str">
            <v>Asistente educativa "a"</v>
          </cell>
          <cell r="D467">
            <v>111.19</v>
          </cell>
          <cell r="E467">
            <v>3335.7</v>
          </cell>
          <cell r="H467">
            <v>3335.7</v>
          </cell>
          <cell r="I467">
            <v>133.428</v>
          </cell>
          <cell r="J467">
            <v>3469.1279999999997</v>
          </cell>
          <cell r="K467">
            <v>41630</v>
          </cell>
          <cell r="L467">
            <v>4818.2539999999999</v>
          </cell>
          <cell r="M467">
            <v>1500</v>
          </cell>
          <cell r="N467">
            <v>579</v>
          </cell>
          <cell r="O467">
            <v>2776</v>
          </cell>
          <cell r="P467">
            <v>6000</v>
          </cell>
          <cell r="Q467">
            <v>1157</v>
          </cell>
          <cell r="T467">
            <v>5308</v>
          </cell>
          <cell r="U467">
            <v>708</v>
          </cell>
          <cell r="V467">
            <v>2589.84</v>
          </cell>
          <cell r="Z467">
            <v>2500</v>
          </cell>
          <cell r="AA467">
            <v>69566.093999999997</v>
          </cell>
        </row>
        <row r="468">
          <cell r="A468" t="str">
            <v>21020005</v>
          </cell>
          <cell r="B468" t="str">
            <v>Cocom Colin Laura Beatriz</v>
          </cell>
          <cell r="C468" t="str">
            <v>Doctor "b"</v>
          </cell>
          <cell r="D468">
            <v>173.33</v>
          </cell>
          <cell r="E468">
            <v>5199.9000000000005</v>
          </cell>
          <cell r="H468">
            <v>5199.9000000000005</v>
          </cell>
          <cell r="I468">
            <v>207.99600000000004</v>
          </cell>
          <cell r="J468">
            <v>5407.8960000000006</v>
          </cell>
          <cell r="K468">
            <v>64895</v>
          </cell>
          <cell r="L468">
            <v>8300.1779999999999</v>
          </cell>
          <cell r="M468">
            <v>1500</v>
          </cell>
          <cell r="N468">
            <v>902</v>
          </cell>
          <cell r="O468">
            <v>4327</v>
          </cell>
          <cell r="P468">
            <v>6000</v>
          </cell>
          <cell r="Q468">
            <v>1803</v>
          </cell>
          <cell r="T468">
            <v>8275</v>
          </cell>
          <cell r="U468">
            <v>1104</v>
          </cell>
          <cell r="V468">
            <v>92.64</v>
          </cell>
          <cell r="Z468">
            <v>2500</v>
          </cell>
          <cell r="AA468">
            <v>99698.817999999999</v>
          </cell>
        </row>
        <row r="469">
          <cell r="A469" t="str">
            <v>25010023</v>
          </cell>
          <cell r="B469" t="str">
            <v>Tec Muñoz Susana Del Carmen</v>
          </cell>
          <cell r="C469" t="str">
            <v>Enfermera "b"</v>
          </cell>
          <cell r="D469">
            <v>112.4864</v>
          </cell>
          <cell r="E469">
            <v>3374.5920000000001</v>
          </cell>
          <cell r="H469">
            <v>3374.5920000000001</v>
          </cell>
          <cell r="I469">
            <v>134.98367999999999</v>
          </cell>
          <cell r="J469">
            <v>3509.5756799999999</v>
          </cell>
          <cell r="K469">
            <v>42115</v>
          </cell>
          <cell r="L469">
            <v>4880.9842399999998</v>
          </cell>
          <cell r="M469">
            <v>1500</v>
          </cell>
          <cell r="N469">
            <v>585</v>
          </cell>
          <cell r="O469">
            <v>2808</v>
          </cell>
          <cell r="P469">
            <v>6000</v>
          </cell>
          <cell r="Q469">
            <v>1170</v>
          </cell>
          <cell r="R469">
            <v>324</v>
          </cell>
          <cell r="T469">
            <v>5370</v>
          </cell>
          <cell r="U469">
            <v>716</v>
          </cell>
          <cell r="V469">
            <v>2441.04</v>
          </cell>
          <cell r="Z469">
            <v>2500</v>
          </cell>
          <cell r="AA469">
            <v>70410.024239999999</v>
          </cell>
        </row>
        <row r="470">
          <cell r="A470" t="str">
            <v>21010011</v>
          </cell>
          <cell r="B470" t="str">
            <v>Hu Chi Pedro</v>
          </cell>
          <cell r="C470" t="str">
            <v>Vigilante "b"</v>
          </cell>
          <cell r="D470">
            <v>106.786368</v>
          </cell>
          <cell r="E470">
            <v>3203.5910399999998</v>
          </cell>
          <cell r="H470">
            <v>3203.5910399999998</v>
          </cell>
          <cell r="I470">
            <v>128.1436416</v>
          </cell>
          <cell r="J470">
            <v>3331.7346815999999</v>
          </cell>
          <cell r="K470">
            <v>39981</v>
          </cell>
          <cell r="L470">
            <v>4605.1429088000004</v>
          </cell>
          <cell r="M470">
            <v>1500</v>
          </cell>
          <cell r="N470">
            <v>556</v>
          </cell>
          <cell r="O470">
            <v>2666</v>
          </cell>
          <cell r="P470">
            <v>6000</v>
          </cell>
          <cell r="Q470">
            <v>1111</v>
          </cell>
          <cell r="R470">
            <v>324</v>
          </cell>
          <cell r="S470">
            <v>1332.6938726400001</v>
          </cell>
          <cell r="T470">
            <v>5098</v>
          </cell>
          <cell r="U470">
            <v>680</v>
          </cell>
          <cell r="V470">
            <v>2845.92</v>
          </cell>
          <cell r="W470">
            <v>2666</v>
          </cell>
          <cell r="Z470">
            <v>2500</v>
          </cell>
          <cell r="AA470">
            <v>71865.756781439995</v>
          </cell>
        </row>
        <row r="471">
          <cell r="B471" t="str">
            <v>Subtotal</v>
          </cell>
          <cell r="D471">
            <v>5722.5860479999965</v>
          </cell>
          <cell r="E471">
            <v>171947.52143999998</v>
          </cell>
          <cell r="F471">
            <v>0</v>
          </cell>
          <cell r="G471">
            <v>36</v>
          </cell>
          <cell r="H471">
            <v>171947.52143999998</v>
          </cell>
          <cell r="I471">
            <v>6877.9008575999978</v>
          </cell>
          <cell r="J471">
            <v>178825.42229759999</v>
          </cell>
          <cell r="K471">
            <v>2145921</v>
          </cell>
          <cell r="L471">
            <v>255825.15839679982</v>
          </cell>
          <cell r="M471">
            <v>70500</v>
          </cell>
          <cell r="N471">
            <v>29835</v>
          </cell>
          <cell r="O471">
            <v>132480</v>
          </cell>
          <cell r="P471">
            <v>282000</v>
          </cell>
          <cell r="Q471">
            <v>59629</v>
          </cell>
          <cell r="R471">
            <v>13608</v>
          </cell>
          <cell r="S471">
            <v>1332.6938726400001</v>
          </cell>
          <cell r="T471">
            <v>273622</v>
          </cell>
          <cell r="U471">
            <v>36498</v>
          </cell>
          <cell r="V471">
            <v>113534.88000000003</v>
          </cell>
          <cell r="W471">
            <v>2666</v>
          </cell>
          <cell r="X471">
            <v>0</v>
          </cell>
          <cell r="Y471">
            <v>39787</v>
          </cell>
          <cell r="Z471">
            <v>117500</v>
          </cell>
          <cell r="AB471">
            <v>3574738.7322694408</v>
          </cell>
        </row>
        <row r="472">
          <cell r="B472" t="str">
            <v>Cendi de ticul - Administrativo</v>
          </cell>
          <cell r="E472">
            <v>0</v>
          </cell>
        </row>
        <row r="473">
          <cell r="A473" t="str">
            <v>26010001</v>
          </cell>
          <cell r="B473" t="str">
            <v>Alejos Burgos Marco Antonio</v>
          </cell>
          <cell r="C473" t="str">
            <v>Trabajador social Cendi</v>
          </cell>
          <cell r="D473">
            <v>108.668352</v>
          </cell>
          <cell r="E473">
            <v>3260.0505600000001</v>
          </cell>
          <cell r="H473">
            <v>3260.0505600000001</v>
          </cell>
          <cell r="I473">
            <v>130.40202240000002</v>
          </cell>
          <cell r="J473">
            <v>3390.4525824000002</v>
          </cell>
          <cell r="K473">
            <v>40686</v>
          </cell>
          <cell r="L473">
            <v>4696.2134431999993</v>
          </cell>
          <cell r="M473">
            <v>1500</v>
          </cell>
          <cell r="N473">
            <v>566</v>
          </cell>
          <cell r="O473">
            <v>2713</v>
          </cell>
          <cell r="P473">
            <v>6000</v>
          </cell>
          <cell r="Q473">
            <v>1131</v>
          </cell>
          <cell r="R473">
            <v>324</v>
          </cell>
          <cell r="T473">
            <v>5188</v>
          </cell>
          <cell r="U473">
            <v>692</v>
          </cell>
          <cell r="V473">
            <v>2807.52</v>
          </cell>
          <cell r="Z473">
            <v>2500</v>
          </cell>
          <cell r="AA473">
            <v>68803.733443200006</v>
          </cell>
        </row>
        <row r="474">
          <cell r="A474" t="str">
            <v>26010003</v>
          </cell>
          <cell r="B474" t="str">
            <v>Castillo Alejos Monica Aurora</v>
          </cell>
          <cell r="C474" t="str">
            <v>Directora de Cendi</v>
          </cell>
          <cell r="D474">
            <v>425.06880000000001</v>
          </cell>
          <cell r="E474">
            <v>12752.064</v>
          </cell>
          <cell r="H474">
            <v>12752.064</v>
          </cell>
          <cell r="I474">
            <v>510.08256</v>
          </cell>
          <cell r="J474">
            <v>13262.146560000001</v>
          </cell>
          <cell r="K474">
            <v>159146</v>
          </cell>
          <cell r="L474">
            <v>20936.002080000002</v>
          </cell>
          <cell r="M474">
            <v>1500</v>
          </cell>
          <cell r="N474">
            <v>2211</v>
          </cell>
          <cell r="P474">
            <v>6000</v>
          </cell>
          <cell r="Q474">
            <v>4421</v>
          </cell>
          <cell r="R474">
            <v>324</v>
          </cell>
          <cell r="T474">
            <v>20292</v>
          </cell>
          <cell r="U474">
            <v>2706</v>
          </cell>
          <cell r="V474">
            <v>0</v>
          </cell>
          <cell r="Y474">
            <v>39787</v>
          </cell>
          <cell r="Z474">
            <v>2500</v>
          </cell>
          <cell r="AA474">
            <v>259823.00208000001</v>
          </cell>
        </row>
        <row r="475">
          <cell r="A475" t="str">
            <v>26010006</v>
          </cell>
          <cell r="B475" t="str">
            <v>Chan Cob Rocio Evelin</v>
          </cell>
          <cell r="C475" t="str">
            <v>Coordinador de Pedagogia</v>
          </cell>
          <cell r="D475">
            <v>198.29</v>
          </cell>
          <cell r="E475">
            <v>5948.7</v>
          </cell>
          <cell r="H475">
            <v>5948.7</v>
          </cell>
          <cell r="I475">
            <v>237.94800000000001</v>
          </cell>
          <cell r="J475">
            <v>6186.6480000000001</v>
          </cell>
          <cell r="K475">
            <v>74240</v>
          </cell>
          <cell r="L475">
            <v>9603.9040000000005</v>
          </cell>
          <cell r="M475">
            <v>1500</v>
          </cell>
          <cell r="N475">
            <v>1032</v>
          </cell>
          <cell r="O475">
            <v>4950</v>
          </cell>
          <cell r="P475">
            <v>6000</v>
          </cell>
          <cell r="Q475">
            <v>2063</v>
          </cell>
          <cell r="R475">
            <v>324</v>
          </cell>
          <cell r="T475">
            <v>9466</v>
          </cell>
          <cell r="U475">
            <v>1263</v>
          </cell>
          <cell r="V475">
            <v>0</v>
          </cell>
          <cell r="Z475">
            <v>2500</v>
          </cell>
          <cell r="AA475">
            <v>112941.90399999999</v>
          </cell>
        </row>
        <row r="476">
          <cell r="A476" t="str">
            <v>26010011</v>
          </cell>
          <cell r="B476" t="str">
            <v>Pacheco Naal Wendy Alejandra</v>
          </cell>
          <cell r="C476" t="str">
            <v>Auxiliar administrativo cendi</v>
          </cell>
          <cell r="D476">
            <v>126.9008</v>
          </cell>
          <cell r="E476">
            <v>3807.0240000000003</v>
          </cell>
          <cell r="H476">
            <v>3807.0240000000003</v>
          </cell>
          <cell r="I476">
            <v>152.28096000000002</v>
          </cell>
          <cell r="J476">
            <v>3959.3049600000004</v>
          </cell>
          <cell r="K476">
            <v>47512</v>
          </cell>
          <cell r="L476">
            <v>5852.5532800000001</v>
          </cell>
          <cell r="M476">
            <v>1500</v>
          </cell>
          <cell r="N476">
            <v>660</v>
          </cell>
          <cell r="O476">
            <v>3168</v>
          </cell>
          <cell r="P476">
            <v>6000</v>
          </cell>
          <cell r="Q476">
            <v>1320</v>
          </cell>
          <cell r="R476">
            <v>324</v>
          </cell>
          <cell r="T476">
            <v>6058</v>
          </cell>
          <cell r="U476">
            <v>808</v>
          </cell>
          <cell r="V476">
            <v>2144.88</v>
          </cell>
          <cell r="Z476">
            <v>2500</v>
          </cell>
          <cell r="AA476">
            <v>77847.433279999997</v>
          </cell>
        </row>
        <row r="477">
          <cell r="A477" t="str">
            <v>26010021</v>
          </cell>
          <cell r="B477" t="str">
            <v>Guerrero Santos Marco Antonio</v>
          </cell>
          <cell r="C477" t="str">
            <v>Instructor</v>
          </cell>
          <cell r="D477">
            <v>44.99</v>
          </cell>
          <cell r="E477">
            <v>719.84</v>
          </cell>
          <cell r="G477">
            <v>16</v>
          </cell>
          <cell r="H477">
            <v>719.84</v>
          </cell>
          <cell r="I477">
            <v>28.793600000000001</v>
          </cell>
          <cell r="J477">
            <v>748.6336</v>
          </cell>
          <cell r="K477">
            <v>8984</v>
          </cell>
          <cell r="L477">
            <v>998.17813333333334</v>
          </cell>
          <cell r="M477">
            <v>1500</v>
          </cell>
          <cell r="N477">
            <v>125</v>
          </cell>
          <cell r="O477">
            <v>599</v>
          </cell>
          <cell r="P477">
            <v>6000</v>
          </cell>
          <cell r="Q477">
            <v>250</v>
          </cell>
          <cell r="T477">
            <v>1146</v>
          </cell>
          <cell r="U477">
            <v>153</v>
          </cell>
          <cell r="V477">
            <v>4551.3599999999997</v>
          </cell>
          <cell r="Z477">
            <v>2500</v>
          </cell>
          <cell r="AA477">
            <v>26806.538133333335</v>
          </cell>
        </row>
        <row r="478">
          <cell r="A478" t="str">
            <v>26010009</v>
          </cell>
          <cell r="B478" t="str">
            <v>Guillen Uc Argelia Guadalupe</v>
          </cell>
          <cell r="C478" t="str">
            <v>Galopina "b"</v>
          </cell>
          <cell r="D478">
            <v>99.290880000000001</v>
          </cell>
          <cell r="E478">
            <v>2978.7264</v>
          </cell>
          <cell r="H478">
            <v>2978.7264</v>
          </cell>
          <cell r="I478">
            <v>119.149056</v>
          </cell>
          <cell r="J478">
            <v>3097.8754560000002</v>
          </cell>
          <cell r="K478">
            <v>37175</v>
          </cell>
          <cell r="L478">
            <v>4201.3106080000007</v>
          </cell>
          <cell r="M478">
            <v>1500</v>
          </cell>
          <cell r="N478">
            <v>517</v>
          </cell>
          <cell r="O478">
            <v>2479</v>
          </cell>
          <cell r="P478">
            <v>6000</v>
          </cell>
          <cell r="Q478">
            <v>1033</v>
          </cell>
          <cell r="R478">
            <v>324</v>
          </cell>
          <cell r="T478">
            <v>4740</v>
          </cell>
          <cell r="U478">
            <v>632</v>
          </cell>
          <cell r="V478">
            <v>3000.24</v>
          </cell>
          <cell r="Z478">
            <v>2500</v>
          </cell>
          <cell r="AA478">
            <v>64101.550607999998</v>
          </cell>
        </row>
        <row r="479">
          <cell r="A479" t="str">
            <v>26010017</v>
          </cell>
          <cell r="B479" t="str">
            <v>Zapata Sosa Rosa Marleny</v>
          </cell>
          <cell r="C479" t="str">
            <v>Galopina "b"</v>
          </cell>
          <cell r="D479">
            <v>99.290880000000001</v>
          </cell>
          <cell r="E479">
            <v>2978.7264</v>
          </cell>
          <cell r="H479">
            <v>2978.7264</v>
          </cell>
          <cell r="I479">
            <v>119.149056</v>
          </cell>
          <cell r="J479">
            <v>3097.8754560000002</v>
          </cell>
          <cell r="K479">
            <v>37175</v>
          </cell>
          <cell r="L479">
            <v>4201.3106080000007</v>
          </cell>
          <cell r="M479">
            <v>1500</v>
          </cell>
          <cell r="N479">
            <v>517</v>
          </cell>
          <cell r="O479">
            <v>2479</v>
          </cell>
          <cell r="P479">
            <v>6000</v>
          </cell>
          <cell r="Q479">
            <v>1033</v>
          </cell>
          <cell r="R479">
            <v>324</v>
          </cell>
          <cell r="T479">
            <v>4740</v>
          </cell>
          <cell r="U479">
            <v>632</v>
          </cell>
          <cell r="V479">
            <v>3000.24</v>
          </cell>
          <cell r="Z479">
            <v>2500</v>
          </cell>
          <cell r="AA479">
            <v>64101.550607999998</v>
          </cell>
        </row>
        <row r="480">
          <cell r="A480" t="str">
            <v>26120001</v>
          </cell>
          <cell r="B480" t="str">
            <v>Ake May Mayra Alejandra</v>
          </cell>
          <cell r="C480" t="str">
            <v>Galopina "b"</v>
          </cell>
          <cell r="D480">
            <v>99.288799999999995</v>
          </cell>
          <cell r="E480">
            <v>2978.6639999999998</v>
          </cell>
          <cell r="H480">
            <v>2978.6639999999998</v>
          </cell>
          <cell r="I480">
            <v>119.14655999999999</v>
          </cell>
          <cell r="J480">
            <v>3097.8105599999999</v>
          </cell>
          <cell r="K480">
            <v>37174</v>
          </cell>
          <cell r="L480">
            <v>4201.2140799999997</v>
          </cell>
          <cell r="M480">
            <v>1500</v>
          </cell>
          <cell r="N480">
            <v>517</v>
          </cell>
          <cell r="O480">
            <v>2479</v>
          </cell>
          <cell r="P480">
            <v>6000</v>
          </cell>
          <cell r="Q480">
            <v>1033</v>
          </cell>
          <cell r="T480">
            <v>4740</v>
          </cell>
          <cell r="U480">
            <v>632</v>
          </cell>
          <cell r="V480">
            <v>3000</v>
          </cell>
          <cell r="Z480">
            <v>2500</v>
          </cell>
          <cell r="AA480">
            <v>63776.214079999998</v>
          </cell>
        </row>
        <row r="481">
          <cell r="A481" t="str">
            <v>26010005</v>
          </cell>
          <cell r="B481" t="str">
            <v>Chan Balam Selmi</v>
          </cell>
          <cell r="C481" t="str">
            <v>Intendente "b"</v>
          </cell>
          <cell r="D481">
            <v>99.290880000000001</v>
          </cell>
          <cell r="E481">
            <v>2978.7264</v>
          </cell>
          <cell r="H481">
            <v>2978.7264</v>
          </cell>
          <cell r="I481">
            <v>119.149056</v>
          </cell>
          <cell r="J481">
            <v>3097.8754560000002</v>
          </cell>
          <cell r="K481">
            <v>37175</v>
          </cell>
          <cell r="L481">
            <v>4201.3106080000007</v>
          </cell>
          <cell r="M481">
            <v>1500</v>
          </cell>
          <cell r="N481">
            <v>517</v>
          </cell>
          <cell r="O481">
            <v>2479</v>
          </cell>
          <cell r="P481">
            <v>6000</v>
          </cell>
          <cell r="Q481">
            <v>1033</v>
          </cell>
          <cell r="R481">
            <v>324</v>
          </cell>
          <cell r="T481">
            <v>4740</v>
          </cell>
          <cell r="U481">
            <v>632</v>
          </cell>
          <cell r="V481">
            <v>3000.24</v>
          </cell>
          <cell r="Z481">
            <v>2500</v>
          </cell>
          <cell r="AA481">
            <v>64101.550607999998</v>
          </cell>
        </row>
        <row r="482">
          <cell r="A482" t="str">
            <v>26020003</v>
          </cell>
          <cell r="B482" t="str">
            <v>Delgado - Nely Beatriz</v>
          </cell>
          <cell r="C482" t="str">
            <v>Intendente "a"</v>
          </cell>
          <cell r="D482">
            <v>99.29</v>
          </cell>
          <cell r="E482">
            <v>2978.7000000000003</v>
          </cell>
          <cell r="H482">
            <v>2978.7000000000003</v>
          </cell>
          <cell r="I482">
            <v>119.14800000000001</v>
          </cell>
          <cell r="J482">
            <v>3097.8480000000004</v>
          </cell>
          <cell r="K482">
            <v>37175</v>
          </cell>
          <cell r="L482">
            <v>4201.264000000001</v>
          </cell>
          <cell r="M482">
            <v>1500</v>
          </cell>
          <cell r="N482">
            <v>517</v>
          </cell>
          <cell r="O482">
            <v>2479</v>
          </cell>
          <cell r="P482">
            <v>6000</v>
          </cell>
          <cell r="Q482">
            <v>1033</v>
          </cell>
          <cell r="T482">
            <v>4740</v>
          </cell>
          <cell r="U482">
            <v>632</v>
          </cell>
          <cell r="V482">
            <v>3000.24</v>
          </cell>
          <cell r="Z482">
            <v>2500</v>
          </cell>
          <cell r="AA482">
            <v>63777.504000000001</v>
          </cell>
        </row>
        <row r="483">
          <cell r="A483" t="str">
            <v>26010002</v>
          </cell>
          <cell r="B483" t="str">
            <v>Carrillo Avila Ileana Asuncion</v>
          </cell>
          <cell r="C483" t="str">
            <v>Asistente educativa "b"</v>
          </cell>
          <cell r="D483">
            <v>111.18848</v>
          </cell>
          <cell r="E483">
            <v>3335.6543999999999</v>
          </cell>
          <cell r="H483">
            <v>3335.6543999999999</v>
          </cell>
          <cell r="I483">
            <v>133.426176</v>
          </cell>
          <cell r="J483">
            <v>3469.0805759999998</v>
          </cell>
          <cell r="K483">
            <v>41629</v>
          </cell>
          <cell r="L483">
            <v>4818.1807679999993</v>
          </cell>
          <cell r="M483">
            <v>1500</v>
          </cell>
          <cell r="N483">
            <v>579</v>
          </cell>
          <cell r="O483">
            <v>2776</v>
          </cell>
          <cell r="P483">
            <v>6000</v>
          </cell>
          <cell r="Q483">
            <v>1157</v>
          </cell>
          <cell r="R483">
            <v>324</v>
          </cell>
          <cell r="T483">
            <v>5308</v>
          </cell>
          <cell r="U483">
            <v>708</v>
          </cell>
          <cell r="V483">
            <v>2590.08</v>
          </cell>
          <cell r="Z483">
            <v>2500</v>
          </cell>
          <cell r="AA483">
            <v>69889.260767999993</v>
          </cell>
        </row>
        <row r="484">
          <cell r="A484" t="str">
            <v>26010004</v>
          </cell>
          <cell r="B484" t="str">
            <v>Castillo Samos Raquel Elizabeth</v>
          </cell>
          <cell r="C484" t="str">
            <v>Asistente educativa "b"</v>
          </cell>
          <cell r="D484">
            <v>111.18848</v>
          </cell>
          <cell r="E484">
            <v>3335.6543999999999</v>
          </cell>
          <cell r="H484">
            <v>3335.6543999999999</v>
          </cell>
          <cell r="I484">
            <v>133.426176</v>
          </cell>
          <cell r="J484">
            <v>3469.0805759999998</v>
          </cell>
          <cell r="K484">
            <v>41629</v>
          </cell>
          <cell r="L484">
            <v>4818.1807679999993</v>
          </cell>
          <cell r="M484">
            <v>1500</v>
          </cell>
          <cell r="N484">
            <v>579</v>
          </cell>
          <cell r="O484">
            <v>2776</v>
          </cell>
          <cell r="P484">
            <v>6000</v>
          </cell>
          <cell r="Q484">
            <v>1157</v>
          </cell>
          <cell r="R484">
            <v>324</v>
          </cell>
          <cell r="T484">
            <v>5308</v>
          </cell>
          <cell r="U484">
            <v>708</v>
          </cell>
          <cell r="V484">
            <v>2590.08</v>
          </cell>
          <cell r="Z484">
            <v>2500</v>
          </cell>
          <cell r="AA484">
            <v>69889.260767999993</v>
          </cell>
        </row>
        <row r="485">
          <cell r="A485" t="str">
            <v>26010010</v>
          </cell>
          <cell r="B485" t="str">
            <v>Lopez Mejia Erika Roxana</v>
          </cell>
          <cell r="C485" t="str">
            <v>Encargada de grupo</v>
          </cell>
          <cell r="D485">
            <v>131.23052799999999</v>
          </cell>
          <cell r="E485">
            <v>3936.9158399999997</v>
          </cell>
          <cell r="H485">
            <v>3936.9158399999997</v>
          </cell>
          <cell r="I485">
            <v>157.47663359999999</v>
          </cell>
          <cell r="J485">
            <v>4094.3924735999994</v>
          </cell>
          <cell r="K485">
            <v>49133</v>
          </cell>
          <cell r="L485">
            <v>6075.9299647999987</v>
          </cell>
          <cell r="M485">
            <v>1500</v>
          </cell>
          <cell r="N485">
            <v>683</v>
          </cell>
          <cell r="O485">
            <v>3276</v>
          </cell>
          <cell r="P485">
            <v>6000</v>
          </cell>
          <cell r="Q485">
            <v>1365</v>
          </cell>
          <cell r="R485">
            <v>324</v>
          </cell>
          <cell r="T485">
            <v>6265</v>
          </cell>
          <cell r="U485">
            <v>836</v>
          </cell>
          <cell r="V485">
            <v>2055.6</v>
          </cell>
          <cell r="Z485">
            <v>2500</v>
          </cell>
          <cell r="AA485">
            <v>80013.529964800007</v>
          </cell>
        </row>
        <row r="486">
          <cell r="A486" t="str">
            <v>26020001</v>
          </cell>
          <cell r="B486" t="str">
            <v>Chan Peralta Mary Isabel</v>
          </cell>
          <cell r="C486" t="str">
            <v>Asistente educativa "b"</v>
          </cell>
          <cell r="D486">
            <v>111.19</v>
          </cell>
          <cell r="E486">
            <v>3335.7</v>
          </cell>
          <cell r="H486">
            <v>3335.7</v>
          </cell>
          <cell r="I486">
            <v>133.428</v>
          </cell>
          <cell r="J486">
            <v>3469.1279999999997</v>
          </cell>
          <cell r="K486">
            <v>41630</v>
          </cell>
          <cell r="L486">
            <v>4818.2539999999999</v>
          </cell>
          <cell r="M486">
            <v>1500</v>
          </cell>
          <cell r="N486">
            <v>579</v>
          </cell>
          <cell r="O486">
            <v>2776</v>
          </cell>
          <cell r="P486">
            <v>6000</v>
          </cell>
          <cell r="Q486">
            <v>1157</v>
          </cell>
          <cell r="T486">
            <v>5308</v>
          </cell>
          <cell r="U486">
            <v>708</v>
          </cell>
          <cell r="V486">
            <v>2589.84</v>
          </cell>
          <cell r="Z486">
            <v>2500</v>
          </cell>
          <cell r="AA486">
            <v>69566.093999999997</v>
          </cell>
        </row>
        <row r="487">
          <cell r="A487" t="str">
            <v>26090003</v>
          </cell>
          <cell r="B487" t="str">
            <v>Rodriguez Ramirez Mirley Arely</v>
          </cell>
          <cell r="C487" t="str">
            <v>Encargada de grupo</v>
          </cell>
          <cell r="D487">
            <v>131.22999999999999</v>
          </cell>
          <cell r="E487">
            <v>3936.8999999999996</v>
          </cell>
          <cell r="H487">
            <v>3936.8999999999996</v>
          </cell>
          <cell r="I487">
            <v>157.476</v>
          </cell>
          <cell r="J487">
            <v>4094.3759999999997</v>
          </cell>
          <cell r="K487">
            <v>49133</v>
          </cell>
          <cell r="L487">
            <v>6075.8979999999992</v>
          </cell>
          <cell r="M487">
            <v>1500</v>
          </cell>
          <cell r="N487">
            <v>683</v>
          </cell>
          <cell r="O487">
            <v>3276</v>
          </cell>
          <cell r="P487">
            <v>6000</v>
          </cell>
          <cell r="Q487">
            <v>1365</v>
          </cell>
          <cell r="T487">
            <v>6265</v>
          </cell>
          <cell r="U487">
            <v>836</v>
          </cell>
          <cell r="V487">
            <v>2055.6</v>
          </cell>
          <cell r="Z487">
            <v>2500</v>
          </cell>
          <cell r="AA487">
            <v>79689.498000000007</v>
          </cell>
        </row>
        <row r="488">
          <cell r="A488" t="str">
            <v>26010018</v>
          </cell>
          <cell r="B488" t="str">
            <v>Cardeña Gonzalez Daneira Rocio</v>
          </cell>
          <cell r="C488" t="str">
            <v>Asistente educativa "b"</v>
          </cell>
          <cell r="D488">
            <v>111.18848</v>
          </cell>
          <cell r="E488">
            <v>3335.6543999999999</v>
          </cell>
          <cell r="H488">
            <v>3335.6543999999999</v>
          </cell>
          <cell r="I488">
            <v>133.426176</v>
          </cell>
          <cell r="J488">
            <v>3469.0805759999998</v>
          </cell>
          <cell r="K488">
            <v>41629</v>
          </cell>
          <cell r="L488">
            <v>4818.1807679999993</v>
          </cell>
          <cell r="M488">
            <v>1500</v>
          </cell>
          <cell r="N488">
            <v>579</v>
          </cell>
          <cell r="O488">
            <v>2776</v>
          </cell>
          <cell r="P488">
            <v>6000</v>
          </cell>
          <cell r="Q488">
            <v>1157</v>
          </cell>
          <cell r="T488">
            <v>5308</v>
          </cell>
          <cell r="U488">
            <v>708</v>
          </cell>
          <cell r="V488">
            <v>2590.08</v>
          </cell>
          <cell r="Z488">
            <v>2500</v>
          </cell>
          <cell r="AA488">
            <v>69565.260767999993</v>
          </cell>
        </row>
        <row r="489">
          <cell r="A489" t="str">
            <v>26010014</v>
          </cell>
          <cell r="B489" t="str">
            <v>Rosado Pacheco Celina Del Socorro</v>
          </cell>
          <cell r="C489" t="str">
            <v>Encargada de grupo</v>
          </cell>
          <cell r="D489">
            <v>131.23052799999999</v>
          </cell>
          <cell r="E489">
            <v>3936.9158399999997</v>
          </cell>
          <cell r="H489">
            <v>3936.9158399999997</v>
          </cell>
          <cell r="I489">
            <v>157.47663359999999</v>
          </cell>
          <cell r="J489">
            <v>4094.3924735999994</v>
          </cell>
          <cell r="K489">
            <v>49133</v>
          </cell>
          <cell r="L489">
            <v>6075.9299647999987</v>
          </cell>
          <cell r="M489">
            <v>1500</v>
          </cell>
          <cell r="N489">
            <v>683</v>
          </cell>
          <cell r="O489">
            <v>3276</v>
          </cell>
          <cell r="P489">
            <v>6000</v>
          </cell>
          <cell r="Q489">
            <v>1365</v>
          </cell>
          <cell r="R489">
            <v>324</v>
          </cell>
          <cell r="T489">
            <v>6265</v>
          </cell>
          <cell r="U489">
            <v>836</v>
          </cell>
          <cell r="V489">
            <v>2055.6</v>
          </cell>
          <cell r="Z489">
            <v>2500</v>
          </cell>
          <cell r="AA489">
            <v>80013.529964800007</v>
          </cell>
        </row>
        <row r="490">
          <cell r="A490" t="str">
            <v>26050001</v>
          </cell>
          <cell r="B490" t="str">
            <v>Almeida Peralta Rita Irene</v>
          </cell>
          <cell r="C490" t="str">
            <v>Encargada de grupo</v>
          </cell>
          <cell r="D490">
            <v>131.22720000000001</v>
          </cell>
          <cell r="E490">
            <v>3936.8160000000003</v>
          </cell>
          <cell r="H490">
            <v>3936.8160000000003</v>
          </cell>
          <cell r="I490">
            <v>157.47264000000001</v>
          </cell>
          <cell r="J490">
            <v>4094.2886400000002</v>
          </cell>
          <cell r="K490">
            <v>49132</v>
          </cell>
          <cell r="L490">
            <v>6075.7515200000007</v>
          </cell>
          <cell r="M490">
            <v>1500</v>
          </cell>
          <cell r="N490">
            <v>683</v>
          </cell>
          <cell r="O490">
            <v>3276</v>
          </cell>
          <cell r="P490">
            <v>6000</v>
          </cell>
          <cell r="Q490">
            <v>1365</v>
          </cell>
          <cell r="T490">
            <v>6265</v>
          </cell>
          <cell r="U490">
            <v>836</v>
          </cell>
          <cell r="V490">
            <v>2055.84</v>
          </cell>
          <cell r="Z490">
            <v>2500</v>
          </cell>
          <cell r="AA490">
            <v>79688.591519999987</v>
          </cell>
        </row>
        <row r="491">
          <cell r="A491" t="str">
            <v>26070003</v>
          </cell>
          <cell r="B491" t="str">
            <v>Carrillo Landa Yessica Vanessa</v>
          </cell>
          <cell r="C491" t="str">
            <v>Asistente educativa "b"</v>
          </cell>
          <cell r="D491">
            <v>111.18640000000001</v>
          </cell>
          <cell r="E491">
            <v>3335.5920000000001</v>
          </cell>
          <cell r="H491">
            <v>3335.5920000000001</v>
          </cell>
          <cell r="I491">
            <v>133.42368000000002</v>
          </cell>
          <cell r="J491">
            <v>3469.01568</v>
          </cell>
          <cell r="K491">
            <v>41629</v>
          </cell>
          <cell r="L491">
            <v>4818.0742399999999</v>
          </cell>
          <cell r="M491">
            <v>1500</v>
          </cell>
          <cell r="N491">
            <v>579</v>
          </cell>
          <cell r="O491">
            <v>2776</v>
          </cell>
          <cell r="P491">
            <v>6000</v>
          </cell>
          <cell r="Q491">
            <v>1157</v>
          </cell>
          <cell r="T491">
            <v>5308</v>
          </cell>
          <cell r="U491">
            <v>708</v>
          </cell>
          <cell r="V491">
            <v>2590.08</v>
          </cell>
          <cell r="Z491">
            <v>2500</v>
          </cell>
          <cell r="AA491">
            <v>69565.154240000003</v>
          </cell>
        </row>
        <row r="492">
          <cell r="A492" t="str">
            <v>26080001</v>
          </cell>
          <cell r="B492" t="str">
            <v>Alejos Guerrero Perla America</v>
          </cell>
          <cell r="C492" t="str">
            <v>Asistente educativa "b"</v>
          </cell>
          <cell r="D492">
            <v>111.18640000000001</v>
          </cell>
          <cell r="E492">
            <v>3335.5920000000001</v>
          </cell>
          <cell r="H492">
            <v>3335.5920000000001</v>
          </cell>
          <cell r="I492">
            <v>133.42368000000002</v>
          </cell>
          <cell r="J492">
            <v>3469.01568</v>
          </cell>
          <cell r="K492">
            <v>41629</v>
          </cell>
          <cell r="L492">
            <v>4818.0742399999999</v>
          </cell>
          <cell r="M492">
            <v>1500</v>
          </cell>
          <cell r="N492">
            <v>579</v>
          </cell>
          <cell r="O492">
            <v>2776</v>
          </cell>
          <cell r="P492">
            <v>6000</v>
          </cell>
          <cell r="Q492">
            <v>1157</v>
          </cell>
          <cell r="T492">
            <v>5308</v>
          </cell>
          <cell r="U492">
            <v>708</v>
          </cell>
          <cell r="V492">
            <v>2590.08</v>
          </cell>
          <cell r="Z492">
            <v>2500</v>
          </cell>
          <cell r="AA492">
            <v>69565.154240000003</v>
          </cell>
        </row>
        <row r="493">
          <cell r="A493" t="str">
            <v>26080004</v>
          </cell>
          <cell r="B493" t="str">
            <v>Uicab Gonzalez Martha Maria</v>
          </cell>
          <cell r="C493" t="str">
            <v>Asistente educativa "a"</v>
          </cell>
          <cell r="D493">
            <v>111.19</v>
          </cell>
          <cell r="E493">
            <v>3335.7</v>
          </cell>
          <cell r="H493">
            <v>3335.7</v>
          </cell>
          <cell r="I493">
            <v>133.428</v>
          </cell>
          <cell r="J493">
            <v>3469.1279999999997</v>
          </cell>
          <cell r="K493">
            <v>41630</v>
          </cell>
          <cell r="L493">
            <v>4818.2539999999999</v>
          </cell>
          <cell r="M493">
            <v>1500</v>
          </cell>
          <cell r="N493">
            <v>579</v>
          </cell>
          <cell r="O493">
            <v>2776</v>
          </cell>
          <cell r="P493">
            <v>6000</v>
          </cell>
          <cell r="Q493">
            <v>1157</v>
          </cell>
          <cell r="T493">
            <v>5308</v>
          </cell>
          <cell r="U493">
            <v>708</v>
          </cell>
          <cell r="V493">
            <v>2589.84</v>
          </cell>
          <cell r="Z493">
            <v>2500</v>
          </cell>
          <cell r="AA493">
            <v>69566.093999999997</v>
          </cell>
        </row>
        <row r="494">
          <cell r="A494" t="str">
            <v>26080005</v>
          </cell>
          <cell r="B494" t="str">
            <v>Tuz Cherres Yugelmy Dolores</v>
          </cell>
          <cell r="C494" t="str">
            <v>Asistente educativa "a"</v>
          </cell>
          <cell r="D494">
            <v>111.19</v>
          </cell>
          <cell r="E494">
            <v>3335.7</v>
          </cell>
          <cell r="H494">
            <v>3335.7</v>
          </cell>
          <cell r="I494">
            <v>133.428</v>
          </cell>
          <cell r="J494">
            <v>3469.1279999999997</v>
          </cell>
          <cell r="K494">
            <v>41630</v>
          </cell>
          <cell r="L494">
            <v>4818.2539999999999</v>
          </cell>
          <cell r="M494">
            <v>1500</v>
          </cell>
          <cell r="N494">
            <v>579</v>
          </cell>
          <cell r="O494">
            <v>2776</v>
          </cell>
          <cell r="P494">
            <v>6000</v>
          </cell>
          <cell r="Q494">
            <v>1157</v>
          </cell>
          <cell r="T494">
            <v>5308</v>
          </cell>
          <cell r="U494">
            <v>708</v>
          </cell>
          <cell r="V494">
            <v>2589.84</v>
          </cell>
          <cell r="Z494">
            <v>2500</v>
          </cell>
          <cell r="AA494">
            <v>69566.093999999997</v>
          </cell>
        </row>
        <row r="495">
          <cell r="A495" t="str">
            <v>26010016</v>
          </cell>
          <cell r="B495" t="str">
            <v>Uc Cervera Nelsi Guadalupe</v>
          </cell>
          <cell r="C495" t="str">
            <v>Encargada de grupo</v>
          </cell>
          <cell r="D495">
            <v>131.23052799999999</v>
          </cell>
          <cell r="E495">
            <v>3936.9158399999997</v>
          </cell>
          <cell r="H495">
            <v>3936.9158399999997</v>
          </cell>
          <cell r="I495">
            <v>157.47663359999999</v>
          </cell>
          <cell r="J495">
            <v>4094.3924735999994</v>
          </cell>
          <cell r="K495">
            <v>49133</v>
          </cell>
          <cell r="L495">
            <v>6075.9299647999987</v>
          </cell>
          <cell r="M495">
            <v>1500</v>
          </cell>
          <cell r="N495">
            <v>683</v>
          </cell>
          <cell r="O495">
            <v>3276</v>
          </cell>
          <cell r="P495">
            <v>6000</v>
          </cell>
          <cell r="Q495">
            <v>1365</v>
          </cell>
          <cell r="R495">
            <v>324</v>
          </cell>
          <cell r="T495">
            <v>6265</v>
          </cell>
          <cell r="U495">
            <v>836</v>
          </cell>
          <cell r="V495">
            <v>2055.6</v>
          </cell>
          <cell r="Z495">
            <v>2500</v>
          </cell>
          <cell r="AA495">
            <v>80013.529964800007</v>
          </cell>
        </row>
        <row r="496">
          <cell r="A496" t="str">
            <v>26090001</v>
          </cell>
          <cell r="B496" t="str">
            <v>Magaña Peralta Lidia Soledad</v>
          </cell>
          <cell r="C496" t="str">
            <v>Asistente educativa "b"</v>
          </cell>
          <cell r="D496">
            <v>111.18848</v>
          </cell>
          <cell r="E496">
            <v>3335.6543999999999</v>
          </cell>
          <cell r="H496">
            <v>3335.6543999999999</v>
          </cell>
          <cell r="I496">
            <v>133.426176</v>
          </cell>
          <cell r="J496">
            <v>3469.0805759999998</v>
          </cell>
          <cell r="K496">
            <v>41629</v>
          </cell>
          <cell r="L496">
            <v>4818.1807679999993</v>
          </cell>
          <cell r="M496">
            <v>1500</v>
          </cell>
          <cell r="N496">
            <v>579</v>
          </cell>
          <cell r="O496">
            <v>2776</v>
          </cell>
          <cell r="P496">
            <v>6000</v>
          </cell>
          <cell r="Q496">
            <v>1157</v>
          </cell>
          <cell r="T496">
            <v>5308</v>
          </cell>
          <cell r="U496">
            <v>708</v>
          </cell>
          <cell r="V496">
            <v>2590.08</v>
          </cell>
          <cell r="Z496">
            <v>2500</v>
          </cell>
          <cell r="AA496">
            <v>69565.260767999993</v>
          </cell>
        </row>
        <row r="497">
          <cell r="A497" t="str">
            <v>26010019</v>
          </cell>
          <cell r="B497" t="str">
            <v>Tzeek Tzuc Esther Eunice</v>
          </cell>
          <cell r="C497" t="str">
            <v>Encargada de grupo</v>
          </cell>
          <cell r="D497">
            <v>131.23052799999999</v>
          </cell>
          <cell r="E497">
            <v>3936.9158399999997</v>
          </cell>
          <cell r="H497">
            <v>3936.9158399999997</v>
          </cell>
          <cell r="I497">
            <v>157.47663359999999</v>
          </cell>
          <cell r="J497">
            <v>4094.3924735999994</v>
          </cell>
          <cell r="K497">
            <v>49133</v>
          </cell>
          <cell r="L497">
            <v>6075.9299647999987</v>
          </cell>
          <cell r="M497">
            <v>1500</v>
          </cell>
          <cell r="N497">
            <v>683</v>
          </cell>
          <cell r="O497">
            <v>3276</v>
          </cell>
          <cell r="P497">
            <v>6000</v>
          </cell>
          <cell r="Q497">
            <v>1365</v>
          </cell>
          <cell r="T497">
            <v>6265</v>
          </cell>
          <cell r="U497">
            <v>836</v>
          </cell>
          <cell r="V497">
            <v>2055.6</v>
          </cell>
          <cell r="Z497">
            <v>2500</v>
          </cell>
          <cell r="AA497">
            <v>79689.529964800007</v>
          </cell>
        </row>
        <row r="498">
          <cell r="A498" t="str">
            <v>26100001</v>
          </cell>
          <cell r="B498" t="str">
            <v>Tun Tzakum Tatun O.neal</v>
          </cell>
          <cell r="C498" t="str">
            <v>Asistente educativa "b"</v>
          </cell>
          <cell r="D498">
            <v>111.18640000000001</v>
          </cell>
          <cell r="E498">
            <v>3335.5920000000001</v>
          </cell>
          <cell r="H498">
            <v>3335.5920000000001</v>
          </cell>
          <cell r="I498">
            <v>133.42368000000002</v>
          </cell>
          <cell r="J498">
            <v>3469.01568</v>
          </cell>
          <cell r="K498">
            <v>41629</v>
          </cell>
          <cell r="L498">
            <v>4818.0742399999999</v>
          </cell>
          <cell r="M498">
            <v>1500</v>
          </cell>
          <cell r="N498">
            <v>579</v>
          </cell>
          <cell r="O498">
            <v>2776</v>
          </cell>
          <cell r="P498">
            <v>6000</v>
          </cell>
          <cell r="Q498">
            <v>1157</v>
          </cell>
          <cell r="T498">
            <v>5308</v>
          </cell>
          <cell r="U498">
            <v>708</v>
          </cell>
          <cell r="V498">
            <v>2590.08</v>
          </cell>
          <cell r="Z498">
            <v>2500</v>
          </cell>
          <cell r="AA498">
            <v>69565.154240000003</v>
          </cell>
        </row>
        <row r="499">
          <cell r="A499" t="str">
            <v>26010012</v>
          </cell>
          <cell r="B499" t="str">
            <v>Peralta Torres Sandra Adelaida</v>
          </cell>
          <cell r="C499" t="str">
            <v>Enfermera "b"</v>
          </cell>
          <cell r="D499">
            <v>112.4864</v>
          </cell>
          <cell r="E499">
            <v>3374.5920000000001</v>
          </cell>
          <cell r="H499">
            <v>3374.5920000000001</v>
          </cell>
          <cell r="I499">
            <v>134.98367999999999</v>
          </cell>
          <cell r="J499">
            <v>3509.5756799999999</v>
          </cell>
          <cell r="K499">
            <v>42115</v>
          </cell>
          <cell r="L499">
            <v>4880.9842399999998</v>
          </cell>
          <cell r="M499">
            <v>1500</v>
          </cell>
          <cell r="N499">
            <v>585</v>
          </cell>
          <cell r="O499">
            <v>2808</v>
          </cell>
          <cell r="P499">
            <v>6000</v>
          </cell>
          <cell r="Q499">
            <v>1170</v>
          </cell>
          <cell r="R499">
            <v>324</v>
          </cell>
          <cell r="T499">
            <v>5370</v>
          </cell>
          <cell r="U499">
            <v>716</v>
          </cell>
          <cell r="V499">
            <v>2441.04</v>
          </cell>
          <cell r="Z499">
            <v>2500</v>
          </cell>
          <cell r="AA499">
            <v>70410.024239999999</v>
          </cell>
        </row>
        <row r="500">
          <cell r="A500" t="str">
            <v>26010008</v>
          </cell>
          <cell r="B500" t="str">
            <v>Gongora Vela William Antonio</v>
          </cell>
          <cell r="C500" t="str">
            <v>Vigilante "b"</v>
          </cell>
          <cell r="D500">
            <v>106.786368</v>
          </cell>
          <cell r="E500">
            <v>3203.5910399999998</v>
          </cell>
          <cell r="H500">
            <v>3203.5910399999998</v>
          </cell>
          <cell r="I500">
            <v>128.1436416</v>
          </cell>
          <cell r="J500">
            <v>3331.7346815999999</v>
          </cell>
          <cell r="K500">
            <v>39981</v>
          </cell>
          <cell r="L500">
            <v>4605.1429088000004</v>
          </cell>
          <cell r="M500">
            <v>1500</v>
          </cell>
          <cell r="N500">
            <v>556</v>
          </cell>
          <cell r="O500">
            <v>2666</v>
          </cell>
          <cell r="P500">
            <v>6000</v>
          </cell>
          <cell r="Q500">
            <v>1111</v>
          </cell>
          <cell r="R500">
            <v>324</v>
          </cell>
          <cell r="S500">
            <v>1333</v>
          </cell>
          <cell r="T500">
            <v>5098</v>
          </cell>
          <cell r="U500">
            <v>680</v>
          </cell>
          <cell r="V500">
            <v>2845.92</v>
          </cell>
          <cell r="W500">
            <v>2666</v>
          </cell>
          <cell r="Z500">
            <v>2500</v>
          </cell>
          <cell r="AA500">
            <v>71866.062908799999</v>
          </cell>
        </row>
        <row r="501">
          <cell r="A501" t="str">
            <v>26010013</v>
          </cell>
          <cell r="B501" t="str">
            <v>Puc Keb Julio Martin</v>
          </cell>
          <cell r="C501" t="str">
            <v>Vigilante "b"</v>
          </cell>
          <cell r="D501">
            <v>106.786368</v>
          </cell>
          <cell r="E501">
            <v>3203.5910399999998</v>
          </cell>
          <cell r="H501">
            <v>3203.5910399999998</v>
          </cell>
          <cell r="I501">
            <v>128.1436416</v>
          </cell>
          <cell r="J501">
            <v>3331.7346815999999</v>
          </cell>
          <cell r="K501">
            <v>39981</v>
          </cell>
          <cell r="L501">
            <v>4605.1429088000004</v>
          </cell>
          <cell r="M501">
            <v>1500</v>
          </cell>
          <cell r="N501">
            <v>556</v>
          </cell>
          <cell r="O501">
            <v>2666</v>
          </cell>
          <cell r="P501">
            <v>6000</v>
          </cell>
          <cell r="Q501">
            <v>1111</v>
          </cell>
          <cell r="R501">
            <v>324</v>
          </cell>
          <cell r="S501">
            <v>1333</v>
          </cell>
          <cell r="T501">
            <v>5098</v>
          </cell>
          <cell r="U501">
            <v>680</v>
          </cell>
          <cell r="V501">
            <v>2845.92</v>
          </cell>
          <cell r="W501">
            <v>2666</v>
          </cell>
          <cell r="Z501">
            <v>2500</v>
          </cell>
          <cell r="AA501">
            <v>71866.062908799999</v>
          </cell>
        </row>
        <row r="502">
          <cell r="B502" t="str">
            <v>Sosa Hernandez Enna del R.</v>
          </cell>
          <cell r="C502" t="str">
            <v>Asistente educativa "b"</v>
          </cell>
          <cell r="D502">
            <v>111.18640000000001</v>
          </cell>
          <cell r="E502">
            <v>3335.5920000000001</v>
          </cell>
          <cell r="H502">
            <v>3335.5920000000001</v>
          </cell>
          <cell r="I502">
            <v>133.42368000000002</v>
          </cell>
          <cell r="J502">
            <v>3469.01568</v>
          </cell>
          <cell r="K502">
            <v>41629</v>
          </cell>
          <cell r="L502">
            <v>4818.0742399999999</v>
          </cell>
          <cell r="M502">
            <v>1500</v>
          </cell>
          <cell r="N502">
            <v>579</v>
          </cell>
          <cell r="O502">
            <v>2776</v>
          </cell>
          <cell r="P502">
            <v>6000</v>
          </cell>
          <cell r="Q502">
            <v>1157</v>
          </cell>
          <cell r="T502">
            <v>5308</v>
          </cell>
          <cell r="U502">
            <v>708</v>
          </cell>
          <cell r="V502">
            <v>2590.08</v>
          </cell>
          <cell r="Z502">
            <v>2500</v>
          </cell>
          <cell r="AA502">
            <v>69565.154240000003</v>
          </cell>
        </row>
        <row r="503">
          <cell r="B503" t="str">
            <v>Llanas Rivas Adriana</v>
          </cell>
          <cell r="C503" t="str">
            <v>Doctor "b"</v>
          </cell>
          <cell r="D503">
            <v>173.33</v>
          </cell>
          <cell r="E503">
            <v>5199.9000000000005</v>
          </cell>
          <cell r="H503">
            <v>5061.8999999999996</v>
          </cell>
          <cell r="I503">
            <v>202.476</v>
          </cell>
          <cell r="J503">
            <v>5264.3759999999993</v>
          </cell>
          <cell r="K503">
            <v>63173</v>
          </cell>
          <cell r="L503">
            <v>8300.1779999999999</v>
          </cell>
          <cell r="M503">
            <v>1500</v>
          </cell>
          <cell r="N503">
            <v>878</v>
          </cell>
          <cell r="O503">
            <v>4212</v>
          </cell>
          <cell r="P503">
            <v>6000</v>
          </cell>
          <cell r="Q503">
            <v>1755</v>
          </cell>
          <cell r="T503">
            <v>8055</v>
          </cell>
          <cell r="U503">
            <v>1074</v>
          </cell>
          <cell r="V503">
            <v>2590.08</v>
          </cell>
          <cell r="Z503">
            <v>2500</v>
          </cell>
          <cell r="AA503">
            <v>100037.258</v>
          </cell>
        </row>
        <row r="504">
          <cell r="B504" t="str">
            <v>Subtotal</v>
          </cell>
          <cell r="D504">
            <v>3910.2073599999999</v>
          </cell>
          <cell r="E504">
            <v>116676.36080000001</v>
          </cell>
          <cell r="F504">
            <v>0</v>
          </cell>
          <cell r="G504">
            <v>16</v>
          </cell>
          <cell r="H504">
            <v>116538.36080000001</v>
          </cell>
          <cell r="I504">
            <v>4661.5344319999967</v>
          </cell>
          <cell r="J504">
            <v>121199.895232</v>
          </cell>
          <cell r="K504">
            <v>1454411</v>
          </cell>
          <cell r="L504">
            <v>174939.86030933331</v>
          </cell>
          <cell r="M504">
            <v>46500</v>
          </cell>
          <cell r="N504">
            <v>20221</v>
          </cell>
          <cell r="O504">
            <v>86369</v>
          </cell>
          <cell r="P504">
            <v>186000</v>
          </cell>
          <cell r="Q504">
            <v>40414</v>
          </cell>
          <cell r="R504">
            <v>4860</v>
          </cell>
          <cell r="S504">
            <v>2666</v>
          </cell>
          <cell r="T504">
            <v>185449</v>
          </cell>
          <cell r="U504">
            <v>24736</v>
          </cell>
          <cell r="V504">
            <v>76051.679999999993</v>
          </cell>
          <cell r="W504">
            <v>5332</v>
          </cell>
          <cell r="X504">
            <v>0</v>
          </cell>
          <cell r="Y504">
            <v>39787</v>
          </cell>
          <cell r="Z504">
            <v>77500</v>
          </cell>
          <cell r="AB504">
            <v>2425236.5403093332</v>
          </cell>
        </row>
        <row r="505">
          <cell r="B505" t="str">
            <v>Cendi de valladolid - Administrativo</v>
          </cell>
          <cell r="E505">
            <v>0</v>
          </cell>
        </row>
        <row r="506">
          <cell r="A506" t="str">
            <v>27010019</v>
          </cell>
          <cell r="B506" t="str">
            <v>Ventura Velasco Ivette Maricela</v>
          </cell>
          <cell r="C506" t="str">
            <v>Coordinador de Pedagogia</v>
          </cell>
          <cell r="D506">
            <v>198.29</v>
          </cell>
          <cell r="E506">
            <v>5948.7</v>
          </cell>
          <cell r="H506">
            <v>5948.7</v>
          </cell>
          <cell r="I506">
            <v>237.94800000000001</v>
          </cell>
          <cell r="J506">
            <v>6186.6480000000001</v>
          </cell>
          <cell r="K506">
            <v>74240</v>
          </cell>
          <cell r="L506">
            <v>9603.9040000000005</v>
          </cell>
          <cell r="M506">
            <v>1500</v>
          </cell>
          <cell r="N506">
            <v>1032</v>
          </cell>
          <cell r="O506">
            <v>4950</v>
          </cell>
          <cell r="P506">
            <v>6000</v>
          </cell>
          <cell r="Q506">
            <v>2063</v>
          </cell>
          <cell r="R506">
            <v>324</v>
          </cell>
          <cell r="T506">
            <v>9466</v>
          </cell>
          <cell r="U506">
            <v>1263</v>
          </cell>
          <cell r="V506">
            <v>0</v>
          </cell>
          <cell r="Z506">
            <v>2500</v>
          </cell>
          <cell r="AA506">
            <v>112941.90399999999</v>
          </cell>
        </row>
        <row r="507">
          <cell r="A507" t="str">
            <v>27010023</v>
          </cell>
          <cell r="B507" t="str">
            <v>Trejo Gomez Maria Eugenia</v>
          </cell>
          <cell r="C507" t="str">
            <v>Directora de Cendi</v>
          </cell>
          <cell r="D507">
            <v>425.06880000000001</v>
          </cell>
          <cell r="E507">
            <v>12752.064</v>
          </cell>
          <cell r="H507">
            <v>12752.064</v>
          </cell>
          <cell r="I507">
            <v>510.08256</v>
          </cell>
          <cell r="J507">
            <v>13262.146560000001</v>
          </cell>
          <cell r="K507">
            <v>159146</v>
          </cell>
          <cell r="L507">
            <v>20936.002080000002</v>
          </cell>
          <cell r="M507">
            <v>1500</v>
          </cell>
          <cell r="N507">
            <v>2211</v>
          </cell>
          <cell r="P507">
            <v>6000</v>
          </cell>
          <cell r="Q507">
            <v>4421</v>
          </cell>
          <cell r="T507">
            <v>20292</v>
          </cell>
          <cell r="U507">
            <v>2706</v>
          </cell>
          <cell r="V507">
            <v>0</v>
          </cell>
          <cell r="Y507">
            <v>39787</v>
          </cell>
          <cell r="Z507">
            <v>2500</v>
          </cell>
          <cell r="AA507">
            <v>259499.00208000001</v>
          </cell>
        </row>
        <row r="508">
          <cell r="A508" t="str">
            <v>27010027</v>
          </cell>
          <cell r="B508" t="str">
            <v>Martinez Colli Jose Luis</v>
          </cell>
          <cell r="C508" t="str">
            <v>Instructor</v>
          </cell>
          <cell r="D508">
            <v>44.99</v>
          </cell>
          <cell r="E508">
            <v>1979.5600000000002</v>
          </cell>
          <cell r="G508">
            <v>44</v>
          </cell>
          <cell r="H508">
            <v>1979.5600000000002</v>
          </cell>
          <cell r="I508">
            <v>79.182400000000015</v>
          </cell>
          <cell r="J508">
            <v>2058.7424000000001</v>
          </cell>
          <cell r="K508">
            <v>24705</v>
          </cell>
          <cell r="L508">
            <v>2744.9898666666668</v>
          </cell>
          <cell r="M508">
            <v>1500</v>
          </cell>
          <cell r="N508">
            <v>344</v>
          </cell>
          <cell r="O508">
            <v>1647</v>
          </cell>
          <cell r="P508">
            <v>6000</v>
          </cell>
          <cell r="Q508">
            <v>687</v>
          </cell>
          <cell r="T508">
            <v>3150</v>
          </cell>
          <cell r="U508">
            <v>420</v>
          </cell>
          <cell r="V508">
            <v>3684.72</v>
          </cell>
          <cell r="Z508">
            <v>2500</v>
          </cell>
          <cell r="AA508">
            <v>47382.709866666672</v>
          </cell>
        </row>
        <row r="509">
          <cell r="A509" t="str">
            <v>27010029</v>
          </cell>
          <cell r="B509" t="str">
            <v>Aguilar Alvarez Rossy Paloma</v>
          </cell>
          <cell r="C509" t="str">
            <v>Auxiliar administrativo cendi</v>
          </cell>
          <cell r="D509">
            <v>126.9008</v>
          </cell>
          <cell r="E509">
            <v>3807.0240000000003</v>
          </cell>
          <cell r="H509">
            <v>3807.0240000000003</v>
          </cell>
          <cell r="I509">
            <v>152.28096000000002</v>
          </cell>
          <cell r="J509">
            <v>3959.3049600000004</v>
          </cell>
          <cell r="K509">
            <v>47512</v>
          </cell>
          <cell r="L509">
            <v>5852.5532800000001</v>
          </cell>
          <cell r="M509">
            <v>1500</v>
          </cell>
          <cell r="N509">
            <v>660</v>
          </cell>
          <cell r="O509">
            <v>3168</v>
          </cell>
          <cell r="P509">
            <v>6000</v>
          </cell>
          <cell r="Q509">
            <v>1320</v>
          </cell>
          <cell r="T509">
            <v>6058</v>
          </cell>
          <cell r="U509">
            <v>808</v>
          </cell>
          <cell r="V509">
            <v>2144.88</v>
          </cell>
          <cell r="Z509">
            <v>2500</v>
          </cell>
          <cell r="AA509">
            <v>77523.433279999997</v>
          </cell>
        </row>
        <row r="510">
          <cell r="A510" t="str">
            <v>27010030</v>
          </cell>
          <cell r="B510" t="str">
            <v>Mena Martin Maria Jose</v>
          </cell>
          <cell r="C510" t="str">
            <v>Psicologo "b"</v>
          </cell>
          <cell r="D510">
            <v>126.9008</v>
          </cell>
          <cell r="E510">
            <v>3807.0240000000003</v>
          </cell>
          <cell r="H510">
            <v>3807.0240000000003</v>
          </cell>
          <cell r="I510">
            <v>152.28096000000002</v>
          </cell>
          <cell r="J510">
            <v>3959.3049600000004</v>
          </cell>
          <cell r="K510">
            <v>47512</v>
          </cell>
          <cell r="L510">
            <v>5852.5532800000001</v>
          </cell>
          <cell r="M510">
            <v>1500</v>
          </cell>
          <cell r="N510">
            <v>660</v>
          </cell>
          <cell r="O510">
            <v>3168</v>
          </cell>
          <cell r="P510">
            <v>6000</v>
          </cell>
          <cell r="Q510">
            <v>1320</v>
          </cell>
          <cell r="T510">
            <v>6058</v>
          </cell>
          <cell r="U510">
            <v>808</v>
          </cell>
          <cell r="V510">
            <v>2144.88</v>
          </cell>
          <cell r="Z510">
            <v>2500</v>
          </cell>
          <cell r="AA510">
            <v>77523.433279999997</v>
          </cell>
        </row>
        <row r="511">
          <cell r="A511" t="str">
            <v>27010005</v>
          </cell>
          <cell r="B511" t="str">
            <v>Cen Diaz Juana Bautista</v>
          </cell>
          <cell r="C511" t="str">
            <v>Galopina "b"</v>
          </cell>
          <cell r="D511">
            <v>99.290880000000001</v>
          </cell>
          <cell r="E511">
            <v>2978.7264</v>
          </cell>
          <cell r="H511">
            <v>2978.7264</v>
          </cell>
          <cell r="I511">
            <v>119.149056</v>
          </cell>
          <cell r="J511">
            <v>3097.8754560000002</v>
          </cell>
          <cell r="K511">
            <v>37175</v>
          </cell>
          <cell r="L511">
            <v>4201.3106080000007</v>
          </cell>
          <cell r="M511">
            <v>1500</v>
          </cell>
          <cell r="N511">
            <v>517</v>
          </cell>
          <cell r="O511">
            <v>2479</v>
          </cell>
          <cell r="P511">
            <v>6000</v>
          </cell>
          <cell r="Q511">
            <v>1033</v>
          </cell>
          <cell r="R511">
            <v>324</v>
          </cell>
          <cell r="T511">
            <v>4740</v>
          </cell>
          <cell r="U511">
            <v>632</v>
          </cell>
          <cell r="V511">
            <v>3000.24</v>
          </cell>
          <cell r="Z511">
            <v>2500</v>
          </cell>
          <cell r="AA511">
            <v>64101.550607999998</v>
          </cell>
        </row>
        <row r="512">
          <cell r="A512" t="str">
            <v>27010021</v>
          </cell>
          <cell r="B512" t="str">
            <v>Us Cob Gloria Noemi</v>
          </cell>
          <cell r="C512" t="str">
            <v>Galopina "b"</v>
          </cell>
          <cell r="D512">
            <v>99.290880000000001</v>
          </cell>
          <cell r="E512">
            <v>2978.7264</v>
          </cell>
          <cell r="H512">
            <v>2978.7264</v>
          </cell>
          <cell r="I512">
            <v>119.149056</v>
          </cell>
          <cell r="J512">
            <v>3097.8754560000002</v>
          </cell>
          <cell r="K512">
            <v>37175</v>
          </cell>
          <cell r="L512">
            <v>4201.3106080000007</v>
          </cell>
          <cell r="M512">
            <v>1500</v>
          </cell>
          <cell r="N512">
            <v>517</v>
          </cell>
          <cell r="O512">
            <v>2479</v>
          </cell>
          <cell r="P512">
            <v>6000</v>
          </cell>
          <cell r="Q512">
            <v>1033</v>
          </cell>
          <cell r="T512">
            <v>4740</v>
          </cell>
          <cell r="U512">
            <v>632</v>
          </cell>
          <cell r="V512">
            <v>3000.24</v>
          </cell>
          <cell r="Z512">
            <v>2500</v>
          </cell>
          <cell r="AA512">
            <v>63777.550607999998</v>
          </cell>
        </row>
        <row r="513">
          <cell r="A513" t="str">
            <v>27060021</v>
          </cell>
          <cell r="B513" t="str">
            <v>Amado Rincon Zoila</v>
          </cell>
          <cell r="C513" t="str">
            <v>Cocinera de Cendi</v>
          </cell>
          <cell r="D513">
            <v>103.61727999999999</v>
          </cell>
          <cell r="E513">
            <v>3108.5183999999999</v>
          </cell>
          <cell r="H513">
            <v>3108.5183999999999</v>
          </cell>
          <cell r="I513">
            <v>124.34073600000001</v>
          </cell>
          <cell r="J513">
            <v>3232.859136</v>
          </cell>
          <cell r="K513">
            <v>38795</v>
          </cell>
          <cell r="L513">
            <v>4410.6888480000007</v>
          </cell>
          <cell r="M513">
            <v>1500</v>
          </cell>
          <cell r="N513">
            <v>539</v>
          </cell>
          <cell r="O513">
            <v>2587</v>
          </cell>
          <cell r="P513">
            <v>6000</v>
          </cell>
          <cell r="Q513">
            <v>1078</v>
          </cell>
          <cell r="R513">
            <v>324</v>
          </cell>
          <cell r="T513">
            <v>4947</v>
          </cell>
          <cell r="U513">
            <v>660</v>
          </cell>
          <cell r="V513">
            <v>2911.2</v>
          </cell>
          <cell r="Z513">
            <v>2500</v>
          </cell>
          <cell r="AA513">
            <v>66251.888848000002</v>
          </cell>
        </row>
        <row r="514">
          <cell r="A514" t="str">
            <v>27010020</v>
          </cell>
          <cell r="B514" t="str">
            <v>Yupit - Jose Honorio</v>
          </cell>
          <cell r="C514" t="str">
            <v>Intendente "b"</v>
          </cell>
          <cell r="D514">
            <v>99.290880000000001</v>
          </cell>
          <cell r="E514">
            <v>2978.7264</v>
          </cell>
          <cell r="H514">
            <v>2978.7264</v>
          </cell>
          <cell r="I514">
            <v>119.149056</v>
          </cell>
          <cell r="J514">
            <v>3097.8754560000002</v>
          </cell>
          <cell r="K514">
            <v>37175</v>
          </cell>
          <cell r="L514">
            <v>4201.3106080000007</v>
          </cell>
          <cell r="M514">
            <v>1500</v>
          </cell>
          <cell r="N514">
            <v>517</v>
          </cell>
          <cell r="O514">
            <v>2479</v>
          </cell>
          <cell r="P514">
            <v>6000</v>
          </cell>
          <cell r="Q514">
            <v>1033</v>
          </cell>
          <cell r="R514">
            <v>324</v>
          </cell>
          <cell r="T514">
            <v>4740</v>
          </cell>
          <cell r="U514">
            <v>632</v>
          </cell>
          <cell r="V514">
            <v>3000.24</v>
          </cell>
          <cell r="Z514">
            <v>2500</v>
          </cell>
          <cell r="AA514">
            <v>64101.550607999998</v>
          </cell>
        </row>
        <row r="515">
          <cell r="A515" t="str">
            <v>27070002</v>
          </cell>
          <cell r="B515" t="str">
            <v>Palomo Salazar Arminda Guillermina</v>
          </cell>
          <cell r="C515" t="str">
            <v>Intendente "b"</v>
          </cell>
          <cell r="D515">
            <v>99.290880000000001</v>
          </cell>
          <cell r="E515">
            <v>2978.7264</v>
          </cell>
          <cell r="H515">
            <v>2978.7264</v>
          </cell>
          <cell r="I515">
            <v>119.149056</v>
          </cell>
          <cell r="J515">
            <v>3097.8754560000002</v>
          </cell>
          <cell r="K515">
            <v>37175</v>
          </cell>
          <cell r="L515">
            <v>4201.3106080000007</v>
          </cell>
          <cell r="M515">
            <v>1500</v>
          </cell>
          <cell r="N515">
            <v>517</v>
          </cell>
          <cell r="O515">
            <v>2479</v>
          </cell>
          <cell r="P515">
            <v>6000</v>
          </cell>
          <cell r="Q515">
            <v>1033</v>
          </cell>
          <cell r="T515">
            <v>4740</v>
          </cell>
          <cell r="U515">
            <v>632</v>
          </cell>
          <cell r="V515">
            <v>3000.24</v>
          </cell>
          <cell r="Z515">
            <v>2500</v>
          </cell>
          <cell r="AA515">
            <v>63777.550607999998</v>
          </cell>
        </row>
        <row r="516">
          <cell r="A516" t="str">
            <v>27070003</v>
          </cell>
          <cell r="B516" t="str">
            <v>Cetina Loeza Jose Antonio</v>
          </cell>
          <cell r="C516" t="str">
            <v>Jefe de mantenimiento "a"</v>
          </cell>
          <cell r="D516">
            <v>115.66</v>
          </cell>
          <cell r="E516">
            <v>3469.7999999999997</v>
          </cell>
          <cell r="H516">
            <v>3469.7999999999997</v>
          </cell>
          <cell r="I516">
            <v>138.792</v>
          </cell>
          <cell r="J516">
            <v>3608.5919999999996</v>
          </cell>
          <cell r="K516">
            <v>43304</v>
          </cell>
          <cell r="L516">
            <v>5034.5759999999991</v>
          </cell>
          <cell r="M516">
            <v>1500</v>
          </cell>
          <cell r="N516">
            <v>602</v>
          </cell>
          <cell r="O516">
            <v>2887</v>
          </cell>
          <cell r="P516">
            <v>6000</v>
          </cell>
          <cell r="Q516">
            <v>1203</v>
          </cell>
          <cell r="T516">
            <v>5522</v>
          </cell>
          <cell r="U516">
            <v>737</v>
          </cell>
          <cell r="V516">
            <v>2375.52</v>
          </cell>
          <cell r="Z516">
            <v>2500</v>
          </cell>
          <cell r="AA516">
            <v>71665.096000000005</v>
          </cell>
        </row>
        <row r="517">
          <cell r="A517" t="str">
            <v>27010007</v>
          </cell>
          <cell r="B517" t="str">
            <v>Correa Pacheco Silvia Esther</v>
          </cell>
          <cell r="C517" t="str">
            <v>Asistente educativa "b"</v>
          </cell>
          <cell r="D517">
            <v>111.18848</v>
          </cell>
          <cell r="E517">
            <v>3335.6543999999999</v>
          </cell>
          <cell r="H517">
            <v>3335.6543999999999</v>
          </cell>
          <cell r="I517">
            <v>133.426176</v>
          </cell>
          <cell r="J517">
            <v>3469.0805759999998</v>
          </cell>
          <cell r="K517">
            <v>41629</v>
          </cell>
          <cell r="L517">
            <v>4818.1807679999993</v>
          </cell>
          <cell r="M517">
            <v>1500</v>
          </cell>
          <cell r="N517">
            <v>579</v>
          </cell>
          <cell r="O517">
            <v>2776</v>
          </cell>
          <cell r="P517">
            <v>6000</v>
          </cell>
          <cell r="Q517">
            <v>1157</v>
          </cell>
          <cell r="R517">
            <v>324</v>
          </cell>
          <cell r="T517">
            <v>5308</v>
          </cell>
          <cell r="U517">
            <v>708</v>
          </cell>
          <cell r="V517">
            <v>2590.08</v>
          </cell>
          <cell r="Z517">
            <v>2500</v>
          </cell>
          <cell r="AA517">
            <v>69889.260767999993</v>
          </cell>
        </row>
        <row r="518">
          <cell r="A518" t="str">
            <v>27030002</v>
          </cell>
          <cell r="B518" t="str">
            <v>Hidalgo Barrero Helena Alejandra</v>
          </cell>
          <cell r="C518" t="str">
            <v>Asistente educativa "b"</v>
          </cell>
          <cell r="D518">
            <v>111.18640000000001</v>
          </cell>
          <cell r="E518">
            <v>3335.5920000000001</v>
          </cell>
          <cell r="H518">
            <v>3335.5920000000001</v>
          </cell>
          <cell r="I518">
            <v>133.42368000000002</v>
          </cell>
          <cell r="J518">
            <v>3469.01568</v>
          </cell>
          <cell r="K518">
            <v>41629</v>
          </cell>
          <cell r="L518">
            <v>4818.0742399999999</v>
          </cell>
          <cell r="M518">
            <v>1500</v>
          </cell>
          <cell r="N518">
            <v>579</v>
          </cell>
          <cell r="O518">
            <v>2776</v>
          </cell>
          <cell r="P518">
            <v>6000</v>
          </cell>
          <cell r="Q518">
            <v>1157</v>
          </cell>
          <cell r="T518">
            <v>5308</v>
          </cell>
          <cell r="U518">
            <v>708</v>
          </cell>
          <cell r="V518">
            <v>2590.08</v>
          </cell>
          <cell r="Z518">
            <v>2500</v>
          </cell>
          <cell r="AA518">
            <v>69565.154240000003</v>
          </cell>
        </row>
        <row r="519">
          <cell r="A519" t="str">
            <v>27030003</v>
          </cell>
          <cell r="B519" t="str">
            <v>Uc Gamboa Mercy Alejandra</v>
          </cell>
          <cell r="C519" t="str">
            <v>Asistente educativa "a"</v>
          </cell>
          <cell r="D519">
            <v>111.19</v>
          </cell>
          <cell r="E519">
            <v>3335.7</v>
          </cell>
          <cell r="H519">
            <v>3335.7</v>
          </cell>
          <cell r="I519">
            <v>133.428</v>
          </cell>
          <cell r="J519">
            <v>3469.1279999999997</v>
          </cell>
          <cell r="K519">
            <v>41630</v>
          </cell>
          <cell r="L519">
            <v>4818.2539999999999</v>
          </cell>
          <cell r="M519">
            <v>1500</v>
          </cell>
          <cell r="N519">
            <v>579</v>
          </cell>
          <cell r="O519">
            <v>2776</v>
          </cell>
          <cell r="P519">
            <v>6000</v>
          </cell>
          <cell r="Q519">
            <v>1157</v>
          </cell>
          <cell r="T519">
            <v>5308</v>
          </cell>
          <cell r="U519">
            <v>708</v>
          </cell>
          <cell r="V519">
            <v>2589.84</v>
          </cell>
          <cell r="Z519">
            <v>2500</v>
          </cell>
          <cell r="AA519">
            <v>69566.093999999997</v>
          </cell>
        </row>
        <row r="520">
          <cell r="A520" t="str">
            <v>27030004</v>
          </cell>
          <cell r="B520" t="str">
            <v>Peraza Chi Laura Candelaria</v>
          </cell>
          <cell r="C520" t="str">
            <v>Asistente educativa "a"</v>
          </cell>
          <cell r="D520">
            <v>111.19</v>
          </cell>
          <cell r="E520">
            <v>3335.7</v>
          </cell>
          <cell r="H520">
            <v>3335.7</v>
          </cell>
          <cell r="I520">
            <v>133.428</v>
          </cell>
          <cell r="J520">
            <v>3469.1279999999997</v>
          </cell>
          <cell r="K520">
            <v>41630</v>
          </cell>
          <cell r="L520">
            <v>4818.2539999999999</v>
          </cell>
          <cell r="M520">
            <v>1500</v>
          </cell>
          <cell r="N520">
            <v>579</v>
          </cell>
          <cell r="O520">
            <v>2776</v>
          </cell>
          <cell r="P520">
            <v>6000</v>
          </cell>
          <cell r="Q520">
            <v>1157</v>
          </cell>
          <cell r="T520">
            <v>5308</v>
          </cell>
          <cell r="U520">
            <v>708</v>
          </cell>
          <cell r="V520">
            <v>2589.84</v>
          </cell>
          <cell r="Z520">
            <v>2500</v>
          </cell>
          <cell r="AA520">
            <v>69566.093999999997</v>
          </cell>
        </row>
        <row r="521">
          <cell r="A521" t="str">
            <v>27010003</v>
          </cell>
          <cell r="B521" t="str">
            <v>Antonio Joaquin Marcela</v>
          </cell>
          <cell r="C521" t="str">
            <v>Encargada de grupo</v>
          </cell>
          <cell r="D521">
            <v>131.23052799999999</v>
          </cell>
          <cell r="E521">
            <v>3936.9158399999997</v>
          </cell>
          <cell r="H521">
            <v>3936.9158399999997</v>
          </cell>
          <cell r="I521">
            <v>157.47663359999999</v>
          </cell>
          <cell r="J521">
            <v>4094.3924735999994</v>
          </cell>
          <cell r="K521">
            <v>49133</v>
          </cell>
          <cell r="L521">
            <v>6075.9299647999987</v>
          </cell>
          <cell r="M521">
            <v>1500</v>
          </cell>
          <cell r="N521">
            <v>683</v>
          </cell>
          <cell r="O521">
            <v>3276</v>
          </cell>
          <cell r="P521">
            <v>6000</v>
          </cell>
          <cell r="Q521">
            <v>1365</v>
          </cell>
          <cell r="R521">
            <v>324</v>
          </cell>
          <cell r="T521">
            <v>6265</v>
          </cell>
          <cell r="U521">
            <v>836</v>
          </cell>
          <cell r="V521">
            <v>2055.6</v>
          </cell>
          <cell r="Z521">
            <v>2500</v>
          </cell>
          <cell r="AA521">
            <v>80013.529964800007</v>
          </cell>
        </row>
        <row r="522">
          <cell r="A522" t="str">
            <v>27010008</v>
          </cell>
          <cell r="B522" t="str">
            <v>Jimenez Puga Teresa De Jesus</v>
          </cell>
          <cell r="C522" t="str">
            <v>Asistente educativa "b"</v>
          </cell>
          <cell r="D522">
            <v>111.18848</v>
          </cell>
          <cell r="E522">
            <v>3335.6543999999999</v>
          </cell>
          <cell r="H522">
            <v>3335.6543999999999</v>
          </cell>
          <cell r="I522">
            <v>133.426176</v>
          </cell>
          <cell r="J522">
            <v>3469.0805759999998</v>
          </cell>
          <cell r="K522">
            <v>41629</v>
          </cell>
          <cell r="L522">
            <v>4818.1807679999993</v>
          </cell>
          <cell r="M522">
            <v>1500</v>
          </cell>
          <cell r="N522">
            <v>579</v>
          </cell>
          <cell r="O522">
            <v>2776</v>
          </cell>
          <cell r="P522">
            <v>6000</v>
          </cell>
          <cell r="Q522">
            <v>1157</v>
          </cell>
          <cell r="R522">
            <v>324</v>
          </cell>
          <cell r="T522">
            <v>5308</v>
          </cell>
          <cell r="U522">
            <v>708</v>
          </cell>
          <cell r="V522">
            <v>2590.08</v>
          </cell>
          <cell r="Z522">
            <v>2500</v>
          </cell>
          <cell r="AA522">
            <v>69889.260767999993</v>
          </cell>
        </row>
        <row r="523">
          <cell r="A523" t="str">
            <v>27040001</v>
          </cell>
          <cell r="B523" t="str">
            <v>Canche Nahuat Celia Mercedes</v>
          </cell>
          <cell r="C523" t="str">
            <v>Asistente educativa "a"</v>
          </cell>
          <cell r="D523">
            <v>111.19</v>
          </cell>
          <cell r="E523">
            <v>3335.7</v>
          </cell>
          <cell r="H523">
            <v>3335.7</v>
          </cell>
          <cell r="I523">
            <v>133.428</v>
          </cell>
          <cell r="J523">
            <v>3469.1279999999997</v>
          </cell>
          <cell r="K523">
            <v>41630</v>
          </cell>
          <cell r="L523">
            <v>4818.2539999999999</v>
          </cell>
          <cell r="M523">
            <v>1500</v>
          </cell>
          <cell r="N523">
            <v>579</v>
          </cell>
          <cell r="O523">
            <v>2776</v>
          </cell>
          <cell r="P523">
            <v>6000</v>
          </cell>
          <cell r="Q523">
            <v>1157</v>
          </cell>
          <cell r="T523">
            <v>5308</v>
          </cell>
          <cell r="U523">
            <v>708</v>
          </cell>
          <cell r="V523">
            <v>2589.84</v>
          </cell>
          <cell r="Z523">
            <v>2500</v>
          </cell>
          <cell r="AA523">
            <v>69566.093999999997</v>
          </cell>
        </row>
        <row r="524">
          <cell r="A524" t="str">
            <v>27130002</v>
          </cell>
          <cell r="B524" t="str">
            <v>Uch Tun Hermelinda</v>
          </cell>
          <cell r="C524" t="str">
            <v>Asistente educativa "a"</v>
          </cell>
          <cell r="D524">
            <v>111.19</v>
          </cell>
          <cell r="E524">
            <v>3335.7</v>
          </cell>
          <cell r="H524">
            <v>3335.7</v>
          </cell>
          <cell r="I524">
            <v>133.428</v>
          </cell>
          <cell r="J524">
            <v>3469.1279999999997</v>
          </cell>
          <cell r="K524">
            <v>41630</v>
          </cell>
          <cell r="L524">
            <v>4818.2539999999999</v>
          </cell>
          <cell r="M524">
            <v>1500</v>
          </cell>
          <cell r="N524">
            <v>579</v>
          </cell>
          <cell r="O524">
            <v>2776</v>
          </cell>
          <cell r="P524">
            <v>6000</v>
          </cell>
          <cell r="Q524">
            <v>1157</v>
          </cell>
          <cell r="T524">
            <v>5308</v>
          </cell>
          <cell r="U524">
            <v>708</v>
          </cell>
          <cell r="V524">
            <v>2589.84</v>
          </cell>
          <cell r="Z524">
            <v>2500</v>
          </cell>
          <cell r="AA524">
            <v>69566.093999999997</v>
          </cell>
        </row>
        <row r="525">
          <cell r="A525" t="str">
            <v>27010004</v>
          </cell>
          <cell r="B525" t="str">
            <v>Baeza Silva Teresita Anilu</v>
          </cell>
          <cell r="C525" t="str">
            <v>Asistente educativa "b"</v>
          </cell>
          <cell r="D525">
            <v>111.18848</v>
          </cell>
          <cell r="E525">
            <v>3335.6543999999999</v>
          </cell>
          <cell r="H525">
            <v>3335.6543999999999</v>
          </cell>
          <cell r="I525">
            <v>133.426176</v>
          </cell>
          <cell r="J525">
            <v>3469.0805759999998</v>
          </cell>
          <cell r="K525">
            <v>41629</v>
          </cell>
          <cell r="L525">
            <v>4818.1807679999993</v>
          </cell>
          <cell r="M525">
            <v>1500</v>
          </cell>
          <cell r="N525">
            <v>579</v>
          </cell>
          <cell r="O525">
            <v>2776</v>
          </cell>
          <cell r="P525">
            <v>6000</v>
          </cell>
          <cell r="Q525">
            <v>1157</v>
          </cell>
          <cell r="R525">
            <v>324</v>
          </cell>
          <cell r="T525">
            <v>5308</v>
          </cell>
          <cell r="U525">
            <v>708</v>
          </cell>
          <cell r="V525">
            <v>2590.08</v>
          </cell>
          <cell r="Z525">
            <v>2500</v>
          </cell>
          <cell r="AA525">
            <v>69889.260767999993</v>
          </cell>
        </row>
        <row r="526">
          <cell r="A526" t="str">
            <v>27010012</v>
          </cell>
          <cell r="B526" t="str">
            <v>Miranda Monforte Lucia Josefina</v>
          </cell>
          <cell r="C526" t="str">
            <v>Encargada de grupo</v>
          </cell>
          <cell r="D526">
            <v>131.23052799999999</v>
          </cell>
          <cell r="E526">
            <v>3936.9158399999997</v>
          </cell>
          <cell r="H526">
            <v>3936.9158399999997</v>
          </cell>
          <cell r="I526">
            <v>157.47663359999999</v>
          </cell>
          <cell r="J526">
            <v>4094.3924735999994</v>
          </cell>
          <cell r="K526">
            <v>49133</v>
          </cell>
          <cell r="L526">
            <v>6075.9299647999987</v>
          </cell>
          <cell r="M526">
            <v>1500</v>
          </cell>
          <cell r="N526">
            <v>683</v>
          </cell>
          <cell r="O526">
            <v>3276</v>
          </cell>
          <cell r="P526">
            <v>6000</v>
          </cell>
          <cell r="Q526">
            <v>1365</v>
          </cell>
          <cell r="R526">
            <v>324</v>
          </cell>
          <cell r="T526">
            <v>6265</v>
          </cell>
          <cell r="U526">
            <v>836</v>
          </cell>
          <cell r="V526">
            <v>2055.6</v>
          </cell>
          <cell r="Z526">
            <v>2500</v>
          </cell>
          <cell r="AA526">
            <v>80013.529964800007</v>
          </cell>
        </row>
        <row r="527">
          <cell r="A527" t="str">
            <v>27010001</v>
          </cell>
          <cell r="B527" t="str">
            <v>Aguilar Caamal Maria Teresa</v>
          </cell>
          <cell r="C527" t="str">
            <v>Encargada de grupo</v>
          </cell>
          <cell r="D527">
            <v>131.22720000000001</v>
          </cell>
          <cell r="E527">
            <v>3936.8160000000003</v>
          </cell>
          <cell r="H527">
            <v>3936.8160000000003</v>
          </cell>
          <cell r="I527">
            <v>157.47264000000001</v>
          </cell>
          <cell r="J527">
            <v>4094.2886400000002</v>
          </cell>
          <cell r="K527">
            <v>49132</v>
          </cell>
          <cell r="L527">
            <v>6075.7515200000007</v>
          </cell>
          <cell r="M527">
            <v>1500</v>
          </cell>
          <cell r="N527">
            <v>683</v>
          </cell>
          <cell r="O527">
            <v>3276</v>
          </cell>
          <cell r="P527">
            <v>6000</v>
          </cell>
          <cell r="Q527">
            <v>1365</v>
          </cell>
          <cell r="R527">
            <v>324</v>
          </cell>
          <cell r="T527">
            <v>6265</v>
          </cell>
          <cell r="U527">
            <v>836</v>
          </cell>
          <cell r="V527">
            <v>2055.84</v>
          </cell>
          <cell r="Z527">
            <v>2500</v>
          </cell>
          <cell r="AA527">
            <v>80012.591519999987</v>
          </cell>
        </row>
        <row r="528">
          <cell r="A528" t="str">
            <v>27010002</v>
          </cell>
          <cell r="B528" t="str">
            <v>Alamilla Valdez Elvia Aurora</v>
          </cell>
          <cell r="C528" t="str">
            <v>Encargada de grupo</v>
          </cell>
          <cell r="D528">
            <v>131.22999999999999</v>
          </cell>
          <cell r="E528">
            <v>3936.8999999999996</v>
          </cell>
          <cell r="H528">
            <v>3936.8999999999996</v>
          </cell>
          <cell r="I528">
            <v>157.476</v>
          </cell>
          <cell r="J528">
            <v>4094.3759999999997</v>
          </cell>
          <cell r="K528">
            <v>49133</v>
          </cell>
          <cell r="L528">
            <v>6075.8979999999992</v>
          </cell>
          <cell r="M528">
            <v>1500</v>
          </cell>
          <cell r="N528">
            <v>683</v>
          </cell>
          <cell r="O528">
            <v>3276</v>
          </cell>
          <cell r="P528">
            <v>6000</v>
          </cell>
          <cell r="Q528">
            <v>1365</v>
          </cell>
          <cell r="R528">
            <v>324</v>
          </cell>
          <cell r="T528">
            <v>6265</v>
          </cell>
          <cell r="U528">
            <v>836</v>
          </cell>
          <cell r="V528">
            <v>2055.6</v>
          </cell>
          <cell r="Z528">
            <v>2500</v>
          </cell>
          <cell r="AA528">
            <v>80013.498000000007</v>
          </cell>
        </row>
        <row r="529">
          <cell r="A529" t="str">
            <v>27090002</v>
          </cell>
          <cell r="B529" t="str">
            <v>Dzib Perez Aida Angelina</v>
          </cell>
          <cell r="C529" t="str">
            <v>Asistente educativa "b"</v>
          </cell>
          <cell r="D529">
            <v>111.18848</v>
          </cell>
          <cell r="E529">
            <v>3335.6543999999999</v>
          </cell>
          <cell r="H529">
            <v>3335.6543999999999</v>
          </cell>
          <cell r="I529">
            <v>133.426176</v>
          </cell>
          <cell r="J529">
            <v>3469.0805759999998</v>
          </cell>
          <cell r="K529">
            <v>41629</v>
          </cell>
          <cell r="L529">
            <v>4818.1807679999993</v>
          </cell>
          <cell r="M529">
            <v>1500</v>
          </cell>
          <cell r="N529">
            <v>579</v>
          </cell>
          <cell r="O529">
            <v>2776</v>
          </cell>
          <cell r="P529">
            <v>6000</v>
          </cell>
          <cell r="Q529">
            <v>1157</v>
          </cell>
          <cell r="T529">
            <v>5308</v>
          </cell>
          <cell r="U529">
            <v>708</v>
          </cell>
          <cell r="V529">
            <v>2590.08</v>
          </cell>
          <cell r="Z529">
            <v>2500</v>
          </cell>
          <cell r="AA529">
            <v>69565.260767999993</v>
          </cell>
        </row>
        <row r="530">
          <cell r="A530" t="str">
            <v>27090003</v>
          </cell>
          <cell r="B530" t="str">
            <v>Arceo Carvajal Yleana Candelaria</v>
          </cell>
          <cell r="C530" t="str">
            <v>Encargada de grupo</v>
          </cell>
          <cell r="D530">
            <v>131.22999999999999</v>
          </cell>
          <cell r="E530">
            <v>3936.8999999999996</v>
          </cell>
          <cell r="H530">
            <v>3936.8999999999996</v>
          </cell>
          <cell r="I530">
            <v>157.476</v>
          </cell>
          <cell r="J530">
            <v>4094.3759999999997</v>
          </cell>
          <cell r="K530">
            <v>49133</v>
          </cell>
          <cell r="L530">
            <v>6075.8979999999992</v>
          </cell>
          <cell r="M530">
            <v>1500</v>
          </cell>
          <cell r="N530">
            <v>683</v>
          </cell>
          <cell r="O530">
            <v>3276</v>
          </cell>
          <cell r="P530">
            <v>6000</v>
          </cell>
          <cell r="Q530">
            <v>1365</v>
          </cell>
          <cell r="T530">
            <v>6265</v>
          </cell>
          <cell r="U530">
            <v>836</v>
          </cell>
          <cell r="V530">
            <v>2055.6</v>
          </cell>
          <cell r="Z530">
            <v>2500</v>
          </cell>
          <cell r="AA530">
            <v>79689.498000000007</v>
          </cell>
        </row>
        <row r="531">
          <cell r="A531" t="str">
            <v>27090004</v>
          </cell>
          <cell r="B531" t="str">
            <v>Martinez Gonzalez Carolina</v>
          </cell>
          <cell r="C531" t="str">
            <v>Encargada de grupo</v>
          </cell>
          <cell r="D531">
            <v>131.22720000000001</v>
          </cell>
          <cell r="E531">
            <v>3936.8160000000003</v>
          </cell>
          <cell r="H531">
            <v>3936.8160000000003</v>
          </cell>
          <cell r="I531">
            <v>157.47264000000001</v>
          </cell>
          <cell r="J531">
            <v>4094.2886400000002</v>
          </cell>
          <cell r="K531">
            <v>49132</v>
          </cell>
          <cell r="L531">
            <v>6075.7515200000007</v>
          </cell>
          <cell r="M531">
            <v>1500</v>
          </cell>
          <cell r="N531">
            <v>683</v>
          </cell>
          <cell r="O531">
            <v>3276</v>
          </cell>
          <cell r="P531">
            <v>6000</v>
          </cell>
          <cell r="Q531">
            <v>1365</v>
          </cell>
          <cell r="T531">
            <v>6265</v>
          </cell>
          <cell r="U531">
            <v>836</v>
          </cell>
          <cell r="V531">
            <v>2055.84</v>
          </cell>
          <cell r="Z531">
            <v>2500</v>
          </cell>
          <cell r="AA531">
            <v>79688.591519999987</v>
          </cell>
        </row>
        <row r="532">
          <cell r="A532" t="str">
            <v>27110002</v>
          </cell>
          <cell r="B532" t="str">
            <v>Alvarez Aguilar Cindy Jazmin</v>
          </cell>
          <cell r="C532" t="str">
            <v>Enfermera "b"</v>
          </cell>
          <cell r="D532">
            <v>112.4864</v>
          </cell>
          <cell r="E532">
            <v>3374.5920000000001</v>
          </cell>
          <cell r="H532">
            <v>3374.5920000000001</v>
          </cell>
          <cell r="I532">
            <v>134.98367999999999</v>
          </cell>
          <cell r="J532">
            <v>3509.5756799999999</v>
          </cell>
          <cell r="K532">
            <v>42115</v>
          </cell>
          <cell r="L532">
            <v>4880.9842399999998</v>
          </cell>
          <cell r="M532">
            <v>1500</v>
          </cell>
          <cell r="N532">
            <v>585</v>
          </cell>
          <cell r="O532">
            <v>2808</v>
          </cell>
          <cell r="P532">
            <v>6000</v>
          </cell>
          <cell r="Q532">
            <v>1170</v>
          </cell>
          <cell r="T532">
            <v>5370</v>
          </cell>
          <cell r="U532">
            <v>716</v>
          </cell>
          <cell r="V532">
            <v>2441.04</v>
          </cell>
          <cell r="Z532">
            <v>2500</v>
          </cell>
          <cell r="AA532">
            <v>70086.024239999999</v>
          </cell>
        </row>
        <row r="533">
          <cell r="A533" t="str">
            <v>27010006</v>
          </cell>
          <cell r="B533" t="str">
            <v>Chuc Pech Raymundo</v>
          </cell>
          <cell r="C533" t="str">
            <v>Vigilante "b"</v>
          </cell>
          <cell r="D533">
            <v>106.786368</v>
          </cell>
          <cell r="E533">
            <v>3203.5910399999998</v>
          </cell>
          <cell r="H533">
            <v>3203.5910399999998</v>
          </cell>
          <cell r="I533">
            <v>128.1436416</v>
          </cell>
          <cell r="J533">
            <v>3331.7346815999999</v>
          </cell>
          <cell r="K533">
            <v>39981</v>
          </cell>
          <cell r="L533">
            <v>4605.1429088000004</v>
          </cell>
          <cell r="M533">
            <v>1500</v>
          </cell>
          <cell r="N533">
            <v>556</v>
          </cell>
          <cell r="O533">
            <v>2666</v>
          </cell>
          <cell r="P533">
            <v>6000</v>
          </cell>
          <cell r="Q533">
            <v>1111</v>
          </cell>
          <cell r="R533">
            <v>324</v>
          </cell>
          <cell r="S533">
            <v>1333</v>
          </cell>
          <cell r="T533">
            <v>5098</v>
          </cell>
          <cell r="U533">
            <v>680</v>
          </cell>
          <cell r="V533">
            <v>2845.92</v>
          </cell>
          <cell r="W533">
            <v>2666</v>
          </cell>
          <cell r="Z533">
            <v>2500</v>
          </cell>
          <cell r="AA533">
            <v>71866.062908799999</v>
          </cell>
        </row>
        <row r="534">
          <cell r="A534" t="str">
            <v>27010011</v>
          </cell>
          <cell r="B534" t="str">
            <v>Mendoza Gomez Jose Santos</v>
          </cell>
          <cell r="C534" t="str">
            <v>Vigilante "b"</v>
          </cell>
          <cell r="D534">
            <v>106.786368</v>
          </cell>
          <cell r="E534">
            <v>3203.5910399999998</v>
          </cell>
          <cell r="H534">
            <v>3203.5910399999998</v>
          </cell>
          <cell r="I534">
            <v>128.1436416</v>
          </cell>
          <cell r="J534">
            <v>3331.7346815999999</v>
          </cell>
          <cell r="K534">
            <v>39981</v>
          </cell>
          <cell r="L534">
            <v>4605.1429088000004</v>
          </cell>
          <cell r="M534">
            <v>1500</v>
          </cell>
          <cell r="N534">
            <v>556</v>
          </cell>
          <cell r="O534">
            <v>2666</v>
          </cell>
          <cell r="P534">
            <v>6000</v>
          </cell>
          <cell r="Q534">
            <v>1111</v>
          </cell>
          <cell r="R534">
            <v>324</v>
          </cell>
          <cell r="S534">
            <v>1333</v>
          </cell>
          <cell r="T534">
            <v>5098</v>
          </cell>
          <cell r="U534">
            <v>680</v>
          </cell>
          <cell r="V534">
            <v>2845.92</v>
          </cell>
          <cell r="W534">
            <v>2666</v>
          </cell>
          <cell r="Z534">
            <v>2500</v>
          </cell>
          <cell r="AA534">
            <v>71866.062908799999</v>
          </cell>
        </row>
        <row r="535">
          <cell r="B535" t="str">
            <v>Subtotal</v>
          </cell>
          <cell r="D535">
            <v>3652.7261119999994</v>
          </cell>
          <cell r="E535">
            <v>110211.64336</v>
          </cell>
          <cell r="F535">
            <v>0</v>
          </cell>
          <cell r="G535">
            <v>44</v>
          </cell>
          <cell r="H535">
            <v>110211.64336</v>
          </cell>
          <cell r="I535">
            <v>4408.4657343999988</v>
          </cell>
          <cell r="J535">
            <v>114620.10909439999</v>
          </cell>
          <cell r="K535">
            <v>1375452</v>
          </cell>
          <cell r="L535">
            <v>165150.75212586665</v>
          </cell>
          <cell r="M535">
            <v>43500</v>
          </cell>
          <cell r="N535">
            <v>19122</v>
          </cell>
          <cell r="O535">
            <v>81103</v>
          </cell>
          <cell r="P535">
            <v>174000</v>
          </cell>
          <cell r="Q535">
            <v>38219</v>
          </cell>
          <cell r="R535">
            <v>4212</v>
          </cell>
          <cell r="S535">
            <v>2666</v>
          </cell>
          <cell r="T535">
            <v>175381</v>
          </cell>
          <cell r="U535">
            <v>23394</v>
          </cell>
          <cell r="V535">
            <v>69038.880000000005</v>
          </cell>
          <cell r="W535">
            <v>5332</v>
          </cell>
          <cell r="X535">
            <v>0</v>
          </cell>
          <cell r="Y535">
            <v>39787</v>
          </cell>
          <cell r="Z535">
            <v>72500</v>
          </cell>
          <cell r="AB535">
            <v>2288857.6321258666</v>
          </cell>
        </row>
        <row r="536">
          <cell r="B536" t="str">
            <v>Centro Comercial 60 - Abarrotes</v>
          </cell>
          <cell r="E536">
            <v>0</v>
          </cell>
          <cell r="V536">
            <v>0</v>
          </cell>
        </row>
        <row r="537">
          <cell r="A537" t="str">
            <v>29010003</v>
          </cell>
          <cell r="B537" t="str">
            <v>Dzul Chuil Adrian Eleazar</v>
          </cell>
          <cell r="C537" t="str">
            <v>Abarrotero</v>
          </cell>
          <cell r="D537">
            <v>99.290880000000001</v>
          </cell>
          <cell r="E537">
            <v>2978.7264</v>
          </cell>
          <cell r="H537">
            <v>2978.7264</v>
          </cell>
          <cell r="I537">
            <v>119.149056</v>
          </cell>
          <cell r="J537">
            <v>3097.8754560000002</v>
          </cell>
          <cell r="K537">
            <v>37175</v>
          </cell>
          <cell r="L537">
            <v>4201.3106080000007</v>
          </cell>
          <cell r="M537">
            <v>1500</v>
          </cell>
          <cell r="N537">
            <v>517</v>
          </cell>
          <cell r="O537">
            <v>2479</v>
          </cell>
          <cell r="P537">
            <v>6000</v>
          </cell>
          <cell r="Q537">
            <v>1033</v>
          </cell>
          <cell r="R537">
            <v>324</v>
          </cell>
          <cell r="S537">
            <v>1240</v>
          </cell>
          <cell r="T537">
            <v>4740</v>
          </cell>
          <cell r="U537">
            <v>632</v>
          </cell>
          <cell r="V537">
            <v>3000.24</v>
          </cell>
          <cell r="W537">
            <v>2479</v>
          </cell>
          <cell r="Z537">
            <v>2500</v>
          </cell>
          <cell r="AA537">
            <v>67820.55060799999</v>
          </cell>
        </row>
        <row r="538">
          <cell r="A538" t="str">
            <v>29070034</v>
          </cell>
          <cell r="B538" t="str">
            <v>Borges Ceballos David Atocha</v>
          </cell>
          <cell r="C538" t="str">
            <v>Vigilante "b"</v>
          </cell>
          <cell r="D538">
            <v>106.786368</v>
          </cell>
          <cell r="E538">
            <v>3203.5910399999998</v>
          </cell>
          <cell r="H538">
            <v>3203.5910399999998</v>
          </cell>
          <cell r="I538">
            <v>128.1436416</v>
          </cell>
          <cell r="J538">
            <v>3331.7346815999999</v>
          </cell>
          <cell r="K538">
            <v>39981</v>
          </cell>
          <cell r="L538">
            <v>4605.1429088000004</v>
          </cell>
          <cell r="M538">
            <v>1500</v>
          </cell>
          <cell r="N538">
            <v>556</v>
          </cell>
          <cell r="O538">
            <v>2666</v>
          </cell>
          <cell r="P538">
            <v>6000</v>
          </cell>
          <cell r="Q538">
            <v>1111</v>
          </cell>
          <cell r="R538">
            <v>324</v>
          </cell>
          <cell r="S538">
            <v>1333</v>
          </cell>
          <cell r="T538">
            <v>5098</v>
          </cell>
          <cell r="U538">
            <v>680</v>
          </cell>
          <cell r="V538">
            <v>2845.92</v>
          </cell>
          <cell r="W538">
            <v>2666</v>
          </cell>
          <cell r="Z538">
            <v>2500</v>
          </cell>
          <cell r="AA538">
            <v>71866.062908799999</v>
          </cell>
        </row>
        <row r="539">
          <cell r="A539" t="str">
            <v>29070035</v>
          </cell>
          <cell r="B539" t="str">
            <v>Magaña Pino Ernesto</v>
          </cell>
          <cell r="C539" t="str">
            <v>Encargado de area "b"</v>
          </cell>
          <cell r="D539">
            <v>113.78</v>
          </cell>
          <cell r="E539">
            <v>3413.4</v>
          </cell>
          <cell r="H539">
            <v>3413.4</v>
          </cell>
          <cell r="I539">
            <v>136.536</v>
          </cell>
          <cell r="J539">
            <v>3549.9360000000001</v>
          </cell>
          <cell r="K539">
            <v>42600</v>
          </cell>
          <cell r="L539">
            <v>4943.5880000000006</v>
          </cell>
          <cell r="M539">
            <v>1500</v>
          </cell>
          <cell r="N539">
            <v>592</v>
          </cell>
          <cell r="O539">
            <v>2840</v>
          </cell>
          <cell r="P539">
            <v>6000</v>
          </cell>
          <cell r="Q539">
            <v>1184</v>
          </cell>
          <cell r="R539">
            <v>648</v>
          </cell>
          <cell r="S539">
            <v>1420</v>
          </cell>
          <cell r="T539">
            <v>5432</v>
          </cell>
          <cell r="U539">
            <v>725</v>
          </cell>
          <cell r="V539">
            <v>2414.4</v>
          </cell>
          <cell r="W539">
            <v>2840</v>
          </cell>
          <cell r="Z539">
            <v>2500</v>
          </cell>
          <cell r="AA539">
            <v>75638.987999999998</v>
          </cell>
        </row>
        <row r="540">
          <cell r="A540" t="str">
            <v>29070036</v>
          </cell>
          <cell r="B540" t="str">
            <v>Mena Zapata Francisco Javier</v>
          </cell>
          <cell r="C540" t="str">
            <v>Supervisor abastecimiento centro comerci</v>
          </cell>
          <cell r="D540">
            <v>150.69932800000001</v>
          </cell>
          <cell r="E540">
            <v>4520.97984</v>
          </cell>
          <cell r="H540">
            <v>4520.97984</v>
          </cell>
          <cell r="I540">
            <v>180.83919360000002</v>
          </cell>
          <cell r="J540">
            <v>4701.8190335999998</v>
          </cell>
          <cell r="K540">
            <v>56422</v>
          </cell>
          <cell r="L540">
            <v>7102.1520447999992</v>
          </cell>
          <cell r="M540">
            <v>1500</v>
          </cell>
          <cell r="N540">
            <v>784</v>
          </cell>
          <cell r="O540">
            <v>3762</v>
          </cell>
          <cell r="P540">
            <v>6000</v>
          </cell>
          <cell r="Q540">
            <v>1568</v>
          </cell>
          <cell r="R540">
            <v>648</v>
          </cell>
          <cell r="S540">
            <v>1881</v>
          </cell>
          <cell r="T540">
            <v>7194</v>
          </cell>
          <cell r="U540">
            <v>960</v>
          </cell>
          <cell r="V540">
            <v>722.64</v>
          </cell>
          <cell r="W540">
            <v>3762</v>
          </cell>
          <cell r="Z540">
            <v>2500</v>
          </cell>
          <cell r="AA540">
            <v>94805.792044799993</v>
          </cell>
        </row>
        <row r="541">
          <cell r="A541" t="str">
            <v>29070037</v>
          </cell>
          <cell r="B541" t="str">
            <v>Rochel Lizarraga Erick</v>
          </cell>
          <cell r="C541" t="str">
            <v>Abarrotero</v>
          </cell>
          <cell r="D541">
            <v>99.290880000000001</v>
          </cell>
          <cell r="E541">
            <v>2978.7264</v>
          </cell>
          <cell r="H541">
            <v>2978.7264</v>
          </cell>
          <cell r="I541">
            <v>119.149056</v>
          </cell>
          <cell r="J541">
            <v>3097.8754560000002</v>
          </cell>
          <cell r="K541">
            <v>37175</v>
          </cell>
          <cell r="L541">
            <v>4201.3106080000007</v>
          </cell>
          <cell r="M541">
            <v>1500</v>
          </cell>
          <cell r="N541">
            <v>517</v>
          </cell>
          <cell r="O541">
            <v>2479</v>
          </cell>
          <cell r="P541">
            <v>6000</v>
          </cell>
          <cell r="Q541">
            <v>1033</v>
          </cell>
          <cell r="R541">
            <v>648</v>
          </cell>
          <cell r="S541">
            <v>1240</v>
          </cell>
          <cell r="T541">
            <v>4740</v>
          </cell>
          <cell r="U541">
            <v>632</v>
          </cell>
          <cell r="V541">
            <v>3000.24</v>
          </cell>
          <cell r="W541">
            <v>2479</v>
          </cell>
          <cell r="Z541">
            <v>2500</v>
          </cell>
          <cell r="AA541">
            <v>68144.55060799999</v>
          </cell>
        </row>
        <row r="542">
          <cell r="A542" t="str">
            <v>29070038</v>
          </cell>
          <cell r="B542" t="str">
            <v>Villanueva Pacheco Pablo</v>
          </cell>
          <cell r="C542" t="str">
            <v>Abarrotero</v>
          </cell>
          <cell r="D542">
            <v>99.290880000000001</v>
          </cell>
          <cell r="E542">
            <v>2978.7264</v>
          </cell>
          <cell r="H542">
            <v>2978.7264</v>
          </cell>
          <cell r="I542">
            <v>119.149056</v>
          </cell>
          <cell r="J542">
            <v>3097.8754560000002</v>
          </cell>
          <cell r="K542">
            <v>37175</v>
          </cell>
          <cell r="L542">
            <v>4201.3106080000007</v>
          </cell>
          <cell r="M542">
            <v>1500</v>
          </cell>
          <cell r="N542">
            <v>517</v>
          </cell>
          <cell r="O542">
            <v>2479</v>
          </cell>
          <cell r="P542">
            <v>6000</v>
          </cell>
          <cell r="Q542">
            <v>1033</v>
          </cell>
          <cell r="R542">
            <v>972</v>
          </cell>
          <cell r="S542">
            <v>1240</v>
          </cell>
          <cell r="T542">
            <v>4740</v>
          </cell>
          <cell r="U542">
            <v>632</v>
          </cell>
          <cell r="V542">
            <v>3000.24</v>
          </cell>
          <cell r="W542">
            <v>2479</v>
          </cell>
          <cell r="Z542">
            <v>2500</v>
          </cell>
          <cell r="AA542">
            <v>68468.55060799999</v>
          </cell>
        </row>
        <row r="543">
          <cell r="A543" t="str">
            <v>29020013</v>
          </cell>
          <cell r="B543" t="str">
            <v>Espadas Lara Blanca Elvira</v>
          </cell>
          <cell r="C543" t="str">
            <v>Auxiliar Centro Comercial "a"</v>
          </cell>
          <cell r="D543">
            <v>108.16</v>
          </cell>
          <cell r="E543">
            <v>3244.7999999999997</v>
          </cell>
          <cell r="H543">
            <v>3244.7999999999997</v>
          </cell>
          <cell r="I543">
            <v>129.792</v>
          </cell>
          <cell r="J543">
            <v>3374.5919999999996</v>
          </cell>
          <cell r="K543">
            <v>40496</v>
          </cell>
          <cell r="L543">
            <v>4671.6159999999991</v>
          </cell>
          <cell r="M543">
            <v>1500</v>
          </cell>
          <cell r="N543">
            <v>563</v>
          </cell>
          <cell r="O543">
            <v>2700</v>
          </cell>
          <cell r="P543">
            <v>6000</v>
          </cell>
          <cell r="Q543">
            <v>1125</v>
          </cell>
          <cell r="R543">
            <v>648</v>
          </cell>
          <cell r="S543">
            <v>1350</v>
          </cell>
          <cell r="T543">
            <v>5164</v>
          </cell>
          <cell r="U543">
            <v>689</v>
          </cell>
          <cell r="V543">
            <v>2817.84</v>
          </cell>
          <cell r="W543">
            <v>2700</v>
          </cell>
          <cell r="Z543">
            <v>2500</v>
          </cell>
          <cell r="AA543">
            <v>72924.456000000006</v>
          </cell>
        </row>
        <row r="544">
          <cell r="A544" t="str">
            <v>29020014</v>
          </cell>
          <cell r="B544" t="str">
            <v>Estrada Lizama Patricia</v>
          </cell>
          <cell r="C544" t="str">
            <v>Secretaria de Depto. "c"</v>
          </cell>
          <cell r="D544">
            <v>117.16972800000001</v>
          </cell>
          <cell r="E544">
            <v>3515.09184</v>
          </cell>
          <cell r="H544">
            <v>3515.09184</v>
          </cell>
          <cell r="I544">
            <v>140.60367360000001</v>
          </cell>
          <cell r="J544">
            <v>3655.6955136000001</v>
          </cell>
          <cell r="K544">
            <v>43869</v>
          </cell>
          <cell r="L544">
            <v>5143.5506848000005</v>
          </cell>
          <cell r="M544">
            <v>1500</v>
          </cell>
          <cell r="N544">
            <v>610</v>
          </cell>
          <cell r="O544">
            <v>2925</v>
          </cell>
          <cell r="P544">
            <v>6000</v>
          </cell>
          <cell r="Q544">
            <v>1219</v>
          </cell>
          <cell r="R544">
            <v>1620</v>
          </cell>
          <cell r="S544">
            <v>1463</v>
          </cell>
          <cell r="T544">
            <v>5594</v>
          </cell>
          <cell r="U544">
            <v>746</v>
          </cell>
          <cell r="V544">
            <v>2344.8000000000002</v>
          </cell>
          <cell r="W544">
            <v>2925</v>
          </cell>
          <cell r="Z544">
            <v>2500</v>
          </cell>
          <cell r="AA544">
            <v>78459.350684799996</v>
          </cell>
        </row>
        <row r="545">
          <cell r="A545" t="str">
            <v>29020015</v>
          </cell>
          <cell r="B545" t="str">
            <v>Martinez Sanchez Jose Luciano</v>
          </cell>
          <cell r="C545" t="str">
            <v>Diligenciero</v>
          </cell>
          <cell r="D545">
            <v>99.290880000000001</v>
          </cell>
          <cell r="E545">
            <v>2978.7264</v>
          </cell>
          <cell r="H545">
            <v>2978.7264</v>
          </cell>
          <cell r="I545">
            <v>119.149056</v>
          </cell>
          <cell r="J545">
            <v>3097.8754560000002</v>
          </cell>
          <cell r="K545">
            <v>37175</v>
          </cell>
          <cell r="L545">
            <v>4201.3106080000007</v>
          </cell>
          <cell r="M545">
            <v>1500</v>
          </cell>
          <cell r="N545">
            <v>517</v>
          </cell>
          <cell r="O545">
            <v>2479</v>
          </cell>
          <cell r="P545">
            <v>6000</v>
          </cell>
          <cell r="Q545">
            <v>1033</v>
          </cell>
          <cell r="R545">
            <v>1620</v>
          </cell>
          <cell r="S545">
            <v>1240</v>
          </cell>
          <cell r="T545">
            <v>4740</v>
          </cell>
          <cell r="U545">
            <v>632</v>
          </cell>
          <cell r="V545">
            <v>3000.24</v>
          </cell>
          <cell r="W545">
            <v>2479</v>
          </cell>
          <cell r="Z545">
            <v>2500</v>
          </cell>
          <cell r="AA545">
            <v>69116.55060799999</v>
          </cell>
        </row>
        <row r="546">
          <cell r="A546" t="str">
            <v>29150001</v>
          </cell>
          <cell r="B546" t="str">
            <v>Cetina Martinez Yonnata Gpe.</v>
          </cell>
          <cell r="C546" t="str">
            <v>Intendente "a"</v>
          </cell>
          <cell r="D546">
            <v>99.29</v>
          </cell>
          <cell r="E546">
            <v>2978.7000000000003</v>
          </cell>
          <cell r="H546">
            <v>2978.7000000000003</v>
          </cell>
          <cell r="I546">
            <v>119.14800000000001</v>
          </cell>
          <cell r="J546">
            <v>3097.8480000000004</v>
          </cell>
          <cell r="K546">
            <v>37175</v>
          </cell>
          <cell r="L546">
            <v>4201.264000000001</v>
          </cell>
          <cell r="M546">
            <v>1500</v>
          </cell>
          <cell r="N546">
            <v>517</v>
          </cell>
          <cell r="O546">
            <v>2479</v>
          </cell>
          <cell r="P546">
            <v>6000</v>
          </cell>
          <cell r="Q546">
            <v>1033</v>
          </cell>
          <cell r="S546">
            <v>1240</v>
          </cell>
          <cell r="T546">
            <v>4740</v>
          </cell>
          <cell r="U546">
            <v>632</v>
          </cell>
          <cell r="V546">
            <v>3000.24</v>
          </cell>
          <cell r="W546">
            <v>2479</v>
          </cell>
          <cell r="Z546">
            <v>2500</v>
          </cell>
          <cell r="AA546">
            <v>67496.504000000001</v>
          </cell>
        </row>
        <row r="547">
          <cell r="A547" t="str">
            <v>29150056</v>
          </cell>
          <cell r="B547" t="str">
            <v>Flota Saenz Eduardo Alfonso</v>
          </cell>
          <cell r="C547" t="str">
            <v>Supervisor de bodega</v>
          </cell>
          <cell r="D547">
            <v>131.23052799999999</v>
          </cell>
          <cell r="E547">
            <v>3936.9158399999997</v>
          </cell>
          <cell r="H547">
            <v>3936.9158399999997</v>
          </cell>
          <cell r="I547">
            <v>157.47663359999999</v>
          </cell>
          <cell r="J547">
            <v>4094.3924735999994</v>
          </cell>
          <cell r="K547">
            <v>49133</v>
          </cell>
          <cell r="L547">
            <v>6075.9299647999987</v>
          </cell>
          <cell r="M547">
            <v>1500</v>
          </cell>
          <cell r="N547">
            <v>683</v>
          </cell>
          <cell r="O547">
            <v>3276</v>
          </cell>
          <cell r="P547">
            <v>6000</v>
          </cell>
          <cell r="Q547">
            <v>1365</v>
          </cell>
          <cell r="R547">
            <v>324</v>
          </cell>
          <cell r="S547">
            <v>1638</v>
          </cell>
          <cell r="T547">
            <v>6265</v>
          </cell>
          <cell r="U547">
            <v>836</v>
          </cell>
          <cell r="V547">
            <v>2055.6</v>
          </cell>
          <cell r="W547">
            <v>3276</v>
          </cell>
          <cell r="Z547">
            <v>2500</v>
          </cell>
          <cell r="AA547">
            <v>84927.529964800007</v>
          </cell>
        </row>
        <row r="548">
          <cell r="A548" t="str">
            <v>29150057</v>
          </cell>
          <cell r="B548" t="str">
            <v>Hernandez Castro Jose Francisco</v>
          </cell>
          <cell r="C548" t="str">
            <v>Auxiliar Centro Comercial "a"</v>
          </cell>
          <cell r="D548">
            <v>108.16</v>
          </cell>
          <cell r="E548">
            <v>3244.7999999999997</v>
          </cell>
          <cell r="H548">
            <v>3244.7999999999997</v>
          </cell>
          <cell r="I548">
            <v>129.792</v>
          </cell>
          <cell r="J548">
            <v>3374.5919999999996</v>
          </cell>
          <cell r="K548">
            <v>40496</v>
          </cell>
          <cell r="L548">
            <v>4671.6159999999991</v>
          </cell>
          <cell r="M548">
            <v>1500</v>
          </cell>
          <cell r="N548">
            <v>563</v>
          </cell>
          <cell r="O548">
            <v>2700</v>
          </cell>
          <cell r="P548">
            <v>6000</v>
          </cell>
          <cell r="Q548">
            <v>1125</v>
          </cell>
          <cell r="R548">
            <v>324</v>
          </cell>
          <cell r="S548">
            <v>1350</v>
          </cell>
          <cell r="T548">
            <v>5164</v>
          </cell>
          <cell r="U548">
            <v>689</v>
          </cell>
          <cell r="V548">
            <v>2817.84</v>
          </cell>
          <cell r="W548">
            <v>2700</v>
          </cell>
          <cell r="Z548">
            <v>2500</v>
          </cell>
          <cell r="AA548">
            <v>72600.456000000006</v>
          </cell>
        </row>
        <row r="549">
          <cell r="A549" t="str">
            <v>29150058</v>
          </cell>
          <cell r="B549" t="str">
            <v>Suarez Puerto Hugo Enrique</v>
          </cell>
          <cell r="C549" t="str">
            <v>Abarrotero</v>
          </cell>
          <cell r="D549">
            <v>99.290880000000001</v>
          </cell>
          <cell r="E549">
            <v>2978.7264</v>
          </cell>
          <cell r="H549">
            <v>2978.7264</v>
          </cell>
          <cell r="I549">
            <v>119.149056</v>
          </cell>
          <cell r="J549">
            <v>3097.8754560000002</v>
          </cell>
          <cell r="K549">
            <v>37175</v>
          </cell>
          <cell r="L549">
            <v>4201.3106080000007</v>
          </cell>
          <cell r="M549">
            <v>1500</v>
          </cell>
          <cell r="N549">
            <v>517</v>
          </cell>
          <cell r="O549">
            <v>2479</v>
          </cell>
          <cell r="P549">
            <v>6000</v>
          </cell>
          <cell r="Q549">
            <v>1033</v>
          </cell>
          <cell r="R549">
            <v>324</v>
          </cell>
          <cell r="S549">
            <v>1240</v>
          </cell>
          <cell r="T549">
            <v>4740</v>
          </cell>
          <cell r="U549">
            <v>632</v>
          </cell>
          <cell r="V549">
            <v>3000.24</v>
          </cell>
          <cell r="W549">
            <v>2479</v>
          </cell>
          <cell r="Z549">
            <v>2500</v>
          </cell>
          <cell r="AA549">
            <v>67820.55060799999</v>
          </cell>
        </row>
        <row r="550">
          <cell r="A550" t="str">
            <v>29040018</v>
          </cell>
          <cell r="B550" t="str">
            <v>Bacab Lopez Neyla Patricia</v>
          </cell>
          <cell r="C550" t="str">
            <v>Cajero "b"</v>
          </cell>
          <cell r="D550">
            <v>108.16</v>
          </cell>
          <cell r="E550">
            <v>3244.7999999999997</v>
          </cell>
          <cell r="H550">
            <v>3244.7999999999997</v>
          </cell>
          <cell r="I550">
            <v>129.792</v>
          </cell>
          <cell r="J550">
            <v>3374.5919999999996</v>
          </cell>
          <cell r="K550">
            <v>40496</v>
          </cell>
          <cell r="L550">
            <v>4671.6159999999991</v>
          </cell>
          <cell r="M550">
            <v>1500</v>
          </cell>
          <cell r="N550">
            <v>563</v>
          </cell>
          <cell r="O550">
            <v>2700</v>
          </cell>
          <cell r="P550">
            <v>6000</v>
          </cell>
          <cell r="Q550">
            <v>1125</v>
          </cell>
          <cell r="R550">
            <v>648</v>
          </cell>
          <cell r="S550">
            <v>1350</v>
          </cell>
          <cell r="T550">
            <v>5164</v>
          </cell>
          <cell r="U550">
            <v>689</v>
          </cell>
          <cell r="V550">
            <v>2817.84</v>
          </cell>
          <cell r="W550">
            <v>2700</v>
          </cell>
          <cell r="Z550">
            <v>2500</v>
          </cell>
          <cell r="AA550">
            <v>72924.456000000006</v>
          </cell>
        </row>
        <row r="551">
          <cell r="A551" t="str">
            <v>29040019</v>
          </cell>
          <cell r="B551" t="str">
            <v>Echeverria Mendez Dianela De Fatima</v>
          </cell>
          <cell r="C551" t="str">
            <v>Cajero "b"</v>
          </cell>
          <cell r="D551">
            <v>108.16</v>
          </cell>
          <cell r="E551">
            <v>3244.7999999999997</v>
          </cell>
          <cell r="H551">
            <v>3244.7999999999997</v>
          </cell>
          <cell r="I551">
            <v>129.792</v>
          </cell>
          <cell r="J551">
            <v>3374.5919999999996</v>
          </cell>
          <cell r="K551">
            <v>40496</v>
          </cell>
          <cell r="L551">
            <v>4671.6159999999991</v>
          </cell>
          <cell r="M551">
            <v>1500</v>
          </cell>
          <cell r="N551">
            <v>563</v>
          </cell>
          <cell r="O551">
            <v>2700</v>
          </cell>
          <cell r="P551">
            <v>6000</v>
          </cell>
          <cell r="Q551">
            <v>1125</v>
          </cell>
          <cell r="R551">
            <v>324</v>
          </cell>
          <cell r="S551">
            <v>1350</v>
          </cell>
          <cell r="T551">
            <v>5164</v>
          </cell>
          <cell r="U551">
            <v>689</v>
          </cell>
          <cell r="V551">
            <v>2817.84</v>
          </cell>
          <cell r="W551">
            <v>2700</v>
          </cell>
          <cell r="Z551">
            <v>2500</v>
          </cell>
          <cell r="AA551">
            <v>72600.456000000006</v>
          </cell>
        </row>
        <row r="552">
          <cell r="A552" t="str">
            <v>29040020</v>
          </cell>
          <cell r="B552" t="str">
            <v>Gonzalez Canto Noemi</v>
          </cell>
          <cell r="C552" t="str">
            <v>Supervisor de caja</v>
          </cell>
          <cell r="D552">
            <v>113.78431999999999</v>
          </cell>
          <cell r="E552">
            <v>3413.5295999999998</v>
          </cell>
          <cell r="H552">
            <v>3413.5295999999998</v>
          </cell>
          <cell r="I552">
            <v>136.54118399999999</v>
          </cell>
          <cell r="J552">
            <v>3550.070784</v>
          </cell>
          <cell r="K552">
            <v>42601</v>
          </cell>
          <cell r="L552">
            <v>4943.7877120000003</v>
          </cell>
          <cell r="M552">
            <v>1500</v>
          </cell>
          <cell r="N552">
            <v>592</v>
          </cell>
          <cell r="O552">
            <v>2841</v>
          </cell>
          <cell r="P552">
            <v>6000</v>
          </cell>
          <cell r="Q552">
            <v>1184</v>
          </cell>
          <cell r="R552">
            <v>972</v>
          </cell>
          <cell r="S552">
            <v>1421</v>
          </cell>
          <cell r="T552">
            <v>5432</v>
          </cell>
          <cell r="U552">
            <v>725</v>
          </cell>
          <cell r="V552">
            <v>2414.4</v>
          </cell>
          <cell r="W552">
            <v>2841</v>
          </cell>
          <cell r="Z552">
            <v>2500</v>
          </cell>
          <cell r="AA552">
            <v>75967.187711999984</v>
          </cell>
        </row>
        <row r="553">
          <cell r="A553" t="str">
            <v>29040021</v>
          </cell>
          <cell r="B553" t="str">
            <v>Negron Canche Maria Concepcion</v>
          </cell>
          <cell r="C553" t="str">
            <v>Cajero "b"</v>
          </cell>
          <cell r="D553">
            <v>108.16</v>
          </cell>
          <cell r="E553">
            <v>3244.7999999999997</v>
          </cell>
          <cell r="H553">
            <v>3244.7999999999997</v>
          </cell>
          <cell r="I553">
            <v>129.792</v>
          </cell>
          <cell r="J553">
            <v>3374.5919999999996</v>
          </cell>
          <cell r="K553">
            <v>40496</v>
          </cell>
          <cell r="L553">
            <v>4671.6159999999991</v>
          </cell>
          <cell r="M553">
            <v>1500</v>
          </cell>
          <cell r="N553">
            <v>563</v>
          </cell>
          <cell r="O553">
            <v>2700</v>
          </cell>
          <cell r="P553">
            <v>6000</v>
          </cell>
          <cell r="Q553">
            <v>1125</v>
          </cell>
          <cell r="R553">
            <v>648</v>
          </cell>
          <cell r="S553">
            <v>1350</v>
          </cell>
          <cell r="T553">
            <v>5164</v>
          </cell>
          <cell r="U553">
            <v>689</v>
          </cell>
          <cell r="V553">
            <v>2817.84</v>
          </cell>
          <cell r="W553">
            <v>2700</v>
          </cell>
          <cell r="Z553">
            <v>2500</v>
          </cell>
          <cell r="AA553">
            <v>72924.456000000006</v>
          </cell>
        </row>
        <row r="554">
          <cell r="A554" t="str">
            <v>29040022</v>
          </cell>
          <cell r="B554" t="str">
            <v>Novelo Gongora Laura</v>
          </cell>
          <cell r="C554" t="str">
            <v>Supervisor de caja</v>
          </cell>
          <cell r="D554">
            <v>113.78431999999999</v>
          </cell>
          <cell r="E554">
            <v>3413.5295999999998</v>
          </cell>
          <cell r="H554">
            <v>3413.5295999999998</v>
          </cell>
          <cell r="I554">
            <v>136.54118399999999</v>
          </cell>
          <cell r="J554">
            <v>3550.070784</v>
          </cell>
          <cell r="K554">
            <v>42601</v>
          </cell>
          <cell r="L554">
            <v>4943.7877120000003</v>
          </cell>
          <cell r="M554">
            <v>1500</v>
          </cell>
          <cell r="N554">
            <v>592</v>
          </cell>
          <cell r="O554">
            <v>2841</v>
          </cell>
          <cell r="P554">
            <v>6000</v>
          </cell>
          <cell r="Q554">
            <v>1184</v>
          </cell>
          <cell r="R554">
            <v>972</v>
          </cell>
          <cell r="S554">
            <v>1421</v>
          </cell>
          <cell r="T554">
            <v>5432</v>
          </cell>
          <cell r="U554">
            <v>725</v>
          </cell>
          <cell r="V554">
            <v>2414.4</v>
          </cell>
          <cell r="W554">
            <v>2841</v>
          </cell>
          <cell r="Z554">
            <v>2500</v>
          </cell>
          <cell r="AA554">
            <v>75967.187711999984</v>
          </cell>
        </row>
        <row r="555">
          <cell r="A555" t="str">
            <v>29040023</v>
          </cell>
          <cell r="B555" t="str">
            <v>Pacheco Medina Lizbeth</v>
          </cell>
          <cell r="C555" t="str">
            <v>Cajero "b"</v>
          </cell>
          <cell r="D555">
            <v>108.16</v>
          </cell>
          <cell r="E555">
            <v>3244.7999999999997</v>
          </cell>
          <cell r="H555">
            <v>3244.7999999999997</v>
          </cell>
          <cell r="I555">
            <v>129.792</v>
          </cell>
          <cell r="J555">
            <v>3374.5919999999996</v>
          </cell>
          <cell r="K555">
            <v>40496</v>
          </cell>
          <cell r="L555">
            <v>4671.6159999999991</v>
          </cell>
          <cell r="M555">
            <v>1500</v>
          </cell>
          <cell r="N555">
            <v>563</v>
          </cell>
          <cell r="O555">
            <v>2700</v>
          </cell>
          <cell r="P555">
            <v>6000</v>
          </cell>
          <cell r="Q555">
            <v>1125</v>
          </cell>
          <cell r="R555">
            <v>324</v>
          </cell>
          <cell r="S555">
            <v>1350</v>
          </cell>
          <cell r="T555">
            <v>5164</v>
          </cell>
          <cell r="U555">
            <v>689</v>
          </cell>
          <cell r="V555">
            <v>2817.84</v>
          </cell>
          <cell r="W555">
            <v>2700</v>
          </cell>
          <cell r="Z555">
            <v>2500</v>
          </cell>
          <cell r="AA555">
            <v>72600.456000000006</v>
          </cell>
        </row>
        <row r="556">
          <cell r="A556" t="str">
            <v>29040024</v>
          </cell>
          <cell r="B556" t="str">
            <v>Pinelo Puga Nery G.</v>
          </cell>
          <cell r="C556" t="str">
            <v>Cajera General</v>
          </cell>
          <cell r="D556">
            <v>157.48096000000001</v>
          </cell>
          <cell r="E556">
            <v>4724.4288000000006</v>
          </cell>
          <cell r="H556">
            <v>4724.4288000000006</v>
          </cell>
          <cell r="I556">
            <v>188.97715200000002</v>
          </cell>
          <cell r="J556">
            <v>4913.405952000001</v>
          </cell>
          <cell r="K556">
            <v>58961</v>
          </cell>
          <cell r="L556">
            <v>7462.8579360000012</v>
          </cell>
          <cell r="M556">
            <v>1500</v>
          </cell>
          <cell r="N556">
            <v>819</v>
          </cell>
          <cell r="O556">
            <v>3931</v>
          </cell>
          <cell r="P556">
            <v>6000</v>
          </cell>
          <cell r="Q556">
            <v>1638</v>
          </cell>
          <cell r="R556">
            <v>972</v>
          </cell>
          <cell r="S556">
            <v>1966</v>
          </cell>
          <cell r="T556">
            <v>7518</v>
          </cell>
          <cell r="U556">
            <v>1003</v>
          </cell>
          <cell r="V556">
            <v>485.76</v>
          </cell>
          <cell r="W556">
            <v>3931</v>
          </cell>
          <cell r="Z556">
            <v>2500</v>
          </cell>
          <cell r="AA556">
            <v>98687.617935999995</v>
          </cell>
        </row>
        <row r="557">
          <cell r="A557" t="str">
            <v>29040025</v>
          </cell>
          <cell r="B557" t="str">
            <v>Puerto Dominguez Gladys Beatriz</v>
          </cell>
          <cell r="C557" t="str">
            <v>Supervisor de caja</v>
          </cell>
          <cell r="D557">
            <v>113.78431999999999</v>
          </cell>
          <cell r="E557">
            <v>3413.5295999999998</v>
          </cell>
          <cell r="H557">
            <v>3413.5295999999998</v>
          </cell>
          <cell r="I557">
            <v>136.54118399999999</v>
          </cell>
          <cell r="J557">
            <v>3550.070784</v>
          </cell>
          <cell r="K557">
            <v>42601</v>
          </cell>
          <cell r="L557">
            <v>4943.7877120000003</v>
          </cell>
          <cell r="M557">
            <v>1500</v>
          </cell>
          <cell r="N557">
            <v>592</v>
          </cell>
          <cell r="O557">
            <v>2841</v>
          </cell>
          <cell r="P557">
            <v>6000</v>
          </cell>
          <cell r="Q557">
            <v>1184</v>
          </cell>
          <cell r="R557">
            <v>972</v>
          </cell>
          <cell r="S557">
            <v>1421</v>
          </cell>
          <cell r="T557">
            <v>5432</v>
          </cell>
          <cell r="U557">
            <v>725</v>
          </cell>
          <cell r="V557">
            <v>2414.4</v>
          </cell>
          <cell r="W557">
            <v>2841</v>
          </cell>
          <cell r="Z557">
            <v>2500</v>
          </cell>
          <cell r="AA557">
            <v>75967.187711999984</v>
          </cell>
        </row>
        <row r="558">
          <cell r="A558" t="str">
            <v>29040026</v>
          </cell>
          <cell r="B558" t="str">
            <v>Ramirez Solis Marisol</v>
          </cell>
          <cell r="C558" t="str">
            <v>Cajero "b"</v>
          </cell>
          <cell r="D558">
            <v>108.16</v>
          </cell>
          <cell r="E558">
            <v>3244.7999999999997</v>
          </cell>
          <cell r="H558">
            <v>3244.7999999999997</v>
          </cell>
          <cell r="I558">
            <v>129.792</v>
          </cell>
          <cell r="J558">
            <v>3374.5919999999996</v>
          </cell>
          <cell r="K558">
            <v>40496</v>
          </cell>
          <cell r="L558">
            <v>4671.6159999999991</v>
          </cell>
          <cell r="M558">
            <v>1500</v>
          </cell>
          <cell r="N558">
            <v>563</v>
          </cell>
          <cell r="O558">
            <v>2700</v>
          </cell>
          <cell r="P558">
            <v>6000</v>
          </cell>
          <cell r="Q558">
            <v>1125</v>
          </cell>
          <cell r="R558">
            <v>972</v>
          </cell>
          <cell r="S558">
            <v>1350</v>
          </cell>
          <cell r="T558">
            <v>5164</v>
          </cell>
          <cell r="U558">
            <v>689</v>
          </cell>
          <cell r="V558">
            <v>2817.84</v>
          </cell>
          <cell r="W558">
            <v>2700</v>
          </cell>
          <cell r="Z558">
            <v>2500</v>
          </cell>
          <cell r="AA558">
            <v>73248.456000000006</v>
          </cell>
        </row>
        <row r="559">
          <cell r="A559" t="str">
            <v>29040027</v>
          </cell>
          <cell r="B559" t="str">
            <v>Reyes Berzunza Fanny Beatriz</v>
          </cell>
          <cell r="C559" t="str">
            <v>Cajero "b"</v>
          </cell>
          <cell r="D559">
            <v>108.16</v>
          </cell>
          <cell r="E559">
            <v>3244.7999999999997</v>
          </cell>
          <cell r="H559">
            <v>3244.7999999999997</v>
          </cell>
          <cell r="I559">
            <v>129.792</v>
          </cell>
          <cell r="J559">
            <v>3374.5919999999996</v>
          </cell>
          <cell r="K559">
            <v>40496</v>
          </cell>
          <cell r="L559">
            <v>4671.6159999999991</v>
          </cell>
          <cell r="M559">
            <v>1500</v>
          </cell>
          <cell r="N559">
            <v>563</v>
          </cell>
          <cell r="O559">
            <v>2700</v>
          </cell>
          <cell r="P559">
            <v>6000</v>
          </cell>
          <cell r="Q559">
            <v>1125</v>
          </cell>
          <cell r="R559">
            <v>648</v>
          </cell>
          <cell r="S559">
            <v>1350</v>
          </cell>
          <cell r="T559">
            <v>5164</v>
          </cell>
          <cell r="U559">
            <v>689</v>
          </cell>
          <cell r="V559">
            <v>2817.84</v>
          </cell>
          <cell r="W559">
            <v>2700</v>
          </cell>
          <cell r="Z559">
            <v>2500</v>
          </cell>
          <cell r="AA559">
            <v>72924.456000000006</v>
          </cell>
        </row>
        <row r="560">
          <cell r="A560" t="str">
            <v>29040028</v>
          </cell>
          <cell r="B560" t="str">
            <v>Rosado Caamal Mary Tammy</v>
          </cell>
          <cell r="C560" t="str">
            <v>Cajero "b"</v>
          </cell>
          <cell r="D560">
            <v>108.16</v>
          </cell>
          <cell r="E560">
            <v>3244.7999999999997</v>
          </cell>
          <cell r="H560">
            <v>3244.7999999999997</v>
          </cell>
          <cell r="I560">
            <v>129.792</v>
          </cell>
          <cell r="J560">
            <v>3374.5919999999996</v>
          </cell>
          <cell r="K560">
            <v>40496</v>
          </cell>
          <cell r="L560">
            <v>4671.6159999999991</v>
          </cell>
          <cell r="M560">
            <v>1500</v>
          </cell>
          <cell r="N560">
            <v>563</v>
          </cell>
          <cell r="O560">
            <v>2700</v>
          </cell>
          <cell r="P560">
            <v>6000</v>
          </cell>
          <cell r="Q560">
            <v>1125</v>
          </cell>
          <cell r="S560">
            <v>1350</v>
          </cell>
          <cell r="T560">
            <v>5164</v>
          </cell>
          <cell r="U560">
            <v>689</v>
          </cell>
          <cell r="V560">
            <v>2817.84</v>
          </cell>
          <cell r="W560">
            <v>2700</v>
          </cell>
          <cell r="Z560">
            <v>2500</v>
          </cell>
          <cell r="AA560">
            <v>72276.456000000006</v>
          </cell>
        </row>
        <row r="561">
          <cell r="A561" t="str">
            <v>29090001</v>
          </cell>
          <cell r="B561" t="str">
            <v>Medina Novelo Juan Manuel</v>
          </cell>
          <cell r="C561" t="str">
            <v>Auxiliar de centro comercial "b"</v>
          </cell>
          <cell r="D561">
            <v>113.78</v>
          </cell>
          <cell r="E561">
            <v>3413.4</v>
          </cell>
          <cell r="H561">
            <v>3413.4</v>
          </cell>
          <cell r="I561">
            <v>136.536</v>
          </cell>
          <cell r="J561">
            <v>3549.9360000000001</v>
          </cell>
          <cell r="K561">
            <v>42600</v>
          </cell>
          <cell r="L561">
            <v>3722.3999488000004</v>
          </cell>
          <cell r="M561">
            <v>1500</v>
          </cell>
          <cell r="N561">
            <v>592</v>
          </cell>
          <cell r="O561">
            <v>2840</v>
          </cell>
          <cell r="P561">
            <v>6000</v>
          </cell>
          <cell r="Q561">
            <v>1184</v>
          </cell>
          <cell r="S561">
            <v>1420</v>
          </cell>
          <cell r="T561">
            <v>5432</v>
          </cell>
          <cell r="U561">
            <v>725</v>
          </cell>
          <cell r="V561">
            <v>3201.6</v>
          </cell>
          <cell r="W561">
            <v>2840</v>
          </cell>
          <cell r="Z561">
            <v>2500</v>
          </cell>
          <cell r="AA561">
            <v>74556.999948800003</v>
          </cell>
        </row>
        <row r="562">
          <cell r="A562" t="str">
            <v>29090043</v>
          </cell>
          <cell r="B562" t="str">
            <v>Cardenas Borges Graciana</v>
          </cell>
          <cell r="C562" t="str">
            <v>Encargado de area "c"</v>
          </cell>
          <cell r="D562">
            <v>115.66</v>
          </cell>
          <cell r="E562">
            <v>3469.7999999999997</v>
          </cell>
          <cell r="H562">
            <v>3469.7999999999997</v>
          </cell>
          <cell r="I562">
            <v>138.792</v>
          </cell>
          <cell r="J562">
            <v>3608.5919999999996</v>
          </cell>
          <cell r="K562">
            <v>43304</v>
          </cell>
          <cell r="L562">
            <v>5034.5759999999991</v>
          </cell>
          <cell r="M562">
            <v>1500</v>
          </cell>
          <cell r="N562">
            <v>602</v>
          </cell>
          <cell r="O562">
            <v>2887</v>
          </cell>
          <cell r="P562">
            <v>6000</v>
          </cell>
          <cell r="Q562">
            <v>1203</v>
          </cell>
          <cell r="R562">
            <v>1620</v>
          </cell>
          <cell r="S562">
            <v>1444</v>
          </cell>
          <cell r="T562">
            <v>5522</v>
          </cell>
          <cell r="U562">
            <v>737</v>
          </cell>
          <cell r="V562">
            <v>2375.52</v>
          </cell>
          <cell r="W562">
            <v>2887</v>
          </cell>
          <cell r="Z562">
            <v>2500</v>
          </cell>
          <cell r="AA562">
            <v>77616.096000000005</v>
          </cell>
        </row>
        <row r="563">
          <cell r="A563" t="str">
            <v>29030018</v>
          </cell>
          <cell r="B563" t="str">
            <v>Castro Castellanos Maria Del Socorro</v>
          </cell>
          <cell r="C563" t="str">
            <v>Cajero "b"</v>
          </cell>
          <cell r="D563">
            <v>108.16</v>
          </cell>
          <cell r="E563">
            <v>3244.7999999999997</v>
          </cell>
          <cell r="H563">
            <v>3244.7999999999997</v>
          </cell>
          <cell r="I563">
            <v>129.792</v>
          </cell>
          <cell r="J563">
            <v>3374.5919999999996</v>
          </cell>
          <cell r="K563">
            <v>40496</v>
          </cell>
          <cell r="L563">
            <v>4671.6159999999991</v>
          </cell>
          <cell r="M563">
            <v>1500</v>
          </cell>
          <cell r="N563">
            <v>563</v>
          </cell>
          <cell r="O563">
            <v>2700</v>
          </cell>
          <cell r="P563">
            <v>6000</v>
          </cell>
          <cell r="Q563">
            <v>1125</v>
          </cell>
          <cell r="S563">
            <v>1350</v>
          </cell>
          <cell r="T563">
            <v>5164</v>
          </cell>
          <cell r="U563">
            <v>689</v>
          </cell>
          <cell r="V563">
            <v>2817.84</v>
          </cell>
          <cell r="W563">
            <v>2700</v>
          </cell>
          <cell r="Z563">
            <v>2500</v>
          </cell>
          <cell r="AA563">
            <v>72276.456000000006</v>
          </cell>
        </row>
        <row r="564">
          <cell r="A564" t="str">
            <v>30020018</v>
          </cell>
          <cell r="B564" t="str">
            <v>Perez Arevalo Elizabeth</v>
          </cell>
          <cell r="C564" t="str">
            <v>Encargado de area "b"</v>
          </cell>
          <cell r="D564">
            <v>113.78</v>
          </cell>
          <cell r="E564">
            <v>3413.4</v>
          </cell>
          <cell r="H564">
            <v>3413.4</v>
          </cell>
          <cell r="I564">
            <v>136.536</v>
          </cell>
          <cell r="J564">
            <v>3549.9360000000001</v>
          </cell>
          <cell r="K564">
            <v>42600</v>
          </cell>
          <cell r="L564">
            <v>4943.5880000000006</v>
          </cell>
          <cell r="M564">
            <v>1500</v>
          </cell>
          <cell r="N564">
            <v>592</v>
          </cell>
          <cell r="O564">
            <v>2840</v>
          </cell>
          <cell r="P564">
            <v>6000</v>
          </cell>
          <cell r="Q564">
            <v>1184</v>
          </cell>
          <cell r="S564">
            <v>1420</v>
          </cell>
          <cell r="T564">
            <v>5432</v>
          </cell>
          <cell r="U564">
            <v>725</v>
          </cell>
          <cell r="V564">
            <v>2414.4</v>
          </cell>
          <cell r="W564">
            <v>2840</v>
          </cell>
          <cell r="Z564">
            <v>2500</v>
          </cell>
          <cell r="AA564">
            <v>74990.987999999998</v>
          </cell>
        </row>
        <row r="565">
          <cell r="A565" t="str">
            <v>30010004</v>
          </cell>
          <cell r="B565" t="str">
            <v>Chi Cab Adolfo</v>
          </cell>
          <cell r="C565" t="str">
            <v>Vigilante "b"</v>
          </cell>
          <cell r="D565">
            <v>106.786368</v>
          </cell>
          <cell r="E565">
            <v>3203.5910399999998</v>
          </cell>
          <cell r="H565">
            <v>3203.5910399999998</v>
          </cell>
          <cell r="I565">
            <v>128.1436416</v>
          </cell>
          <cell r="J565">
            <v>3331.7346815999999</v>
          </cell>
          <cell r="K565">
            <v>39981</v>
          </cell>
          <cell r="L565">
            <v>4605.1429088000004</v>
          </cell>
          <cell r="M565">
            <v>1500</v>
          </cell>
          <cell r="N565">
            <v>556</v>
          </cell>
          <cell r="O565">
            <v>2666</v>
          </cell>
          <cell r="P565">
            <v>6000</v>
          </cell>
          <cell r="Q565">
            <v>1111</v>
          </cell>
          <cell r="R565">
            <v>324</v>
          </cell>
          <cell r="S565">
            <v>1333</v>
          </cell>
          <cell r="T565">
            <v>5098</v>
          </cell>
          <cell r="U565">
            <v>680</v>
          </cell>
          <cell r="V565">
            <v>2845.92</v>
          </cell>
          <cell r="W565">
            <v>2666</v>
          </cell>
          <cell r="Z565">
            <v>2500</v>
          </cell>
          <cell r="AA565">
            <v>71866.062908799999</v>
          </cell>
        </row>
        <row r="566">
          <cell r="A566" t="str">
            <v>36010010</v>
          </cell>
          <cell r="B566" t="str">
            <v>Pacheco Arguelles Antonio</v>
          </cell>
          <cell r="C566" t="str">
            <v>Vigilante "b"</v>
          </cell>
          <cell r="D566">
            <v>106.7872</v>
          </cell>
          <cell r="E566">
            <v>3203.616</v>
          </cell>
          <cell r="H566">
            <v>3203.616</v>
          </cell>
          <cell r="I566">
            <v>128.14464000000001</v>
          </cell>
          <cell r="J566">
            <v>3331.76064</v>
          </cell>
          <cell r="K566">
            <v>39982</v>
          </cell>
          <cell r="L566">
            <v>4605.1775200000002</v>
          </cell>
          <cell r="M566">
            <v>1500</v>
          </cell>
          <cell r="N566">
            <v>556</v>
          </cell>
          <cell r="O566">
            <v>2666</v>
          </cell>
          <cell r="P566">
            <v>6000</v>
          </cell>
          <cell r="Q566">
            <v>1111</v>
          </cell>
          <cell r="S566">
            <v>1333</v>
          </cell>
          <cell r="T566">
            <v>5098</v>
          </cell>
          <cell r="U566">
            <v>680</v>
          </cell>
          <cell r="V566">
            <v>2845.92</v>
          </cell>
          <cell r="W566">
            <v>2666</v>
          </cell>
          <cell r="Z566">
            <v>2500</v>
          </cell>
          <cell r="AA566">
            <v>71543.097519999996</v>
          </cell>
        </row>
        <row r="567">
          <cell r="A567" t="str">
            <v>29130051</v>
          </cell>
          <cell r="B567" t="str">
            <v>Rodriguez Magaña Jose Leonardo</v>
          </cell>
          <cell r="C567" t="str">
            <v>Auxiliar Centro Comercial "b"</v>
          </cell>
          <cell r="D567">
            <v>113.78</v>
          </cell>
          <cell r="E567">
            <v>3413.4</v>
          </cell>
          <cell r="H567">
            <v>3413.4</v>
          </cell>
          <cell r="I567">
            <v>136.536</v>
          </cell>
          <cell r="J567">
            <v>3549.9360000000001</v>
          </cell>
          <cell r="K567">
            <v>42600</v>
          </cell>
          <cell r="L567">
            <v>4943.5880000000006</v>
          </cell>
          <cell r="M567">
            <v>1500</v>
          </cell>
          <cell r="N567">
            <v>592</v>
          </cell>
          <cell r="O567">
            <v>2840</v>
          </cell>
          <cell r="P567">
            <v>6000</v>
          </cell>
          <cell r="Q567">
            <v>1184</v>
          </cell>
          <cell r="R567">
            <v>972</v>
          </cell>
          <cell r="S567">
            <v>1420</v>
          </cell>
          <cell r="T567">
            <v>5432</v>
          </cell>
          <cell r="U567">
            <v>725</v>
          </cell>
          <cell r="V567">
            <v>2414.4</v>
          </cell>
          <cell r="W567">
            <v>2840</v>
          </cell>
          <cell r="Z567">
            <v>2500</v>
          </cell>
          <cell r="AA567">
            <v>75962.987999999998</v>
          </cell>
        </row>
        <row r="568">
          <cell r="A568" t="str">
            <v>29130052</v>
          </cell>
          <cell r="B568" t="str">
            <v>Rosado Torres Azalia Del R.</v>
          </cell>
          <cell r="C568" t="str">
            <v>Auxiliar Centro Comercial "b"</v>
          </cell>
          <cell r="D568">
            <v>113.78</v>
          </cell>
          <cell r="E568">
            <v>3413.4</v>
          </cell>
          <cell r="H568">
            <v>3413.4</v>
          </cell>
          <cell r="I568">
            <v>136.536</v>
          </cell>
          <cell r="J568">
            <v>3549.9360000000001</v>
          </cell>
          <cell r="K568">
            <v>42600</v>
          </cell>
          <cell r="L568">
            <v>4943.5880000000006</v>
          </cell>
          <cell r="M568">
            <v>1500</v>
          </cell>
          <cell r="N568">
            <v>592</v>
          </cell>
          <cell r="O568">
            <v>2840</v>
          </cell>
          <cell r="P568">
            <v>6000</v>
          </cell>
          <cell r="Q568">
            <v>1184</v>
          </cell>
          <cell r="R568">
            <v>648</v>
          </cell>
          <cell r="S568">
            <v>1420</v>
          </cell>
          <cell r="T568">
            <v>5432</v>
          </cell>
          <cell r="U568">
            <v>725</v>
          </cell>
          <cell r="V568">
            <v>2414.4</v>
          </cell>
          <cell r="W568">
            <v>2840</v>
          </cell>
          <cell r="Z568">
            <v>2500</v>
          </cell>
          <cell r="AA568">
            <v>75638.987999999998</v>
          </cell>
        </row>
        <row r="569">
          <cell r="A569" t="str">
            <v>29010001</v>
          </cell>
          <cell r="B569" t="str">
            <v>Cabrera Montero Maria Antonia</v>
          </cell>
          <cell r="C569" t="str">
            <v>Auxiliar Centro Comercial "a"</v>
          </cell>
          <cell r="D569">
            <v>108.16</v>
          </cell>
          <cell r="E569">
            <v>3244.7999999999997</v>
          </cell>
          <cell r="H569">
            <v>3244.7999999999997</v>
          </cell>
          <cell r="I569">
            <v>129.792</v>
          </cell>
          <cell r="J569">
            <v>3374.5919999999996</v>
          </cell>
          <cell r="K569">
            <v>40496</v>
          </cell>
          <cell r="L569">
            <v>4671.6159999999991</v>
          </cell>
          <cell r="M569">
            <v>1500</v>
          </cell>
          <cell r="N569">
            <v>563</v>
          </cell>
          <cell r="O569">
            <v>2700</v>
          </cell>
          <cell r="P569">
            <v>6000</v>
          </cell>
          <cell r="Q569">
            <v>1125</v>
          </cell>
          <cell r="R569">
            <v>324</v>
          </cell>
          <cell r="S569">
            <v>1350</v>
          </cell>
          <cell r="T569">
            <v>5164</v>
          </cell>
          <cell r="U569">
            <v>689</v>
          </cell>
          <cell r="V569">
            <v>2817.84</v>
          </cell>
          <cell r="W569">
            <v>2700</v>
          </cell>
          <cell r="Z569">
            <v>2500</v>
          </cell>
          <cell r="AA569">
            <v>72600.456000000006</v>
          </cell>
        </row>
        <row r="570">
          <cell r="A570" t="str">
            <v>29010007</v>
          </cell>
          <cell r="B570" t="str">
            <v>Loria Ortiz Juan Pablo</v>
          </cell>
          <cell r="C570" t="str">
            <v>Coordinador de Centro comercial</v>
          </cell>
          <cell r="D570">
            <v>161.01779199999999</v>
          </cell>
          <cell r="E570">
            <v>4830.5337599999993</v>
          </cell>
          <cell r="H570">
            <v>4830.5337599999993</v>
          </cell>
          <cell r="I570">
            <v>193.22135039999998</v>
          </cell>
          <cell r="J570">
            <v>5023.7551103999995</v>
          </cell>
          <cell r="K570">
            <v>60286</v>
          </cell>
          <cell r="L570">
            <v>7652.2901471999985</v>
          </cell>
          <cell r="M570">
            <v>1500</v>
          </cell>
          <cell r="N570">
            <v>838</v>
          </cell>
          <cell r="O570">
            <v>4020</v>
          </cell>
          <cell r="P570">
            <v>6000</v>
          </cell>
          <cell r="Q570">
            <v>1675</v>
          </cell>
          <cell r="R570">
            <v>324</v>
          </cell>
          <cell r="S570">
            <v>2010</v>
          </cell>
          <cell r="T570">
            <v>7687</v>
          </cell>
          <cell r="U570">
            <v>1025</v>
          </cell>
          <cell r="V570">
            <v>362.16</v>
          </cell>
          <cell r="W570">
            <v>4020</v>
          </cell>
          <cell r="Z570">
            <v>2500</v>
          </cell>
          <cell r="AA570">
            <v>99899.450147199997</v>
          </cell>
        </row>
        <row r="571">
          <cell r="A571" t="str">
            <v>29010008</v>
          </cell>
          <cell r="B571" t="str">
            <v>Palomo Couoh Reyna Maricela</v>
          </cell>
          <cell r="C571" t="str">
            <v>Auxiliar Centro Comercial "a"</v>
          </cell>
          <cell r="D571">
            <v>108.16</v>
          </cell>
          <cell r="E571">
            <v>3244.7999999999997</v>
          </cell>
          <cell r="H571">
            <v>3244.7999999999997</v>
          </cell>
          <cell r="I571">
            <v>129.792</v>
          </cell>
          <cell r="J571">
            <v>3374.5919999999996</v>
          </cell>
          <cell r="K571">
            <v>40496</v>
          </cell>
          <cell r="L571">
            <v>4671.6159999999991</v>
          </cell>
          <cell r="M571">
            <v>1500</v>
          </cell>
          <cell r="N571">
            <v>563</v>
          </cell>
          <cell r="O571">
            <v>2700</v>
          </cell>
          <cell r="P571">
            <v>6000</v>
          </cell>
          <cell r="Q571">
            <v>1125</v>
          </cell>
          <cell r="R571">
            <v>324</v>
          </cell>
          <cell r="S571">
            <v>1350</v>
          </cell>
          <cell r="T571">
            <v>5164</v>
          </cell>
          <cell r="U571">
            <v>689</v>
          </cell>
          <cell r="V571">
            <v>2817.84</v>
          </cell>
          <cell r="W571">
            <v>2700</v>
          </cell>
          <cell r="Z571">
            <v>2500</v>
          </cell>
          <cell r="AA571">
            <v>72600.456000000006</v>
          </cell>
        </row>
        <row r="572">
          <cell r="A572" t="str">
            <v>29010009</v>
          </cell>
          <cell r="B572" t="str">
            <v>Pech Padilla Maria Reynalda</v>
          </cell>
          <cell r="C572" t="str">
            <v>Auxiliar Centro Comercial "a"</v>
          </cell>
          <cell r="D572">
            <v>108.16</v>
          </cell>
          <cell r="E572">
            <v>3244.7999999999997</v>
          </cell>
          <cell r="H572">
            <v>3244.7999999999997</v>
          </cell>
          <cell r="I572">
            <v>129.792</v>
          </cell>
          <cell r="J572">
            <v>3374.5919999999996</v>
          </cell>
          <cell r="K572">
            <v>40496</v>
          </cell>
          <cell r="L572">
            <v>4671.6159999999991</v>
          </cell>
          <cell r="M572">
            <v>1500</v>
          </cell>
          <cell r="N572">
            <v>563</v>
          </cell>
          <cell r="O572">
            <v>2700</v>
          </cell>
          <cell r="P572">
            <v>6000</v>
          </cell>
          <cell r="Q572">
            <v>1125</v>
          </cell>
          <cell r="R572">
            <v>324</v>
          </cell>
          <cell r="S572">
            <v>1350</v>
          </cell>
          <cell r="T572">
            <v>5164</v>
          </cell>
          <cell r="U572">
            <v>689</v>
          </cell>
          <cell r="V572">
            <v>2817.84</v>
          </cell>
          <cell r="W572">
            <v>2700</v>
          </cell>
          <cell r="Z572">
            <v>2500</v>
          </cell>
          <cell r="AA572">
            <v>72600.456000000006</v>
          </cell>
        </row>
        <row r="573">
          <cell r="A573" t="str">
            <v>29010013</v>
          </cell>
          <cell r="B573" t="str">
            <v>Herrera Romero Felix</v>
          </cell>
          <cell r="C573" t="str">
            <v>Administrador Centro Comercial</v>
          </cell>
          <cell r="D573">
            <v>723.81</v>
          </cell>
          <cell r="E573">
            <v>21714.3</v>
          </cell>
          <cell r="H573">
            <v>21714.3</v>
          </cell>
          <cell r="I573">
            <v>868.572</v>
          </cell>
          <cell r="J573">
            <v>22582.871999999999</v>
          </cell>
          <cell r="K573">
            <v>270995</v>
          </cell>
          <cell r="L573">
            <v>40527.33</v>
          </cell>
          <cell r="M573">
            <v>1500</v>
          </cell>
          <cell r="N573">
            <v>3764</v>
          </cell>
          <cell r="P573">
            <v>6000</v>
          </cell>
          <cell r="Q573">
            <v>7528</v>
          </cell>
          <cell r="S573">
            <v>9034</v>
          </cell>
          <cell r="T573">
            <v>34552</v>
          </cell>
          <cell r="U573">
            <v>4607</v>
          </cell>
          <cell r="V573">
            <v>0</v>
          </cell>
          <cell r="W573">
            <v>18067</v>
          </cell>
          <cell r="Y573">
            <v>67749</v>
          </cell>
          <cell r="Z573">
            <v>2500</v>
          </cell>
          <cell r="AA573">
            <v>466823.33</v>
          </cell>
        </row>
        <row r="574">
          <cell r="A574" t="str">
            <v>29010012</v>
          </cell>
          <cell r="B574" t="str">
            <v>Xool Angulo Dino Mercedes</v>
          </cell>
          <cell r="C574" t="str">
            <v>Intendente "b"</v>
          </cell>
          <cell r="D574">
            <v>99.290880000000001</v>
          </cell>
          <cell r="E574">
            <v>2978.7264</v>
          </cell>
          <cell r="F574">
            <v>250</v>
          </cell>
          <cell r="H574">
            <v>3228.7264</v>
          </cell>
          <cell r="I574">
            <v>129.149056</v>
          </cell>
          <cell r="J574">
            <v>3357.8754560000002</v>
          </cell>
          <cell r="K574">
            <v>40295</v>
          </cell>
          <cell r="L574">
            <v>4645.6772746666666</v>
          </cell>
          <cell r="M574">
            <v>1500</v>
          </cell>
          <cell r="N574">
            <v>560</v>
          </cell>
          <cell r="O574">
            <v>2687</v>
          </cell>
          <cell r="P574">
            <v>6000</v>
          </cell>
          <cell r="Q574">
            <v>1120</v>
          </cell>
          <cell r="R574">
            <v>324</v>
          </cell>
          <cell r="S574">
            <v>1344</v>
          </cell>
          <cell r="T574">
            <v>5138</v>
          </cell>
          <cell r="U574">
            <v>686</v>
          </cell>
          <cell r="V574">
            <v>2829.12</v>
          </cell>
          <cell r="W574">
            <v>2687</v>
          </cell>
          <cell r="Z574">
            <v>2500</v>
          </cell>
          <cell r="AA574">
            <v>72315.797274666664</v>
          </cell>
        </row>
        <row r="575">
          <cell r="A575" t="str">
            <v>29170062</v>
          </cell>
          <cell r="B575" t="str">
            <v>Albornoz Sierra Fernando</v>
          </cell>
          <cell r="C575" t="str">
            <v>Vigilante "b"</v>
          </cell>
          <cell r="D575">
            <v>106.79</v>
          </cell>
          <cell r="E575">
            <v>3203.7000000000003</v>
          </cell>
          <cell r="H575">
            <v>3203.7000000000003</v>
          </cell>
          <cell r="I575">
            <v>128.14800000000002</v>
          </cell>
          <cell r="J575">
            <v>3331.8480000000004</v>
          </cell>
          <cell r="K575">
            <v>39983</v>
          </cell>
          <cell r="L575">
            <v>4201.3106080000007</v>
          </cell>
          <cell r="M575">
            <v>1500</v>
          </cell>
          <cell r="N575">
            <v>556</v>
          </cell>
          <cell r="O575">
            <v>2666</v>
          </cell>
          <cell r="P575">
            <v>6000</v>
          </cell>
          <cell r="Q575">
            <v>1111</v>
          </cell>
          <cell r="R575">
            <v>324</v>
          </cell>
          <cell r="S575">
            <v>1333</v>
          </cell>
          <cell r="T575">
            <v>5098</v>
          </cell>
          <cell r="U575">
            <v>680</v>
          </cell>
          <cell r="V575">
            <v>3000.24</v>
          </cell>
          <cell r="W575">
            <v>2666</v>
          </cell>
          <cell r="Z575">
            <v>2500</v>
          </cell>
          <cell r="AA575">
            <v>71618.550608000005</v>
          </cell>
        </row>
        <row r="576">
          <cell r="A576" t="str">
            <v>29170063</v>
          </cell>
          <cell r="B576" t="str">
            <v>Canche Gonzalez Gaspar</v>
          </cell>
          <cell r="C576" t="str">
            <v>Intendente "b"</v>
          </cell>
          <cell r="D576">
            <v>99.290880000000001</v>
          </cell>
          <cell r="E576">
            <v>2978.7264</v>
          </cell>
          <cell r="H576">
            <v>2978.7264</v>
          </cell>
          <cell r="I576">
            <v>119.149056</v>
          </cell>
          <cell r="J576">
            <v>3097.8754560000002</v>
          </cell>
          <cell r="K576">
            <v>37175</v>
          </cell>
          <cell r="L576">
            <v>4201.3106080000007</v>
          </cell>
          <cell r="M576">
            <v>1500</v>
          </cell>
          <cell r="N576">
            <v>517</v>
          </cell>
          <cell r="O576">
            <v>2479</v>
          </cell>
          <cell r="P576">
            <v>6000</v>
          </cell>
          <cell r="Q576">
            <v>1033</v>
          </cell>
          <cell r="R576">
            <v>648</v>
          </cell>
          <cell r="S576">
            <v>1240</v>
          </cell>
          <cell r="T576">
            <v>4740</v>
          </cell>
          <cell r="U576">
            <v>632</v>
          </cell>
          <cell r="V576">
            <v>3000.24</v>
          </cell>
          <cell r="W576">
            <v>2479</v>
          </cell>
          <cell r="Z576">
            <v>2500</v>
          </cell>
          <cell r="AA576">
            <v>68144.55060799999</v>
          </cell>
        </row>
        <row r="577">
          <cell r="A577" t="str">
            <v>29170064</v>
          </cell>
          <cell r="B577" t="str">
            <v>Garcia Viana Sarita</v>
          </cell>
          <cell r="C577" t="str">
            <v>Intendente "b"</v>
          </cell>
          <cell r="D577">
            <v>99.288799999999995</v>
          </cell>
          <cell r="E577">
            <v>2978.6639999999998</v>
          </cell>
          <cell r="H577">
            <v>2978.6639999999998</v>
          </cell>
          <cell r="I577">
            <v>119.14655999999999</v>
          </cell>
          <cell r="J577">
            <v>3097.8105599999999</v>
          </cell>
          <cell r="K577">
            <v>37174</v>
          </cell>
          <cell r="L577">
            <v>4201.2140799999997</v>
          </cell>
          <cell r="M577">
            <v>1500</v>
          </cell>
          <cell r="N577">
            <v>517</v>
          </cell>
          <cell r="O577">
            <v>2479</v>
          </cell>
          <cell r="P577">
            <v>6000</v>
          </cell>
          <cell r="Q577">
            <v>1033</v>
          </cell>
          <cell r="S577">
            <v>1240</v>
          </cell>
          <cell r="T577">
            <v>4740</v>
          </cell>
          <cell r="U577">
            <v>632</v>
          </cell>
          <cell r="V577">
            <v>3000</v>
          </cell>
          <cell r="W577">
            <v>2479</v>
          </cell>
          <cell r="Z577">
            <v>2500</v>
          </cell>
          <cell r="AA577">
            <v>67495.214080000005</v>
          </cell>
        </row>
        <row r="578">
          <cell r="A578" t="str">
            <v>29050028</v>
          </cell>
          <cell r="B578" t="str">
            <v>Baeza Uc Sandra G.</v>
          </cell>
          <cell r="C578" t="str">
            <v>Encargado de area "b"</v>
          </cell>
          <cell r="D578">
            <v>113.78</v>
          </cell>
          <cell r="E578">
            <v>3413.4</v>
          </cell>
          <cell r="H578">
            <v>3413.4</v>
          </cell>
          <cell r="I578">
            <v>136.536</v>
          </cell>
          <cell r="J578">
            <v>3549.9360000000001</v>
          </cell>
          <cell r="K578">
            <v>42600</v>
          </cell>
          <cell r="L578">
            <v>4943.5880000000006</v>
          </cell>
          <cell r="M578">
            <v>1500</v>
          </cell>
          <cell r="N578">
            <v>592</v>
          </cell>
          <cell r="O578">
            <v>2840</v>
          </cell>
          <cell r="P578">
            <v>6000</v>
          </cell>
          <cell r="Q578">
            <v>1184</v>
          </cell>
          <cell r="R578">
            <v>1296</v>
          </cell>
          <cell r="S578">
            <v>1420</v>
          </cell>
          <cell r="T578">
            <v>5432</v>
          </cell>
          <cell r="U578">
            <v>725</v>
          </cell>
          <cell r="V578">
            <v>2414.4</v>
          </cell>
          <cell r="W578">
            <v>2840</v>
          </cell>
          <cell r="Z578">
            <v>2500</v>
          </cell>
          <cell r="AA578">
            <v>76286.987999999998</v>
          </cell>
        </row>
        <row r="579">
          <cell r="A579" t="str">
            <v>29050029</v>
          </cell>
          <cell r="B579" t="str">
            <v>Nieves Chable Lidia</v>
          </cell>
          <cell r="C579" t="str">
            <v>Contador Centro Comercial</v>
          </cell>
          <cell r="D579">
            <v>173.33</v>
          </cell>
          <cell r="E579">
            <v>5199.9000000000005</v>
          </cell>
          <cell r="H579">
            <v>5199.9000000000005</v>
          </cell>
          <cell r="I579">
            <v>207.99600000000004</v>
          </cell>
          <cell r="J579">
            <v>5407.8960000000006</v>
          </cell>
          <cell r="K579">
            <v>64895</v>
          </cell>
          <cell r="L579">
            <v>8301.2482400000008</v>
          </cell>
          <cell r="M579">
            <v>1500</v>
          </cell>
          <cell r="N579">
            <v>902</v>
          </cell>
          <cell r="O579">
            <v>4327</v>
          </cell>
          <cell r="P579">
            <v>6000</v>
          </cell>
          <cell r="Q579">
            <v>1803</v>
          </cell>
          <cell r="R579">
            <v>648</v>
          </cell>
          <cell r="S579">
            <v>2164</v>
          </cell>
          <cell r="T579">
            <v>8275</v>
          </cell>
          <cell r="U579">
            <v>1104</v>
          </cell>
          <cell r="V579">
            <v>1355.52</v>
          </cell>
          <cell r="W579">
            <v>4327</v>
          </cell>
          <cell r="Z579">
            <v>2500</v>
          </cell>
          <cell r="AA579">
            <v>108101.76824</v>
          </cell>
        </row>
        <row r="580">
          <cell r="A580" t="str">
            <v>29050031</v>
          </cell>
          <cell r="B580" t="str">
            <v>Yam Martinez Landy Del C.</v>
          </cell>
          <cell r="C580" t="str">
            <v>Encargado de area "b"</v>
          </cell>
          <cell r="D580">
            <v>113.78</v>
          </cell>
          <cell r="E580">
            <v>3413.4</v>
          </cell>
          <cell r="H580">
            <v>3413.4</v>
          </cell>
          <cell r="I580">
            <v>136.536</v>
          </cell>
          <cell r="J580">
            <v>3549.9360000000001</v>
          </cell>
          <cell r="K580">
            <v>42600</v>
          </cell>
          <cell r="L580">
            <v>4943.5880000000006</v>
          </cell>
          <cell r="M580">
            <v>1500</v>
          </cell>
          <cell r="N580">
            <v>592</v>
          </cell>
          <cell r="O580">
            <v>2840</v>
          </cell>
          <cell r="P580">
            <v>6000</v>
          </cell>
          <cell r="Q580">
            <v>1184</v>
          </cell>
          <cell r="R580">
            <v>1296</v>
          </cell>
          <cell r="S580">
            <v>1420</v>
          </cell>
          <cell r="T580">
            <v>5432</v>
          </cell>
          <cell r="U580">
            <v>725</v>
          </cell>
          <cell r="V580">
            <v>2414.4</v>
          </cell>
          <cell r="W580">
            <v>2840</v>
          </cell>
          <cell r="Z580">
            <v>2500</v>
          </cell>
          <cell r="AA580">
            <v>76286.987999999998</v>
          </cell>
        </row>
        <row r="581">
          <cell r="A581" t="str">
            <v>30040029</v>
          </cell>
          <cell r="B581" t="str">
            <v>Cachon Puc Gabriel Jesus</v>
          </cell>
          <cell r="C581" t="str">
            <v>Auxiliar Centro Comercial "b"</v>
          </cell>
          <cell r="D581">
            <v>113.78</v>
          </cell>
          <cell r="E581">
            <v>3413.4</v>
          </cell>
          <cell r="H581">
            <v>3413.4</v>
          </cell>
          <cell r="I581">
            <v>136.536</v>
          </cell>
          <cell r="J581">
            <v>3549.9360000000001</v>
          </cell>
          <cell r="K581">
            <v>42600</v>
          </cell>
          <cell r="L581">
            <v>4943.5880000000006</v>
          </cell>
          <cell r="M581">
            <v>1500</v>
          </cell>
          <cell r="N581">
            <v>592</v>
          </cell>
          <cell r="O581">
            <v>2840</v>
          </cell>
          <cell r="P581">
            <v>6000</v>
          </cell>
          <cell r="Q581">
            <v>1184</v>
          </cell>
          <cell r="R581">
            <v>972</v>
          </cell>
          <cell r="S581">
            <v>1420</v>
          </cell>
          <cell r="T581">
            <v>5432</v>
          </cell>
          <cell r="U581">
            <v>725</v>
          </cell>
          <cell r="V581">
            <v>2414.4</v>
          </cell>
          <cell r="W581">
            <v>2840</v>
          </cell>
          <cell r="Z581">
            <v>2500</v>
          </cell>
          <cell r="AA581">
            <v>75962.987999999998</v>
          </cell>
        </row>
        <row r="582">
          <cell r="A582" t="str">
            <v>29080039</v>
          </cell>
          <cell r="B582" t="str">
            <v>Buenfil Santos Justina</v>
          </cell>
          <cell r="C582" t="str">
            <v>Encargado de area "b"</v>
          </cell>
          <cell r="D582">
            <v>113.78</v>
          </cell>
          <cell r="E582">
            <v>3413.4</v>
          </cell>
          <cell r="F582">
            <v>250</v>
          </cell>
          <cell r="H582">
            <v>3663.4</v>
          </cell>
          <cell r="I582">
            <v>146.536</v>
          </cell>
          <cell r="J582">
            <v>3809.9360000000001</v>
          </cell>
          <cell r="K582">
            <v>45720</v>
          </cell>
          <cell r="L582">
            <v>5605.5646666666662</v>
          </cell>
          <cell r="M582">
            <v>1500</v>
          </cell>
          <cell r="N582">
            <v>635</v>
          </cell>
          <cell r="O582">
            <v>3048</v>
          </cell>
          <cell r="P582">
            <v>6000</v>
          </cell>
          <cell r="Q582">
            <v>1270</v>
          </cell>
          <cell r="R582">
            <v>648</v>
          </cell>
          <cell r="S582">
            <v>1524</v>
          </cell>
          <cell r="T582">
            <v>5830</v>
          </cell>
          <cell r="U582">
            <v>778</v>
          </cell>
          <cell r="V582">
            <v>2243.04</v>
          </cell>
          <cell r="W582">
            <v>3048</v>
          </cell>
          <cell r="Z582">
            <v>2500</v>
          </cell>
          <cell r="AA582">
            <v>80349.604666666666</v>
          </cell>
        </row>
        <row r="583">
          <cell r="A583" t="str">
            <v>29080040</v>
          </cell>
          <cell r="B583" t="str">
            <v>Ojeda Patron Ernesto Edmundo</v>
          </cell>
          <cell r="C583" t="str">
            <v>Encargado de area "c"</v>
          </cell>
          <cell r="D583">
            <v>115.66</v>
          </cell>
          <cell r="E583">
            <v>3469.7999999999997</v>
          </cell>
          <cell r="H583">
            <v>3469.7999999999997</v>
          </cell>
          <cell r="I583">
            <v>138.792</v>
          </cell>
          <cell r="J583">
            <v>3608.5919999999996</v>
          </cell>
          <cell r="K583">
            <v>43304</v>
          </cell>
          <cell r="L583">
            <v>5034.5759999999991</v>
          </cell>
          <cell r="M583">
            <v>1500</v>
          </cell>
          <cell r="N583">
            <v>602</v>
          </cell>
          <cell r="O583">
            <v>2887</v>
          </cell>
          <cell r="P583">
            <v>6000</v>
          </cell>
          <cell r="Q583">
            <v>1203</v>
          </cell>
          <cell r="R583">
            <v>972</v>
          </cell>
          <cell r="S583">
            <v>1444</v>
          </cell>
          <cell r="T583">
            <v>5522</v>
          </cell>
          <cell r="U583">
            <v>737</v>
          </cell>
          <cell r="V583">
            <v>2375.52</v>
          </cell>
          <cell r="W583">
            <v>2887</v>
          </cell>
          <cell r="Z583">
            <v>2500</v>
          </cell>
          <cell r="AA583">
            <v>76968.096000000005</v>
          </cell>
        </row>
        <row r="584">
          <cell r="A584" t="str">
            <v>29080041</v>
          </cell>
          <cell r="B584" t="str">
            <v>Perez Burgos Hugo Ovidio</v>
          </cell>
          <cell r="C584" t="str">
            <v>Encargado de area "b"</v>
          </cell>
          <cell r="D584">
            <v>113.78</v>
          </cell>
          <cell r="E584">
            <v>3413.4</v>
          </cell>
          <cell r="H584">
            <v>3413.4</v>
          </cell>
          <cell r="I584">
            <v>136.536</v>
          </cell>
          <cell r="J584">
            <v>3549.9360000000001</v>
          </cell>
          <cell r="K584">
            <v>42600</v>
          </cell>
          <cell r="L584">
            <v>4943.5880000000006</v>
          </cell>
          <cell r="M584">
            <v>1500</v>
          </cell>
          <cell r="N584">
            <v>592</v>
          </cell>
          <cell r="O584">
            <v>2840</v>
          </cell>
          <cell r="P584">
            <v>6000</v>
          </cell>
          <cell r="Q584">
            <v>1184</v>
          </cell>
          <cell r="R584">
            <v>648</v>
          </cell>
          <cell r="S584">
            <v>1420</v>
          </cell>
          <cell r="T584">
            <v>5432</v>
          </cell>
          <cell r="U584">
            <v>725</v>
          </cell>
          <cell r="V584">
            <v>2414.4</v>
          </cell>
          <cell r="W584">
            <v>2840</v>
          </cell>
          <cell r="Z584">
            <v>2500</v>
          </cell>
          <cell r="AA584">
            <v>75638.987999999998</v>
          </cell>
        </row>
        <row r="585">
          <cell r="A585" t="str">
            <v>29140053</v>
          </cell>
          <cell r="B585" t="str">
            <v>Castillo Benitez Jorge Ramon</v>
          </cell>
          <cell r="C585" t="str">
            <v>Auxiliar Centro Comercial "a"</v>
          </cell>
          <cell r="D585">
            <v>108.16</v>
          </cell>
          <cell r="E585">
            <v>3244.7999999999997</v>
          </cell>
          <cell r="H585">
            <v>3244.7999999999997</v>
          </cell>
          <cell r="I585">
            <v>129.792</v>
          </cell>
          <cell r="J585">
            <v>3374.5919999999996</v>
          </cell>
          <cell r="K585">
            <v>40496</v>
          </cell>
          <cell r="L585">
            <v>4671.6159999999991</v>
          </cell>
          <cell r="M585">
            <v>1500</v>
          </cell>
          <cell r="N585">
            <v>563</v>
          </cell>
          <cell r="O585">
            <v>2700</v>
          </cell>
          <cell r="P585">
            <v>6000</v>
          </cell>
          <cell r="Q585">
            <v>1125</v>
          </cell>
          <cell r="R585">
            <v>648</v>
          </cell>
          <cell r="S585">
            <v>1350</v>
          </cell>
          <cell r="T585">
            <v>5164</v>
          </cell>
          <cell r="U585">
            <v>689</v>
          </cell>
          <cell r="V585">
            <v>2817.84</v>
          </cell>
          <cell r="W585">
            <v>2700</v>
          </cell>
          <cell r="Z585">
            <v>2500</v>
          </cell>
          <cell r="AA585">
            <v>72924.456000000006</v>
          </cell>
        </row>
        <row r="586">
          <cell r="A586" t="str">
            <v>29140054</v>
          </cell>
          <cell r="B586" t="str">
            <v>Rodriguez Martin Maria Teodosia Guadalupe</v>
          </cell>
          <cell r="C586" t="str">
            <v>Auxiliar Centro Comercial "a"</v>
          </cell>
          <cell r="D586">
            <v>108.16</v>
          </cell>
          <cell r="E586">
            <v>3244.7999999999997</v>
          </cell>
          <cell r="H586">
            <v>3244.7999999999997</v>
          </cell>
          <cell r="I586">
            <v>129.792</v>
          </cell>
          <cell r="J586">
            <v>3374.5919999999996</v>
          </cell>
          <cell r="K586">
            <v>40496</v>
          </cell>
          <cell r="L586">
            <v>4671.6159999999991</v>
          </cell>
          <cell r="M586">
            <v>1500</v>
          </cell>
          <cell r="N586">
            <v>563</v>
          </cell>
          <cell r="O586">
            <v>2700</v>
          </cell>
          <cell r="P586">
            <v>6000</v>
          </cell>
          <cell r="Q586">
            <v>1125</v>
          </cell>
          <cell r="R586">
            <v>972</v>
          </cell>
          <cell r="S586">
            <v>1350</v>
          </cell>
          <cell r="T586">
            <v>5164</v>
          </cell>
          <cell r="U586">
            <v>689</v>
          </cell>
          <cell r="V586">
            <v>2817.84</v>
          </cell>
          <cell r="W586">
            <v>2700</v>
          </cell>
          <cell r="Z586">
            <v>2500</v>
          </cell>
          <cell r="AA586">
            <v>73248.456000000006</v>
          </cell>
        </row>
        <row r="587">
          <cell r="A587" t="str">
            <v>29100044</v>
          </cell>
          <cell r="B587" t="str">
            <v>Canul Matu Maria Elide</v>
          </cell>
          <cell r="C587" t="str">
            <v>Auxiliar Centro Comercial "a"</v>
          </cell>
          <cell r="D587">
            <v>108.16</v>
          </cell>
          <cell r="E587">
            <v>3244.7999999999997</v>
          </cell>
          <cell r="H587">
            <v>3244.7999999999997</v>
          </cell>
          <cell r="I587">
            <v>129.792</v>
          </cell>
          <cell r="J587">
            <v>3374.5919999999996</v>
          </cell>
          <cell r="K587">
            <v>40496</v>
          </cell>
          <cell r="L587">
            <v>4671.6159999999991</v>
          </cell>
          <cell r="M587">
            <v>1500</v>
          </cell>
          <cell r="N587">
            <v>563</v>
          </cell>
          <cell r="O587">
            <v>2700</v>
          </cell>
          <cell r="P587">
            <v>6000</v>
          </cell>
          <cell r="Q587">
            <v>1125</v>
          </cell>
          <cell r="R587">
            <v>648</v>
          </cell>
          <cell r="S587">
            <v>1350</v>
          </cell>
          <cell r="T587">
            <v>5164</v>
          </cell>
          <cell r="U587">
            <v>689</v>
          </cell>
          <cell r="V587">
            <v>2817.84</v>
          </cell>
          <cell r="W587">
            <v>2700</v>
          </cell>
          <cell r="Z587">
            <v>2500</v>
          </cell>
          <cell r="AA587">
            <v>72924.456000000006</v>
          </cell>
        </row>
        <row r="588">
          <cell r="A588" t="str">
            <v>29100045</v>
          </cell>
          <cell r="B588" t="str">
            <v>Gamboa Bojorquez Wilberth A.</v>
          </cell>
          <cell r="C588" t="str">
            <v>Auxiliar Centro Comercial "a"</v>
          </cell>
          <cell r="D588">
            <v>108.16</v>
          </cell>
          <cell r="E588">
            <v>3244.7999999999997</v>
          </cell>
          <cell r="H588">
            <v>3244.7999999999997</v>
          </cell>
          <cell r="I588">
            <v>129.792</v>
          </cell>
          <cell r="J588">
            <v>3374.5919999999996</v>
          </cell>
          <cell r="K588">
            <v>40496</v>
          </cell>
          <cell r="L588">
            <v>4671.6159999999991</v>
          </cell>
          <cell r="M588">
            <v>1500</v>
          </cell>
          <cell r="N588">
            <v>563</v>
          </cell>
          <cell r="O588">
            <v>2700</v>
          </cell>
          <cell r="P588">
            <v>6000</v>
          </cell>
          <cell r="Q588">
            <v>1125</v>
          </cell>
          <cell r="R588">
            <v>972</v>
          </cell>
          <cell r="S588">
            <v>1350</v>
          </cell>
          <cell r="T588">
            <v>5164</v>
          </cell>
          <cell r="U588">
            <v>689</v>
          </cell>
          <cell r="V588">
            <v>2817.84</v>
          </cell>
          <cell r="W588">
            <v>2700</v>
          </cell>
          <cell r="Z588">
            <v>2500</v>
          </cell>
          <cell r="AA588">
            <v>73248.456000000006</v>
          </cell>
        </row>
        <row r="589">
          <cell r="A589" t="str">
            <v>29100046</v>
          </cell>
          <cell r="B589" t="str">
            <v>Hernandez Arjona Guadalupe</v>
          </cell>
          <cell r="C589" t="str">
            <v>Encargado de area "c"</v>
          </cell>
          <cell r="D589">
            <v>115.66</v>
          </cell>
          <cell r="E589">
            <v>3469.7999999999997</v>
          </cell>
          <cell r="H589">
            <v>3469.7999999999997</v>
          </cell>
          <cell r="I589">
            <v>138.792</v>
          </cell>
          <cell r="J589">
            <v>3608.5919999999996</v>
          </cell>
          <cell r="K589">
            <v>43304</v>
          </cell>
          <cell r="L589">
            <v>5034.5759999999991</v>
          </cell>
          <cell r="M589">
            <v>1500</v>
          </cell>
          <cell r="N589">
            <v>602</v>
          </cell>
          <cell r="O589">
            <v>2887</v>
          </cell>
          <cell r="P589">
            <v>6000</v>
          </cell>
          <cell r="Q589">
            <v>1203</v>
          </cell>
          <cell r="R589">
            <v>1296</v>
          </cell>
          <cell r="S589">
            <v>1444</v>
          </cell>
          <cell r="T589">
            <v>5522</v>
          </cell>
          <cell r="U589">
            <v>737</v>
          </cell>
          <cell r="V589">
            <v>2375.52</v>
          </cell>
          <cell r="W589">
            <v>2887</v>
          </cell>
          <cell r="Z589">
            <v>2500</v>
          </cell>
          <cell r="AA589">
            <v>77292.096000000005</v>
          </cell>
        </row>
        <row r="590">
          <cell r="A590" t="str">
            <v>29100047</v>
          </cell>
          <cell r="B590" t="str">
            <v>Sanchez Alonzo Mirna Del Rosario</v>
          </cell>
          <cell r="C590" t="str">
            <v>Auxiliar Centro Comercial "a"</v>
          </cell>
          <cell r="D590">
            <v>108.16</v>
          </cell>
          <cell r="E590">
            <v>3244.7999999999997</v>
          </cell>
          <cell r="H590">
            <v>3244.7999999999997</v>
          </cell>
          <cell r="I590">
            <v>129.792</v>
          </cell>
          <cell r="J590">
            <v>3374.5919999999996</v>
          </cell>
          <cell r="K590">
            <v>40496</v>
          </cell>
          <cell r="L590">
            <v>4671.6159999999991</v>
          </cell>
          <cell r="M590">
            <v>1500</v>
          </cell>
          <cell r="N590">
            <v>563</v>
          </cell>
          <cell r="O590">
            <v>2700</v>
          </cell>
          <cell r="P590">
            <v>6000</v>
          </cell>
          <cell r="Q590">
            <v>1125</v>
          </cell>
          <cell r="R590">
            <v>324</v>
          </cell>
          <cell r="S590">
            <v>1350</v>
          </cell>
          <cell r="T590">
            <v>5164</v>
          </cell>
          <cell r="U590">
            <v>689</v>
          </cell>
          <cell r="V590">
            <v>2817.84</v>
          </cell>
          <cell r="W590">
            <v>2700</v>
          </cell>
          <cell r="Z590">
            <v>2500</v>
          </cell>
          <cell r="AA590">
            <v>72600.456000000006</v>
          </cell>
        </row>
        <row r="591">
          <cell r="A591" t="str">
            <v>29110048</v>
          </cell>
          <cell r="B591" t="str">
            <v>Chi Che Rosa C.</v>
          </cell>
          <cell r="C591" t="str">
            <v>Encargado de area "c"</v>
          </cell>
          <cell r="D591">
            <v>115.66</v>
          </cell>
          <cell r="E591">
            <v>3469.7999999999997</v>
          </cell>
          <cell r="H591">
            <v>3469.7999999999997</v>
          </cell>
          <cell r="I591">
            <v>138.792</v>
          </cell>
          <cell r="J591">
            <v>3608.5919999999996</v>
          </cell>
          <cell r="K591">
            <v>43304</v>
          </cell>
          <cell r="L591">
            <v>5034.5759999999991</v>
          </cell>
          <cell r="M591">
            <v>1500</v>
          </cell>
          <cell r="N591">
            <v>602</v>
          </cell>
          <cell r="O591">
            <v>2887</v>
          </cell>
          <cell r="P591">
            <v>6000</v>
          </cell>
          <cell r="Q591">
            <v>1203</v>
          </cell>
          <cell r="R591">
            <v>1296</v>
          </cell>
          <cell r="S591">
            <v>1444</v>
          </cell>
          <cell r="T591">
            <v>5522</v>
          </cell>
          <cell r="U591">
            <v>737</v>
          </cell>
          <cell r="V591">
            <v>2375.52</v>
          </cell>
          <cell r="W591">
            <v>2887</v>
          </cell>
          <cell r="Z591">
            <v>2500</v>
          </cell>
          <cell r="AA591">
            <v>77292.096000000005</v>
          </cell>
        </row>
        <row r="592">
          <cell r="A592" t="str">
            <v>29110049</v>
          </cell>
          <cell r="B592" t="str">
            <v>Zuñiga Ayala Antonia Margarita</v>
          </cell>
          <cell r="C592" t="str">
            <v>Auxiliar Centro Comercial "a"</v>
          </cell>
          <cell r="D592">
            <v>108.16</v>
          </cell>
          <cell r="E592">
            <v>3244.7999999999997</v>
          </cell>
          <cell r="H592">
            <v>3244.7999999999997</v>
          </cell>
          <cell r="I592">
            <v>129.792</v>
          </cell>
          <cell r="J592">
            <v>3374.5919999999996</v>
          </cell>
          <cell r="K592">
            <v>40496</v>
          </cell>
          <cell r="L592">
            <v>4671.6159999999991</v>
          </cell>
          <cell r="M592">
            <v>1500</v>
          </cell>
          <cell r="N592">
            <v>563</v>
          </cell>
          <cell r="O592">
            <v>2700</v>
          </cell>
          <cell r="P592">
            <v>6000</v>
          </cell>
          <cell r="Q592">
            <v>1125</v>
          </cell>
          <cell r="R592">
            <v>324</v>
          </cell>
          <cell r="S592">
            <v>1350</v>
          </cell>
          <cell r="T592">
            <v>5164</v>
          </cell>
          <cell r="U592">
            <v>689</v>
          </cell>
          <cell r="V592">
            <v>2817.84</v>
          </cell>
          <cell r="W592">
            <v>2700</v>
          </cell>
          <cell r="Z592">
            <v>2500</v>
          </cell>
          <cell r="AA592">
            <v>72600.456000000006</v>
          </cell>
        </row>
        <row r="593">
          <cell r="A593" t="str">
            <v>29010006</v>
          </cell>
          <cell r="B593" t="str">
            <v>Herrera Garcia Miguel</v>
          </cell>
          <cell r="C593" t="str">
            <v>Vigilante "b"</v>
          </cell>
          <cell r="D593">
            <v>106.786368</v>
          </cell>
          <cell r="E593">
            <v>3203.5910399999998</v>
          </cell>
          <cell r="H593">
            <v>3203.5910399999998</v>
          </cell>
          <cell r="I593">
            <v>128.1436416</v>
          </cell>
          <cell r="J593">
            <v>3331.7346815999999</v>
          </cell>
          <cell r="K593">
            <v>39981</v>
          </cell>
          <cell r="L593">
            <v>4605.1429088000004</v>
          </cell>
          <cell r="M593">
            <v>1500</v>
          </cell>
          <cell r="N593">
            <v>556</v>
          </cell>
          <cell r="O593">
            <v>2666</v>
          </cell>
          <cell r="P593">
            <v>6000</v>
          </cell>
          <cell r="Q593">
            <v>1111</v>
          </cell>
          <cell r="R593">
            <v>324</v>
          </cell>
          <cell r="S593">
            <v>1333</v>
          </cell>
          <cell r="T593">
            <v>5098</v>
          </cell>
          <cell r="U593">
            <v>680</v>
          </cell>
          <cell r="V593">
            <v>2845.92</v>
          </cell>
          <cell r="W593">
            <v>2666</v>
          </cell>
          <cell r="Z593">
            <v>2500</v>
          </cell>
          <cell r="AA593">
            <v>71866.062908799999</v>
          </cell>
        </row>
        <row r="594">
          <cell r="A594" t="str">
            <v>29160059</v>
          </cell>
          <cell r="B594" t="str">
            <v>Albornoz Perez Wilberth Santiago</v>
          </cell>
          <cell r="C594" t="str">
            <v>Supervisor de piso de venta "a"</v>
          </cell>
          <cell r="D594">
            <v>123.16</v>
          </cell>
          <cell r="E594">
            <v>3694.7999999999997</v>
          </cell>
          <cell r="H594">
            <v>3694.7999999999997</v>
          </cell>
          <cell r="I594">
            <v>147.792</v>
          </cell>
          <cell r="J594">
            <v>3842.5919999999996</v>
          </cell>
          <cell r="K594">
            <v>46112</v>
          </cell>
          <cell r="L594">
            <v>5659.5659999999998</v>
          </cell>
          <cell r="M594">
            <v>1500</v>
          </cell>
          <cell r="N594">
            <v>641</v>
          </cell>
          <cell r="O594">
            <v>3075</v>
          </cell>
          <cell r="P594">
            <v>6000</v>
          </cell>
          <cell r="Q594">
            <v>1281</v>
          </cell>
          <cell r="R594">
            <v>324</v>
          </cell>
          <cell r="S594">
            <v>1538</v>
          </cell>
          <cell r="T594">
            <v>5880</v>
          </cell>
          <cell r="U594">
            <v>784</v>
          </cell>
          <cell r="V594">
            <v>2221.44</v>
          </cell>
          <cell r="W594">
            <v>3075</v>
          </cell>
          <cell r="Z594">
            <v>2500</v>
          </cell>
          <cell r="AA594">
            <v>80591.005999999994</v>
          </cell>
        </row>
        <row r="595">
          <cell r="A595" t="str">
            <v>29160060</v>
          </cell>
          <cell r="B595" t="str">
            <v>Cetina Varguez Manuel J.</v>
          </cell>
          <cell r="C595" t="str">
            <v>Vigilante "b"</v>
          </cell>
          <cell r="D595">
            <v>106.786368</v>
          </cell>
          <cell r="E595">
            <v>3203.5910399999998</v>
          </cell>
          <cell r="H595">
            <v>3203.5910399999998</v>
          </cell>
          <cell r="I595">
            <v>128.1436416</v>
          </cell>
          <cell r="J595">
            <v>3331.7346815999999</v>
          </cell>
          <cell r="K595">
            <v>39981</v>
          </cell>
          <cell r="L595">
            <v>4605.1429088000004</v>
          </cell>
          <cell r="M595">
            <v>1500</v>
          </cell>
          <cell r="N595">
            <v>556</v>
          </cell>
          <cell r="O595">
            <v>2666</v>
          </cell>
          <cell r="P595">
            <v>6000</v>
          </cell>
          <cell r="Q595">
            <v>1111</v>
          </cell>
          <cell r="R595">
            <v>1296</v>
          </cell>
          <cell r="S595">
            <v>1333</v>
          </cell>
          <cell r="T595">
            <v>5098</v>
          </cell>
          <cell r="U595">
            <v>680</v>
          </cell>
          <cell r="V595">
            <v>2845.92</v>
          </cell>
          <cell r="W595">
            <v>2666</v>
          </cell>
          <cell r="Z595">
            <v>2500</v>
          </cell>
          <cell r="AA595">
            <v>72838.062908799999</v>
          </cell>
        </row>
        <row r="596">
          <cell r="A596" t="str">
            <v>29160061</v>
          </cell>
          <cell r="B596" t="str">
            <v>Lopez Perez Jorge Carlos</v>
          </cell>
          <cell r="C596" t="str">
            <v>Vigilante "b"</v>
          </cell>
          <cell r="D596">
            <v>106.786368</v>
          </cell>
          <cell r="E596">
            <v>3203.5910399999998</v>
          </cell>
          <cell r="H596">
            <v>3203.5910399999998</v>
          </cell>
          <cell r="I596">
            <v>128.1436416</v>
          </cell>
          <cell r="J596">
            <v>3331.7346815999999</v>
          </cell>
          <cell r="K596">
            <v>39981</v>
          </cell>
          <cell r="L596">
            <v>4605.1429088000004</v>
          </cell>
          <cell r="M596">
            <v>1500</v>
          </cell>
          <cell r="N596">
            <v>556</v>
          </cell>
          <cell r="O596">
            <v>2666</v>
          </cell>
          <cell r="P596">
            <v>6000</v>
          </cell>
          <cell r="Q596">
            <v>1111</v>
          </cell>
          <cell r="R596">
            <v>972</v>
          </cell>
          <cell r="S596">
            <v>1333</v>
          </cell>
          <cell r="T596">
            <v>5098</v>
          </cell>
          <cell r="U596">
            <v>680</v>
          </cell>
          <cell r="V596">
            <v>2845.92</v>
          </cell>
          <cell r="W596">
            <v>2666</v>
          </cell>
          <cell r="Z596">
            <v>2500</v>
          </cell>
          <cell r="AA596">
            <v>72514.062908799999</v>
          </cell>
        </row>
        <row r="597">
          <cell r="A597" t="str">
            <v>30120056</v>
          </cell>
          <cell r="B597" t="str">
            <v>Soberanis Gamboa Laura Elena</v>
          </cell>
          <cell r="C597" t="str">
            <v>Vigilante "b"</v>
          </cell>
          <cell r="D597">
            <v>106.7872</v>
          </cell>
          <cell r="E597">
            <v>3203.616</v>
          </cell>
          <cell r="H597">
            <v>3203.616</v>
          </cell>
          <cell r="I597">
            <v>128.14464000000001</v>
          </cell>
          <cell r="J597">
            <v>3331.76064</v>
          </cell>
          <cell r="K597">
            <v>39982</v>
          </cell>
          <cell r="L597">
            <v>4605.1775200000002</v>
          </cell>
          <cell r="M597">
            <v>1500</v>
          </cell>
          <cell r="N597">
            <v>556</v>
          </cell>
          <cell r="O597">
            <v>2666</v>
          </cell>
          <cell r="P597">
            <v>6000</v>
          </cell>
          <cell r="Q597">
            <v>1111</v>
          </cell>
          <cell r="R597">
            <v>324</v>
          </cell>
          <cell r="S597">
            <v>1333</v>
          </cell>
          <cell r="T597">
            <v>5098</v>
          </cell>
          <cell r="U597">
            <v>680</v>
          </cell>
          <cell r="V597">
            <v>2845.92</v>
          </cell>
          <cell r="W597">
            <v>2666</v>
          </cell>
          <cell r="Z597">
            <v>2500</v>
          </cell>
          <cell r="AA597">
            <v>71867.097519999996</v>
          </cell>
        </row>
        <row r="598">
          <cell r="B598" t="str">
            <v>Vacante</v>
          </cell>
          <cell r="C598" t="str">
            <v>Auxiliar Centro Comercial "b"</v>
          </cell>
          <cell r="D598">
            <v>113.78</v>
          </cell>
          <cell r="E598">
            <v>3413.4</v>
          </cell>
          <cell r="H598">
            <v>3413.4</v>
          </cell>
          <cell r="I598">
            <v>136.536</v>
          </cell>
          <cell r="J598">
            <v>3549.9360000000001</v>
          </cell>
          <cell r="K598">
            <v>42600</v>
          </cell>
          <cell r="L598">
            <v>4943.5880000000006</v>
          </cell>
          <cell r="M598">
            <v>1500</v>
          </cell>
          <cell r="N598">
            <v>592</v>
          </cell>
          <cell r="O598">
            <v>2840</v>
          </cell>
          <cell r="P598">
            <v>6000</v>
          </cell>
          <cell r="Q598">
            <v>1184</v>
          </cell>
          <cell r="R598">
            <v>648</v>
          </cell>
          <cell r="S598">
            <v>1420</v>
          </cell>
          <cell r="T598">
            <v>5432</v>
          </cell>
          <cell r="U598">
            <v>725</v>
          </cell>
          <cell r="V598">
            <v>2414.4</v>
          </cell>
          <cell r="W598">
            <v>2840</v>
          </cell>
          <cell r="Z598">
            <v>2500</v>
          </cell>
          <cell r="AA598">
            <v>75638.987999999998</v>
          </cell>
        </row>
        <row r="599">
          <cell r="B599" t="str">
            <v>Vacante</v>
          </cell>
          <cell r="C599" t="str">
            <v>Auxiliar Centro Comercial "b"</v>
          </cell>
          <cell r="D599">
            <v>113.78</v>
          </cell>
          <cell r="E599">
            <v>3413.4</v>
          </cell>
          <cell r="H599">
            <v>3413.4</v>
          </cell>
          <cell r="I599">
            <v>136.536</v>
          </cell>
          <cell r="J599">
            <v>3549.9360000000001</v>
          </cell>
          <cell r="K599">
            <v>42600</v>
          </cell>
          <cell r="L599">
            <v>4943.5880000000006</v>
          </cell>
          <cell r="M599">
            <v>1500</v>
          </cell>
          <cell r="N599">
            <v>592</v>
          </cell>
          <cell r="O599">
            <v>2840</v>
          </cell>
          <cell r="P599">
            <v>6000</v>
          </cell>
          <cell r="Q599">
            <v>1184</v>
          </cell>
          <cell r="R599">
            <v>648</v>
          </cell>
          <cell r="S599">
            <v>1420</v>
          </cell>
          <cell r="T599">
            <v>5432</v>
          </cell>
          <cell r="U599">
            <v>725</v>
          </cell>
          <cell r="V599">
            <v>2414.4</v>
          </cell>
          <cell r="W599">
            <v>2840</v>
          </cell>
          <cell r="Z599">
            <v>2500</v>
          </cell>
          <cell r="AA599">
            <v>75638.987999999998</v>
          </cell>
        </row>
        <row r="600">
          <cell r="B600" t="str">
            <v>Vacante</v>
          </cell>
          <cell r="C600" t="str">
            <v>Intendente "b"</v>
          </cell>
          <cell r="D600">
            <v>99.288799999999995</v>
          </cell>
          <cell r="E600">
            <v>2978.6639999999998</v>
          </cell>
          <cell r="H600">
            <v>2978.6639999999998</v>
          </cell>
          <cell r="I600">
            <v>119.14655999999999</v>
          </cell>
          <cell r="J600">
            <v>3097.8105599999999</v>
          </cell>
          <cell r="K600">
            <v>37174</v>
          </cell>
          <cell r="L600">
            <v>4201.2140799999997</v>
          </cell>
          <cell r="M600">
            <v>1500</v>
          </cell>
          <cell r="N600">
            <v>517</v>
          </cell>
          <cell r="O600">
            <v>2479</v>
          </cell>
          <cell r="P600">
            <v>6000</v>
          </cell>
          <cell r="Q600">
            <v>1033</v>
          </cell>
          <cell r="S600">
            <v>1240</v>
          </cell>
          <cell r="T600">
            <v>4740</v>
          </cell>
          <cell r="U600">
            <v>632</v>
          </cell>
          <cell r="V600">
            <v>3000</v>
          </cell>
          <cell r="W600">
            <v>2479</v>
          </cell>
          <cell r="Z600">
            <v>2500</v>
          </cell>
          <cell r="AA600">
            <v>67495.214080000005</v>
          </cell>
        </row>
        <row r="601">
          <cell r="B601" t="str">
            <v>Vacante</v>
          </cell>
          <cell r="C601" t="str">
            <v>Intendente "b"</v>
          </cell>
          <cell r="D601">
            <v>99.288799999999995</v>
          </cell>
          <cell r="E601">
            <v>2978.6639999999998</v>
          </cell>
          <cell r="H601">
            <v>2978.6639999999998</v>
          </cell>
          <cell r="I601">
            <v>119.14655999999999</v>
          </cell>
          <cell r="J601">
            <v>3097.8105599999999</v>
          </cell>
          <cell r="K601">
            <v>37174</v>
          </cell>
          <cell r="L601">
            <v>4201.2140799999997</v>
          </cell>
          <cell r="M601">
            <v>1500</v>
          </cell>
          <cell r="N601">
            <v>517</v>
          </cell>
          <cell r="O601">
            <v>2479</v>
          </cell>
          <cell r="P601">
            <v>6000</v>
          </cell>
          <cell r="Q601">
            <v>1033</v>
          </cell>
          <cell r="S601">
            <v>1240</v>
          </cell>
          <cell r="T601">
            <v>4740</v>
          </cell>
          <cell r="U601">
            <v>632</v>
          </cell>
          <cell r="V601">
            <v>3000</v>
          </cell>
          <cell r="W601">
            <v>2479</v>
          </cell>
          <cell r="Z601">
            <v>2500</v>
          </cell>
          <cell r="AA601">
            <v>67495.214080000005</v>
          </cell>
        </row>
        <row r="602">
          <cell r="B602" t="str">
            <v>Subtotal</v>
          </cell>
          <cell r="D602">
            <v>7908.7800959999968</v>
          </cell>
          <cell r="E602">
            <v>237263.40287999986</v>
          </cell>
          <cell r="F602">
            <v>500</v>
          </cell>
          <cell r="G602">
            <v>0</v>
          </cell>
          <cell r="H602">
            <v>237763.40287999986</v>
          </cell>
          <cell r="I602">
            <v>9510.5361152000005</v>
          </cell>
          <cell r="J602">
            <v>247273.93899520003</v>
          </cell>
          <cell r="K602">
            <v>2967330</v>
          </cell>
          <cell r="L602">
            <v>353514.96812373312</v>
          </cell>
          <cell r="M602">
            <v>97500</v>
          </cell>
          <cell r="N602">
            <v>41247</v>
          </cell>
          <cell r="O602">
            <v>179780</v>
          </cell>
          <cell r="P602">
            <v>390000</v>
          </cell>
          <cell r="Q602">
            <v>82448</v>
          </cell>
          <cell r="R602">
            <v>39528</v>
          </cell>
          <cell r="S602">
            <v>98935</v>
          </cell>
          <cell r="T602">
            <v>378369</v>
          </cell>
          <cell r="U602">
            <v>50478</v>
          </cell>
          <cell r="V602">
            <v>165173.27999999994</v>
          </cell>
          <cell r="W602">
            <v>197847</v>
          </cell>
          <cell r="X602">
            <v>0</v>
          </cell>
          <cell r="Y602">
            <v>67749</v>
          </cell>
          <cell r="Z602">
            <v>162500</v>
          </cell>
          <cell r="AB602">
            <v>5272399.2481237352</v>
          </cell>
        </row>
        <row r="603">
          <cell r="B603" t="str">
            <v>Centro comercial 67 - Administrativo</v>
          </cell>
          <cell r="E603">
            <v>0</v>
          </cell>
        </row>
        <row r="604">
          <cell r="A604" t="str">
            <v>30020002</v>
          </cell>
          <cell r="B604" t="str">
            <v>Gonzalez Vela Georgina Elizabeth</v>
          </cell>
          <cell r="C604" t="str">
            <v>Auxiliar Centro Comercial "a"</v>
          </cell>
          <cell r="D604">
            <v>99.3</v>
          </cell>
          <cell r="E604">
            <v>2979</v>
          </cell>
          <cell r="H604">
            <v>2979</v>
          </cell>
          <cell r="I604">
            <v>119.16</v>
          </cell>
          <cell r="J604">
            <v>3098.16</v>
          </cell>
          <cell r="K604">
            <v>37178</v>
          </cell>
          <cell r="L604">
            <v>4201.3100000000004</v>
          </cell>
          <cell r="M604">
            <v>1500</v>
          </cell>
          <cell r="N604">
            <v>517</v>
          </cell>
          <cell r="O604">
            <v>2479</v>
          </cell>
          <cell r="P604">
            <v>6000</v>
          </cell>
          <cell r="Q604">
            <v>1033</v>
          </cell>
          <cell r="S604">
            <v>1240</v>
          </cell>
          <cell r="T604">
            <v>4741</v>
          </cell>
          <cell r="U604">
            <v>633</v>
          </cell>
          <cell r="V604">
            <v>3201.84</v>
          </cell>
          <cell r="W604">
            <v>2479</v>
          </cell>
          <cell r="Z604">
            <v>2500</v>
          </cell>
          <cell r="AA604">
            <v>67703.149999999994</v>
          </cell>
        </row>
        <row r="605">
          <cell r="A605" t="str">
            <v>30020014</v>
          </cell>
          <cell r="B605" t="str">
            <v>Diaz Almeida Leydi Janet</v>
          </cell>
          <cell r="C605" t="str">
            <v>Contador Centro Comercial</v>
          </cell>
          <cell r="D605">
            <v>173.33</v>
          </cell>
          <cell r="E605">
            <v>5199.9000000000005</v>
          </cell>
          <cell r="H605">
            <v>5199.9000000000005</v>
          </cell>
          <cell r="I605">
            <v>207.99600000000004</v>
          </cell>
          <cell r="J605">
            <v>5407.8960000000006</v>
          </cell>
          <cell r="K605">
            <v>64895</v>
          </cell>
          <cell r="L605">
            <v>8301.2482400000008</v>
          </cell>
          <cell r="M605">
            <v>1500</v>
          </cell>
          <cell r="N605">
            <v>902</v>
          </cell>
          <cell r="O605">
            <v>4327</v>
          </cell>
          <cell r="P605">
            <v>6000</v>
          </cell>
          <cell r="Q605">
            <v>1803</v>
          </cell>
          <cell r="R605">
            <v>324</v>
          </cell>
          <cell r="S605">
            <v>2164</v>
          </cell>
          <cell r="T605">
            <v>8275</v>
          </cell>
          <cell r="U605">
            <v>1104</v>
          </cell>
          <cell r="V605">
            <v>1355.52</v>
          </cell>
          <cell r="W605">
            <v>4327</v>
          </cell>
          <cell r="Z605">
            <v>2500</v>
          </cell>
          <cell r="AA605">
            <v>107777.76824</v>
          </cell>
        </row>
        <row r="606">
          <cell r="A606" t="str">
            <v>30020015</v>
          </cell>
          <cell r="B606" t="str">
            <v>Perez Sanchez Rosa Delfina</v>
          </cell>
          <cell r="C606" t="str">
            <v>Secretaria de Depto. "c"</v>
          </cell>
          <cell r="D606">
            <v>117.16972800000001</v>
          </cell>
          <cell r="E606">
            <v>3515.09184</v>
          </cell>
          <cell r="H606">
            <v>3515.09184</v>
          </cell>
          <cell r="I606">
            <v>140.60367360000001</v>
          </cell>
          <cell r="J606">
            <v>3655.6955136000001</v>
          </cell>
          <cell r="K606">
            <v>43869</v>
          </cell>
          <cell r="L606">
            <v>5143.5506848000005</v>
          </cell>
          <cell r="M606">
            <v>1500</v>
          </cell>
          <cell r="N606">
            <v>610</v>
          </cell>
          <cell r="O606">
            <v>2925</v>
          </cell>
          <cell r="P606">
            <v>6000</v>
          </cell>
          <cell r="Q606">
            <v>1219</v>
          </cell>
          <cell r="R606">
            <v>324</v>
          </cell>
          <cell r="S606">
            <v>1463</v>
          </cell>
          <cell r="T606">
            <v>5594</v>
          </cell>
          <cell r="U606">
            <v>746</v>
          </cell>
          <cell r="V606">
            <v>2344.8000000000002</v>
          </cell>
          <cell r="W606">
            <v>2925</v>
          </cell>
          <cell r="Z606">
            <v>2500</v>
          </cell>
          <cell r="AA606">
            <v>77163.350684799996</v>
          </cell>
        </row>
        <row r="607">
          <cell r="A607" t="str">
            <v>30010012</v>
          </cell>
          <cell r="B607" t="str">
            <v>Rafael Ruiz Jesus</v>
          </cell>
          <cell r="C607" t="str">
            <v>Abarrotero</v>
          </cell>
          <cell r="D607">
            <v>99.290880000000001</v>
          </cell>
          <cell r="E607">
            <v>2978.7264</v>
          </cell>
          <cell r="H607">
            <v>2978.7264</v>
          </cell>
          <cell r="I607">
            <v>119.149056</v>
          </cell>
          <cell r="J607">
            <v>3097.8754560000002</v>
          </cell>
          <cell r="K607">
            <v>37175</v>
          </cell>
          <cell r="L607">
            <v>4201.3106080000007</v>
          </cell>
          <cell r="M607">
            <v>1500</v>
          </cell>
          <cell r="N607">
            <v>517</v>
          </cell>
          <cell r="O607">
            <v>2479</v>
          </cell>
          <cell r="P607">
            <v>6000</v>
          </cell>
          <cell r="Q607">
            <v>1033</v>
          </cell>
          <cell r="R607">
            <v>324</v>
          </cell>
          <cell r="S607">
            <v>1240</v>
          </cell>
          <cell r="T607">
            <v>4740</v>
          </cell>
          <cell r="U607">
            <v>632</v>
          </cell>
          <cell r="V607">
            <v>3000.24</v>
          </cell>
          <cell r="W607">
            <v>2479</v>
          </cell>
          <cell r="Z607">
            <v>2500</v>
          </cell>
          <cell r="AA607">
            <v>67820.55060799999</v>
          </cell>
        </row>
        <row r="608">
          <cell r="A608" t="str">
            <v>30050032</v>
          </cell>
          <cell r="B608" t="str">
            <v>Bastarrachea Uc Antonio</v>
          </cell>
          <cell r="C608" t="str">
            <v>Encargado de area "c"</v>
          </cell>
          <cell r="D608">
            <v>115.6584</v>
          </cell>
          <cell r="E608">
            <v>3469.752</v>
          </cell>
          <cell r="H608">
            <v>3469.752</v>
          </cell>
          <cell r="I608">
            <v>138.79007999999999</v>
          </cell>
          <cell r="J608">
            <v>3608.5420800000002</v>
          </cell>
          <cell r="K608">
            <v>43303</v>
          </cell>
          <cell r="L608">
            <v>5034.4894400000012</v>
          </cell>
          <cell r="M608">
            <v>1500</v>
          </cell>
          <cell r="N608">
            <v>602</v>
          </cell>
          <cell r="O608">
            <v>2887</v>
          </cell>
          <cell r="P608">
            <v>6000</v>
          </cell>
          <cell r="Q608">
            <v>1203</v>
          </cell>
          <cell r="R608">
            <v>972</v>
          </cell>
          <cell r="S608">
            <v>1444</v>
          </cell>
          <cell r="T608">
            <v>5522</v>
          </cell>
          <cell r="U608">
            <v>737</v>
          </cell>
          <cell r="V608">
            <v>2375.52</v>
          </cell>
          <cell r="W608">
            <v>2887</v>
          </cell>
          <cell r="Z608">
            <v>2500</v>
          </cell>
          <cell r="AA608">
            <v>76967.009440000009</v>
          </cell>
        </row>
        <row r="609">
          <cell r="A609" t="str">
            <v>30050033</v>
          </cell>
          <cell r="B609" t="str">
            <v>Chan Ucan Carlos Humberto</v>
          </cell>
          <cell r="C609" t="str">
            <v>Abarrotero</v>
          </cell>
          <cell r="D609">
            <v>99.290880000000001</v>
          </cell>
          <cell r="E609">
            <v>2978.7264</v>
          </cell>
          <cell r="F609">
            <v>250</v>
          </cell>
          <cell r="H609">
            <v>3228.7264</v>
          </cell>
          <cell r="I609">
            <v>129.149056</v>
          </cell>
          <cell r="J609">
            <v>3357.8754560000002</v>
          </cell>
          <cell r="K609">
            <v>40295</v>
          </cell>
          <cell r="L609">
            <v>4645.6772746666666</v>
          </cell>
          <cell r="M609">
            <v>1500</v>
          </cell>
          <cell r="N609">
            <v>560</v>
          </cell>
          <cell r="O609">
            <v>2687</v>
          </cell>
          <cell r="P609">
            <v>6000</v>
          </cell>
          <cell r="Q609">
            <v>1120</v>
          </cell>
          <cell r="R609">
            <v>972</v>
          </cell>
          <cell r="S609">
            <v>1344</v>
          </cell>
          <cell r="T609">
            <v>5138</v>
          </cell>
          <cell r="U609">
            <v>686</v>
          </cell>
          <cell r="V609">
            <v>2829.12</v>
          </cell>
          <cell r="W609">
            <v>2687</v>
          </cell>
          <cell r="Z609">
            <v>2500</v>
          </cell>
          <cell r="AA609">
            <v>72963.797274666664</v>
          </cell>
        </row>
        <row r="610">
          <cell r="A610" t="str">
            <v>30050034</v>
          </cell>
          <cell r="B610" t="str">
            <v>Gomez Lopez Paulino Alberto</v>
          </cell>
          <cell r="C610" t="str">
            <v>Abarrotero</v>
          </cell>
          <cell r="D610">
            <v>99.290880000000001</v>
          </cell>
          <cell r="E610">
            <v>2978.7264</v>
          </cell>
          <cell r="F610">
            <v>250</v>
          </cell>
          <cell r="H610">
            <v>3228.7264</v>
          </cell>
          <cell r="I610">
            <v>129.149056</v>
          </cell>
          <cell r="J610">
            <v>3357.8754560000002</v>
          </cell>
          <cell r="K610">
            <v>40295</v>
          </cell>
          <cell r="L610">
            <v>4645.6772746666666</v>
          </cell>
          <cell r="M610">
            <v>1500</v>
          </cell>
          <cell r="N610">
            <v>560</v>
          </cell>
          <cell r="O610">
            <v>2687</v>
          </cell>
          <cell r="P610">
            <v>6000</v>
          </cell>
          <cell r="Q610">
            <v>1120</v>
          </cell>
          <cell r="R610">
            <v>972</v>
          </cell>
          <cell r="S610">
            <v>1344</v>
          </cell>
          <cell r="T610">
            <v>5138</v>
          </cell>
          <cell r="U610">
            <v>686</v>
          </cell>
          <cell r="V610">
            <v>2829.12</v>
          </cell>
          <cell r="W610">
            <v>2687</v>
          </cell>
          <cell r="Z610">
            <v>2500</v>
          </cell>
          <cell r="AA610">
            <v>72963.797274666664</v>
          </cell>
        </row>
        <row r="611">
          <cell r="A611" t="str">
            <v>30120055</v>
          </cell>
          <cell r="B611" t="str">
            <v>Bacab Chi Luis Enrique</v>
          </cell>
          <cell r="C611" t="str">
            <v>Abarrotero</v>
          </cell>
          <cell r="D611">
            <v>99.290880000000001</v>
          </cell>
          <cell r="E611">
            <v>2978.7264</v>
          </cell>
          <cell r="H611">
            <v>2978.7264</v>
          </cell>
          <cell r="I611">
            <v>119.149056</v>
          </cell>
          <cell r="J611">
            <v>3097.8754560000002</v>
          </cell>
          <cell r="K611">
            <v>37175</v>
          </cell>
          <cell r="L611">
            <v>4201.3106080000007</v>
          </cell>
          <cell r="M611">
            <v>1500</v>
          </cell>
          <cell r="N611">
            <v>517</v>
          </cell>
          <cell r="O611">
            <v>2479</v>
          </cell>
          <cell r="P611">
            <v>6000</v>
          </cell>
          <cell r="Q611">
            <v>1033</v>
          </cell>
          <cell r="R611">
            <v>1296</v>
          </cell>
          <cell r="S611">
            <v>1240</v>
          </cell>
          <cell r="T611">
            <v>4740</v>
          </cell>
          <cell r="U611">
            <v>632</v>
          </cell>
          <cell r="V611">
            <v>3000.24</v>
          </cell>
          <cell r="W611">
            <v>2479</v>
          </cell>
          <cell r="Z611">
            <v>2500</v>
          </cell>
          <cell r="AA611">
            <v>68792.55060799999</v>
          </cell>
        </row>
        <row r="612">
          <cell r="A612" t="str">
            <v>30100050</v>
          </cell>
          <cell r="B612" t="str">
            <v>Aguilar Mena Francisco</v>
          </cell>
          <cell r="C612" t="str">
            <v>Supervisor de bodega</v>
          </cell>
          <cell r="D612">
            <v>131.23052799999999</v>
          </cell>
          <cell r="E612">
            <v>3936.9158399999997</v>
          </cell>
          <cell r="H612">
            <v>3936.9158399999997</v>
          </cell>
          <cell r="I612">
            <v>157.47663359999999</v>
          </cell>
          <cell r="J612">
            <v>4094.3924735999994</v>
          </cell>
          <cell r="K612">
            <v>49133</v>
          </cell>
          <cell r="L612">
            <v>6075.9299647999987</v>
          </cell>
          <cell r="M612">
            <v>1500</v>
          </cell>
          <cell r="N612">
            <v>683</v>
          </cell>
          <cell r="O612">
            <v>3276</v>
          </cell>
          <cell r="P612">
            <v>6000</v>
          </cell>
          <cell r="Q612">
            <v>1365</v>
          </cell>
          <cell r="R612">
            <v>1620</v>
          </cell>
          <cell r="S612">
            <v>1638</v>
          </cell>
          <cell r="T612">
            <v>6265</v>
          </cell>
          <cell r="U612">
            <v>836</v>
          </cell>
          <cell r="V612">
            <v>2055.6</v>
          </cell>
          <cell r="W612">
            <v>3276</v>
          </cell>
          <cell r="Z612">
            <v>2500</v>
          </cell>
          <cell r="AA612">
            <v>86223.529964800007</v>
          </cell>
        </row>
        <row r="613">
          <cell r="A613" t="str">
            <v>30100051</v>
          </cell>
          <cell r="B613" t="str">
            <v>Canche Cen Victoriano</v>
          </cell>
          <cell r="C613" t="str">
            <v>Auxiliar Centro Comercial "a"</v>
          </cell>
          <cell r="D613">
            <v>108.16</v>
          </cell>
          <cell r="E613">
            <v>3244.7999999999997</v>
          </cell>
          <cell r="H613">
            <v>3244.7999999999997</v>
          </cell>
          <cell r="I613">
            <v>129.792</v>
          </cell>
          <cell r="J613">
            <v>3374.5919999999996</v>
          </cell>
          <cell r="K613">
            <v>40496</v>
          </cell>
          <cell r="L613">
            <v>4671.6159999999991</v>
          </cell>
          <cell r="M613">
            <v>1500</v>
          </cell>
          <cell r="N613">
            <v>563</v>
          </cell>
          <cell r="O613">
            <v>2700</v>
          </cell>
          <cell r="P613">
            <v>6000</v>
          </cell>
          <cell r="Q613">
            <v>1125</v>
          </cell>
          <cell r="R613">
            <v>972</v>
          </cell>
          <cell r="S613">
            <v>1350</v>
          </cell>
          <cell r="T613">
            <v>5164</v>
          </cell>
          <cell r="U613">
            <v>689</v>
          </cell>
          <cell r="V613">
            <v>2817.84</v>
          </cell>
          <cell r="W613">
            <v>2700</v>
          </cell>
          <cell r="Z613">
            <v>2500</v>
          </cell>
          <cell r="AA613">
            <v>73248.456000000006</v>
          </cell>
        </row>
        <row r="614">
          <cell r="A614" t="str">
            <v>30100052</v>
          </cell>
          <cell r="B614" t="str">
            <v>Ix Dzib Fernando</v>
          </cell>
          <cell r="C614" t="str">
            <v>Encargado de area "b"</v>
          </cell>
          <cell r="D614">
            <v>113.78</v>
          </cell>
          <cell r="E614">
            <v>3413.4</v>
          </cell>
          <cell r="H614">
            <v>3413.4</v>
          </cell>
          <cell r="I614">
            <v>136.536</v>
          </cell>
          <cell r="J614">
            <v>3549.9360000000001</v>
          </cell>
          <cell r="K614">
            <v>42600</v>
          </cell>
          <cell r="L614">
            <v>4943.5880000000006</v>
          </cell>
          <cell r="M614">
            <v>1500</v>
          </cell>
          <cell r="N614">
            <v>592</v>
          </cell>
          <cell r="O614">
            <v>2840</v>
          </cell>
          <cell r="P614">
            <v>6000</v>
          </cell>
          <cell r="Q614">
            <v>1184</v>
          </cell>
          <cell r="R614">
            <v>972</v>
          </cell>
          <cell r="S614">
            <v>1420</v>
          </cell>
          <cell r="T614">
            <v>5432</v>
          </cell>
          <cell r="U614">
            <v>725</v>
          </cell>
          <cell r="V614">
            <v>2414.4</v>
          </cell>
          <cell r="W614">
            <v>2840</v>
          </cell>
          <cell r="Z614">
            <v>2500</v>
          </cell>
          <cell r="AA614">
            <v>75962.987999999998</v>
          </cell>
        </row>
        <row r="615">
          <cell r="A615" t="str">
            <v>30010006</v>
          </cell>
          <cell r="B615" t="str">
            <v>Flores Lopez Maria Jose</v>
          </cell>
          <cell r="C615" t="str">
            <v>Cajero "b"</v>
          </cell>
          <cell r="D615">
            <v>108.16</v>
          </cell>
          <cell r="E615">
            <v>3244.7999999999997</v>
          </cell>
          <cell r="H615">
            <v>3244.7999999999997</v>
          </cell>
          <cell r="I615">
            <v>129.792</v>
          </cell>
          <cell r="J615">
            <v>3374.5919999999996</v>
          </cell>
          <cell r="K615">
            <v>40496</v>
          </cell>
          <cell r="L615">
            <v>4671.6159999999991</v>
          </cell>
          <cell r="M615">
            <v>1500</v>
          </cell>
          <cell r="N615">
            <v>563</v>
          </cell>
          <cell r="O615">
            <v>2700</v>
          </cell>
          <cell r="P615">
            <v>6000</v>
          </cell>
          <cell r="Q615">
            <v>1125</v>
          </cell>
          <cell r="R615">
            <v>324</v>
          </cell>
          <cell r="S615">
            <v>1350</v>
          </cell>
          <cell r="T615">
            <v>5164</v>
          </cell>
          <cell r="U615">
            <v>689</v>
          </cell>
          <cell r="V615">
            <v>2817.84</v>
          </cell>
          <cell r="W615">
            <v>2700</v>
          </cell>
          <cell r="Z615">
            <v>2500</v>
          </cell>
          <cell r="AA615">
            <v>72600.456000000006</v>
          </cell>
        </row>
        <row r="616">
          <cell r="A616" t="str">
            <v>30010008</v>
          </cell>
          <cell r="B616" t="str">
            <v>Moo Dominguez Patricia De Las Mercedes</v>
          </cell>
          <cell r="C616" t="str">
            <v>Cajero "b"</v>
          </cell>
          <cell r="D616">
            <v>108.16</v>
          </cell>
          <cell r="E616">
            <v>3244.7999999999997</v>
          </cell>
          <cell r="H616">
            <v>3244.7999999999997</v>
          </cell>
          <cell r="I616">
            <v>129.792</v>
          </cell>
          <cell r="J616">
            <v>3374.5919999999996</v>
          </cell>
          <cell r="K616">
            <v>40496</v>
          </cell>
          <cell r="L616">
            <v>4671.6159999999991</v>
          </cell>
          <cell r="M616">
            <v>1500</v>
          </cell>
          <cell r="N616">
            <v>563</v>
          </cell>
          <cell r="O616">
            <v>2700</v>
          </cell>
          <cell r="P616">
            <v>6000</v>
          </cell>
          <cell r="Q616">
            <v>1125</v>
          </cell>
          <cell r="R616">
            <v>324</v>
          </cell>
          <cell r="S616">
            <v>1350</v>
          </cell>
          <cell r="T616">
            <v>5164</v>
          </cell>
          <cell r="U616">
            <v>689</v>
          </cell>
          <cell r="V616">
            <v>2817.84</v>
          </cell>
          <cell r="W616">
            <v>2700</v>
          </cell>
          <cell r="Z616">
            <v>2500</v>
          </cell>
          <cell r="AA616">
            <v>72600.456000000006</v>
          </cell>
        </row>
        <row r="617">
          <cell r="A617" t="str">
            <v>30010062</v>
          </cell>
          <cell r="B617" t="str">
            <v>Alvarado Cabrera Anel Guadalupe</v>
          </cell>
          <cell r="C617" t="str">
            <v>Cajero "b"</v>
          </cell>
          <cell r="D617">
            <v>108.16</v>
          </cell>
          <cell r="E617">
            <v>3244.7999999999997</v>
          </cell>
          <cell r="H617">
            <v>3244.7999999999997</v>
          </cell>
          <cell r="I617">
            <v>129.792</v>
          </cell>
          <cell r="J617">
            <v>3374.5919999999996</v>
          </cell>
          <cell r="K617">
            <v>40496</v>
          </cell>
          <cell r="L617">
            <v>4671.6159999999991</v>
          </cell>
          <cell r="M617">
            <v>1500</v>
          </cell>
          <cell r="N617">
            <v>563</v>
          </cell>
          <cell r="O617">
            <v>2700</v>
          </cell>
          <cell r="P617">
            <v>6000</v>
          </cell>
          <cell r="Q617">
            <v>1125</v>
          </cell>
          <cell r="S617">
            <v>1350</v>
          </cell>
          <cell r="T617">
            <v>5164</v>
          </cell>
          <cell r="U617">
            <v>689</v>
          </cell>
          <cell r="V617">
            <v>2817.84</v>
          </cell>
          <cell r="W617">
            <v>2700</v>
          </cell>
          <cell r="Z617">
            <v>2500</v>
          </cell>
          <cell r="AA617">
            <v>72276.456000000006</v>
          </cell>
        </row>
        <row r="618">
          <cell r="A618" t="str">
            <v>30020016</v>
          </cell>
          <cell r="B618" t="str">
            <v>Ruiz Meneses Saidy Osiris</v>
          </cell>
          <cell r="C618" t="str">
            <v>Auxiliar Centro Comercial "c"</v>
          </cell>
          <cell r="D618">
            <v>113.78431999999999</v>
          </cell>
          <cell r="E618">
            <v>3413.5295999999998</v>
          </cell>
          <cell r="H618">
            <v>3413.5295999999998</v>
          </cell>
          <cell r="I618">
            <v>136.54118399999999</v>
          </cell>
          <cell r="J618">
            <v>3550.070784</v>
          </cell>
          <cell r="K618">
            <v>42601</v>
          </cell>
          <cell r="L618">
            <v>4943.7877120000003</v>
          </cell>
          <cell r="M618">
            <v>1500</v>
          </cell>
          <cell r="N618">
            <v>592</v>
          </cell>
          <cell r="O618">
            <v>2841</v>
          </cell>
          <cell r="P618">
            <v>6000</v>
          </cell>
          <cell r="Q618">
            <v>1184</v>
          </cell>
          <cell r="R618">
            <v>324</v>
          </cell>
          <cell r="S618">
            <v>1421</v>
          </cell>
          <cell r="T618">
            <v>5432</v>
          </cell>
          <cell r="U618">
            <v>725</v>
          </cell>
          <cell r="V618">
            <v>2414.4</v>
          </cell>
          <cell r="W618">
            <v>2841</v>
          </cell>
          <cell r="Z618">
            <v>2500</v>
          </cell>
          <cell r="AA618">
            <v>75319.187711999984</v>
          </cell>
        </row>
        <row r="619">
          <cell r="A619" t="str">
            <v>30030018</v>
          </cell>
          <cell r="B619" t="str">
            <v>Burgos Rodriguez Ligia M.</v>
          </cell>
          <cell r="C619" t="str">
            <v>Cajero "b"</v>
          </cell>
          <cell r="D619">
            <v>108.16</v>
          </cell>
          <cell r="E619">
            <v>3244.7999999999997</v>
          </cell>
          <cell r="H619">
            <v>3244.7999999999997</v>
          </cell>
          <cell r="I619">
            <v>129.792</v>
          </cell>
          <cell r="J619">
            <v>3374.5919999999996</v>
          </cell>
          <cell r="K619">
            <v>40496</v>
          </cell>
          <cell r="L619">
            <v>4671.6159999999991</v>
          </cell>
          <cell r="M619">
            <v>1500</v>
          </cell>
          <cell r="N619">
            <v>563</v>
          </cell>
          <cell r="O619">
            <v>2700</v>
          </cell>
          <cell r="P619">
            <v>6000</v>
          </cell>
          <cell r="Q619">
            <v>1125</v>
          </cell>
          <cell r="R619">
            <v>972</v>
          </cell>
          <cell r="S619">
            <v>1350</v>
          </cell>
          <cell r="T619">
            <v>5164</v>
          </cell>
          <cell r="U619">
            <v>689</v>
          </cell>
          <cell r="V619">
            <v>2817.84</v>
          </cell>
          <cell r="W619">
            <v>2700</v>
          </cell>
          <cell r="Z619">
            <v>2500</v>
          </cell>
          <cell r="AA619">
            <v>73248.456000000006</v>
          </cell>
        </row>
        <row r="620">
          <cell r="A620" t="str">
            <v>30030020</v>
          </cell>
          <cell r="B620" t="str">
            <v>Diaz Tuz Lina Del Carmen</v>
          </cell>
          <cell r="C620" t="str">
            <v>auxiliar centro comercial "b"</v>
          </cell>
          <cell r="D620">
            <v>108.16</v>
          </cell>
          <cell r="E620">
            <v>3244.7999999999997</v>
          </cell>
          <cell r="H620">
            <v>3244.7999999999997</v>
          </cell>
          <cell r="I620">
            <v>129.792</v>
          </cell>
          <cell r="J620">
            <v>3374.5919999999996</v>
          </cell>
          <cell r="K620">
            <v>40496</v>
          </cell>
          <cell r="L620">
            <v>4671.6159999999991</v>
          </cell>
          <cell r="M620">
            <v>1500</v>
          </cell>
          <cell r="N620">
            <v>563</v>
          </cell>
          <cell r="O620">
            <v>2700</v>
          </cell>
          <cell r="P620">
            <v>6000</v>
          </cell>
          <cell r="Q620">
            <v>1125</v>
          </cell>
          <cell r="R620">
            <v>648</v>
          </cell>
          <cell r="S620">
            <v>1350</v>
          </cell>
          <cell r="T620">
            <v>5164</v>
          </cell>
          <cell r="U620">
            <v>689</v>
          </cell>
          <cell r="V620">
            <v>2817.84</v>
          </cell>
          <cell r="W620">
            <v>2700</v>
          </cell>
          <cell r="Z620">
            <v>2500</v>
          </cell>
          <cell r="AA620">
            <v>72924.456000000006</v>
          </cell>
        </row>
        <row r="621">
          <cell r="A621" t="str">
            <v>30030021</v>
          </cell>
          <cell r="B621" t="str">
            <v>Escalante Ayuso Concepcion</v>
          </cell>
          <cell r="C621" t="str">
            <v>Cajero "b"</v>
          </cell>
          <cell r="D621">
            <v>108.16</v>
          </cell>
          <cell r="E621">
            <v>3244.7999999999997</v>
          </cell>
          <cell r="H621">
            <v>3244.7999999999997</v>
          </cell>
          <cell r="I621">
            <v>129.792</v>
          </cell>
          <cell r="J621">
            <v>3374.5919999999996</v>
          </cell>
          <cell r="K621">
            <v>40496</v>
          </cell>
          <cell r="L621">
            <v>4671.6159999999991</v>
          </cell>
          <cell r="M621">
            <v>1500</v>
          </cell>
          <cell r="N621">
            <v>563</v>
          </cell>
          <cell r="O621">
            <v>2700</v>
          </cell>
          <cell r="P621">
            <v>6000</v>
          </cell>
          <cell r="Q621">
            <v>1125</v>
          </cell>
          <cell r="R621">
            <v>324</v>
          </cell>
          <cell r="S621">
            <v>1350</v>
          </cell>
          <cell r="T621">
            <v>5164</v>
          </cell>
          <cell r="U621">
            <v>689</v>
          </cell>
          <cell r="V621">
            <v>2817.84</v>
          </cell>
          <cell r="W621">
            <v>2700</v>
          </cell>
          <cell r="Z621">
            <v>2500</v>
          </cell>
          <cell r="AA621">
            <v>72600.456000000006</v>
          </cell>
        </row>
        <row r="622">
          <cell r="A622" t="str">
            <v>30030022</v>
          </cell>
          <cell r="B622" t="str">
            <v>Escalante Negron Martha H.</v>
          </cell>
          <cell r="C622" t="str">
            <v>Cajera General</v>
          </cell>
          <cell r="D622">
            <v>157.48096000000001</v>
          </cell>
          <cell r="E622">
            <v>4724.4288000000006</v>
          </cell>
          <cell r="H622">
            <v>4724.4288000000006</v>
          </cell>
          <cell r="I622">
            <v>188.97715200000002</v>
          </cell>
          <cell r="J622">
            <v>4913.405952000001</v>
          </cell>
          <cell r="K622">
            <v>58961</v>
          </cell>
          <cell r="L622">
            <v>7462.8579360000012</v>
          </cell>
          <cell r="M622">
            <v>1500</v>
          </cell>
          <cell r="N622">
            <v>819</v>
          </cell>
          <cell r="O622">
            <v>3931</v>
          </cell>
          <cell r="P622">
            <v>6000</v>
          </cell>
          <cell r="Q622">
            <v>1638</v>
          </cell>
          <cell r="R622">
            <v>972</v>
          </cell>
          <cell r="S622">
            <v>1966</v>
          </cell>
          <cell r="T622">
            <v>7518</v>
          </cell>
          <cell r="U622">
            <v>1003</v>
          </cell>
          <cell r="V622">
            <v>485.76</v>
          </cell>
          <cell r="W622">
            <v>3931</v>
          </cell>
          <cell r="Z622">
            <v>2500</v>
          </cell>
          <cell r="AA622">
            <v>98687.617935999995</v>
          </cell>
        </row>
        <row r="623">
          <cell r="A623" t="str">
            <v>30030023</v>
          </cell>
          <cell r="B623" t="str">
            <v>Ortega Coronado Alfonso Rafael</v>
          </cell>
          <cell r="C623" t="str">
            <v>Supervisor de piso de venta "b"</v>
          </cell>
          <cell r="D623">
            <v>123.16179200000001</v>
          </cell>
          <cell r="E623">
            <v>3694.85376</v>
          </cell>
          <cell r="H623">
            <v>3694.85376</v>
          </cell>
          <cell r="I623">
            <v>147.79415040000001</v>
          </cell>
          <cell r="J623">
            <v>3842.6479104</v>
          </cell>
          <cell r="K623">
            <v>46112</v>
          </cell>
          <cell r="L623">
            <v>5659.6505471999999</v>
          </cell>
          <cell r="M623">
            <v>1500</v>
          </cell>
          <cell r="N623">
            <v>641</v>
          </cell>
          <cell r="O623">
            <v>3075</v>
          </cell>
          <cell r="P623">
            <v>6000</v>
          </cell>
          <cell r="Q623">
            <v>1281</v>
          </cell>
          <cell r="R623">
            <v>1296</v>
          </cell>
          <cell r="S623">
            <v>1538</v>
          </cell>
          <cell r="T623">
            <v>5880</v>
          </cell>
          <cell r="U623">
            <v>784</v>
          </cell>
          <cell r="V623">
            <v>2221.6799999999998</v>
          </cell>
          <cell r="W623">
            <v>3075</v>
          </cell>
          <cell r="Z623">
            <v>2500</v>
          </cell>
          <cell r="AA623">
            <v>81563.330547199992</v>
          </cell>
        </row>
        <row r="624">
          <cell r="A624" t="str">
            <v>30030024</v>
          </cell>
          <cell r="B624" t="str">
            <v>Rodriguez Estrella Landy</v>
          </cell>
          <cell r="C624" t="str">
            <v>Supervisor de caja</v>
          </cell>
          <cell r="D624">
            <v>113.78431999999999</v>
          </cell>
          <cell r="E624">
            <v>3413.5295999999998</v>
          </cell>
          <cell r="H624">
            <v>3413.5295999999998</v>
          </cell>
          <cell r="I624">
            <v>136.54118399999999</v>
          </cell>
          <cell r="J624">
            <v>3550.070784</v>
          </cell>
          <cell r="K624">
            <v>42601</v>
          </cell>
          <cell r="L624">
            <v>4943.7877120000003</v>
          </cell>
          <cell r="M624">
            <v>1500</v>
          </cell>
          <cell r="N624">
            <v>592</v>
          </cell>
          <cell r="O624">
            <v>2841</v>
          </cell>
          <cell r="P624">
            <v>6000</v>
          </cell>
          <cell r="Q624">
            <v>1184</v>
          </cell>
          <cell r="R624">
            <v>972</v>
          </cell>
          <cell r="S624">
            <v>1421</v>
          </cell>
          <cell r="T624">
            <v>5432</v>
          </cell>
          <cell r="U624">
            <v>725</v>
          </cell>
          <cell r="V624">
            <v>2414.4</v>
          </cell>
          <cell r="W624">
            <v>2841</v>
          </cell>
          <cell r="Z624">
            <v>2500</v>
          </cell>
          <cell r="AA624">
            <v>75967.187711999984</v>
          </cell>
        </row>
        <row r="625">
          <cell r="A625" t="str">
            <v>30030026</v>
          </cell>
          <cell r="B625" t="str">
            <v>Sanguino Chan Suemy Del Socorro</v>
          </cell>
          <cell r="C625" t="str">
            <v>Supervisor de caja</v>
          </cell>
          <cell r="D625">
            <v>113.78431999999999</v>
          </cell>
          <cell r="E625">
            <v>3413.5295999999998</v>
          </cell>
          <cell r="H625">
            <v>3413.5295999999998</v>
          </cell>
          <cell r="I625">
            <v>136.54118399999999</v>
          </cell>
          <cell r="J625">
            <v>3550.070784</v>
          </cell>
          <cell r="K625">
            <v>42601</v>
          </cell>
          <cell r="L625">
            <v>4943.7877120000003</v>
          </cell>
          <cell r="M625">
            <v>1500</v>
          </cell>
          <cell r="N625">
            <v>592</v>
          </cell>
          <cell r="O625">
            <v>2841</v>
          </cell>
          <cell r="P625">
            <v>6000</v>
          </cell>
          <cell r="Q625">
            <v>1184</v>
          </cell>
          <cell r="R625">
            <v>324</v>
          </cell>
          <cell r="S625">
            <v>1421</v>
          </cell>
          <cell r="T625">
            <v>5432</v>
          </cell>
          <cell r="U625">
            <v>725</v>
          </cell>
          <cell r="V625">
            <v>2414.4</v>
          </cell>
          <cell r="W625">
            <v>2841</v>
          </cell>
          <cell r="Z625">
            <v>2500</v>
          </cell>
          <cell r="AA625">
            <v>75319.187711999984</v>
          </cell>
        </row>
        <row r="626">
          <cell r="A626" t="str">
            <v>30030061</v>
          </cell>
          <cell r="B626" t="str">
            <v>Lugo Couoh Rosa Maria</v>
          </cell>
          <cell r="C626" t="str">
            <v>Cajero "b"</v>
          </cell>
          <cell r="D626">
            <v>108.16</v>
          </cell>
          <cell r="E626">
            <v>3244.7999999999997</v>
          </cell>
          <cell r="H626">
            <v>3244.7999999999997</v>
          </cell>
          <cell r="I626">
            <v>129.792</v>
          </cell>
          <cell r="J626">
            <v>3374.5919999999996</v>
          </cell>
          <cell r="K626">
            <v>40496</v>
          </cell>
          <cell r="L626">
            <v>4671.6159999999991</v>
          </cell>
          <cell r="M626">
            <v>1500</v>
          </cell>
          <cell r="N626">
            <v>563</v>
          </cell>
          <cell r="O626">
            <v>2700</v>
          </cell>
          <cell r="P626">
            <v>6000</v>
          </cell>
          <cell r="Q626">
            <v>1125</v>
          </cell>
          <cell r="S626">
            <v>1350</v>
          </cell>
          <cell r="T626">
            <v>5164</v>
          </cell>
          <cell r="U626">
            <v>689</v>
          </cell>
          <cell r="V626">
            <v>2817.84</v>
          </cell>
          <cell r="W626">
            <v>2700</v>
          </cell>
          <cell r="Z626">
            <v>2500</v>
          </cell>
          <cell r="AA626">
            <v>72276.456000000006</v>
          </cell>
        </row>
        <row r="627">
          <cell r="A627" t="str">
            <v>30030062</v>
          </cell>
          <cell r="B627" t="str">
            <v>Ocampo Garcia Wendy Yolanda</v>
          </cell>
          <cell r="C627" t="str">
            <v>Cajero "b"</v>
          </cell>
          <cell r="D627">
            <v>108.16</v>
          </cell>
          <cell r="E627">
            <v>3244.7999999999997</v>
          </cell>
          <cell r="H627">
            <v>3244.7999999999997</v>
          </cell>
          <cell r="I627">
            <v>129.792</v>
          </cell>
          <cell r="J627">
            <v>3374.5919999999996</v>
          </cell>
          <cell r="K627">
            <v>40496</v>
          </cell>
          <cell r="L627">
            <v>4671.6159999999991</v>
          </cell>
          <cell r="M627">
            <v>1500</v>
          </cell>
          <cell r="N627">
            <v>563</v>
          </cell>
          <cell r="O627">
            <v>2700</v>
          </cell>
          <cell r="P627">
            <v>6000</v>
          </cell>
          <cell r="Q627">
            <v>1125</v>
          </cell>
          <cell r="S627">
            <v>1350</v>
          </cell>
          <cell r="T627">
            <v>5164</v>
          </cell>
          <cell r="U627">
            <v>689</v>
          </cell>
          <cell r="V627">
            <v>2817.84</v>
          </cell>
          <cell r="W627">
            <v>2700</v>
          </cell>
          <cell r="Z627">
            <v>2500</v>
          </cell>
          <cell r="AA627">
            <v>72276.456000000006</v>
          </cell>
        </row>
        <row r="628">
          <cell r="A628" t="str">
            <v>30140060</v>
          </cell>
          <cell r="B628" t="str">
            <v>Novelo Lopez Miriam</v>
          </cell>
          <cell r="C628" t="str">
            <v>Cajero "b"</v>
          </cell>
          <cell r="D628">
            <v>108.16</v>
          </cell>
          <cell r="E628">
            <v>3244.7999999999997</v>
          </cell>
          <cell r="H628">
            <v>3244.7999999999997</v>
          </cell>
          <cell r="I628">
            <v>129.792</v>
          </cell>
          <cell r="J628">
            <v>3374.5919999999996</v>
          </cell>
          <cell r="K628">
            <v>40496</v>
          </cell>
          <cell r="L628">
            <v>4671.6159999999991</v>
          </cell>
          <cell r="M628">
            <v>1500</v>
          </cell>
          <cell r="N628">
            <v>563</v>
          </cell>
          <cell r="O628">
            <v>2700</v>
          </cell>
          <cell r="P628">
            <v>6000</v>
          </cell>
          <cell r="Q628">
            <v>1125</v>
          </cell>
          <cell r="R628">
            <v>324</v>
          </cell>
          <cell r="S628">
            <v>1350</v>
          </cell>
          <cell r="T628">
            <v>5164</v>
          </cell>
          <cell r="U628">
            <v>689</v>
          </cell>
          <cell r="V628">
            <v>2817.84</v>
          </cell>
          <cell r="W628">
            <v>2700</v>
          </cell>
          <cell r="Z628">
            <v>2500</v>
          </cell>
          <cell r="AA628">
            <v>72600.456000000006</v>
          </cell>
        </row>
        <row r="629">
          <cell r="A629" t="str">
            <v>30010005</v>
          </cell>
          <cell r="B629" t="str">
            <v>Euan Keb Maria Angelica</v>
          </cell>
          <cell r="C629" t="str">
            <v>Auxiliar Centro Comercial "a"</v>
          </cell>
          <cell r="D629">
            <v>108.16</v>
          </cell>
          <cell r="E629">
            <v>3244.7999999999997</v>
          </cell>
          <cell r="H629">
            <v>3244.7999999999997</v>
          </cell>
          <cell r="I629">
            <v>129.792</v>
          </cell>
          <cell r="J629">
            <v>3374.5919999999996</v>
          </cell>
          <cell r="K629">
            <v>40496</v>
          </cell>
          <cell r="L629">
            <v>4671.6159999999991</v>
          </cell>
          <cell r="M629">
            <v>1500</v>
          </cell>
          <cell r="N629">
            <v>563</v>
          </cell>
          <cell r="O629">
            <v>2700</v>
          </cell>
          <cell r="P629">
            <v>6000</v>
          </cell>
          <cell r="Q629">
            <v>1125</v>
          </cell>
          <cell r="R629">
            <v>324</v>
          </cell>
          <cell r="S629">
            <v>1350</v>
          </cell>
          <cell r="T629">
            <v>5164</v>
          </cell>
          <cell r="U629">
            <v>689</v>
          </cell>
          <cell r="V629">
            <v>2817.84</v>
          </cell>
          <cell r="W629">
            <v>2700</v>
          </cell>
          <cell r="Z629">
            <v>2500</v>
          </cell>
          <cell r="AA629">
            <v>72600.456000000006</v>
          </cell>
        </row>
        <row r="630">
          <cell r="A630" t="str">
            <v>30030017</v>
          </cell>
          <cell r="B630" t="str">
            <v>Barahona Mena Evangelina</v>
          </cell>
          <cell r="C630" t="str">
            <v>Encargado de area "b"</v>
          </cell>
          <cell r="D630">
            <v>115.66</v>
          </cell>
          <cell r="E630">
            <v>3469.7999999999997</v>
          </cell>
          <cell r="H630">
            <v>3469.7999999999997</v>
          </cell>
          <cell r="I630">
            <v>138.792</v>
          </cell>
          <cell r="J630">
            <v>3608.5919999999996</v>
          </cell>
          <cell r="K630">
            <v>43304</v>
          </cell>
          <cell r="L630">
            <v>5034.5759999999991</v>
          </cell>
          <cell r="M630">
            <v>1500</v>
          </cell>
          <cell r="N630">
            <v>602</v>
          </cell>
          <cell r="O630">
            <v>2887</v>
          </cell>
          <cell r="P630">
            <v>6000</v>
          </cell>
          <cell r="Q630">
            <v>1203</v>
          </cell>
          <cell r="R630">
            <v>324</v>
          </cell>
          <cell r="S630">
            <v>1444</v>
          </cell>
          <cell r="T630">
            <v>5522</v>
          </cell>
          <cell r="U630">
            <v>737</v>
          </cell>
          <cell r="V630">
            <v>2375.52</v>
          </cell>
          <cell r="W630">
            <v>2887</v>
          </cell>
          <cell r="Z630">
            <v>2500</v>
          </cell>
          <cell r="AA630">
            <v>76320.096000000005</v>
          </cell>
        </row>
        <row r="631">
          <cell r="A631" t="str">
            <v>30070040</v>
          </cell>
          <cell r="B631" t="str">
            <v>Lara Martin Rosa Guadalupe</v>
          </cell>
          <cell r="C631" t="str">
            <v>Auxiliar Centro Comercial "a"</v>
          </cell>
          <cell r="D631">
            <v>108.16</v>
          </cell>
          <cell r="E631">
            <v>3244.7999999999997</v>
          </cell>
          <cell r="H631">
            <v>3244.7999999999997</v>
          </cell>
          <cell r="I631">
            <v>129.792</v>
          </cell>
          <cell r="J631">
            <v>3374.5919999999996</v>
          </cell>
          <cell r="K631">
            <v>40496</v>
          </cell>
          <cell r="L631">
            <v>4671.6159999999991</v>
          </cell>
          <cell r="M631">
            <v>1500</v>
          </cell>
          <cell r="N631">
            <v>563</v>
          </cell>
          <cell r="O631">
            <v>2700</v>
          </cell>
          <cell r="P631">
            <v>6000</v>
          </cell>
          <cell r="Q631">
            <v>1125</v>
          </cell>
          <cell r="R631">
            <v>972</v>
          </cell>
          <cell r="S631">
            <v>1350</v>
          </cell>
          <cell r="T631">
            <v>5164</v>
          </cell>
          <cell r="U631">
            <v>689</v>
          </cell>
          <cell r="V631">
            <v>2817.84</v>
          </cell>
          <cell r="W631">
            <v>2700</v>
          </cell>
          <cell r="Z631">
            <v>2500</v>
          </cell>
          <cell r="AA631">
            <v>73248.456000000006</v>
          </cell>
        </row>
        <row r="632">
          <cell r="A632" t="str">
            <v>30070041</v>
          </cell>
          <cell r="B632" t="str">
            <v>Suarez Loria Rosa Maria Del Socorro</v>
          </cell>
          <cell r="C632" t="str">
            <v>Auxiliar Centro Comercial "a"</v>
          </cell>
          <cell r="D632">
            <v>108.16</v>
          </cell>
          <cell r="E632">
            <v>3244.7999999999997</v>
          </cell>
          <cell r="H632">
            <v>3244.7999999999997</v>
          </cell>
          <cell r="I632">
            <v>129.792</v>
          </cell>
          <cell r="J632">
            <v>3374.5919999999996</v>
          </cell>
          <cell r="K632">
            <v>40496</v>
          </cell>
          <cell r="L632">
            <v>4671.6159999999991</v>
          </cell>
          <cell r="M632">
            <v>1500</v>
          </cell>
          <cell r="N632">
            <v>563</v>
          </cell>
          <cell r="O632">
            <v>2700</v>
          </cell>
          <cell r="P632">
            <v>6000</v>
          </cell>
          <cell r="Q632">
            <v>1125</v>
          </cell>
          <cell r="R632">
            <v>324</v>
          </cell>
          <cell r="S632">
            <v>1350</v>
          </cell>
          <cell r="T632">
            <v>5164</v>
          </cell>
          <cell r="U632">
            <v>689</v>
          </cell>
          <cell r="V632">
            <v>2817.84</v>
          </cell>
          <cell r="W632">
            <v>2700</v>
          </cell>
          <cell r="Z632">
            <v>2500</v>
          </cell>
          <cell r="AA632">
            <v>72600.456000000006</v>
          </cell>
        </row>
        <row r="633">
          <cell r="A633" t="str">
            <v>45010011</v>
          </cell>
          <cell r="B633" t="str">
            <v>Frias Gual Teodora Maribel</v>
          </cell>
          <cell r="C633" t="str">
            <v>Administrador Centro Comercial</v>
          </cell>
          <cell r="D633">
            <v>723.81</v>
          </cell>
          <cell r="E633">
            <v>21714.3</v>
          </cell>
          <cell r="H633">
            <v>21714.3</v>
          </cell>
          <cell r="I633">
            <v>868.572</v>
          </cell>
          <cell r="J633">
            <v>22582.871999999999</v>
          </cell>
          <cell r="K633">
            <v>270995</v>
          </cell>
          <cell r="L633">
            <v>40527.33</v>
          </cell>
          <cell r="M633">
            <v>1500</v>
          </cell>
          <cell r="N633">
            <v>3764</v>
          </cell>
          <cell r="P633">
            <v>6000</v>
          </cell>
          <cell r="Q633">
            <v>7528</v>
          </cell>
          <cell r="S633">
            <v>9034</v>
          </cell>
          <cell r="T633">
            <v>34552</v>
          </cell>
          <cell r="U633">
            <v>4607</v>
          </cell>
          <cell r="V633">
            <v>0</v>
          </cell>
          <cell r="W633">
            <v>18067</v>
          </cell>
          <cell r="Y633">
            <v>67749</v>
          </cell>
          <cell r="Z633">
            <v>2500</v>
          </cell>
          <cell r="AA633">
            <v>466823.33</v>
          </cell>
        </row>
        <row r="634">
          <cell r="A634" t="str">
            <v>30010001</v>
          </cell>
          <cell r="B634" t="str">
            <v>Campos Basto Jose Fernando</v>
          </cell>
          <cell r="C634" t="str">
            <v>Diligenciero</v>
          </cell>
          <cell r="D634">
            <v>99.290880000000001</v>
          </cell>
          <cell r="E634">
            <v>2978.7264</v>
          </cell>
          <cell r="H634">
            <v>2978.7264</v>
          </cell>
          <cell r="I634">
            <v>119.149056</v>
          </cell>
          <cell r="J634">
            <v>3097.8754560000002</v>
          </cell>
          <cell r="K634">
            <v>37175</v>
          </cell>
          <cell r="L634">
            <v>4201.3106080000007</v>
          </cell>
          <cell r="M634">
            <v>1500</v>
          </cell>
          <cell r="N634">
            <v>517</v>
          </cell>
          <cell r="O634">
            <v>2479</v>
          </cell>
          <cell r="P634">
            <v>6000</v>
          </cell>
          <cell r="Q634">
            <v>1033</v>
          </cell>
          <cell r="R634">
            <v>324</v>
          </cell>
          <cell r="S634">
            <v>1240</v>
          </cell>
          <cell r="T634">
            <v>4740</v>
          </cell>
          <cell r="U634">
            <v>632</v>
          </cell>
          <cell r="V634">
            <v>3000.24</v>
          </cell>
          <cell r="W634">
            <v>2479</v>
          </cell>
          <cell r="Z634">
            <v>2500</v>
          </cell>
          <cell r="AA634">
            <v>67820.55060799999</v>
          </cell>
        </row>
        <row r="635">
          <cell r="A635" t="str">
            <v>30010007</v>
          </cell>
          <cell r="B635" t="str">
            <v>Moo Ac Jose Idelfonso</v>
          </cell>
          <cell r="C635" t="str">
            <v>Intendente "b"</v>
          </cell>
          <cell r="D635">
            <v>99.290880000000001</v>
          </cell>
          <cell r="E635">
            <v>2978.7264</v>
          </cell>
          <cell r="H635">
            <v>2978.7264</v>
          </cell>
          <cell r="I635">
            <v>119.149056</v>
          </cell>
          <cell r="J635">
            <v>3097.8754560000002</v>
          </cell>
          <cell r="K635">
            <v>37175</v>
          </cell>
          <cell r="L635">
            <v>4201.3106080000007</v>
          </cell>
          <cell r="M635">
            <v>1500</v>
          </cell>
          <cell r="N635">
            <v>517</v>
          </cell>
          <cell r="O635">
            <v>2479</v>
          </cell>
          <cell r="P635">
            <v>6000</v>
          </cell>
          <cell r="Q635">
            <v>1033</v>
          </cell>
          <cell r="R635">
            <v>324</v>
          </cell>
          <cell r="S635">
            <v>1240</v>
          </cell>
          <cell r="T635">
            <v>4740</v>
          </cell>
          <cell r="U635">
            <v>632</v>
          </cell>
          <cell r="V635">
            <v>3000.24</v>
          </cell>
          <cell r="W635">
            <v>2479</v>
          </cell>
          <cell r="Z635">
            <v>2500</v>
          </cell>
          <cell r="AA635">
            <v>67820.55060799999</v>
          </cell>
        </row>
        <row r="636">
          <cell r="A636" t="str">
            <v>30010064</v>
          </cell>
          <cell r="B636" t="str">
            <v>Palomo Couoh Carlos Antonio</v>
          </cell>
          <cell r="C636" t="str">
            <v>Intendente "b"</v>
          </cell>
          <cell r="D636">
            <v>99.290880000000001</v>
          </cell>
          <cell r="E636">
            <v>2978.7264</v>
          </cell>
          <cell r="H636">
            <v>2978.7264</v>
          </cell>
          <cell r="I636">
            <v>119.149056</v>
          </cell>
          <cell r="J636">
            <v>3097.8754560000002</v>
          </cell>
          <cell r="K636">
            <v>37175</v>
          </cell>
          <cell r="L636">
            <v>4201.3106080000007</v>
          </cell>
          <cell r="M636">
            <v>1500</v>
          </cell>
          <cell r="N636">
            <v>517</v>
          </cell>
          <cell r="O636">
            <v>2479</v>
          </cell>
          <cell r="P636">
            <v>6000</v>
          </cell>
          <cell r="Q636">
            <v>1033</v>
          </cell>
          <cell r="S636">
            <v>1240</v>
          </cell>
          <cell r="T636">
            <v>4740</v>
          </cell>
          <cell r="U636">
            <v>632</v>
          </cell>
          <cell r="V636">
            <v>3000.24</v>
          </cell>
          <cell r="W636">
            <v>2479</v>
          </cell>
          <cell r="Z636">
            <v>2500</v>
          </cell>
          <cell r="AA636">
            <v>67496.55060799999</v>
          </cell>
        </row>
        <row r="637">
          <cell r="A637" t="str">
            <v>30120001</v>
          </cell>
          <cell r="B637" t="str">
            <v>Rosado Valencia Manuel Jesus</v>
          </cell>
          <cell r="C637" t="str">
            <v>Intendente "b"</v>
          </cell>
          <cell r="D637">
            <v>99.288799999999995</v>
          </cell>
          <cell r="E637">
            <v>2978.6639999999998</v>
          </cell>
          <cell r="H637">
            <v>2978.6639999999998</v>
          </cell>
          <cell r="I637">
            <v>119.14655999999999</v>
          </cell>
          <cell r="J637">
            <v>3097.8105599999999</v>
          </cell>
          <cell r="K637">
            <v>37174</v>
          </cell>
          <cell r="L637">
            <v>4201.2140799999997</v>
          </cell>
          <cell r="M637">
            <v>1500</v>
          </cell>
          <cell r="N637">
            <v>517</v>
          </cell>
          <cell r="O637">
            <v>2479</v>
          </cell>
          <cell r="P637">
            <v>6000</v>
          </cell>
          <cell r="Q637">
            <v>1033</v>
          </cell>
          <cell r="S637">
            <v>1240</v>
          </cell>
          <cell r="T637">
            <v>4740</v>
          </cell>
          <cell r="U637">
            <v>632</v>
          </cell>
          <cell r="V637">
            <v>3000</v>
          </cell>
          <cell r="W637">
            <v>2479</v>
          </cell>
          <cell r="Z637">
            <v>2500</v>
          </cell>
          <cell r="AA637">
            <v>67495.214080000005</v>
          </cell>
        </row>
        <row r="638">
          <cell r="A638" t="str">
            <v>29030019</v>
          </cell>
          <cell r="B638" t="str">
            <v>Hoil Gonzalez Vivian Yasmin</v>
          </cell>
          <cell r="C638" t="str">
            <v>Auxiliar Centro Comercial "c"</v>
          </cell>
          <cell r="D638">
            <v>113.78</v>
          </cell>
          <cell r="E638">
            <v>3413.4</v>
          </cell>
          <cell r="H638">
            <v>3413.4</v>
          </cell>
          <cell r="I638">
            <v>136.536</v>
          </cell>
          <cell r="J638">
            <v>3549.9360000000001</v>
          </cell>
          <cell r="K638">
            <v>42600</v>
          </cell>
          <cell r="L638">
            <v>5034.5759999999991</v>
          </cell>
          <cell r="M638">
            <v>1500</v>
          </cell>
          <cell r="N638">
            <v>592</v>
          </cell>
          <cell r="O638">
            <v>2840</v>
          </cell>
          <cell r="P638">
            <v>6000</v>
          </cell>
          <cell r="Q638">
            <v>1184</v>
          </cell>
          <cell r="R638">
            <v>648</v>
          </cell>
          <cell r="S638">
            <v>1420</v>
          </cell>
          <cell r="T638">
            <v>5432</v>
          </cell>
          <cell r="U638">
            <v>725</v>
          </cell>
          <cell r="V638">
            <v>2375.52</v>
          </cell>
          <cell r="W638">
            <v>2840</v>
          </cell>
          <cell r="Z638">
            <v>2500</v>
          </cell>
          <cell r="AA638">
            <v>75691.096000000005</v>
          </cell>
        </row>
        <row r="639">
          <cell r="A639" t="str">
            <v>30030027</v>
          </cell>
          <cell r="B639" t="str">
            <v>Sonda Martin Jesus Bernardo</v>
          </cell>
          <cell r="C639" t="str">
            <v>Encargado de area "b"</v>
          </cell>
          <cell r="D639">
            <v>115.66</v>
          </cell>
          <cell r="E639">
            <v>3469.7999999999997</v>
          </cell>
          <cell r="H639">
            <v>3469.7999999999997</v>
          </cell>
          <cell r="I639">
            <v>138.792</v>
          </cell>
          <cell r="J639">
            <v>3608.5919999999996</v>
          </cell>
          <cell r="K639">
            <v>43304</v>
          </cell>
          <cell r="L639">
            <v>5034.5759999999991</v>
          </cell>
          <cell r="M639">
            <v>1500</v>
          </cell>
          <cell r="N639">
            <v>602</v>
          </cell>
          <cell r="O639">
            <v>2887</v>
          </cell>
          <cell r="P639">
            <v>6000</v>
          </cell>
          <cell r="Q639">
            <v>1203</v>
          </cell>
          <cell r="R639">
            <v>648</v>
          </cell>
          <cell r="S639">
            <v>1444</v>
          </cell>
          <cell r="T639">
            <v>5522</v>
          </cell>
          <cell r="U639">
            <v>737</v>
          </cell>
          <cell r="V639">
            <v>2375.52</v>
          </cell>
          <cell r="W639">
            <v>2887</v>
          </cell>
          <cell r="Z639">
            <v>2500</v>
          </cell>
          <cell r="AA639">
            <v>76644.096000000005</v>
          </cell>
        </row>
        <row r="640">
          <cell r="A640" t="str">
            <v>30040028</v>
          </cell>
          <cell r="B640" t="str">
            <v>Ac Castillo Nicolasa Hilaria</v>
          </cell>
          <cell r="C640" t="str">
            <v>Encargado de area "c"</v>
          </cell>
          <cell r="D640">
            <v>115.6584</v>
          </cell>
          <cell r="E640">
            <v>3469.752</v>
          </cell>
          <cell r="H640">
            <v>3469.752</v>
          </cell>
          <cell r="I640">
            <v>138.79007999999999</v>
          </cell>
          <cell r="J640">
            <v>3608.5420800000002</v>
          </cell>
          <cell r="K640">
            <v>43303</v>
          </cell>
          <cell r="L640">
            <v>5034.4894400000012</v>
          </cell>
          <cell r="M640">
            <v>1500</v>
          </cell>
          <cell r="N640">
            <v>602</v>
          </cell>
          <cell r="O640">
            <v>2887</v>
          </cell>
          <cell r="P640">
            <v>6000</v>
          </cell>
          <cell r="Q640">
            <v>1203</v>
          </cell>
          <cell r="R640">
            <v>972</v>
          </cell>
          <cell r="S640">
            <v>1444</v>
          </cell>
          <cell r="T640">
            <v>5522</v>
          </cell>
          <cell r="U640">
            <v>737</v>
          </cell>
          <cell r="V640">
            <v>2375.52</v>
          </cell>
          <cell r="W640">
            <v>2887</v>
          </cell>
          <cell r="Z640">
            <v>2500</v>
          </cell>
          <cell r="AA640">
            <v>76967.009440000009</v>
          </cell>
        </row>
        <row r="641">
          <cell r="A641" t="str">
            <v>30060036</v>
          </cell>
          <cell r="B641" t="str">
            <v>Gonzalez Rodriguez Magda</v>
          </cell>
          <cell r="C641" t="str">
            <v>Encargado de area "c"</v>
          </cell>
          <cell r="D641">
            <v>115.65548800000001</v>
          </cell>
          <cell r="E641">
            <v>3469.66464</v>
          </cell>
          <cell r="H641">
            <v>3469.66464</v>
          </cell>
          <cell r="I641">
            <v>138.7865856</v>
          </cell>
          <cell r="J641">
            <v>3608.4512255999998</v>
          </cell>
          <cell r="K641">
            <v>43302</v>
          </cell>
          <cell r="L641">
            <v>5034.3483008000003</v>
          </cell>
          <cell r="M641">
            <v>1500</v>
          </cell>
          <cell r="N641">
            <v>602</v>
          </cell>
          <cell r="O641">
            <v>2887</v>
          </cell>
          <cell r="P641">
            <v>6000</v>
          </cell>
          <cell r="Q641">
            <v>1203</v>
          </cell>
          <cell r="R641">
            <v>972</v>
          </cell>
          <cell r="S641">
            <v>1444</v>
          </cell>
          <cell r="T641">
            <v>5521</v>
          </cell>
          <cell r="U641">
            <v>737</v>
          </cell>
          <cell r="V641">
            <v>2375.7600000000002</v>
          </cell>
          <cell r="W641">
            <v>2887</v>
          </cell>
          <cell r="Z641">
            <v>2500</v>
          </cell>
          <cell r="AA641">
            <v>76965.108300799999</v>
          </cell>
        </row>
        <row r="642">
          <cell r="A642" t="str">
            <v>30060037</v>
          </cell>
          <cell r="B642" t="str">
            <v>Lopez Heredia Rosalia</v>
          </cell>
          <cell r="C642" t="str">
            <v>Encargado de area "b"</v>
          </cell>
          <cell r="D642">
            <v>113.78</v>
          </cell>
          <cell r="E642">
            <v>3413.4</v>
          </cell>
          <cell r="H642">
            <v>3413.4</v>
          </cell>
          <cell r="I642">
            <v>136.536</v>
          </cell>
          <cell r="J642">
            <v>3549.9360000000001</v>
          </cell>
          <cell r="K642">
            <v>42600</v>
          </cell>
          <cell r="L642">
            <v>4943.5880000000006</v>
          </cell>
          <cell r="M642">
            <v>1500</v>
          </cell>
          <cell r="N642">
            <v>592</v>
          </cell>
          <cell r="O642">
            <v>2840</v>
          </cell>
          <cell r="P642">
            <v>6000</v>
          </cell>
          <cell r="Q642">
            <v>1184</v>
          </cell>
          <cell r="R642">
            <v>972</v>
          </cell>
          <cell r="S642">
            <v>1420</v>
          </cell>
          <cell r="T642">
            <v>5432</v>
          </cell>
          <cell r="U642">
            <v>725</v>
          </cell>
          <cell r="V642">
            <v>2414.4</v>
          </cell>
          <cell r="W642">
            <v>2840</v>
          </cell>
          <cell r="Z642">
            <v>2500</v>
          </cell>
          <cell r="AA642">
            <v>75962.987999999998</v>
          </cell>
        </row>
        <row r="643">
          <cell r="A643" t="str">
            <v>30060038</v>
          </cell>
          <cell r="B643" t="str">
            <v>Zavala Miam Wendy</v>
          </cell>
          <cell r="C643" t="str">
            <v>Encargado de area "b"</v>
          </cell>
          <cell r="D643">
            <v>113.79</v>
          </cell>
          <cell r="E643">
            <v>3413.7000000000003</v>
          </cell>
          <cell r="H643">
            <v>3413.7000000000003</v>
          </cell>
          <cell r="I643">
            <v>136.548</v>
          </cell>
          <cell r="J643">
            <v>3550.2480000000005</v>
          </cell>
          <cell r="K643">
            <v>42603</v>
          </cell>
          <cell r="L643">
            <v>4943.5880000000006</v>
          </cell>
          <cell r="M643">
            <v>1500</v>
          </cell>
          <cell r="N643">
            <v>592</v>
          </cell>
          <cell r="O643">
            <v>2841</v>
          </cell>
          <cell r="P643">
            <v>6000</v>
          </cell>
          <cell r="Q643">
            <v>1184</v>
          </cell>
          <cell r="R643">
            <v>324</v>
          </cell>
          <cell r="S643">
            <v>1421</v>
          </cell>
          <cell r="T643">
            <v>5432</v>
          </cell>
          <cell r="U643">
            <v>725</v>
          </cell>
          <cell r="V643">
            <v>2414.4</v>
          </cell>
          <cell r="W643">
            <v>2841</v>
          </cell>
          <cell r="Z643">
            <v>2500</v>
          </cell>
          <cell r="AA643">
            <v>75320.987999999998</v>
          </cell>
        </row>
        <row r="644">
          <cell r="A644" t="str">
            <v>30090049</v>
          </cell>
          <cell r="B644" t="str">
            <v>Martinez Sauri Adelita</v>
          </cell>
          <cell r="C644" t="str">
            <v>Auxiliar Centro Comercial "a"</v>
          </cell>
          <cell r="D644">
            <v>108.16</v>
          </cell>
          <cell r="E644">
            <v>3244.7999999999997</v>
          </cell>
          <cell r="H644">
            <v>3244.7999999999997</v>
          </cell>
          <cell r="I644">
            <v>129.792</v>
          </cell>
          <cell r="J644">
            <v>3374.5919999999996</v>
          </cell>
          <cell r="K644">
            <v>40496</v>
          </cell>
          <cell r="L644">
            <v>4671.6159999999991</v>
          </cell>
          <cell r="M644">
            <v>1500</v>
          </cell>
          <cell r="N644">
            <v>563</v>
          </cell>
          <cell r="O644">
            <v>2700</v>
          </cell>
          <cell r="P644">
            <v>6000</v>
          </cell>
          <cell r="Q644">
            <v>1125</v>
          </cell>
          <cell r="R644">
            <v>972</v>
          </cell>
          <cell r="S644">
            <v>1350</v>
          </cell>
          <cell r="T644">
            <v>5164</v>
          </cell>
          <cell r="U644">
            <v>689</v>
          </cell>
          <cell r="V644">
            <v>2817.84</v>
          </cell>
          <cell r="W644">
            <v>2700</v>
          </cell>
          <cell r="Z644">
            <v>2500</v>
          </cell>
          <cell r="AA644">
            <v>73248.456000000006</v>
          </cell>
        </row>
        <row r="645">
          <cell r="A645" t="str">
            <v>30030025</v>
          </cell>
          <cell r="B645" t="str">
            <v>Ruiz Canche Maria</v>
          </cell>
          <cell r="C645" t="str">
            <v>Cajero "b"</v>
          </cell>
          <cell r="D645">
            <v>108.16</v>
          </cell>
          <cell r="E645">
            <v>3244.7999999999997</v>
          </cell>
          <cell r="H645">
            <v>3244.7999999999997</v>
          </cell>
          <cell r="I645">
            <v>129.792</v>
          </cell>
          <cell r="J645">
            <v>3374.5919999999996</v>
          </cell>
          <cell r="K645">
            <v>40496</v>
          </cell>
          <cell r="L645">
            <v>4671.6159999999991</v>
          </cell>
          <cell r="M645">
            <v>1500</v>
          </cell>
          <cell r="N645">
            <v>563</v>
          </cell>
          <cell r="O645">
            <v>2700</v>
          </cell>
          <cell r="P645">
            <v>6000</v>
          </cell>
          <cell r="Q645">
            <v>1125</v>
          </cell>
          <cell r="R645">
            <v>648</v>
          </cell>
          <cell r="S645">
            <v>1350</v>
          </cell>
          <cell r="T645">
            <v>5164</v>
          </cell>
          <cell r="U645">
            <v>689</v>
          </cell>
          <cell r="V645">
            <v>2817.84</v>
          </cell>
          <cell r="W645">
            <v>2700</v>
          </cell>
          <cell r="Z645">
            <v>2500</v>
          </cell>
          <cell r="AA645">
            <v>72924.456000000006</v>
          </cell>
        </row>
        <row r="646">
          <cell r="A646" t="str">
            <v>30080044</v>
          </cell>
          <cell r="B646" t="str">
            <v>Heredia Echeveria Lidia Margeli</v>
          </cell>
          <cell r="C646" t="str">
            <v>Encargado de area "c"</v>
          </cell>
          <cell r="D646">
            <v>115.65548800000001</v>
          </cell>
          <cell r="E646">
            <v>3469.66464</v>
          </cell>
          <cell r="H646">
            <v>3469.66464</v>
          </cell>
          <cell r="I646">
            <v>138.7865856</v>
          </cell>
          <cell r="J646">
            <v>3608.4512255999998</v>
          </cell>
          <cell r="K646">
            <v>43302</v>
          </cell>
          <cell r="L646">
            <v>5034.3483008000003</v>
          </cell>
          <cell r="M646">
            <v>1500</v>
          </cell>
          <cell r="N646">
            <v>602</v>
          </cell>
          <cell r="O646">
            <v>2887</v>
          </cell>
          <cell r="P646">
            <v>6000</v>
          </cell>
          <cell r="Q646">
            <v>1203</v>
          </cell>
          <cell r="R646">
            <v>648</v>
          </cell>
          <cell r="S646">
            <v>1444</v>
          </cell>
          <cell r="T646">
            <v>5521</v>
          </cell>
          <cell r="U646">
            <v>737</v>
          </cell>
          <cell r="V646">
            <v>2375.7600000000002</v>
          </cell>
          <cell r="W646">
            <v>2887</v>
          </cell>
          <cell r="Z646">
            <v>2500</v>
          </cell>
          <cell r="AA646">
            <v>76641.108300799999</v>
          </cell>
        </row>
        <row r="647">
          <cell r="A647" t="str">
            <v>30080045</v>
          </cell>
          <cell r="B647" t="str">
            <v>Lopez Pacheco Maria Josefina</v>
          </cell>
          <cell r="C647" t="str">
            <v>Encargado de area "b"</v>
          </cell>
          <cell r="D647">
            <v>113.78</v>
          </cell>
          <cell r="E647">
            <v>3413.4</v>
          </cell>
          <cell r="H647">
            <v>3413.4</v>
          </cell>
          <cell r="I647">
            <v>136.536</v>
          </cell>
          <cell r="J647">
            <v>3549.9360000000001</v>
          </cell>
          <cell r="K647">
            <v>42600</v>
          </cell>
          <cell r="L647">
            <v>4943.5880000000006</v>
          </cell>
          <cell r="M647">
            <v>1500</v>
          </cell>
          <cell r="N647">
            <v>592</v>
          </cell>
          <cell r="O647">
            <v>2840</v>
          </cell>
          <cell r="P647">
            <v>6000</v>
          </cell>
          <cell r="Q647">
            <v>1184</v>
          </cell>
          <cell r="R647">
            <v>1296</v>
          </cell>
          <cell r="S647">
            <v>1420</v>
          </cell>
          <cell r="T647">
            <v>5432</v>
          </cell>
          <cell r="U647">
            <v>725</v>
          </cell>
          <cell r="V647">
            <v>2414.4</v>
          </cell>
          <cell r="W647">
            <v>2840</v>
          </cell>
          <cell r="Z647">
            <v>2500</v>
          </cell>
          <cell r="AA647">
            <v>76286.987999999998</v>
          </cell>
        </row>
        <row r="648">
          <cell r="A648" t="str">
            <v>30080046</v>
          </cell>
          <cell r="B648" t="str">
            <v>Mendez Vera Maria Asuncion</v>
          </cell>
          <cell r="C648" t="str">
            <v>Auxiliar Centro Comercial "a"</v>
          </cell>
          <cell r="D648">
            <v>108.16</v>
          </cell>
          <cell r="E648">
            <v>3244.7999999999997</v>
          </cell>
          <cell r="F648">
            <v>250</v>
          </cell>
          <cell r="H648">
            <v>3494.7999999999997</v>
          </cell>
          <cell r="I648">
            <v>139.792</v>
          </cell>
          <cell r="J648">
            <v>3634.5919999999996</v>
          </cell>
          <cell r="K648">
            <v>43616</v>
          </cell>
          <cell r="L648">
            <v>5074.8926666666666</v>
          </cell>
          <cell r="M648">
            <v>1500</v>
          </cell>
          <cell r="N648">
            <v>606</v>
          </cell>
          <cell r="O648">
            <v>2908</v>
          </cell>
          <cell r="P648">
            <v>6000</v>
          </cell>
          <cell r="Q648">
            <v>1212</v>
          </cell>
          <cell r="R648">
            <v>972</v>
          </cell>
          <cell r="S648">
            <v>1454</v>
          </cell>
          <cell r="T648">
            <v>5561</v>
          </cell>
          <cell r="U648">
            <v>742</v>
          </cell>
          <cell r="V648">
            <v>2358.48</v>
          </cell>
          <cell r="W648">
            <v>2908</v>
          </cell>
          <cell r="Z648">
            <v>2500</v>
          </cell>
          <cell r="AA648">
            <v>77412.372666666663</v>
          </cell>
        </row>
        <row r="649">
          <cell r="A649" t="str">
            <v>30080047</v>
          </cell>
          <cell r="B649" t="str">
            <v>Viana Andueza Lilia Gioconda</v>
          </cell>
          <cell r="C649" t="str">
            <v>Auxiliar Centro Comercial "a"</v>
          </cell>
          <cell r="D649">
            <v>108.16</v>
          </cell>
          <cell r="E649">
            <v>3244.7999999999997</v>
          </cell>
          <cell r="H649">
            <v>3244.7999999999997</v>
          </cell>
          <cell r="I649">
            <v>129.792</v>
          </cell>
          <cell r="J649">
            <v>3374.5919999999996</v>
          </cell>
          <cell r="K649">
            <v>40496</v>
          </cell>
          <cell r="L649">
            <v>4671.6159999999991</v>
          </cell>
          <cell r="M649">
            <v>1500</v>
          </cell>
          <cell r="N649">
            <v>563</v>
          </cell>
          <cell r="O649">
            <v>2700</v>
          </cell>
          <cell r="P649">
            <v>6000</v>
          </cell>
          <cell r="Q649">
            <v>1125</v>
          </cell>
          <cell r="R649">
            <v>972</v>
          </cell>
          <cell r="S649">
            <v>1350</v>
          </cell>
          <cell r="T649">
            <v>5164</v>
          </cell>
          <cell r="U649">
            <v>689</v>
          </cell>
          <cell r="V649">
            <v>2817.84</v>
          </cell>
          <cell r="W649">
            <v>2700</v>
          </cell>
          <cell r="Z649">
            <v>2500</v>
          </cell>
          <cell r="AA649">
            <v>73248.456000000006</v>
          </cell>
        </row>
        <row r="650">
          <cell r="A650" t="str">
            <v>30130058</v>
          </cell>
          <cell r="B650" t="str">
            <v>Cuevas Lopez Jesus Alberto</v>
          </cell>
          <cell r="C650" t="str">
            <v>Vigilante "b"</v>
          </cell>
          <cell r="D650">
            <v>106.786368</v>
          </cell>
          <cell r="E650">
            <v>3203.5910399999998</v>
          </cell>
          <cell r="H650">
            <v>3203.5910399999998</v>
          </cell>
          <cell r="I650">
            <v>128.1436416</v>
          </cell>
          <cell r="J650">
            <v>3331.7346815999999</v>
          </cell>
          <cell r="K650">
            <v>39981</v>
          </cell>
          <cell r="L650">
            <v>4605.1429088000004</v>
          </cell>
          <cell r="M650">
            <v>1500</v>
          </cell>
          <cell r="N650">
            <v>556</v>
          </cell>
          <cell r="O650">
            <v>2666</v>
          </cell>
          <cell r="P650">
            <v>6000</v>
          </cell>
          <cell r="Q650">
            <v>1111</v>
          </cell>
          <cell r="R650">
            <v>324</v>
          </cell>
          <cell r="S650">
            <v>1333</v>
          </cell>
          <cell r="T650">
            <v>5098</v>
          </cell>
          <cell r="U650">
            <v>680</v>
          </cell>
          <cell r="V650">
            <v>2845.92</v>
          </cell>
          <cell r="W650">
            <v>2666</v>
          </cell>
          <cell r="Z650">
            <v>2500</v>
          </cell>
          <cell r="AA650">
            <v>71866.062908799999</v>
          </cell>
        </row>
        <row r="651">
          <cell r="A651" t="str">
            <v>30130059</v>
          </cell>
          <cell r="B651" t="str">
            <v>Gongora - Santiago Angel</v>
          </cell>
          <cell r="C651" t="str">
            <v>Vigilante "b"</v>
          </cell>
          <cell r="D651">
            <v>106.786368</v>
          </cell>
          <cell r="E651">
            <v>3203.5910399999998</v>
          </cell>
          <cell r="H651">
            <v>3203.5910399999998</v>
          </cell>
          <cell r="I651">
            <v>128.1436416</v>
          </cell>
          <cell r="J651">
            <v>3331.7346815999999</v>
          </cell>
          <cell r="K651">
            <v>39981</v>
          </cell>
          <cell r="L651">
            <v>4605.1429088000004</v>
          </cell>
          <cell r="M651">
            <v>1500</v>
          </cell>
          <cell r="N651">
            <v>556</v>
          </cell>
          <cell r="O651">
            <v>2666</v>
          </cell>
          <cell r="P651">
            <v>6000</v>
          </cell>
          <cell r="Q651">
            <v>1111</v>
          </cell>
          <cell r="R651">
            <v>972</v>
          </cell>
          <cell r="S651">
            <v>1333</v>
          </cell>
          <cell r="T651">
            <v>5098</v>
          </cell>
          <cell r="U651">
            <v>680</v>
          </cell>
          <cell r="V651">
            <v>2845.92</v>
          </cell>
          <cell r="W651">
            <v>2666</v>
          </cell>
          <cell r="Z651">
            <v>2500</v>
          </cell>
          <cell r="AA651">
            <v>72514.062908799999</v>
          </cell>
        </row>
        <row r="652">
          <cell r="A652" t="str">
            <v>34080004</v>
          </cell>
          <cell r="B652" t="str">
            <v>Sierra Trejo Miguel Angel</v>
          </cell>
          <cell r="C652" t="str">
            <v>Supervisor de piso "a"</v>
          </cell>
          <cell r="D652">
            <v>113.04</v>
          </cell>
          <cell r="E652">
            <v>3391.2000000000003</v>
          </cell>
          <cell r="H652">
            <v>3391.2000000000003</v>
          </cell>
          <cell r="I652">
            <v>135.64800000000002</v>
          </cell>
          <cell r="J652">
            <v>3526.8480000000004</v>
          </cell>
          <cell r="K652">
            <v>42323</v>
          </cell>
          <cell r="L652">
            <v>4943.59</v>
          </cell>
          <cell r="M652">
            <v>1500</v>
          </cell>
          <cell r="N652">
            <v>588</v>
          </cell>
          <cell r="O652">
            <v>2822</v>
          </cell>
          <cell r="P652">
            <v>6000</v>
          </cell>
          <cell r="Q652">
            <v>1176</v>
          </cell>
          <cell r="S652">
            <v>1411</v>
          </cell>
          <cell r="T652">
            <v>5397</v>
          </cell>
          <cell r="U652">
            <v>720</v>
          </cell>
          <cell r="V652">
            <v>2846.16</v>
          </cell>
          <cell r="W652">
            <v>2822</v>
          </cell>
          <cell r="Z652">
            <v>2500</v>
          </cell>
          <cell r="AA652">
            <v>75048.75</v>
          </cell>
        </row>
        <row r="653">
          <cell r="A653" t="str">
            <v>29080042</v>
          </cell>
          <cell r="B653" t="str">
            <v>Soberanis Sosa Octavio Abelardo</v>
          </cell>
          <cell r="C653" t="str">
            <v>Encargado de area "b"</v>
          </cell>
          <cell r="D653">
            <v>113.78</v>
          </cell>
          <cell r="E653">
            <v>3413.4</v>
          </cell>
          <cell r="H653">
            <v>3413.4</v>
          </cell>
          <cell r="I653">
            <v>136.536</v>
          </cell>
          <cell r="J653">
            <v>3549.9360000000001</v>
          </cell>
          <cell r="K653">
            <v>42600</v>
          </cell>
          <cell r="L653">
            <v>4943.5880000000006</v>
          </cell>
          <cell r="M653">
            <v>1500</v>
          </cell>
          <cell r="N653">
            <v>592</v>
          </cell>
          <cell r="O653">
            <v>2840</v>
          </cell>
          <cell r="P653">
            <v>6000</v>
          </cell>
          <cell r="Q653">
            <v>1184</v>
          </cell>
          <cell r="R653">
            <v>648</v>
          </cell>
          <cell r="S653">
            <v>1420</v>
          </cell>
          <cell r="T653">
            <v>5432</v>
          </cell>
          <cell r="U653">
            <v>725</v>
          </cell>
          <cell r="V653">
            <v>2414.4</v>
          </cell>
          <cell r="W653">
            <v>2840</v>
          </cell>
          <cell r="Z653">
            <v>2500</v>
          </cell>
          <cell r="AA653">
            <v>75638.987999999998</v>
          </cell>
        </row>
        <row r="654">
          <cell r="A654" t="str">
            <v>29150002</v>
          </cell>
          <cell r="B654" t="str">
            <v>Pech Uitz Eddie Benjamin</v>
          </cell>
          <cell r="C654" t="str">
            <v>Auxiliar Centro Comercial "a"</v>
          </cell>
          <cell r="D654">
            <v>108.16</v>
          </cell>
          <cell r="E654">
            <v>3244.7999999999997</v>
          </cell>
          <cell r="H654">
            <v>3244.7999999999997</v>
          </cell>
          <cell r="I654">
            <v>129.792</v>
          </cell>
          <cell r="J654">
            <v>3374.5919999999996</v>
          </cell>
          <cell r="K654">
            <v>40496</v>
          </cell>
          <cell r="L654">
            <v>4671.6159999999991</v>
          </cell>
          <cell r="M654">
            <v>1500</v>
          </cell>
          <cell r="N654">
            <v>563</v>
          </cell>
          <cell r="O654">
            <v>2700</v>
          </cell>
          <cell r="P654">
            <v>6000</v>
          </cell>
          <cell r="Q654">
            <v>1125</v>
          </cell>
          <cell r="S654">
            <v>1350</v>
          </cell>
          <cell r="T654">
            <v>5164</v>
          </cell>
          <cell r="U654">
            <v>689</v>
          </cell>
          <cell r="V654">
            <v>2817.84</v>
          </cell>
          <cell r="W654">
            <v>2700</v>
          </cell>
          <cell r="Z654">
            <v>2500</v>
          </cell>
          <cell r="AA654">
            <v>72276.456000000006</v>
          </cell>
        </row>
        <row r="655">
          <cell r="A655" t="str">
            <v>30010011</v>
          </cell>
          <cell r="B655" t="str">
            <v>Poot Martinez Jesus Daniel</v>
          </cell>
          <cell r="C655" t="str">
            <v>Vigilante "b"</v>
          </cell>
          <cell r="D655">
            <v>106.7872</v>
          </cell>
          <cell r="E655">
            <v>3203.616</v>
          </cell>
          <cell r="H655">
            <v>3203.616</v>
          </cell>
          <cell r="I655">
            <v>128.14464000000001</v>
          </cell>
          <cell r="J655">
            <v>3331.76064</v>
          </cell>
          <cell r="K655">
            <v>39982</v>
          </cell>
          <cell r="L655">
            <v>4605.1775200000002</v>
          </cell>
          <cell r="M655">
            <v>1500</v>
          </cell>
          <cell r="N655">
            <v>556</v>
          </cell>
          <cell r="O655">
            <v>2666</v>
          </cell>
          <cell r="P655">
            <v>6000</v>
          </cell>
          <cell r="Q655">
            <v>1111</v>
          </cell>
          <cell r="R655">
            <v>324</v>
          </cell>
          <cell r="S655">
            <v>1333</v>
          </cell>
          <cell r="T655">
            <v>5098</v>
          </cell>
          <cell r="U655">
            <v>680</v>
          </cell>
          <cell r="V655">
            <v>2845.92</v>
          </cell>
          <cell r="W655">
            <v>2666</v>
          </cell>
          <cell r="Z655">
            <v>2500</v>
          </cell>
          <cell r="AA655">
            <v>71867.097519999996</v>
          </cell>
        </row>
        <row r="656">
          <cell r="A656" t="str">
            <v>30110053</v>
          </cell>
          <cell r="B656" t="str">
            <v>Canche Canche Santiago</v>
          </cell>
          <cell r="C656" t="str">
            <v>Vigilante "b"</v>
          </cell>
          <cell r="D656">
            <v>106.786368</v>
          </cell>
          <cell r="E656">
            <v>3203.5910399999998</v>
          </cell>
          <cell r="H656">
            <v>3203.5910399999998</v>
          </cell>
          <cell r="I656">
            <v>128.1436416</v>
          </cell>
          <cell r="J656">
            <v>3331.7346815999999</v>
          </cell>
          <cell r="K656">
            <v>39981</v>
          </cell>
          <cell r="L656">
            <v>4605.1429088000004</v>
          </cell>
          <cell r="M656">
            <v>1500</v>
          </cell>
          <cell r="N656">
            <v>556</v>
          </cell>
          <cell r="O656">
            <v>2666</v>
          </cell>
          <cell r="P656">
            <v>6000</v>
          </cell>
          <cell r="Q656">
            <v>1111</v>
          </cell>
          <cell r="R656">
            <v>972</v>
          </cell>
          <cell r="S656">
            <v>1333</v>
          </cell>
          <cell r="T656">
            <v>5098</v>
          </cell>
          <cell r="U656">
            <v>680</v>
          </cell>
          <cell r="V656">
            <v>2845.92</v>
          </cell>
          <cell r="W656">
            <v>2666</v>
          </cell>
          <cell r="Z656">
            <v>2500</v>
          </cell>
          <cell r="AA656">
            <v>72514.062908799999</v>
          </cell>
        </row>
        <row r="657">
          <cell r="A657" t="str">
            <v>30110054</v>
          </cell>
          <cell r="B657" t="str">
            <v>Martin Y Sanchez Matias</v>
          </cell>
          <cell r="C657" t="str">
            <v>Vigilante "b"</v>
          </cell>
          <cell r="D657">
            <v>106.786368</v>
          </cell>
          <cell r="E657">
            <v>3203.5910399999998</v>
          </cell>
          <cell r="H657">
            <v>3203.5910399999998</v>
          </cell>
          <cell r="I657">
            <v>128.1436416</v>
          </cell>
          <cell r="J657">
            <v>3331.7346815999999</v>
          </cell>
          <cell r="K657">
            <v>39981</v>
          </cell>
          <cell r="L657">
            <v>4605.1429088000004</v>
          </cell>
          <cell r="M657">
            <v>1500</v>
          </cell>
          <cell r="N657">
            <v>556</v>
          </cell>
          <cell r="O657">
            <v>2666</v>
          </cell>
          <cell r="P657">
            <v>6000</v>
          </cell>
          <cell r="Q657">
            <v>1111</v>
          </cell>
          <cell r="R657">
            <v>324</v>
          </cell>
          <cell r="S657">
            <v>1333</v>
          </cell>
          <cell r="T657">
            <v>5098</v>
          </cell>
          <cell r="U657">
            <v>680</v>
          </cell>
          <cell r="V657">
            <v>2845.92</v>
          </cell>
          <cell r="W657">
            <v>2666</v>
          </cell>
          <cell r="Z657">
            <v>2500</v>
          </cell>
          <cell r="AA657">
            <v>71866.062908799999</v>
          </cell>
        </row>
        <row r="658">
          <cell r="B658" t="str">
            <v>Vacante</v>
          </cell>
          <cell r="C658" t="str">
            <v>Auxiliar Centro Comercial "a"</v>
          </cell>
          <cell r="D658">
            <v>108.16</v>
          </cell>
          <cell r="E658">
            <v>3244.7999999999997</v>
          </cell>
          <cell r="H658">
            <v>3244.7999999999997</v>
          </cell>
          <cell r="I658">
            <v>129.792</v>
          </cell>
          <cell r="J658">
            <v>3374.5919999999996</v>
          </cell>
          <cell r="K658">
            <v>40496</v>
          </cell>
          <cell r="L658">
            <v>4671.6159999999991</v>
          </cell>
          <cell r="M658">
            <v>1500</v>
          </cell>
          <cell r="N658">
            <v>563</v>
          </cell>
          <cell r="O658">
            <v>2700</v>
          </cell>
          <cell r="P658">
            <v>6000</v>
          </cell>
          <cell r="Q658">
            <v>1125</v>
          </cell>
          <cell r="R658">
            <v>324</v>
          </cell>
          <cell r="S658">
            <v>1350</v>
          </cell>
          <cell r="T658">
            <v>5164</v>
          </cell>
          <cell r="U658">
            <v>689</v>
          </cell>
          <cell r="V658">
            <v>2817.84</v>
          </cell>
          <cell r="W658">
            <v>2700</v>
          </cell>
          <cell r="Z658">
            <v>2500</v>
          </cell>
          <cell r="AA658">
            <v>72600.456000000006</v>
          </cell>
        </row>
        <row r="659">
          <cell r="B659" t="str">
            <v>Subtotal</v>
          </cell>
          <cell r="D659">
            <v>6631.651375999998</v>
          </cell>
          <cell r="E659">
            <v>198949.54127999998</v>
          </cell>
          <cell r="F659">
            <v>750</v>
          </cell>
          <cell r="G659">
            <v>0</v>
          </cell>
          <cell r="H659">
            <v>202944.34127999996</v>
          </cell>
          <cell r="I659">
            <v>8117.773651200001</v>
          </cell>
          <cell r="J659">
            <v>211062.11493120002</v>
          </cell>
          <cell r="K659">
            <v>2532779</v>
          </cell>
          <cell r="L659">
            <v>303795.02548159997</v>
          </cell>
          <cell r="M659">
            <v>82500</v>
          </cell>
          <cell r="N659">
            <v>35206</v>
          </cell>
          <cell r="O659">
            <v>150807</v>
          </cell>
          <cell r="P659">
            <v>330000</v>
          </cell>
          <cell r="Q659">
            <v>70372</v>
          </cell>
          <cell r="R659">
            <v>32076</v>
          </cell>
          <cell r="S659">
            <v>84449</v>
          </cell>
          <cell r="T659">
            <v>322959</v>
          </cell>
          <cell r="U659">
            <v>43088</v>
          </cell>
          <cell r="V659">
            <v>141424.31999999998</v>
          </cell>
          <cell r="W659">
            <v>168874</v>
          </cell>
          <cell r="X659">
            <v>0</v>
          </cell>
          <cell r="Y659">
            <v>67749</v>
          </cell>
          <cell r="Z659">
            <v>137500</v>
          </cell>
          <cell r="AB659">
            <v>4503578.3454816006</v>
          </cell>
        </row>
        <row r="660">
          <cell r="B660" t="str">
            <v>Centro vacacional - Administrativo</v>
          </cell>
          <cell r="E660">
            <v>0</v>
          </cell>
        </row>
        <row r="661">
          <cell r="A661" t="str">
            <v>11010009</v>
          </cell>
          <cell r="B661" t="str">
            <v>Leon Sierra Manuel Alejandro</v>
          </cell>
          <cell r="C661" t="str">
            <v>Supervisor puntos de venta centro turist</v>
          </cell>
          <cell r="D661">
            <v>243.71360000000001</v>
          </cell>
          <cell r="E661">
            <v>7311.4080000000004</v>
          </cell>
          <cell r="H661">
            <v>7311.4080000000004</v>
          </cell>
          <cell r="I661">
            <v>292.45632000000001</v>
          </cell>
          <cell r="J661">
            <v>7603.8643200000006</v>
          </cell>
          <cell r="K661">
            <v>91247</v>
          </cell>
          <cell r="L661">
            <v>11670.555760000001</v>
          </cell>
          <cell r="M661">
            <v>1500</v>
          </cell>
          <cell r="N661">
            <v>1268</v>
          </cell>
          <cell r="O661">
            <v>6084</v>
          </cell>
          <cell r="P661">
            <v>6000</v>
          </cell>
          <cell r="Q661">
            <v>2535</v>
          </cell>
          <cell r="R661">
            <v>648</v>
          </cell>
          <cell r="S661">
            <v>3042</v>
          </cell>
          <cell r="T661">
            <v>11634</v>
          </cell>
          <cell r="U661">
            <v>1552</v>
          </cell>
          <cell r="V661">
            <v>0</v>
          </cell>
          <cell r="W661">
            <v>6084</v>
          </cell>
          <cell r="Z661">
            <v>2500</v>
          </cell>
          <cell r="AA661">
            <v>145764.55576000002</v>
          </cell>
        </row>
        <row r="662">
          <cell r="A662" t="str">
            <v>34010054</v>
          </cell>
          <cell r="B662" t="str">
            <v>Pech Cauich Raniger De Jesus</v>
          </cell>
          <cell r="C662" t="str">
            <v>Supervisor nocturno centro turistico</v>
          </cell>
          <cell r="D662">
            <v>180.23</v>
          </cell>
          <cell r="E662">
            <v>5406.9</v>
          </cell>
          <cell r="H662">
            <v>5406.9</v>
          </cell>
          <cell r="I662">
            <v>216.27599999999998</v>
          </cell>
          <cell r="J662">
            <v>5623.1759999999995</v>
          </cell>
          <cell r="K662">
            <v>67479</v>
          </cell>
          <cell r="L662">
            <v>8661.4879999999994</v>
          </cell>
          <cell r="M662">
            <v>1500</v>
          </cell>
          <cell r="N662">
            <v>938</v>
          </cell>
          <cell r="O662">
            <v>4499</v>
          </cell>
          <cell r="P662">
            <v>6000</v>
          </cell>
          <cell r="Q662">
            <v>1875</v>
          </cell>
          <cell r="S662">
            <v>2250</v>
          </cell>
          <cell r="T662">
            <v>8604</v>
          </cell>
          <cell r="U662">
            <v>1148</v>
          </cell>
          <cell r="V662">
            <v>0</v>
          </cell>
          <cell r="W662">
            <v>4499</v>
          </cell>
          <cell r="Z662">
            <v>2500</v>
          </cell>
          <cell r="AA662">
            <v>109953.488</v>
          </cell>
        </row>
        <row r="663">
          <cell r="A663" t="str">
            <v>34020005</v>
          </cell>
          <cell r="B663" t="str">
            <v>Sosa Sanchez Raul Fernando</v>
          </cell>
          <cell r="C663" t="str">
            <v>Recepcionista centro turistico</v>
          </cell>
          <cell r="D663">
            <v>118.976</v>
          </cell>
          <cell r="E663">
            <v>3569.2799999999997</v>
          </cell>
          <cell r="H663">
            <v>3569.2799999999997</v>
          </cell>
          <cell r="I663">
            <v>142.77119999999999</v>
          </cell>
          <cell r="J663">
            <v>3712.0511999999999</v>
          </cell>
          <cell r="K663">
            <v>44545</v>
          </cell>
          <cell r="L663">
            <v>5230.9616000000005</v>
          </cell>
          <cell r="M663">
            <v>1500</v>
          </cell>
          <cell r="N663">
            <v>619</v>
          </cell>
          <cell r="O663">
            <v>2970</v>
          </cell>
          <cell r="P663">
            <v>6000</v>
          </cell>
          <cell r="Q663">
            <v>1238</v>
          </cell>
          <cell r="S663">
            <v>1485</v>
          </cell>
          <cell r="T663">
            <v>5680</v>
          </cell>
          <cell r="U663">
            <v>758</v>
          </cell>
          <cell r="V663">
            <v>2307.6</v>
          </cell>
          <cell r="W663">
            <v>2970</v>
          </cell>
          <cell r="Z663">
            <v>2500</v>
          </cell>
          <cell r="AA663">
            <v>77803.561600000015</v>
          </cell>
        </row>
        <row r="664">
          <cell r="A664" t="str">
            <v>34020006</v>
          </cell>
          <cell r="B664" t="str">
            <v>Rodriguez Cahum Maria Luisa</v>
          </cell>
          <cell r="C664" t="str">
            <v>Recepcionista centro turistico</v>
          </cell>
          <cell r="D664">
            <v>118.976</v>
          </cell>
          <cell r="E664">
            <v>3569.2799999999997</v>
          </cell>
          <cell r="H664">
            <v>3569.2799999999997</v>
          </cell>
          <cell r="I664">
            <v>142.77119999999999</v>
          </cell>
          <cell r="J664">
            <v>3712.0511999999999</v>
          </cell>
          <cell r="K664">
            <v>44545</v>
          </cell>
          <cell r="L664">
            <v>5230.9616000000005</v>
          </cell>
          <cell r="M664">
            <v>1500</v>
          </cell>
          <cell r="N664">
            <v>619</v>
          </cell>
          <cell r="O664">
            <v>2970</v>
          </cell>
          <cell r="P664">
            <v>6000</v>
          </cell>
          <cell r="Q664">
            <v>1238</v>
          </cell>
          <cell r="S664">
            <v>1485</v>
          </cell>
          <cell r="T664">
            <v>5680</v>
          </cell>
          <cell r="U664">
            <v>758</v>
          </cell>
          <cell r="V664">
            <v>2307.6</v>
          </cell>
          <cell r="W664">
            <v>2970</v>
          </cell>
          <cell r="Z664">
            <v>2500</v>
          </cell>
          <cell r="AA664">
            <v>77803.561600000015</v>
          </cell>
        </row>
        <row r="665">
          <cell r="A665" t="str">
            <v>34020007</v>
          </cell>
          <cell r="B665" t="str">
            <v>Dzul Hernandez Rodrigo Adrian</v>
          </cell>
          <cell r="C665" t="str">
            <v>Intendente centro turistico</v>
          </cell>
          <cell r="D665">
            <v>86.53</v>
          </cell>
          <cell r="E665">
            <v>2595.9</v>
          </cell>
          <cell r="H665">
            <v>2595.9</v>
          </cell>
          <cell r="I665">
            <v>103.83600000000001</v>
          </cell>
          <cell r="J665">
            <v>2699.7359999999999</v>
          </cell>
          <cell r="K665">
            <v>32397</v>
          </cell>
          <cell r="L665">
            <v>3599.6479999999997</v>
          </cell>
          <cell r="M665">
            <v>1500</v>
          </cell>
          <cell r="N665">
            <v>450</v>
          </cell>
          <cell r="O665">
            <v>2160</v>
          </cell>
          <cell r="P665">
            <v>6000</v>
          </cell>
          <cell r="Q665">
            <v>900</v>
          </cell>
          <cell r="S665">
            <v>1080</v>
          </cell>
          <cell r="T665">
            <v>4131</v>
          </cell>
          <cell r="U665">
            <v>551</v>
          </cell>
          <cell r="V665">
            <v>3262.32</v>
          </cell>
          <cell r="W665">
            <v>2160</v>
          </cell>
          <cell r="Z665">
            <v>2500</v>
          </cell>
          <cell r="AA665">
            <v>60690.968000000001</v>
          </cell>
        </row>
        <row r="666">
          <cell r="A666" t="str">
            <v>34020008</v>
          </cell>
          <cell r="B666" t="str">
            <v>Sonda Sierra Estela Del Carmen</v>
          </cell>
          <cell r="C666" t="str">
            <v>Cajero "a"</v>
          </cell>
          <cell r="D666">
            <v>108.16</v>
          </cell>
          <cell r="E666">
            <v>3244.7999999999997</v>
          </cell>
          <cell r="H666">
            <v>3244.7999999999997</v>
          </cell>
          <cell r="I666">
            <v>129.792</v>
          </cell>
          <cell r="J666">
            <v>3374.5919999999996</v>
          </cell>
          <cell r="K666">
            <v>40496</v>
          </cell>
          <cell r="L666">
            <v>4671.6159999999991</v>
          </cell>
          <cell r="M666">
            <v>1500</v>
          </cell>
          <cell r="N666">
            <v>563</v>
          </cell>
          <cell r="O666">
            <v>2700</v>
          </cell>
          <cell r="P666">
            <v>6000</v>
          </cell>
          <cell r="Q666">
            <v>1125</v>
          </cell>
          <cell r="S666">
            <v>1350</v>
          </cell>
          <cell r="T666">
            <v>5164</v>
          </cell>
          <cell r="U666">
            <v>689</v>
          </cell>
          <cell r="V666">
            <v>2817.84</v>
          </cell>
          <cell r="W666">
            <v>2700</v>
          </cell>
          <cell r="Z666">
            <v>2500</v>
          </cell>
          <cell r="AA666">
            <v>72276.456000000006</v>
          </cell>
        </row>
        <row r="667">
          <cell r="A667" t="str">
            <v>34020024</v>
          </cell>
          <cell r="B667" t="str">
            <v>Cab Jimenez Alicia Noemi</v>
          </cell>
          <cell r="C667" t="str">
            <v>Secretaria de Depto. "b"</v>
          </cell>
          <cell r="D667">
            <v>117.17</v>
          </cell>
          <cell r="E667">
            <v>3515.1</v>
          </cell>
          <cell r="H667">
            <v>3515.1</v>
          </cell>
          <cell r="I667">
            <v>140.60400000000001</v>
          </cell>
          <cell r="J667">
            <v>3655.7039999999997</v>
          </cell>
          <cell r="K667">
            <v>43869</v>
          </cell>
          <cell r="L667">
            <v>5143.5619999999999</v>
          </cell>
          <cell r="M667">
            <v>1500</v>
          </cell>
          <cell r="N667">
            <v>610</v>
          </cell>
          <cell r="O667">
            <v>2925</v>
          </cell>
          <cell r="P667">
            <v>6000</v>
          </cell>
          <cell r="Q667">
            <v>1219</v>
          </cell>
          <cell r="R667">
            <v>1620</v>
          </cell>
          <cell r="S667">
            <v>1463</v>
          </cell>
          <cell r="T667">
            <v>5594</v>
          </cell>
          <cell r="U667">
            <v>746</v>
          </cell>
          <cell r="V667">
            <v>2344.8000000000002</v>
          </cell>
          <cell r="W667">
            <v>2925</v>
          </cell>
          <cell r="Z667">
            <v>2500</v>
          </cell>
          <cell r="AA667">
            <v>78459.362000000008</v>
          </cell>
        </row>
        <row r="668">
          <cell r="A668" t="str">
            <v>34020030</v>
          </cell>
          <cell r="B668" t="str">
            <v>Aguirre Bacelis Candelaria Josefina</v>
          </cell>
          <cell r="C668" t="str">
            <v>Auxiliar centro turistico "a"</v>
          </cell>
          <cell r="D668">
            <v>104.55</v>
          </cell>
          <cell r="E668">
            <v>3136.5</v>
          </cell>
          <cell r="H668">
            <v>3136.5</v>
          </cell>
          <cell r="I668">
            <v>125.46000000000001</v>
          </cell>
          <cell r="J668">
            <v>3261.96</v>
          </cell>
          <cell r="K668">
            <v>39144</v>
          </cell>
          <cell r="L668">
            <v>4496.91</v>
          </cell>
          <cell r="M668">
            <v>1500</v>
          </cell>
          <cell r="N668">
            <v>544</v>
          </cell>
          <cell r="O668">
            <v>2610</v>
          </cell>
          <cell r="P668">
            <v>6000</v>
          </cell>
          <cell r="Q668">
            <v>1088</v>
          </cell>
          <cell r="S668">
            <v>1305</v>
          </cell>
          <cell r="T668">
            <v>4991</v>
          </cell>
          <cell r="U668">
            <v>666</v>
          </cell>
          <cell r="V668">
            <v>2892</v>
          </cell>
          <cell r="W668">
            <v>2610</v>
          </cell>
          <cell r="Z668">
            <v>2500</v>
          </cell>
          <cell r="AA668">
            <v>70346.91</v>
          </cell>
        </row>
        <row r="669">
          <cell r="A669" t="str">
            <v>34080010</v>
          </cell>
          <cell r="B669" t="str">
            <v>Llanes Cervera Luis Felipe</v>
          </cell>
          <cell r="C669" t="str">
            <v>Vigilante centro turistico</v>
          </cell>
          <cell r="D669">
            <v>83.2</v>
          </cell>
          <cell r="E669">
            <v>2496</v>
          </cell>
          <cell r="H669">
            <v>2496</v>
          </cell>
          <cell r="I669">
            <v>99.84</v>
          </cell>
          <cell r="J669">
            <v>2595.84</v>
          </cell>
          <cell r="K669">
            <v>31151</v>
          </cell>
          <cell r="L669">
            <v>3461.12</v>
          </cell>
          <cell r="M669">
            <v>1500</v>
          </cell>
          <cell r="N669">
            <v>433</v>
          </cell>
          <cell r="O669">
            <v>2077</v>
          </cell>
          <cell r="P669">
            <v>6000</v>
          </cell>
          <cell r="Q669">
            <v>866</v>
          </cell>
          <cell r="S669">
            <v>1039</v>
          </cell>
          <cell r="T669">
            <v>3972</v>
          </cell>
          <cell r="U669">
            <v>530</v>
          </cell>
          <cell r="V669">
            <v>3330.96</v>
          </cell>
          <cell r="W669">
            <v>2077</v>
          </cell>
          <cell r="Z669">
            <v>2500</v>
          </cell>
          <cell r="AA669">
            <v>58937.08</v>
          </cell>
        </row>
        <row r="670">
          <cell r="A670" t="str">
            <v>45010002</v>
          </cell>
          <cell r="B670" t="str">
            <v>Contreras Gonzalez Pedro Jose</v>
          </cell>
          <cell r="C670" t="str">
            <v>Supervisor puntos de venta centro turist</v>
          </cell>
          <cell r="D670">
            <v>243.71360000000001</v>
          </cell>
          <cell r="E670">
            <v>7311.4080000000004</v>
          </cell>
          <cell r="H670">
            <v>7311.4080000000004</v>
          </cell>
          <cell r="I670">
            <v>292.45632000000001</v>
          </cell>
          <cell r="J670">
            <v>7603.8643200000006</v>
          </cell>
          <cell r="K670">
            <v>91247</v>
          </cell>
          <cell r="L670">
            <v>11670.555760000001</v>
          </cell>
          <cell r="M670">
            <v>1500</v>
          </cell>
          <cell r="N670">
            <v>1268</v>
          </cell>
          <cell r="O670">
            <v>6084</v>
          </cell>
          <cell r="P670">
            <v>6000</v>
          </cell>
          <cell r="Q670">
            <v>2535</v>
          </cell>
          <cell r="R670">
            <v>324</v>
          </cell>
          <cell r="S670">
            <v>3042</v>
          </cell>
          <cell r="T670">
            <v>11634</v>
          </cell>
          <cell r="U670">
            <v>1552</v>
          </cell>
          <cell r="V670">
            <v>0</v>
          </cell>
          <cell r="W670">
            <v>6084</v>
          </cell>
          <cell r="Z670">
            <v>2500</v>
          </cell>
          <cell r="AA670">
            <v>145440.55576000002</v>
          </cell>
        </row>
        <row r="671">
          <cell r="A671" t="str">
            <v>34010002</v>
          </cell>
          <cell r="B671" t="str">
            <v>Arias Colli Joel Francisco</v>
          </cell>
          <cell r="C671" t="str">
            <v>Auxiliar centro turistico "b"</v>
          </cell>
          <cell r="D671">
            <v>104.547456</v>
          </cell>
          <cell r="E671">
            <v>3136.4236799999999</v>
          </cell>
          <cell r="H671">
            <v>3136.4236799999999</v>
          </cell>
          <cell r="I671">
            <v>125.4569472</v>
          </cell>
          <cell r="J671">
            <v>3261.8806271999997</v>
          </cell>
          <cell r="K671">
            <v>39143</v>
          </cell>
          <cell r="L671">
            <v>4496.7841695999996</v>
          </cell>
          <cell r="M671">
            <v>1500</v>
          </cell>
          <cell r="N671">
            <v>544</v>
          </cell>
          <cell r="O671">
            <v>2610</v>
          </cell>
          <cell r="P671">
            <v>6000</v>
          </cell>
          <cell r="Q671">
            <v>1088</v>
          </cell>
          <cell r="R671">
            <v>324</v>
          </cell>
          <cell r="S671">
            <v>1305</v>
          </cell>
          <cell r="T671">
            <v>4991</v>
          </cell>
          <cell r="U671">
            <v>666</v>
          </cell>
          <cell r="V671">
            <v>2892.24</v>
          </cell>
          <cell r="W671">
            <v>2610</v>
          </cell>
          <cell r="Z671">
            <v>2500</v>
          </cell>
          <cell r="AA671">
            <v>70670.024169600001</v>
          </cell>
        </row>
        <row r="672">
          <cell r="A672" t="str">
            <v>34010009</v>
          </cell>
          <cell r="B672" t="str">
            <v>Diaz Tolosa Miriam</v>
          </cell>
          <cell r="C672" t="str">
            <v>Auxiliar centro turistico "b"</v>
          </cell>
          <cell r="D672">
            <v>104.547456</v>
          </cell>
          <cell r="E672">
            <v>3136.4236799999999</v>
          </cell>
          <cell r="H672">
            <v>3136.4236799999999</v>
          </cell>
          <cell r="I672">
            <v>125.4569472</v>
          </cell>
          <cell r="J672">
            <v>3261.8806271999997</v>
          </cell>
          <cell r="K672">
            <v>39143</v>
          </cell>
          <cell r="L672">
            <v>4496.7841695999996</v>
          </cell>
          <cell r="M672">
            <v>1500</v>
          </cell>
          <cell r="N672">
            <v>544</v>
          </cell>
          <cell r="O672">
            <v>2610</v>
          </cell>
          <cell r="P672">
            <v>6000</v>
          </cell>
          <cell r="Q672">
            <v>1088</v>
          </cell>
          <cell r="R672">
            <v>324</v>
          </cell>
          <cell r="S672">
            <v>1305</v>
          </cell>
          <cell r="T672">
            <v>4991</v>
          </cell>
          <cell r="U672">
            <v>666</v>
          </cell>
          <cell r="V672">
            <v>2892.24</v>
          </cell>
          <cell r="W672">
            <v>2610</v>
          </cell>
          <cell r="Z672">
            <v>2500</v>
          </cell>
          <cell r="AA672">
            <v>70670.024169600001</v>
          </cell>
        </row>
        <row r="673">
          <cell r="A673" t="str">
            <v>34010010</v>
          </cell>
          <cell r="B673" t="str">
            <v>Dzul Chi Julio Cesar</v>
          </cell>
          <cell r="C673" t="str">
            <v>Auxiliar centro turistico "b"</v>
          </cell>
          <cell r="D673">
            <v>104.547456</v>
          </cell>
          <cell r="E673">
            <v>3136.4236799999999</v>
          </cell>
          <cell r="H673">
            <v>3136.4236799999999</v>
          </cell>
          <cell r="I673">
            <v>125.4569472</v>
          </cell>
          <cell r="J673">
            <v>3261.8806271999997</v>
          </cell>
          <cell r="K673">
            <v>39143</v>
          </cell>
          <cell r="L673">
            <v>4496.7841695999996</v>
          </cell>
          <cell r="M673">
            <v>1500</v>
          </cell>
          <cell r="N673">
            <v>544</v>
          </cell>
          <cell r="O673">
            <v>2610</v>
          </cell>
          <cell r="P673">
            <v>6000</v>
          </cell>
          <cell r="Q673">
            <v>1088</v>
          </cell>
          <cell r="R673">
            <v>324</v>
          </cell>
          <cell r="S673">
            <v>1305</v>
          </cell>
          <cell r="T673">
            <v>4991</v>
          </cell>
          <cell r="U673">
            <v>666</v>
          </cell>
          <cell r="V673">
            <v>2892.24</v>
          </cell>
          <cell r="W673">
            <v>2610</v>
          </cell>
          <cell r="Z673">
            <v>2500</v>
          </cell>
          <cell r="AA673">
            <v>70670.024169600001</v>
          </cell>
        </row>
        <row r="674">
          <cell r="A674" t="str">
            <v>34010011</v>
          </cell>
          <cell r="B674" t="str">
            <v>Euan Pastrana Virginia Del Rosario</v>
          </cell>
          <cell r="C674" t="str">
            <v>Camarera "b"</v>
          </cell>
          <cell r="D674">
            <v>97.343999999999994</v>
          </cell>
          <cell r="E674">
            <v>2920.3199999999997</v>
          </cell>
          <cell r="H674">
            <v>2920.3199999999997</v>
          </cell>
          <cell r="I674">
            <v>116.8128</v>
          </cell>
          <cell r="J674">
            <v>3037.1327999999999</v>
          </cell>
          <cell r="K674">
            <v>36446</v>
          </cell>
          <cell r="L674">
            <v>4107.1003999999994</v>
          </cell>
          <cell r="M674">
            <v>1500</v>
          </cell>
          <cell r="N674">
            <v>507</v>
          </cell>
          <cell r="O674">
            <v>2430</v>
          </cell>
          <cell r="P674">
            <v>6000</v>
          </cell>
          <cell r="Q674">
            <v>1013</v>
          </cell>
          <cell r="R674">
            <v>324</v>
          </cell>
          <cell r="S674">
            <v>1215</v>
          </cell>
          <cell r="T674">
            <v>4647</v>
          </cell>
          <cell r="U674">
            <v>620</v>
          </cell>
          <cell r="V674">
            <v>3040.08</v>
          </cell>
          <cell r="W674">
            <v>2430</v>
          </cell>
          <cell r="Z674">
            <v>2500</v>
          </cell>
          <cell r="AA674">
            <v>66779.180399999997</v>
          </cell>
        </row>
        <row r="675">
          <cell r="A675" t="str">
            <v>34010012</v>
          </cell>
          <cell r="B675" t="str">
            <v>Fuentes Graniel Braulio Alejandro</v>
          </cell>
          <cell r="C675" t="str">
            <v>Auxiliar centro turistico "b"</v>
          </cell>
          <cell r="D675">
            <v>104.547456</v>
          </cell>
          <cell r="E675">
            <v>3136.4236799999999</v>
          </cell>
          <cell r="H675">
            <v>3136.4236799999999</v>
          </cell>
          <cell r="I675">
            <v>125.4569472</v>
          </cell>
          <cell r="J675">
            <v>3261.8806271999997</v>
          </cell>
          <cell r="K675">
            <v>39143</v>
          </cell>
          <cell r="L675">
            <v>4496.7841695999996</v>
          </cell>
          <cell r="M675">
            <v>1500</v>
          </cell>
          <cell r="N675">
            <v>544</v>
          </cell>
          <cell r="O675">
            <v>2610</v>
          </cell>
          <cell r="P675">
            <v>6000</v>
          </cell>
          <cell r="Q675">
            <v>1088</v>
          </cell>
          <cell r="R675">
            <v>324</v>
          </cell>
          <cell r="S675">
            <v>1305</v>
          </cell>
          <cell r="T675">
            <v>4991</v>
          </cell>
          <cell r="U675">
            <v>666</v>
          </cell>
          <cell r="V675">
            <v>2892.24</v>
          </cell>
          <cell r="W675">
            <v>2610</v>
          </cell>
          <cell r="Z675">
            <v>2500</v>
          </cell>
          <cell r="AA675">
            <v>70670.024169600001</v>
          </cell>
        </row>
        <row r="676">
          <cell r="A676" t="str">
            <v>34010013</v>
          </cell>
          <cell r="B676" t="str">
            <v>Hernandez Salazar Nancy Gabriela</v>
          </cell>
          <cell r="C676" t="str">
            <v>Camarera "b"</v>
          </cell>
          <cell r="D676">
            <v>97.343999999999994</v>
          </cell>
          <cell r="E676">
            <v>2920.3199999999997</v>
          </cell>
          <cell r="H676">
            <v>2920.3199999999997</v>
          </cell>
          <cell r="I676">
            <v>116.8128</v>
          </cell>
          <cell r="J676">
            <v>3037.1327999999999</v>
          </cell>
          <cell r="K676">
            <v>36446</v>
          </cell>
          <cell r="L676">
            <v>4107.1003999999994</v>
          </cell>
          <cell r="M676">
            <v>1500</v>
          </cell>
          <cell r="N676">
            <v>507</v>
          </cell>
          <cell r="O676">
            <v>2430</v>
          </cell>
          <cell r="P676">
            <v>6000</v>
          </cell>
          <cell r="Q676">
            <v>1013</v>
          </cell>
          <cell r="R676">
            <v>324</v>
          </cell>
          <cell r="S676">
            <v>1215</v>
          </cell>
          <cell r="T676">
            <v>4647</v>
          </cell>
          <cell r="U676">
            <v>620</v>
          </cell>
          <cell r="V676">
            <v>3040.08</v>
          </cell>
          <cell r="W676">
            <v>2430</v>
          </cell>
          <cell r="Z676">
            <v>2500</v>
          </cell>
          <cell r="AA676">
            <v>66779.180399999997</v>
          </cell>
        </row>
        <row r="677">
          <cell r="A677" t="str">
            <v>34010016</v>
          </cell>
          <cell r="B677" t="str">
            <v>Matos Huchim Luis Manuel</v>
          </cell>
          <cell r="C677" t="str">
            <v>Auxiliar centro turistico "b"</v>
          </cell>
          <cell r="D677">
            <v>104.547456</v>
          </cell>
          <cell r="E677">
            <v>3136.4236799999999</v>
          </cell>
          <cell r="H677">
            <v>3136.4236799999999</v>
          </cell>
          <cell r="I677">
            <v>125.4569472</v>
          </cell>
          <cell r="J677">
            <v>3261.8806271999997</v>
          </cell>
          <cell r="K677">
            <v>39143</v>
          </cell>
          <cell r="L677">
            <v>4496.7841695999996</v>
          </cell>
          <cell r="M677">
            <v>1500</v>
          </cell>
          <cell r="N677">
            <v>544</v>
          </cell>
          <cell r="O677">
            <v>2610</v>
          </cell>
          <cell r="P677">
            <v>6000</v>
          </cell>
          <cell r="Q677">
            <v>1088</v>
          </cell>
          <cell r="R677">
            <v>324</v>
          </cell>
          <cell r="S677">
            <v>1305</v>
          </cell>
          <cell r="T677">
            <v>4991</v>
          </cell>
          <cell r="U677">
            <v>666</v>
          </cell>
          <cell r="V677">
            <v>2892.24</v>
          </cell>
          <cell r="W677">
            <v>2610</v>
          </cell>
          <cell r="Z677">
            <v>2500</v>
          </cell>
          <cell r="AA677">
            <v>70670.024169600001</v>
          </cell>
        </row>
        <row r="678">
          <cell r="A678" t="str">
            <v>34010017</v>
          </cell>
          <cell r="B678" t="str">
            <v>Noh Vargas Wilbert Heriberto</v>
          </cell>
          <cell r="C678" t="str">
            <v>Auxiliar centro turistico "b"</v>
          </cell>
          <cell r="D678">
            <v>104.547456</v>
          </cell>
          <cell r="E678">
            <v>3136.4236799999999</v>
          </cell>
          <cell r="H678">
            <v>3136.4236799999999</v>
          </cell>
          <cell r="I678">
            <v>125.4569472</v>
          </cell>
          <cell r="J678">
            <v>3261.8806271999997</v>
          </cell>
          <cell r="K678">
            <v>39143</v>
          </cell>
          <cell r="L678">
            <v>4496.7841695999996</v>
          </cell>
          <cell r="M678">
            <v>1500</v>
          </cell>
          <cell r="N678">
            <v>544</v>
          </cell>
          <cell r="O678">
            <v>2610</v>
          </cell>
          <cell r="P678">
            <v>6000</v>
          </cell>
          <cell r="Q678">
            <v>1088</v>
          </cell>
          <cell r="R678">
            <v>324</v>
          </cell>
          <cell r="S678">
            <v>1305</v>
          </cell>
          <cell r="T678">
            <v>4991</v>
          </cell>
          <cell r="U678">
            <v>666</v>
          </cell>
          <cell r="V678">
            <v>2892.24</v>
          </cell>
          <cell r="W678">
            <v>2610</v>
          </cell>
          <cell r="Z678">
            <v>2500</v>
          </cell>
          <cell r="AA678">
            <v>70670.024169600001</v>
          </cell>
        </row>
        <row r="679">
          <cell r="A679" t="str">
            <v>34010020</v>
          </cell>
          <cell r="B679" t="str">
            <v>Perez Herrera Adolfo Arturo</v>
          </cell>
          <cell r="C679" t="str">
            <v>Auxiliar centro turistico "b"</v>
          </cell>
          <cell r="D679">
            <v>104.547456</v>
          </cell>
          <cell r="E679">
            <v>3136.4236799999999</v>
          </cell>
          <cell r="H679">
            <v>3136.4236799999999</v>
          </cell>
          <cell r="I679">
            <v>125.4569472</v>
          </cell>
          <cell r="J679">
            <v>3261.8806271999997</v>
          </cell>
          <cell r="K679">
            <v>39143</v>
          </cell>
          <cell r="L679">
            <v>4496.7841695999996</v>
          </cell>
          <cell r="M679">
            <v>1500</v>
          </cell>
          <cell r="N679">
            <v>544</v>
          </cell>
          <cell r="O679">
            <v>2610</v>
          </cell>
          <cell r="P679">
            <v>6000</v>
          </cell>
          <cell r="Q679">
            <v>1088</v>
          </cell>
          <cell r="R679">
            <v>324</v>
          </cell>
          <cell r="S679">
            <v>1305</v>
          </cell>
          <cell r="T679">
            <v>4991</v>
          </cell>
          <cell r="U679">
            <v>666</v>
          </cell>
          <cell r="V679">
            <v>2892.24</v>
          </cell>
          <cell r="W679">
            <v>2610</v>
          </cell>
          <cell r="Z679">
            <v>2500</v>
          </cell>
          <cell r="AA679">
            <v>70670.024169600001</v>
          </cell>
        </row>
        <row r="680">
          <cell r="A680" t="str">
            <v>34010052</v>
          </cell>
          <cell r="B680" t="str">
            <v>Perez Castillo Ysabel</v>
          </cell>
          <cell r="C680" t="str">
            <v>Camarera "b"</v>
          </cell>
          <cell r="D680">
            <v>97.343999999999994</v>
          </cell>
          <cell r="E680">
            <v>2920.3199999999997</v>
          </cell>
          <cell r="H680">
            <v>2920.3199999999997</v>
          </cell>
          <cell r="I680">
            <v>116.8128</v>
          </cell>
          <cell r="J680">
            <v>3037.1327999999999</v>
          </cell>
          <cell r="K680">
            <v>36446</v>
          </cell>
          <cell r="L680">
            <v>4107.1003999999994</v>
          </cell>
          <cell r="M680">
            <v>1500</v>
          </cell>
          <cell r="N680">
            <v>507</v>
          </cell>
          <cell r="O680">
            <v>2430</v>
          </cell>
          <cell r="P680">
            <v>6000</v>
          </cell>
          <cell r="Q680">
            <v>1013</v>
          </cell>
          <cell r="S680">
            <v>1215</v>
          </cell>
          <cell r="T680">
            <v>4647</v>
          </cell>
          <cell r="U680">
            <v>620</v>
          </cell>
          <cell r="V680">
            <v>3040.08</v>
          </cell>
          <cell r="W680">
            <v>2430</v>
          </cell>
          <cell r="Z680">
            <v>2500</v>
          </cell>
          <cell r="AA680">
            <v>66455.180399999997</v>
          </cell>
        </row>
        <row r="681">
          <cell r="A681" t="str">
            <v>34010062</v>
          </cell>
          <cell r="B681" t="str">
            <v>Barrientos Cortes Laura Angelica</v>
          </cell>
          <cell r="C681" t="str">
            <v>Camarera "a"</v>
          </cell>
          <cell r="D681">
            <v>97.34</v>
          </cell>
          <cell r="E681">
            <v>2920.2000000000003</v>
          </cell>
          <cell r="H681">
            <v>2920.2000000000003</v>
          </cell>
          <cell r="I681">
            <v>116.80800000000001</v>
          </cell>
          <cell r="J681">
            <v>3037.0080000000003</v>
          </cell>
          <cell r="K681">
            <v>36445</v>
          </cell>
          <cell r="L681">
            <v>4106.9040000000005</v>
          </cell>
          <cell r="M681">
            <v>1500</v>
          </cell>
          <cell r="N681">
            <v>507</v>
          </cell>
          <cell r="O681">
            <v>2430</v>
          </cell>
          <cell r="P681">
            <v>6000</v>
          </cell>
          <cell r="Q681">
            <v>1013</v>
          </cell>
          <cell r="S681">
            <v>1215</v>
          </cell>
          <cell r="T681">
            <v>4647</v>
          </cell>
          <cell r="U681">
            <v>620</v>
          </cell>
          <cell r="V681">
            <v>3040.08</v>
          </cell>
          <cell r="W681">
            <v>2430</v>
          </cell>
          <cell r="Z681">
            <v>2500</v>
          </cell>
          <cell r="AA681">
            <v>66453.983999999997</v>
          </cell>
        </row>
        <row r="682">
          <cell r="A682" t="str">
            <v>34010064</v>
          </cell>
          <cell r="B682" t="str">
            <v>Fan Pino Nancy Beatriz</v>
          </cell>
          <cell r="C682" t="str">
            <v>Administrador</v>
          </cell>
          <cell r="D682">
            <v>723.81</v>
          </cell>
          <cell r="E682">
            <v>21714.3</v>
          </cell>
          <cell r="H682">
            <v>21714.3</v>
          </cell>
          <cell r="I682">
            <v>868.572</v>
          </cell>
          <cell r="J682">
            <v>22582.871999999999</v>
          </cell>
          <cell r="K682">
            <v>270995</v>
          </cell>
          <cell r="L682">
            <v>40527.33</v>
          </cell>
          <cell r="M682">
            <v>1500</v>
          </cell>
          <cell r="N682">
            <v>3764</v>
          </cell>
          <cell r="P682">
            <v>6000</v>
          </cell>
          <cell r="Q682">
            <v>7528</v>
          </cell>
          <cell r="S682">
            <v>9034</v>
          </cell>
          <cell r="T682">
            <v>34552</v>
          </cell>
          <cell r="U682">
            <v>4607</v>
          </cell>
          <cell r="V682">
            <v>0</v>
          </cell>
          <cell r="W682">
            <v>18067</v>
          </cell>
          <cell r="Y682">
            <v>67749</v>
          </cell>
          <cell r="Z682">
            <v>2500</v>
          </cell>
          <cell r="AA682">
            <v>466823.33</v>
          </cell>
        </row>
        <row r="683">
          <cell r="A683" t="str">
            <v>34060001</v>
          </cell>
          <cell r="B683" t="str">
            <v>Balam Canche Jose Alberto</v>
          </cell>
          <cell r="C683" t="str">
            <v>Intendente centro turistico</v>
          </cell>
          <cell r="D683">
            <v>86.528000000000006</v>
          </cell>
          <cell r="E683">
            <v>2595.84</v>
          </cell>
          <cell r="H683">
            <v>2595.84</v>
          </cell>
          <cell r="I683">
            <v>103.8336</v>
          </cell>
          <cell r="J683">
            <v>2699.6736000000001</v>
          </cell>
          <cell r="K683">
            <v>32397</v>
          </cell>
          <cell r="L683">
            <v>3599.5648000000001</v>
          </cell>
          <cell r="M683">
            <v>1500</v>
          </cell>
          <cell r="N683">
            <v>450</v>
          </cell>
          <cell r="O683">
            <v>2160</v>
          </cell>
          <cell r="P683">
            <v>6000</v>
          </cell>
          <cell r="Q683">
            <v>900</v>
          </cell>
          <cell r="S683">
            <v>1080</v>
          </cell>
          <cell r="T683">
            <v>4131</v>
          </cell>
          <cell r="U683">
            <v>551</v>
          </cell>
          <cell r="V683">
            <v>3262.56</v>
          </cell>
          <cell r="W683">
            <v>2160</v>
          </cell>
          <cell r="Z683">
            <v>2500</v>
          </cell>
          <cell r="AA683">
            <v>60691.124799999998</v>
          </cell>
        </row>
        <row r="684">
          <cell r="A684" t="str">
            <v>34060006</v>
          </cell>
          <cell r="B684" t="str">
            <v>Perez Sanchez Sergio Octavio</v>
          </cell>
          <cell r="C684" t="str">
            <v>Intendente centro turistico</v>
          </cell>
          <cell r="D684">
            <v>86.528000000000006</v>
          </cell>
          <cell r="E684">
            <v>2595.84</v>
          </cell>
          <cell r="H684">
            <v>2595.84</v>
          </cell>
          <cell r="I684">
            <v>103.8336</v>
          </cell>
          <cell r="J684">
            <v>2699.6736000000001</v>
          </cell>
          <cell r="K684">
            <v>32397</v>
          </cell>
          <cell r="L684">
            <v>3599.5648000000001</v>
          </cell>
          <cell r="M684">
            <v>1500</v>
          </cell>
          <cell r="N684">
            <v>450</v>
          </cell>
          <cell r="O684">
            <v>2160</v>
          </cell>
          <cell r="P684">
            <v>6000</v>
          </cell>
          <cell r="Q684">
            <v>900</v>
          </cell>
          <cell r="S684">
            <v>1080</v>
          </cell>
          <cell r="T684">
            <v>4131</v>
          </cell>
          <cell r="U684">
            <v>551</v>
          </cell>
          <cell r="V684">
            <v>3262.56</v>
          </cell>
          <cell r="W684">
            <v>2160</v>
          </cell>
          <cell r="Z684">
            <v>2500</v>
          </cell>
          <cell r="AA684">
            <v>60691.124799999998</v>
          </cell>
        </row>
        <row r="685">
          <cell r="A685" t="str">
            <v>34060043</v>
          </cell>
          <cell r="B685" t="str">
            <v>Escobedo Escamilla Celso Felipe</v>
          </cell>
          <cell r="C685" t="str">
            <v>Auxiliar centro turistico "b"</v>
          </cell>
          <cell r="D685">
            <v>104.547456</v>
          </cell>
          <cell r="E685">
            <v>3136.4236799999999</v>
          </cell>
          <cell r="H685">
            <v>3136.4236799999999</v>
          </cell>
          <cell r="I685">
            <v>125.4569472</v>
          </cell>
          <cell r="J685">
            <v>3261.8806271999997</v>
          </cell>
          <cell r="K685">
            <v>39143</v>
          </cell>
          <cell r="L685">
            <v>4496.7841695999996</v>
          </cell>
          <cell r="M685">
            <v>1500</v>
          </cell>
          <cell r="N685">
            <v>544</v>
          </cell>
          <cell r="O685">
            <v>2610</v>
          </cell>
          <cell r="P685">
            <v>6000</v>
          </cell>
          <cell r="Q685">
            <v>1088</v>
          </cell>
          <cell r="R685">
            <v>1296</v>
          </cell>
          <cell r="S685">
            <v>1305</v>
          </cell>
          <cell r="T685">
            <v>4991</v>
          </cell>
          <cell r="U685">
            <v>666</v>
          </cell>
          <cell r="V685">
            <v>2892.24</v>
          </cell>
          <cell r="W685">
            <v>2610</v>
          </cell>
          <cell r="Z685">
            <v>2500</v>
          </cell>
          <cell r="AA685">
            <v>71642.024169600001</v>
          </cell>
        </row>
        <row r="686">
          <cell r="A686" t="str">
            <v>34060056</v>
          </cell>
          <cell r="B686" t="str">
            <v>Hernandez Garcia Luis Alfonso</v>
          </cell>
          <cell r="C686" t="str">
            <v>Auxiliar centro turistico "b"</v>
          </cell>
          <cell r="D686">
            <v>104.547456</v>
          </cell>
          <cell r="E686">
            <v>3136.4236799999999</v>
          </cell>
          <cell r="H686">
            <v>3136.4236799999999</v>
          </cell>
          <cell r="I686">
            <v>125.4569472</v>
          </cell>
          <cell r="J686">
            <v>3261.8806271999997</v>
          </cell>
          <cell r="K686">
            <v>39143</v>
          </cell>
          <cell r="L686">
            <v>4496.7841695999996</v>
          </cell>
          <cell r="M686">
            <v>1500</v>
          </cell>
          <cell r="N686">
            <v>544</v>
          </cell>
          <cell r="O686">
            <v>2610</v>
          </cell>
          <cell r="P686">
            <v>6000</v>
          </cell>
          <cell r="Q686">
            <v>1088</v>
          </cell>
          <cell r="S686">
            <v>1305</v>
          </cell>
          <cell r="T686">
            <v>4991</v>
          </cell>
          <cell r="U686">
            <v>666</v>
          </cell>
          <cell r="V686">
            <v>2892.24</v>
          </cell>
          <cell r="W686">
            <v>2610</v>
          </cell>
          <cell r="Z686">
            <v>2500</v>
          </cell>
          <cell r="AA686">
            <v>70346.024169599987</v>
          </cell>
        </row>
        <row r="687">
          <cell r="A687" t="str">
            <v>34060060</v>
          </cell>
          <cell r="B687" t="str">
            <v>Castro Uc Martin Clemente Hto.</v>
          </cell>
          <cell r="C687" t="str">
            <v>Sup. Servicios centro turistico</v>
          </cell>
          <cell r="D687">
            <v>108.13</v>
          </cell>
          <cell r="E687">
            <v>3243.8999999999996</v>
          </cell>
          <cell r="H687">
            <v>3243.8999999999996</v>
          </cell>
          <cell r="I687">
            <v>129.756</v>
          </cell>
          <cell r="J687">
            <v>3373.6559999999995</v>
          </cell>
          <cell r="K687">
            <v>40484</v>
          </cell>
          <cell r="L687">
            <v>4671.6159999999991</v>
          </cell>
          <cell r="M687">
            <v>1500</v>
          </cell>
          <cell r="N687">
            <v>563</v>
          </cell>
          <cell r="O687">
            <v>2699</v>
          </cell>
          <cell r="P687">
            <v>6000</v>
          </cell>
          <cell r="Q687">
            <v>1125</v>
          </cell>
          <cell r="S687">
            <v>1350</v>
          </cell>
          <cell r="T687">
            <v>5162</v>
          </cell>
          <cell r="U687">
            <v>689</v>
          </cell>
          <cell r="V687">
            <v>2892</v>
          </cell>
          <cell r="W687">
            <v>2699</v>
          </cell>
          <cell r="Z687">
            <v>2500</v>
          </cell>
          <cell r="AA687">
            <v>72334.616000000009</v>
          </cell>
        </row>
        <row r="688">
          <cell r="A688" t="str">
            <v>34060061</v>
          </cell>
          <cell r="B688" t="str">
            <v>Chim Quintal Mario Eiter</v>
          </cell>
          <cell r="C688" t="str">
            <v>Intendente centro turistico</v>
          </cell>
          <cell r="D688">
            <v>86.528000000000006</v>
          </cell>
          <cell r="E688">
            <v>2595.84</v>
          </cell>
          <cell r="H688">
            <v>2595.84</v>
          </cell>
          <cell r="I688">
            <v>103.8336</v>
          </cell>
          <cell r="J688">
            <v>2699.6736000000001</v>
          </cell>
          <cell r="K688">
            <v>32397</v>
          </cell>
          <cell r="L688">
            <v>3599.5648000000001</v>
          </cell>
          <cell r="M688">
            <v>1500</v>
          </cell>
          <cell r="N688">
            <v>450</v>
          </cell>
          <cell r="O688">
            <v>2160</v>
          </cell>
          <cell r="P688">
            <v>6000</v>
          </cell>
          <cell r="Q688">
            <v>900</v>
          </cell>
          <cell r="S688">
            <v>1080</v>
          </cell>
          <cell r="T688">
            <v>4131</v>
          </cell>
          <cell r="U688">
            <v>551</v>
          </cell>
          <cell r="V688">
            <v>3262.56</v>
          </cell>
          <cell r="W688">
            <v>2160</v>
          </cell>
          <cell r="Z688">
            <v>2500</v>
          </cell>
          <cell r="AA688">
            <v>60691.124799999998</v>
          </cell>
        </row>
        <row r="689">
          <cell r="A689" t="str">
            <v>34060062</v>
          </cell>
          <cell r="B689" t="str">
            <v>Ruiz Baquedano Jorge Carlos</v>
          </cell>
          <cell r="C689" t="str">
            <v>Intendente centro turistico</v>
          </cell>
          <cell r="D689">
            <v>86.528000000000006</v>
          </cell>
          <cell r="E689">
            <v>2595.84</v>
          </cell>
          <cell r="H689">
            <v>2595.84</v>
          </cell>
          <cell r="I689">
            <v>103.8336</v>
          </cell>
          <cell r="J689">
            <v>2699.6736000000001</v>
          </cell>
          <cell r="K689">
            <v>32397</v>
          </cell>
          <cell r="L689">
            <v>3599.5648000000001</v>
          </cell>
          <cell r="M689">
            <v>1500</v>
          </cell>
          <cell r="N689">
            <v>450</v>
          </cell>
          <cell r="O689">
            <v>2160</v>
          </cell>
          <cell r="P689">
            <v>6000</v>
          </cell>
          <cell r="Q689">
            <v>900</v>
          </cell>
          <cell r="S689">
            <v>1080</v>
          </cell>
          <cell r="T689">
            <v>4131</v>
          </cell>
          <cell r="U689">
            <v>551</v>
          </cell>
          <cell r="V689">
            <v>3262.56</v>
          </cell>
          <cell r="W689">
            <v>2160</v>
          </cell>
          <cell r="Z689">
            <v>2500</v>
          </cell>
          <cell r="AA689">
            <v>60691.124799999998</v>
          </cell>
        </row>
        <row r="690">
          <cell r="A690" t="str">
            <v>34010055</v>
          </cell>
          <cell r="B690" t="str">
            <v>Caamal Chale Adda Patricia</v>
          </cell>
          <cell r="C690" t="str">
            <v>Auxiliar centro turistico "b"</v>
          </cell>
          <cell r="D690">
            <v>104.547456</v>
          </cell>
          <cell r="E690">
            <v>3136.4236799999999</v>
          </cell>
          <cell r="H690">
            <v>3136.4236799999999</v>
          </cell>
          <cell r="I690">
            <v>125.4569472</v>
          </cell>
          <cell r="J690">
            <v>3261.8806271999997</v>
          </cell>
          <cell r="K690">
            <v>39143</v>
          </cell>
          <cell r="L690">
            <v>4496.7841695999996</v>
          </cell>
          <cell r="M690">
            <v>1500</v>
          </cell>
          <cell r="N690">
            <v>544</v>
          </cell>
          <cell r="O690">
            <v>2610</v>
          </cell>
          <cell r="P690">
            <v>6000</v>
          </cell>
          <cell r="Q690">
            <v>1088</v>
          </cell>
          <cell r="S690">
            <v>1305</v>
          </cell>
          <cell r="T690">
            <v>4991</v>
          </cell>
          <cell r="U690">
            <v>666</v>
          </cell>
          <cell r="V690">
            <v>2892.24</v>
          </cell>
          <cell r="W690">
            <v>2610</v>
          </cell>
          <cell r="Z690">
            <v>2500</v>
          </cell>
          <cell r="AA690">
            <v>70346.024169599987</v>
          </cell>
        </row>
        <row r="691">
          <cell r="A691" t="str">
            <v>34030027</v>
          </cell>
          <cell r="B691" t="str">
            <v>Manzano Dominguez Derly Dalia</v>
          </cell>
          <cell r="C691" t="str">
            <v>Cocinero Centro turistico</v>
          </cell>
          <cell r="D691">
            <v>122.5744</v>
          </cell>
          <cell r="E691">
            <v>3677.232</v>
          </cell>
          <cell r="H691">
            <v>3677.232</v>
          </cell>
          <cell r="I691">
            <v>147.08928</v>
          </cell>
          <cell r="J691">
            <v>3824.3212800000001</v>
          </cell>
          <cell r="K691">
            <v>45892</v>
          </cell>
          <cell r="L691">
            <v>5629.3550400000004</v>
          </cell>
          <cell r="M691">
            <v>1500</v>
          </cell>
          <cell r="N691">
            <v>638</v>
          </cell>
          <cell r="O691">
            <v>3060</v>
          </cell>
          <cell r="P691">
            <v>6000</v>
          </cell>
          <cell r="Q691">
            <v>1275</v>
          </cell>
          <cell r="R691">
            <v>324</v>
          </cell>
          <cell r="S691">
            <v>1530</v>
          </cell>
          <cell r="T691">
            <v>5852</v>
          </cell>
          <cell r="U691">
            <v>781</v>
          </cell>
          <cell r="V691">
            <v>2233.6799999999998</v>
          </cell>
          <cell r="W691">
            <v>3060</v>
          </cell>
          <cell r="Z691">
            <v>2500</v>
          </cell>
          <cell r="AA691">
            <v>80275.035039999988</v>
          </cell>
        </row>
        <row r="692">
          <cell r="A692" t="str">
            <v>34030028</v>
          </cell>
          <cell r="B692" t="str">
            <v>Munguia Hernandez Paula</v>
          </cell>
          <cell r="C692" t="str">
            <v>Auxiliar centro turistico "b"</v>
          </cell>
          <cell r="D692">
            <v>104.55119999999999</v>
          </cell>
          <cell r="E692">
            <v>3136.5360000000001</v>
          </cell>
          <cell r="H692">
            <v>3136.5360000000001</v>
          </cell>
          <cell r="I692">
            <v>125.46144000000001</v>
          </cell>
          <cell r="J692">
            <v>3261.9974400000001</v>
          </cell>
          <cell r="K692">
            <v>39144</v>
          </cell>
          <cell r="L692">
            <v>4496.9699200000005</v>
          </cell>
          <cell r="M692">
            <v>1500</v>
          </cell>
          <cell r="N692">
            <v>544</v>
          </cell>
          <cell r="O692">
            <v>2610</v>
          </cell>
          <cell r="P692">
            <v>6000</v>
          </cell>
          <cell r="Q692">
            <v>1088</v>
          </cell>
          <cell r="R692">
            <v>972</v>
          </cell>
          <cell r="S692">
            <v>1305</v>
          </cell>
          <cell r="T692">
            <v>4991</v>
          </cell>
          <cell r="U692">
            <v>666</v>
          </cell>
          <cell r="V692">
            <v>2892</v>
          </cell>
          <cell r="W692">
            <v>2610</v>
          </cell>
          <cell r="Z692">
            <v>2500</v>
          </cell>
          <cell r="AA692">
            <v>71318.969920000003</v>
          </cell>
        </row>
        <row r="693">
          <cell r="A693" t="str">
            <v>34030029</v>
          </cell>
          <cell r="B693" t="str">
            <v>Parra Briceño Juan Manuel</v>
          </cell>
          <cell r="C693" t="str">
            <v>Auxiliar centro turistico "b"</v>
          </cell>
          <cell r="D693">
            <v>104.55119999999999</v>
          </cell>
          <cell r="E693">
            <v>3136.5360000000001</v>
          </cell>
          <cell r="H693">
            <v>3136.5360000000001</v>
          </cell>
          <cell r="I693">
            <v>125.46144000000001</v>
          </cell>
          <cell r="J693">
            <v>3261.9974400000001</v>
          </cell>
          <cell r="K693">
            <v>39144</v>
          </cell>
          <cell r="L693">
            <v>4496.9699200000005</v>
          </cell>
          <cell r="M693">
            <v>1500</v>
          </cell>
          <cell r="N693">
            <v>544</v>
          </cell>
          <cell r="O693">
            <v>2610</v>
          </cell>
          <cell r="P693">
            <v>6000</v>
          </cell>
          <cell r="Q693">
            <v>1088</v>
          </cell>
          <cell r="R693">
            <v>324</v>
          </cell>
          <cell r="S693">
            <v>1305</v>
          </cell>
          <cell r="T693">
            <v>4991</v>
          </cell>
          <cell r="U693">
            <v>666</v>
          </cell>
          <cell r="V693">
            <v>2892</v>
          </cell>
          <cell r="W693">
            <v>2610</v>
          </cell>
          <cell r="Z693">
            <v>2500</v>
          </cell>
          <cell r="AA693">
            <v>70670.969920000003</v>
          </cell>
        </row>
        <row r="694">
          <cell r="A694" t="str">
            <v>34030030</v>
          </cell>
          <cell r="B694" t="str">
            <v>Pool Chin Juan Francisco</v>
          </cell>
          <cell r="C694" t="str">
            <v>Auxiliar centro turistico "b"</v>
          </cell>
          <cell r="D694">
            <v>104.547456</v>
          </cell>
          <cell r="E694">
            <v>3136.4236799999999</v>
          </cell>
          <cell r="H694">
            <v>3136.4236799999999</v>
          </cell>
          <cell r="I694">
            <v>125.4569472</v>
          </cell>
          <cell r="J694">
            <v>3261.8806271999997</v>
          </cell>
          <cell r="K694">
            <v>39143</v>
          </cell>
          <cell r="L694">
            <v>4496.7841695999996</v>
          </cell>
          <cell r="M694">
            <v>1500</v>
          </cell>
          <cell r="N694">
            <v>544</v>
          </cell>
          <cell r="O694">
            <v>2610</v>
          </cell>
          <cell r="P694">
            <v>6000</v>
          </cell>
          <cell r="Q694">
            <v>1088</v>
          </cell>
          <cell r="R694">
            <v>1296</v>
          </cell>
          <cell r="S694">
            <v>1305</v>
          </cell>
          <cell r="T694">
            <v>4991</v>
          </cell>
          <cell r="U694">
            <v>666</v>
          </cell>
          <cell r="V694">
            <v>2892.24</v>
          </cell>
          <cell r="W694">
            <v>2610</v>
          </cell>
          <cell r="Z694">
            <v>2500</v>
          </cell>
          <cell r="AA694">
            <v>71642.024169600001</v>
          </cell>
        </row>
        <row r="695">
          <cell r="A695" t="str">
            <v>34030031</v>
          </cell>
          <cell r="B695" t="str">
            <v>Silva Lopez Antonio</v>
          </cell>
          <cell r="C695" t="str">
            <v>Mesero</v>
          </cell>
          <cell r="D695">
            <v>122.57772799999999</v>
          </cell>
          <cell r="E695">
            <v>3677.3318399999998</v>
          </cell>
          <cell r="H695">
            <v>3677.3318399999998</v>
          </cell>
          <cell r="I695">
            <v>147.0932736</v>
          </cell>
          <cell r="J695">
            <v>3824.4251135999998</v>
          </cell>
          <cell r="K695">
            <v>45894</v>
          </cell>
          <cell r="L695">
            <v>5629.5234847999991</v>
          </cell>
          <cell r="M695">
            <v>1500</v>
          </cell>
          <cell r="N695">
            <v>638</v>
          </cell>
          <cell r="O695">
            <v>3060</v>
          </cell>
          <cell r="P695">
            <v>6000</v>
          </cell>
          <cell r="Q695">
            <v>1275</v>
          </cell>
          <cell r="R695">
            <v>324</v>
          </cell>
          <cell r="S695">
            <v>1530</v>
          </cell>
          <cell r="T695">
            <v>5852</v>
          </cell>
          <cell r="U695">
            <v>781</v>
          </cell>
          <cell r="V695">
            <v>2233.6799999999998</v>
          </cell>
          <cell r="W695">
            <v>3060</v>
          </cell>
          <cell r="Z695">
            <v>2500</v>
          </cell>
          <cell r="AA695">
            <v>80277.203484799989</v>
          </cell>
        </row>
        <row r="696">
          <cell r="A696" t="str">
            <v>34030033</v>
          </cell>
          <cell r="B696" t="str">
            <v>Ake Basto Nadia</v>
          </cell>
          <cell r="C696" t="str">
            <v>Recepcionista "b"</v>
          </cell>
          <cell r="D696">
            <v>106.76</v>
          </cell>
          <cell r="E696">
            <v>3202.8</v>
          </cell>
          <cell r="H696">
            <v>3202.8</v>
          </cell>
          <cell r="I696">
            <v>128.11200000000002</v>
          </cell>
          <cell r="J696">
            <v>3330.9120000000003</v>
          </cell>
          <cell r="K696">
            <v>39971</v>
          </cell>
          <cell r="L696">
            <v>4496.91</v>
          </cell>
          <cell r="M696">
            <v>1500</v>
          </cell>
          <cell r="N696">
            <v>556</v>
          </cell>
          <cell r="O696">
            <v>2665</v>
          </cell>
          <cell r="P696">
            <v>6000</v>
          </cell>
          <cell r="Q696">
            <v>1111</v>
          </cell>
          <cell r="S696">
            <v>1333</v>
          </cell>
          <cell r="T696">
            <v>5097</v>
          </cell>
          <cell r="U696">
            <v>680</v>
          </cell>
          <cell r="V696">
            <v>2892</v>
          </cell>
          <cell r="W696">
            <v>2665</v>
          </cell>
          <cell r="Z696">
            <v>2500</v>
          </cell>
          <cell r="AA696">
            <v>71466.91</v>
          </cell>
        </row>
        <row r="697">
          <cell r="A697" t="str">
            <v>34080005</v>
          </cell>
          <cell r="B697" t="str">
            <v>Cetina Poot Manuela Angelina</v>
          </cell>
          <cell r="C697" t="str">
            <v>Vigilante centro turistico</v>
          </cell>
          <cell r="D697">
            <v>83.2</v>
          </cell>
          <cell r="E697">
            <v>2496</v>
          </cell>
          <cell r="H697">
            <v>2496</v>
          </cell>
          <cell r="I697">
            <v>99.84</v>
          </cell>
          <cell r="J697">
            <v>2595.84</v>
          </cell>
          <cell r="K697">
            <v>31151</v>
          </cell>
          <cell r="L697">
            <v>3461.12</v>
          </cell>
          <cell r="M697">
            <v>1500</v>
          </cell>
          <cell r="N697">
            <v>433</v>
          </cell>
          <cell r="O697">
            <v>2077</v>
          </cell>
          <cell r="P697">
            <v>6000</v>
          </cell>
          <cell r="Q697">
            <v>866</v>
          </cell>
          <cell r="S697">
            <v>1039</v>
          </cell>
          <cell r="T697">
            <v>3972</v>
          </cell>
          <cell r="U697">
            <v>530</v>
          </cell>
          <cell r="V697">
            <v>3330.96</v>
          </cell>
          <cell r="W697">
            <v>2077</v>
          </cell>
          <cell r="Z697">
            <v>2500</v>
          </cell>
          <cell r="AA697">
            <v>58937.08</v>
          </cell>
        </row>
        <row r="698">
          <cell r="A698" t="str">
            <v>34080006</v>
          </cell>
          <cell r="B698" t="str">
            <v>Nuñez Pech Jesus Ariel</v>
          </cell>
          <cell r="C698" t="str">
            <v>Vigilante nocturno centro turistico</v>
          </cell>
          <cell r="D698">
            <v>102.752</v>
          </cell>
          <cell r="E698">
            <v>3082.56</v>
          </cell>
          <cell r="H698">
            <v>3082.56</v>
          </cell>
          <cell r="I698">
            <v>123.30240000000001</v>
          </cell>
          <cell r="J698">
            <v>3205.8624</v>
          </cell>
          <cell r="K698">
            <v>38471</v>
          </cell>
          <cell r="L698">
            <v>4368.8132000000005</v>
          </cell>
          <cell r="M698">
            <v>1500</v>
          </cell>
          <cell r="N698">
            <v>535</v>
          </cell>
          <cell r="O698">
            <v>2565</v>
          </cell>
          <cell r="P698">
            <v>6000</v>
          </cell>
          <cell r="Q698">
            <v>1069</v>
          </cell>
          <cell r="S698">
            <v>1283</v>
          </cell>
          <cell r="T698">
            <v>4905</v>
          </cell>
          <cell r="U698">
            <v>654</v>
          </cell>
          <cell r="V698">
            <v>2929.2</v>
          </cell>
          <cell r="W698">
            <v>2565</v>
          </cell>
          <cell r="Z698">
            <v>2500</v>
          </cell>
          <cell r="AA698">
            <v>69345.013200000001</v>
          </cell>
        </row>
        <row r="699">
          <cell r="A699" t="str">
            <v>34080012</v>
          </cell>
          <cell r="B699" t="str">
            <v>Avila Prado Jaime Vicente</v>
          </cell>
          <cell r="C699" t="str">
            <v>Vigilante centro turistico</v>
          </cell>
          <cell r="D699">
            <v>83.2</v>
          </cell>
          <cell r="E699">
            <v>2496</v>
          </cell>
          <cell r="H699">
            <v>2496</v>
          </cell>
          <cell r="I699">
            <v>99.84</v>
          </cell>
          <cell r="J699">
            <v>2595.84</v>
          </cell>
          <cell r="K699">
            <v>31151</v>
          </cell>
          <cell r="L699">
            <v>3461.12</v>
          </cell>
          <cell r="M699">
            <v>1500</v>
          </cell>
          <cell r="N699">
            <v>433</v>
          </cell>
          <cell r="O699">
            <v>2077</v>
          </cell>
          <cell r="P699">
            <v>6000</v>
          </cell>
          <cell r="Q699">
            <v>866</v>
          </cell>
          <cell r="S699">
            <v>1039</v>
          </cell>
          <cell r="T699">
            <v>3972</v>
          </cell>
          <cell r="U699">
            <v>530</v>
          </cell>
          <cell r="V699">
            <v>3330.96</v>
          </cell>
          <cell r="W699">
            <v>2077</v>
          </cell>
          <cell r="Z699">
            <v>2500</v>
          </cell>
          <cell r="AA699">
            <v>58937.08</v>
          </cell>
        </row>
        <row r="700">
          <cell r="A700" t="str">
            <v>34080013</v>
          </cell>
          <cell r="B700" t="str">
            <v>Navarrete Blanco Victor Gabriel</v>
          </cell>
          <cell r="C700" t="str">
            <v>Vigilante centro turistico</v>
          </cell>
          <cell r="D700">
            <v>83.2</v>
          </cell>
          <cell r="E700">
            <v>2496</v>
          </cell>
          <cell r="H700">
            <v>2496</v>
          </cell>
          <cell r="I700">
            <v>99.84</v>
          </cell>
          <cell r="J700">
            <v>2595.84</v>
          </cell>
          <cell r="K700">
            <v>31151</v>
          </cell>
          <cell r="L700">
            <v>3461.12</v>
          </cell>
          <cell r="M700">
            <v>1500</v>
          </cell>
          <cell r="N700">
            <v>433</v>
          </cell>
          <cell r="O700">
            <v>2077</v>
          </cell>
          <cell r="P700">
            <v>6000</v>
          </cell>
          <cell r="Q700">
            <v>866</v>
          </cell>
          <cell r="S700">
            <v>1039</v>
          </cell>
          <cell r="T700">
            <v>3972</v>
          </cell>
          <cell r="U700">
            <v>530</v>
          </cell>
          <cell r="V700">
            <v>3330.96</v>
          </cell>
          <cell r="W700">
            <v>2077</v>
          </cell>
          <cell r="Z700">
            <v>2500</v>
          </cell>
          <cell r="AA700">
            <v>58937.08</v>
          </cell>
        </row>
        <row r="701">
          <cell r="A701" t="str">
            <v>34080014</v>
          </cell>
          <cell r="B701" t="str">
            <v>Pech Cruz Juan Carlos</v>
          </cell>
          <cell r="C701" t="str">
            <v>Vigilante centro turistico</v>
          </cell>
          <cell r="D701">
            <v>83.2</v>
          </cell>
          <cell r="E701">
            <v>2496</v>
          </cell>
          <cell r="H701">
            <v>2496</v>
          </cell>
          <cell r="I701">
            <v>99.84</v>
          </cell>
          <cell r="J701">
            <v>2595.84</v>
          </cell>
          <cell r="K701">
            <v>31151</v>
          </cell>
          <cell r="L701">
            <v>3461.12</v>
          </cell>
          <cell r="M701">
            <v>1500</v>
          </cell>
          <cell r="N701">
            <v>433</v>
          </cell>
          <cell r="O701">
            <v>2077</v>
          </cell>
          <cell r="P701">
            <v>6000</v>
          </cell>
          <cell r="Q701">
            <v>866</v>
          </cell>
          <cell r="S701">
            <v>1039</v>
          </cell>
          <cell r="T701">
            <v>3972</v>
          </cell>
          <cell r="U701">
            <v>530</v>
          </cell>
          <cell r="V701">
            <v>3330.96</v>
          </cell>
          <cell r="W701">
            <v>2077</v>
          </cell>
          <cell r="Z701">
            <v>2500</v>
          </cell>
          <cell r="AA701">
            <v>58937.08</v>
          </cell>
        </row>
        <row r="702">
          <cell r="A702" t="str">
            <v>34010056</v>
          </cell>
          <cell r="B702" t="str">
            <v>Cumi Cab Maria Felix</v>
          </cell>
          <cell r="C702" t="str">
            <v>Camarera "b"</v>
          </cell>
          <cell r="D702">
            <v>97.343999999999994</v>
          </cell>
          <cell r="E702">
            <v>2920.3199999999997</v>
          </cell>
          <cell r="H702">
            <v>2920.3199999999997</v>
          </cell>
          <cell r="I702">
            <v>116.8128</v>
          </cell>
          <cell r="J702">
            <v>3037.1327999999999</v>
          </cell>
          <cell r="K702">
            <v>36446</v>
          </cell>
          <cell r="L702">
            <v>4107.1003999999994</v>
          </cell>
          <cell r="M702">
            <v>1500</v>
          </cell>
          <cell r="N702">
            <v>507</v>
          </cell>
          <cell r="O702">
            <v>2430</v>
          </cell>
          <cell r="P702">
            <v>6000</v>
          </cell>
          <cell r="Q702">
            <v>1013</v>
          </cell>
          <cell r="S702">
            <v>1215</v>
          </cell>
          <cell r="T702">
            <v>4647</v>
          </cell>
          <cell r="U702">
            <v>620</v>
          </cell>
          <cell r="V702">
            <v>3040.08</v>
          </cell>
          <cell r="W702">
            <v>2430</v>
          </cell>
          <cell r="Z702">
            <v>2500</v>
          </cell>
          <cell r="AA702">
            <v>66455.180399999997</v>
          </cell>
        </row>
        <row r="703">
          <cell r="A703" t="str">
            <v>34040001</v>
          </cell>
          <cell r="B703" t="str">
            <v>Rodriguez Basto Mariza Isabel</v>
          </cell>
          <cell r="C703" t="str">
            <v>Camarera "a"</v>
          </cell>
          <cell r="D703">
            <v>97.34</v>
          </cell>
          <cell r="E703">
            <v>2920.2000000000003</v>
          </cell>
          <cell r="H703">
            <v>2920.2000000000003</v>
          </cell>
          <cell r="I703">
            <v>116.80800000000001</v>
          </cell>
          <cell r="J703">
            <v>3037.0080000000003</v>
          </cell>
          <cell r="K703">
            <v>36445</v>
          </cell>
          <cell r="L703">
            <v>4106.9040000000005</v>
          </cell>
          <cell r="M703">
            <v>1500</v>
          </cell>
          <cell r="N703">
            <v>507</v>
          </cell>
          <cell r="O703">
            <v>2430</v>
          </cell>
          <cell r="P703">
            <v>6000</v>
          </cell>
          <cell r="Q703">
            <v>1013</v>
          </cell>
          <cell r="S703">
            <v>1215</v>
          </cell>
          <cell r="T703">
            <v>4647</v>
          </cell>
          <cell r="U703">
            <v>620</v>
          </cell>
          <cell r="V703">
            <v>3040.08</v>
          </cell>
          <cell r="W703">
            <v>2430</v>
          </cell>
          <cell r="Z703">
            <v>2500</v>
          </cell>
          <cell r="AA703">
            <v>66453.983999999997</v>
          </cell>
        </row>
        <row r="704">
          <cell r="A704" t="str">
            <v>34040004</v>
          </cell>
          <cell r="B704" t="str">
            <v>Abam Amador Yurisa Del Carmen</v>
          </cell>
          <cell r="C704" t="str">
            <v>Vigilante centro turistico</v>
          </cell>
          <cell r="D704">
            <v>83.2</v>
          </cell>
          <cell r="E704">
            <v>2496</v>
          </cell>
          <cell r="H704">
            <v>2496</v>
          </cell>
          <cell r="I704">
            <v>99.84</v>
          </cell>
          <cell r="J704">
            <v>2595.84</v>
          </cell>
          <cell r="K704">
            <v>31151</v>
          </cell>
          <cell r="L704">
            <v>3461.12</v>
          </cell>
          <cell r="M704">
            <v>1500</v>
          </cell>
          <cell r="N704">
            <v>433</v>
          </cell>
          <cell r="O704">
            <v>2077</v>
          </cell>
          <cell r="P704">
            <v>6000</v>
          </cell>
          <cell r="Q704">
            <v>866</v>
          </cell>
          <cell r="S704">
            <v>1039</v>
          </cell>
          <cell r="T704">
            <v>3972</v>
          </cell>
          <cell r="U704">
            <v>530</v>
          </cell>
          <cell r="V704">
            <v>3330.96</v>
          </cell>
          <cell r="W704">
            <v>2077</v>
          </cell>
          <cell r="Z704">
            <v>2500</v>
          </cell>
          <cell r="AA704">
            <v>58937.08</v>
          </cell>
        </row>
        <row r="705">
          <cell r="A705" t="str">
            <v>34040005</v>
          </cell>
          <cell r="B705" t="str">
            <v>Varguez Novelo Leydi Del Carmen</v>
          </cell>
          <cell r="C705" t="str">
            <v>Camarera "a"</v>
          </cell>
          <cell r="D705">
            <v>97.34</v>
          </cell>
          <cell r="E705">
            <v>2920.2000000000003</v>
          </cell>
          <cell r="H705">
            <v>2920.2000000000003</v>
          </cell>
          <cell r="I705">
            <v>116.80800000000001</v>
          </cell>
          <cell r="J705">
            <v>3037.0080000000003</v>
          </cell>
          <cell r="K705">
            <v>36445</v>
          </cell>
          <cell r="L705">
            <v>4106.9040000000005</v>
          </cell>
          <cell r="M705">
            <v>1500</v>
          </cell>
          <cell r="N705">
            <v>507</v>
          </cell>
          <cell r="O705">
            <v>2430</v>
          </cell>
          <cell r="P705">
            <v>6000</v>
          </cell>
          <cell r="Q705">
            <v>1013</v>
          </cell>
          <cell r="S705">
            <v>1215</v>
          </cell>
          <cell r="T705">
            <v>4647</v>
          </cell>
          <cell r="U705">
            <v>620</v>
          </cell>
          <cell r="V705">
            <v>3040.08</v>
          </cell>
          <cell r="W705">
            <v>2430</v>
          </cell>
          <cell r="Z705">
            <v>2500</v>
          </cell>
          <cell r="AA705">
            <v>66453.983999999997</v>
          </cell>
        </row>
        <row r="706">
          <cell r="A706" t="str">
            <v>34040033</v>
          </cell>
          <cell r="B706" t="str">
            <v>Echanove Chuc Luz Del Carmen</v>
          </cell>
          <cell r="C706" t="str">
            <v>Camarera "b"</v>
          </cell>
          <cell r="D706">
            <v>97.343999999999994</v>
          </cell>
          <cell r="E706">
            <v>2920.3199999999997</v>
          </cell>
          <cell r="H706">
            <v>2920.3199999999997</v>
          </cell>
          <cell r="I706">
            <v>116.8128</v>
          </cell>
          <cell r="J706">
            <v>3037.1327999999999</v>
          </cell>
          <cell r="K706">
            <v>36446</v>
          </cell>
          <cell r="L706">
            <v>4107.1003999999994</v>
          </cell>
          <cell r="M706">
            <v>1500</v>
          </cell>
          <cell r="N706">
            <v>507</v>
          </cell>
          <cell r="O706">
            <v>2430</v>
          </cell>
          <cell r="P706">
            <v>6000</v>
          </cell>
          <cell r="Q706">
            <v>1013</v>
          </cell>
          <cell r="R706">
            <v>324</v>
          </cell>
          <cell r="S706">
            <v>1215</v>
          </cell>
          <cell r="T706">
            <v>4647</v>
          </cell>
          <cell r="U706">
            <v>620</v>
          </cell>
          <cell r="V706">
            <v>3040.08</v>
          </cell>
          <cell r="W706">
            <v>2430</v>
          </cell>
          <cell r="Z706">
            <v>2500</v>
          </cell>
          <cell r="AA706">
            <v>66779.180399999997</v>
          </cell>
        </row>
        <row r="707">
          <cell r="A707" t="str">
            <v>34040034</v>
          </cell>
          <cell r="B707" t="str">
            <v>Lopez - Maria Luisa</v>
          </cell>
          <cell r="C707" t="str">
            <v>Camarera "b"</v>
          </cell>
          <cell r="D707">
            <v>97.343999999999994</v>
          </cell>
          <cell r="E707">
            <v>2920.3199999999997</v>
          </cell>
          <cell r="H707">
            <v>2920.3199999999997</v>
          </cell>
          <cell r="I707">
            <v>116.8128</v>
          </cell>
          <cell r="J707">
            <v>3037.1327999999999</v>
          </cell>
          <cell r="K707">
            <v>36446</v>
          </cell>
          <cell r="L707">
            <v>4107.1003999999994</v>
          </cell>
          <cell r="M707">
            <v>1500</v>
          </cell>
          <cell r="N707">
            <v>507</v>
          </cell>
          <cell r="O707">
            <v>2430</v>
          </cell>
          <cell r="P707">
            <v>6000</v>
          </cell>
          <cell r="Q707">
            <v>1013</v>
          </cell>
          <cell r="R707">
            <v>1296</v>
          </cell>
          <cell r="S707">
            <v>1215</v>
          </cell>
          <cell r="T707">
            <v>4647</v>
          </cell>
          <cell r="U707">
            <v>620</v>
          </cell>
          <cell r="V707">
            <v>3040.08</v>
          </cell>
          <cell r="W707">
            <v>2430</v>
          </cell>
          <cell r="Z707">
            <v>2500</v>
          </cell>
          <cell r="AA707">
            <v>67751.180399999997</v>
          </cell>
        </row>
        <row r="708">
          <cell r="A708" t="str">
            <v>34040035</v>
          </cell>
          <cell r="B708" t="str">
            <v>Lugo Carcaño Elda</v>
          </cell>
          <cell r="C708" t="str">
            <v>Supervisor servicio centro turistico</v>
          </cell>
          <cell r="D708">
            <v>108.16</v>
          </cell>
          <cell r="E708">
            <v>3244.7999999999997</v>
          </cell>
          <cell r="H708">
            <v>3244.7999999999997</v>
          </cell>
          <cell r="I708">
            <v>129.792</v>
          </cell>
          <cell r="J708">
            <v>3374.5919999999996</v>
          </cell>
          <cell r="K708">
            <v>40496</v>
          </cell>
          <cell r="L708">
            <v>4671.6159999999991</v>
          </cell>
          <cell r="M708">
            <v>1500</v>
          </cell>
          <cell r="N708">
            <v>563</v>
          </cell>
          <cell r="O708">
            <v>2700</v>
          </cell>
          <cell r="P708">
            <v>6000</v>
          </cell>
          <cell r="Q708">
            <v>1125</v>
          </cell>
          <cell r="R708">
            <v>324</v>
          </cell>
          <cell r="S708">
            <v>1350</v>
          </cell>
          <cell r="T708">
            <v>5164</v>
          </cell>
          <cell r="U708">
            <v>689</v>
          </cell>
          <cell r="V708">
            <v>2817.84</v>
          </cell>
          <cell r="W708">
            <v>2700</v>
          </cell>
          <cell r="Z708">
            <v>2500</v>
          </cell>
          <cell r="AA708">
            <v>72600.456000000006</v>
          </cell>
        </row>
        <row r="709">
          <cell r="A709" t="str">
            <v>34040037</v>
          </cell>
          <cell r="B709" t="str">
            <v>Martinez Lopez Marina Elizabeth</v>
          </cell>
          <cell r="C709" t="str">
            <v>Camarera "b"</v>
          </cell>
          <cell r="D709">
            <v>97.343999999999994</v>
          </cell>
          <cell r="E709">
            <v>2920.3199999999997</v>
          </cell>
          <cell r="H709">
            <v>2920.3199999999997</v>
          </cell>
          <cell r="I709">
            <v>116.8128</v>
          </cell>
          <cell r="J709">
            <v>3037.1327999999999</v>
          </cell>
          <cell r="K709">
            <v>36446</v>
          </cell>
          <cell r="L709">
            <v>4107.1003999999994</v>
          </cell>
          <cell r="M709">
            <v>1500</v>
          </cell>
          <cell r="N709">
            <v>507</v>
          </cell>
          <cell r="O709">
            <v>2430</v>
          </cell>
          <cell r="P709">
            <v>6000</v>
          </cell>
          <cell r="Q709">
            <v>1013</v>
          </cell>
          <cell r="R709">
            <v>324</v>
          </cell>
          <cell r="S709">
            <v>1215</v>
          </cell>
          <cell r="T709">
            <v>4647</v>
          </cell>
          <cell r="U709">
            <v>620</v>
          </cell>
          <cell r="V709">
            <v>3040.08</v>
          </cell>
          <cell r="W709">
            <v>2430</v>
          </cell>
          <cell r="Z709">
            <v>2500</v>
          </cell>
          <cell r="AA709">
            <v>66779.180399999997</v>
          </cell>
        </row>
        <row r="710">
          <cell r="A710" t="str">
            <v>34040038</v>
          </cell>
          <cell r="B710" t="str">
            <v>May Manrique Fulvia Maria</v>
          </cell>
          <cell r="C710" t="str">
            <v>Auxiliar centro turistico "b"</v>
          </cell>
          <cell r="D710">
            <v>104.547456</v>
          </cell>
          <cell r="E710">
            <v>3136.4236799999999</v>
          </cell>
          <cell r="H710">
            <v>3136.4236799999999</v>
          </cell>
          <cell r="I710">
            <v>125.4569472</v>
          </cell>
          <cell r="J710">
            <v>3261.8806271999997</v>
          </cell>
          <cell r="K710">
            <v>39143</v>
          </cell>
          <cell r="L710">
            <v>4496.7841695999996</v>
          </cell>
          <cell r="M710">
            <v>1500</v>
          </cell>
          <cell r="N710">
            <v>544</v>
          </cell>
          <cell r="O710">
            <v>2610</v>
          </cell>
          <cell r="P710">
            <v>6000</v>
          </cell>
          <cell r="Q710">
            <v>1088</v>
          </cell>
          <cell r="R710">
            <v>324</v>
          </cell>
          <cell r="S710">
            <v>1305</v>
          </cell>
          <cell r="T710">
            <v>4991</v>
          </cell>
          <cell r="U710">
            <v>666</v>
          </cell>
          <cell r="V710">
            <v>2892.24</v>
          </cell>
          <cell r="W710">
            <v>2610</v>
          </cell>
          <cell r="Z710">
            <v>2500</v>
          </cell>
          <cell r="AA710">
            <v>70670.024169600001</v>
          </cell>
        </row>
        <row r="711">
          <cell r="A711" t="str">
            <v>34040056</v>
          </cell>
          <cell r="B711" t="str">
            <v>Matu Cauich Francisca Mercedes</v>
          </cell>
          <cell r="C711" t="str">
            <v>Camarera "b"</v>
          </cell>
          <cell r="D711">
            <v>97.343999999999994</v>
          </cell>
          <cell r="E711">
            <v>2920.3199999999997</v>
          </cell>
          <cell r="H711">
            <v>2920.3199999999997</v>
          </cell>
          <cell r="I711">
            <v>116.8128</v>
          </cell>
          <cell r="J711">
            <v>3037.1327999999999</v>
          </cell>
          <cell r="K711">
            <v>36446</v>
          </cell>
          <cell r="L711">
            <v>4107.1003999999994</v>
          </cell>
          <cell r="M711">
            <v>1500</v>
          </cell>
          <cell r="N711">
            <v>507</v>
          </cell>
          <cell r="O711">
            <v>2430</v>
          </cell>
          <cell r="P711">
            <v>6000</v>
          </cell>
          <cell r="Q711">
            <v>1013</v>
          </cell>
          <cell r="S711">
            <v>1215</v>
          </cell>
          <cell r="T711">
            <v>4647</v>
          </cell>
          <cell r="U711">
            <v>620</v>
          </cell>
          <cell r="V711">
            <v>3040.08</v>
          </cell>
          <cell r="W711">
            <v>2430</v>
          </cell>
          <cell r="Z711">
            <v>2500</v>
          </cell>
          <cell r="AA711">
            <v>66455.180399999997</v>
          </cell>
        </row>
        <row r="712">
          <cell r="B712" t="str">
            <v>Perez Novelo Marco Antonio</v>
          </cell>
          <cell r="H712">
            <v>2704</v>
          </cell>
          <cell r="I712">
            <v>108.16</v>
          </cell>
          <cell r="J712">
            <v>2812.16</v>
          </cell>
          <cell r="K712">
            <v>33746</v>
          </cell>
          <cell r="L712">
            <v>4107.1003999999994</v>
          </cell>
          <cell r="M712">
            <v>1500</v>
          </cell>
          <cell r="N712">
            <v>469</v>
          </cell>
          <cell r="O712">
            <v>2250</v>
          </cell>
          <cell r="P712">
            <v>6000</v>
          </cell>
          <cell r="Q712">
            <v>938</v>
          </cell>
          <cell r="S712">
            <v>1125</v>
          </cell>
          <cell r="T712">
            <v>4303</v>
          </cell>
          <cell r="U712">
            <v>574</v>
          </cell>
          <cell r="V712">
            <v>3040.08</v>
          </cell>
          <cell r="W712">
            <v>2250</v>
          </cell>
          <cell r="Z712">
            <v>2500</v>
          </cell>
          <cell r="AA712">
            <v>62802.180399999997</v>
          </cell>
        </row>
        <row r="713">
          <cell r="B713" t="str">
            <v>Vacante</v>
          </cell>
          <cell r="C713" t="str">
            <v>Cajero "a"</v>
          </cell>
          <cell r="D713">
            <v>108.16</v>
          </cell>
          <cell r="E713">
            <v>3244.7999999999997</v>
          </cell>
          <cell r="H713">
            <v>3244.7999999999997</v>
          </cell>
          <cell r="I713">
            <v>129.792</v>
          </cell>
          <cell r="J713">
            <v>3374.5919999999996</v>
          </cell>
          <cell r="K713">
            <v>40496</v>
          </cell>
          <cell r="L713">
            <v>4671.6159999999991</v>
          </cell>
          <cell r="M713">
            <v>1500</v>
          </cell>
          <cell r="N713">
            <v>563</v>
          </cell>
          <cell r="O713">
            <v>2700</v>
          </cell>
          <cell r="P713">
            <v>6000</v>
          </cell>
          <cell r="Q713">
            <v>1125</v>
          </cell>
          <cell r="S713">
            <v>1350</v>
          </cell>
          <cell r="T713">
            <v>5164</v>
          </cell>
          <cell r="U713">
            <v>689</v>
          </cell>
          <cell r="V713">
            <v>2817.84</v>
          </cell>
          <cell r="W713">
            <v>2700</v>
          </cell>
          <cell r="Z713">
            <v>2500</v>
          </cell>
          <cell r="AA713">
            <v>72276.456000000006</v>
          </cell>
        </row>
        <row r="714">
          <cell r="B714" t="str">
            <v>Vacante</v>
          </cell>
          <cell r="C714" t="str">
            <v>Cajero "a"</v>
          </cell>
          <cell r="D714">
            <v>108.16</v>
          </cell>
          <cell r="E714">
            <v>3244.7999999999997</v>
          </cell>
          <cell r="H714">
            <v>3244.7999999999997</v>
          </cell>
          <cell r="I714">
            <v>129.792</v>
          </cell>
          <cell r="J714">
            <v>3374.5919999999996</v>
          </cell>
          <cell r="K714">
            <v>40496</v>
          </cell>
          <cell r="L714">
            <v>4671.6159999999991</v>
          </cell>
          <cell r="M714">
            <v>1500</v>
          </cell>
          <cell r="N714">
            <v>563</v>
          </cell>
          <cell r="O714">
            <v>2700</v>
          </cell>
          <cell r="P714">
            <v>6000</v>
          </cell>
          <cell r="Q714">
            <v>1125</v>
          </cell>
          <cell r="S714">
            <v>1350</v>
          </cell>
          <cell r="T714">
            <v>5164</v>
          </cell>
          <cell r="U714">
            <v>689</v>
          </cell>
          <cell r="V714">
            <v>2817.84</v>
          </cell>
          <cell r="W714">
            <v>2700</v>
          </cell>
          <cell r="Z714">
            <v>2500</v>
          </cell>
          <cell r="AA714">
            <v>72276.456000000006</v>
          </cell>
        </row>
        <row r="715">
          <cell r="B715" t="str">
            <v>Vacante</v>
          </cell>
          <cell r="C715" t="str">
            <v>Camarera "b"</v>
          </cell>
          <cell r="D715">
            <v>97.343999999999994</v>
          </cell>
          <cell r="E715">
            <v>2920.3199999999997</v>
          </cell>
          <cell r="H715">
            <v>2920.3199999999997</v>
          </cell>
          <cell r="I715">
            <v>116.8128</v>
          </cell>
          <cell r="J715">
            <v>3037.1327999999999</v>
          </cell>
          <cell r="K715">
            <v>36446</v>
          </cell>
          <cell r="L715">
            <v>4107.1003999999994</v>
          </cell>
          <cell r="M715">
            <v>1500</v>
          </cell>
          <cell r="N715">
            <v>507</v>
          </cell>
          <cell r="O715">
            <v>2430</v>
          </cell>
          <cell r="P715">
            <v>6000</v>
          </cell>
          <cell r="Q715">
            <v>1013</v>
          </cell>
          <cell r="S715">
            <v>1215</v>
          </cell>
          <cell r="T715">
            <v>4647</v>
          </cell>
          <cell r="U715">
            <v>620</v>
          </cell>
          <cell r="V715">
            <v>3040.08</v>
          </cell>
          <cell r="W715">
            <v>2430</v>
          </cell>
          <cell r="Z715">
            <v>2500</v>
          </cell>
          <cell r="AA715">
            <v>66455.180399999997</v>
          </cell>
        </row>
        <row r="716">
          <cell r="B716" t="str">
            <v>Vacante</v>
          </cell>
          <cell r="C716" t="str">
            <v>Supervisor de mantto.</v>
          </cell>
          <cell r="D716">
            <v>108.16000000000001</v>
          </cell>
          <cell r="E716">
            <v>3244.8</v>
          </cell>
          <cell r="H716">
            <v>3244.8</v>
          </cell>
          <cell r="I716">
            <v>129.792</v>
          </cell>
          <cell r="J716">
            <v>3374.5920000000001</v>
          </cell>
          <cell r="K716">
            <v>40496</v>
          </cell>
          <cell r="L716">
            <v>4671.62</v>
          </cell>
          <cell r="M716">
            <v>1500</v>
          </cell>
          <cell r="N716">
            <v>563</v>
          </cell>
          <cell r="O716">
            <v>2700</v>
          </cell>
          <cell r="P716">
            <v>6000</v>
          </cell>
          <cell r="Q716">
            <v>1125</v>
          </cell>
          <cell r="S716">
            <v>1350</v>
          </cell>
          <cell r="T716">
            <v>5164</v>
          </cell>
          <cell r="U716">
            <v>689</v>
          </cell>
          <cell r="V716">
            <v>3040.08</v>
          </cell>
          <cell r="W716">
            <v>2700</v>
          </cell>
          <cell r="Z716">
            <v>2500</v>
          </cell>
          <cell r="AA716">
            <v>72498.7</v>
          </cell>
        </row>
        <row r="717">
          <cell r="B717" t="str">
            <v>Vacante</v>
          </cell>
          <cell r="C717" t="str">
            <v>Auxiliar centro turistico "b"</v>
          </cell>
          <cell r="D717">
            <v>104.547456</v>
          </cell>
          <cell r="E717">
            <v>3136.4236799999999</v>
          </cell>
          <cell r="H717">
            <v>3136.4236799999999</v>
          </cell>
          <cell r="I717">
            <v>125.4569472</v>
          </cell>
          <cell r="J717">
            <v>3261.8806271999997</v>
          </cell>
          <cell r="K717">
            <v>39143</v>
          </cell>
          <cell r="L717">
            <v>4496.7841695999996</v>
          </cell>
          <cell r="M717">
            <v>1500</v>
          </cell>
          <cell r="N717">
            <v>544</v>
          </cell>
          <cell r="O717">
            <v>2610</v>
          </cell>
          <cell r="P717">
            <v>6000</v>
          </cell>
          <cell r="Q717">
            <v>1088</v>
          </cell>
          <cell r="R717">
            <v>324</v>
          </cell>
          <cell r="S717">
            <v>1305</v>
          </cell>
          <cell r="T717">
            <v>4991</v>
          </cell>
          <cell r="U717">
            <v>666</v>
          </cell>
          <cell r="V717">
            <v>2892.24</v>
          </cell>
          <cell r="W717">
            <v>2610</v>
          </cell>
          <cell r="Z717">
            <v>2500</v>
          </cell>
          <cell r="AA717">
            <v>70670.024169600001</v>
          </cell>
        </row>
        <row r="718">
          <cell r="B718" t="str">
            <v>Subtotal</v>
          </cell>
          <cell r="D718">
            <v>6622.9106559999991</v>
          </cell>
          <cell r="E718">
            <v>198687.31968000004</v>
          </cell>
          <cell r="F718">
            <v>0</v>
          </cell>
          <cell r="G718">
            <v>0</v>
          </cell>
          <cell r="H718">
            <v>201391.31968000004</v>
          </cell>
          <cell r="I718">
            <v>8055.6527872000024</v>
          </cell>
          <cell r="J718">
            <v>209446.97246719999</v>
          </cell>
          <cell r="K718">
            <v>2513396</v>
          </cell>
          <cell r="L718">
            <v>300395.1036895999</v>
          </cell>
          <cell r="M718">
            <v>85500</v>
          </cell>
          <cell r="N718">
            <v>34936</v>
          </cell>
          <cell r="O718">
            <v>149513</v>
          </cell>
          <cell r="P718">
            <v>342000</v>
          </cell>
          <cell r="Q718">
            <v>69846</v>
          </cell>
          <cell r="R718">
            <v>12960</v>
          </cell>
          <cell r="S718">
            <v>83796</v>
          </cell>
          <cell r="T718">
            <v>320476</v>
          </cell>
          <cell r="U718">
            <v>42756</v>
          </cell>
          <cell r="V718">
            <v>156546.47999999992</v>
          </cell>
          <cell r="W718">
            <v>167580</v>
          </cell>
          <cell r="X718">
            <v>0</v>
          </cell>
          <cell r="Y718">
            <v>67749</v>
          </cell>
          <cell r="Z718">
            <v>142500</v>
          </cell>
          <cell r="AB718">
            <v>4489949.5836896012</v>
          </cell>
        </row>
        <row r="719">
          <cell r="B719" t="str">
            <v>Unidad de Desarrollo</v>
          </cell>
          <cell r="E719">
            <v>0</v>
          </cell>
        </row>
        <row r="720">
          <cell r="A720" t="str">
            <v>01010006</v>
          </cell>
          <cell r="B720" t="str">
            <v>Gonzalez Valencia Norma Lizbeth</v>
          </cell>
          <cell r="C720" t="str">
            <v>Coordinador de unidad de desarrollo</v>
          </cell>
          <cell r="D720">
            <v>374.4</v>
          </cell>
          <cell r="E720">
            <v>11232</v>
          </cell>
          <cell r="H720">
            <v>11232</v>
          </cell>
          <cell r="I720">
            <v>449.28000000000003</v>
          </cell>
          <cell r="J720">
            <v>11681.28</v>
          </cell>
          <cell r="K720">
            <v>140176</v>
          </cell>
          <cell r="L720">
            <v>18340.98</v>
          </cell>
          <cell r="M720">
            <v>1500</v>
          </cell>
          <cell r="N720">
            <v>1947</v>
          </cell>
          <cell r="O720">
            <v>9346</v>
          </cell>
          <cell r="P720">
            <v>6000</v>
          </cell>
          <cell r="Q720">
            <v>3894</v>
          </cell>
          <cell r="T720">
            <v>17873</v>
          </cell>
          <cell r="U720">
            <v>2383</v>
          </cell>
          <cell r="V720">
            <v>0</v>
          </cell>
          <cell r="Z720">
            <v>2500</v>
          </cell>
          <cell r="AA720">
            <v>203959.98</v>
          </cell>
        </row>
        <row r="721">
          <cell r="A721" t="str">
            <v>36010001</v>
          </cell>
          <cell r="B721" t="str">
            <v>Bacab Che Francisco Xavier</v>
          </cell>
          <cell r="C721" t="str">
            <v>Encargado de area "b"</v>
          </cell>
          <cell r="D721">
            <v>113.78</v>
          </cell>
          <cell r="E721">
            <v>3413.4</v>
          </cell>
          <cell r="H721">
            <v>3413.4</v>
          </cell>
          <cell r="I721">
            <v>136.536</v>
          </cell>
          <cell r="J721">
            <v>3549.9360000000001</v>
          </cell>
          <cell r="K721">
            <v>42600</v>
          </cell>
          <cell r="L721">
            <v>4943.5880000000006</v>
          </cell>
          <cell r="M721">
            <v>1500</v>
          </cell>
          <cell r="N721">
            <v>592</v>
          </cell>
          <cell r="O721">
            <v>2840</v>
          </cell>
          <cell r="P721">
            <v>6000</v>
          </cell>
          <cell r="Q721">
            <v>1184</v>
          </cell>
          <cell r="R721">
            <v>648</v>
          </cell>
          <cell r="S721">
            <v>1420</v>
          </cell>
          <cell r="T721">
            <v>5432</v>
          </cell>
          <cell r="U721">
            <v>725</v>
          </cell>
          <cell r="V721">
            <v>2414.4</v>
          </cell>
          <cell r="W721">
            <v>2840</v>
          </cell>
          <cell r="Z721">
            <v>2500</v>
          </cell>
          <cell r="AA721">
            <v>75638.987999999998</v>
          </cell>
        </row>
        <row r="722">
          <cell r="A722" t="str">
            <v>36010002</v>
          </cell>
          <cell r="B722" t="str">
            <v>Cuevas Moreno Leny Carmelina</v>
          </cell>
          <cell r="C722" t="str">
            <v>Auxiliar administrativo cendi</v>
          </cell>
          <cell r="D722">
            <v>126.904128</v>
          </cell>
          <cell r="E722">
            <v>3807.1238400000002</v>
          </cell>
          <cell r="H722">
            <v>3807.1238400000002</v>
          </cell>
          <cell r="I722">
            <v>152.28495360000002</v>
          </cell>
          <cell r="J722">
            <v>3959.4087936000001</v>
          </cell>
          <cell r="K722">
            <v>47513</v>
          </cell>
          <cell r="L722">
            <v>5852.7217247999997</v>
          </cell>
          <cell r="M722">
            <v>1500</v>
          </cell>
          <cell r="N722">
            <v>660</v>
          </cell>
          <cell r="O722">
            <v>3168</v>
          </cell>
          <cell r="P722">
            <v>6000</v>
          </cell>
          <cell r="Q722">
            <v>1320</v>
          </cell>
          <cell r="R722">
            <v>324</v>
          </cell>
          <cell r="T722">
            <v>6058</v>
          </cell>
          <cell r="U722">
            <v>808</v>
          </cell>
          <cell r="V722">
            <v>2144.64</v>
          </cell>
          <cell r="Z722">
            <v>2500</v>
          </cell>
          <cell r="AA722">
            <v>77848.361724800008</v>
          </cell>
        </row>
        <row r="723">
          <cell r="A723" t="str">
            <v>36010004</v>
          </cell>
          <cell r="B723" t="str">
            <v>Duran Martinez Leticia Del Socorro</v>
          </cell>
          <cell r="C723" t="str">
            <v>Secretaria de Depto. "c"</v>
          </cell>
          <cell r="D723">
            <v>117.16972800000001</v>
          </cell>
          <cell r="E723">
            <v>3515.09184</v>
          </cell>
          <cell r="H723">
            <v>3515.09184</v>
          </cell>
          <cell r="I723">
            <v>140.60367360000001</v>
          </cell>
          <cell r="J723">
            <v>3655.6955136000001</v>
          </cell>
          <cell r="K723">
            <v>43869</v>
          </cell>
          <cell r="L723">
            <v>5143.5506848000005</v>
          </cell>
          <cell r="M723">
            <v>1500</v>
          </cell>
          <cell r="N723">
            <v>610</v>
          </cell>
          <cell r="O723">
            <v>2925</v>
          </cell>
          <cell r="P723">
            <v>6000</v>
          </cell>
          <cell r="Q723">
            <v>1219</v>
          </cell>
          <cell r="R723">
            <v>972</v>
          </cell>
          <cell r="T723">
            <v>5594</v>
          </cell>
          <cell r="U723">
            <v>746</v>
          </cell>
          <cell r="V723">
            <v>2344.8000000000002</v>
          </cell>
          <cell r="Z723">
            <v>2500</v>
          </cell>
          <cell r="AA723">
            <v>73423.350684799996</v>
          </cell>
        </row>
        <row r="724">
          <cell r="A724" t="str">
            <v>36010007</v>
          </cell>
          <cell r="B724" t="str">
            <v>Rodriguez Chan Manuel Ivan</v>
          </cell>
          <cell r="C724" t="str">
            <v>Vigilante "a"</v>
          </cell>
          <cell r="D724">
            <v>106.79</v>
          </cell>
          <cell r="E724">
            <v>3203.7000000000003</v>
          </cell>
          <cell r="H724">
            <v>3203.7000000000003</v>
          </cell>
          <cell r="I724">
            <v>128.14800000000002</v>
          </cell>
          <cell r="J724">
            <v>3331.8480000000004</v>
          </cell>
          <cell r="K724">
            <v>39983</v>
          </cell>
          <cell r="L724">
            <v>4605.304000000001</v>
          </cell>
          <cell r="M724">
            <v>1500</v>
          </cell>
          <cell r="N724">
            <v>556</v>
          </cell>
          <cell r="O724">
            <v>2666</v>
          </cell>
          <cell r="P724">
            <v>6000</v>
          </cell>
          <cell r="Q724">
            <v>1111</v>
          </cell>
          <cell r="R724">
            <v>324</v>
          </cell>
          <cell r="S724">
            <v>1333</v>
          </cell>
          <cell r="T724">
            <v>5098</v>
          </cell>
          <cell r="U724">
            <v>680</v>
          </cell>
          <cell r="V724">
            <v>2846.16</v>
          </cell>
          <cell r="W724">
            <v>2666</v>
          </cell>
          <cell r="Z724">
            <v>2500</v>
          </cell>
          <cell r="AA724">
            <v>71868.464000000007</v>
          </cell>
        </row>
        <row r="725">
          <cell r="A725" t="str">
            <v>36010011</v>
          </cell>
          <cell r="B725" t="str">
            <v>Mendoza Sanchez Flora Del Carmen</v>
          </cell>
          <cell r="C725" t="str">
            <v>Jefe de departamento "a"</v>
          </cell>
          <cell r="D725">
            <v>723.81</v>
          </cell>
          <cell r="E725">
            <v>21714.3</v>
          </cell>
          <cell r="H725">
            <v>21714.3</v>
          </cell>
          <cell r="I725">
            <v>868.572</v>
          </cell>
          <cell r="J725">
            <v>22582.871999999999</v>
          </cell>
          <cell r="K725">
            <v>270995</v>
          </cell>
          <cell r="L725">
            <v>40527.33</v>
          </cell>
          <cell r="M725">
            <v>1500</v>
          </cell>
          <cell r="N725">
            <v>3764</v>
          </cell>
          <cell r="P725">
            <v>6000</v>
          </cell>
          <cell r="Q725">
            <v>7528</v>
          </cell>
          <cell r="T725">
            <v>34552</v>
          </cell>
          <cell r="U725">
            <v>4607</v>
          </cell>
          <cell r="V725">
            <v>0</v>
          </cell>
          <cell r="Y725">
            <v>67749</v>
          </cell>
          <cell r="Z725">
            <v>2500</v>
          </cell>
          <cell r="AA725">
            <v>439722.33</v>
          </cell>
        </row>
        <row r="726">
          <cell r="A726" t="str">
            <v>36010012</v>
          </cell>
          <cell r="B726" t="str">
            <v>Osalde Lizarraga Joyce Margarita</v>
          </cell>
          <cell r="C726" t="str">
            <v>Instructor</v>
          </cell>
          <cell r="D726">
            <v>44.99</v>
          </cell>
          <cell r="E726">
            <v>2699.4</v>
          </cell>
          <cell r="G726">
            <v>60</v>
          </cell>
          <cell r="H726">
            <v>2699.4</v>
          </cell>
          <cell r="I726">
            <v>107.976</v>
          </cell>
          <cell r="J726">
            <v>2807.3760000000002</v>
          </cell>
          <cell r="K726">
            <v>33689</v>
          </cell>
          <cell r="L726">
            <v>3743.1680000000001</v>
          </cell>
          <cell r="M726">
            <v>1500</v>
          </cell>
          <cell r="N726">
            <v>468</v>
          </cell>
          <cell r="O726">
            <v>2246</v>
          </cell>
          <cell r="P726">
            <v>6000</v>
          </cell>
          <cell r="Q726">
            <v>936</v>
          </cell>
          <cell r="T726">
            <v>4296</v>
          </cell>
          <cell r="U726">
            <v>573</v>
          </cell>
          <cell r="V726">
            <v>3191.52</v>
          </cell>
          <cell r="Z726">
            <v>2500</v>
          </cell>
          <cell r="AA726">
            <v>59142.687999999995</v>
          </cell>
        </row>
        <row r="727">
          <cell r="A727" t="str">
            <v>36010013</v>
          </cell>
          <cell r="B727" t="str">
            <v>Carvajal Sulub Abraham</v>
          </cell>
          <cell r="C727" t="str">
            <v>Instructor</v>
          </cell>
          <cell r="D727">
            <v>44.99</v>
          </cell>
          <cell r="E727">
            <v>1439.68</v>
          </cell>
          <cell r="G727">
            <v>32</v>
          </cell>
          <cell r="H727">
            <v>1439.68</v>
          </cell>
          <cell r="I727">
            <v>57.587200000000003</v>
          </cell>
          <cell r="J727">
            <v>1497.2672</v>
          </cell>
          <cell r="K727">
            <v>17968</v>
          </cell>
          <cell r="L727">
            <v>1996.3562666666667</v>
          </cell>
          <cell r="M727">
            <v>1500</v>
          </cell>
          <cell r="N727">
            <v>250</v>
          </cell>
          <cell r="O727">
            <v>1198</v>
          </cell>
          <cell r="P727">
            <v>6000</v>
          </cell>
          <cell r="Q727">
            <v>500</v>
          </cell>
          <cell r="T727">
            <v>2291</v>
          </cell>
          <cell r="U727">
            <v>306</v>
          </cell>
          <cell r="V727">
            <v>4058.16</v>
          </cell>
          <cell r="Z727">
            <v>2500</v>
          </cell>
          <cell r="AA727">
            <v>38567.516266666666</v>
          </cell>
        </row>
        <row r="728">
          <cell r="A728" t="str">
            <v>37010002</v>
          </cell>
          <cell r="B728" t="str">
            <v>Avendaño Gomez Maria Malena</v>
          </cell>
          <cell r="C728" t="str">
            <v>Coord. de Modulo tecnico</v>
          </cell>
          <cell r="D728">
            <v>198.26</v>
          </cell>
          <cell r="E728">
            <v>5947.7999999999993</v>
          </cell>
          <cell r="H728">
            <v>5947.7999999999993</v>
          </cell>
          <cell r="I728">
            <v>237.91199999999998</v>
          </cell>
          <cell r="J728">
            <v>6185.7119999999995</v>
          </cell>
          <cell r="K728">
            <v>74229</v>
          </cell>
          <cell r="L728">
            <v>9981.0796480000008</v>
          </cell>
          <cell r="M728">
            <v>1500</v>
          </cell>
          <cell r="N728">
            <v>1031</v>
          </cell>
          <cell r="O728">
            <v>16200</v>
          </cell>
          <cell r="P728">
            <v>6000</v>
          </cell>
          <cell r="Q728">
            <v>2062</v>
          </cell>
          <cell r="R728">
            <v>324</v>
          </cell>
          <cell r="T728">
            <v>9465</v>
          </cell>
          <cell r="U728">
            <v>1262</v>
          </cell>
          <cell r="V728">
            <v>0</v>
          </cell>
          <cell r="Z728">
            <v>2500</v>
          </cell>
          <cell r="AA728">
            <v>124554.079648</v>
          </cell>
        </row>
        <row r="729">
          <cell r="A729" t="str">
            <v>37010004</v>
          </cell>
          <cell r="B729" t="str">
            <v>Bejar Herrera Merli</v>
          </cell>
          <cell r="C729" t="str">
            <v>Coord. Centro de Capacitacion</v>
          </cell>
          <cell r="D729">
            <v>198.26</v>
          </cell>
          <cell r="E729">
            <v>5947.7999999999993</v>
          </cell>
          <cell r="H729">
            <v>5947.7999999999993</v>
          </cell>
          <cell r="I729">
            <v>237.91199999999998</v>
          </cell>
          <cell r="J729">
            <v>6185.7119999999995</v>
          </cell>
          <cell r="K729">
            <v>74229</v>
          </cell>
          <cell r="L729">
            <v>9981.08</v>
          </cell>
          <cell r="M729">
            <v>1500</v>
          </cell>
          <cell r="N729">
            <v>1031</v>
          </cell>
          <cell r="O729">
            <v>4949</v>
          </cell>
          <cell r="P729">
            <v>6000</v>
          </cell>
          <cell r="Q729">
            <v>2062</v>
          </cell>
          <cell r="R729">
            <v>648</v>
          </cell>
          <cell r="T729">
            <v>9465</v>
          </cell>
          <cell r="U729">
            <v>1262</v>
          </cell>
          <cell r="V729">
            <v>289.44</v>
          </cell>
          <cell r="Z729">
            <v>2500</v>
          </cell>
          <cell r="AA729">
            <v>113916.52</v>
          </cell>
        </row>
        <row r="730">
          <cell r="A730" t="str">
            <v>37010007</v>
          </cell>
          <cell r="B730" t="str">
            <v>Cervera Gongora Yolanda</v>
          </cell>
          <cell r="C730" t="str">
            <v>Secretaria de Depto. "c"</v>
          </cell>
          <cell r="D730">
            <v>117.16972800000001</v>
          </cell>
          <cell r="E730">
            <v>3515.09184</v>
          </cell>
          <cell r="H730">
            <v>3515.09184</v>
          </cell>
          <cell r="I730">
            <v>140.60367360000001</v>
          </cell>
          <cell r="J730">
            <v>3655.6955136000001</v>
          </cell>
          <cell r="K730">
            <v>43869</v>
          </cell>
          <cell r="L730">
            <v>5143.5506848000005</v>
          </cell>
          <cell r="M730">
            <v>1500</v>
          </cell>
          <cell r="N730">
            <v>610</v>
          </cell>
          <cell r="O730">
            <v>2925</v>
          </cell>
          <cell r="P730">
            <v>6000</v>
          </cell>
          <cell r="Q730">
            <v>1219</v>
          </cell>
          <cell r="R730">
            <v>648</v>
          </cell>
          <cell r="T730">
            <v>5594</v>
          </cell>
          <cell r="U730">
            <v>746</v>
          </cell>
          <cell r="V730">
            <v>2344.8000000000002</v>
          </cell>
          <cell r="Z730">
            <v>2500</v>
          </cell>
          <cell r="AA730">
            <v>73099.350684799996</v>
          </cell>
        </row>
        <row r="731">
          <cell r="A731" t="str">
            <v>37010008</v>
          </cell>
          <cell r="B731" t="str">
            <v>Chan Hernandez Gladys Noemi</v>
          </cell>
          <cell r="C731" t="str">
            <v>Intendente "b"</v>
          </cell>
          <cell r="D731">
            <v>99.290880000000001</v>
          </cell>
          <cell r="E731">
            <v>2978.7264</v>
          </cell>
          <cell r="H731">
            <v>2978.7264</v>
          </cell>
          <cell r="I731">
            <v>119.149056</v>
          </cell>
          <cell r="J731">
            <v>3097.8754560000002</v>
          </cell>
          <cell r="K731">
            <v>37175</v>
          </cell>
          <cell r="L731">
            <v>4201.3106080000007</v>
          </cell>
          <cell r="M731">
            <v>1500</v>
          </cell>
          <cell r="N731">
            <v>517</v>
          </cell>
          <cell r="O731">
            <v>2479</v>
          </cell>
          <cell r="P731">
            <v>6000</v>
          </cell>
          <cell r="Q731">
            <v>1033</v>
          </cell>
          <cell r="R731">
            <v>324</v>
          </cell>
          <cell r="T731">
            <v>4740</v>
          </cell>
          <cell r="U731">
            <v>632</v>
          </cell>
          <cell r="V731">
            <v>3000.24</v>
          </cell>
          <cell r="Z731">
            <v>2500</v>
          </cell>
          <cell r="AA731">
            <v>64101.550607999998</v>
          </cell>
        </row>
        <row r="732">
          <cell r="A732" t="str">
            <v>37010009</v>
          </cell>
          <cell r="B732" t="str">
            <v>Estrada Sanchez Gaspar</v>
          </cell>
          <cell r="C732" t="str">
            <v>Instructor</v>
          </cell>
          <cell r="D732">
            <v>44.99</v>
          </cell>
          <cell r="E732">
            <v>4319.04</v>
          </cell>
          <cell r="G732">
            <v>96</v>
          </cell>
          <cell r="H732">
            <v>4319.04</v>
          </cell>
          <cell r="I732">
            <v>172.76160000000002</v>
          </cell>
          <cell r="J732">
            <v>4491.8015999999998</v>
          </cell>
          <cell r="K732">
            <v>53902</v>
          </cell>
          <cell r="L732">
            <v>6744.1288000000004</v>
          </cell>
          <cell r="M732">
            <v>1500</v>
          </cell>
          <cell r="N732">
            <v>749</v>
          </cell>
          <cell r="O732">
            <v>3594</v>
          </cell>
          <cell r="P732">
            <v>6000</v>
          </cell>
          <cell r="Q732">
            <v>1498</v>
          </cell>
          <cell r="T732">
            <v>6873</v>
          </cell>
          <cell r="U732">
            <v>917</v>
          </cell>
          <cell r="V732">
            <v>1303.2</v>
          </cell>
          <cell r="Z732">
            <v>2500</v>
          </cell>
          <cell r="AA732">
            <v>85580.328800000003</v>
          </cell>
        </row>
        <row r="733">
          <cell r="A733" t="str">
            <v>37010012</v>
          </cell>
          <cell r="B733" t="str">
            <v>Raffull Quiñones Margarita De Jesus</v>
          </cell>
          <cell r="C733" t="str">
            <v>Secretaria de Depto. "a"</v>
          </cell>
          <cell r="D733">
            <v>111.76</v>
          </cell>
          <cell r="E733">
            <v>3352.8</v>
          </cell>
          <cell r="H733">
            <v>3352.8</v>
          </cell>
          <cell r="I733">
            <v>134.11200000000002</v>
          </cell>
          <cell r="J733">
            <v>3486.9120000000003</v>
          </cell>
          <cell r="K733">
            <v>41843</v>
          </cell>
          <cell r="L733">
            <v>4845.826</v>
          </cell>
          <cell r="M733">
            <v>1500</v>
          </cell>
          <cell r="N733">
            <v>582</v>
          </cell>
          <cell r="O733">
            <v>2790</v>
          </cell>
          <cell r="P733">
            <v>6000</v>
          </cell>
          <cell r="Q733">
            <v>1163</v>
          </cell>
          <cell r="R733">
            <v>324</v>
          </cell>
          <cell r="T733">
            <v>5335</v>
          </cell>
          <cell r="U733">
            <v>712</v>
          </cell>
          <cell r="V733">
            <v>2578.3200000000002</v>
          </cell>
          <cell r="Z733">
            <v>2500</v>
          </cell>
          <cell r="AA733">
            <v>70173.146000000008</v>
          </cell>
        </row>
        <row r="734">
          <cell r="A734" t="str">
            <v>37010014</v>
          </cell>
          <cell r="B734" t="str">
            <v>Salazar Tzec Maria Elena</v>
          </cell>
          <cell r="C734" t="str">
            <v>Asesor</v>
          </cell>
          <cell r="D734">
            <v>44.99</v>
          </cell>
          <cell r="E734">
            <v>5398.8</v>
          </cell>
          <cell r="G734">
            <v>120</v>
          </cell>
          <cell r="H734">
            <v>5398.8</v>
          </cell>
          <cell r="I734">
            <v>215.952</v>
          </cell>
          <cell r="J734">
            <v>5614.7520000000004</v>
          </cell>
          <cell r="K734">
            <v>67378</v>
          </cell>
          <cell r="L734">
            <v>7705.3253055999994</v>
          </cell>
          <cell r="M734">
            <v>1500</v>
          </cell>
          <cell r="N734">
            <v>936</v>
          </cell>
          <cell r="O734">
            <v>4492</v>
          </cell>
          <cell r="P734">
            <v>6000</v>
          </cell>
          <cell r="Q734">
            <v>1872</v>
          </cell>
          <cell r="T734">
            <v>8591</v>
          </cell>
          <cell r="U734">
            <v>1146</v>
          </cell>
          <cell r="V734">
            <v>328.56</v>
          </cell>
          <cell r="Z734">
            <v>2500</v>
          </cell>
          <cell r="AA734">
            <v>102448.88530559999</v>
          </cell>
        </row>
        <row r="735">
          <cell r="A735" t="str">
            <v>37010016</v>
          </cell>
          <cell r="B735" t="str">
            <v>Ucan Suaste Carlos</v>
          </cell>
          <cell r="C735" t="str">
            <v>Instructor</v>
          </cell>
          <cell r="D735">
            <v>44.99</v>
          </cell>
          <cell r="E735">
            <v>1079.76</v>
          </cell>
          <cell r="G735">
            <v>24</v>
          </cell>
          <cell r="H735">
            <v>1079.76</v>
          </cell>
          <cell r="I735">
            <v>43.190400000000004</v>
          </cell>
          <cell r="J735">
            <v>1122.9503999999999</v>
          </cell>
          <cell r="K735">
            <v>13476</v>
          </cell>
          <cell r="L735">
            <v>1497.2672</v>
          </cell>
          <cell r="M735">
            <v>1500</v>
          </cell>
          <cell r="N735">
            <v>188</v>
          </cell>
          <cell r="O735">
            <v>899</v>
          </cell>
          <cell r="P735">
            <v>6000</v>
          </cell>
          <cell r="Q735">
            <v>375</v>
          </cell>
          <cell r="T735">
            <v>1719</v>
          </cell>
          <cell r="U735">
            <v>230</v>
          </cell>
          <cell r="V735">
            <v>4304.6400000000003</v>
          </cell>
          <cell r="Z735">
            <v>2500</v>
          </cell>
          <cell r="AA735">
            <v>32688.907200000001</v>
          </cell>
        </row>
        <row r="736">
          <cell r="A736" t="str">
            <v>37010028</v>
          </cell>
          <cell r="B736" t="str">
            <v>Santos Cervera Martha Imelda</v>
          </cell>
          <cell r="C736" t="str">
            <v>Instructor</v>
          </cell>
          <cell r="D736">
            <v>44.99</v>
          </cell>
          <cell r="E736">
            <v>2879.36</v>
          </cell>
          <cell r="G736">
            <v>64</v>
          </cell>
          <cell r="H736">
            <v>2879.36</v>
          </cell>
          <cell r="I736">
            <v>115.17440000000001</v>
          </cell>
          <cell r="J736">
            <v>2994.5344</v>
          </cell>
          <cell r="K736">
            <v>35935</v>
          </cell>
          <cell r="L736">
            <v>4041.0225333333333</v>
          </cell>
          <cell r="M736">
            <v>1500</v>
          </cell>
          <cell r="N736">
            <v>500</v>
          </cell>
          <cell r="O736">
            <v>2396</v>
          </cell>
          <cell r="P736">
            <v>6000</v>
          </cell>
          <cell r="Q736">
            <v>999</v>
          </cell>
          <cell r="T736">
            <v>4582</v>
          </cell>
          <cell r="U736">
            <v>611</v>
          </cell>
          <cell r="V736">
            <v>3068.16</v>
          </cell>
          <cell r="Z736">
            <v>2500</v>
          </cell>
          <cell r="AA736">
            <v>62132.18253333334</v>
          </cell>
        </row>
        <row r="737">
          <cell r="A737" t="str">
            <v>37010029</v>
          </cell>
          <cell r="B737" t="str">
            <v>Martinez Cocom Georgina De Lourdes</v>
          </cell>
          <cell r="C737" t="str">
            <v>Secretaria de Depto. "a"</v>
          </cell>
          <cell r="D737">
            <v>111.76</v>
          </cell>
          <cell r="E737">
            <v>3352.8</v>
          </cell>
          <cell r="H737">
            <v>3352.8</v>
          </cell>
          <cell r="I737">
            <v>134.11200000000002</v>
          </cell>
          <cell r="J737">
            <v>3486.9120000000003</v>
          </cell>
          <cell r="K737">
            <v>41843</v>
          </cell>
          <cell r="L737">
            <v>4845.826</v>
          </cell>
          <cell r="M737">
            <v>1500</v>
          </cell>
          <cell r="N737">
            <v>582</v>
          </cell>
          <cell r="O737">
            <v>2790</v>
          </cell>
          <cell r="P737">
            <v>6000</v>
          </cell>
          <cell r="Q737">
            <v>1163</v>
          </cell>
          <cell r="T737">
            <v>5335</v>
          </cell>
          <cell r="U737">
            <v>712</v>
          </cell>
          <cell r="V737">
            <v>2578.3200000000002</v>
          </cell>
          <cell r="Z737">
            <v>2500</v>
          </cell>
          <cell r="AA737">
            <v>69849.146000000008</v>
          </cell>
        </row>
        <row r="738">
          <cell r="A738" t="str">
            <v>37010031</v>
          </cell>
          <cell r="B738" t="str">
            <v>May Pascual Genny Rosario De La Cruz</v>
          </cell>
          <cell r="C738" t="str">
            <v>Asesor</v>
          </cell>
          <cell r="D738">
            <v>44.99</v>
          </cell>
          <cell r="E738">
            <v>5398.8</v>
          </cell>
          <cell r="G738">
            <v>120</v>
          </cell>
          <cell r="H738">
            <v>5398.8</v>
          </cell>
          <cell r="I738">
            <v>215.952</v>
          </cell>
          <cell r="J738">
            <v>5614.7520000000004</v>
          </cell>
          <cell r="K738">
            <v>67378</v>
          </cell>
          <cell r="L738">
            <v>7705.3253055999994</v>
          </cell>
          <cell r="M738">
            <v>1500</v>
          </cell>
          <cell r="N738">
            <v>936</v>
          </cell>
          <cell r="O738">
            <v>4492</v>
          </cell>
          <cell r="P738">
            <v>6000</v>
          </cell>
          <cell r="Q738">
            <v>1872</v>
          </cell>
          <cell r="T738">
            <v>8591</v>
          </cell>
          <cell r="U738">
            <v>1146</v>
          </cell>
          <cell r="V738">
            <v>328.56</v>
          </cell>
          <cell r="Z738">
            <v>2500</v>
          </cell>
          <cell r="AA738">
            <v>102448.88530559999</v>
          </cell>
        </row>
        <row r="739">
          <cell r="A739" t="str">
            <v>37010032</v>
          </cell>
          <cell r="B739" t="str">
            <v>Carrillo Hernandez Flor Guadalupe</v>
          </cell>
          <cell r="C739" t="str">
            <v>Asesor</v>
          </cell>
          <cell r="D739">
            <v>44.99</v>
          </cell>
          <cell r="E739">
            <v>5398.8</v>
          </cell>
          <cell r="G739">
            <v>120</v>
          </cell>
          <cell r="H739">
            <v>5398.8</v>
          </cell>
          <cell r="I739">
            <v>215.952</v>
          </cell>
          <cell r="J739">
            <v>5614.7520000000004</v>
          </cell>
          <cell r="K739">
            <v>67378</v>
          </cell>
          <cell r="L739">
            <v>7705.8706399999983</v>
          </cell>
          <cell r="M739">
            <v>1500</v>
          </cell>
          <cell r="N739">
            <v>936</v>
          </cell>
          <cell r="O739">
            <v>4492</v>
          </cell>
          <cell r="P739">
            <v>6000</v>
          </cell>
          <cell r="Q739">
            <v>1872</v>
          </cell>
          <cell r="T739">
            <v>8591</v>
          </cell>
          <cell r="U739">
            <v>1146</v>
          </cell>
          <cell r="V739">
            <v>328.08</v>
          </cell>
          <cell r="Z739">
            <v>2500</v>
          </cell>
          <cell r="AA739">
            <v>102448.95064</v>
          </cell>
        </row>
        <row r="740">
          <cell r="A740" t="str">
            <v>13010024</v>
          </cell>
          <cell r="B740" t="str">
            <v>Castellanos Gongora Carely Paulita</v>
          </cell>
          <cell r="C740" t="str">
            <v>Asesor</v>
          </cell>
          <cell r="D740">
            <v>44.99</v>
          </cell>
          <cell r="E740">
            <v>1799.6000000000001</v>
          </cell>
          <cell r="G740">
            <v>40</v>
          </cell>
          <cell r="H740">
            <v>1799.6000000000001</v>
          </cell>
          <cell r="I740">
            <v>71.984000000000009</v>
          </cell>
          <cell r="J740">
            <v>1871.5840000000001</v>
          </cell>
          <cell r="K740">
            <v>22460</v>
          </cell>
          <cell r="L740">
            <v>3722.3680000000004</v>
          </cell>
          <cell r="M740">
            <v>1500</v>
          </cell>
          <cell r="N740">
            <v>312</v>
          </cell>
          <cell r="O740">
            <v>1498</v>
          </cell>
          <cell r="P740">
            <v>6000</v>
          </cell>
          <cell r="Q740">
            <v>624</v>
          </cell>
          <cell r="T740">
            <v>2864</v>
          </cell>
          <cell r="U740">
            <v>382</v>
          </cell>
          <cell r="V740">
            <v>3201.6</v>
          </cell>
          <cell r="Z740">
            <v>2500</v>
          </cell>
          <cell r="AA740">
            <v>45063.968000000001</v>
          </cell>
        </row>
        <row r="741">
          <cell r="A741" t="str">
            <v>37010033</v>
          </cell>
          <cell r="B741" t="str">
            <v>Aguilar Fernandez Mayra Del Socorro</v>
          </cell>
          <cell r="C741" t="str">
            <v>Coord. de asesores "b"</v>
          </cell>
          <cell r="D741">
            <v>126.179456</v>
          </cell>
          <cell r="E741">
            <v>3785.3836799999999</v>
          </cell>
          <cell r="H741">
            <v>3785.3836799999999</v>
          </cell>
          <cell r="I741">
            <v>151.41534720000001</v>
          </cell>
          <cell r="J741">
            <v>3936.7990271999997</v>
          </cell>
          <cell r="K741">
            <v>47242</v>
          </cell>
          <cell r="L741">
            <v>5815.3353695999995</v>
          </cell>
          <cell r="M741">
            <v>1500</v>
          </cell>
          <cell r="N741">
            <v>657</v>
          </cell>
          <cell r="O741">
            <v>3150</v>
          </cell>
          <cell r="P741">
            <v>6000</v>
          </cell>
          <cell r="Q741">
            <v>1313</v>
          </cell>
          <cell r="T741">
            <v>6024</v>
          </cell>
          <cell r="U741">
            <v>804</v>
          </cell>
          <cell r="V741">
            <v>2159.52</v>
          </cell>
          <cell r="Z741">
            <v>2500</v>
          </cell>
          <cell r="AA741">
            <v>77164.855369600002</v>
          </cell>
        </row>
        <row r="742">
          <cell r="A742" t="str">
            <v>37010037</v>
          </cell>
          <cell r="B742" t="str">
            <v>Osorio - Maria Jose</v>
          </cell>
          <cell r="C742" t="str">
            <v>Asesor</v>
          </cell>
          <cell r="D742">
            <v>44.99</v>
          </cell>
          <cell r="E742">
            <v>5398.8</v>
          </cell>
          <cell r="G742">
            <v>120</v>
          </cell>
          <cell r="H742">
            <v>5398.8</v>
          </cell>
          <cell r="I742">
            <v>215.952</v>
          </cell>
          <cell r="J742">
            <v>5614.7520000000004</v>
          </cell>
          <cell r="K742">
            <v>67378</v>
          </cell>
          <cell r="L742">
            <v>7705.3253055999994</v>
          </cell>
          <cell r="M742">
            <v>1500</v>
          </cell>
          <cell r="N742">
            <v>936</v>
          </cell>
          <cell r="O742">
            <v>4492</v>
          </cell>
          <cell r="P742">
            <v>6000</v>
          </cell>
          <cell r="Q742">
            <v>1872</v>
          </cell>
          <cell r="T742">
            <v>8591</v>
          </cell>
          <cell r="U742">
            <v>1146</v>
          </cell>
          <cell r="V742">
            <v>328.56</v>
          </cell>
          <cell r="Z742">
            <v>2500</v>
          </cell>
          <cell r="AA742">
            <v>102448.88530559999</v>
          </cell>
        </row>
        <row r="743">
          <cell r="A743" t="str">
            <v>37010038</v>
          </cell>
          <cell r="B743" t="str">
            <v>Castillo Bacab Maria Mercedes</v>
          </cell>
          <cell r="C743" t="str">
            <v>Coord. de asesores "a"</v>
          </cell>
          <cell r="D743">
            <v>126.18</v>
          </cell>
          <cell r="E743">
            <v>3785.4</v>
          </cell>
          <cell r="H743">
            <v>3785.4</v>
          </cell>
          <cell r="I743">
            <v>151.416</v>
          </cell>
          <cell r="J743">
            <v>3936.8160000000003</v>
          </cell>
          <cell r="K743">
            <v>47242</v>
          </cell>
          <cell r="L743">
            <v>5815.3680000000004</v>
          </cell>
          <cell r="M743">
            <v>1500</v>
          </cell>
          <cell r="N743">
            <v>657</v>
          </cell>
          <cell r="O743">
            <v>3150</v>
          </cell>
          <cell r="P743">
            <v>6000</v>
          </cell>
          <cell r="Q743">
            <v>1313</v>
          </cell>
          <cell r="T743">
            <v>6024</v>
          </cell>
          <cell r="U743">
            <v>804</v>
          </cell>
          <cell r="V743">
            <v>2159.52</v>
          </cell>
          <cell r="Z743">
            <v>2500</v>
          </cell>
          <cell r="AA743">
            <v>77164.888000000006</v>
          </cell>
        </row>
        <row r="744">
          <cell r="A744" t="str">
            <v>37010039</v>
          </cell>
          <cell r="B744" t="str">
            <v>Canto Duarte Sara Patricia</v>
          </cell>
          <cell r="C744" t="str">
            <v>Instructor</v>
          </cell>
          <cell r="D744">
            <v>44.99</v>
          </cell>
          <cell r="E744">
            <v>5038.88</v>
          </cell>
          <cell r="G744">
            <v>112</v>
          </cell>
          <cell r="H744">
            <v>5038.88</v>
          </cell>
          <cell r="I744">
            <v>201.55520000000001</v>
          </cell>
          <cell r="J744">
            <v>5240.4351999999999</v>
          </cell>
          <cell r="K744">
            <v>62886</v>
          </cell>
          <cell r="L744">
            <v>8034.9069333333337</v>
          </cell>
          <cell r="M744">
            <v>1500</v>
          </cell>
          <cell r="N744">
            <v>874</v>
          </cell>
          <cell r="O744">
            <v>4193</v>
          </cell>
          <cell r="P744">
            <v>6000</v>
          </cell>
          <cell r="Q744">
            <v>1747</v>
          </cell>
          <cell r="T744">
            <v>8018</v>
          </cell>
          <cell r="U744">
            <v>1070</v>
          </cell>
          <cell r="V744">
            <v>119.52</v>
          </cell>
          <cell r="Z744">
            <v>2500</v>
          </cell>
          <cell r="AA744">
            <v>96942.426933333336</v>
          </cell>
        </row>
        <row r="745">
          <cell r="A745" t="str">
            <v>37010042</v>
          </cell>
          <cell r="B745" t="str">
            <v>Leal Flores Israel</v>
          </cell>
          <cell r="C745" t="str">
            <v>Instructor</v>
          </cell>
          <cell r="D745">
            <v>44.99</v>
          </cell>
          <cell r="E745">
            <v>1439.68</v>
          </cell>
          <cell r="G745">
            <v>32</v>
          </cell>
          <cell r="H745">
            <v>1439.68</v>
          </cell>
          <cell r="I745">
            <v>57.587200000000003</v>
          </cell>
          <cell r="J745">
            <v>1497.2672</v>
          </cell>
          <cell r="K745">
            <v>17968</v>
          </cell>
          <cell r="L745">
            <v>1996.3562666666667</v>
          </cell>
          <cell r="M745">
            <v>1500</v>
          </cell>
          <cell r="N745">
            <v>250</v>
          </cell>
          <cell r="O745">
            <v>1198</v>
          </cell>
          <cell r="P745">
            <v>6000</v>
          </cell>
          <cell r="Q745">
            <v>500</v>
          </cell>
          <cell r="T745">
            <v>2291</v>
          </cell>
          <cell r="U745">
            <v>306</v>
          </cell>
          <cell r="V745">
            <v>4058.16</v>
          </cell>
          <cell r="Z745">
            <v>2500</v>
          </cell>
          <cell r="AA745">
            <v>38567.516266666666</v>
          </cell>
        </row>
        <row r="746">
          <cell r="A746" t="str">
            <v>37020018</v>
          </cell>
          <cell r="B746" t="str">
            <v>Gomez Naranjo Elsa Miriam</v>
          </cell>
          <cell r="C746" t="str">
            <v>Instructor</v>
          </cell>
          <cell r="D746">
            <v>44.99</v>
          </cell>
          <cell r="E746">
            <v>2699.4</v>
          </cell>
          <cell r="G746">
            <v>60</v>
          </cell>
          <cell r="H746">
            <v>2699.4</v>
          </cell>
          <cell r="I746">
            <v>107.976</v>
          </cell>
          <cell r="J746">
            <v>2807.3760000000002</v>
          </cell>
          <cell r="K746">
            <v>33689</v>
          </cell>
          <cell r="L746">
            <v>3743.1680000000001</v>
          </cell>
          <cell r="M746">
            <v>1500</v>
          </cell>
          <cell r="N746">
            <v>468</v>
          </cell>
          <cell r="O746">
            <v>2246</v>
          </cell>
          <cell r="P746">
            <v>6000</v>
          </cell>
          <cell r="Q746">
            <v>936</v>
          </cell>
          <cell r="R746">
            <v>648</v>
          </cell>
          <cell r="T746">
            <v>4296</v>
          </cell>
          <cell r="U746">
            <v>573</v>
          </cell>
          <cell r="V746">
            <v>3191.52</v>
          </cell>
          <cell r="Z746">
            <v>2500</v>
          </cell>
          <cell r="AA746">
            <v>59790.687999999995</v>
          </cell>
        </row>
        <row r="747">
          <cell r="A747" t="str">
            <v>37020019</v>
          </cell>
          <cell r="B747" t="str">
            <v>Rafful Quiñonez Maria Patricia</v>
          </cell>
          <cell r="C747" t="str">
            <v>Instructor</v>
          </cell>
          <cell r="D747">
            <v>44.99</v>
          </cell>
          <cell r="E747">
            <v>5398.8</v>
          </cell>
          <cell r="G747">
            <v>120</v>
          </cell>
          <cell r="H747">
            <v>5398.8</v>
          </cell>
          <cell r="I747">
            <v>215.952</v>
          </cell>
          <cell r="J747">
            <v>5614.7520000000004</v>
          </cell>
          <cell r="K747">
            <v>67378</v>
          </cell>
          <cell r="L747">
            <v>8647.4060000000009</v>
          </cell>
          <cell r="M747">
            <v>1500</v>
          </cell>
          <cell r="N747">
            <v>936</v>
          </cell>
          <cell r="O747">
            <v>4492</v>
          </cell>
          <cell r="P747">
            <v>6000</v>
          </cell>
          <cell r="Q747">
            <v>1872</v>
          </cell>
          <cell r="R747">
            <v>648</v>
          </cell>
          <cell r="T747">
            <v>8591</v>
          </cell>
          <cell r="U747">
            <v>1146</v>
          </cell>
          <cell r="V747">
            <v>0</v>
          </cell>
          <cell r="Z747">
            <v>2500</v>
          </cell>
          <cell r="AA747">
            <v>103710.406</v>
          </cell>
        </row>
        <row r="748">
          <cell r="A748" t="str">
            <v>37030001</v>
          </cell>
          <cell r="B748" t="str">
            <v>Hernandez Pou Rosa Maria</v>
          </cell>
          <cell r="C748" t="str">
            <v>Instructor</v>
          </cell>
          <cell r="D748">
            <v>44.99</v>
          </cell>
          <cell r="E748">
            <v>1619.64</v>
          </cell>
          <cell r="G748">
            <v>36</v>
          </cell>
          <cell r="H748">
            <v>1619.64</v>
          </cell>
          <cell r="I748">
            <v>64.785600000000002</v>
          </cell>
          <cell r="J748">
            <v>1684.4256</v>
          </cell>
          <cell r="K748">
            <v>20214</v>
          </cell>
          <cell r="L748">
            <v>2245.9007999999999</v>
          </cell>
          <cell r="M748">
            <v>1500</v>
          </cell>
          <cell r="N748">
            <v>281</v>
          </cell>
          <cell r="O748">
            <v>1348</v>
          </cell>
          <cell r="P748">
            <v>6000</v>
          </cell>
          <cell r="Q748">
            <v>562</v>
          </cell>
          <cell r="T748">
            <v>2578</v>
          </cell>
          <cell r="U748">
            <v>344</v>
          </cell>
          <cell r="V748">
            <v>3934.8</v>
          </cell>
          <cell r="Z748">
            <v>2500</v>
          </cell>
          <cell r="AA748">
            <v>41507.700800000006</v>
          </cell>
        </row>
        <row r="749">
          <cell r="A749" t="str">
            <v>37030020</v>
          </cell>
          <cell r="B749" t="str">
            <v>Diaz Diaz Neyvi Del Socorro</v>
          </cell>
          <cell r="C749" t="str">
            <v>Instructor</v>
          </cell>
          <cell r="D749">
            <v>44.99</v>
          </cell>
          <cell r="E749">
            <v>3239.28</v>
          </cell>
          <cell r="G749">
            <v>72</v>
          </cell>
          <cell r="H749">
            <v>3239.28</v>
          </cell>
          <cell r="I749">
            <v>129.5712</v>
          </cell>
          <cell r="J749">
            <v>3368.8512000000001</v>
          </cell>
          <cell r="K749">
            <v>40427</v>
          </cell>
          <cell r="L749">
            <v>4662.7115999999996</v>
          </cell>
          <cell r="M749">
            <v>1500</v>
          </cell>
          <cell r="N749">
            <v>562</v>
          </cell>
          <cell r="O749">
            <v>2696</v>
          </cell>
          <cell r="P749">
            <v>6000</v>
          </cell>
          <cell r="Q749">
            <v>1123</v>
          </cell>
          <cell r="R749">
            <v>972</v>
          </cell>
          <cell r="T749">
            <v>5155</v>
          </cell>
          <cell r="U749">
            <v>688</v>
          </cell>
          <cell r="V749">
            <v>2821.68</v>
          </cell>
          <cell r="Z749">
            <v>2500</v>
          </cell>
          <cell r="AA749">
            <v>69107.391600000003</v>
          </cell>
        </row>
        <row r="750">
          <cell r="A750" t="str">
            <v>37070022</v>
          </cell>
          <cell r="B750" t="str">
            <v>De La Rosa Leon Angel Roberto</v>
          </cell>
          <cell r="C750" t="str">
            <v>Vigilante "b"</v>
          </cell>
          <cell r="D750">
            <v>106.7872</v>
          </cell>
          <cell r="E750">
            <v>3203.616</v>
          </cell>
          <cell r="H750">
            <v>3203.616</v>
          </cell>
          <cell r="I750">
            <v>128.14464000000001</v>
          </cell>
          <cell r="J750">
            <v>3331.76064</v>
          </cell>
          <cell r="K750">
            <v>39982</v>
          </cell>
          <cell r="L750">
            <v>4605.1775200000002</v>
          </cell>
          <cell r="M750">
            <v>1500</v>
          </cell>
          <cell r="N750">
            <v>556</v>
          </cell>
          <cell r="O750">
            <v>2666</v>
          </cell>
          <cell r="P750">
            <v>6000</v>
          </cell>
          <cell r="Q750">
            <v>1111</v>
          </cell>
          <cell r="R750">
            <v>648</v>
          </cell>
          <cell r="S750">
            <v>1333</v>
          </cell>
          <cell r="T750">
            <v>5098</v>
          </cell>
          <cell r="U750">
            <v>680</v>
          </cell>
          <cell r="V750">
            <v>2845.92</v>
          </cell>
          <cell r="Z750">
            <v>2500</v>
          </cell>
          <cell r="AA750">
            <v>69525.097519999996</v>
          </cell>
        </row>
        <row r="751">
          <cell r="A751" t="str">
            <v>37070023</v>
          </cell>
          <cell r="B751" t="str">
            <v>Lora Brito Gutberto Jesus</v>
          </cell>
          <cell r="C751" t="str">
            <v>Vigilante "b"</v>
          </cell>
          <cell r="D751">
            <v>106.7872</v>
          </cell>
          <cell r="E751">
            <v>3203.616</v>
          </cell>
          <cell r="H751">
            <v>3203.616</v>
          </cell>
          <cell r="I751">
            <v>128.14464000000001</v>
          </cell>
          <cell r="J751">
            <v>3331.76064</v>
          </cell>
          <cell r="K751">
            <v>39982</v>
          </cell>
          <cell r="L751">
            <v>4605.1775200000002</v>
          </cell>
          <cell r="M751">
            <v>1500</v>
          </cell>
          <cell r="N751">
            <v>556</v>
          </cell>
          <cell r="O751">
            <v>2666</v>
          </cell>
          <cell r="P751">
            <v>6000</v>
          </cell>
          <cell r="Q751">
            <v>1111</v>
          </cell>
          <cell r="R751">
            <v>324</v>
          </cell>
          <cell r="S751">
            <v>1333</v>
          </cell>
          <cell r="T751">
            <v>5098</v>
          </cell>
          <cell r="U751">
            <v>680</v>
          </cell>
          <cell r="V751">
            <v>2845.92</v>
          </cell>
          <cell r="Z751">
            <v>2500</v>
          </cell>
          <cell r="AA751">
            <v>69201.097519999996</v>
          </cell>
        </row>
        <row r="752">
          <cell r="A752" t="str">
            <v>37070024</v>
          </cell>
          <cell r="B752" t="str">
            <v>Mezquita Argaez Pedro Francisco</v>
          </cell>
          <cell r="C752" t="str">
            <v>Tecnico de mantenimiento "a"</v>
          </cell>
          <cell r="D752">
            <v>106.79</v>
          </cell>
          <cell r="E752">
            <v>3203.7000000000003</v>
          </cell>
          <cell r="H752">
            <v>3203.7000000000003</v>
          </cell>
          <cell r="I752">
            <v>128.14800000000002</v>
          </cell>
          <cell r="J752">
            <v>3331.8480000000004</v>
          </cell>
          <cell r="K752">
            <v>39983</v>
          </cell>
          <cell r="L752">
            <v>4605.304000000001</v>
          </cell>
          <cell r="M752">
            <v>1500</v>
          </cell>
          <cell r="N752">
            <v>556</v>
          </cell>
          <cell r="O752">
            <v>2666</v>
          </cell>
          <cell r="P752">
            <v>6000</v>
          </cell>
          <cell r="Q752">
            <v>1111</v>
          </cell>
          <cell r="R752">
            <v>648</v>
          </cell>
          <cell r="T752">
            <v>5098</v>
          </cell>
          <cell r="U752">
            <v>680</v>
          </cell>
          <cell r="V752">
            <v>2846.16</v>
          </cell>
          <cell r="Z752">
            <v>2500</v>
          </cell>
          <cell r="AA752">
            <v>68193.464000000007</v>
          </cell>
        </row>
        <row r="753">
          <cell r="A753" t="str">
            <v>37070025</v>
          </cell>
          <cell r="B753" t="str">
            <v>Pech Rodriguez Gabriel</v>
          </cell>
          <cell r="C753" t="str">
            <v>Vigilante "b"</v>
          </cell>
          <cell r="D753">
            <v>106.7872</v>
          </cell>
          <cell r="E753">
            <v>3203.616</v>
          </cell>
          <cell r="H753">
            <v>3203.616</v>
          </cell>
          <cell r="I753">
            <v>128.14464000000001</v>
          </cell>
          <cell r="J753">
            <v>3331.76064</v>
          </cell>
          <cell r="K753">
            <v>39982</v>
          </cell>
          <cell r="L753">
            <v>4605.1775200000002</v>
          </cell>
          <cell r="M753">
            <v>1500</v>
          </cell>
          <cell r="N753">
            <v>556</v>
          </cell>
          <cell r="O753">
            <v>2666</v>
          </cell>
          <cell r="P753">
            <v>6000</v>
          </cell>
          <cell r="Q753">
            <v>1111</v>
          </cell>
          <cell r="R753">
            <v>972</v>
          </cell>
          <cell r="S753">
            <v>1333</v>
          </cell>
          <cell r="T753">
            <v>5098</v>
          </cell>
          <cell r="U753">
            <v>680</v>
          </cell>
          <cell r="V753">
            <v>2845.92</v>
          </cell>
          <cell r="W753">
            <v>2666</v>
          </cell>
          <cell r="Z753">
            <v>2500</v>
          </cell>
          <cell r="AA753">
            <v>72515.097519999996</v>
          </cell>
        </row>
        <row r="754">
          <cell r="A754" t="str">
            <v>37070026</v>
          </cell>
          <cell r="B754" t="str">
            <v>Vadillo Rosado Renan</v>
          </cell>
          <cell r="C754" t="str">
            <v>Tecnico de mantenimiento "b"</v>
          </cell>
          <cell r="D754">
            <v>115.66</v>
          </cell>
          <cell r="E754">
            <v>3469.7999999999997</v>
          </cell>
          <cell r="F754">
            <v>250</v>
          </cell>
          <cell r="H754">
            <v>3719.7999999999997</v>
          </cell>
          <cell r="I754">
            <v>148.792</v>
          </cell>
          <cell r="J754">
            <v>3868.5919999999996</v>
          </cell>
          <cell r="K754">
            <v>46424</v>
          </cell>
          <cell r="L754">
            <v>5702.5626666666667</v>
          </cell>
          <cell r="M754">
            <v>1500</v>
          </cell>
          <cell r="N754">
            <v>645</v>
          </cell>
          <cell r="O754">
            <v>3095</v>
          </cell>
          <cell r="P754">
            <v>6000</v>
          </cell>
          <cell r="Q754">
            <v>1290</v>
          </cell>
          <cell r="R754">
            <v>648</v>
          </cell>
          <cell r="S754">
            <v>1548</v>
          </cell>
          <cell r="T754">
            <v>5919</v>
          </cell>
          <cell r="U754">
            <v>790</v>
          </cell>
          <cell r="V754">
            <v>2204.4</v>
          </cell>
          <cell r="W754">
            <v>3095</v>
          </cell>
          <cell r="Z754">
            <v>2500</v>
          </cell>
          <cell r="AA754">
            <v>81360.962666666659</v>
          </cell>
        </row>
        <row r="755">
          <cell r="A755" t="str">
            <v>38010002</v>
          </cell>
          <cell r="B755" t="str">
            <v>Castillo Diaz Adlemy De Jesus</v>
          </cell>
          <cell r="C755" t="str">
            <v>Instructor</v>
          </cell>
          <cell r="D755">
            <v>44.99</v>
          </cell>
          <cell r="E755">
            <v>2699.4</v>
          </cell>
          <cell r="G755">
            <v>60</v>
          </cell>
          <cell r="H755">
            <v>2699.4</v>
          </cell>
          <cell r="I755">
            <v>107.976</v>
          </cell>
          <cell r="J755">
            <v>2807.3760000000002</v>
          </cell>
          <cell r="K755">
            <v>33689</v>
          </cell>
          <cell r="L755">
            <v>3743.1680000000001</v>
          </cell>
          <cell r="M755">
            <v>1500</v>
          </cell>
          <cell r="N755">
            <v>468</v>
          </cell>
          <cell r="O755">
            <v>2246</v>
          </cell>
          <cell r="P755">
            <v>6000</v>
          </cell>
          <cell r="Q755">
            <v>936</v>
          </cell>
          <cell r="T755">
            <v>4296</v>
          </cell>
          <cell r="U755">
            <v>573</v>
          </cell>
          <cell r="V755">
            <v>3191.52</v>
          </cell>
          <cell r="Z755">
            <v>2500</v>
          </cell>
          <cell r="AA755">
            <v>59142.687999999995</v>
          </cell>
        </row>
        <row r="756">
          <cell r="A756" t="str">
            <v>38010004</v>
          </cell>
          <cell r="B756" t="str">
            <v>Castillo Hernandez Rodolfo De La C.</v>
          </cell>
          <cell r="C756" t="str">
            <v>Vigilante "a"</v>
          </cell>
          <cell r="D756">
            <v>106.79</v>
          </cell>
          <cell r="E756">
            <v>3203.7000000000003</v>
          </cell>
          <cell r="H756">
            <v>3203.7000000000003</v>
          </cell>
          <cell r="I756">
            <v>128.14800000000002</v>
          </cell>
          <cell r="J756">
            <v>3331.8480000000004</v>
          </cell>
          <cell r="K756">
            <v>39983</v>
          </cell>
          <cell r="L756">
            <v>4605.304000000001</v>
          </cell>
          <cell r="M756">
            <v>1500</v>
          </cell>
          <cell r="N756">
            <v>556</v>
          </cell>
          <cell r="O756">
            <v>2666</v>
          </cell>
          <cell r="P756">
            <v>6000</v>
          </cell>
          <cell r="Q756">
            <v>1111</v>
          </cell>
          <cell r="R756">
            <v>324</v>
          </cell>
          <cell r="S756">
            <v>1333</v>
          </cell>
          <cell r="T756">
            <v>5098</v>
          </cell>
          <cell r="U756">
            <v>680</v>
          </cell>
          <cell r="V756">
            <v>2846.16</v>
          </cell>
          <cell r="W756">
            <v>2666</v>
          </cell>
          <cell r="Z756">
            <v>2500</v>
          </cell>
          <cell r="AA756">
            <v>71868.464000000007</v>
          </cell>
        </row>
        <row r="757">
          <cell r="A757" t="str">
            <v>38010005</v>
          </cell>
          <cell r="B757" t="str">
            <v>Castro Escobedo Ysabel Cristina</v>
          </cell>
          <cell r="C757" t="str">
            <v>Coord. Centro de Capacitacion</v>
          </cell>
          <cell r="D757">
            <v>198.26</v>
          </cell>
          <cell r="E757">
            <v>5947.7999999999993</v>
          </cell>
          <cell r="H757">
            <v>5947.7999999999993</v>
          </cell>
          <cell r="I757">
            <v>237.91199999999998</v>
          </cell>
          <cell r="J757">
            <v>6185.7119999999995</v>
          </cell>
          <cell r="K757">
            <v>74229</v>
          </cell>
          <cell r="L757">
            <v>9981.08</v>
          </cell>
          <cell r="M757">
            <v>1500</v>
          </cell>
          <cell r="N757">
            <v>1031</v>
          </cell>
          <cell r="O757">
            <v>4949</v>
          </cell>
          <cell r="P757">
            <v>6000</v>
          </cell>
          <cell r="Q757">
            <v>2062</v>
          </cell>
          <cell r="R757">
            <v>324</v>
          </cell>
          <cell r="T757">
            <v>9465</v>
          </cell>
          <cell r="U757">
            <v>1262</v>
          </cell>
          <cell r="V757">
            <v>289.2</v>
          </cell>
          <cell r="Z757">
            <v>2500</v>
          </cell>
          <cell r="AA757">
            <v>113592.28</v>
          </cell>
        </row>
        <row r="758">
          <cell r="A758" t="str">
            <v>38010008</v>
          </cell>
          <cell r="B758" t="str">
            <v>Perez Nuñez Lucero De Fatima</v>
          </cell>
          <cell r="C758" t="str">
            <v>Instructor</v>
          </cell>
          <cell r="D758">
            <v>44.99</v>
          </cell>
          <cell r="E758">
            <v>2699.4</v>
          </cell>
          <cell r="G758">
            <v>60</v>
          </cell>
          <cell r="H758">
            <v>2699.4</v>
          </cell>
          <cell r="I758">
            <v>107.976</v>
          </cell>
          <cell r="J758">
            <v>2807.3760000000002</v>
          </cell>
          <cell r="K758">
            <v>33689</v>
          </cell>
          <cell r="L758">
            <v>3743.1680000000001</v>
          </cell>
          <cell r="M758">
            <v>1500</v>
          </cell>
          <cell r="N758">
            <v>468</v>
          </cell>
          <cell r="O758">
            <v>2246</v>
          </cell>
          <cell r="P758">
            <v>6000</v>
          </cell>
          <cell r="Q758">
            <v>936</v>
          </cell>
          <cell r="T758">
            <v>4296</v>
          </cell>
          <cell r="U758">
            <v>573</v>
          </cell>
          <cell r="V758">
            <v>3191.52</v>
          </cell>
          <cell r="Z758">
            <v>2500</v>
          </cell>
          <cell r="AA758">
            <v>59142.687999999995</v>
          </cell>
        </row>
        <row r="759">
          <cell r="A759" t="str">
            <v>38010011</v>
          </cell>
          <cell r="B759" t="str">
            <v>Alegria Jacter Patricia</v>
          </cell>
          <cell r="C759" t="str">
            <v>Secretaria de Depto. "a"</v>
          </cell>
          <cell r="D759">
            <v>111.76</v>
          </cell>
          <cell r="E759">
            <v>3352.8</v>
          </cell>
          <cell r="H759">
            <v>3352.8</v>
          </cell>
          <cell r="I759">
            <v>134.11200000000002</v>
          </cell>
          <cell r="J759">
            <v>3486.9120000000003</v>
          </cell>
          <cell r="K759">
            <v>41843</v>
          </cell>
          <cell r="L759">
            <v>4845.826</v>
          </cell>
          <cell r="M759">
            <v>1500</v>
          </cell>
          <cell r="N759">
            <v>582</v>
          </cell>
          <cell r="O759">
            <v>2790</v>
          </cell>
          <cell r="P759">
            <v>6000</v>
          </cell>
          <cell r="Q759">
            <v>1163</v>
          </cell>
          <cell r="T759">
            <v>5335</v>
          </cell>
          <cell r="U759">
            <v>712</v>
          </cell>
          <cell r="V759">
            <v>2578.3200000000002</v>
          </cell>
          <cell r="Z759">
            <v>2500</v>
          </cell>
          <cell r="AA759">
            <v>69849.146000000008</v>
          </cell>
        </row>
        <row r="760">
          <cell r="A760" t="str">
            <v>38020008</v>
          </cell>
          <cell r="B760" t="str">
            <v>Pinto Villanueva Alberto Isabel</v>
          </cell>
          <cell r="C760" t="str">
            <v>Vigilante "a"</v>
          </cell>
          <cell r="D760">
            <v>106.79</v>
          </cell>
          <cell r="E760">
            <v>3203.7000000000003</v>
          </cell>
          <cell r="H760">
            <v>3203.7000000000003</v>
          </cell>
          <cell r="I760">
            <v>128.14800000000002</v>
          </cell>
          <cell r="J760">
            <v>3331.8480000000004</v>
          </cell>
          <cell r="K760">
            <v>39983</v>
          </cell>
          <cell r="L760">
            <v>4605.304000000001</v>
          </cell>
          <cell r="M760">
            <v>1500</v>
          </cell>
          <cell r="N760">
            <v>556</v>
          </cell>
          <cell r="O760">
            <v>2666</v>
          </cell>
          <cell r="P760">
            <v>6000</v>
          </cell>
          <cell r="Q760">
            <v>1111</v>
          </cell>
          <cell r="R760">
            <v>324</v>
          </cell>
          <cell r="S760">
            <v>1333</v>
          </cell>
          <cell r="T760">
            <v>5098</v>
          </cell>
          <cell r="U760">
            <v>680</v>
          </cell>
          <cell r="V760">
            <v>2846.16</v>
          </cell>
          <cell r="W760">
            <v>2666</v>
          </cell>
          <cell r="Z760">
            <v>2500</v>
          </cell>
          <cell r="AA760">
            <v>71868.464000000007</v>
          </cell>
        </row>
        <row r="761">
          <cell r="A761" t="str">
            <v>39010003</v>
          </cell>
          <cell r="B761" t="str">
            <v>Cardeña Burgos Renan Omar</v>
          </cell>
          <cell r="C761" t="str">
            <v>Asesor de materias</v>
          </cell>
          <cell r="D761">
            <v>44.99</v>
          </cell>
          <cell r="E761">
            <v>1799.6000000000001</v>
          </cell>
          <cell r="G761">
            <v>40</v>
          </cell>
          <cell r="H761">
            <v>1799.6000000000001</v>
          </cell>
          <cell r="I761">
            <v>71.984000000000009</v>
          </cell>
          <cell r="J761">
            <v>1871.5840000000001</v>
          </cell>
          <cell r="K761">
            <v>22460</v>
          </cell>
          <cell r="L761">
            <v>2246.1284351999998</v>
          </cell>
          <cell r="M761">
            <v>1500</v>
          </cell>
          <cell r="N761">
            <v>312</v>
          </cell>
          <cell r="O761">
            <v>1498</v>
          </cell>
          <cell r="P761">
            <v>6000</v>
          </cell>
          <cell r="Q761">
            <v>624</v>
          </cell>
          <cell r="R761">
            <v>972</v>
          </cell>
          <cell r="T761">
            <v>2864</v>
          </cell>
          <cell r="U761">
            <v>382</v>
          </cell>
          <cell r="V761">
            <v>3934.56</v>
          </cell>
          <cell r="Z761">
            <v>2500</v>
          </cell>
          <cell r="AA761">
            <v>45292.688435199998</v>
          </cell>
        </row>
        <row r="762">
          <cell r="A762" t="str">
            <v>39010004</v>
          </cell>
          <cell r="B762" t="str">
            <v>Cauich Pech Margarito</v>
          </cell>
          <cell r="C762" t="str">
            <v>Intendente "b"</v>
          </cell>
          <cell r="D762">
            <v>99.288799999999995</v>
          </cell>
          <cell r="E762">
            <v>2978.6639999999998</v>
          </cell>
          <cell r="H762">
            <v>2978.6639999999998</v>
          </cell>
          <cell r="I762">
            <v>119.14655999999999</v>
          </cell>
          <cell r="J762">
            <v>3097.8105599999999</v>
          </cell>
          <cell r="K762">
            <v>37174</v>
          </cell>
          <cell r="L762">
            <v>4201.2140799999997</v>
          </cell>
          <cell r="M762">
            <v>1500</v>
          </cell>
          <cell r="N762">
            <v>517</v>
          </cell>
          <cell r="O762">
            <v>2479</v>
          </cell>
          <cell r="P762">
            <v>6000</v>
          </cell>
          <cell r="Q762">
            <v>1033</v>
          </cell>
          <cell r="R762">
            <v>972</v>
          </cell>
          <cell r="T762">
            <v>4740</v>
          </cell>
          <cell r="U762">
            <v>632</v>
          </cell>
          <cell r="V762">
            <v>3000</v>
          </cell>
          <cell r="Z762">
            <v>2500</v>
          </cell>
          <cell r="AA762">
            <v>64748.214079999998</v>
          </cell>
        </row>
        <row r="763">
          <cell r="A763" t="str">
            <v>39010005</v>
          </cell>
          <cell r="B763" t="str">
            <v>Couoh Fernandez Bernardo</v>
          </cell>
          <cell r="C763" t="str">
            <v>Asesor de materias</v>
          </cell>
          <cell r="D763">
            <v>44.99</v>
          </cell>
          <cell r="E763">
            <v>2519.44</v>
          </cell>
          <cell r="G763">
            <v>56</v>
          </cell>
          <cell r="H763">
            <v>2519.44</v>
          </cell>
          <cell r="I763">
            <v>100.77760000000001</v>
          </cell>
          <cell r="J763">
            <v>2620.2175999999999</v>
          </cell>
          <cell r="K763">
            <v>31443</v>
          </cell>
          <cell r="L763">
            <v>3144.5798092800005</v>
          </cell>
          <cell r="M763">
            <v>1500</v>
          </cell>
          <cell r="N763">
            <v>437</v>
          </cell>
          <cell r="O763">
            <v>2097</v>
          </cell>
          <cell r="P763">
            <v>6000</v>
          </cell>
          <cell r="Q763">
            <v>874</v>
          </cell>
          <cell r="R763">
            <v>648</v>
          </cell>
          <cell r="T763">
            <v>4009</v>
          </cell>
          <cell r="U763">
            <v>535</v>
          </cell>
          <cell r="V763">
            <v>3487.2</v>
          </cell>
          <cell r="Z763">
            <v>2500</v>
          </cell>
          <cell r="AA763">
            <v>56674.77980928</v>
          </cell>
        </row>
        <row r="764">
          <cell r="A764" t="str">
            <v>39010006</v>
          </cell>
          <cell r="B764" t="str">
            <v>Estrella Alcocer Ernesto Javier</v>
          </cell>
          <cell r="C764" t="str">
            <v>Coordinador Plaza comunitaria</v>
          </cell>
          <cell r="D764">
            <v>198.26</v>
          </cell>
          <cell r="E764">
            <v>5947.7999999999993</v>
          </cell>
          <cell r="H764">
            <v>5947.7999999999993</v>
          </cell>
          <cell r="I764">
            <v>237.91199999999998</v>
          </cell>
          <cell r="J764">
            <v>6185.7119999999995</v>
          </cell>
          <cell r="K764">
            <v>74229</v>
          </cell>
          <cell r="L764">
            <v>9603.9</v>
          </cell>
          <cell r="M764">
            <v>1500</v>
          </cell>
          <cell r="N764">
            <v>1031</v>
          </cell>
          <cell r="O764">
            <v>4949</v>
          </cell>
          <cell r="P764">
            <v>6000</v>
          </cell>
          <cell r="Q764">
            <v>2062</v>
          </cell>
          <cell r="R764">
            <v>648</v>
          </cell>
          <cell r="T764">
            <v>9465</v>
          </cell>
          <cell r="U764">
            <v>1262</v>
          </cell>
          <cell r="V764">
            <v>92.88</v>
          </cell>
          <cell r="Z764">
            <v>2500</v>
          </cell>
          <cell r="AA764">
            <v>113342.78</v>
          </cell>
        </row>
        <row r="765">
          <cell r="A765" t="str">
            <v>39010007</v>
          </cell>
          <cell r="B765" t="str">
            <v>Hernandez Iturralde Leidy Margarita</v>
          </cell>
          <cell r="C765" t="str">
            <v>Asesor de materias</v>
          </cell>
          <cell r="D765">
            <v>44.99</v>
          </cell>
          <cell r="E765">
            <v>1799.6000000000001</v>
          </cell>
          <cell r="G765">
            <v>40</v>
          </cell>
          <cell r="H765">
            <v>1799.6000000000001</v>
          </cell>
          <cell r="I765">
            <v>71.984000000000009</v>
          </cell>
          <cell r="J765">
            <v>1871.5840000000001</v>
          </cell>
          <cell r="K765">
            <v>22460</v>
          </cell>
          <cell r="L765">
            <v>2246.1284351999998</v>
          </cell>
          <cell r="M765">
            <v>1500</v>
          </cell>
          <cell r="N765">
            <v>312</v>
          </cell>
          <cell r="O765">
            <v>1498</v>
          </cell>
          <cell r="P765">
            <v>6000</v>
          </cell>
          <cell r="Q765">
            <v>624</v>
          </cell>
          <cell r="T765">
            <v>2864</v>
          </cell>
          <cell r="U765">
            <v>382</v>
          </cell>
          <cell r="V765">
            <v>3934.56</v>
          </cell>
          <cell r="Z765">
            <v>2500</v>
          </cell>
          <cell r="AA765">
            <v>44320.688435199998</v>
          </cell>
        </row>
        <row r="766">
          <cell r="A766" t="str">
            <v>39010008</v>
          </cell>
          <cell r="B766" t="str">
            <v>Itza Martinez Abraham Absalon</v>
          </cell>
          <cell r="C766" t="str">
            <v>Asesor educativo general</v>
          </cell>
          <cell r="D766">
            <v>131.23052799999999</v>
          </cell>
          <cell r="E766">
            <v>3936.9158399999997</v>
          </cell>
          <cell r="H766">
            <v>3936.9158399999997</v>
          </cell>
          <cell r="I766">
            <v>157.47663359999999</v>
          </cell>
          <cell r="J766">
            <v>4094.3924735999994</v>
          </cell>
          <cell r="K766">
            <v>49133</v>
          </cell>
          <cell r="L766">
            <v>6075.9299647999987</v>
          </cell>
          <cell r="M766">
            <v>1500</v>
          </cell>
          <cell r="N766">
            <v>683</v>
          </cell>
          <cell r="O766">
            <v>3276</v>
          </cell>
          <cell r="P766">
            <v>6000</v>
          </cell>
          <cell r="Q766">
            <v>1365</v>
          </cell>
          <cell r="R766">
            <v>324</v>
          </cell>
          <cell r="T766">
            <v>6265</v>
          </cell>
          <cell r="U766">
            <v>836</v>
          </cell>
          <cell r="V766">
            <v>2055.6</v>
          </cell>
          <cell r="Z766">
            <v>2500</v>
          </cell>
          <cell r="AA766">
            <v>80013.529964800007</v>
          </cell>
        </row>
        <row r="767">
          <cell r="A767" t="str">
            <v>39010009</v>
          </cell>
          <cell r="B767" t="str">
            <v>Marin Rufino Luis</v>
          </cell>
          <cell r="C767" t="str">
            <v>Asesor de materias</v>
          </cell>
          <cell r="D767">
            <v>44.99</v>
          </cell>
          <cell r="E767">
            <v>1799.6000000000001</v>
          </cell>
          <cell r="G767">
            <v>40</v>
          </cell>
          <cell r="H767">
            <v>1799.6000000000001</v>
          </cell>
          <cell r="I767">
            <v>71.984000000000009</v>
          </cell>
          <cell r="J767">
            <v>1871.5840000000001</v>
          </cell>
          <cell r="K767">
            <v>22460</v>
          </cell>
          <cell r="L767">
            <v>2246.1284351999998</v>
          </cell>
          <cell r="M767">
            <v>1500</v>
          </cell>
          <cell r="N767">
            <v>312</v>
          </cell>
          <cell r="O767">
            <v>1498</v>
          </cell>
          <cell r="P767">
            <v>6000</v>
          </cell>
          <cell r="Q767">
            <v>624</v>
          </cell>
          <cell r="R767">
            <v>648</v>
          </cell>
          <cell r="T767">
            <v>2864</v>
          </cell>
          <cell r="U767">
            <v>382</v>
          </cell>
          <cell r="V767">
            <v>3934.56</v>
          </cell>
          <cell r="Z767">
            <v>2500</v>
          </cell>
          <cell r="AA767">
            <v>44968.688435199998</v>
          </cell>
        </row>
        <row r="768">
          <cell r="A768" t="str">
            <v>39010010</v>
          </cell>
          <cell r="B768" t="str">
            <v>Ojeda Mena Evelyn Sugey</v>
          </cell>
          <cell r="C768" t="str">
            <v>Secretaria de Depto. "a"</v>
          </cell>
          <cell r="D768">
            <v>111.76</v>
          </cell>
          <cell r="E768">
            <v>3352.8</v>
          </cell>
          <cell r="H768">
            <v>3352.8</v>
          </cell>
          <cell r="I768">
            <v>134.11200000000002</v>
          </cell>
          <cell r="J768">
            <v>3486.9120000000003</v>
          </cell>
          <cell r="K768">
            <v>41843</v>
          </cell>
          <cell r="L768">
            <v>4845.826</v>
          </cell>
          <cell r="M768">
            <v>1500</v>
          </cell>
          <cell r="N768">
            <v>582</v>
          </cell>
          <cell r="O768">
            <v>2790</v>
          </cell>
          <cell r="P768">
            <v>6000</v>
          </cell>
          <cell r="Q768">
            <v>1163</v>
          </cell>
          <cell r="R768">
            <v>648</v>
          </cell>
          <cell r="T768">
            <v>5335</v>
          </cell>
          <cell r="U768">
            <v>712</v>
          </cell>
          <cell r="V768">
            <v>2578.3200000000002</v>
          </cell>
          <cell r="Z768">
            <v>2500</v>
          </cell>
          <cell r="AA768">
            <v>70497.146000000008</v>
          </cell>
        </row>
        <row r="769">
          <cell r="A769" t="str">
            <v>40010002</v>
          </cell>
          <cell r="B769" t="str">
            <v>Diaz Moguel Ana Maria</v>
          </cell>
          <cell r="C769" t="str">
            <v>Auxiliar de biblioteca</v>
          </cell>
          <cell r="D769">
            <v>99.290880000000001</v>
          </cell>
          <cell r="E769">
            <v>2978.7264</v>
          </cell>
          <cell r="H769">
            <v>2978.7264</v>
          </cell>
          <cell r="I769">
            <v>119.149056</v>
          </cell>
          <cell r="J769">
            <v>3097.8754560000002</v>
          </cell>
          <cell r="K769">
            <v>37175</v>
          </cell>
          <cell r="L769">
            <v>4201.3106080000007</v>
          </cell>
          <cell r="M769">
            <v>1500</v>
          </cell>
          <cell r="N769">
            <v>517</v>
          </cell>
          <cell r="O769">
            <v>2479</v>
          </cell>
          <cell r="P769">
            <v>6000</v>
          </cell>
          <cell r="Q769">
            <v>1033</v>
          </cell>
          <cell r="R769">
            <v>648</v>
          </cell>
          <cell r="T769">
            <v>4740</v>
          </cell>
          <cell r="U769">
            <v>632</v>
          </cell>
          <cell r="V769">
            <v>3000.24</v>
          </cell>
          <cell r="Z769">
            <v>2500</v>
          </cell>
          <cell r="AA769">
            <v>64425.550607999998</v>
          </cell>
        </row>
        <row r="770">
          <cell r="A770" t="str">
            <v>40010004</v>
          </cell>
          <cell r="B770" t="str">
            <v>Tello Martinez Melba Elena</v>
          </cell>
          <cell r="C770" t="str">
            <v>Auxiliar de biblioteca</v>
          </cell>
          <cell r="D770">
            <v>99.290880000000001</v>
          </cell>
          <cell r="E770">
            <v>2978.7264</v>
          </cell>
          <cell r="H770">
            <v>2978.7264</v>
          </cell>
          <cell r="I770">
            <v>119.149056</v>
          </cell>
          <cell r="J770">
            <v>3097.8754560000002</v>
          </cell>
          <cell r="K770">
            <v>37175</v>
          </cell>
          <cell r="L770">
            <v>4201.3106080000007</v>
          </cell>
          <cell r="M770">
            <v>1500</v>
          </cell>
          <cell r="N770">
            <v>517</v>
          </cell>
          <cell r="O770">
            <v>2479</v>
          </cell>
          <cell r="P770">
            <v>6000</v>
          </cell>
          <cell r="Q770">
            <v>1033</v>
          </cell>
          <cell r="R770">
            <v>972</v>
          </cell>
          <cell r="T770">
            <v>4740</v>
          </cell>
          <cell r="U770">
            <v>632</v>
          </cell>
          <cell r="V770">
            <v>3000.24</v>
          </cell>
          <cell r="Z770">
            <v>2500</v>
          </cell>
          <cell r="AA770">
            <v>64749.550607999998</v>
          </cell>
        </row>
        <row r="771">
          <cell r="A771" t="str">
            <v>42010026</v>
          </cell>
          <cell r="B771" t="str">
            <v>Rivera Flores Yadira Del Carmen</v>
          </cell>
          <cell r="C771" t="str">
            <v>Secretaria de Depto. "c"</v>
          </cell>
          <cell r="D771">
            <v>117.16972800000001</v>
          </cell>
          <cell r="E771">
            <v>3515.09184</v>
          </cell>
          <cell r="H771">
            <v>3515.09184</v>
          </cell>
          <cell r="I771">
            <v>140.60367360000001</v>
          </cell>
          <cell r="J771">
            <v>3655.6955136000001</v>
          </cell>
          <cell r="K771">
            <v>43869</v>
          </cell>
          <cell r="L771">
            <v>5143.5506848000005</v>
          </cell>
          <cell r="M771">
            <v>1500</v>
          </cell>
          <cell r="N771">
            <v>610</v>
          </cell>
          <cell r="O771">
            <v>2925</v>
          </cell>
          <cell r="P771">
            <v>6000</v>
          </cell>
          <cell r="Q771">
            <v>1219</v>
          </cell>
          <cell r="T771">
            <v>5594</v>
          </cell>
          <cell r="U771">
            <v>746</v>
          </cell>
          <cell r="V771">
            <v>2344.8000000000002</v>
          </cell>
          <cell r="Z771">
            <v>2500</v>
          </cell>
          <cell r="AA771">
            <v>72451.350684799996</v>
          </cell>
        </row>
        <row r="772">
          <cell r="A772" t="str">
            <v>48010004</v>
          </cell>
          <cell r="B772" t="str">
            <v>Soto Sanchez Martha Araceli</v>
          </cell>
          <cell r="C772" t="str">
            <v>Instructor</v>
          </cell>
          <cell r="D772">
            <v>44.99</v>
          </cell>
          <cell r="E772">
            <v>3599.2000000000003</v>
          </cell>
          <cell r="G772">
            <v>80</v>
          </cell>
          <cell r="H772">
            <v>3599.2000000000003</v>
          </cell>
          <cell r="I772">
            <v>143.96800000000002</v>
          </cell>
          <cell r="J772">
            <v>3743.1680000000001</v>
          </cell>
          <cell r="K772">
            <v>44919</v>
          </cell>
          <cell r="L772">
            <v>5279.2406666666666</v>
          </cell>
          <cell r="M772">
            <v>1500</v>
          </cell>
          <cell r="N772">
            <v>624</v>
          </cell>
          <cell r="O772">
            <v>2995</v>
          </cell>
          <cell r="P772">
            <v>6000</v>
          </cell>
          <cell r="Q772">
            <v>1248</v>
          </cell>
          <cell r="T772">
            <v>5728</v>
          </cell>
          <cell r="U772">
            <v>764</v>
          </cell>
          <cell r="V772">
            <v>2286.96</v>
          </cell>
          <cell r="Z772">
            <v>2500</v>
          </cell>
          <cell r="AA772">
            <v>73844.200666666671</v>
          </cell>
        </row>
        <row r="773">
          <cell r="A773" t="str">
            <v>48010005</v>
          </cell>
          <cell r="B773" t="str">
            <v>Escalante Ortiz Hector Vicente</v>
          </cell>
          <cell r="C773" t="str">
            <v>Instructor</v>
          </cell>
          <cell r="D773">
            <v>44.99</v>
          </cell>
          <cell r="E773">
            <v>4319.04</v>
          </cell>
          <cell r="G773">
            <v>96</v>
          </cell>
          <cell r="H773">
            <v>4319.04</v>
          </cell>
          <cell r="I773">
            <v>172.76160000000002</v>
          </cell>
          <cell r="J773">
            <v>4491.8015999999998</v>
          </cell>
          <cell r="K773">
            <v>53902</v>
          </cell>
          <cell r="L773">
            <v>6744.1288000000004</v>
          </cell>
          <cell r="M773">
            <v>1500</v>
          </cell>
          <cell r="N773">
            <v>749</v>
          </cell>
          <cell r="O773">
            <v>3594</v>
          </cell>
          <cell r="P773">
            <v>6000</v>
          </cell>
          <cell r="Q773">
            <v>1498</v>
          </cell>
          <cell r="T773">
            <v>6873</v>
          </cell>
          <cell r="U773">
            <v>917</v>
          </cell>
          <cell r="V773">
            <v>1303.2</v>
          </cell>
          <cell r="Z773">
            <v>2500</v>
          </cell>
          <cell r="AA773">
            <v>85580.328800000003</v>
          </cell>
        </row>
        <row r="774">
          <cell r="A774" t="str">
            <v>48010006</v>
          </cell>
          <cell r="B774" t="str">
            <v>Acereto Tapia Leydi Magdalena</v>
          </cell>
          <cell r="C774" t="str">
            <v>Instructor</v>
          </cell>
          <cell r="D774">
            <v>44.99</v>
          </cell>
          <cell r="E774">
            <v>3239.28</v>
          </cell>
          <cell r="G774">
            <v>72</v>
          </cell>
          <cell r="H774">
            <v>3239.28</v>
          </cell>
          <cell r="I774">
            <v>129.5712</v>
          </cell>
          <cell r="J774">
            <v>3368.8512000000001</v>
          </cell>
          <cell r="K774">
            <v>40427</v>
          </cell>
          <cell r="L774">
            <v>4662.7115999999996</v>
          </cell>
          <cell r="M774">
            <v>1500</v>
          </cell>
          <cell r="N774">
            <v>562</v>
          </cell>
          <cell r="O774">
            <v>2696</v>
          </cell>
          <cell r="P774">
            <v>6000</v>
          </cell>
          <cell r="Q774">
            <v>1123</v>
          </cell>
          <cell r="T774">
            <v>5155</v>
          </cell>
          <cell r="U774">
            <v>688</v>
          </cell>
          <cell r="V774">
            <v>2821.68</v>
          </cell>
          <cell r="Z774">
            <v>2500</v>
          </cell>
          <cell r="AA774">
            <v>68135.391600000003</v>
          </cell>
        </row>
        <row r="775">
          <cell r="B775" t="str">
            <v>vacante</v>
          </cell>
          <cell r="C775" t="str">
            <v>Instructor</v>
          </cell>
          <cell r="D775">
            <v>44.99</v>
          </cell>
          <cell r="E775">
            <v>3239.28</v>
          </cell>
          <cell r="G775">
            <v>72</v>
          </cell>
          <cell r="H775">
            <v>3239.28</v>
          </cell>
          <cell r="I775">
            <v>129.5712</v>
          </cell>
          <cell r="J775">
            <v>3368.8512000000001</v>
          </cell>
          <cell r="K775">
            <v>40427</v>
          </cell>
          <cell r="L775">
            <v>4662.7115999999996</v>
          </cell>
          <cell r="M775">
            <v>1500</v>
          </cell>
          <cell r="N775">
            <v>562</v>
          </cell>
          <cell r="O775">
            <v>2696</v>
          </cell>
          <cell r="P775">
            <v>6000</v>
          </cell>
          <cell r="Q775">
            <v>1123</v>
          </cell>
          <cell r="T775">
            <v>5155</v>
          </cell>
          <cell r="U775">
            <v>688</v>
          </cell>
          <cell r="V775">
            <v>2821.68</v>
          </cell>
          <cell r="Z775">
            <v>2500</v>
          </cell>
          <cell r="AA775">
            <v>68135.391600000003</v>
          </cell>
        </row>
        <row r="776">
          <cell r="B776" t="str">
            <v>Subtotal</v>
          </cell>
          <cell r="D776">
            <v>5744.1563359999946</v>
          </cell>
          <cell r="E776">
            <v>220194.05008000007</v>
          </cell>
          <cell r="F776">
            <v>250</v>
          </cell>
          <cell r="G776">
            <v>1844</v>
          </cell>
          <cell r="H776">
            <v>220444.05008000007</v>
          </cell>
          <cell r="I776">
            <v>8817.7620032000068</v>
          </cell>
          <cell r="J776">
            <v>229261.81208320003</v>
          </cell>
          <cell r="K776">
            <v>2751177</v>
          </cell>
          <cell r="L776">
            <v>337091.50663061353</v>
          </cell>
          <cell r="M776">
            <v>84000</v>
          </cell>
          <cell r="N776">
            <v>38235</v>
          </cell>
          <cell r="O776">
            <v>176621</v>
          </cell>
          <cell r="P776">
            <v>336000</v>
          </cell>
          <cell r="Q776">
            <v>76443</v>
          </cell>
          <cell r="R776">
            <v>17496</v>
          </cell>
          <cell r="S776">
            <v>10966</v>
          </cell>
          <cell r="T776">
            <v>350797</v>
          </cell>
          <cell r="U776">
            <v>46793</v>
          </cell>
          <cell r="V776">
            <v>128554.56</v>
          </cell>
          <cell r="W776">
            <v>16599</v>
          </cell>
          <cell r="X776">
            <v>0</v>
          </cell>
          <cell r="Y776">
            <v>67749</v>
          </cell>
          <cell r="Z776">
            <v>140000</v>
          </cell>
          <cell r="AB776">
            <v>4578522.0666306131</v>
          </cell>
        </row>
        <row r="777">
          <cell r="B777" t="str">
            <v>Educacion especial</v>
          </cell>
          <cell r="E777">
            <v>0</v>
          </cell>
        </row>
        <row r="778">
          <cell r="A778" t="str">
            <v>41010001</v>
          </cell>
          <cell r="B778" t="str">
            <v>Aguilar Yam Nidia Isabel</v>
          </cell>
          <cell r="C778" t="str">
            <v>Terapeuta "b"</v>
          </cell>
          <cell r="D778">
            <v>108.16</v>
          </cell>
          <cell r="E778">
            <v>3244.7999999999997</v>
          </cell>
          <cell r="H778">
            <v>3244.7999999999997</v>
          </cell>
          <cell r="I778">
            <v>129.792</v>
          </cell>
          <cell r="J778">
            <v>3374.5919999999996</v>
          </cell>
          <cell r="K778">
            <v>40496</v>
          </cell>
          <cell r="L778">
            <v>4671.6159999999991</v>
          </cell>
          <cell r="M778">
            <v>1500</v>
          </cell>
          <cell r="N778">
            <v>563</v>
          </cell>
          <cell r="O778">
            <v>2700</v>
          </cell>
          <cell r="P778">
            <v>6000</v>
          </cell>
          <cell r="Q778">
            <v>1125</v>
          </cell>
          <cell r="R778">
            <v>324</v>
          </cell>
          <cell r="T778">
            <v>5164</v>
          </cell>
          <cell r="U778">
            <v>689</v>
          </cell>
          <cell r="V778">
            <v>2817.84</v>
          </cell>
          <cell r="Z778">
            <v>2500</v>
          </cell>
          <cell r="AA778">
            <v>68550.456000000006</v>
          </cell>
        </row>
        <row r="779">
          <cell r="A779" t="str">
            <v>41010002</v>
          </cell>
          <cell r="B779" t="str">
            <v>Castañeda Medina Concepcion</v>
          </cell>
          <cell r="C779" t="str">
            <v>Directora de Cendi</v>
          </cell>
          <cell r="D779">
            <v>425.07</v>
          </cell>
          <cell r="E779">
            <v>12752.1</v>
          </cell>
          <cell r="H779">
            <v>12752.1</v>
          </cell>
          <cell r="I779">
            <v>510.084</v>
          </cell>
          <cell r="J779">
            <v>13262.184000000001</v>
          </cell>
          <cell r="K779">
            <v>159147</v>
          </cell>
          <cell r="L779">
            <v>20936.052</v>
          </cell>
          <cell r="M779">
            <v>1500</v>
          </cell>
          <cell r="N779">
            <v>2211</v>
          </cell>
          <cell r="P779">
            <v>6000</v>
          </cell>
          <cell r="Q779">
            <v>4421</v>
          </cell>
          <cell r="R779">
            <v>648</v>
          </cell>
          <cell r="T779">
            <v>20292</v>
          </cell>
          <cell r="U779">
            <v>2706</v>
          </cell>
          <cell r="V779">
            <v>0</v>
          </cell>
          <cell r="Y779">
            <v>39787</v>
          </cell>
          <cell r="Z779">
            <v>2500</v>
          </cell>
          <cell r="AA779">
            <v>260148.052</v>
          </cell>
        </row>
        <row r="780">
          <cell r="A780" t="str">
            <v>41010004</v>
          </cell>
          <cell r="B780" t="str">
            <v>Chan Montalvo Jose Martin Gaspar</v>
          </cell>
          <cell r="C780" t="str">
            <v>Terapeuta "b"</v>
          </cell>
          <cell r="D780">
            <v>108.16</v>
          </cell>
          <cell r="E780">
            <v>3244.7999999999997</v>
          </cell>
          <cell r="H780">
            <v>3244.7999999999997</v>
          </cell>
          <cell r="I780">
            <v>129.792</v>
          </cell>
          <cell r="J780">
            <v>3374.5919999999996</v>
          </cell>
          <cell r="K780">
            <v>40496</v>
          </cell>
          <cell r="L780">
            <v>4671.6159999999991</v>
          </cell>
          <cell r="M780">
            <v>1500</v>
          </cell>
          <cell r="N780">
            <v>563</v>
          </cell>
          <cell r="O780">
            <v>2700</v>
          </cell>
          <cell r="P780">
            <v>6000</v>
          </cell>
          <cell r="Q780">
            <v>1125</v>
          </cell>
          <cell r="T780">
            <v>5164</v>
          </cell>
          <cell r="U780">
            <v>689</v>
          </cell>
          <cell r="V780">
            <v>2817.84</v>
          </cell>
          <cell r="Z780">
            <v>2500</v>
          </cell>
          <cell r="AA780">
            <v>68226.456000000006</v>
          </cell>
        </row>
        <row r="781">
          <cell r="A781" t="str">
            <v>41010005</v>
          </cell>
          <cell r="B781" t="str">
            <v>Couoh Montalvo Manuel Domingo</v>
          </cell>
          <cell r="C781" t="str">
            <v>Jefe de mantenimiento "b"</v>
          </cell>
          <cell r="D781">
            <v>115.66</v>
          </cell>
          <cell r="E781">
            <v>3469.7999999999997</v>
          </cell>
          <cell r="H781">
            <v>3469.7999999999997</v>
          </cell>
          <cell r="I781">
            <v>138.792</v>
          </cell>
          <cell r="J781">
            <v>3608.5919999999996</v>
          </cell>
          <cell r="K781">
            <v>43304</v>
          </cell>
          <cell r="L781">
            <v>5702.5626666666667</v>
          </cell>
          <cell r="M781">
            <v>1500</v>
          </cell>
          <cell r="N781">
            <v>602</v>
          </cell>
          <cell r="O781">
            <v>2887</v>
          </cell>
          <cell r="P781">
            <v>6000</v>
          </cell>
          <cell r="Q781">
            <v>1203</v>
          </cell>
          <cell r="R781">
            <v>324</v>
          </cell>
          <cell r="T781">
            <v>5522</v>
          </cell>
          <cell r="U781">
            <v>737</v>
          </cell>
          <cell r="V781">
            <v>3000.24</v>
          </cell>
          <cell r="Z781">
            <v>2500</v>
          </cell>
          <cell r="AA781">
            <v>73281.80266666667</v>
          </cell>
        </row>
        <row r="782">
          <cell r="A782" t="str">
            <v>41010006</v>
          </cell>
          <cell r="B782" t="str">
            <v>Franco Maldonado Rosalia Guadalupe</v>
          </cell>
          <cell r="C782" t="str">
            <v>Terapeuta "b"</v>
          </cell>
          <cell r="D782">
            <v>108.16</v>
          </cell>
          <cell r="E782">
            <v>3244.7999999999997</v>
          </cell>
          <cell r="H782">
            <v>3244.7999999999997</v>
          </cell>
          <cell r="I782">
            <v>129.792</v>
          </cell>
          <cell r="J782">
            <v>3374.5919999999996</v>
          </cell>
          <cell r="K782">
            <v>40496</v>
          </cell>
          <cell r="L782">
            <v>4671.6159999999991</v>
          </cell>
          <cell r="M782">
            <v>1500</v>
          </cell>
          <cell r="N782">
            <v>563</v>
          </cell>
          <cell r="O782">
            <v>2700</v>
          </cell>
          <cell r="P782">
            <v>6000</v>
          </cell>
          <cell r="Q782">
            <v>1125</v>
          </cell>
          <cell r="R782">
            <v>324</v>
          </cell>
          <cell r="T782">
            <v>5164</v>
          </cell>
          <cell r="U782">
            <v>689</v>
          </cell>
          <cell r="V782">
            <v>2817.84</v>
          </cell>
          <cell r="Z782">
            <v>2500</v>
          </cell>
          <cell r="AA782">
            <v>68550.456000000006</v>
          </cell>
        </row>
        <row r="783">
          <cell r="A783" t="str">
            <v>41010007</v>
          </cell>
          <cell r="B783" t="str">
            <v>Malta Nuñez Zulemy Yazmin</v>
          </cell>
          <cell r="C783" t="str">
            <v>Terapeuta "b"</v>
          </cell>
          <cell r="D783">
            <v>108.16</v>
          </cell>
          <cell r="E783">
            <v>3244.7999999999997</v>
          </cell>
          <cell r="H783">
            <v>3244.7999999999997</v>
          </cell>
          <cell r="I783">
            <v>129.792</v>
          </cell>
          <cell r="J783">
            <v>3374.5919999999996</v>
          </cell>
          <cell r="K783">
            <v>40496</v>
          </cell>
          <cell r="L783">
            <v>4671.6159999999991</v>
          </cell>
          <cell r="M783">
            <v>1500</v>
          </cell>
          <cell r="N783">
            <v>563</v>
          </cell>
          <cell r="O783">
            <v>2700</v>
          </cell>
          <cell r="P783">
            <v>6000</v>
          </cell>
          <cell r="Q783">
            <v>1125</v>
          </cell>
          <cell r="R783">
            <v>324</v>
          </cell>
          <cell r="T783">
            <v>5164</v>
          </cell>
          <cell r="U783">
            <v>689</v>
          </cell>
          <cell r="V783">
            <v>2817.84</v>
          </cell>
          <cell r="Z783">
            <v>2500</v>
          </cell>
          <cell r="AA783">
            <v>68550.456000000006</v>
          </cell>
        </row>
        <row r="784">
          <cell r="A784" t="str">
            <v>41010008</v>
          </cell>
          <cell r="B784" t="str">
            <v>Ommundsen Perez Laura Olena</v>
          </cell>
          <cell r="C784" t="str">
            <v>Auxiliar administrativo cendi</v>
          </cell>
          <cell r="D784">
            <v>126.904128</v>
          </cell>
          <cell r="E784">
            <v>3807.1238400000002</v>
          </cell>
          <cell r="H784">
            <v>3807.1238400000002</v>
          </cell>
          <cell r="I784">
            <v>152.28495360000002</v>
          </cell>
          <cell r="J784">
            <v>3959.4087936000001</v>
          </cell>
          <cell r="K784">
            <v>47513</v>
          </cell>
          <cell r="L784">
            <v>5852.7217247999997</v>
          </cell>
          <cell r="M784">
            <v>1500</v>
          </cell>
          <cell r="N784">
            <v>660</v>
          </cell>
          <cell r="O784">
            <v>3168</v>
          </cell>
          <cell r="P784">
            <v>6000</v>
          </cell>
          <cell r="Q784">
            <v>1320</v>
          </cell>
          <cell r="R784">
            <v>972</v>
          </cell>
          <cell r="T784">
            <v>6058</v>
          </cell>
          <cell r="U784">
            <v>808</v>
          </cell>
          <cell r="V784">
            <v>2144.64</v>
          </cell>
          <cell r="Z784">
            <v>2500</v>
          </cell>
          <cell r="AA784">
            <v>78496.361724800008</v>
          </cell>
        </row>
        <row r="785">
          <cell r="A785" t="str">
            <v>41010009</v>
          </cell>
          <cell r="B785" t="str">
            <v>Solis Chan Marisa Guillermina</v>
          </cell>
          <cell r="C785" t="str">
            <v>Terapeuta "b"</v>
          </cell>
          <cell r="D785">
            <v>108.16</v>
          </cell>
          <cell r="E785">
            <v>3244.7999999999997</v>
          </cell>
          <cell r="H785">
            <v>3244.7999999999997</v>
          </cell>
          <cell r="I785">
            <v>129.792</v>
          </cell>
          <cell r="J785">
            <v>3374.5919999999996</v>
          </cell>
          <cell r="K785">
            <v>40496</v>
          </cell>
          <cell r="L785">
            <v>4671.6159999999991</v>
          </cell>
          <cell r="M785">
            <v>1500</v>
          </cell>
          <cell r="N785">
            <v>563</v>
          </cell>
          <cell r="O785">
            <v>2700</v>
          </cell>
          <cell r="P785">
            <v>6000</v>
          </cell>
          <cell r="Q785">
            <v>1125</v>
          </cell>
          <cell r="R785">
            <v>324</v>
          </cell>
          <cell r="T785">
            <v>5164</v>
          </cell>
          <cell r="U785">
            <v>689</v>
          </cell>
          <cell r="V785">
            <v>2817.84</v>
          </cell>
          <cell r="Z785">
            <v>2500</v>
          </cell>
          <cell r="AA785">
            <v>68550.456000000006</v>
          </cell>
        </row>
        <row r="786">
          <cell r="A786" t="str">
            <v>41010010</v>
          </cell>
          <cell r="B786" t="str">
            <v>Argaez Koh Jose Luis</v>
          </cell>
          <cell r="C786" t="str">
            <v>Terapeuta "b"</v>
          </cell>
          <cell r="D786">
            <v>108.16</v>
          </cell>
          <cell r="E786">
            <v>3244.7999999999997</v>
          </cell>
          <cell r="H786">
            <v>3244.7999999999997</v>
          </cell>
          <cell r="I786">
            <v>129.792</v>
          </cell>
          <cell r="J786">
            <v>3374.5919999999996</v>
          </cell>
          <cell r="K786">
            <v>40496</v>
          </cell>
          <cell r="L786">
            <v>4671.6159999999991</v>
          </cell>
          <cell r="M786">
            <v>1500</v>
          </cell>
          <cell r="N786">
            <v>563</v>
          </cell>
          <cell r="O786">
            <v>2700</v>
          </cell>
          <cell r="P786">
            <v>6000</v>
          </cell>
          <cell r="Q786">
            <v>1125</v>
          </cell>
          <cell r="T786">
            <v>5164</v>
          </cell>
          <cell r="U786">
            <v>689</v>
          </cell>
          <cell r="V786">
            <v>2817.84</v>
          </cell>
          <cell r="Z786">
            <v>2500</v>
          </cell>
          <cell r="AA786">
            <v>68226.456000000006</v>
          </cell>
        </row>
        <row r="787">
          <cell r="A787" t="str">
            <v>41010011</v>
          </cell>
          <cell r="B787" t="str">
            <v>Trava Pedrera Zoila Vanessa</v>
          </cell>
          <cell r="C787" t="str">
            <v>Terapeuta "b"</v>
          </cell>
          <cell r="D787">
            <v>108.16</v>
          </cell>
          <cell r="E787">
            <v>3244.7999999999997</v>
          </cell>
          <cell r="H787">
            <v>3244.7999999999997</v>
          </cell>
          <cell r="I787">
            <v>129.792</v>
          </cell>
          <cell r="J787">
            <v>3374.5919999999996</v>
          </cell>
          <cell r="K787">
            <v>40496</v>
          </cell>
          <cell r="L787">
            <v>4671.6159999999991</v>
          </cell>
          <cell r="M787">
            <v>1500</v>
          </cell>
          <cell r="N787">
            <v>563</v>
          </cell>
          <cell r="O787">
            <v>2700</v>
          </cell>
          <cell r="P787">
            <v>6000</v>
          </cell>
          <cell r="Q787">
            <v>1125</v>
          </cell>
          <cell r="T787">
            <v>5164</v>
          </cell>
          <cell r="U787">
            <v>689</v>
          </cell>
          <cell r="V787">
            <v>2817.84</v>
          </cell>
          <cell r="Z787">
            <v>2500</v>
          </cell>
          <cell r="AA787">
            <v>68226.456000000006</v>
          </cell>
        </row>
        <row r="788">
          <cell r="A788" t="str">
            <v>41010012</v>
          </cell>
          <cell r="B788" t="str">
            <v>Castro Tuyub Geny Del Socorro</v>
          </cell>
          <cell r="C788" t="str">
            <v>Terapeuta "a"</v>
          </cell>
          <cell r="D788">
            <v>108.16</v>
          </cell>
          <cell r="E788">
            <v>3244.7999999999997</v>
          </cell>
          <cell r="H788">
            <v>3244.7999999999997</v>
          </cell>
          <cell r="I788">
            <v>129.792</v>
          </cell>
          <cell r="J788">
            <v>3374.5919999999996</v>
          </cell>
          <cell r="K788">
            <v>40496</v>
          </cell>
          <cell r="L788">
            <v>4671.6159999999991</v>
          </cell>
          <cell r="M788">
            <v>1500</v>
          </cell>
          <cell r="N788">
            <v>563</v>
          </cell>
          <cell r="O788">
            <v>2700</v>
          </cell>
          <cell r="P788">
            <v>6000</v>
          </cell>
          <cell r="Q788">
            <v>1125</v>
          </cell>
          <cell r="T788">
            <v>5164</v>
          </cell>
          <cell r="U788">
            <v>689</v>
          </cell>
          <cell r="V788">
            <v>2817.84</v>
          </cell>
          <cell r="Z788">
            <v>2500</v>
          </cell>
          <cell r="AA788">
            <v>68226.456000000006</v>
          </cell>
        </row>
        <row r="789">
          <cell r="B789" t="str">
            <v>Subtotal</v>
          </cell>
          <cell r="D789">
            <v>1532.9141280000001</v>
          </cell>
          <cell r="E789">
            <v>45987.42384000001</v>
          </cell>
          <cell r="F789">
            <v>0</v>
          </cell>
          <cell r="G789">
            <v>0</v>
          </cell>
          <cell r="H789">
            <v>45987.42384000001</v>
          </cell>
          <cell r="I789">
            <v>1839.4969535999996</v>
          </cell>
          <cell r="J789">
            <v>47826.920793599995</v>
          </cell>
          <cell r="K789">
            <v>573932</v>
          </cell>
          <cell r="L789">
            <v>69864.26439146667</v>
          </cell>
          <cell r="M789">
            <v>16500</v>
          </cell>
          <cell r="N789">
            <v>7977</v>
          </cell>
          <cell r="O789">
            <v>27655</v>
          </cell>
          <cell r="P789">
            <v>66000</v>
          </cell>
          <cell r="Q789">
            <v>15944</v>
          </cell>
          <cell r="R789">
            <v>3240</v>
          </cell>
          <cell r="S789">
            <v>0</v>
          </cell>
          <cell r="T789">
            <v>73184</v>
          </cell>
          <cell r="U789">
            <v>9763</v>
          </cell>
          <cell r="V789">
            <v>27687.600000000002</v>
          </cell>
          <cell r="W789">
            <v>0</v>
          </cell>
          <cell r="X789">
            <v>0</v>
          </cell>
          <cell r="Y789">
            <v>39787</v>
          </cell>
          <cell r="Z789">
            <v>27500</v>
          </cell>
          <cell r="AB789">
            <v>959033.86439146672</v>
          </cell>
        </row>
        <row r="790">
          <cell r="B790" t="str">
            <v>Centro isstey para jubilados y pensionad</v>
          </cell>
          <cell r="E790">
            <v>0</v>
          </cell>
        </row>
        <row r="791">
          <cell r="A791" t="str">
            <v>01010007</v>
          </cell>
          <cell r="B791" t="str">
            <v>Iñiguez Noh Erik Ivan</v>
          </cell>
          <cell r="C791" t="str">
            <v>Jefe de mantenimiento</v>
          </cell>
          <cell r="D791">
            <v>144.20972800000001</v>
          </cell>
          <cell r="E791">
            <v>4326.2918400000008</v>
          </cell>
          <cell r="H791">
            <v>4326.2918400000008</v>
          </cell>
          <cell r="I791">
            <v>173.05167360000004</v>
          </cell>
          <cell r="J791">
            <v>4499.3435136000007</v>
          </cell>
          <cell r="K791">
            <v>53993</v>
          </cell>
          <cell r="L791">
            <v>6756.9746848000013</v>
          </cell>
          <cell r="M791">
            <v>1500</v>
          </cell>
          <cell r="N791">
            <v>750</v>
          </cell>
          <cell r="O791">
            <v>3600</v>
          </cell>
          <cell r="P791">
            <v>6000</v>
          </cell>
          <cell r="Q791">
            <v>1500</v>
          </cell>
          <cell r="T791">
            <v>6884</v>
          </cell>
          <cell r="U791">
            <v>918</v>
          </cell>
          <cell r="V791">
            <v>1294.8</v>
          </cell>
          <cell r="Z791">
            <v>2500</v>
          </cell>
          <cell r="AA791">
            <v>85696.774684799995</v>
          </cell>
        </row>
        <row r="792">
          <cell r="A792" t="str">
            <v>38010007</v>
          </cell>
          <cell r="B792" t="str">
            <v>Patron May Berta Maria Del R.</v>
          </cell>
          <cell r="C792" t="str">
            <v>Secretaria de Depto. "c"</v>
          </cell>
          <cell r="D792">
            <v>117.17</v>
          </cell>
          <cell r="E792">
            <v>3515.1</v>
          </cell>
          <cell r="H792">
            <v>3515.1</v>
          </cell>
          <cell r="I792">
            <v>140.60400000000001</v>
          </cell>
          <cell r="J792">
            <v>3655.7039999999997</v>
          </cell>
          <cell r="K792">
            <v>43869</v>
          </cell>
          <cell r="L792">
            <v>5143.55</v>
          </cell>
          <cell r="M792">
            <v>1500</v>
          </cell>
          <cell r="N792">
            <v>610</v>
          </cell>
          <cell r="O792">
            <v>2925</v>
          </cell>
          <cell r="P792">
            <v>6000</v>
          </cell>
          <cell r="Q792">
            <v>1219</v>
          </cell>
          <cell r="R792">
            <v>324</v>
          </cell>
          <cell r="T792">
            <v>5594</v>
          </cell>
          <cell r="U792">
            <v>746</v>
          </cell>
          <cell r="V792">
            <v>2578.3200000000002</v>
          </cell>
          <cell r="Z792">
            <v>2500</v>
          </cell>
          <cell r="AA792">
            <v>73008.87000000001</v>
          </cell>
        </row>
        <row r="793">
          <cell r="A793" t="str">
            <v>42010005</v>
          </cell>
          <cell r="B793" t="str">
            <v>Chavez Nieves Leonor</v>
          </cell>
          <cell r="C793" t="str">
            <v>Instructor</v>
          </cell>
          <cell r="D793">
            <v>44.99</v>
          </cell>
          <cell r="E793">
            <v>8233.17</v>
          </cell>
          <cell r="G793">
            <v>183</v>
          </cell>
          <cell r="H793">
            <v>8233.17</v>
          </cell>
          <cell r="I793">
            <v>329.32679999999999</v>
          </cell>
          <cell r="J793">
            <v>8562.4968000000008</v>
          </cell>
          <cell r="K793">
            <v>102750</v>
          </cell>
          <cell r="L793">
            <v>2245.9007999999999</v>
          </cell>
          <cell r="M793">
            <v>1500</v>
          </cell>
          <cell r="N793">
            <v>1428</v>
          </cell>
          <cell r="O793">
            <v>6850</v>
          </cell>
          <cell r="P793">
            <v>6000</v>
          </cell>
          <cell r="Q793">
            <v>2855</v>
          </cell>
          <cell r="T793">
            <v>13101</v>
          </cell>
          <cell r="U793">
            <v>1747</v>
          </cell>
          <cell r="V793">
            <v>3934.8</v>
          </cell>
          <cell r="Z793">
            <v>2500</v>
          </cell>
          <cell r="AA793">
            <v>144911.70079999999</v>
          </cell>
        </row>
        <row r="794">
          <cell r="A794" t="str">
            <v>42010006</v>
          </cell>
          <cell r="B794" t="str">
            <v>Cima Balam Ermilo Rafael</v>
          </cell>
          <cell r="C794" t="str">
            <v>Jefe de mantenimiento "a"</v>
          </cell>
          <cell r="D794">
            <v>115.66</v>
          </cell>
          <cell r="E794">
            <v>3469.7999999999997</v>
          </cell>
          <cell r="F794">
            <v>250</v>
          </cell>
          <cell r="H794">
            <v>3719.7999999999997</v>
          </cell>
          <cell r="I794">
            <v>148.792</v>
          </cell>
          <cell r="J794">
            <v>3868.5919999999996</v>
          </cell>
          <cell r="K794">
            <v>46424</v>
          </cell>
          <cell r="L794">
            <v>5702.5626666666667</v>
          </cell>
          <cell r="M794">
            <v>1500</v>
          </cell>
          <cell r="N794">
            <v>645</v>
          </cell>
          <cell r="O794">
            <v>3095</v>
          </cell>
          <cell r="P794">
            <v>6000</v>
          </cell>
          <cell r="Q794">
            <v>1290</v>
          </cell>
          <cell r="R794">
            <v>1296</v>
          </cell>
          <cell r="T794">
            <v>5919</v>
          </cell>
          <cell r="U794">
            <v>790</v>
          </cell>
          <cell r="V794">
            <v>2204.4</v>
          </cell>
          <cell r="W794">
            <v>3095</v>
          </cell>
          <cell r="Z794">
            <v>2500</v>
          </cell>
          <cell r="AA794">
            <v>80460.962666666659</v>
          </cell>
        </row>
        <row r="795">
          <cell r="A795" t="str">
            <v>42010007</v>
          </cell>
          <cell r="B795" t="str">
            <v>De La Rosa Rodriguez Gladis</v>
          </cell>
          <cell r="C795" t="str">
            <v>Intendente "b"</v>
          </cell>
          <cell r="D795">
            <v>99.290880000000001</v>
          </cell>
          <cell r="E795">
            <v>2978.7264</v>
          </cell>
          <cell r="H795">
            <v>2978.7264</v>
          </cell>
          <cell r="I795">
            <v>119.149056</v>
          </cell>
          <cell r="J795">
            <v>3097.8754560000002</v>
          </cell>
          <cell r="K795">
            <v>37175</v>
          </cell>
          <cell r="L795">
            <v>4201.3106080000007</v>
          </cell>
          <cell r="M795">
            <v>1500</v>
          </cell>
          <cell r="N795">
            <v>517</v>
          </cell>
          <cell r="O795">
            <v>2479</v>
          </cell>
          <cell r="P795">
            <v>6000</v>
          </cell>
          <cell r="Q795">
            <v>1033</v>
          </cell>
          <cell r="R795">
            <v>324</v>
          </cell>
          <cell r="T795">
            <v>4740</v>
          </cell>
          <cell r="U795">
            <v>632</v>
          </cell>
          <cell r="V795">
            <v>3000.24</v>
          </cell>
          <cell r="Z795">
            <v>2500</v>
          </cell>
          <cell r="AA795">
            <v>64101.550607999998</v>
          </cell>
        </row>
        <row r="796">
          <cell r="A796" t="str">
            <v>42010009</v>
          </cell>
          <cell r="B796" t="str">
            <v>Estrella Vazquez Manuel Jesus</v>
          </cell>
          <cell r="C796" t="str">
            <v>Intendente "b"</v>
          </cell>
          <cell r="D796">
            <v>99.290880000000001</v>
          </cell>
          <cell r="E796">
            <v>2978.7264</v>
          </cell>
          <cell r="H796">
            <v>2978.7264</v>
          </cell>
          <cell r="I796">
            <v>119.149056</v>
          </cell>
          <cell r="J796">
            <v>3097.8754560000002</v>
          </cell>
          <cell r="K796">
            <v>37175</v>
          </cell>
          <cell r="L796">
            <v>4201.3106080000007</v>
          </cell>
          <cell r="M796">
            <v>1500</v>
          </cell>
          <cell r="N796">
            <v>517</v>
          </cell>
          <cell r="O796">
            <v>2479</v>
          </cell>
          <cell r="P796">
            <v>6000</v>
          </cell>
          <cell r="Q796">
            <v>1033</v>
          </cell>
          <cell r="R796">
            <v>324</v>
          </cell>
          <cell r="T796">
            <v>4740</v>
          </cell>
          <cell r="U796">
            <v>632</v>
          </cell>
          <cell r="V796">
            <v>3000.24</v>
          </cell>
          <cell r="Z796">
            <v>2500</v>
          </cell>
          <cell r="AA796">
            <v>64101.550607999998</v>
          </cell>
        </row>
        <row r="797">
          <cell r="A797" t="str">
            <v>42010011</v>
          </cell>
          <cell r="B797" t="str">
            <v>Canul chi Maria dolores</v>
          </cell>
          <cell r="C797" t="str">
            <v>Instructor</v>
          </cell>
          <cell r="D797">
            <v>44.99</v>
          </cell>
          <cell r="E797">
            <v>1799.6000000000001</v>
          </cell>
          <cell r="G797">
            <v>40</v>
          </cell>
          <cell r="H797">
            <v>1799.6000000000001</v>
          </cell>
          <cell r="I797">
            <v>71.984000000000009</v>
          </cell>
          <cell r="J797">
            <v>1871.5840000000001</v>
          </cell>
          <cell r="K797">
            <v>22460</v>
          </cell>
          <cell r="L797">
            <v>2495.4453333333331</v>
          </cell>
          <cell r="M797">
            <v>1500</v>
          </cell>
          <cell r="N797">
            <v>312</v>
          </cell>
          <cell r="O797">
            <v>1498</v>
          </cell>
          <cell r="P797">
            <v>6000</v>
          </cell>
          <cell r="Q797">
            <v>624</v>
          </cell>
          <cell r="T797">
            <v>2864</v>
          </cell>
          <cell r="U797">
            <v>382</v>
          </cell>
          <cell r="V797">
            <v>3808.08</v>
          </cell>
          <cell r="Z797">
            <v>2500</v>
          </cell>
          <cell r="AA797">
            <v>44443.525333333338</v>
          </cell>
        </row>
        <row r="798">
          <cell r="A798" t="str">
            <v>42010014</v>
          </cell>
          <cell r="B798" t="str">
            <v>Sosa Duran Lazaro Javier</v>
          </cell>
          <cell r="C798" t="str">
            <v>Vigilante "b"</v>
          </cell>
          <cell r="D798">
            <v>106.786368</v>
          </cell>
          <cell r="E798">
            <v>3203.5910399999998</v>
          </cell>
          <cell r="H798">
            <v>3203.5910399999998</v>
          </cell>
          <cell r="I798">
            <v>128.1436416</v>
          </cell>
          <cell r="J798">
            <v>3331.7346815999999</v>
          </cell>
          <cell r="K798">
            <v>39981</v>
          </cell>
          <cell r="L798">
            <v>4605.1429088000004</v>
          </cell>
          <cell r="M798">
            <v>1500</v>
          </cell>
          <cell r="N798">
            <v>556</v>
          </cell>
          <cell r="O798">
            <v>2666</v>
          </cell>
          <cell r="P798">
            <v>6000</v>
          </cell>
          <cell r="Q798">
            <v>1111</v>
          </cell>
          <cell r="R798">
            <v>1620</v>
          </cell>
          <cell r="S798">
            <v>1333</v>
          </cell>
          <cell r="T798">
            <v>5098</v>
          </cell>
          <cell r="U798">
            <v>680</v>
          </cell>
          <cell r="V798">
            <v>2845.92</v>
          </cell>
          <cell r="W798">
            <v>2666</v>
          </cell>
          <cell r="Z798">
            <v>2500</v>
          </cell>
          <cell r="AA798">
            <v>73162.062908799999</v>
          </cell>
        </row>
        <row r="799">
          <cell r="A799" t="str">
            <v>42010015</v>
          </cell>
          <cell r="B799" t="str">
            <v>Trejo Galera Luis Augusto</v>
          </cell>
          <cell r="C799" t="str">
            <v>Director de Centro de jubilados</v>
          </cell>
          <cell r="D799">
            <v>577.27279999999996</v>
          </cell>
          <cell r="E799">
            <v>17318.183999999997</v>
          </cell>
          <cell r="H799">
            <v>17318.183999999997</v>
          </cell>
          <cell r="I799">
            <v>692.72735999999986</v>
          </cell>
          <cell r="J799">
            <v>18010.911359999998</v>
          </cell>
          <cell r="K799">
            <v>216131</v>
          </cell>
          <cell r="L799">
            <v>29352.30848</v>
          </cell>
          <cell r="M799">
            <v>1500</v>
          </cell>
          <cell r="N799">
            <v>3002</v>
          </cell>
          <cell r="P799">
            <v>6000</v>
          </cell>
          <cell r="Q799">
            <v>6004</v>
          </cell>
          <cell r="R799">
            <v>324</v>
          </cell>
          <cell r="T799">
            <v>27557</v>
          </cell>
          <cell r="U799">
            <v>3675</v>
          </cell>
          <cell r="V799">
            <v>0</v>
          </cell>
          <cell r="Y799">
            <v>54033</v>
          </cell>
          <cell r="Z799">
            <v>2500</v>
          </cell>
          <cell r="AA799">
            <v>350078.30848000001</v>
          </cell>
        </row>
        <row r="800">
          <cell r="A800" t="str">
            <v>42010016</v>
          </cell>
          <cell r="B800" t="str">
            <v>Vera Fajardo Eduardo Manuel</v>
          </cell>
          <cell r="C800" t="str">
            <v>Instructor</v>
          </cell>
          <cell r="D800">
            <v>44.99</v>
          </cell>
          <cell r="E800">
            <v>1799.6000000000001</v>
          </cell>
          <cell r="G800">
            <v>40</v>
          </cell>
          <cell r="H800">
            <v>1799.6000000000001</v>
          </cell>
          <cell r="I800">
            <v>71.984000000000009</v>
          </cell>
          <cell r="J800">
            <v>1871.5840000000001</v>
          </cell>
          <cell r="K800">
            <v>22460</v>
          </cell>
          <cell r="L800">
            <v>2495.4453333333331</v>
          </cell>
          <cell r="M800">
            <v>1500</v>
          </cell>
          <cell r="N800">
            <v>312</v>
          </cell>
          <cell r="O800">
            <v>1498</v>
          </cell>
          <cell r="P800">
            <v>6000</v>
          </cell>
          <cell r="Q800">
            <v>624</v>
          </cell>
          <cell r="T800">
            <v>2864</v>
          </cell>
          <cell r="U800">
            <v>382</v>
          </cell>
          <cell r="V800">
            <v>3808.08</v>
          </cell>
          <cell r="Z800">
            <v>2500</v>
          </cell>
          <cell r="AA800">
            <v>44443.525333333338</v>
          </cell>
        </row>
        <row r="801">
          <cell r="A801" t="str">
            <v>42010017</v>
          </cell>
          <cell r="B801" t="str">
            <v>Zi Tec Paula Lucila</v>
          </cell>
          <cell r="C801" t="str">
            <v>Instructor</v>
          </cell>
          <cell r="D801">
            <v>45.21</v>
          </cell>
          <cell r="E801">
            <v>1356.3</v>
          </cell>
          <cell r="H801">
            <v>1356.3</v>
          </cell>
          <cell r="I801">
            <v>54.252000000000002</v>
          </cell>
          <cell r="J801">
            <v>1410.5519999999999</v>
          </cell>
          <cell r="K801">
            <v>16927</v>
          </cell>
          <cell r="L801">
            <v>1880.7726080000002</v>
          </cell>
          <cell r="M801">
            <v>1500</v>
          </cell>
          <cell r="N801">
            <v>236</v>
          </cell>
          <cell r="O801">
            <v>16276</v>
          </cell>
          <cell r="P801">
            <v>6000</v>
          </cell>
          <cell r="Q801">
            <v>471</v>
          </cell>
          <cell r="T801">
            <v>2159</v>
          </cell>
          <cell r="U801">
            <v>288</v>
          </cell>
          <cell r="V801">
            <v>4115.04</v>
          </cell>
          <cell r="Z801">
            <v>2500</v>
          </cell>
          <cell r="AA801">
            <v>52352.812608</v>
          </cell>
        </row>
        <row r="802">
          <cell r="A802" t="str">
            <v>42010019</v>
          </cell>
          <cell r="B802" t="str">
            <v>Campos Encalada Cristina Gabriela Del Pil</v>
          </cell>
          <cell r="C802" t="str">
            <v>Instructor</v>
          </cell>
          <cell r="D802">
            <v>44.99</v>
          </cell>
          <cell r="E802">
            <v>1799.6000000000001</v>
          </cell>
          <cell r="G802">
            <v>40</v>
          </cell>
          <cell r="H802">
            <v>1799.6000000000001</v>
          </cell>
          <cell r="I802">
            <v>71.984000000000009</v>
          </cell>
          <cell r="J802">
            <v>1871.5840000000001</v>
          </cell>
          <cell r="K802">
            <v>22460</v>
          </cell>
          <cell r="L802">
            <v>2495.4453333333331</v>
          </cell>
          <cell r="M802">
            <v>1500</v>
          </cell>
          <cell r="N802">
            <v>312</v>
          </cell>
          <cell r="O802">
            <v>1498</v>
          </cell>
          <cell r="P802">
            <v>6000</v>
          </cell>
          <cell r="Q802">
            <v>624</v>
          </cell>
          <cell r="T802">
            <v>2864</v>
          </cell>
          <cell r="U802">
            <v>382</v>
          </cell>
          <cell r="V802">
            <v>3808.08</v>
          </cell>
          <cell r="Z802">
            <v>2500</v>
          </cell>
          <cell r="AA802">
            <v>44443.525333333338</v>
          </cell>
        </row>
        <row r="803">
          <cell r="A803" t="str">
            <v>42010020</v>
          </cell>
          <cell r="B803" t="str">
            <v>Osorio Caballero Beatriz</v>
          </cell>
          <cell r="C803" t="str">
            <v>Instructor</v>
          </cell>
          <cell r="D803">
            <v>44.99</v>
          </cell>
          <cell r="E803">
            <v>1079.76</v>
          </cell>
          <cell r="G803">
            <v>24</v>
          </cell>
          <cell r="H803">
            <v>1079.76</v>
          </cell>
          <cell r="I803">
            <v>43.190400000000004</v>
          </cell>
          <cell r="J803">
            <v>1122.9503999999999</v>
          </cell>
          <cell r="K803">
            <v>13476</v>
          </cell>
          <cell r="L803">
            <v>1497.2672</v>
          </cell>
          <cell r="M803">
            <v>1500</v>
          </cell>
          <cell r="N803">
            <v>188</v>
          </cell>
          <cell r="O803">
            <v>899</v>
          </cell>
          <cell r="P803">
            <v>6000</v>
          </cell>
          <cell r="Q803">
            <v>375</v>
          </cell>
          <cell r="T803">
            <v>1719</v>
          </cell>
          <cell r="U803">
            <v>230</v>
          </cell>
          <cell r="V803">
            <v>4304.6400000000003</v>
          </cell>
          <cell r="Z803">
            <v>2500</v>
          </cell>
          <cell r="AA803">
            <v>32688.907200000001</v>
          </cell>
        </row>
        <row r="804">
          <cell r="A804" t="str">
            <v>42010022</v>
          </cell>
          <cell r="B804" t="str">
            <v>Cupul Manzano Julio Cesar</v>
          </cell>
          <cell r="C804" t="str">
            <v>Vigilante "b"</v>
          </cell>
          <cell r="D804">
            <v>106.786368</v>
          </cell>
          <cell r="E804">
            <v>3203.5910399999998</v>
          </cell>
          <cell r="H804">
            <v>3203.5910399999998</v>
          </cell>
          <cell r="I804">
            <v>128.1436416</v>
          </cell>
          <cell r="J804">
            <v>3331.7346815999999</v>
          </cell>
          <cell r="K804">
            <v>39981</v>
          </cell>
          <cell r="L804">
            <v>4605.1429088000004</v>
          </cell>
          <cell r="M804">
            <v>1500</v>
          </cell>
          <cell r="N804">
            <v>556</v>
          </cell>
          <cell r="O804">
            <v>2666</v>
          </cell>
          <cell r="P804">
            <v>6000</v>
          </cell>
          <cell r="Q804">
            <v>1111</v>
          </cell>
          <cell r="S804">
            <v>1333</v>
          </cell>
          <cell r="T804">
            <v>5098</v>
          </cell>
          <cell r="U804">
            <v>680</v>
          </cell>
          <cell r="V804">
            <v>2845.92</v>
          </cell>
          <cell r="W804">
            <v>2666</v>
          </cell>
          <cell r="Z804">
            <v>2500</v>
          </cell>
          <cell r="AA804">
            <v>71542.062908799999</v>
          </cell>
        </row>
        <row r="805">
          <cell r="A805" t="str">
            <v>42010023</v>
          </cell>
          <cell r="B805" t="str">
            <v>Adam Salias Rocio Guadalupe</v>
          </cell>
          <cell r="C805" t="str">
            <v>Coordinador de Talleres "b"</v>
          </cell>
          <cell r="D805">
            <v>173.3</v>
          </cell>
          <cell r="E805">
            <v>5199</v>
          </cell>
          <cell r="H805">
            <v>5199</v>
          </cell>
          <cell r="I805">
            <v>207.96</v>
          </cell>
          <cell r="J805">
            <v>5406.96</v>
          </cell>
          <cell r="K805">
            <v>64884</v>
          </cell>
          <cell r="L805">
            <v>8301.2482400000008</v>
          </cell>
          <cell r="M805">
            <v>1500</v>
          </cell>
          <cell r="N805">
            <v>902</v>
          </cell>
          <cell r="O805">
            <v>4326</v>
          </cell>
          <cell r="P805">
            <v>6000</v>
          </cell>
          <cell r="Q805">
            <v>1803</v>
          </cell>
          <cell r="T805">
            <v>8273</v>
          </cell>
          <cell r="U805">
            <v>1104</v>
          </cell>
          <cell r="V805">
            <v>747.6</v>
          </cell>
          <cell r="Z805">
            <v>2500</v>
          </cell>
          <cell r="AA805">
            <v>100340.84824000001</v>
          </cell>
        </row>
        <row r="806">
          <cell r="A806" t="str">
            <v>42010025</v>
          </cell>
          <cell r="B806" t="str">
            <v>Vazquez Solis Alfredo</v>
          </cell>
          <cell r="C806" t="str">
            <v>Vigilante "b"</v>
          </cell>
          <cell r="D806">
            <v>106.786368</v>
          </cell>
          <cell r="E806">
            <v>3203.5910399999998</v>
          </cell>
          <cell r="H806">
            <v>3203.5910399999998</v>
          </cell>
          <cell r="I806">
            <v>128.1436416</v>
          </cell>
          <cell r="J806">
            <v>3331.7346815999999</v>
          </cell>
          <cell r="K806">
            <v>39981</v>
          </cell>
          <cell r="L806">
            <v>4605.1429088000004</v>
          </cell>
          <cell r="M806">
            <v>1500</v>
          </cell>
          <cell r="N806">
            <v>556</v>
          </cell>
          <cell r="O806">
            <v>2666</v>
          </cell>
          <cell r="P806">
            <v>6000</v>
          </cell>
          <cell r="Q806">
            <v>1111</v>
          </cell>
          <cell r="S806">
            <v>1333</v>
          </cell>
          <cell r="T806">
            <v>5098</v>
          </cell>
          <cell r="U806">
            <v>680</v>
          </cell>
          <cell r="V806">
            <v>2845.92</v>
          </cell>
          <cell r="W806">
            <v>2666</v>
          </cell>
          <cell r="Z806">
            <v>2500</v>
          </cell>
          <cell r="AA806">
            <v>71542.062908799999</v>
          </cell>
        </row>
        <row r="807">
          <cell r="A807" t="str">
            <v>42010027</v>
          </cell>
          <cell r="B807" t="str">
            <v>Alcocer Balam Martin Ariel</v>
          </cell>
          <cell r="C807" t="str">
            <v>Intendente "b"</v>
          </cell>
          <cell r="D807">
            <v>99.288799999999995</v>
          </cell>
          <cell r="E807">
            <v>2978.6639999999998</v>
          </cell>
          <cell r="H807">
            <v>2978.6639999999998</v>
          </cell>
          <cell r="I807">
            <v>119.14655999999999</v>
          </cell>
          <cell r="J807">
            <v>3097.8105599999999</v>
          </cell>
          <cell r="K807">
            <v>37174</v>
          </cell>
          <cell r="L807">
            <v>4201.2140799999997</v>
          </cell>
          <cell r="M807">
            <v>1500</v>
          </cell>
          <cell r="N807">
            <v>517</v>
          </cell>
          <cell r="O807">
            <v>2479</v>
          </cell>
          <cell r="P807">
            <v>6000</v>
          </cell>
          <cell r="Q807">
            <v>1033</v>
          </cell>
          <cell r="T807">
            <v>4740</v>
          </cell>
          <cell r="U807">
            <v>632</v>
          </cell>
          <cell r="V807">
            <v>3000</v>
          </cell>
          <cell r="Z807">
            <v>2500</v>
          </cell>
          <cell r="AA807">
            <v>63776.214079999998</v>
          </cell>
        </row>
        <row r="808">
          <cell r="A808" t="str">
            <v>42010028</v>
          </cell>
          <cell r="B808" t="str">
            <v>Roche Reyes Nancy Maria</v>
          </cell>
          <cell r="C808" t="str">
            <v>Instructor</v>
          </cell>
          <cell r="D808">
            <v>72.099456000000004</v>
          </cell>
          <cell r="E808">
            <v>2162.9836800000003</v>
          </cell>
          <cell r="H808">
            <v>2162.9836800000003</v>
          </cell>
          <cell r="I808">
            <v>86.519347200000013</v>
          </cell>
          <cell r="J808">
            <v>2249.5030272000004</v>
          </cell>
          <cell r="K808">
            <v>26995</v>
          </cell>
          <cell r="L808">
            <v>2999.3373696000003</v>
          </cell>
          <cell r="M808">
            <v>1500</v>
          </cell>
          <cell r="N808">
            <v>375</v>
          </cell>
          <cell r="O808">
            <v>1800</v>
          </cell>
          <cell r="P808">
            <v>6000</v>
          </cell>
          <cell r="Q808">
            <v>750</v>
          </cell>
          <cell r="T808">
            <v>3442</v>
          </cell>
          <cell r="U808">
            <v>459</v>
          </cell>
          <cell r="V808">
            <v>3559.2</v>
          </cell>
          <cell r="Z808">
            <v>2500</v>
          </cell>
          <cell r="AA808">
            <v>50379.537369600002</v>
          </cell>
        </row>
        <row r="809">
          <cell r="A809" t="str">
            <v>42010030</v>
          </cell>
          <cell r="B809" t="str">
            <v>Vargas Romero Angel Felipe</v>
          </cell>
          <cell r="C809" t="str">
            <v>Instructor</v>
          </cell>
          <cell r="D809">
            <v>44.99</v>
          </cell>
          <cell r="E809">
            <v>1439.68</v>
          </cell>
          <cell r="G809">
            <v>32</v>
          </cell>
          <cell r="H809">
            <v>1439.68</v>
          </cell>
          <cell r="I809">
            <v>57.587200000000003</v>
          </cell>
          <cell r="J809">
            <v>1497.2672</v>
          </cell>
          <cell r="K809">
            <v>17968</v>
          </cell>
          <cell r="L809">
            <v>1996.3562666666667</v>
          </cell>
          <cell r="M809">
            <v>1500</v>
          </cell>
          <cell r="N809">
            <v>250</v>
          </cell>
          <cell r="O809">
            <v>1198</v>
          </cell>
          <cell r="P809">
            <v>6000</v>
          </cell>
          <cell r="Q809">
            <v>500</v>
          </cell>
          <cell r="T809">
            <v>2291</v>
          </cell>
          <cell r="U809">
            <v>306</v>
          </cell>
          <cell r="V809">
            <v>4058.16</v>
          </cell>
          <cell r="Z809">
            <v>2500</v>
          </cell>
          <cell r="AA809">
            <v>38567.516266666666</v>
          </cell>
        </row>
        <row r="810">
          <cell r="A810" t="str">
            <v>42010031</v>
          </cell>
          <cell r="B810" t="str">
            <v>Uicab Pacheco Maria Alejandra</v>
          </cell>
          <cell r="C810" t="str">
            <v>Instructor</v>
          </cell>
          <cell r="D810">
            <v>44.99</v>
          </cell>
          <cell r="E810">
            <v>719.84</v>
          </cell>
          <cell r="G810">
            <v>16</v>
          </cell>
          <cell r="H810">
            <v>719.84</v>
          </cell>
          <cell r="I810">
            <v>28.793600000000001</v>
          </cell>
          <cell r="J810">
            <v>748.6336</v>
          </cell>
          <cell r="K810">
            <v>8984</v>
          </cell>
          <cell r="L810">
            <v>998.17813333333334</v>
          </cell>
          <cell r="M810">
            <v>1500</v>
          </cell>
          <cell r="N810">
            <v>125</v>
          </cell>
          <cell r="O810">
            <v>599</v>
          </cell>
          <cell r="P810">
            <v>6000</v>
          </cell>
          <cell r="Q810">
            <v>250</v>
          </cell>
          <cell r="T810">
            <v>1146</v>
          </cell>
          <cell r="U810">
            <v>153</v>
          </cell>
          <cell r="V810">
            <v>4551.3599999999997</v>
          </cell>
          <cell r="Z810">
            <v>2500</v>
          </cell>
          <cell r="AA810">
            <v>26806.538133333335</v>
          </cell>
        </row>
        <row r="811">
          <cell r="B811" t="str">
            <v>vacante</v>
          </cell>
          <cell r="C811" t="str">
            <v>Instructor</v>
          </cell>
          <cell r="D811">
            <v>44.99</v>
          </cell>
          <cell r="E811">
            <v>1439.68</v>
          </cell>
          <cell r="G811">
            <v>32</v>
          </cell>
          <cell r="H811">
            <v>1439.68</v>
          </cell>
          <cell r="I811">
            <v>57.587200000000003</v>
          </cell>
          <cell r="J811">
            <v>1497.2672</v>
          </cell>
          <cell r="K811">
            <v>17968</v>
          </cell>
          <cell r="L811">
            <v>1996.3562666666667</v>
          </cell>
          <cell r="M811">
            <v>1500</v>
          </cell>
          <cell r="N811">
            <v>250</v>
          </cell>
          <cell r="O811">
            <v>1198</v>
          </cell>
          <cell r="P811">
            <v>6000</v>
          </cell>
          <cell r="Q811">
            <v>500</v>
          </cell>
          <cell r="T811">
            <v>2291</v>
          </cell>
          <cell r="U811">
            <v>306</v>
          </cell>
          <cell r="V811">
            <v>4058.16</v>
          </cell>
          <cell r="Z811">
            <v>2500</v>
          </cell>
          <cell r="AA811">
            <v>38567.516266666666</v>
          </cell>
        </row>
        <row r="812">
          <cell r="B812" t="str">
            <v>vacante</v>
          </cell>
          <cell r="C812" t="str">
            <v>Instructor</v>
          </cell>
          <cell r="D812">
            <v>45.21</v>
          </cell>
          <cell r="E812">
            <v>1356.3</v>
          </cell>
          <cell r="H812">
            <v>1356.3</v>
          </cell>
          <cell r="I812">
            <v>54.252000000000002</v>
          </cell>
          <cell r="J812">
            <v>1410.5519999999999</v>
          </cell>
          <cell r="K812">
            <v>16927</v>
          </cell>
          <cell r="L812">
            <v>1880.7726080000002</v>
          </cell>
          <cell r="M812">
            <v>1500</v>
          </cell>
          <cell r="N812">
            <v>236</v>
          </cell>
          <cell r="O812">
            <v>16276</v>
          </cell>
          <cell r="P812">
            <v>6000</v>
          </cell>
          <cell r="Q812">
            <v>471</v>
          </cell>
          <cell r="T812">
            <v>2159</v>
          </cell>
          <cell r="U812">
            <v>288</v>
          </cell>
          <cell r="V812">
            <v>4115.04</v>
          </cell>
          <cell r="Z812">
            <v>2500</v>
          </cell>
          <cell r="AA812">
            <v>52352.812608</v>
          </cell>
        </row>
        <row r="813">
          <cell r="B813" t="str">
            <v>Subtotal</v>
          </cell>
          <cell r="D813">
            <v>2268.2816479999997</v>
          </cell>
          <cell r="E813">
            <v>75561.779439999984</v>
          </cell>
          <cell r="F813">
            <v>250</v>
          </cell>
          <cell r="G813">
            <v>407</v>
          </cell>
          <cell r="H813">
            <v>75811.779439999998</v>
          </cell>
          <cell r="I813">
            <v>3032.4711775999999</v>
          </cell>
          <cell r="J813">
            <v>78844.250617600017</v>
          </cell>
          <cell r="K813">
            <v>946143</v>
          </cell>
          <cell r="L813">
            <v>104657.18534613335</v>
          </cell>
          <cell r="M813">
            <v>33000</v>
          </cell>
          <cell r="N813">
            <v>13152</v>
          </cell>
          <cell r="O813">
            <v>78971</v>
          </cell>
          <cell r="P813">
            <v>132000</v>
          </cell>
          <cell r="Q813">
            <v>26292</v>
          </cell>
          <cell r="R813">
            <v>4212</v>
          </cell>
          <cell r="S813">
            <v>3999</v>
          </cell>
          <cell r="T813">
            <v>120641</v>
          </cell>
          <cell r="U813">
            <v>16092</v>
          </cell>
          <cell r="V813">
            <v>68483.999999999985</v>
          </cell>
          <cell r="W813">
            <v>11093</v>
          </cell>
          <cell r="X813">
            <v>0</v>
          </cell>
          <cell r="Y813">
            <v>54033</v>
          </cell>
          <cell r="Z813">
            <v>55000</v>
          </cell>
          <cell r="AB813">
            <v>1667769.1853461333</v>
          </cell>
        </row>
        <row r="814">
          <cell r="B814" t="str">
            <v>Supervision de Activ. de bienestar y Des</v>
          </cell>
          <cell r="E814">
            <v>0</v>
          </cell>
        </row>
        <row r="815">
          <cell r="A815" t="str">
            <v>45010012</v>
          </cell>
          <cell r="B815" t="str">
            <v>Alcocer Denis Mirna Beatriz</v>
          </cell>
          <cell r="C815" t="str">
            <v>Coord. de supervision de operaciones</v>
          </cell>
          <cell r="D815">
            <v>337.35</v>
          </cell>
          <cell r="E815">
            <v>10120.5</v>
          </cell>
          <cell r="H815">
            <v>10120.5</v>
          </cell>
          <cell r="I815">
            <v>404.82</v>
          </cell>
          <cell r="J815">
            <v>10525.32</v>
          </cell>
          <cell r="K815">
            <v>126304</v>
          </cell>
          <cell r="L815">
            <v>18340.98</v>
          </cell>
          <cell r="M815">
            <v>1500</v>
          </cell>
          <cell r="N815">
            <v>1755</v>
          </cell>
          <cell r="O815">
            <v>8421</v>
          </cell>
          <cell r="P815">
            <v>6000</v>
          </cell>
          <cell r="Q815">
            <v>3509</v>
          </cell>
          <cell r="T815">
            <v>16104</v>
          </cell>
          <cell r="U815">
            <v>2148</v>
          </cell>
          <cell r="V815">
            <v>0</v>
          </cell>
          <cell r="Z815">
            <v>2500</v>
          </cell>
          <cell r="AA815">
            <v>186581.98</v>
          </cell>
        </row>
        <row r="816">
          <cell r="A816" t="str">
            <v>45010012</v>
          </cell>
          <cell r="B816" t="str">
            <v>vacante</v>
          </cell>
          <cell r="C816" t="str">
            <v>Auxiliar de supervision de operaciones</v>
          </cell>
          <cell r="D816">
            <v>232.9</v>
          </cell>
          <cell r="E816">
            <v>6987</v>
          </cell>
          <cell r="H816">
            <v>6987</v>
          </cell>
          <cell r="I816">
            <v>279.48</v>
          </cell>
          <cell r="J816">
            <v>7266.48</v>
          </cell>
          <cell r="K816">
            <v>87198</v>
          </cell>
          <cell r="L816">
            <v>11480.598</v>
          </cell>
          <cell r="M816">
            <v>1500</v>
          </cell>
          <cell r="N816">
            <v>1212</v>
          </cell>
          <cell r="O816">
            <v>5814</v>
          </cell>
          <cell r="P816">
            <v>6000</v>
          </cell>
          <cell r="Q816">
            <v>2423</v>
          </cell>
          <cell r="T816">
            <v>11118</v>
          </cell>
          <cell r="U816">
            <v>1483</v>
          </cell>
          <cell r="V816">
            <v>0</v>
          </cell>
          <cell r="Z816">
            <v>2500</v>
          </cell>
          <cell r="AA816">
            <v>130728.598</v>
          </cell>
        </row>
        <row r="817">
          <cell r="B817" t="str">
            <v>Subtotal</v>
          </cell>
          <cell r="D817">
            <v>337.35</v>
          </cell>
          <cell r="E817">
            <v>10120.5</v>
          </cell>
          <cell r="F817">
            <v>0</v>
          </cell>
          <cell r="G817">
            <v>0</v>
          </cell>
          <cell r="H817">
            <v>17107.5</v>
          </cell>
          <cell r="I817">
            <v>684.3</v>
          </cell>
          <cell r="J817">
            <v>17791.8</v>
          </cell>
          <cell r="K817">
            <v>213502</v>
          </cell>
          <cell r="L817">
            <v>29821.578000000001</v>
          </cell>
          <cell r="M817">
            <v>3000</v>
          </cell>
          <cell r="N817">
            <v>2967</v>
          </cell>
          <cell r="O817">
            <v>14235</v>
          </cell>
          <cell r="P817">
            <v>12000</v>
          </cell>
          <cell r="Q817">
            <v>5932</v>
          </cell>
          <cell r="R817">
            <v>0</v>
          </cell>
          <cell r="S817">
            <v>0</v>
          </cell>
          <cell r="T817">
            <v>27222</v>
          </cell>
          <cell r="U817">
            <v>3631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5000</v>
          </cell>
          <cell r="AB817">
            <v>317310.57799999998</v>
          </cell>
        </row>
        <row r="818">
          <cell r="B818" t="str">
            <v>Cendi Consuelo Zavala Vesp - Administrat</v>
          </cell>
          <cell r="E818">
            <v>0</v>
          </cell>
        </row>
        <row r="819">
          <cell r="A819" t="str">
            <v>46010002</v>
          </cell>
          <cell r="B819" t="str">
            <v>Orozco Jacobo Maria Teresa</v>
          </cell>
          <cell r="C819" t="str">
            <v>Auxiliar administrativo cendi</v>
          </cell>
          <cell r="D819">
            <v>126.904128</v>
          </cell>
          <cell r="E819">
            <v>3807.1238400000002</v>
          </cell>
          <cell r="H819">
            <v>3807.1238400000002</v>
          </cell>
          <cell r="I819">
            <v>152.28495360000002</v>
          </cell>
          <cell r="J819">
            <v>3959.4087936000001</v>
          </cell>
          <cell r="K819">
            <v>47513</v>
          </cell>
          <cell r="L819">
            <v>5852.7217247999997</v>
          </cell>
          <cell r="M819">
            <v>1500</v>
          </cell>
          <cell r="N819">
            <v>660</v>
          </cell>
          <cell r="O819">
            <v>3168</v>
          </cell>
          <cell r="P819">
            <v>6000</v>
          </cell>
          <cell r="Q819">
            <v>1320</v>
          </cell>
          <cell r="R819">
            <v>324</v>
          </cell>
          <cell r="T819">
            <v>6058</v>
          </cell>
          <cell r="U819">
            <v>808</v>
          </cell>
          <cell r="V819">
            <v>2144.64</v>
          </cell>
          <cell r="Z819">
            <v>2500</v>
          </cell>
          <cell r="AA819">
            <v>77848.361724800008</v>
          </cell>
        </row>
        <row r="820">
          <cell r="A820" t="str">
            <v>46010014</v>
          </cell>
          <cell r="B820" t="str">
            <v>Carrillo Diaz Jose Alberto</v>
          </cell>
          <cell r="C820" t="str">
            <v>Instructor</v>
          </cell>
          <cell r="D820">
            <v>44.99456</v>
          </cell>
          <cell r="E820">
            <v>539.93471999999997</v>
          </cell>
          <cell r="G820">
            <v>12</v>
          </cell>
          <cell r="H820">
            <v>539.93471999999997</v>
          </cell>
          <cell r="I820">
            <v>21.597388800000001</v>
          </cell>
          <cell r="J820">
            <v>561.53210879999995</v>
          </cell>
          <cell r="K820">
            <v>6739</v>
          </cell>
          <cell r="L820">
            <v>1322.2194783999998</v>
          </cell>
          <cell r="M820">
            <v>1500</v>
          </cell>
          <cell r="N820">
            <v>94</v>
          </cell>
          <cell r="O820">
            <v>450</v>
          </cell>
          <cell r="P820">
            <v>6000</v>
          </cell>
          <cell r="Q820">
            <v>188</v>
          </cell>
          <cell r="R820">
            <v>324</v>
          </cell>
          <cell r="T820">
            <v>860</v>
          </cell>
          <cell r="U820">
            <v>115</v>
          </cell>
          <cell r="V820">
            <v>4674.4799999999996</v>
          </cell>
          <cell r="Z820">
            <v>2500</v>
          </cell>
          <cell r="AA820">
            <v>24766.699478400002</v>
          </cell>
        </row>
        <row r="821">
          <cell r="A821" t="str">
            <v>46010016</v>
          </cell>
          <cell r="B821" t="str">
            <v>Herrera Hernandez Isabel Cristina</v>
          </cell>
          <cell r="C821" t="str">
            <v>Intendente "b"</v>
          </cell>
          <cell r="D821">
            <v>99.290880000000001</v>
          </cell>
          <cell r="E821">
            <v>2978.7264</v>
          </cell>
          <cell r="H821">
            <v>2978.7264</v>
          </cell>
          <cell r="I821">
            <v>119.149056</v>
          </cell>
          <cell r="J821">
            <v>3097.8754560000002</v>
          </cell>
          <cell r="K821">
            <v>37175</v>
          </cell>
          <cell r="L821">
            <v>4201.3106080000007</v>
          </cell>
          <cell r="M821">
            <v>1500</v>
          </cell>
          <cell r="N821">
            <v>517</v>
          </cell>
          <cell r="O821">
            <v>2479</v>
          </cell>
          <cell r="P821">
            <v>6000</v>
          </cell>
          <cell r="Q821">
            <v>1033</v>
          </cell>
          <cell r="R821">
            <v>324</v>
          </cell>
          <cell r="T821">
            <v>4740</v>
          </cell>
          <cell r="U821">
            <v>632</v>
          </cell>
          <cell r="V821">
            <v>3000.24</v>
          </cell>
          <cell r="Z821">
            <v>2500</v>
          </cell>
          <cell r="AA821">
            <v>64101.550607999998</v>
          </cell>
        </row>
        <row r="822">
          <cell r="A822" t="str">
            <v>46010019</v>
          </cell>
          <cell r="B822" t="str">
            <v>Morin Pinzon Guelmi Marisol</v>
          </cell>
          <cell r="C822" t="str">
            <v>Enfermera "a"</v>
          </cell>
          <cell r="D822">
            <v>112.49</v>
          </cell>
          <cell r="E822">
            <v>3374.7</v>
          </cell>
          <cell r="H822">
            <v>3374.7</v>
          </cell>
          <cell r="I822">
            <v>134.988</v>
          </cell>
          <cell r="J822">
            <v>3509.6879999999996</v>
          </cell>
          <cell r="K822">
            <v>42117</v>
          </cell>
          <cell r="L822">
            <v>4881.1539999999986</v>
          </cell>
          <cell r="M822">
            <v>1500</v>
          </cell>
          <cell r="N822">
            <v>585</v>
          </cell>
          <cell r="O822">
            <v>2808</v>
          </cell>
          <cell r="P822">
            <v>6000</v>
          </cell>
          <cell r="Q822">
            <v>1170</v>
          </cell>
          <cell r="T822">
            <v>5370</v>
          </cell>
          <cell r="U822">
            <v>716</v>
          </cell>
          <cell r="V822">
            <v>2441.04</v>
          </cell>
          <cell r="Z822">
            <v>2500</v>
          </cell>
          <cell r="AA822">
            <v>70088.193999999989</v>
          </cell>
        </row>
        <row r="823">
          <cell r="A823" t="str">
            <v>46010021</v>
          </cell>
          <cell r="B823" t="str">
            <v>Tec Alfaro Maria Del Carmen</v>
          </cell>
          <cell r="C823" t="str">
            <v>Asistente educativa "b"</v>
          </cell>
          <cell r="D823">
            <v>111.18848</v>
          </cell>
          <cell r="E823">
            <v>3335.6543999999999</v>
          </cell>
          <cell r="H823">
            <v>3335.6543999999999</v>
          </cell>
          <cell r="I823">
            <v>133.426176</v>
          </cell>
          <cell r="J823">
            <v>3469.0805759999998</v>
          </cell>
          <cell r="K823">
            <v>41629</v>
          </cell>
          <cell r="L823">
            <v>4818.1807679999993</v>
          </cell>
          <cell r="M823">
            <v>1500</v>
          </cell>
          <cell r="N823">
            <v>579</v>
          </cell>
          <cell r="O823">
            <v>2776</v>
          </cell>
          <cell r="P823">
            <v>6000</v>
          </cell>
          <cell r="Q823">
            <v>1157</v>
          </cell>
          <cell r="R823">
            <v>324</v>
          </cell>
          <cell r="T823">
            <v>5308</v>
          </cell>
          <cell r="U823">
            <v>708</v>
          </cell>
          <cell r="V823">
            <v>2590.08</v>
          </cell>
          <cell r="Z823">
            <v>2500</v>
          </cell>
          <cell r="AA823">
            <v>69889.260767999993</v>
          </cell>
        </row>
        <row r="824">
          <cell r="A824" t="str">
            <v>46010026</v>
          </cell>
          <cell r="B824" t="str">
            <v>Cab Buenfil Gretty Berenice</v>
          </cell>
          <cell r="C824" t="str">
            <v>Coordinador de Pedagogia</v>
          </cell>
          <cell r="D824">
            <v>198.289728</v>
          </cell>
          <cell r="E824">
            <v>5948.6918399999995</v>
          </cell>
          <cell r="H824">
            <v>5948.6918399999995</v>
          </cell>
          <cell r="I824">
            <v>237.94767359999997</v>
          </cell>
          <cell r="J824">
            <v>6186.6395135999992</v>
          </cell>
          <cell r="K824">
            <v>74240</v>
          </cell>
          <cell r="L824">
            <v>9603.892684800001</v>
          </cell>
          <cell r="M824">
            <v>1500</v>
          </cell>
          <cell r="N824">
            <v>1032</v>
          </cell>
          <cell r="O824">
            <v>4950</v>
          </cell>
          <cell r="P824">
            <v>6000</v>
          </cell>
          <cell r="Q824">
            <v>2063</v>
          </cell>
          <cell r="T824">
            <v>9466</v>
          </cell>
          <cell r="U824">
            <v>1263</v>
          </cell>
          <cell r="V824">
            <v>0</v>
          </cell>
          <cell r="Z824">
            <v>2500</v>
          </cell>
          <cell r="AA824">
            <v>112617.8926848</v>
          </cell>
        </row>
        <row r="825">
          <cell r="A825" t="str">
            <v>46010029</v>
          </cell>
          <cell r="B825" t="str">
            <v>Peniche Cabal Victoria Beatriz</v>
          </cell>
          <cell r="C825" t="str">
            <v>Directora de Cendi</v>
          </cell>
          <cell r="D825">
            <v>425.06880000000001</v>
          </cell>
          <cell r="E825">
            <v>12752.064</v>
          </cell>
          <cell r="H825">
            <v>12752.064</v>
          </cell>
          <cell r="I825">
            <v>510.08256</v>
          </cell>
          <cell r="J825">
            <v>13262.146560000001</v>
          </cell>
          <cell r="K825">
            <v>159146</v>
          </cell>
          <cell r="L825">
            <v>20936.002080000002</v>
          </cell>
          <cell r="M825">
            <v>1500</v>
          </cell>
          <cell r="N825">
            <v>2211</v>
          </cell>
          <cell r="P825">
            <v>6000</v>
          </cell>
          <cell r="Q825">
            <v>4421</v>
          </cell>
          <cell r="T825">
            <v>20292</v>
          </cell>
          <cell r="U825">
            <v>2706</v>
          </cell>
          <cell r="V825">
            <v>0</v>
          </cell>
          <cell r="Y825">
            <v>39787</v>
          </cell>
          <cell r="Z825">
            <v>2500</v>
          </cell>
          <cell r="AA825">
            <v>259499.00208000001</v>
          </cell>
        </row>
        <row r="826">
          <cell r="A826" t="str">
            <v>46010022</v>
          </cell>
          <cell r="B826" t="str">
            <v>Torres Grajales Lidia Evangelina</v>
          </cell>
          <cell r="C826" t="str">
            <v>Galopina "b"</v>
          </cell>
          <cell r="D826">
            <v>99.290880000000001</v>
          </cell>
          <cell r="E826">
            <v>2978.7264</v>
          </cell>
          <cell r="H826">
            <v>2978.7264</v>
          </cell>
          <cell r="I826">
            <v>119.149056</v>
          </cell>
          <cell r="J826">
            <v>3097.8754560000002</v>
          </cell>
          <cell r="K826">
            <v>37175</v>
          </cell>
          <cell r="L826">
            <v>4201.3106080000007</v>
          </cell>
          <cell r="M826">
            <v>1500</v>
          </cell>
          <cell r="N826">
            <v>517</v>
          </cell>
          <cell r="O826">
            <v>2479</v>
          </cell>
          <cell r="P826">
            <v>6000</v>
          </cell>
          <cell r="Q826">
            <v>1033</v>
          </cell>
          <cell r="R826">
            <v>324</v>
          </cell>
          <cell r="T826">
            <v>4740</v>
          </cell>
          <cell r="U826">
            <v>632</v>
          </cell>
          <cell r="V826">
            <v>3000.24</v>
          </cell>
          <cell r="Z826">
            <v>2500</v>
          </cell>
          <cell r="AA826">
            <v>64101.550607999998</v>
          </cell>
        </row>
        <row r="827">
          <cell r="A827" t="str">
            <v>46050010</v>
          </cell>
          <cell r="B827" t="str">
            <v>Espinosa Lope Rosa Virginia</v>
          </cell>
          <cell r="C827" t="str">
            <v>Economa</v>
          </cell>
          <cell r="D827">
            <v>112.4864</v>
          </cell>
          <cell r="E827">
            <v>3374.5920000000001</v>
          </cell>
          <cell r="H827">
            <v>3374.5920000000001</v>
          </cell>
          <cell r="I827">
            <v>134.98367999999999</v>
          </cell>
          <cell r="J827">
            <v>3509.5756799999999</v>
          </cell>
          <cell r="K827">
            <v>42115</v>
          </cell>
          <cell r="L827">
            <v>4880.9842399999998</v>
          </cell>
          <cell r="M827">
            <v>1500</v>
          </cell>
          <cell r="N827">
            <v>585</v>
          </cell>
          <cell r="O827">
            <v>2808</v>
          </cell>
          <cell r="P827">
            <v>6000</v>
          </cell>
          <cell r="Q827">
            <v>1170</v>
          </cell>
          <cell r="R827">
            <v>324</v>
          </cell>
          <cell r="T827">
            <v>5370</v>
          </cell>
          <cell r="U827">
            <v>716</v>
          </cell>
          <cell r="V827">
            <v>2441.04</v>
          </cell>
          <cell r="Z827">
            <v>2500</v>
          </cell>
          <cell r="AA827">
            <v>70410.024239999999</v>
          </cell>
        </row>
        <row r="828">
          <cell r="A828" t="str">
            <v>46060011</v>
          </cell>
          <cell r="B828" t="str">
            <v>Aguilar Rejon Flor Isela</v>
          </cell>
          <cell r="C828" t="str">
            <v>Galopina "b"</v>
          </cell>
          <cell r="D828">
            <v>99.290880000000001</v>
          </cell>
          <cell r="E828">
            <v>2978.7264</v>
          </cell>
          <cell r="H828">
            <v>2978.7264</v>
          </cell>
          <cell r="I828">
            <v>119.149056</v>
          </cell>
          <cell r="J828">
            <v>3097.8754560000002</v>
          </cell>
          <cell r="K828">
            <v>37175</v>
          </cell>
          <cell r="L828">
            <v>4201.3106080000007</v>
          </cell>
          <cell r="M828">
            <v>1500</v>
          </cell>
          <cell r="N828">
            <v>517</v>
          </cell>
          <cell r="O828">
            <v>2479</v>
          </cell>
          <cell r="P828">
            <v>6000</v>
          </cell>
          <cell r="Q828">
            <v>1033</v>
          </cell>
          <cell r="R828">
            <v>324</v>
          </cell>
          <cell r="T828">
            <v>4740</v>
          </cell>
          <cell r="U828">
            <v>632</v>
          </cell>
          <cell r="V828">
            <v>3000.24</v>
          </cell>
          <cell r="Z828">
            <v>2500</v>
          </cell>
          <cell r="AA828">
            <v>64101.550607999998</v>
          </cell>
        </row>
        <row r="829">
          <cell r="A829" t="str">
            <v>46060012</v>
          </cell>
          <cell r="B829" t="str">
            <v>Sanchez Piña Felmir</v>
          </cell>
          <cell r="C829" t="str">
            <v>Tecnico de mantenimiento "b"</v>
          </cell>
          <cell r="D829">
            <v>115.66</v>
          </cell>
          <cell r="E829">
            <v>3469.7999999999997</v>
          </cell>
          <cell r="H829">
            <v>3469.7999999999997</v>
          </cell>
          <cell r="I829">
            <v>138.792</v>
          </cell>
          <cell r="J829">
            <v>3608.5919999999996</v>
          </cell>
          <cell r="K829">
            <v>43304</v>
          </cell>
          <cell r="L829">
            <v>5034.5759999999991</v>
          </cell>
          <cell r="M829">
            <v>1500</v>
          </cell>
          <cell r="N829">
            <v>602</v>
          </cell>
          <cell r="O829">
            <v>2887</v>
          </cell>
          <cell r="P829">
            <v>6000</v>
          </cell>
          <cell r="Q829">
            <v>1203</v>
          </cell>
          <cell r="R829">
            <v>324</v>
          </cell>
          <cell r="T829">
            <v>5522</v>
          </cell>
          <cell r="U829">
            <v>737</v>
          </cell>
          <cell r="V829">
            <v>2375.52</v>
          </cell>
          <cell r="Z829">
            <v>2500</v>
          </cell>
          <cell r="AA829">
            <v>71989.096000000005</v>
          </cell>
        </row>
        <row r="830">
          <cell r="A830" t="str">
            <v>46040009</v>
          </cell>
          <cell r="B830" t="str">
            <v>Villanueva Gutierrez Josefina</v>
          </cell>
          <cell r="C830" t="str">
            <v>Asistente educativa "b"</v>
          </cell>
          <cell r="D830">
            <v>111.18848</v>
          </cell>
          <cell r="E830">
            <v>3335.6543999999999</v>
          </cell>
          <cell r="H830">
            <v>3335.6543999999999</v>
          </cell>
          <cell r="I830">
            <v>133.426176</v>
          </cell>
          <cell r="J830">
            <v>3469.0805759999998</v>
          </cell>
          <cell r="K830">
            <v>41629</v>
          </cell>
          <cell r="L830">
            <v>4818.1807679999993</v>
          </cell>
          <cell r="M830">
            <v>1500</v>
          </cell>
          <cell r="N830">
            <v>579</v>
          </cell>
          <cell r="O830">
            <v>2776</v>
          </cell>
          <cell r="P830">
            <v>6000</v>
          </cell>
          <cell r="Q830">
            <v>1157</v>
          </cell>
          <cell r="R830">
            <v>648</v>
          </cell>
          <cell r="T830">
            <v>5308</v>
          </cell>
          <cell r="U830">
            <v>708</v>
          </cell>
          <cell r="V830">
            <v>2590.08</v>
          </cell>
          <cell r="Z830">
            <v>2500</v>
          </cell>
          <cell r="AA830">
            <v>70213.260767999993</v>
          </cell>
        </row>
        <row r="831">
          <cell r="A831" t="str">
            <v>46020004</v>
          </cell>
          <cell r="B831" t="str">
            <v>Martin Dorantes Karla Maria</v>
          </cell>
          <cell r="C831" t="str">
            <v>Encargada de grupo</v>
          </cell>
          <cell r="D831">
            <v>131.23052799999999</v>
          </cell>
          <cell r="E831">
            <v>3936.9158399999997</v>
          </cell>
          <cell r="H831">
            <v>3936.9158399999997</v>
          </cell>
          <cell r="I831">
            <v>157.47663359999999</v>
          </cell>
          <cell r="J831">
            <v>4094.3924735999994</v>
          </cell>
          <cell r="K831">
            <v>49133</v>
          </cell>
          <cell r="L831">
            <v>6075.9299647999987</v>
          </cell>
          <cell r="M831">
            <v>1500</v>
          </cell>
          <cell r="N831">
            <v>683</v>
          </cell>
          <cell r="O831">
            <v>3276</v>
          </cell>
          <cell r="P831">
            <v>6000</v>
          </cell>
          <cell r="Q831">
            <v>1365</v>
          </cell>
          <cell r="R831">
            <v>648</v>
          </cell>
          <cell r="T831">
            <v>6265</v>
          </cell>
          <cell r="U831">
            <v>836</v>
          </cell>
          <cell r="V831">
            <v>2055.6</v>
          </cell>
          <cell r="Z831">
            <v>2500</v>
          </cell>
          <cell r="AA831">
            <v>80337.529964800007</v>
          </cell>
        </row>
        <row r="832">
          <cell r="A832" t="str">
            <v>46100001</v>
          </cell>
          <cell r="B832" t="str">
            <v>Martin Cano Kareli De Jesus</v>
          </cell>
          <cell r="C832" t="str">
            <v>Asistente educativa "a"</v>
          </cell>
          <cell r="D832">
            <v>111.19</v>
          </cell>
          <cell r="E832">
            <v>3335.7</v>
          </cell>
          <cell r="H832">
            <v>3335.7</v>
          </cell>
          <cell r="I832">
            <v>133.428</v>
          </cell>
          <cell r="J832">
            <v>3469.1279999999997</v>
          </cell>
          <cell r="K832">
            <v>41630</v>
          </cell>
          <cell r="L832">
            <v>4818.2539999999999</v>
          </cell>
          <cell r="M832">
            <v>1500</v>
          </cell>
          <cell r="N832">
            <v>579</v>
          </cell>
          <cell r="O832">
            <v>2776</v>
          </cell>
          <cell r="P832">
            <v>6000</v>
          </cell>
          <cell r="Q832">
            <v>1157</v>
          </cell>
          <cell r="T832">
            <v>5308</v>
          </cell>
          <cell r="U832">
            <v>708</v>
          </cell>
          <cell r="V832">
            <v>2589.84</v>
          </cell>
          <cell r="Z832">
            <v>2500</v>
          </cell>
          <cell r="AA832">
            <v>69566.093999999997</v>
          </cell>
        </row>
        <row r="833">
          <cell r="A833" t="str">
            <v>46030005</v>
          </cell>
          <cell r="B833" t="str">
            <v>Huertas May Yazmin Georgina</v>
          </cell>
          <cell r="C833" t="str">
            <v>Encargada de grupo</v>
          </cell>
          <cell r="D833">
            <v>131.23052799999999</v>
          </cell>
          <cell r="E833">
            <v>3936.9158399999997</v>
          </cell>
          <cell r="H833">
            <v>3936.9158399999997</v>
          </cell>
          <cell r="I833">
            <v>157.47663359999999</v>
          </cell>
          <cell r="J833">
            <v>4094.3924735999994</v>
          </cell>
          <cell r="K833">
            <v>49133</v>
          </cell>
          <cell r="L833">
            <v>6075.9299647999987</v>
          </cell>
          <cell r="M833">
            <v>1500</v>
          </cell>
          <cell r="N833">
            <v>683</v>
          </cell>
          <cell r="O833">
            <v>3276</v>
          </cell>
          <cell r="P833">
            <v>6000</v>
          </cell>
          <cell r="Q833">
            <v>1365</v>
          </cell>
          <cell r="R833">
            <v>324</v>
          </cell>
          <cell r="T833">
            <v>6265</v>
          </cell>
          <cell r="U833">
            <v>836</v>
          </cell>
          <cell r="V833">
            <v>2055.6</v>
          </cell>
          <cell r="Z833">
            <v>2500</v>
          </cell>
          <cell r="AA833">
            <v>80013.529964800007</v>
          </cell>
        </row>
        <row r="834">
          <cell r="A834" t="str">
            <v>46040007</v>
          </cell>
          <cell r="B834" t="str">
            <v>Negron Gil Amelia De Los Angeles</v>
          </cell>
          <cell r="C834" t="str">
            <v>Asistente educativa "b"</v>
          </cell>
          <cell r="D834">
            <v>111.18848</v>
          </cell>
          <cell r="E834">
            <v>3335.6543999999999</v>
          </cell>
          <cell r="H834">
            <v>3335.6543999999999</v>
          </cell>
          <cell r="I834">
            <v>133.426176</v>
          </cell>
          <cell r="J834">
            <v>3469.0805759999998</v>
          </cell>
          <cell r="K834">
            <v>41629</v>
          </cell>
          <cell r="L834">
            <v>4818.1807679999993</v>
          </cell>
          <cell r="M834">
            <v>1500</v>
          </cell>
          <cell r="N834">
            <v>579</v>
          </cell>
          <cell r="O834">
            <v>2776</v>
          </cell>
          <cell r="P834">
            <v>6000</v>
          </cell>
          <cell r="Q834">
            <v>1157</v>
          </cell>
          <cell r="R834">
            <v>324</v>
          </cell>
          <cell r="T834">
            <v>5308</v>
          </cell>
          <cell r="U834">
            <v>708</v>
          </cell>
          <cell r="V834">
            <v>2590.08</v>
          </cell>
          <cell r="Z834">
            <v>2500</v>
          </cell>
          <cell r="AA834">
            <v>69889.260767999993</v>
          </cell>
        </row>
        <row r="835">
          <cell r="A835" t="str">
            <v>22070002</v>
          </cell>
          <cell r="B835" t="str">
            <v>Poot Polanco Sonia Marisol</v>
          </cell>
          <cell r="C835" t="str">
            <v>Asistente educativa "a"</v>
          </cell>
          <cell r="D835">
            <v>111.19</v>
          </cell>
          <cell r="E835">
            <v>3335.7</v>
          </cell>
          <cell r="H835">
            <v>3335.7</v>
          </cell>
          <cell r="I835">
            <v>133.428</v>
          </cell>
          <cell r="J835">
            <v>3469.1279999999997</v>
          </cell>
          <cell r="K835">
            <v>41630</v>
          </cell>
          <cell r="L835">
            <v>4818.2539999999999</v>
          </cell>
          <cell r="M835">
            <v>1500</v>
          </cell>
          <cell r="N835">
            <v>579</v>
          </cell>
          <cell r="O835">
            <v>2776</v>
          </cell>
          <cell r="P835">
            <v>6000</v>
          </cell>
          <cell r="Q835">
            <v>1157</v>
          </cell>
          <cell r="T835">
            <v>5308</v>
          </cell>
          <cell r="U835">
            <v>708</v>
          </cell>
          <cell r="V835">
            <v>2589.84</v>
          </cell>
          <cell r="Z835">
            <v>2500</v>
          </cell>
          <cell r="AA835">
            <v>69566.093999999997</v>
          </cell>
        </row>
        <row r="836">
          <cell r="A836" t="str">
            <v>46070001</v>
          </cell>
          <cell r="B836" t="str">
            <v>Zuñiga Chuc Viviana Verenice</v>
          </cell>
          <cell r="C836" t="str">
            <v>Encargada de grupo</v>
          </cell>
          <cell r="D836">
            <v>131.23052799999999</v>
          </cell>
          <cell r="E836">
            <v>3936.9158399999997</v>
          </cell>
          <cell r="H836">
            <v>3936.9158399999997</v>
          </cell>
          <cell r="I836">
            <v>157.47663359999999</v>
          </cell>
          <cell r="J836">
            <v>4094.3924735999994</v>
          </cell>
          <cell r="K836">
            <v>49133</v>
          </cell>
          <cell r="L836">
            <v>6075.9299647999987</v>
          </cell>
          <cell r="M836">
            <v>1500</v>
          </cell>
          <cell r="N836">
            <v>683</v>
          </cell>
          <cell r="O836">
            <v>3276</v>
          </cell>
          <cell r="P836">
            <v>6000</v>
          </cell>
          <cell r="Q836">
            <v>1365</v>
          </cell>
          <cell r="T836">
            <v>6265</v>
          </cell>
          <cell r="U836">
            <v>836</v>
          </cell>
          <cell r="V836">
            <v>2055.6</v>
          </cell>
          <cell r="Z836">
            <v>2500</v>
          </cell>
          <cell r="AA836">
            <v>79689.529964800007</v>
          </cell>
        </row>
        <row r="837">
          <cell r="A837" t="str">
            <v>23100039</v>
          </cell>
          <cell r="B837" t="str">
            <v>Rio Perez Lizbeth Karina</v>
          </cell>
          <cell r="C837" t="str">
            <v>Encargada de grupo</v>
          </cell>
          <cell r="D837">
            <v>131.23052799999999</v>
          </cell>
          <cell r="E837">
            <v>3936.9158399999997</v>
          </cell>
          <cell r="H837">
            <v>3936.9158399999997</v>
          </cell>
          <cell r="I837">
            <v>157.47663359999999</v>
          </cell>
          <cell r="J837">
            <v>4094.3924735999994</v>
          </cell>
          <cell r="K837">
            <v>49133</v>
          </cell>
          <cell r="L837">
            <v>6075.9299647999987</v>
          </cell>
          <cell r="M837">
            <v>1500</v>
          </cell>
          <cell r="N837">
            <v>683</v>
          </cell>
          <cell r="O837">
            <v>3276</v>
          </cell>
          <cell r="P837">
            <v>6000</v>
          </cell>
          <cell r="Q837">
            <v>1365</v>
          </cell>
          <cell r="R837">
            <v>972</v>
          </cell>
          <cell r="T837">
            <v>6265</v>
          </cell>
          <cell r="U837">
            <v>836</v>
          </cell>
          <cell r="V837">
            <v>2055.6</v>
          </cell>
          <cell r="Z837">
            <v>2500</v>
          </cell>
          <cell r="AA837">
            <v>80661.529964800007</v>
          </cell>
        </row>
        <row r="838">
          <cell r="A838" t="str">
            <v>46010027</v>
          </cell>
          <cell r="B838" t="str">
            <v>Carrillo Ortiz Maria Luisa</v>
          </cell>
          <cell r="C838" t="str">
            <v>Encargada de grupo</v>
          </cell>
          <cell r="D838">
            <v>131.23052799999999</v>
          </cell>
          <cell r="E838">
            <v>3936.9158399999997</v>
          </cell>
          <cell r="H838">
            <v>3936.9158399999997</v>
          </cell>
          <cell r="I838">
            <v>157.47663359999999</v>
          </cell>
          <cell r="J838">
            <v>4094.3924735999994</v>
          </cell>
          <cell r="K838">
            <v>49133</v>
          </cell>
          <cell r="L838">
            <v>6075.9299647999987</v>
          </cell>
          <cell r="M838">
            <v>1500</v>
          </cell>
          <cell r="N838">
            <v>683</v>
          </cell>
          <cell r="O838">
            <v>3276</v>
          </cell>
          <cell r="P838">
            <v>6000</v>
          </cell>
          <cell r="Q838">
            <v>1365</v>
          </cell>
          <cell r="T838">
            <v>6265</v>
          </cell>
          <cell r="U838">
            <v>836</v>
          </cell>
          <cell r="V838">
            <v>2055.6</v>
          </cell>
          <cell r="Z838">
            <v>2500</v>
          </cell>
          <cell r="AA838">
            <v>79689.529964800007</v>
          </cell>
        </row>
        <row r="839">
          <cell r="A839" t="str">
            <v>25050002</v>
          </cell>
          <cell r="B839" t="str">
            <v>Aviles Preciat Arati Beatriz</v>
          </cell>
          <cell r="C839" t="str">
            <v>Encargada de grupo</v>
          </cell>
          <cell r="D839">
            <v>131.23052799999999</v>
          </cell>
          <cell r="E839">
            <v>3936.9158399999997</v>
          </cell>
          <cell r="H839">
            <v>3936.9158399999997</v>
          </cell>
          <cell r="I839">
            <v>157.47663359999999</v>
          </cell>
          <cell r="J839">
            <v>4094.3924735999994</v>
          </cell>
          <cell r="K839">
            <v>49133</v>
          </cell>
          <cell r="L839">
            <v>6075.9299647999987</v>
          </cell>
          <cell r="M839">
            <v>1500</v>
          </cell>
          <cell r="N839">
            <v>683</v>
          </cell>
          <cell r="O839">
            <v>3276</v>
          </cell>
          <cell r="P839">
            <v>6000</v>
          </cell>
          <cell r="Q839">
            <v>1365</v>
          </cell>
          <cell r="T839">
            <v>6265</v>
          </cell>
          <cell r="U839">
            <v>836</v>
          </cell>
          <cell r="V839">
            <v>2055.6</v>
          </cell>
          <cell r="Z839">
            <v>2500</v>
          </cell>
          <cell r="AA839">
            <v>79689.529964800007</v>
          </cell>
        </row>
        <row r="840">
          <cell r="A840" t="str">
            <v>46090001</v>
          </cell>
          <cell r="B840" t="str">
            <v>Mendez Sierra Maricarmen</v>
          </cell>
          <cell r="C840" t="str">
            <v>Asistente educativa "a"</v>
          </cell>
          <cell r="D840">
            <v>111.19</v>
          </cell>
          <cell r="E840">
            <v>3335.7</v>
          </cell>
          <cell r="H840">
            <v>3335.7</v>
          </cell>
          <cell r="I840">
            <v>133.428</v>
          </cell>
          <cell r="J840">
            <v>3469.1279999999997</v>
          </cell>
          <cell r="K840">
            <v>41630</v>
          </cell>
          <cell r="L840">
            <v>4818.2539999999999</v>
          </cell>
          <cell r="M840">
            <v>1500</v>
          </cell>
          <cell r="N840">
            <v>579</v>
          </cell>
          <cell r="O840">
            <v>2776</v>
          </cell>
          <cell r="P840">
            <v>6000</v>
          </cell>
          <cell r="Q840">
            <v>1157</v>
          </cell>
          <cell r="T840">
            <v>5308</v>
          </cell>
          <cell r="U840">
            <v>708</v>
          </cell>
          <cell r="V840">
            <v>2589.84</v>
          </cell>
          <cell r="Z840">
            <v>2500</v>
          </cell>
          <cell r="AA840">
            <v>69566.093999999997</v>
          </cell>
        </row>
        <row r="841">
          <cell r="B841" t="str">
            <v>Achach castro Fatima georgina</v>
          </cell>
          <cell r="C841" t="str">
            <v>Asistente educativa "a"</v>
          </cell>
          <cell r="D841">
            <v>111.19</v>
          </cell>
          <cell r="E841">
            <v>3335.7</v>
          </cell>
          <cell r="H841">
            <v>3335.7</v>
          </cell>
          <cell r="I841">
            <v>133.428</v>
          </cell>
          <cell r="J841">
            <v>3469.1279999999997</v>
          </cell>
          <cell r="K841">
            <v>41630</v>
          </cell>
          <cell r="L841">
            <v>4818.2539999999999</v>
          </cell>
          <cell r="M841">
            <v>1500</v>
          </cell>
          <cell r="N841">
            <v>579</v>
          </cell>
          <cell r="O841">
            <v>2776</v>
          </cell>
          <cell r="P841">
            <v>6000</v>
          </cell>
          <cell r="Q841">
            <v>1157</v>
          </cell>
          <cell r="T841">
            <v>5308</v>
          </cell>
          <cell r="U841">
            <v>708</v>
          </cell>
          <cell r="V841">
            <v>2589.84</v>
          </cell>
          <cell r="Z841">
            <v>2500</v>
          </cell>
          <cell r="AA841">
            <v>69566.093999999997</v>
          </cell>
        </row>
        <row r="842">
          <cell r="B842" t="str">
            <v>Subtotal</v>
          </cell>
          <cell r="D842">
            <v>2999.4748640000007</v>
          </cell>
          <cell r="E842">
            <v>89174.343840000001</v>
          </cell>
          <cell r="F842">
            <v>0</v>
          </cell>
          <cell r="G842">
            <v>12</v>
          </cell>
          <cell r="H842">
            <v>89174.343840000001</v>
          </cell>
          <cell r="I842">
            <v>3566.9737535999984</v>
          </cell>
          <cell r="J842">
            <v>92741.317593600004</v>
          </cell>
          <cell r="K842">
            <v>1112904</v>
          </cell>
          <cell r="L842">
            <v>135298.62012480001</v>
          </cell>
          <cell r="M842">
            <v>34500</v>
          </cell>
          <cell r="N842">
            <v>15471</v>
          </cell>
          <cell r="O842">
            <v>63596</v>
          </cell>
          <cell r="P842">
            <v>138000</v>
          </cell>
          <cell r="Q842">
            <v>30923</v>
          </cell>
          <cell r="R842">
            <v>5508</v>
          </cell>
          <cell r="S842">
            <v>0</v>
          </cell>
          <cell r="T842">
            <v>141904</v>
          </cell>
          <cell r="U842">
            <v>18929</v>
          </cell>
          <cell r="V842">
            <v>53540.639999999985</v>
          </cell>
          <cell r="W842">
            <v>0</v>
          </cell>
          <cell r="X842">
            <v>0</v>
          </cell>
          <cell r="Y842">
            <v>39787</v>
          </cell>
          <cell r="Z842">
            <v>57500</v>
          </cell>
          <cell r="AB842">
            <v>1847861.2601248003</v>
          </cell>
        </row>
        <row r="843">
          <cell r="B843" t="str">
            <v>Depto. de Control Presupuestal</v>
          </cell>
          <cell r="E843">
            <v>0</v>
          </cell>
        </row>
        <row r="844">
          <cell r="A844" t="str">
            <v>47010001</v>
          </cell>
          <cell r="B844" t="str">
            <v>Payan Arjona Maria Del Carmen</v>
          </cell>
          <cell r="C844" t="str">
            <v>Jefe de departamento "b"</v>
          </cell>
          <cell r="D844">
            <v>775.14</v>
          </cell>
          <cell r="E844">
            <v>23254.2</v>
          </cell>
          <cell r="H844">
            <v>23254.2</v>
          </cell>
          <cell r="I844">
            <v>930.16800000000001</v>
          </cell>
          <cell r="J844">
            <v>24184.368000000002</v>
          </cell>
          <cell r="K844">
            <v>290213</v>
          </cell>
          <cell r="L844">
            <v>40527.334000000003</v>
          </cell>
          <cell r="M844">
            <v>1500</v>
          </cell>
          <cell r="N844">
            <v>4031</v>
          </cell>
          <cell r="P844">
            <v>6000</v>
          </cell>
          <cell r="Q844">
            <v>8062</v>
          </cell>
          <cell r="T844">
            <v>37003</v>
          </cell>
          <cell r="U844">
            <v>4934</v>
          </cell>
          <cell r="V844">
            <v>0</v>
          </cell>
          <cell r="Y844">
            <v>72554</v>
          </cell>
          <cell r="Z844">
            <v>2500</v>
          </cell>
          <cell r="AA844">
            <v>467324.33400000003</v>
          </cell>
        </row>
        <row r="845">
          <cell r="A845" t="str">
            <v>47010002</v>
          </cell>
          <cell r="B845" t="str">
            <v>Montalvo De Lille Maria Alejandra</v>
          </cell>
          <cell r="C845" t="str">
            <v>Auxiliar control presupuestal "b"</v>
          </cell>
          <cell r="D845">
            <v>252.37</v>
          </cell>
          <cell r="E845">
            <v>7571.1</v>
          </cell>
          <cell r="H845">
            <v>7571.1</v>
          </cell>
          <cell r="I845">
            <v>302.84399999999999</v>
          </cell>
          <cell r="J845">
            <v>7873.9440000000004</v>
          </cell>
          <cell r="K845">
            <v>94488</v>
          </cell>
          <cell r="L845">
            <v>12110.392</v>
          </cell>
          <cell r="M845">
            <v>1500</v>
          </cell>
          <cell r="N845">
            <v>1313</v>
          </cell>
          <cell r="O845">
            <v>6300</v>
          </cell>
          <cell r="P845">
            <v>6000</v>
          </cell>
          <cell r="Q845">
            <v>2625</v>
          </cell>
          <cell r="T845">
            <v>12048</v>
          </cell>
          <cell r="U845">
            <v>1607</v>
          </cell>
          <cell r="V845">
            <v>0</v>
          </cell>
          <cell r="Z845">
            <v>2500</v>
          </cell>
          <cell r="AA845">
            <v>140491.39199999999</v>
          </cell>
        </row>
        <row r="846">
          <cell r="A846" t="str">
            <v>47010004</v>
          </cell>
          <cell r="B846" t="str">
            <v>Aguilar Gamboa Georgina</v>
          </cell>
          <cell r="C846" t="str">
            <v>Auxiliar control presupuestal "a"</v>
          </cell>
          <cell r="D846">
            <v>252.37</v>
          </cell>
          <cell r="E846">
            <v>7571.1</v>
          </cell>
          <cell r="H846">
            <v>7571.1</v>
          </cell>
          <cell r="I846">
            <v>302.84399999999999</v>
          </cell>
          <cell r="J846">
            <v>7873.9440000000004</v>
          </cell>
          <cell r="K846">
            <v>94488</v>
          </cell>
          <cell r="L846">
            <v>12110.392</v>
          </cell>
          <cell r="M846">
            <v>1500</v>
          </cell>
          <cell r="N846">
            <v>1313</v>
          </cell>
          <cell r="O846">
            <v>6300</v>
          </cell>
          <cell r="P846">
            <v>6000</v>
          </cell>
          <cell r="Q846">
            <v>2625</v>
          </cell>
          <cell r="T846">
            <v>12048</v>
          </cell>
          <cell r="U846">
            <v>1607</v>
          </cell>
          <cell r="V846">
            <v>0</v>
          </cell>
          <cell r="Z846">
            <v>2500</v>
          </cell>
          <cell r="AA846">
            <v>140491.39199999999</v>
          </cell>
        </row>
        <row r="847">
          <cell r="B847" t="str">
            <v>Subtotal</v>
          </cell>
          <cell r="D847">
            <v>1279.8800000000001</v>
          </cell>
          <cell r="E847">
            <v>38396.400000000001</v>
          </cell>
          <cell r="F847">
            <v>0</v>
          </cell>
          <cell r="G847">
            <v>0</v>
          </cell>
          <cell r="H847">
            <v>38396.400000000001</v>
          </cell>
          <cell r="I847">
            <v>1535.856</v>
          </cell>
          <cell r="J847">
            <v>39932.256000000001</v>
          </cell>
          <cell r="K847">
            <v>479189</v>
          </cell>
          <cell r="L847">
            <v>64748.118000000002</v>
          </cell>
          <cell r="M847">
            <v>4500</v>
          </cell>
          <cell r="N847">
            <v>6657</v>
          </cell>
          <cell r="O847">
            <v>12600</v>
          </cell>
          <cell r="P847">
            <v>18000</v>
          </cell>
          <cell r="Q847">
            <v>13312</v>
          </cell>
          <cell r="R847">
            <v>0</v>
          </cell>
          <cell r="S847">
            <v>0</v>
          </cell>
          <cell r="T847">
            <v>61099</v>
          </cell>
          <cell r="U847">
            <v>8148</v>
          </cell>
          <cell r="V847">
            <v>0</v>
          </cell>
          <cell r="W847">
            <v>0</v>
          </cell>
          <cell r="X847">
            <v>0</v>
          </cell>
          <cell r="Y847">
            <v>72554</v>
          </cell>
          <cell r="Z847">
            <v>7500</v>
          </cell>
          <cell r="AB847">
            <v>748307.11800000002</v>
          </cell>
        </row>
        <row r="848">
          <cell r="B848" t="str">
            <v>Comunicacion social</v>
          </cell>
          <cell r="E848">
            <v>0</v>
          </cell>
        </row>
        <row r="849">
          <cell r="A849" t="str">
            <v>01010008</v>
          </cell>
          <cell r="B849" t="str">
            <v>Civeira Garcia Jose Manuel</v>
          </cell>
          <cell r="C849" t="str">
            <v>Jefe de departamento "c"</v>
          </cell>
          <cell r="D849">
            <v>905.64</v>
          </cell>
          <cell r="E849">
            <v>27169.200000000001</v>
          </cell>
          <cell r="H849">
            <v>27169.200000000001</v>
          </cell>
          <cell r="I849">
            <v>1086.768</v>
          </cell>
          <cell r="J849">
            <v>28255.968000000001</v>
          </cell>
          <cell r="K849">
            <v>339072</v>
          </cell>
          <cell r="L849">
            <v>47850.043999999994</v>
          </cell>
          <cell r="M849">
            <v>1500</v>
          </cell>
          <cell r="N849">
            <v>4710</v>
          </cell>
          <cell r="P849">
            <v>6000</v>
          </cell>
          <cell r="Q849">
            <v>9419</v>
          </cell>
          <cell r="T849">
            <v>43232</v>
          </cell>
          <cell r="U849">
            <v>5765</v>
          </cell>
          <cell r="V849">
            <v>0</v>
          </cell>
          <cell r="Y849">
            <v>84768</v>
          </cell>
          <cell r="Z849">
            <v>2500</v>
          </cell>
          <cell r="AA849">
            <v>544816.04399999999</v>
          </cell>
        </row>
        <row r="850">
          <cell r="A850" t="str">
            <v>50010001</v>
          </cell>
          <cell r="B850" t="str">
            <v>Bustillos Lope Luis Antonio</v>
          </cell>
          <cell r="C850" t="str">
            <v>Coord. De comunicación social</v>
          </cell>
          <cell r="D850">
            <v>262.45999999999998</v>
          </cell>
          <cell r="E850">
            <v>7873.7999999999993</v>
          </cell>
          <cell r="H850">
            <v>7873.7999999999993</v>
          </cell>
          <cell r="I850">
            <v>314.952</v>
          </cell>
          <cell r="J850">
            <v>8188.7519999999995</v>
          </cell>
          <cell r="K850">
            <v>98266</v>
          </cell>
          <cell r="L850">
            <v>12623.11</v>
          </cell>
          <cell r="M850">
            <v>1500</v>
          </cell>
          <cell r="N850">
            <v>1365</v>
          </cell>
          <cell r="O850">
            <v>6552</v>
          </cell>
          <cell r="P850">
            <v>6000</v>
          </cell>
          <cell r="Q850">
            <v>2730</v>
          </cell>
          <cell r="T850">
            <v>12529</v>
          </cell>
          <cell r="U850">
            <v>1671</v>
          </cell>
          <cell r="V850">
            <v>0</v>
          </cell>
          <cell r="Z850">
            <v>2500</v>
          </cell>
          <cell r="AA850">
            <v>145736.10999999999</v>
          </cell>
        </row>
        <row r="851">
          <cell r="B851" t="str">
            <v>Subtotal</v>
          </cell>
          <cell r="D851">
            <v>1168.0999999999999</v>
          </cell>
          <cell r="E851">
            <v>35043</v>
          </cell>
          <cell r="F851">
            <v>0</v>
          </cell>
          <cell r="G851">
            <v>0</v>
          </cell>
          <cell r="H851">
            <v>35043</v>
          </cell>
          <cell r="I851">
            <v>1401.72</v>
          </cell>
          <cell r="J851">
            <v>36444.720000000001</v>
          </cell>
          <cell r="K851">
            <v>437338</v>
          </cell>
          <cell r="L851">
            <v>60473.153999999995</v>
          </cell>
          <cell r="M851">
            <v>3000</v>
          </cell>
          <cell r="N851">
            <v>6075</v>
          </cell>
          <cell r="O851">
            <v>6552</v>
          </cell>
          <cell r="P851">
            <v>12000</v>
          </cell>
          <cell r="Q851">
            <v>12149</v>
          </cell>
          <cell r="R851">
            <v>0</v>
          </cell>
          <cell r="S851">
            <v>0</v>
          </cell>
          <cell r="T851">
            <v>55761</v>
          </cell>
          <cell r="U851">
            <v>7436</v>
          </cell>
          <cell r="V851">
            <v>0</v>
          </cell>
          <cell r="W851">
            <v>0</v>
          </cell>
          <cell r="X851">
            <v>0</v>
          </cell>
          <cell r="Y851">
            <v>84768</v>
          </cell>
          <cell r="Z851">
            <v>5000</v>
          </cell>
          <cell r="AB851">
            <v>690552.15399999998</v>
          </cell>
        </row>
        <row r="852">
          <cell r="B852" t="str">
            <v>Depto. de Coordinacion patrimonial</v>
          </cell>
          <cell r="E852">
            <v>0</v>
          </cell>
        </row>
        <row r="853">
          <cell r="A853" t="str">
            <v>02010008</v>
          </cell>
          <cell r="B853" t="str">
            <v>Parra Sanchez Juan Jorge</v>
          </cell>
          <cell r="C853" t="str">
            <v>Analista tecnico</v>
          </cell>
          <cell r="D853">
            <v>173.3</v>
          </cell>
          <cell r="E853">
            <v>5199</v>
          </cell>
          <cell r="H853">
            <v>5199</v>
          </cell>
          <cell r="I853">
            <v>207.96</v>
          </cell>
          <cell r="J853">
            <v>5406.96</v>
          </cell>
          <cell r="K853">
            <v>64884</v>
          </cell>
          <cell r="L853">
            <v>8301.25</v>
          </cell>
          <cell r="M853">
            <v>1500</v>
          </cell>
          <cell r="N853">
            <v>902</v>
          </cell>
          <cell r="O853">
            <v>4326</v>
          </cell>
          <cell r="P853">
            <v>6000</v>
          </cell>
          <cell r="Q853">
            <v>1803</v>
          </cell>
          <cell r="R853">
            <v>324</v>
          </cell>
          <cell r="T853">
            <v>8273</v>
          </cell>
          <cell r="U853">
            <v>1104</v>
          </cell>
          <cell r="V853">
            <v>662.16</v>
          </cell>
          <cell r="Z853">
            <v>2500</v>
          </cell>
          <cell r="AA853">
            <v>100579.41</v>
          </cell>
        </row>
        <row r="854">
          <cell r="A854" t="str">
            <v>04010003</v>
          </cell>
          <cell r="B854" t="str">
            <v>Jimenez Campos Gilmer Gabriel</v>
          </cell>
          <cell r="C854" t="str">
            <v>Supervisor de obra</v>
          </cell>
          <cell r="D854">
            <v>288.88</v>
          </cell>
          <cell r="E854">
            <v>8666.4</v>
          </cell>
          <cell r="H854">
            <v>8666.4</v>
          </cell>
          <cell r="I854">
            <v>346.65600000000001</v>
          </cell>
          <cell r="J854">
            <v>9013.0560000000005</v>
          </cell>
          <cell r="K854">
            <v>108157</v>
          </cell>
          <cell r="L854">
            <v>12623.106</v>
          </cell>
          <cell r="M854">
            <v>1500</v>
          </cell>
          <cell r="N854">
            <v>1503</v>
          </cell>
          <cell r="O854">
            <v>7211</v>
          </cell>
          <cell r="P854">
            <v>6000</v>
          </cell>
          <cell r="Q854">
            <v>3005</v>
          </cell>
          <cell r="R854">
            <v>324</v>
          </cell>
          <cell r="T854">
            <v>13790</v>
          </cell>
          <cell r="U854">
            <v>1839</v>
          </cell>
          <cell r="V854">
            <v>0</v>
          </cell>
          <cell r="Z854">
            <v>2500</v>
          </cell>
          <cell r="AA854">
            <v>158452.106</v>
          </cell>
        </row>
        <row r="855">
          <cell r="A855" t="str">
            <v>04010004</v>
          </cell>
          <cell r="B855" t="str">
            <v>Pinzon Sanchez Jorge Manuel</v>
          </cell>
          <cell r="C855" t="str">
            <v>Coord. De bienes y calidad</v>
          </cell>
          <cell r="D855">
            <v>262.45999999999998</v>
          </cell>
          <cell r="E855">
            <v>7873.7999999999993</v>
          </cell>
          <cell r="H855">
            <v>7873.7999999999993</v>
          </cell>
          <cell r="I855">
            <v>314.952</v>
          </cell>
          <cell r="J855">
            <v>8188.7519999999995</v>
          </cell>
          <cell r="K855">
            <v>98266</v>
          </cell>
          <cell r="L855">
            <v>12623.11</v>
          </cell>
          <cell r="M855">
            <v>1500</v>
          </cell>
          <cell r="N855">
            <v>1365</v>
          </cell>
          <cell r="O855">
            <v>6552</v>
          </cell>
          <cell r="P855">
            <v>6000</v>
          </cell>
          <cell r="Q855">
            <v>2730</v>
          </cell>
          <cell r="T855">
            <v>12529</v>
          </cell>
          <cell r="U855">
            <v>1671</v>
          </cell>
          <cell r="V855">
            <v>661.92</v>
          </cell>
          <cell r="Z855">
            <v>2500</v>
          </cell>
          <cell r="AA855">
            <v>146398.03</v>
          </cell>
        </row>
        <row r="856">
          <cell r="B856" t="str">
            <v>Subtotal</v>
          </cell>
          <cell r="D856">
            <v>724.64</v>
          </cell>
          <cell r="E856">
            <v>21739.199999999997</v>
          </cell>
          <cell r="F856">
            <v>0</v>
          </cell>
          <cell r="G856">
            <v>0</v>
          </cell>
          <cell r="H856">
            <v>21739.199999999997</v>
          </cell>
          <cell r="I856">
            <v>869.56799999999998</v>
          </cell>
          <cell r="J856">
            <v>22608.768</v>
          </cell>
          <cell r="K856">
            <v>271307</v>
          </cell>
          <cell r="L856">
            <v>33547.466</v>
          </cell>
          <cell r="M856">
            <v>4500</v>
          </cell>
          <cell r="N856">
            <v>3770</v>
          </cell>
          <cell r="O856">
            <v>18089</v>
          </cell>
          <cell r="P856">
            <v>18000</v>
          </cell>
          <cell r="Q856">
            <v>7538</v>
          </cell>
          <cell r="R856">
            <v>648</v>
          </cell>
          <cell r="S856">
            <v>0</v>
          </cell>
          <cell r="T856">
            <v>34592</v>
          </cell>
          <cell r="U856">
            <v>4614</v>
          </cell>
          <cell r="V856">
            <v>1324.08</v>
          </cell>
          <cell r="W856">
            <v>0</v>
          </cell>
          <cell r="X856">
            <v>0</v>
          </cell>
          <cell r="Y856">
            <v>0</v>
          </cell>
          <cell r="Z856">
            <v>7500</v>
          </cell>
          <cell r="AB856">
            <v>405429.54599999997</v>
          </cell>
        </row>
        <row r="857">
          <cell r="B857" t="str">
            <v>Coordinacion de educacion</v>
          </cell>
        </row>
        <row r="858">
          <cell r="B858" t="str">
            <v>vacante</v>
          </cell>
          <cell r="C858" t="str">
            <v xml:space="preserve">Coordinador </v>
          </cell>
          <cell r="D858">
            <v>337.35</v>
          </cell>
          <cell r="E858">
            <v>10120.5</v>
          </cell>
          <cell r="H858">
            <v>10120.5</v>
          </cell>
          <cell r="I858">
            <v>404.82</v>
          </cell>
          <cell r="J858">
            <v>10525.32</v>
          </cell>
          <cell r="K858">
            <v>126304</v>
          </cell>
          <cell r="L858">
            <v>18340.98</v>
          </cell>
          <cell r="M858">
            <v>1500</v>
          </cell>
          <cell r="N858">
            <v>1755</v>
          </cell>
          <cell r="P858">
            <v>4640</v>
          </cell>
          <cell r="Q858">
            <v>3509</v>
          </cell>
          <cell r="T858">
            <v>16104</v>
          </cell>
          <cell r="U858">
            <v>2148</v>
          </cell>
          <cell r="V858">
            <v>0</v>
          </cell>
          <cell r="Z858">
            <v>2500</v>
          </cell>
          <cell r="AA858">
            <v>176800.98</v>
          </cell>
        </row>
        <row r="859">
          <cell r="B859" t="str">
            <v>Subtotal</v>
          </cell>
          <cell r="D859">
            <v>337.35</v>
          </cell>
          <cell r="E859">
            <v>10120.5</v>
          </cell>
          <cell r="F859">
            <v>0</v>
          </cell>
          <cell r="G859">
            <v>0</v>
          </cell>
          <cell r="H859">
            <v>10120.5</v>
          </cell>
          <cell r="I859">
            <v>404.82</v>
          </cell>
          <cell r="J859">
            <v>10525.32</v>
          </cell>
          <cell r="K859">
            <v>126304</v>
          </cell>
          <cell r="L859">
            <v>18340.98</v>
          </cell>
          <cell r="M859">
            <v>1500</v>
          </cell>
          <cell r="N859">
            <v>1755</v>
          </cell>
          <cell r="O859">
            <v>0</v>
          </cell>
          <cell r="P859">
            <v>4640</v>
          </cell>
          <cell r="Q859">
            <v>3509</v>
          </cell>
          <cell r="R859">
            <v>0</v>
          </cell>
          <cell r="S859">
            <v>0</v>
          </cell>
          <cell r="T859">
            <v>16104</v>
          </cell>
          <cell r="U859">
            <v>2148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2500</v>
          </cell>
          <cell r="AB859">
            <v>176800.98</v>
          </cell>
        </row>
        <row r="860">
          <cell r="B860" t="str">
            <v>Desarrollo admvo.</v>
          </cell>
        </row>
        <row r="861">
          <cell r="A861" t="str">
            <v>01010011</v>
          </cell>
          <cell r="B861" t="str">
            <v>Peniche Ayala Alvar</v>
          </cell>
          <cell r="C861" t="str">
            <v>Auxiliar "a"</v>
          </cell>
          <cell r="D861">
            <v>89.48</v>
          </cell>
          <cell r="E861">
            <v>4499.46</v>
          </cell>
          <cell r="H861">
            <v>4499.46</v>
          </cell>
          <cell r="I861">
            <v>179.97839999999999</v>
          </cell>
          <cell r="J861">
            <v>4679.4384</v>
          </cell>
          <cell r="K861">
            <v>56154</v>
          </cell>
          <cell r="L861">
            <v>7063.98</v>
          </cell>
          <cell r="M861">
            <v>1500</v>
          </cell>
          <cell r="N861">
            <v>780</v>
          </cell>
          <cell r="O861">
            <v>3744</v>
          </cell>
          <cell r="P861">
            <v>6000</v>
          </cell>
          <cell r="Q861">
            <v>1560</v>
          </cell>
          <cell r="T861">
            <v>7160</v>
          </cell>
          <cell r="U861">
            <v>955</v>
          </cell>
          <cell r="V861">
            <v>747.6</v>
          </cell>
          <cell r="Z861">
            <v>2500</v>
          </cell>
          <cell r="AA861">
            <v>88164.58</v>
          </cell>
        </row>
        <row r="862">
          <cell r="B862" t="str">
            <v>Subtotal</v>
          </cell>
          <cell r="D862">
            <v>89.48</v>
          </cell>
          <cell r="E862">
            <v>4499.46</v>
          </cell>
          <cell r="F862">
            <v>0</v>
          </cell>
          <cell r="G862">
            <v>0</v>
          </cell>
          <cell r="H862">
            <v>4499.46</v>
          </cell>
          <cell r="I862">
            <v>179.97839999999999</v>
          </cell>
          <cell r="J862">
            <v>4679.4384</v>
          </cell>
          <cell r="K862">
            <v>56154</v>
          </cell>
          <cell r="L862">
            <v>7063.98</v>
          </cell>
          <cell r="M862">
            <v>1500</v>
          </cell>
          <cell r="N862">
            <v>780</v>
          </cell>
          <cell r="O862">
            <v>3744</v>
          </cell>
          <cell r="P862">
            <v>6000</v>
          </cell>
          <cell r="Q862">
            <v>1560</v>
          </cell>
          <cell r="R862">
            <v>0</v>
          </cell>
          <cell r="S862">
            <v>0</v>
          </cell>
          <cell r="T862">
            <v>7160</v>
          </cell>
          <cell r="U862">
            <v>955</v>
          </cell>
          <cell r="V862">
            <v>747.6</v>
          </cell>
          <cell r="W862">
            <v>0</v>
          </cell>
          <cell r="X862">
            <v>0</v>
          </cell>
          <cell r="Y862">
            <v>0</v>
          </cell>
          <cell r="Z862">
            <v>2500</v>
          </cell>
          <cell r="AB862">
            <v>88164.58</v>
          </cell>
        </row>
        <row r="865">
          <cell r="B865" t="str">
            <v>totales</v>
          </cell>
          <cell r="D865">
            <v>114297.20883199999</v>
          </cell>
          <cell r="E865">
            <v>3488273.4620000008</v>
          </cell>
          <cell r="F865">
            <v>3180.06</v>
          </cell>
          <cell r="G865">
            <v>2539</v>
          </cell>
          <cell r="H865">
            <v>3516211.5302400002</v>
          </cell>
          <cell r="I865">
            <v>140648.46120959998</v>
          </cell>
          <cell r="J865">
            <v>3656859.9914496006</v>
          </cell>
          <cell r="K865">
            <v>43902890</v>
          </cell>
          <cell r="L865">
            <v>5486950.5857452797</v>
          </cell>
          <cell r="M865">
            <v>1189500</v>
          </cell>
          <cell r="N865">
            <v>609948</v>
          </cell>
          <cell r="O865">
            <v>2435592</v>
          </cell>
          <cell r="P865">
            <v>4756640</v>
          </cell>
          <cell r="Q865">
            <v>1219296</v>
          </cell>
          <cell r="R865">
            <v>313956</v>
          </cell>
          <cell r="S865">
            <v>300806.69387264003</v>
          </cell>
          <cell r="T865">
            <v>5595345</v>
          </cell>
          <cell r="U865">
            <v>746354</v>
          </cell>
          <cell r="V865">
            <v>1785290.4000000004</v>
          </cell>
          <cell r="W865">
            <v>618245</v>
          </cell>
          <cell r="X865">
            <v>400000</v>
          </cell>
          <cell r="Y865">
            <v>2192756</v>
          </cell>
          <cell r="Z865">
            <v>1982500</v>
          </cell>
          <cell r="AB865">
            <v>73536069.679617926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BASE-EVENTUAL"/>
      <sheetName val="Configuración"/>
      <sheetName val="LISTADO DE PERSONAL al 100%"/>
      <sheetName val="RESUMEN DE INDICADORES"/>
      <sheetName val="CUADRE"/>
      <sheetName val="ZZZZ"/>
      <sheetName val="LISTADO DE PERSONAL al 100% (2)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18PB0295</v>
          </cell>
          <cell r="B2" t="str">
            <v>MIGUEL ANGEL</v>
          </cell>
          <cell r="C2" t="str">
            <v>CONRADO</v>
          </cell>
          <cell r="D2" t="str">
            <v>POOT</v>
          </cell>
          <cell r="E2" t="str">
            <v>GIMNASIO POLIFUNCIONAL (1392)</v>
          </cell>
          <cell r="F2" t="str">
            <v>GIMNASIO POLIFUNCIONAL (1392)</v>
          </cell>
        </row>
        <row r="3">
          <cell r="A3" t="str">
            <v>18IB0077</v>
          </cell>
          <cell r="B3" t="str">
            <v>CINTIA NOEMY</v>
          </cell>
          <cell r="C3" t="str">
            <v>CIAU</v>
          </cell>
          <cell r="D3" t="str">
            <v>CANTE</v>
          </cell>
          <cell r="E3" t="str">
            <v>INSTITUTO</v>
          </cell>
          <cell r="F3" t="str">
            <v>ATENCION CIUDADANA</v>
          </cell>
        </row>
        <row r="4">
          <cell r="A4" t="str">
            <v>18IB0158</v>
          </cell>
          <cell r="B4" t="str">
            <v>FABIOLA DEL SOCORRO</v>
          </cell>
          <cell r="C4" t="str">
            <v>PAN</v>
          </cell>
          <cell r="D4" t="str">
            <v>ARANDA</v>
          </cell>
          <cell r="E4" t="str">
            <v>INSTITUTO</v>
          </cell>
          <cell r="F4" t="str">
            <v>DIRECCION DE ADMON. Y FINANZAS (148)</v>
          </cell>
        </row>
        <row r="5">
          <cell r="A5" t="str">
            <v>18IC0040</v>
          </cell>
          <cell r="B5" t="str">
            <v>JOSE EDUARDO</v>
          </cell>
          <cell r="C5" t="str">
            <v>EUAN</v>
          </cell>
          <cell r="D5" t="str">
            <v>VARGAS</v>
          </cell>
          <cell r="E5" t="str">
            <v>INSTITUTO</v>
          </cell>
          <cell r="F5" t="str">
            <v>CONTABILIDAD (186)</v>
          </cell>
        </row>
        <row r="6">
          <cell r="A6" t="str">
            <v>18IB0118</v>
          </cell>
          <cell r="B6" t="str">
            <v>MANUEL</v>
          </cell>
          <cell r="C6" t="str">
            <v>HURTADO</v>
          </cell>
          <cell r="D6" t="str">
            <v>LEGORRETA</v>
          </cell>
          <cell r="E6" t="str">
            <v>UNIDAD DEPORTIVA KUKULCAN (11)</v>
          </cell>
          <cell r="F6" t="str">
            <v>UNIDAD DEPORTIVA KUKULCAN (11)</v>
          </cell>
        </row>
        <row r="7">
          <cell r="A7" t="str">
            <v>18IB0127</v>
          </cell>
          <cell r="B7" t="str">
            <v>MANUEL JESUS</v>
          </cell>
          <cell r="C7" t="str">
            <v>LOPEZ</v>
          </cell>
          <cell r="D7" t="str">
            <v>CORREA</v>
          </cell>
          <cell r="E7" t="str">
            <v>INSTITUTO</v>
          </cell>
          <cell r="F7" t="str">
            <v>CONTABILIDAD (186)</v>
          </cell>
        </row>
        <row r="8">
          <cell r="A8" t="str">
            <v>18CB0251</v>
          </cell>
          <cell r="B8" t="str">
            <v>SYLVIA BEATRIZ</v>
          </cell>
          <cell r="C8" t="str">
            <v>ESQUIVO</v>
          </cell>
          <cell r="D8" t="str">
            <v>AYALA</v>
          </cell>
          <cell r="E8" t="str">
            <v>INSTITUTO</v>
          </cell>
          <cell r="F8" t="str">
            <v>DIRECCION DE ENLACE Y VINC. INST.</v>
          </cell>
        </row>
        <row r="9">
          <cell r="A9" t="str">
            <v>18IB0108</v>
          </cell>
          <cell r="B9" t="str">
            <v>EDUARDO</v>
          </cell>
          <cell r="C9" t="str">
            <v>GONZALEZ</v>
          </cell>
          <cell r="D9" t="str">
            <v>URU/UELA</v>
          </cell>
          <cell r="E9" t="str">
            <v>UNIDAD DEPORTIVA KUKULCAN (11)</v>
          </cell>
          <cell r="F9" t="str">
            <v>UNIDAD DEPORTIVA KUKULCAN (11)</v>
          </cell>
        </row>
        <row r="10">
          <cell r="A10" t="str">
            <v>18IC0293</v>
          </cell>
          <cell r="B10" t="str">
            <v>MARGARITA ISABEL</v>
          </cell>
          <cell r="C10" t="str">
            <v>BARBACHANO</v>
          </cell>
          <cell r="D10" t="str">
            <v>GRANADOS</v>
          </cell>
          <cell r="E10" t="str">
            <v>MED. Y CIENCIAS APLICADAS AL DEP. (493)</v>
          </cell>
          <cell r="F10" t="str">
            <v>MED. Y CIENCIAS APLICADAS AL DEP. (493)</v>
          </cell>
        </row>
        <row r="11">
          <cell r="A11" t="str">
            <v>18IC0517</v>
          </cell>
          <cell r="B11" t="str">
            <v>LINA</v>
          </cell>
          <cell r="C11" t="str">
            <v>REJON</v>
          </cell>
          <cell r="D11" t="str">
            <v>SANCHEZ</v>
          </cell>
          <cell r="E11" t="str">
            <v>MED. Y CIENCIAS APLICADAS AL DEP. (493)</v>
          </cell>
          <cell r="F11" t="str">
            <v>MED. Y CIENCIAS APLICADAS AL DEP. (493)</v>
          </cell>
        </row>
        <row r="12">
          <cell r="A12" t="str">
            <v>18IC0223</v>
          </cell>
          <cell r="B12" t="str">
            <v>NELSY LETICIA</v>
          </cell>
          <cell r="C12" t="str">
            <v>LOPEZ</v>
          </cell>
          <cell r="D12" t="str">
            <v>REJON</v>
          </cell>
          <cell r="E12" t="str">
            <v>INSTITUTO</v>
          </cell>
          <cell r="F12" t="str">
            <v>DIRECCION GENERAL (433)</v>
          </cell>
        </row>
        <row r="13">
          <cell r="A13" t="str">
            <v>18IC0266</v>
          </cell>
          <cell r="B13" t="str">
            <v>ASTRID LETICIA</v>
          </cell>
          <cell r="C13" t="str">
            <v>LARA</v>
          </cell>
          <cell r="D13" t="str">
            <v>TOME</v>
          </cell>
          <cell r="E13" t="str">
            <v>UNIDAD DEPORTIVA KUKULCAN (11)</v>
          </cell>
          <cell r="F13" t="str">
            <v>UNIDAD DEPORTIVA KUKULCAN (11)</v>
          </cell>
        </row>
        <row r="14">
          <cell r="A14" t="str">
            <v>18IE0032</v>
          </cell>
          <cell r="B14" t="str">
            <v>MIRIAM EVANGELINA</v>
          </cell>
          <cell r="C14" t="str">
            <v>CANUL</v>
          </cell>
          <cell r="D14" t="str">
            <v>COB</v>
          </cell>
          <cell r="E14" t="str">
            <v>INSTITUTO</v>
          </cell>
          <cell r="F14" t="str">
            <v>CONFIANZA</v>
          </cell>
        </row>
        <row r="15">
          <cell r="A15" t="str">
            <v>18IB0131</v>
          </cell>
          <cell r="B15" t="str">
            <v>MIGUEL ANGEL</v>
          </cell>
          <cell r="C15" t="str">
            <v>MACHAIN</v>
          </cell>
          <cell r="D15" t="str">
            <v>CHABLE</v>
          </cell>
          <cell r="E15" t="str">
            <v>INSTITUTO</v>
          </cell>
          <cell r="F15" t="str">
            <v>SERVICIOS GENERALES (396)</v>
          </cell>
        </row>
        <row r="16">
          <cell r="A16" t="str">
            <v>18IE0429</v>
          </cell>
          <cell r="B16" t="str">
            <v>MAGDA VERENA</v>
          </cell>
          <cell r="C16" t="str">
            <v>SUAREZ</v>
          </cell>
          <cell r="D16" t="str">
            <v>AROCHA</v>
          </cell>
          <cell r="E16" t="str">
            <v>INSTITUTO</v>
          </cell>
          <cell r="F16" t="str">
            <v>ALTO RENDIMIENTO (454)</v>
          </cell>
        </row>
        <row r="17">
          <cell r="A17" t="str">
            <v>18KB0055</v>
          </cell>
          <cell r="B17" t="str">
            <v>RUBY NATIVIDAD</v>
          </cell>
          <cell r="C17" t="str">
            <v>YAMA</v>
          </cell>
          <cell r="D17" t="str">
            <v>BURGOS</v>
          </cell>
          <cell r="E17" t="str">
            <v>UNIDAD DEPORTIVA KUKULCAN (11)</v>
          </cell>
          <cell r="F17" t="str">
            <v>UNIDAD DEPORTIVA KUKULCAN (11)</v>
          </cell>
        </row>
        <row r="18">
          <cell r="A18" t="str">
            <v>18IB0192</v>
          </cell>
          <cell r="B18" t="str">
            <v>GEMINA ESTHER</v>
          </cell>
          <cell r="C18" t="str">
            <v>TZEC</v>
          </cell>
          <cell r="D18" t="str">
            <v>CALAN</v>
          </cell>
          <cell r="E18" t="str">
            <v>INSTITUTO</v>
          </cell>
          <cell r="F18" t="str">
            <v>CONTABILIDAD (186)</v>
          </cell>
        </row>
        <row r="19">
          <cell r="A19" t="str">
            <v>18IB0577</v>
          </cell>
          <cell r="B19" t="str">
            <v>JOSE HABIB DEL JESUS</v>
          </cell>
          <cell r="C19" t="str">
            <v>MORENO</v>
          </cell>
          <cell r="D19" t="str">
            <v>CANCHE</v>
          </cell>
          <cell r="E19" t="str">
            <v>INSTITUTO</v>
          </cell>
          <cell r="F19" t="str">
            <v>DEPORTE ADAPTADO Y DEL ADULTO MAYOR</v>
          </cell>
        </row>
        <row r="20">
          <cell r="A20" t="str">
            <v>18IB0053</v>
          </cell>
          <cell r="B20" t="str">
            <v>HANELOREN GUADALUPE</v>
          </cell>
          <cell r="C20" t="str">
            <v>AGUILAR</v>
          </cell>
          <cell r="D20" t="str">
            <v>RAMIREZ</v>
          </cell>
          <cell r="E20" t="str">
            <v>ESTADIO SALVADOR ALVARADO (1398)</v>
          </cell>
          <cell r="F20" t="str">
            <v>ESTADIO SALVADOR ALVARADO</v>
          </cell>
        </row>
        <row r="21">
          <cell r="A21" t="str">
            <v>18IB0052</v>
          </cell>
          <cell r="B21" t="str">
            <v>RITA</v>
          </cell>
          <cell r="C21" t="str">
            <v>AGUILAR</v>
          </cell>
          <cell r="D21" t="str">
            <v>GARCIA</v>
          </cell>
          <cell r="E21" t="str">
            <v>GIMNASIO SOLIDARIDAD (1403)</v>
          </cell>
          <cell r="F21" t="str">
            <v>GIMNASIO SOLIDARIDAD (1403)</v>
          </cell>
        </row>
        <row r="22">
          <cell r="A22" t="str">
            <v>18IC0053</v>
          </cell>
          <cell r="B22" t="str">
            <v>FRANCISCO JOSE</v>
          </cell>
          <cell r="C22" t="str">
            <v>RODRIGUEZ</v>
          </cell>
          <cell r="D22" t="str">
            <v>BASTO</v>
          </cell>
          <cell r="E22" t="str">
            <v>INSTITUTO</v>
          </cell>
          <cell r="F22" t="str">
            <v>RECURSOS MATERIALES</v>
          </cell>
        </row>
        <row r="23">
          <cell r="A23" t="str">
            <v>18IB0370</v>
          </cell>
          <cell r="B23" t="str">
            <v>JULIO CESAR</v>
          </cell>
          <cell r="C23" t="str">
            <v>ECHEVERRIA</v>
          </cell>
          <cell r="D23" t="str">
            <v>RAMIREZ</v>
          </cell>
          <cell r="E23" t="str">
            <v>UNIDAD DEPORTIVA DEL SUR</v>
          </cell>
          <cell r="F23" t="str">
            <v>CONFIANZA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CP"/>
      <sheetName val="BASE-EVENTUAL-HONORARIOS"/>
      <sheetName val="Configuración"/>
      <sheetName val="ExportarPDO"/>
      <sheetName val="ExportarDYH"/>
      <sheetName val="Parametros"/>
      <sheetName val="Funcione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H2" t="str">
            <v>ENERO</v>
          </cell>
          <cell r="I2">
            <v>2011</v>
          </cell>
        </row>
        <row r="3">
          <cell r="H3" t="str">
            <v>FEBRERO</v>
          </cell>
          <cell r="I3">
            <v>2012</v>
          </cell>
        </row>
        <row r="4">
          <cell r="H4" t="str">
            <v>MARZO</v>
          </cell>
          <cell r="I4">
            <v>2013</v>
          </cell>
        </row>
        <row r="5">
          <cell r="H5" t="str">
            <v>ABRIL</v>
          </cell>
          <cell r="I5">
            <v>2014</v>
          </cell>
        </row>
        <row r="6">
          <cell r="H6" t="str">
            <v>MAYO</v>
          </cell>
          <cell r="I6">
            <v>2015</v>
          </cell>
        </row>
        <row r="7">
          <cell r="H7" t="str">
            <v>JUNIO</v>
          </cell>
          <cell r="I7">
            <v>2016</v>
          </cell>
        </row>
        <row r="8">
          <cell r="H8" t="str">
            <v>JULIO</v>
          </cell>
          <cell r="I8">
            <v>2017</v>
          </cell>
        </row>
        <row r="9">
          <cell r="H9" t="str">
            <v>AGOSTO</v>
          </cell>
          <cell r="I9">
            <v>2018</v>
          </cell>
        </row>
        <row r="10">
          <cell r="H10" t="str">
            <v>SEPTIEMBRE</v>
          </cell>
          <cell r="I10">
            <v>2019</v>
          </cell>
        </row>
        <row r="11">
          <cell r="H11" t="str">
            <v>OCTUBRE</v>
          </cell>
          <cell r="I11">
            <v>2020</v>
          </cell>
        </row>
        <row r="12">
          <cell r="H12" t="str">
            <v>NOVIEMBRE</v>
          </cell>
          <cell r="I12">
            <v>2021</v>
          </cell>
        </row>
        <row r="13">
          <cell r="H13" t="str">
            <v>DICIEMBRE</v>
          </cell>
          <cell r="I13">
            <v>2022</v>
          </cell>
        </row>
      </sheetData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BASE-EVENTUAL"/>
      <sheetName val="Configuración"/>
      <sheetName val="LISTADO DE PERSONAL al 100%"/>
      <sheetName val="RESUMEN DE INDICADORES"/>
      <sheetName val="CUADRE"/>
      <sheetName val="LISTADO DE PERSONAL al 100% (2)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>
        <row r="3">
          <cell r="S3" t="str">
            <v>SEXO</v>
          </cell>
          <cell r="U3" t="str">
            <v>TIPO EMPLEADO</v>
          </cell>
        </row>
        <row r="6">
          <cell r="S6" t="str">
            <v>Femenino</v>
          </cell>
          <cell r="U6" t="str">
            <v>EVENTUAL</v>
          </cell>
        </row>
        <row r="7">
          <cell r="S7" t="str">
            <v>Masculino</v>
          </cell>
          <cell r="U7" t="str">
            <v>BASE</v>
          </cell>
        </row>
        <row r="8">
          <cell r="S8" t="str">
            <v>Masculino</v>
          </cell>
          <cell r="U8" t="str">
            <v>SINDICALIZADO</v>
          </cell>
        </row>
        <row r="9">
          <cell r="S9" t="str">
            <v>Masculino</v>
          </cell>
          <cell r="U9" t="str">
            <v>SINDICALIZADO</v>
          </cell>
        </row>
        <row r="10">
          <cell r="S10" t="str">
            <v>Masculino</v>
          </cell>
          <cell r="U10" t="str">
            <v>BASE</v>
          </cell>
        </row>
        <row r="11">
          <cell r="S11" t="str">
            <v>Masculino</v>
          </cell>
          <cell r="U11" t="str">
            <v>BASE</v>
          </cell>
        </row>
        <row r="12">
          <cell r="S12" t="str">
            <v>Masculino</v>
          </cell>
          <cell r="U12" t="str">
            <v>BASE</v>
          </cell>
        </row>
        <row r="13">
          <cell r="S13" t="str">
            <v>Masculino</v>
          </cell>
          <cell r="U13" t="str">
            <v>BASE</v>
          </cell>
        </row>
        <row r="14">
          <cell r="S14" t="str">
            <v>Masculino</v>
          </cell>
          <cell r="U14" t="str">
            <v>BASE</v>
          </cell>
        </row>
        <row r="15">
          <cell r="S15" t="str">
            <v>Femenino</v>
          </cell>
          <cell r="U15" t="str">
            <v>EVENTUAL</v>
          </cell>
        </row>
        <row r="16">
          <cell r="S16" t="str">
            <v>Masculino</v>
          </cell>
          <cell r="U16" t="str">
            <v>BASE</v>
          </cell>
        </row>
        <row r="17">
          <cell r="S17" t="str">
            <v>Masculino</v>
          </cell>
          <cell r="U17" t="str">
            <v>SINDICALIZADO</v>
          </cell>
        </row>
        <row r="18">
          <cell r="S18" t="str">
            <v>Masculino</v>
          </cell>
          <cell r="U18" t="str">
            <v>BASE</v>
          </cell>
        </row>
        <row r="19">
          <cell r="S19" t="str">
            <v>Masculino</v>
          </cell>
          <cell r="U19" t="str">
            <v>EVENTUAL</v>
          </cell>
        </row>
        <row r="20">
          <cell r="S20" t="str">
            <v>Masculino</v>
          </cell>
          <cell r="U20" t="str">
            <v>EVENTUAL</v>
          </cell>
        </row>
        <row r="21">
          <cell r="S21" t="str">
            <v>Femenino</v>
          </cell>
          <cell r="U21" t="str">
            <v>EVENTUAL</v>
          </cell>
        </row>
        <row r="22">
          <cell r="S22" t="str">
            <v>Femenino</v>
          </cell>
          <cell r="U22" t="str">
            <v>BASE</v>
          </cell>
        </row>
        <row r="23">
          <cell r="S23" t="str">
            <v>Masculino</v>
          </cell>
          <cell r="U23" t="str">
            <v>SINDICALIZADO</v>
          </cell>
        </row>
        <row r="24">
          <cell r="S24" t="str">
            <v>Femenino</v>
          </cell>
          <cell r="U24" t="str">
            <v>BASE</v>
          </cell>
        </row>
        <row r="25">
          <cell r="S25" t="str">
            <v>Masculino</v>
          </cell>
          <cell r="U25" t="str">
            <v>SINDICALIZADO</v>
          </cell>
        </row>
        <row r="26">
          <cell r="S26" t="str">
            <v>Masculino</v>
          </cell>
          <cell r="U26" t="str">
            <v>SINDICALIZADO</v>
          </cell>
        </row>
        <row r="27">
          <cell r="S27" t="str">
            <v>Femenino</v>
          </cell>
          <cell r="U27" t="str">
            <v>SINDICALIZADO</v>
          </cell>
        </row>
        <row r="28">
          <cell r="S28" t="str">
            <v>Masculino</v>
          </cell>
          <cell r="U28" t="str">
            <v>BASE</v>
          </cell>
        </row>
        <row r="29">
          <cell r="S29" t="str">
            <v>Masculino</v>
          </cell>
          <cell r="U29" t="str">
            <v>BASE</v>
          </cell>
        </row>
        <row r="30">
          <cell r="S30" t="str">
            <v>Masculino</v>
          </cell>
          <cell r="U30" t="str">
            <v>EVENTUAL</v>
          </cell>
        </row>
        <row r="31">
          <cell r="S31" t="str">
            <v>Masculino</v>
          </cell>
          <cell r="U31" t="str">
            <v>BASE</v>
          </cell>
        </row>
        <row r="32">
          <cell r="S32" t="str">
            <v>Masculino</v>
          </cell>
          <cell r="U32" t="str">
            <v>BASE</v>
          </cell>
        </row>
        <row r="33">
          <cell r="S33" t="str">
            <v>Masculino</v>
          </cell>
          <cell r="U33" t="str">
            <v>EVENTUAL</v>
          </cell>
        </row>
        <row r="34">
          <cell r="S34" t="str">
            <v>Masculino</v>
          </cell>
          <cell r="U34" t="str">
            <v>BASE</v>
          </cell>
        </row>
        <row r="35">
          <cell r="S35" t="str">
            <v>Masculino</v>
          </cell>
          <cell r="U35" t="str">
            <v>BASE</v>
          </cell>
        </row>
        <row r="36">
          <cell r="S36" t="str">
            <v>Masculino</v>
          </cell>
          <cell r="U36" t="str">
            <v>EVENTUAL</v>
          </cell>
        </row>
        <row r="37">
          <cell r="S37" t="str">
            <v>Femenino</v>
          </cell>
          <cell r="U37" t="str">
            <v>SINDICALIZADO</v>
          </cell>
        </row>
        <row r="38">
          <cell r="S38" t="str">
            <v>Masculino</v>
          </cell>
          <cell r="U38" t="str">
            <v>EVENTUAL</v>
          </cell>
        </row>
        <row r="39">
          <cell r="S39" t="str">
            <v>Femenino</v>
          </cell>
          <cell r="U39" t="str">
            <v>EVENTUAL</v>
          </cell>
        </row>
        <row r="40">
          <cell r="S40" t="str">
            <v>Masculino</v>
          </cell>
          <cell r="U40" t="str">
            <v>BASE</v>
          </cell>
        </row>
        <row r="41">
          <cell r="S41" t="str">
            <v>Masculino</v>
          </cell>
          <cell r="U41" t="str">
            <v>EVENTUAL</v>
          </cell>
        </row>
        <row r="42">
          <cell r="S42" t="str">
            <v>Masculino</v>
          </cell>
          <cell r="U42" t="str">
            <v>EVENTUAL</v>
          </cell>
        </row>
        <row r="43">
          <cell r="S43" t="str">
            <v>Masculino</v>
          </cell>
          <cell r="U43" t="str">
            <v>EVENTUAL</v>
          </cell>
        </row>
        <row r="44">
          <cell r="S44" t="str">
            <v>Masculino</v>
          </cell>
          <cell r="U44" t="str">
            <v>SINDICALIZADO</v>
          </cell>
        </row>
        <row r="45">
          <cell r="S45" t="str">
            <v>Masculino</v>
          </cell>
          <cell r="U45" t="str">
            <v>EVENTUAL</v>
          </cell>
        </row>
        <row r="46">
          <cell r="S46" t="str">
            <v>Masculino</v>
          </cell>
          <cell r="U46" t="str">
            <v>BASE</v>
          </cell>
        </row>
        <row r="47">
          <cell r="S47" t="str">
            <v>Masculino</v>
          </cell>
          <cell r="U47" t="str">
            <v>EVENTUAL</v>
          </cell>
        </row>
        <row r="48">
          <cell r="S48" t="str">
            <v>Masculino</v>
          </cell>
          <cell r="U48" t="str">
            <v>BASE</v>
          </cell>
        </row>
        <row r="49">
          <cell r="S49" t="str">
            <v>Masculino</v>
          </cell>
          <cell r="U49" t="str">
            <v>BASE</v>
          </cell>
        </row>
        <row r="50">
          <cell r="S50" t="str">
            <v>Masculino</v>
          </cell>
          <cell r="U50" t="str">
            <v>SINDICALIZADO</v>
          </cell>
        </row>
        <row r="51">
          <cell r="S51" t="str">
            <v>Femenino</v>
          </cell>
          <cell r="U51" t="str">
            <v>BASE</v>
          </cell>
        </row>
        <row r="52">
          <cell r="S52" t="str">
            <v>Femenino</v>
          </cell>
          <cell r="U52" t="str">
            <v>BASE</v>
          </cell>
        </row>
        <row r="53">
          <cell r="S53" t="str">
            <v>Masculino</v>
          </cell>
          <cell r="U53" t="str">
            <v>SINDICALIZADO</v>
          </cell>
        </row>
        <row r="54">
          <cell r="S54" t="str">
            <v>Femenino</v>
          </cell>
          <cell r="U54" t="str">
            <v>SINDICALIZADO</v>
          </cell>
        </row>
        <row r="55">
          <cell r="S55" t="str">
            <v>Femenino</v>
          </cell>
          <cell r="U55" t="str">
            <v>SINDICALIZADO</v>
          </cell>
        </row>
        <row r="56">
          <cell r="S56" t="str">
            <v>Masculino</v>
          </cell>
          <cell r="U56" t="str">
            <v>EVENTUAL</v>
          </cell>
        </row>
        <row r="57">
          <cell r="S57" t="str">
            <v>Femenino</v>
          </cell>
          <cell r="U57" t="str">
            <v>SINDICALIZADO</v>
          </cell>
        </row>
        <row r="58">
          <cell r="S58" t="str">
            <v>Masculino</v>
          </cell>
          <cell r="U58" t="str">
            <v>BASE</v>
          </cell>
        </row>
        <row r="59">
          <cell r="S59" t="str">
            <v>Femenino</v>
          </cell>
          <cell r="U59" t="str">
            <v>BASE</v>
          </cell>
        </row>
        <row r="60">
          <cell r="S60" t="str">
            <v>Femenino</v>
          </cell>
          <cell r="U60" t="str">
            <v>SINDICALIZADO</v>
          </cell>
        </row>
        <row r="61">
          <cell r="S61" t="str">
            <v>Femenino</v>
          </cell>
          <cell r="U61" t="str">
            <v>BASE</v>
          </cell>
        </row>
        <row r="62">
          <cell r="S62" t="str">
            <v>Femenino</v>
          </cell>
          <cell r="U62" t="str">
            <v>EVENTUAL</v>
          </cell>
        </row>
        <row r="63">
          <cell r="S63" t="str">
            <v>Femenino</v>
          </cell>
          <cell r="U63" t="str">
            <v>SINDICALIZADO</v>
          </cell>
        </row>
        <row r="64">
          <cell r="S64" t="str">
            <v>Femenino</v>
          </cell>
          <cell r="U64" t="str">
            <v>BASE</v>
          </cell>
        </row>
        <row r="65">
          <cell r="S65" t="str">
            <v>Masculino</v>
          </cell>
          <cell r="U65" t="str">
            <v>SINDICALIZADO</v>
          </cell>
        </row>
        <row r="66">
          <cell r="S66" t="str">
            <v>Masculino</v>
          </cell>
          <cell r="U66" t="str">
            <v>BASE</v>
          </cell>
        </row>
        <row r="67">
          <cell r="S67" t="str">
            <v>Masculino</v>
          </cell>
          <cell r="U67" t="str">
            <v>SINDICALIZADO</v>
          </cell>
        </row>
        <row r="68">
          <cell r="S68" t="str">
            <v>Masculino</v>
          </cell>
          <cell r="U68" t="str">
            <v>SINDICALIZADO</v>
          </cell>
        </row>
        <row r="69">
          <cell r="S69" t="str">
            <v>Femenino</v>
          </cell>
          <cell r="U69" t="str">
            <v>EVENTUAL</v>
          </cell>
        </row>
        <row r="70">
          <cell r="S70" t="str">
            <v>Masculino</v>
          </cell>
          <cell r="U70" t="str">
            <v>BASE</v>
          </cell>
        </row>
        <row r="71">
          <cell r="S71" t="str">
            <v>Femenino</v>
          </cell>
          <cell r="U71" t="str">
            <v>SINDICALIZADO</v>
          </cell>
        </row>
        <row r="72">
          <cell r="S72" t="str">
            <v>Femenino</v>
          </cell>
          <cell r="U72" t="str">
            <v>SINDICALIZADO</v>
          </cell>
        </row>
        <row r="73">
          <cell r="S73" t="str">
            <v>Femenino</v>
          </cell>
          <cell r="U73" t="str">
            <v>BASE</v>
          </cell>
        </row>
        <row r="74">
          <cell r="S74" t="str">
            <v>Masculino</v>
          </cell>
          <cell r="U74" t="str">
            <v>EVENTUAL</v>
          </cell>
        </row>
        <row r="75">
          <cell r="S75" t="str">
            <v>Masculino</v>
          </cell>
          <cell r="U75" t="str">
            <v>BASE</v>
          </cell>
        </row>
        <row r="76">
          <cell r="S76" t="str">
            <v>Masculino</v>
          </cell>
          <cell r="U76" t="str">
            <v>SINDICALIZADO</v>
          </cell>
        </row>
        <row r="77">
          <cell r="S77" t="str">
            <v>Femenino</v>
          </cell>
          <cell r="U77" t="str">
            <v>SINDICALIZADO</v>
          </cell>
        </row>
        <row r="78">
          <cell r="S78" t="str">
            <v>Femenino</v>
          </cell>
          <cell r="U78" t="str">
            <v>EVENTUAL</v>
          </cell>
        </row>
        <row r="79">
          <cell r="S79" t="str">
            <v>Masculino</v>
          </cell>
          <cell r="U79" t="str">
            <v>SINDICALIZADO</v>
          </cell>
        </row>
        <row r="80">
          <cell r="S80" t="str">
            <v>Femenino</v>
          </cell>
          <cell r="U80" t="str">
            <v>EVENTUAL</v>
          </cell>
        </row>
        <row r="81">
          <cell r="S81" t="str">
            <v>Masculino</v>
          </cell>
          <cell r="U81" t="str">
            <v>BASE</v>
          </cell>
        </row>
        <row r="82">
          <cell r="S82" t="str">
            <v>Masculino</v>
          </cell>
          <cell r="U82" t="str">
            <v>EVENTUAL</v>
          </cell>
        </row>
        <row r="83">
          <cell r="S83" t="str">
            <v>Femenino</v>
          </cell>
          <cell r="U83" t="str">
            <v>EVENTUAL</v>
          </cell>
        </row>
        <row r="84">
          <cell r="S84" t="str">
            <v>Masculino</v>
          </cell>
          <cell r="U84" t="str">
            <v>BASE</v>
          </cell>
        </row>
        <row r="85">
          <cell r="S85" t="str">
            <v>Masculino</v>
          </cell>
          <cell r="U85" t="str">
            <v>BASE</v>
          </cell>
        </row>
        <row r="86">
          <cell r="S86" t="str">
            <v>Masculino</v>
          </cell>
          <cell r="U86" t="str">
            <v>SINDICALIZADO</v>
          </cell>
        </row>
        <row r="87">
          <cell r="S87" t="str">
            <v>Masculino</v>
          </cell>
          <cell r="U87" t="str">
            <v>SINDICALIZADO</v>
          </cell>
        </row>
        <row r="88">
          <cell r="S88" t="str">
            <v>Masculino</v>
          </cell>
          <cell r="U88" t="str">
            <v>SINDICALIZADO</v>
          </cell>
        </row>
        <row r="89">
          <cell r="S89" t="str">
            <v>Masculino</v>
          </cell>
          <cell r="U89" t="str">
            <v>EVENTUAL</v>
          </cell>
        </row>
        <row r="90">
          <cell r="S90" t="str">
            <v>Masculino</v>
          </cell>
          <cell r="U90" t="str">
            <v>SINDICALIZADO</v>
          </cell>
        </row>
        <row r="91">
          <cell r="S91" t="str">
            <v>Femenino</v>
          </cell>
          <cell r="U91" t="str">
            <v>EVENTUAL</v>
          </cell>
        </row>
        <row r="92">
          <cell r="S92" t="str">
            <v>Masculino</v>
          </cell>
          <cell r="U92" t="str">
            <v>EVENTUAL</v>
          </cell>
        </row>
        <row r="93">
          <cell r="S93" t="str">
            <v>Masculino</v>
          </cell>
          <cell r="U93" t="str">
            <v>EVENTUAL</v>
          </cell>
        </row>
        <row r="94">
          <cell r="S94" t="str">
            <v>Femenino</v>
          </cell>
          <cell r="U94" t="str">
            <v>SINDICALIZADO</v>
          </cell>
        </row>
        <row r="95">
          <cell r="S95" t="str">
            <v>Masculino</v>
          </cell>
          <cell r="U95" t="str">
            <v>EVENTUAL</v>
          </cell>
        </row>
        <row r="96">
          <cell r="S96" t="str">
            <v>Masculino</v>
          </cell>
          <cell r="U96" t="str">
            <v>EVENTUAL</v>
          </cell>
        </row>
        <row r="97">
          <cell r="S97" t="str">
            <v>Masculino</v>
          </cell>
          <cell r="U97" t="str">
            <v>EVENTUAL</v>
          </cell>
        </row>
        <row r="98">
          <cell r="S98" t="str">
            <v>Masculino</v>
          </cell>
          <cell r="U98" t="str">
            <v>EVENTUAL</v>
          </cell>
        </row>
        <row r="99">
          <cell r="S99" t="str">
            <v>Masculino</v>
          </cell>
          <cell r="U99" t="str">
            <v>BASE</v>
          </cell>
        </row>
        <row r="100">
          <cell r="S100" t="str">
            <v>Masculino</v>
          </cell>
          <cell r="U100" t="str">
            <v>SINDICALIZADO</v>
          </cell>
        </row>
        <row r="101">
          <cell r="S101" t="str">
            <v>Masculino</v>
          </cell>
          <cell r="U101" t="str">
            <v>SINDICALIZADO</v>
          </cell>
        </row>
        <row r="102">
          <cell r="S102" t="str">
            <v>Masculino</v>
          </cell>
          <cell r="U102" t="str">
            <v>SINDICALIZADO</v>
          </cell>
        </row>
        <row r="103">
          <cell r="S103" t="str">
            <v>Masculino</v>
          </cell>
          <cell r="U103" t="str">
            <v>SINDICALIZADO</v>
          </cell>
        </row>
        <row r="104">
          <cell r="S104" t="str">
            <v>Masculino</v>
          </cell>
          <cell r="U104" t="str">
            <v>SINDICALIZADO</v>
          </cell>
        </row>
        <row r="105">
          <cell r="S105" t="str">
            <v>Femenino</v>
          </cell>
          <cell r="U105" t="str">
            <v>SINDICALIZADO</v>
          </cell>
        </row>
        <row r="106">
          <cell r="S106" t="str">
            <v>Masculino</v>
          </cell>
          <cell r="U106" t="str">
            <v>SINDICALIZADO</v>
          </cell>
        </row>
        <row r="107">
          <cell r="S107" t="str">
            <v>Masculino</v>
          </cell>
          <cell r="U107" t="str">
            <v>SINDICALIZADO</v>
          </cell>
        </row>
        <row r="108">
          <cell r="S108" t="str">
            <v>Masculino</v>
          </cell>
          <cell r="U108" t="str">
            <v>BASE</v>
          </cell>
        </row>
        <row r="109">
          <cell r="S109" t="str">
            <v>Masculino</v>
          </cell>
          <cell r="U109" t="str">
            <v>SINDICALIZADO</v>
          </cell>
        </row>
        <row r="110">
          <cell r="S110" t="str">
            <v>Masculino</v>
          </cell>
          <cell r="U110" t="str">
            <v>SINDICALIZADO</v>
          </cell>
        </row>
        <row r="111">
          <cell r="S111" t="str">
            <v>Femenino</v>
          </cell>
          <cell r="U111" t="str">
            <v>SINDICALIZADO</v>
          </cell>
        </row>
        <row r="112">
          <cell r="S112" t="str">
            <v>Masculino</v>
          </cell>
          <cell r="U112" t="str">
            <v>SINDICALIZADO</v>
          </cell>
        </row>
        <row r="113">
          <cell r="S113" t="str">
            <v>Masculino</v>
          </cell>
          <cell r="U113" t="str">
            <v>SINDICALIZADO</v>
          </cell>
        </row>
        <row r="114">
          <cell r="S114" t="str">
            <v>Masculino</v>
          </cell>
          <cell r="U114" t="str">
            <v>SINDICALIZADO</v>
          </cell>
        </row>
        <row r="115">
          <cell r="S115" t="str">
            <v>Femenino</v>
          </cell>
          <cell r="U115" t="str">
            <v>EVENTUAL</v>
          </cell>
        </row>
        <row r="116">
          <cell r="S116" t="str">
            <v>Masculino</v>
          </cell>
          <cell r="U116" t="str">
            <v>SINDICALIZADO</v>
          </cell>
        </row>
        <row r="117">
          <cell r="S117" t="str">
            <v>Masculino</v>
          </cell>
          <cell r="U117" t="str">
            <v>EVENTUAL</v>
          </cell>
        </row>
        <row r="118">
          <cell r="S118" t="str">
            <v>Femenino</v>
          </cell>
          <cell r="U118" t="str">
            <v>BASE</v>
          </cell>
        </row>
        <row r="119">
          <cell r="S119" t="str">
            <v>Femenino</v>
          </cell>
          <cell r="U119" t="str">
            <v>BASE</v>
          </cell>
        </row>
        <row r="120">
          <cell r="S120" t="str">
            <v>Masculino</v>
          </cell>
          <cell r="U120" t="str">
            <v>EVENTUAL</v>
          </cell>
        </row>
        <row r="121">
          <cell r="S121" t="str">
            <v>Masculino</v>
          </cell>
          <cell r="U121" t="str">
            <v>BASE</v>
          </cell>
        </row>
        <row r="122">
          <cell r="S122" t="str">
            <v>Femenino</v>
          </cell>
          <cell r="U122" t="str">
            <v>SINDICALIZADO</v>
          </cell>
        </row>
        <row r="123">
          <cell r="S123" t="str">
            <v>Masculino</v>
          </cell>
          <cell r="U123" t="str">
            <v>SINDICALIZADO</v>
          </cell>
        </row>
        <row r="124">
          <cell r="S124" t="str">
            <v>Femenino</v>
          </cell>
          <cell r="U124" t="str">
            <v>BASE</v>
          </cell>
        </row>
        <row r="125">
          <cell r="S125" t="str">
            <v>Femenino</v>
          </cell>
          <cell r="U125" t="str">
            <v>SINDICALIZADO</v>
          </cell>
        </row>
        <row r="126">
          <cell r="S126" t="str">
            <v>Femenino</v>
          </cell>
          <cell r="U126" t="str">
            <v>SINDICALIZADO</v>
          </cell>
        </row>
        <row r="127">
          <cell r="S127" t="str">
            <v>Masculino</v>
          </cell>
          <cell r="U127" t="str">
            <v>SINDICALIZADO</v>
          </cell>
        </row>
        <row r="128">
          <cell r="S128" t="str">
            <v>Femenino</v>
          </cell>
          <cell r="U128" t="str">
            <v>SINDICALIZADO</v>
          </cell>
        </row>
        <row r="129">
          <cell r="S129" t="str">
            <v>Masculino</v>
          </cell>
          <cell r="U129" t="str">
            <v>BASE</v>
          </cell>
        </row>
        <row r="130">
          <cell r="S130" t="str">
            <v>Masculino</v>
          </cell>
          <cell r="U130" t="str">
            <v>SINDICALIZADO</v>
          </cell>
        </row>
        <row r="131">
          <cell r="S131" t="str">
            <v>Masculino</v>
          </cell>
          <cell r="U131" t="str">
            <v>BASE</v>
          </cell>
        </row>
        <row r="132">
          <cell r="S132" t="str">
            <v>Masculino</v>
          </cell>
          <cell r="U132" t="str">
            <v>SINDICALIZADO</v>
          </cell>
        </row>
        <row r="133">
          <cell r="S133" t="str">
            <v>Masculino</v>
          </cell>
          <cell r="U133" t="str">
            <v>EVENTUAL</v>
          </cell>
        </row>
        <row r="134">
          <cell r="S134" t="str">
            <v>Femenino</v>
          </cell>
          <cell r="U134" t="str">
            <v>SINDICALIZADO</v>
          </cell>
        </row>
        <row r="135">
          <cell r="S135" t="str">
            <v>Masculino</v>
          </cell>
          <cell r="U135" t="str">
            <v>BASE</v>
          </cell>
        </row>
        <row r="136">
          <cell r="S136" t="str">
            <v>Masculino</v>
          </cell>
          <cell r="U136" t="str">
            <v>EVENTUAL</v>
          </cell>
        </row>
        <row r="137">
          <cell r="S137" t="str">
            <v>Masculino</v>
          </cell>
          <cell r="U137" t="str">
            <v>BASE</v>
          </cell>
        </row>
        <row r="138">
          <cell r="S138" t="str">
            <v>Masculino</v>
          </cell>
          <cell r="U138" t="str">
            <v>SINDICALIZADO</v>
          </cell>
        </row>
        <row r="139">
          <cell r="S139" t="str">
            <v>Femenino</v>
          </cell>
          <cell r="U139" t="str">
            <v>BASE</v>
          </cell>
        </row>
        <row r="140">
          <cell r="S140" t="str">
            <v>Masculino</v>
          </cell>
          <cell r="U140" t="str">
            <v>BASE</v>
          </cell>
        </row>
        <row r="141">
          <cell r="S141" t="str">
            <v>Masculino</v>
          </cell>
          <cell r="U141" t="str">
            <v>SINDICALIZADO</v>
          </cell>
        </row>
        <row r="142">
          <cell r="S142" t="str">
            <v>Femenino</v>
          </cell>
          <cell r="U142" t="str">
            <v>BASE</v>
          </cell>
        </row>
        <row r="143">
          <cell r="S143" t="str">
            <v>Masculino</v>
          </cell>
          <cell r="U143" t="str">
            <v>BASE</v>
          </cell>
        </row>
        <row r="144">
          <cell r="S144" t="str">
            <v>Femenino</v>
          </cell>
          <cell r="U144" t="str">
            <v>BASE</v>
          </cell>
        </row>
        <row r="145">
          <cell r="S145" t="str">
            <v>Masculino</v>
          </cell>
          <cell r="U145" t="str">
            <v>BASE</v>
          </cell>
        </row>
        <row r="146">
          <cell r="S146" t="str">
            <v>Masculino</v>
          </cell>
          <cell r="U146" t="str">
            <v>BASE</v>
          </cell>
        </row>
        <row r="147">
          <cell r="S147" t="str">
            <v>Masculino</v>
          </cell>
          <cell r="U147" t="str">
            <v>BASE</v>
          </cell>
        </row>
        <row r="148">
          <cell r="S148" t="str">
            <v>Masculino</v>
          </cell>
          <cell r="U148" t="str">
            <v>EVENTUAL</v>
          </cell>
        </row>
        <row r="149">
          <cell r="S149" t="str">
            <v>Masculino</v>
          </cell>
          <cell r="U149" t="str">
            <v>BASE</v>
          </cell>
        </row>
        <row r="150">
          <cell r="S150" t="str">
            <v>Masculino</v>
          </cell>
          <cell r="U150" t="str">
            <v>BASE</v>
          </cell>
        </row>
        <row r="151">
          <cell r="S151" t="str">
            <v>Masculino</v>
          </cell>
          <cell r="U151" t="str">
            <v>EVENTUAL</v>
          </cell>
        </row>
        <row r="152">
          <cell r="S152" t="str">
            <v>Masculino</v>
          </cell>
          <cell r="U152" t="str">
            <v>EVENTUAL</v>
          </cell>
        </row>
        <row r="153">
          <cell r="S153" t="str">
            <v>Masculino</v>
          </cell>
          <cell r="U153" t="str">
            <v>BASE</v>
          </cell>
        </row>
        <row r="154">
          <cell r="S154" t="str">
            <v>Masculino</v>
          </cell>
          <cell r="U154" t="str">
            <v>SINDICALIZADO</v>
          </cell>
        </row>
        <row r="155">
          <cell r="S155" t="str">
            <v>Masculino</v>
          </cell>
          <cell r="U155" t="str">
            <v>BASE</v>
          </cell>
        </row>
        <row r="156">
          <cell r="S156" t="str">
            <v>Masculino</v>
          </cell>
          <cell r="U156" t="str">
            <v>SINDICALIZADO</v>
          </cell>
        </row>
        <row r="157">
          <cell r="S157" t="str">
            <v>Femenino</v>
          </cell>
          <cell r="U157" t="str">
            <v>SINDICALIZADO</v>
          </cell>
        </row>
        <row r="158">
          <cell r="S158" t="str">
            <v>Masculino</v>
          </cell>
          <cell r="U158" t="str">
            <v>EVENTUAL</v>
          </cell>
        </row>
        <row r="159">
          <cell r="S159" t="str">
            <v>Masculino</v>
          </cell>
          <cell r="U159" t="str">
            <v>BASE</v>
          </cell>
        </row>
        <row r="160">
          <cell r="S160" t="str">
            <v>Femenino</v>
          </cell>
          <cell r="U160" t="str">
            <v>SINDICALIZADO</v>
          </cell>
        </row>
        <row r="161">
          <cell r="S161" t="str">
            <v>Masculino</v>
          </cell>
          <cell r="U161" t="str">
            <v>SINDICALIZADO</v>
          </cell>
        </row>
        <row r="162">
          <cell r="S162" t="str">
            <v>Femenino</v>
          </cell>
          <cell r="U162" t="str">
            <v>EVENTUAL</v>
          </cell>
        </row>
        <row r="163">
          <cell r="S163" t="str">
            <v>Masculino</v>
          </cell>
          <cell r="U163" t="str">
            <v>BASE</v>
          </cell>
        </row>
        <row r="164">
          <cell r="S164" t="str">
            <v>Masculino</v>
          </cell>
          <cell r="U164" t="str">
            <v>BASE</v>
          </cell>
        </row>
        <row r="165">
          <cell r="S165" t="str">
            <v>Masculino</v>
          </cell>
          <cell r="U165" t="str">
            <v>BASE</v>
          </cell>
        </row>
        <row r="166">
          <cell r="S166" t="str">
            <v>Masculino</v>
          </cell>
          <cell r="U166" t="str">
            <v>BASE</v>
          </cell>
        </row>
        <row r="167">
          <cell r="S167" t="str">
            <v>Femenino</v>
          </cell>
          <cell r="U167" t="str">
            <v>BASE</v>
          </cell>
        </row>
        <row r="168">
          <cell r="S168" t="str">
            <v>Femenino</v>
          </cell>
          <cell r="U168" t="str">
            <v>BASE</v>
          </cell>
        </row>
        <row r="169">
          <cell r="S169" t="str">
            <v>Masculino</v>
          </cell>
          <cell r="U169" t="str">
            <v>BASE</v>
          </cell>
        </row>
        <row r="170">
          <cell r="S170" t="str">
            <v>Femenino</v>
          </cell>
          <cell r="U170" t="str">
            <v>SINDICALIZADO</v>
          </cell>
        </row>
        <row r="171">
          <cell r="S171" t="str">
            <v>Masculino</v>
          </cell>
          <cell r="U171" t="str">
            <v>SINDICALIZADO</v>
          </cell>
        </row>
        <row r="172">
          <cell r="S172" t="str">
            <v>Masculino</v>
          </cell>
          <cell r="U172" t="str">
            <v>BASE</v>
          </cell>
        </row>
        <row r="173">
          <cell r="S173" t="str">
            <v>Masculino</v>
          </cell>
          <cell r="U173" t="str">
            <v>EVENTUAL</v>
          </cell>
        </row>
        <row r="174">
          <cell r="S174" t="str">
            <v>Masculino</v>
          </cell>
          <cell r="U174" t="str">
            <v>BASE</v>
          </cell>
        </row>
        <row r="175">
          <cell r="S175" t="str">
            <v>Masculino</v>
          </cell>
          <cell r="U175" t="str">
            <v>BASE</v>
          </cell>
        </row>
        <row r="176">
          <cell r="S176" t="str">
            <v>Masculino</v>
          </cell>
          <cell r="U176" t="str">
            <v>EVENTUAL</v>
          </cell>
        </row>
        <row r="177">
          <cell r="S177" t="str">
            <v>Masculino</v>
          </cell>
          <cell r="U177" t="str">
            <v>BASE</v>
          </cell>
        </row>
        <row r="178">
          <cell r="S178" t="str">
            <v>Masculino</v>
          </cell>
          <cell r="U178" t="str">
            <v>BASE</v>
          </cell>
        </row>
        <row r="179">
          <cell r="S179" t="str">
            <v>Masculino</v>
          </cell>
          <cell r="U179" t="str">
            <v>BASE</v>
          </cell>
        </row>
        <row r="180">
          <cell r="S180" t="str">
            <v>Masculino</v>
          </cell>
          <cell r="U180" t="str">
            <v>BASE</v>
          </cell>
        </row>
        <row r="181">
          <cell r="S181" t="str">
            <v>Masculino</v>
          </cell>
          <cell r="U181" t="str">
            <v>BASE</v>
          </cell>
        </row>
        <row r="182">
          <cell r="S182" t="str">
            <v>Masculino</v>
          </cell>
          <cell r="U182" t="str">
            <v>BASE</v>
          </cell>
        </row>
        <row r="183">
          <cell r="S183" t="str">
            <v>Masculino</v>
          </cell>
          <cell r="U183" t="str">
            <v>BASE</v>
          </cell>
        </row>
        <row r="184">
          <cell r="S184" t="str">
            <v>Masculino</v>
          </cell>
          <cell r="U184" t="str">
            <v>BASE</v>
          </cell>
        </row>
        <row r="185">
          <cell r="S185" t="str">
            <v>Masculino</v>
          </cell>
          <cell r="U185" t="str">
            <v>BASE</v>
          </cell>
        </row>
        <row r="186">
          <cell r="S186" t="str">
            <v>Femenino</v>
          </cell>
          <cell r="U186" t="str">
            <v>EVENTUAL</v>
          </cell>
        </row>
        <row r="187">
          <cell r="S187" t="str">
            <v>Masculino</v>
          </cell>
          <cell r="U187" t="str">
            <v>SINDICALIZADO</v>
          </cell>
        </row>
        <row r="188">
          <cell r="S188" t="str">
            <v>Femenino</v>
          </cell>
          <cell r="U188" t="str">
            <v>BASE</v>
          </cell>
        </row>
        <row r="189">
          <cell r="S189" t="str">
            <v>Masculino</v>
          </cell>
          <cell r="U189" t="str">
            <v>SINDICALIZADO</v>
          </cell>
        </row>
        <row r="190">
          <cell r="S190" t="str">
            <v>Masculino</v>
          </cell>
          <cell r="U190" t="str">
            <v>SINDICALIZADO</v>
          </cell>
        </row>
        <row r="191">
          <cell r="S191" t="str">
            <v>Masculino</v>
          </cell>
          <cell r="U191" t="str">
            <v>SINDICALIZADO</v>
          </cell>
        </row>
        <row r="192">
          <cell r="S192" t="str">
            <v>Masculino</v>
          </cell>
          <cell r="U192" t="str">
            <v>BASE</v>
          </cell>
        </row>
        <row r="193">
          <cell r="S193" t="str">
            <v>Masculino</v>
          </cell>
          <cell r="U193" t="str">
            <v>SINDICALIZADO</v>
          </cell>
        </row>
        <row r="194">
          <cell r="S194" t="str">
            <v>Masculino</v>
          </cell>
          <cell r="U194" t="str">
            <v>EVENTUAL</v>
          </cell>
        </row>
        <row r="195">
          <cell r="S195" t="str">
            <v>Masculino</v>
          </cell>
          <cell r="U195" t="str">
            <v>BASE</v>
          </cell>
        </row>
        <row r="196">
          <cell r="S196" t="str">
            <v>Femenino</v>
          </cell>
          <cell r="U196" t="str">
            <v>SINDICALIZADO</v>
          </cell>
        </row>
        <row r="197">
          <cell r="S197" t="str">
            <v>Masculino</v>
          </cell>
          <cell r="U197" t="str">
            <v>EVENTUAL</v>
          </cell>
        </row>
        <row r="198">
          <cell r="S198" t="str">
            <v>Masculino</v>
          </cell>
          <cell r="U198" t="str">
            <v>BASE</v>
          </cell>
        </row>
        <row r="199">
          <cell r="S199" t="str">
            <v>Masculino</v>
          </cell>
          <cell r="U199" t="str">
            <v>BASE</v>
          </cell>
        </row>
        <row r="200">
          <cell r="S200" t="str">
            <v>Masculino</v>
          </cell>
          <cell r="U200" t="str">
            <v>EVENTUAL</v>
          </cell>
        </row>
        <row r="201">
          <cell r="S201" t="str">
            <v>Masculino</v>
          </cell>
          <cell r="U201" t="str">
            <v>SINDICALIZADO</v>
          </cell>
        </row>
        <row r="202">
          <cell r="S202" t="str">
            <v>Masculino</v>
          </cell>
          <cell r="U202" t="str">
            <v>SINDICALIZADO</v>
          </cell>
        </row>
        <row r="203">
          <cell r="S203" t="str">
            <v>Masculino</v>
          </cell>
          <cell r="U203" t="str">
            <v>BASE</v>
          </cell>
        </row>
        <row r="204">
          <cell r="S204" t="str">
            <v>Masculino</v>
          </cell>
          <cell r="U204" t="str">
            <v>BASE</v>
          </cell>
        </row>
        <row r="205">
          <cell r="S205" t="str">
            <v>Masculino</v>
          </cell>
          <cell r="U205" t="str">
            <v>BASE</v>
          </cell>
        </row>
        <row r="206">
          <cell r="S206" t="str">
            <v>Masculino</v>
          </cell>
          <cell r="U206" t="str">
            <v>BASE</v>
          </cell>
        </row>
        <row r="207">
          <cell r="S207" t="str">
            <v>Femenino</v>
          </cell>
          <cell r="U207" t="str">
            <v>EVENTUAL</v>
          </cell>
        </row>
        <row r="208">
          <cell r="S208" t="str">
            <v>Femenino</v>
          </cell>
          <cell r="U208" t="str">
            <v>BASE</v>
          </cell>
        </row>
        <row r="209">
          <cell r="S209" t="str">
            <v>Masculino</v>
          </cell>
          <cell r="U209" t="str">
            <v>BASE</v>
          </cell>
        </row>
        <row r="210">
          <cell r="S210" t="str">
            <v>Masculino</v>
          </cell>
          <cell r="U210" t="str">
            <v>SINDICALIZADO</v>
          </cell>
        </row>
        <row r="211">
          <cell r="S211" t="str">
            <v>Femenino</v>
          </cell>
          <cell r="U211" t="str">
            <v>BASE</v>
          </cell>
        </row>
        <row r="212">
          <cell r="S212" t="str">
            <v>Masculino</v>
          </cell>
          <cell r="U212" t="str">
            <v>SINDICALIZADO</v>
          </cell>
        </row>
        <row r="213">
          <cell r="S213" t="str">
            <v>Masculino</v>
          </cell>
          <cell r="U213" t="str">
            <v>BASE</v>
          </cell>
        </row>
        <row r="214">
          <cell r="S214" t="str">
            <v>Masculino</v>
          </cell>
          <cell r="U214" t="str">
            <v>EVENTUAL</v>
          </cell>
        </row>
        <row r="215">
          <cell r="S215" t="str">
            <v>Masculino</v>
          </cell>
          <cell r="U215" t="str">
            <v>EVENTUAL</v>
          </cell>
        </row>
        <row r="216">
          <cell r="S216" t="str">
            <v>Masculino</v>
          </cell>
          <cell r="U216" t="str">
            <v>BASE</v>
          </cell>
        </row>
        <row r="217">
          <cell r="S217" t="str">
            <v>Masculino</v>
          </cell>
          <cell r="U217" t="str">
            <v>SINDICALIZADO</v>
          </cell>
        </row>
        <row r="218">
          <cell r="S218" t="str">
            <v>Femenino</v>
          </cell>
          <cell r="U218" t="str">
            <v>SINDICALIZADO</v>
          </cell>
        </row>
        <row r="219">
          <cell r="S219" t="str">
            <v>Masculino</v>
          </cell>
          <cell r="U219" t="str">
            <v>BASE</v>
          </cell>
        </row>
        <row r="220">
          <cell r="S220" t="str">
            <v>Femenino</v>
          </cell>
          <cell r="U220" t="str">
            <v>BASE</v>
          </cell>
        </row>
        <row r="221">
          <cell r="S221" t="str">
            <v>Masculino</v>
          </cell>
          <cell r="U221" t="str">
            <v>SINDICALIZADO</v>
          </cell>
        </row>
        <row r="222">
          <cell r="S222" t="str">
            <v>Masculino</v>
          </cell>
          <cell r="U222" t="str">
            <v>SINDICALIZADO</v>
          </cell>
        </row>
        <row r="223">
          <cell r="S223" t="str">
            <v>Femenino</v>
          </cell>
          <cell r="U223" t="str">
            <v>BASE</v>
          </cell>
        </row>
        <row r="224">
          <cell r="S224" t="str">
            <v>Masculino</v>
          </cell>
          <cell r="U224" t="str">
            <v>SINDICALIZADO</v>
          </cell>
        </row>
        <row r="225">
          <cell r="S225" t="str">
            <v>Masculino</v>
          </cell>
          <cell r="U225" t="str">
            <v>BASE</v>
          </cell>
        </row>
        <row r="226">
          <cell r="S226" t="str">
            <v>Femenino</v>
          </cell>
          <cell r="U226" t="str">
            <v>BASE</v>
          </cell>
        </row>
        <row r="227">
          <cell r="S227" t="str">
            <v>Femenino</v>
          </cell>
          <cell r="U227" t="str">
            <v>BASE</v>
          </cell>
        </row>
        <row r="228">
          <cell r="S228" t="str">
            <v>Femenino</v>
          </cell>
          <cell r="U228" t="str">
            <v>BASE</v>
          </cell>
        </row>
        <row r="229">
          <cell r="S229" t="str">
            <v>Femenino</v>
          </cell>
          <cell r="U229" t="str">
            <v>EVENTUAL</v>
          </cell>
        </row>
        <row r="230">
          <cell r="S230" t="str">
            <v>Femenino</v>
          </cell>
          <cell r="U230" t="str">
            <v>SINDICALIZADO</v>
          </cell>
        </row>
        <row r="231">
          <cell r="S231" t="str">
            <v>Femenino</v>
          </cell>
          <cell r="U231" t="str">
            <v>SINDICALIZADO</v>
          </cell>
        </row>
        <row r="232">
          <cell r="S232" t="str">
            <v>Masculino</v>
          </cell>
          <cell r="U232" t="str">
            <v>SINDICALIZADO</v>
          </cell>
        </row>
        <row r="233">
          <cell r="S233" t="str">
            <v>Femenino</v>
          </cell>
          <cell r="U233" t="str">
            <v>SINDICALIZADO</v>
          </cell>
        </row>
        <row r="234">
          <cell r="S234" t="str">
            <v>Femenino</v>
          </cell>
          <cell r="U234" t="str">
            <v>BASE</v>
          </cell>
        </row>
        <row r="235">
          <cell r="S235" t="str">
            <v>Masculino</v>
          </cell>
          <cell r="U235" t="str">
            <v>BASE</v>
          </cell>
        </row>
        <row r="236">
          <cell r="S236" t="str">
            <v>Masculino</v>
          </cell>
          <cell r="U236" t="str">
            <v>SINDICALIZADO</v>
          </cell>
        </row>
        <row r="237">
          <cell r="S237" t="str">
            <v>Femenino</v>
          </cell>
          <cell r="U237" t="str">
            <v>EVENTUAL</v>
          </cell>
        </row>
        <row r="238">
          <cell r="S238" t="str">
            <v>Femenino</v>
          </cell>
          <cell r="U238" t="str">
            <v>BASE</v>
          </cell>
        </row>
        <row r="239">
          <cell r="S239" t="str">
            <v>Masculino</v>
          </cell>
          <cell r="U239" t="str">
            <v>BASE</v>
          </cell>
        </row>
        <row r="240">
          <cell r="S240" t="str">
            <v>Femenino</v>
          </cell>
          <cell r="U240" t="str">
            <v>SINDICALIZADO</v>
          </cell>
        </row>
        <row r="241">
          <cell r="S241" t="str">
            <v>Femenino</v>
          </cell>
          <cell r="U241" t="str">
            <v>SINDICALIZADO</v>
          </cell>
        </row>
        <row r="242">
          <cell r="S242" t="str">
            <v>Femenino</v>
          </cell>
          <cell r="U242" t="str">
            <v>BASE</v>
          </cell>
        </row>
        <row r="243">
          <cell r="S243" t="str">
            <v>Femenino</v>
          </cell>
          <cell r="U243" t="str">
            <v>SINDICALIZADO</v>
          </cell>
        </row>
        <row r="244">
          <cell r="S244" t="str">
            <v>Masculino</v>
          </cell>
          <cell r="U244" t="str">
            <v>EVENTUAL</v>
          </cell>
        </row>
        <row r="245">
          <cell r="S245" t="str">
            <v>Femenino</v>
          </cell>
          <cell r="U245" t="str">
            <v>BASE</v>
          </cell>
        </row>
        <row r="246">
          <cell r="S246" t="str">
            <v>Femenino</v>
          </cell>
          <cell r="U246" t="str">
            <v>SINDICALIZADO</v>
          </cell>
        </row>
        <row r="247">
          <cell r="S247" t="str">
            <v>Masculino</v>
          </cell>
          <cell r="U247" t="str">
            <v>BASE</v>
          </cell>
        </row>
        <row r="248">
          <cell r="S248" t="str">
            <v>Femenino</v>
          </cell>
          <cell r="U248" t="str">
            <v>SINDICALIZADO</v>
          </cell>
        </row>
        <row r="249">
          <cell r="S249" t="str">
            <v>Femenino</v>
          </cell>
          <cell r="U249" t="str">
            <v>SINDICALIZADO</v>
          </cell>
        </row>
        <row r="250">
          <cell r="S250" t="str">
            <v>Femenino</v>
          </cell>
          <cell r="U250" t="str">
            <v>BASE</v>
          </cell>
        </row>
        <row r="251">
          <cell r="S251" t="str">
            <v>Femenino</v>
          </cell>
          <cell r="U251" t="str">
            <v>SINDICALIZADO</v>
          </cell>
        </row>
        <row r="252">
          <cell r="S252" t="str">
            <v>Femenino</v>
          </cell>
          <cell r="U252" t="str">
            <v>SINDICALIZADO</v>
          </cell>
        </row>
        <row r="253">
          <cell r="S253" t="str">
            <v>Masculino</v>
          </cell>
          <cell r="U253" t="str">
            <v>BASE</v>
          </cell>
        </row>
        <row r="254">
          <cell r="S254" t="str">
            <v>Masculino</v>
          </cell>
          <cell r="U254" t="str">
            <v>SINDICALIZADO</v>
          </cell>
        </row>
        <row r="255">
          <cell r="S255" t="str">
            <v>Masculino</v>
          </cell>
          <cell r="U255" t="str">
            <v>BASE</v>
          </cell>
        </row>
        <row r="256">
          <cell r="S256" t="str">
            <v>Masculino</v>
          </cell>
          <cell r="U256" t="str">
            <v>BASE</v>
          </cell>
        </row>
        <row r="257">
          <cell r="S257" t="str">
            <v>Masculino</v>
          </cell>
          <cell r="U257" t="str">
            <v>BASE</v>
          </cell>
        </row>
        <row r="258">
          <cell r="S258" t="str">
            <v>Masculino</v>
          </cell>
          <cell r="U258" t="str">
            <v>BASE</v>
          </cell>
        </row>
        <row r="259">
          <cell r="S259" t="str">
            <v>Masculino</v>
          </cell>
          <cell r="U259" t="str">
            <v>SINDICALIZADO</v>
          </cell>
        </row>
        <row r="260">
          <cell r="S260" t="str">
            <v>Masculino</v>
          </cell>
          <cell r="U260" t="str">
            <v>EVENTUAL</v>
          </cell>
        </row>
        <row r="261">
          <cell r="S261" t="str">
            <v>Masculino</v>
          </cell>
          <cell r="U261" t="str">
            <v>EVENTUAL</v>
          </cell>
        </row>
        <row r="262">
          <cell r="S262" t="str">
            <v>Masculino</v>
          </cell>
          <cell r="U262" t="str">
            <v>BASE</v>
          </cell>
        </row>
        <row r="263">
          <cell r="S263" t="str">
            <v>Masculino</v>
          </cell>
          <cell r="U263" t="str">
            <v>EVENTUAL</v>
          </cell>
        </row>
        <row r="264">
          <cell r="S264" t="str">
            <v>Masculino</v>
          </cell>
          <cell r="U264" t="str">
            <v>BASE</v>
          </cell>
        </row>
        <row r="265">
          <cell r="S265" t="str">
            <v>Masculino</v>
          </cell>
          <cell r="U265" t="str">
            <v>BASE</v>
          </cell>
        </row>
        <row r="266">
          <cell r="S266" t="str">
            <v>Femenino</v>
          </cell>
          <cell r="U266" t="str">
            <v>BASE</v>
          </cell>
        </row>
        <row r="267">
          <cell r="S267" t="str">
            <v>Masculino</v>
          </cell>
          <cell r="U267" t="str">
            <v>BASE</v>
          </cell>
        </row>
        <row r="268">
          <cell r="S268" t="str">
            <v>Masculino</v>
          </cell>
          <cell r="U268" t="str">
            <v>BASE</v>
          </cell>
        </row>
        <row r="269">
          <cell r="S269" t="str">
            <v>Masculino</v>
          </cell>
          <cell r="U269" t="str">
            <v>BASE</v>
          </cell>
        </row>
        <row r="270">
          <cell r="S270" t="str">
            <v>Masculino</v>
          </cell>
          <cell r="U270" t="str">
            <v>BASE</v>
          </cell>
        </row>
        <row r="271">
          <cell r="S271" t="str">
            <v>Masculino</v>
          </cell>
          <cell r="U271" t="str">
            <v>BASE</v>
          </cell>
        </row>
        <row r="272">
          <cell r="S272" t="str">
            <v>Masculino</v>
          </cell>
          <cell r="U272" t="str">
            <v>EVENTUAL</v>
          </cell>
        </row>
        <row r="273">
          <cell r="S273" t="str">
            <v>Femenino</v>
          </cell>
          <cell r="U273" t="str">
            <v>SINDICALIZADO</v>
          </cell>
        </row>
        <row r="274">
          <cell r="S274" t="str">
            <v>Femenino</v>
          </cell>
          <cell r="U274" t="str">
            <v>BASE</v>
          </cell>
        </row>
        <row r="275">
          <cell r="S275" t="str">
            <v>Femenino</v>
          </cell>
          <cell r="U275" t="str">
            <v>EVENTUAL</v>
          </cell>
        </row>
        <row r="276">
          <cell r="S276" t="str">
            <v>Femenino</v>
          </cell>
          <cell r="U276" t="str">
            <v>SINDICALIZADO</v>
          </cell>
        </row>
        <row r="277">
          <cell r="S277" t="str">
            <v>Femenino</v>
          </cell>
          <cell r="U277" t="str">
            <v>SINDICALIZADO</v>
          </cell>
        </row>
        <row r="278">
          <cell r="S278" t="str">
            <v>Femenino</v>
          </cell>
          <cell r="U278" t="str">
            <v>BASE</v>
          </cell>
        </row>
        <row r="279">
          <cell r="S279" t="str">
            <v>Masculino</v>
          </cell>
          <cell r="U279" t="str">
            <v>BASE</v>
          </cell>
        </row>
        <row r="280">
          <cell r="S280" t="str">
            <v>Masculino</v>
          </cell>
          <cell r="U280" t="str">
            <v>BASE</v>
          </cell>
        </row>
        <row r="281">
          <cell r="S281" t="str">
            <v>Femenino</v>
          </cell>
          <cell r="U281" t="str">
            <v>BASE</v>
          </cell>
        </row>
        <row r="282">
          <cell r="S282" t="str">
            <v>Masculino</v>
          </cell>
          <cell r="U282" t="str">
            <v>EVENTUAL</v>
          </cell>
        </row>
        <row r="283">
          <cell r="S283" t="str">
            <v>Masculino</v>
          </cell>
          <cell r="U283" t="str">
            <v>BASE</v>
          </cell>
        </row>
        <row r="284">
          <cell r="S284" t="str">
            <v>Femenino</v>
          </cell>
          <cell r="U284" t="str">
            <v>BASE</v>
          </cell>
        </row>
        <row r="285">
          <cell r="S285" t="str">
            <v>Masculino</v>
          </cell>
          <cell r="U285" t="str">
            <v>BASE</v>
          </cell>
        </row>
        <row r="286">
          <cell r="S286" t="str">
            <v>Masculino</v>
          </cell>
          <cell r="U286" t="str">
            <v>SINDICALIZADO</v>
          </cell>
        </row>
        <row r="287">
          <cell r="S287" t="str">
            <v>Masculino</v>
          </cell>
          <cell r="U287" t="str">
            <v>EVENTUAL</v>
          </cell>
        </row>
        <row r="288">
          <cell r="S288" t="str">
            <v>Femenino</v>
          </cell>
          <cell r="U288" t="str">
            <v>EVENTUAL</v>
          </cell>
        </row>
        <row r="289">
          <cell r="S289" t="str">
            <v>Masculino</v>
          </cell>
          <cell r="U289" t="str">
            <v>SINDICALIZADO</v>
          </cell>
        </row>
        <row r="290">
          <cell r="S290" t="str">
            <v>Masculino</v>
          </cell>
          <cell r="U290" t="str">
            <v>BASE</v>
          </cell>
        </row>
        <row r="291">
          <cell r="S291" t="str">
            <v>Masculino</v>
          </cell>
          <cell r="U291" t="str">
            <v>BASE</v>
          </cell>
        </row>
        <row r="292">
          <cell r="S292" t="str">
            <v>Masculino</v>
          </cell>
          <cell r="U292" t="str">
            <v>SINDICALIZADO</v>
          </cell>
        </row>
        <row r="293">
          <cell r="S293" t="str">
            <v>Masculino</v>
          </cell>
          <cell r="U293" t="str">
            <v>EVENTUAL</v>
          </cell>
        </row>
        <row r="294">
          <cell r="S294" t="str">
            <v>Femenino</v>
          </cell>
          <cell r="U294" t="str">
            <v>EVENTUAL</v>
          </cell>
        </row>
        <row r="295">
          <cell r="S295" t="str">
            <v>Masculino</v>
          </cell>
          <cell r="U295" t="str">
            <v>SINDICALIZADO</v>
          </cell>
        </row>
        <row r="296">
          <cell r="S296" t="str">
            <v>Masculino</v>
          </cell>
          <cell r="U296" t="str">
            <v>BASE</v>
          </cell>
        </row>
        <row r="297">
          <cell r="S297" t="str">
            <v>Masculino</v>
          </cell>
          <cell r="U297" t="str">
            <v>BASE</v>
          </cell>
        </row>
        <row r="298">
          <cell r="S298" t="str">
            <v>Femenino</v>
          </cell>
          <cell r="U298" t="str">
            <v>BASE</v>
          </cell>
        </row>
        <row r="299">
          <cell r="S299" t="str">
            <v>Masculino</v>
          </cell>
          <cell r="U299" t="str">
            <v>SINDICALIZADO</v>
          </cell>
        </row>
        <row r="300">
          <cell r="S300" t="str">
            <v>Masculino</v>
          </cell>
          <cell r="U300" t="str">
            <v>SINDICALIZADO</v>
          </cell>
        </row>
        <row r="301">
          <cell r="S301" t="str">
            <v>Masculino</v>
          </cell>
          <cell r="U301" t="str">
            <v>BASE</v>
          </cell>
        </row>
        <row r="302">
          <cell r="S302" t="str">
            <v>Masculino</v>
          </cell>
          <cell r="U302" t="str">
            <v>EVENTUAL</v>
          </cell>
        </row>
        <row r="303">
          <cell r="S303" t="str">
            <v>Femenino</v>
          </cell>
          <cell r="U303" t="str">
            <v>SINDICALIZADO</v>
          </cell>
        </row>
        <row r="304">
          <cell r="S304" t="str">
            <v>Masculino</v>
          </cell>
          <cell r="U304" t="str">
            <v>BASE</v>
          </cell>
        </row>
        <row r="305">
          <cell r="S305" t="str">
            <v>Masculino</v>
          </cell>
          <cell r="U305" t="str">
            <v>SINDICALIZADO</v>
          </cell>
        </row>
        <row r="306">
          <cell r="S306" t="str">
            <v>Femenino</v>
          </cell>
          <cell r="U306" t="str">
            <v>BASE</v>
          </cell>
        </row>
        <row r="307">
          <cell r="S307" t="str">
            <v>Femenino</v>
          </cell>
          <cell r="U307" t="str">
            <v>SINDICALIZADO</v>
          </cell>
        </row>
        <row r="308">
          <cell r="S308" t="str">
            <v>Femenino</v>
          </cell>
          <cell r="U308" t="str">
            <v>BASE</v>
          </cell>
        </row>
        <row r="309">
          <cell r="S309" t="str">
            <v>Femenino</v>
          </cell>
          <cell r="U309" t="str">
            <v>BASE</v>
          </cell>
        </row>
        <row r="310">
          <cell r="S310" t="str">
            <v>Femenino</v>
          </cell>
          <cell r="U310" t="str">
            <v>SINDICALIZADO</v>
          </cell>
        </row>
        <row r="311">
          <cell r="S311" t="str">
            <v>Masculino</v>
          </cell>
          <cell r="U311" t="str">
            <v>BASE</v>
          </cell>
        </row>
        <row r="312">
          <cell r="S312" t="str">
            <v>Masculino</v>
          </cell>
          <cell r="U312" t="str">
            <v>BASE</v>
          </cell>
        </row>
        <row r="313">
          <cell r="S313" t="str">
            <v>Femenino</v>
          </cell>
          <cell r="U313" t="str">
            <v>SINDICALIZADO</v>
          </cell>
        </row>
        <row r="314">
          <cell r="S314" t="str">
            <v>Masculino</v>
          </cell>
          <cell r="U314" t="str">
            <v>BASE</v>
          </cell>
        </row>
        <row r="315">
          <cell r="S315" t="str">
            <v>Femenino</v>
          </cell>
          <cell r="U315" t="str">
            <v>EVENTUAL</v>
          </cell>
        </row>
        <row r="316">
          <cell r="S316" t="str">
            <v>Masculino</v>
          </cell>
          <cell r="U316" t="str">
            <v>BASE</v>
          </cell>
        </row>
        <row r="317">
          <cell r="S317" t="str">
            <v>Masculino</v>
          </cell>
          <cell r="U317" t="str">
            <v>SINDICALIZADO</v>
          </cell>
        </row>
        <row r="318">
          <cell r="S318" t="str">
            <v>Masculino</v>
          </cell>
          <cell r="U318" t="str">
            <v>BASE</v>
          </cell>
        </row>
        <row r="319">
          <cell r="S319" t="str">
            <v>Femenino</v>
          </cell>
          <cell r="U319" t="str">
            <v>SINDICALIZADO</v>
          </cell>
        </row>
        <row r="320">
          <cell r="S320" t="str">
            <v>Masculino</v>
          </cell>
          <cell r="U320" t="str">
            <v>SINDICALIZADO</v>
          </cell>
        </row>
        <row r="321">
          <cell r="S321" t="str">
            <v>Femenino</v>
          </cell>
          <cell r="U321" t="str">
            <v>SINDICALIZADO</v>
          </cell>
        </row>
        <row r="322">
          <cell r="S322" t="str">
            <v>Masculino</v>
          </cell>
          <cell r="U322" t="str">
            <v>BASE</v>
          </cell>
        </row>
        <row r="323">
          <cell r="S323" t="str">
            <v>Masculino</v>
          </cell>
          <cell r="U323" t="str">
            <v>BASE</v>
          </cell>
        </row>
        <row r="324">
          <cell r="S324" t="str">
            <v>Femenino</v>
          </cell>
          <cell r="U324" t="str">
            <v>SINDICALIZADO</v>
          </cell>
        </row>
        <row r="325">
          <cell r="S325" t="str">
            <v>Masculino</v>
          </cell>
          <cell r="U325" t="str">
            <v>SINDICALIZADO</v>
          </cell>
        </row>
        <row r="326">
          <cell r="S326" t="str">
            <v>Femenino</v>
          </cell>
          <cell r="U326" t="str">
            <v>EVENTUAL</v>
          </cell>
        </row>
        <row r="327">
          <cell r="S327" t="str">
            <v>Masculino</v>
          </cell>
          <cell r="U327" t="str">
            <v>SINDICALIZADO</v>
          </cell>
        </row>
        <row r="328">
          <cell r="S328" t="str">
            <v>Femenino</v>
          </cell>
          <cell r="U328" t="str">
            <v>SINDICALIZADO</v>
          </cell>
        </row>
        <row r="329">
          <cell r="S329" t="str">
            <v>Masculino</v>
          </cell>
          <cell r="U329" t="str">
            <v>BASE</v>
          </cell>
        </row>
        <row r="330">
          <cell r="S330" t="str">
            <v>Masculino</v>
          </cell>
          <cell r="U330" t="str">
            <v>EVENTUAL</v>
          </cell>
        </row>
        <row r="331">
          <cell r="S331" t="str">
            <v>Masculino</v>
          </cell>
          <cell r="U331" t="str">
            <v>SINDICALIZADO</v>
          </cell>
        </row>
        <row r="332">
          <cell r="S332" t="str">
            <v>Masculino</v>
          </cell>
          <cell r="U332" t="str">
            <v>EVENTUAL</v>
          </cell>
        </row>
        <row r="333">
          <cell r="S333" t="str">
            <v>Femenino</v>
          </cell>
          <cell r="U333" t="str">
            <v>SINDICALIZADO</v>
          </cell>
        </row>
        <row r="334">
          <cell r="S334" t="str">
            <v>Femenino</v>
          </cell>
          <cell r="U334" t="str">
            <v>BASE</v>
          </cell>
        </row>
        <row r="335">
          <cell r="S335" t="str">
            <v>Femenino</v>
          </cell>
          <cell r="U335" t="str">
            <v>SINDICALIZADO</v>
          </cell>
        </row>
        <row r="336">
          <cell r="S336" t="str">
            <v>Masculino</v>
          </cell>
          <cell r="U336" t="str">
            <v>BASE</v>
          </cell>
        </row>
        <row r="337">
          <cell r="S337" t="str">
            <v>Femenino</v>
          </cell>
          <cell r="U337" t="str">
            <v>BASE</v>
          </cell>
        </row>
        <row r="338">
          <cell r="S338" t="str">
            <v>Masculino</v>
          </cell>
          <cell r="U338" t="str">
            <v>BASE</v>
          </cell>
        </row>
        <row r="339">
          <cell r="S339" t="str">
            <v>Masculino</v>
          </cell>
          <cell r="U339" t="str">
            <v>BASE</v>
          </cell>
        </row>
        <row r="340">
          <cell r="S340" t="str">
            <v>Femenino</v>
          </cell>
          <cell r="U340" t="str">
            <v>EVENTUAL</v>
          </cell>
        </row>
        <row r="341">
          <cell r="S341" t="str">
            <v>Femenino</v>
          </cell>
          <cell r="U341" t="str">
            <v>EVENTUAL</v>
          </cell>
        </row>
        <row r="342">
          <cell r="S342" t="str">
            <v>Femenino</v>
          </cell>
          <cell r="U342" t="str">
            <v>SINDICALIZADO</v>
          </cell>
        </row>
        <row r="343">
          <cell r="S343" t="str">
            <v>Femenino</v>
          </cell>
          <cell r="U343" t="str">
            <v>EVENTUAL</v>
          </cell>
        </row>
        <row r="344">
          <cell r="S344" t="str">
            <v>Femenino</v>
          </cell>
          <cell r="U344" t="str">
            <v>SINDICALIZADO</v>
          </cell>
        </row>
        <row r="345">
          <cell r="S345" t="str">
            <v>Femenino</v>
          </cell>
          <cell r="U345" t="str">
            <v>EVENTUAL</v>
          </cell>
        </row>
        <row r="346">
          <cell r="S346" t="str">
            <v>Femenino</v>
          </cell>
          <cell r="U346" t="str">
            <v>BASE</v>
          </cell>
        </row>
        <row r="347">
          <cell r="S347" t="str">
            <v>Femenino</v>
          </cell>
          <cell r="U347" t="str">
            <v>SINDICALIZADO</v>
          </cell>
        </row>
        <row r="348">
          <cell r="S348" t="str">
            <v>Femenino</v>
          </cell>
          <cell r="U348" t="str">
            <v>EVENTUAL</v>
          </cell>
        </row>
        <row r="349">
          <cell r="S349" t="str">
            <v>Masculino</v>
          </cell>
          <cell r="U349" t="str">
            <v>BASE</v>
          </cell>
        </row>
        <row r="350">
          <cell r="S350" t="str">
            <v>Femenino</v>
          </cell>
          <cell r="U350" t="str">
            <v>EVENTUAL</v>
          </cell>
        </row>
        <row r="351">
          <cell r="S351" t="str">
            <v>Masculino</v>
          </cell>
          <cell r="U351" t="str">
            <v>BASE</v>
          </cell>
        </row>
        <row r="352">
          <cell r="S352" t="str">
            <v>Masculino</v>
          </cell>
          <cell r="U352" t="str">
            <v>SINDICALIZADO</v>
          </cell>
        </row>
        <row r="353">
          <cell r="S353" t="str">
            <v>Masculino</v>
          </cell>
          <cell r="U353" t="str">
            <v>SINDICALIZADO</v>
          </cell>
        </row>
        <row r="354">
          <cell r="S354" t="str">
            <v>Masculino</v>
          </cell>
          <cell r="U354" t="str">
            <v>BASE</v>
          </cell>
        </row>
        <row r="355">
          <cell r="S355" t="str">
            <v>Masculino</v>
          </cell>
          <cell r="U355" t="str">
            <v>EVENTUAL</v>
          </cell>
        </row>
        <row r="356">
          <cell r="S356" t="str">
            <v>Masculino</v>
          </cell>
          <cell r="U356" t="str">
            <v>EVENTUAL</v>
          </cell>
        </row>
        <row r="357">
          <cell r="S357" t="str">
            <v>Masculino</v>
          </cell>
          <cell r="U357" t="str">
            <v>EVENTUAL</v>
          </cell>
        </row>
        <row r="358">
          <cell r="S358" t="str">
            <v>Masculino</v>
          </cell>
          <cell r="U358" t="str">
            <v>EVENTUAL</v>
          </cell>
        </row>
        <row r="359">
          <cell r="S359" t="str">
            <v>Femenino</v>
          </cell>
          <cell r="U359" t="str">
            <v>EVENTUAL</v>
          </cell>
        </row>
        <row r="360">
          <cell r="S360" t="str">
            <v>Masculino</v>
          </cell>
          <cell r="U360" t="str">
            <v>SINDICALIZADO</v>
          </cell>
        </row>
        <row r="361">
          <cell r="S361" t="str">
            <v>Masculino</v>
          </cell>
          <cell r="U361" t="str">
            <v>EVENTUAL</v>
          </cell>
        </row>
        <row r="362">
          <cell r="S362" t="str">
            <v>Masculino</v>
          </cell>
          <cell r="U362" t="str">
            <v>EVENTUAL</v>
          </cell>
        </row>
        <row r="363">
          <cell r="S363" t="str">
            <v>Masculino</v>
          </cell>
          <cell r="U363" t="str">
            <v>BASE</v>
          </cell>
        </row>
        <row r="364">
          <cell r="S364" t="str">
            <v>Masculino</v>
          </cell>
          <cell r="U364" t="str">
            <v>BASE</v>
          </cell>
        </row>
        <row r="365">
          <cell r="S365" t="str">
            <v>Masculino</v>
          </cell>
          <cell r="U365" t="str">
            <v>EVENTUAL</v>
          </cell>
        </row>
        <row r="366">
          <cell r="S366" t="str">
            <v>Masculino</v>
          </cell>
          <cell r="U366" t="str">
            <v>EVENTUAL</v>
          </cell>
        </row>
        <row r="367">
          <cell r="S367" t="str">
            <v>Masculino</v>
          </cell>
          <cell r="U367" t="str">
            <v>BASE</v>
          </cell>
        </row>
        <row r="368">
          <cell r="S368" t="str">
            <v>Masculino</v>
          </cell>
          <cell r="U368" t="str">
            <v>EVENTUAL</v>
          </cell>
        </row>
        <row r="369">
          <cell r="S369" t="str">
            <v>Femenino</v>
          </cell>
          <cell r="U369" t="str">
            <v>EVENTUAL</v>
          </cell>
        </row>
        <row r="370">
          <cell r="S370" t="str">
            <v>Masculino</v>
          </cell>
          <cell r="U370" t="str">
            <v>EVENTUAL</v>
          </cell>
        </row>
        <row r="371">
          <cell r="S371" t="str">
            <v>Masculino</v>
          </cell>
          <cell r="U371" t="str">
            <v>EVENTUAL</v>
          </cell>
        </row>
        <row r="372">
          <cell r="S372" t="str">
            <v>Masculino</v>
          </cell>
          <cell r="U372" t="str">
            <v>BASE</v>
          </cell>
        </row>
        <row r="373">
          <cell r="S373" t="str">
            <v>Femenino</v>
          </cell>
          <cell r="U373" t="str">
            <v>BASE</v>
          </cell>
        </row>
        <row r="374">
          <cell r="S374" t="str">
            <v>Femenino</v>
          </cell>
          <cell r="U374" t="str">
            <v>SINDICALIZADO</v>
          </cell>
        </row>
        <row r="375">
          <cell r="S375" t="str">
            <v>Masculino</v>
          </cell>
          <cell r="U375" t="str">
            <v>EVENTUAL</v>
          </cell>
        </row>
        <row r="376">
          <cell r="S376" t="str">
            <v>Masculino</v>
          </cell>
          <cell r="U376" t="str">
            <v>EVENTUAL</v>
          </cell>
        </row>
        <row r="377">
          <cell r="S377" t="str">
            <v>Masculino</v>
          </cell>
          <cell r="U377" t="str">
            <v>EVENTUAL</v>
          </cell>
        </row>
        <row r="378">
          <cell r="S378" t="str">
            <v>Masculino</v>
          </cell>
          <cell r="U378" t="str">
            <v>SINDICALIZADO</v>
          </cell>
        </row>
        <row r="379">
          <cell r="S379" t="str">
            <v>Masculino</v>
          </cell>
          <cell r="U379" t="str">
            <v>SINDICALIZADO</v>
          </cell>
        </row>
        <row r="380">
          <cell r="S380" t="str">
            <v>Masculino</v>
          </cell>
          <cell r="U380" t="str">
            <v>EVENTUAL</v>
          </cell>
        </row>
        <row r="381">
          <cell r="S381" t="str">
            <v>Masculino</v>
          </cell>
          <cell r="U381" t="str">
            <v>EVENTUAL</v>
          </cell>
        </row>
        <row r="382">
          <cell r="S382" t="str">
            <v>Masculino</v>
          </cell>
          <cell r="U382" t="str">
            <v>BASE</v>
          </cell>
        </row>
        <row r="383">
          <cell r="S383" t="str">
            <v>Masculino</v>
          </cell>
          <cell r="U383" t="str">
            <v>BASE</v>
          </cell>
        </row>
        <row r="384">
          <cell r="S384" t="str">
            <v>Masculino</v>
          </cell>
          <cell r="U384" t="str">
            <v>EVENTUAL</v>
          </cell>
        </row>
        <row r="385">
          <cell r="S385" t="str">
            <v>Masculino</v>
          </cell>
          <cell r="U385" t="str">
            <v>EVENTUAL</v>
          </cell>
        </row>
        <row r="386">
          <cell r="S386" t="str">
            <v>Masculino</v>
          </cell>
          <cell r="U386" t="str">
            <v>EVENTUAL</v>
          </cell>
        </row>
        <row r="387">
          <cell r="S387" t="str">
            <v>Femenino</v>
          </cell>
          <cell r="U387" t="str">
            <v>SINDICALIZADO</v>
          </cell>
        </row>
        <row r="388">
          <cell r="S388" t="str">
            <v>Masculino</v>
          </cell>
          <cell r="U388" t="str">
            <v>EVENTUAL</v>
          </cell>
        </row>
        <row r="389">
          <cell r="S389" t="str">
            <v>Masculino</v>
          </cell>
          <cell r="U389" t="str">
            <v>EVENTUAL</v>
          </cell>
        </row>
        <row r="390">
          <cell r="S390" t="str">
            <v>Masculino</v>
          </cell>
          <cell r="U390" t="str">
            <v>EVENTUAL</v>
          </cell>
        </row>
        <row r="391">
          <cell r="S391" t="str">
            <v>Masculino</v>
          </cell>
          <cell r="U391" t="str">
            <v>BASE</v>
          </cell>
        </row>
        <row r="392">
          <cell r="S392" t="str">
            <v>Masculino</v>
          </cell>
          <cell r="U392" t="str">
            <v>BASE</v>
          </cell>
        </row>
        <row r="393">
          <cell r="S393" t="str">
            <v>Masculino</v>
          </cell>
          <cell r="U393" t="str">
            <v>CONFIANZA</v>
          </cell>
        </row>
        <row r="394">
          <cell r="S394" t="str">
            <v>Masculino</v>
          </cell>
          <cell r="U394" t="str">
            <v>CONFIANZA</v>
          </cell>
        </row>
        <row r="395">
          <cell r="S395" t="str">
            <v>Masculino</v>
          </cell>
          <cell r="U395" t="str">
            <v>CONFIANZA</v>
          </cell>
        </row>
        <row r="396">
          <cell r="S396" t="str">
            <v>Masculino</v>
          </cell>
          <cell r="U396" t="str">
            <v>CONFIANZA</v>
          </cell>
        </row>
        <row r="397">
          <cell r="S397" t="str">
            <v>Masculino</v>
          </cell>
          <cell r="U397" t="str">
            <v>CONFIANZA</v>
          </cell>
        </row>
        <row r="398">
          <cell r="S398" t="str">
            <v>Masculino</v>
          </cell>
          <cell r="U398" t="str">
            <v>CONFIANZA</v>
          </cell>
        </row>
        <row r="399">
          <cell r="S399" t="str">
            <v>Masculino</v>
          </cell>
          <cell r="U399" t="str">
            <v>CONFIANZA</v>
          </cell>
        </row>
        <row r="400">
          <cell r="S400" t="str">
            <v>Masculino</v>
          </cell>
          <cell r="U400" t="str">
            <v>CONFIANZA</v>
          </cell>
        </row>
        <row r="401">
          <cell r="S401" t="str">
            <v>Masculino</v>
          </cell>
          <cell r="U401" t="str">
            <v>CONFIANZA</v>
          </cell>
        </row>
        <row r="402">
          <cell r="S402" t="str">
            <v>Masculino</v>
          </cell>
          <cell r="U402" t="str">
            <v>CONFIANZA</v>
          </cell>
        </row>
        <row r="403">
          <cell r="S403" t="str">
            <v>Femenino</v>
          </cell>
          <cell r="U403" t="str">
            <v>CONFIANZA</v>
          </cell>
        </row>
        <row r="404">
          <cell r="S404" t="str">
            <v>Masculino</v>
          </cell>
          <cell r="U404" t="str">
            <v>CONFIANZA</v>
          </cell>
        </row>
        <row r="405">
          <cell r="S405" t="str">
            <v>Masculino</v>
          </cell>
          <cell r="U405" t="str">
            <v>CONFIANZA</v>
          </cell>
        </row>
        <row r="406">
          <cell r="S406" t="str">
            <v>Masculino</v>
          </cell>
          <cell r="U406" t="str">
            <v>CONFIANZA</v>
          </cell>
        </row>
        <row r="407">
          <cell r="S407" t="str">
            <v>Masculino</v>
          </cell>
          <cell r="U407" t="str">
            <v>CONFIANZA</v>
          </cell>
        </row>
        <row r="408">
          <cell r="S408" t="str">
            <v>Masculino</v>
          </cell>
          <cell r="U408" t="str">
            <v>CONFIANZA</v>
          </cell>
        </row>
        <row r="409">
          <cell r="S409" t="str">
            <v>Masculino</v>
          </cell>
          <cell r="U409" t="str">
            <v>BASE</v>
          </cell>
        </row>
        <row r="410">
          <cell r="S410" t="str">
            <v>Masculino</v>
          </cell>
          <cell r="U410" t="str">
            <v>CONFIANZA</v>
          </cell>
        </row>
        <row r="411">
          <cell r="S411" t="str">
            <v>Femenino</v>
          </cell>
          <cell r="U411" t="str">
            <v>CONFIANZA</v>
          </cell>
        </row>
        <row r="412">
          <cell r="S412" t="str">
            <v>Femenino</v>
          </cell>
          <cell r="U412" t="str">
            <v>CONFIANZA</v>
          </cell>
        </row>
        <row r="413">
          <cell r="S413" t="str">
            <v>Masculino</v>
          </cell>
          <cell r="U413" t="str">
            <v>CONFIANZA</v>
          </cell>
        </row>
        <row r="414">
          <cell r="S414" t="str">
            <v>Masculino</v>
          </cell>
          <cell r="U414" t="str">
            <v>CONFIANZA</v>
          </cell>
        </row>
        <row r="415">
          <cell r="S415" t="str">
            <v>Masculino</v>
          </cell>
          <cell r="U415" t="str">
            <v>CONFIANZA</v>
          </cell>
        </row>
        <row r="416">
          <cell r="S416" t="str">
            <v>Femenino</v>
          </cell>
          <cell r="U416" t="str">
            <v>CONFIANZA</v>
          </cell>
        </row>
        <row r="417">
          <cell r="S417" t="str">
            <v>Femenino</v>
          </cell>
          <cell r="U417" t="str">
            <v>EVENTUAL</v>
          </cell>
        </row>
        <row r="418">
          <cell r="S418" t="str">
            <v>Masculino</v>
          </cell>
          <cell r="U418" t="str">
            <v>CONFIANZA</v>
          </cell>
        </row>
        <row r="419">
          <cell r="S419" t="str">
            <v>Masculino</v>
          </cell>
          <cell r="U419" t="str">
            <v>CONFIANZA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Configuración"/>
      <sheetName val="Bas-Even"/>
      <sheetName val="Vale Despensa Increm"/>
      <sheetName val="Vale Despensa Increm (2)"/>
      <sheetName val="ExportarPDO"/>
      <sheetName val="ExportarDYH"/>
      <sheetName val="Parametros"/>
      <sheetName val="Funciones"/>
      <sheetName val="TABULADOR 2010"/>
      <sheetName val="TABULADOR 2011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B7" t="str">
            <v>BU0070 INSTRUCTOR DEPORTIVO A</v>
          </cell>
          <cell r="C7">
            <v>2601.0748968422404</v>
          </cell>
          <cell r="D7">
            <v>86.702496561408012</v>
          </cell>
        </row>
        <row r="8">
          <cell r="B8" t="str">
            <v>BU0068 VIGILANTE A</v>
          </cell>
          <cell r="C8">
            <v>2759.3306237952002</v>
          </cell>
          <cell r="D8">
            <v>91.977687459839998</v>
          </cell>
        </row>
        <row r="9">
          <cell r="B9" t="str">
            <v>BU0065 VIGILANTE B</v>
          </cell>
          <cell r="C9">
            <v>2827.0965376442878</v>
          </cell>
          <cell r="D9">
            <v>94.236551254809598</v>
          </cell>
        </row>
        <row r="10">
          <cell r="B10" t="str">
            <v>BU0066 AUX. SERVICIO A</v>
          </cell>
          <cell r="C10">
            <v>2827.0965376442878</v>
          </cell>
          <cell r="D10">
            <v>94.236551254809598</v>
          </cell>
        </row>
        <row r="11">
          <cell r="B11" t="str">
            <v>BU0064 AUX ADMVO A</v>
          </cell>
          <cell r="C11">
            <v>2841.2989746785279</v>
          </cell>
          <cell r="D11">
            <v>94.70996582261759</v>
          </cell>
        </row>
        <row r="12">
          <cell r="B12" t="str">
            <v>BU0059 AUX ADMVO B</v>
          </cell>
          <cell r="C12">
            <v>2881.0657983743995</v>
          </cell>
          <cell r="D12">
            <v>96.035526612479984</v>
          </cell>
        </row>
        <row r="13">
          <cell r="B13" t="str">
            <v>BU0061 AUX. SERVICIO B</v>
          </cell>
          <cell r="C13">
            <v>2881.0657983743995</v>
          </cell>
          <cell r="D13">
            <v>96.035526612479984</v>
          </cell>
        </row>
        <row r="14">
          <cell r="B14" t="str">
            <v>BU0062 VIGILANTE C</v>
          </cell>
          <cell r="C14">
            <v>2881.0657983743995</v>
          </cell>
          <cell r="D14">
            <v>96.035526612479984</v>
          </cell>
        </row>
        <row r="15">
          <cell r="B15" t="str">
            <v>BU0054 AUX ADMVO C</v>
          </cell>
          <cell r="C15">
            <v>2914.7458633413121</v>
          </cell>
          <cell r="D15">
            <v>97.158195444710401</v>
          </cell>
        </row>
        <row r="16">
          <cell r="B16" t="str">
            <v>BU0055 SECRET A</v>
          </cell>
          <cell r="C16">
            <v>2914.7458633413121</v>
          </cell>
          <cell r="D16">
            <v>97.158195444710401</v>
          </cell>
        </row>
        <row r="17">
          <cell r="B17" t="str">
            <v>BU0058 AUX. SERV. C</v>
          </cell>
          <cell r="C17">
            <v>2914.7458633413121</v>
          </cell>
          <cell r="D17">
            <v>97.158195444710401</v>
          </cell>
        </row>
        <row r="18">
          <cell r="B18" t="str">
            <v>BU0050 AUX ADMVO D</v>
          </cell>
          <cell r="C18">
            <v>2959.7878779356161</v>
          </cell>
          <cell r="D18">
            <v>98.659595931187198</v>
          </cell>
        </row>
        <row r="19">
          <cell r="B19" t="str">
            <v>BU0053 AUX. SERV. D</v>
          </cell>
          <cell r="C19">
            <v>2959.7878779356161</v>
          </cell>
          <cell r="D19">
            <v>98.659595931187198</v>
          </cell>
        </row>
        <row r="20">
          <cell r="B20" t="str">
            <v>BU0048 AUX. SERV. E</v>
          </cell>
          <cell r="C20">
            <v>3008.0761638520321</v>
          </cell>
          <cell r="D20">
            <v>100.2692054617344</v>
          </cell>
        </row>
        <row r="21">
          <cell r="B21" t="str">
            <v>BU0038 AUX. ADMIV. F</v>
          </cell>
          <cell r="C21">
            <v>3044.5498950048004</v>
          </cell>
          <cell r="D21">
            <v>101.48499650016001</v>
          </cell>
        </row>
        <row r="22">
          <cell r="B22" t="str">
            <v>BU0039 SECRETARIA C</v>
          </cell>
          <cell r="C22">
            <v>3044.5967162257921</v>
          </cell>
          <cell r="D22">
            <v>101.4865572075264</v>
          </cell>
        </row>
        <row r="23">
          <cell r="B23" t="str">
            <v>BU0042 AUX. SERV. F</v>
          </cell>
          <cell r="C23">
            <v>3044.5967162257921</v>
          </cell>
          <cell r="D23">
            <v>101.4865572075264</v>
          </cell>
        </row>
        <row r="24">
          <cell r="B24" t="str">
            <v>BU0036 JEFE DE SECCION A</v>
          </cell>
          <cell r="C24">
            <v>3061.63964066688</v>
          </cell>
          <cell r="D24">
            <v>102.05465468889599</v>
          </cell>
        </row>
        <row r="25">
          <cell r="B25" t="str">
            <v>BU0026 AUX. ADMIVO. G</v>
          </cell>
          <cell r="C25">
            <v>3087.204027328512</v>
          </cell>
          <cell r="D25">
            <v>102.90680091095039</v>
          </cell>
        </row>
        <row r="26">
          <cell r="B26" t="str">
            <v>BU0027 SECRETARIA "D"</v>
          </cell>
          <cell r="C26">
            <v>3087.204027328512</v>
          </cell>
          <cell r="D26">
            <v>102.90680091095039</v>
          </cell>
        </row>
        <row r="27">
          <cell r="B27" t="str">
            <v>BU0029 SUPERVISOR</v>
          </cell>
          <cell r="C27">
            <v>3087.204027328512</v>
          </cell>
          <cell r="D27">
            <v>102.90680091095039</v>
          </cell>
        </row>
        <row r="28">
          <cell r="B28" t="str">
            <v>BU0032 ENCARGADO A</v>
          </cell>
          <cell r="C28">
            <v>3087.204027328512</v>
          </cell>
          <cell r="D28">
            <v>102.90680091095039</v>
          </cell>
        </row>
        <row r="29">
          <cell r="B29" t="str">
            <v>BU0033 CHOFER B</v>
          </cell>
          <cell r="C29">
            <v>3087.204027328512</v>
          </cell>
          <cell r="D29">
            <v>102.90680091095039</v>
          </cell>
        </row>
        <row r="30">
          <cell r="B30" t="str">
            <v>BU0020 CAJERA B</v>
          </cell>
          <cell r="C30">
            <v>3129.4055545159686</v>
          </cell>
          <cell r="D30">
            <v>104.31351848386562</v>
          </cell>
        </row>
        <row r="31">
          <cell r="B31" t="str">
            <v>BU0022 ENCARGADO B</v>
          </cell>
          <cell r="C31">
            <v>3129.4055545159686</v>
          </cell>
          <cell r="D31">
            <v>104.31351848386562</v>
          </cell>
        </row>
        <row r="32">
          <cell r="B32" t="str">
            <v>BU0023 CHOFER C</v>
          </cell>
          <cell r="C32">
            <v>3129.4055545159686</v>
          </cell>
          <cell r="D32">
            <v>104.31351848386562</v>
          </cell>
        </row>
        <row r="33">
          <cell r="B33" t="str">
            <v>BU0014 SECRETARIA E</v>
          </cell>
          <cell r="C33">
            <v>3172.0128656186876</v>
          </cell>
          <cell r="D33">
            <v>105.73376218728959</v>
          </cell>
        </row>
        <row r="34">
          <cell r="B34" t="str">
            <v>BU0012 AUX. ADMIV. H</v>
          </cell>
          <cell r="C34">
            <v>3172.0626882000006</v>
          </cell>
          <cell r="D34">
            <v>105.73542294000002</v>
          </cell>
        </row>
        <row r="35">
          <cell r="B35" t="str">
            <v>BU0017 AUX. SERV. G</v>
          </cell>
          <cell r="C35">
            <v>3172.0626882000006</v>
          </cell>
          <cell r="D35">
            <v>105.73542294000002</v>
          </cell>
        </row>
        <row r="36">
          <cell r="B36" t="str">
            <v>BU0009 AUX. ADMIVO. I</v>
          </cell>
          <cell r="C36">
            <v>3225.5763424335364</v>
          </cell>
          <cell r="D36">
            <v>107.51921141445121</v>
          </cell>
        </row>
        <row r="37">
          <cell r="B37" t="str">
            <v>BU0006 SECRETARIA "F"</v>
          </cell>
          <cell r="C37">
            <v>3256.8217039088636</v>
          </cell>
          <cell r="D37">
            <v>108.56072346362879</v>
          </cell>
        </row>
        <row r="38">
          <cell r="B38" t="str">
            <v>BU0003 JEFE DE SECCION "D"</v>
          </cell>
          <cell r="C38">
            <v>3299.0232310963197</v>
          </cell>
          <cell r="D38">
            <v>109.96744103654399</v>
          </cell>
        </row>
        <row r="39">
          <cell r="B39" t="str">
            <v>BU0004 AUX. ADMIV. J</v>
          </cell>
          <cell r="C39">
            <v>3299.0232310963197</v>
          </cell>
          <cell r="D39">
            <v>109.96744103654399</v>
          </cell>
        </row>
        <row r="40">
          <cell r="B40" t="str">
            <v>MM0099 AUX. ADMIV. K</v>
          </cell>
          <cell r="C40">
            <v>3341.6305421990401</v>
          </cell>
          <cell r="D40">
            <v>111.38768473996799</v>
          </cell>
        </row>
        <row r="41">
          <cell r="B41" t="str">
            <v>MM0100 JEFE OFICINA B</v>
          </cell>
          <cell r="C41">
            <v>3341.6305421990401</v>
          </cell>
          <cell r="D41">
            <v>111.38768473996799</v>
          </cell>
        </row>
        <row r="42">
          <cell r="B42" t="str">
            <v>MM0102 ANALISTA ADMIVO. B</v>
          </cell>
          <cell r="C42">
            <v>3341.8646483039993</v>
          </cell>
          <cell r="D42">
            <v>111.39548827679998</v>
          </cell>
        </row>
        <row r="43">
          <cell r="B43" t="str">
            <v>MM0094 JEFE DE OFICINA C</v>
          </cell>
          <cell r="C43">
            <v>3485.6838321177602</v>
          </cell>
          <cell r="D43">
            <v>116.189461070592</v>
          </cell>
        </row>
        <row r="44">
          <cell r="B44" t="str">
            <v>MM0095 ANALISTA ADMIVO. C</v>
          </cell>
          <cell r="C44">
            <v>3485.8399028544</v>
          </cell>
          <cell r="D44">
            <v>116.19466342848</v>
          </cell>
        </row>
        <row r="45">
          <cell r="B45" t="str">
            <v>550 COORDINADOR</v>
          </cell>
          <cell r="C45">
            <v>3912.6933675647997</v>
          </cell>
          <cell r="D45">
            <v>130.42311225216</v>
          </cell>
        </row>
        <row r="46">
          <cell r="B46" t="str">
            <v>MM0042 PROGRAMADOR B</v>
          </cell>
          <cell r="C46">
            <v>4042.4193638599681</v>
          </cell>
          <cell r="D46">
            <v>134.74731212866561</v>
          </cell>
        </row>
        <row r="47">
          <cell r="B47" t="str">
            <v>MM0084 ANALISTA ADMINISTRATIVO D</v>
          </cell>
          <cell r="C47">
            <v>4042.8251477752319</v>
          </cell>
          <cell r="D47">
            <v>134.76083825917439</v>
          </cell>
        </row>
        <row r="48">
          <cell r="B48" t="str">
            <v>MM0085 JEFE DE PROGRAMACION</v>
          </cell>
          <cell r="C48">
            <v>4042.8251477752319</v>
          </cell>
          <cell r="D48">
            <v>134.76083825917439</v>
          </cell>
        </row>
        <row r="49">
          <cell r="B49" t="str">
            <v>BU0072 INSTRUCTOR DEPORTIVO B</v>
          </cell>
          <cell r="C49">
            <v>4240.4419145088004</v>
          </cell>
          <cell r="D49">
            <v>141.34806381696001</v>
          </cell>
        </row>
        <row r="50">
          <cell r="B50" t="str">
            <v>MM0097 SECRETARIA I</v>
          </cell>
          <cell r="C50">
            <v>4616.1978200432641</v>
          </cell>
          <cell r="D50">
            <v>153.8732606681088</v>
          </cell>
        </row>
        <row r="51">
          <cell r="B51" t="str">
            <v>MM0069 ANALISTA ADVIMO. E</v>
          </cell>
          <cell r="C51">
            <v>4836.4777728000008</v>
          </cell>
          <cell r="D51">
            <v>161.21592576000003</v>
          </cell>
        </row>
        <row r="52">
          <cell r="B52" t="str">
            <v>MM0062 ANALISTA ADMVO. F</v>
          </cell>
          <cell r="C52">
            <v>5613.7306220236787</v>
          </cell>
          <cell r="D52">
            <v>187.12435406745595</v>
          </cell>
        </row>
        <row r="53">
          <cell r="B53" t="str">
            <v>MM0104 PROMOTOR A</v>
          </cell>
          <cell r="C53">
            <v>5838.0031272000006</v>
          </cell>
          <cell r="D53">
            <v>194.60010424000001</v>
          </cell>
        </row>
        <row r="54">
          <cell r="B54" t="str">
            <v>MM0044 COORDINADOR DE PROYECTOS</v>
          </cell>
          <cell r="C54">
            <v>6652.6702368522247</v>
          </cell>
          <cell r="D54">
            <v>221.75567456174082</v>
          </cell>
        </row>
        <row r="55">
          <cell r="B55" t="str">
            <v>MM0041 PROGRAMADOR D</v>
          </cell>
          <cell r="C55">
            <v>6885.1069072441342</v>
          </cell>
          <cell r="D55">
            <v>229.50356357480447</v>
          </cell>
        </row>
        <row r="56">
          <cell r="B56" t="str">
            <v>MM0027 COORDINADOR A</v>
          </cell>
          <cell r="C56">
            <v>8851.8798567014419</v>
          </cell>
          <cell r="D56">
            <v>295.06266189004805</v>
          </cell>
        </row>
        <row r="57">
          <cell r="B57" t="str">
            <v>MM0013 COORDINADOR B</v>
          </cell>
          <cell r="C57">
            <v>9896.0600436572186</v>
          </cell>
          <cell r="D57">
            <v>329.86866812190726</v>
          </cell>
        </row>
        <row r="58">
          <cell r="B58" t="str">
            <v>SC0097 COORDINADOR C</v>
          </cell>
          <cell r="C58">
            <v>11264.50256216064</v>
          </cell>
          <cell r="D58">
            <v>375.48341873868799</v>
          </cell>
        </row>
        <row r="59">
          <cell r="B59" t="str">
            <v>SC0098 COORDINADOR D</v>
          </cell>
          <cell r="C59">
            <v>14342.016</v>
          </cell>
          <cell r="D59">
            <v>478.06720000000001</v>
          </cell>
        </row>
        <row r="60">
          <cell r="B60" t="str">
            <v>SC0060 CONTRALOR INT. A</v>
          </cell>
          <cell r="C60">
            <v>18193.067942400001</v>
          </cell>
          <cell r="D60">
            <v>606.43559807999998</v>
          </cell>
        </row>
        <row r="61">
          <cell r="B61" t="str">
            <v>SC0043 JEFE DE DEPTO. B</v>
          </cell>
          <cell r="C61">
            <v>22923.947404800001</v>
          </cell>
          <cell r="D61">
            <v>764.13158016</v>
          </cell>
        </row>
        <row r="62">
          <cell r="B62" t="str">
            <v>SC0029 JEFE DE DEPTO. C</v>
          </cell>
          <cell r="C62">
            <v>30975.444864000001</v>
          </cell>
          <cell r="D62">
            <v>1032.5148288</v>
          </cell>
        </row>
        <row r="63">
          <cell r="B63" t="str">
            <v>SC0064 SUBDIRECTOR</v>
          </cell>
          <cell r="C63">
            <v>34395.060960000003</v>
          </cell>
          <cell r="D63">
            <v>1146.5020320000001</v>
          </cell>
        </row>
        <row r="64">
          <cell r="B64" t="str">
            <v>SC0022 DIRECTOR A</v>
          </cell>
          <cell r="C64">
            <v>37233.443519999993</v>
          </cell>
          <cell r="D64">
            <v>1241.1147839999999</v>
          </cell>
        </row>
        <row r="65">
          <cell r="B65" t="str">
            <v>SC0013 DIRECTOR B</v>
          </cell>
          <cell r="C65">
            <v>46541.2761216</v>
          </cell>
          <cell r="D65">
            <v>1551.37587072</v>
          </cell>
        </row>
        <row r="66">
          <cell r="B66" t="str">
            <v>SC0008 SUBSECRETARIO</v>
          </cell>
          <cell r="C66">
            <v>74880.217151999997</v>
          </cell>
          <cell r="D66">
            <v>2496.0072384</v>
          </cell>
        </row>
      </sheetData>
      <sheetData sheetId="10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ORGANIGRAMA 2020"/>
      <sheetName val="RESUMEN"/>
      <sheetName val="PRESUPUESTO2019®AGUINALDO APART"/>
      <sheetName val="PRESUPUESTO2019®MENOR $7,000"/>
      <sheetName val="PRES-2019®MAYOR SIN INCREMENTO"/>
      <sheetName val="PRES-2019®MAYOR SIN INCREME 3%"/>
      <sheetName val="PREVISION SALARIAL AGUINALDO"/>
      <sheetName val="ISR BONO POR AÑOS DE SERVICIO"/>
      <sheetName val="TABULADOR 2019 Pagandolo"/>
      <sheetName val="Bono x Años Servicio 2018"/>
      <sheetName val="FONDORETIROTRABAJADOR"/>
      <sheetName val="VALES DE DESPENSA JEFES"/>
      <sheetName val="Departasmentos2018-2019"/>
      <sheetName val="RECATEGORIZACIONES"/>
      <sheetName val="Quinquenios"/>
      <sheetName val="Calculo (2)"/>
      <sheetName val="FORMULAS"/>
      <sheetName val="TabAnus"/>
      <sheetName val="ExportarPDO"/>
      <sheetName val="ExportarDYH"/>
      <sheetName val="Parametros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Reyes Braga Hector Roberto</v>
          </cell>
          <cell r="C5">
            <v>177.60633333333334</v>
          </cell>
          <cell r="D5">
            <v>5328.1900000000005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888.03166666666675</v>
          </cell>
          <cell r="J5">
            <v>7104.253333333334</v>
          </cell>
          <cell r="K5">
            <v>5328.1900000000005</v>
          </cell>
          <cell r="L5">
            <v>254.3566666666668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5582.5466666666671</v>
          </cell>
          <cell r="S5">
            <v>4910.1900000000005</v>
          </cell>
          <cell r="T5">
            <v>0.10879999999999999</v>
          </cell>
          <cell r="U5">
            <v>73.15240533333332</v>
          </cell>
          <cell r="V5">
            <v>288.33</v>
          </cell>
          <cell r="W5">
            <v>361.4824053333333</v>
          </cell>
          <cell r="X5">
            <v>361.4824053333333</v>
          </cell>
          <cell r="Y5">
            <v>294.63</v>
          </cell>
          <cell r="Z5">
            <v>66.852405333333309</v>
          </cell>
          <cell r="AA5">
            <v>6149.3692613333342</v>
          </cell>
          <cell r="AB5">
            <v>13253.622594666667</v>
          </cell>
          <cell r="AC5">
            <v>15208.757978975924</v>
          </cell>
          <cell r="AD5">
            <v>12009.95</v>
          </cell>
          <cell r="AE5">
            <v>0.21360000000000001</v>
          </cell>
          <cell r="AF5">
            <v>683.26538430925723</v>
          </cell>
          <cell r="AG5">
            <v>1271.8699999999999</v>
          </cell>
          <cell r="AH5">
            <v>1955.135384309257</v>
          </cell>
          <cell r="AI5">
            <v>1955.135384309257</v>
          </cell>
          <cell r="AJ5">
            <v>0</v>
          </cell>
          <cell r="AK5">
            <v>1955.135384309257</v>
          </cell>
          <cell r="AL5">
            <v>13253.622594666667</v>
          </cell>
          <cell r="AM5">
            <v>0</v>
          </cell>
          <cell r="AN5">
            <v>1</v>
          </cell>
          <cell r="AO5">
            <v>0</v>
          </cell>
          <cell r="AP5">
            <v>5</v>
          </cell>
          <cell r="AQ5">
            <v>1888.2829789759237</v>
          </cell>
          <cell r="AR5">
            <v>12674.057978975925</v>
          </cell>
        </row>
        <row r="6">
          <cell r="B6" t="str">
            <v>Albornoz Ake David Alejandro</v>
          </cell>
          <cell r="C6">
            <v>181.00533333333334</v>
          </cell>
          <cell r="D6">
            <v>5430.16</v>
          </cell>
          <cell r="E6">
            <v>0</v>
          </cell>
          <cell r="F6">
            <v>0</v>
          </cell>
          <cell r="G6">
            <v>0</v>
          </cell>
          <cell r="H6">
            <v>85</v>
          </cell>
          <cell r="I6">
            <v>905.02666666666664</v>
          </cell>
          <cell r="J6">
            <v>7240.2133333333331</v>
          </cell>
          <cell r="K6">
            <v>5515.16</v>
          </cell>
          <cell r="L6">
            <v>271.35166666666669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5786.5116666666663</v>
          </cell>
          <cell r="S6">
            <v>4910.1900000000005</v>
          </cell>
          <cell r="T6">
            <v>0.10879999999999999</v>
          </cell>
          <cell r="U6">
            <v>95.343797333333228</v>
          </cell>
          <cell r="V6">
            <v>288.33</v>
          </cell>
          <cell r="W6">
            <v>383.6737973333332</v>
          </cell>
          <cell r="X6">
            <v>383.6737973333332</v>
          </cell>
          <cell r="Y6">
            <v>294.63</v>
          </cell>
          <cell r="Z6">
            <v>89.043797333333202</v>
          </cell>
          <cell r="AA6">
            <v>6331.1428693333337</v>
          </cell>
          <cell r="AB6">
            <v>13571.356202666666</v>
          </cell>
          <cell r="AC6">
            <v>15612.793594438792</v>
          </cell>
          <cell r="AD6">
            <v>12009.95</v>
          </cell>
          <cell r="AE6">
            <v>0.21360000000000001</v>
          </cell>
          <cell r="AF6">
            <v>769.5673917721258</v>
          </cell>
          <cell r="AG6">
            <v>1271.8699999999999</v>
          </cell>
          <cell r="AH6">
            <v>2041.4373917721257</v>
          </cell>
          <cell r="AI6">
            <v>2041.4373917721257</v>
          </cell>
          <cell r="AJ6">
            <v>0</v>
          </cell>
          <cell r="AK6">
            <v>2041.4373917721257</v>
          </cell>
          <cell r="AL6">
            <v>13571.356202666666</v>
          </cell>
          <cell r="AM6">
            <v>0</v>
          </cell>
          <cell r="AN6">
            <v>2</v>
          </cell>
          <cell r="AO6">
            <v>0</v>
          </cell>
          <cell r="AP6">
            <v>6</v>
          </cell>
          <cell r="AQ6">
            <v>1952.3935944387924</v>
          </cell>
          <cell r="AR6">
            <v>13078.093594438793</v>
          </cell>
        </row>
        <row r="7">
          <cell r="B7" t="str">
            <v>Camara Chel Leandro Guadalupe</v>
          </cell>
          <cell r="C7">
            <v>197.672</v>
          </cell>
          <cell r="D7">
            <v>5430.16</v>
          </cell>
          <cell r="E7">
            <v>500</v>
          </cell>
          <cell r="F7">
            <v>0</v>
          </cell>
          <cell r="G7">
            <v>0</v>
          </cell>
          <cell r="H7">
            <v>232</v>
          </cell>
          <cell r="I7">
            <v>905.02666666666664</v>
          </cell>
          <cell r="J7">
            <v>7906.88</v>
          </cell>
          <cell r="K7">
            <v>6162.16</v>
          </cell>
          <cell r="L7">
            <v>271.35166666666669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6433.5116666666663</v>
          </cell>
          <cell r="S7">
            <v>4910.1900000000005</v>
          </cell>
          <cell r="T7">
            <v>0.10879999999999999</v>
          </cell>
          <cell r="U7">
            <v>165.73739733333323</v>
          </cell>
          <cell r="V7">
            <v>288.33</v>
          </cell>
          <cell r="W7">
            <v>454.06739733333325</v>
          </cell>
          <cell r="X7">
            <v>454.06739733333325</v>
          </cell>
          <cell r="Y7">
            <v>253.54</v>
          </cell>
          <cell r="Z7">
            <v>200.52739733333325</v>
          </cell>
          <cell r="AA7">
            <v>6866.6592693333332</v>
          </cell>
          <cell r="AB7">
            <v>14773.539269333334</v>
          </cell>
          <cell r="AC7">
            <v>17141.510617158361</v>
          </cell>
          <cell r="AD7">
            <v>12009.95</v>
          </cell>
          <cell r="AE7">
            <v>0.21360000000000001</v>
          </cell>
          <cell r="AF7">
            <v>1096.1013478250259</v>
          </cell>
          <cell r="AG7">
            <v>1271.8699999999999</v>
          </cell>
          <cell r="AH7">
            <v>2367.971347825026</v>
          </cell>
          <cell r="AI7">
            <v>2367.971347825026</v>
          </cell>
          <cell r="AJ7">
            <v>0</v>
          </cell>
          <cell r="AK7">
            <v>2367.971347825026</v>
          </cell>
          <cell r="AL7">
            <v>14773.539269333334</v>
          </cell>
          <cell r="AM7">
            <v>0</v>
          </cell>
          <cell r="AN7">
            <v>3</v>
          </cell>
          <cell r="AO7">
            <v>0</v>
          </cell>
          <cell r="AP7">
            <v>7</v>
          </cell>
          <cell r="AQ7">
            <v>2167.4439504916927</v>
          </cell>
          <cell r="AR7">
            <v>14606.81061715836</v>
          </cell>
        </row>
        <row r="8">
          <cell r="B8" t="str">
            <v>Pasos Palma Yadira Ines</v>
          </cell>
          <cell r="C8">
            <v>238.30066666666667</v>
          </cell>
          <cell r="D8">
            <v>6569.34</v>
          </cell>
          <cell r="E8">
            <v>579.67999999999995</v>
          </cell>
          <cell r="F8">
            <v>0</v>
          </cell>
          <cell r="G8">
            <v>0</v>
          </cell>
          <cell r="H8">
            <v>399</v>
          </cell>
          <cell r="I8">
            <v>1094.8900000000001</v>
          </cell>
          <cell r="J8">
            <v>9532.0266666666666</v>
          </cell>
          <cell r="K8">
            <v>7548.02</v>
          </cell>
          <cell r="L8">
            <v>461.21500000000015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8009.2350000000006</v>
          </cell>
          <cell r="S8">
            <v>4910.1900000000005</v>
          </cell>
          <cell r="T8">
            <v>0.10879999999999999</v>
          </cell>
          <cell r="U8">
            <v>337.17609599999997</v>
          </cell>
          <cell r="V8">
            <v>288.33</v>
          </cell>
          <cell r="W8">
            <v>625.50609599999996</v>
          </cell>
          <cell r="X8">
            <v>625.50609599999996</v>
          </cell>
          <cell r="Y8">
            <v>0</v>
          </cell>
          <cell r="Z8">
            <v>625.50609599999996</v>
          </cell>
          <cell r="AA8">
            <v>8017.4039039999998</v>
          </cell>
          <cell r="AB8">
            <v>17549.430570666667</v>
          </cell>
          <cell r="AC8">
            <v>20671.382566971857</v>
          </cell>
          <cell r="AD8">
            <v>12009.95</v>
          </cell>
          <cell r="AE8">
            <v>0.21360000000000001</v>
          </cell>
          <cell r="AF8">
            <v>1850.0819963051886</v>
          </cell>
          <cell r="AG8">
            <v>1271.8699999999999</v>
          </cell>
          <cell r="AH8">
            <v>3121.9519963051885</v>
          </cell>
          <cell r="AI8">
            <v>3121.9519963051885</v>
          </cell>
          <cell r="AJ8">
            <v>0</v>
          </cell>
          <cell r="AK8">
            <v>3121.9519963051885</v>
          </cell>
          <cell r="AL8">
            <v>17549.430570666667</v>
          </cell>
          <cell r="AM8">
            <v>0</v>
          </cell>
          <cell r="AN8">
            <v>4</v>
          </cell>
          <cell r="AO8">
            <v>0</v>
          </cell>
          <cell r="AP8">
            <v>8</v>
          </cell>
          <cell r="AQ8">
            <v>2496.4459003051884</v>
          </cell>
          <cell r="AR8">
            <v>18136.682566971856</v>
          </cell>
        </row>
        <row r="9">
          <cell r="B9" t="str">
            <v>Barbachano Granados Margarita Isabel</v>
          </cell>
          <cell r="C9">
            <v>286.82866666666666</v>
          </cell>
          <cell r="D9">
            <v>7582.8600000000006</v>
          </cell>
          <cell r="E9">
            <v>600</v>
          </cell>
          <cell r="F9">
            <v>422</v>
          </cell>
          <cell r="G9">
            <v>0</v>
          </cell>
          <cell r="H9">
            <v>158</v>
          </cell>
          <cell r="I9">
            <v>1263.8100000000002</v>
          </cell>
          <cell r="J9">
            <v>11473.146666666667</v>
          </cell>
          <cell r="K9">
            <v>8762.86</v>
          </cell>
          <cell r="L9">
            <v>630.13500000000022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9392.9950000000008</v>
          </cell>
          <cell r="S9">
            <v>8629.2100000000009</v>
          </cell>
          <cell r="T9">
            <v>0.16</v>
          </cell>
          <cell r="U9">
            <v>122.20559999999998</v>
          </cell>
          <cell r="V9">
            <v>692.96</v>
          </cell>
          <cell r="W9">
            <v>815.16560000000004</v>
          </cell>
          <cell r="X9">
            <v>815.16560000000004</v>
          </cell>
          <cell r="Y9">
            <v>0</v>
          </cell>
          <cell r="Z9">
            <v>815.16560000000004</v>
          </cell>
          <cell r="AA9">
            <v>9211.5043999999998</v>
          </cell>
          <cell r="AB9">
            <v>20684.651066666665</v>
          </cell>
          <cell r="AC9">
            <v>24670.503926080888</v>
          </cell>
          <cell r="AD9">
            <v>24222.32</v>
          </cell>
          <cell r="AE9">
            <v>0.23519999999999999</v>
          </cell>
          <cell r="AF9">
            <v>105.41285941422494</v>
          </cell>
          <cell r="AG9">
            <v>3880.44</v>
          </cell>
          <cell r="AH9">
            <v>3985.8528594142249</v>
          </cell>
          <cell r="AI9">
            <v>3985.8528594142249</v>
          </cell>
          <cell r="AJ9">
            <v>0</v>
          </cell>
          <cell r="AK9">
            <v>3985.8528594142249</v>
          </cell>
          <cell r="AL9">
            <v>20684.651066666662</v>
          </cell>
          <cell r="AM9">
            <v>0</v>
          </cell>
          <cell r="AN9">
            <v>5</v>
          </cell>
          <cell r="AO9">
            <v>0</v>
          </cell>
          <cell r="AP9">
            <v>9</v>
          </cell>
          <cell r="AQ9">
            <v>3170.6872594142251</v>
          </cell>
          <cell r="AR9">
            <v>22135.803926080887</v>
          </cell>
        </row>
        <row r="10">
          <cell r="B10" t="str">
            <v>Moo Aguayo Jorge San Miguel</v>
          </cell>
          <cell r="C10">
            <v>181.00533333333334</v>
          </cell>
          <cell r="D10">
            <v>5430.16</v>
          </cell>
          <cell r="E10">
            <v>0</v>
          </cell>
          <cell r="F10">
            <v>0</v>
          </cell>
          <cell r="G10">
            <v>0</v>
          </cell>
          <cell r="H10">
            <v>58.025000000000006</v>
          </cell>
          <cell r="I10">
            <v>905.02666666666664</v>
          </cell>
          <cell r="J10">
            <v>7240.2133333333331</v>
          </cell>
          <cell r="K10">
            <v>5488.1849999999995</v>
          </cell>
          <cell r="L10">
            <v>271.35166666666669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5759.536666666666</v>
          </cell>
          <cell r="S10">
            <v>4910.1900000000005</v>
          </cell>
          <cell r="T10">
            <v>0.10879999999999999</v>
          </cell>
          <cell r="U10">
            <v>92.408917333333193</v>
          </cell>
          <cell r="V10">
            <v>288.33</v>
          </cell>
          <cell r="W10">
            <v>380.73891733333318</v>
          </cell>
          <cell r="X10">
            <v>380.73891733333318</v>
          </cell>
          <cell r="Y10">
            <v>294.63</v>
          </cell>
          <cell r="Z10">
            <v>86.108917333333181</v>
          </cell>
          <cell r="AA10">
            <v>6307.1027493333331</v>
          </cell>
          <cell r="AB10">
            <v>13547.316082666666</v>
          </cell>
          <cell r="AC10">
            <v>15582.223757205831</v>
          </cell>
          <cell r="AD10">
            <v>12009.95</v>
          </cell>
          <cell r="AE10">
            <v>0.21360000000000001</v>
          </cell>
          <cell r="AF10">
            <v>763.03767453916544</v>
          </cell>
          <cell r="AG10">
            <v>1271.8699999999999</v>
          </cell>
          <cell r="AH10">
            <v>2034.9076745391653</v>
          </cell>
          <cell r="AI10">
            <v>2034.9076745391653</v>
          </cell>
          <cell r="AJ10">
            <v>0</v>
          </cell>
          <cell r="AK10">
            <v>2034.9076745391653</v>
          </cell>
          <cell r="AL10">
            <v>13547.316082666666</v>
          </cell>
          <cell r="AM10">
            <v>0</v>
          </cell>
          <cell r="AN10">
            <v>6</v>
          </cell>
          <cell r="AO10">
            <v>0</v>
          </cell>
          <cell r="AP10">
            <v>10</v>
          </cell>
          <cell r="AQ10">
            <v>1948.7987572058321</v>
          </cell>
          <cell r="AR10">
            <v>13047.523757205832</v>
          </cell>
        </row>
        <row r="11">
          <cell r="B11" t="str">
            <v>Balam Pech Maricela De Guadalupe</v>
          </cell>
          <cell r="C11">
            <v>211.114</v>
          </cell>
          <cell r="D11">
            <v>6297.42</v>
          </cell>
          <cell r="E11">
            <v>36</v>
          </cell>
          <cell r="F11">
            <v>0</v>
          </cell>
          <cell r="G11">
            <v>0</v>
          </cell>
          <cell r="H11">
            <v>232</v>
          </cell>
          <cell r="I11">
            <v>1049.57</v>
          </cell>
          <cell r="J11">
            <v>8444.56</v>
          </cell>
          <cell r="K11">
            <v>6565.42</v>
          </cell>
          <cell r="L11">
            <v>415.89499999999998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6981.3150000000005</v>
          </cell>
          <cell r="S11">
            <v>4910.1900000000005</v>
          </cell>
          <cell r="T11">
            <v>0.10879999999999999</v>
          </cell>
          <cell r="U11">
            <v>225.33839999999998</v>
          </cell>
          <cell r="V11">
            <v>288.33</v>
          </cell>
          <cell r="W11">
            <v>513.66840000000002</v>
          </cell>
          <cell r="X11">
            <v>513.66840000000002</v>
          </cell>
          <cell r="Y11">
            <v>253.54</v>
          </cell>
          <cell r="Z11">
            <v>260.12840000000006</v>
          </cell>
          <cell r="AA11">
            <v>7354.8616000000002</v>
          </cell>
          <cell r="AB11">
            <v>15799.4216</v>
          </cell>
          <cell r="AC11">
            <v>18446.040539165821</v>
          </cell>
          <cell r="AD11">
            <v>12009.95</v>
          </cell>
          <cell r="AE11">
            <v>0.21360000000000001</v>
          </cell>
          <cell r="AF11">
            <v>1374.7489391658191</v>
          </cell>
          <cell r="AG11">
            <v>1271.8699999999999</v>
          </cell>
          <cell r="AH11">
            <v>2646.618939165819</v>
          </cell>
          <cell r="AI11">
            <v>2646.618939165819</v>
          </cell>
          <cell r="AJ11">
            <v>0</v>
          </cell>
          <cell r="AK11">
            <v>2646.618939165819</v>
          </cell>
          <cell r="AL11">
            <v>15799.421600000001</v>
          </cell>
          <cell r="AM11">
            <v>0</v>
          </cell>
          <cell r="AN11">
            <v>7</v>
          </cell>
          <cell r="AO11">
            <v>0</v>
          </cell>
          <cell r="AP11">
            <v>11</v>
          </cell>
          <cell r="AQ11">
            <v>2386.490539165819</v>
          </cell>
          <cell r="AR11">
            <v>15911.34053916582</v>
          </cell>
        </row>
        <row r="12">
          <cell r="B12" t="str">
            <v>Garcia Cabrera Diana Carolina</v>
          </cell>
          <cell r="C12">
            <v>209.91400000000002</v>
          </cell>
          <cell r="D12">
            <v>6297.42</v>
          </cell>
          <cell r="E12">
            <v>0</v>
          </cell>
          <cell r="F12">
            <v>0</v>
          </cell>
          <cell r="G12">
            <v>0</v>
          </cell>
          <cell r="H12">
            <v>85</v>
          </cell>
          <cell r="I12">
            <v>1049.57</v>
          </cell>
          <cell r="J12">
            <v>8396.5600000000013</v>
          </cell>
          <cell r="K12">
            <v>6382.42</v>
          </cell>
          <cell r="L12">
            <v>415.89499999999998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6798.3150000000005</v>
          </cell>
          <cell r="S12">
            <v>4910.1900000000005</v>
          </cell>
          <cell r="T12">
            <v>0.10879999999999999</v>
          </cell>
          <cell r="U12">
            <v>205.428</v>
          </cell>
          <cell r="V12">
            <v>288.33</v>
          </cell>
          <cell r="W12">
            <v>493.75799999999998</v>
          </cell>
          <cell r="X12">
            <v>493.75799999999998</v>
          </cell>
          <cell r="Y12">
            <v>253.54</v>
          </cell>
          <cell r="Z12">
            <v>240.21799999999999</v>
          </cell>
          <cell r="AA12">
            <v>7191.7719999999999</v>
          </cell>
          <cell r="AB12">
            <v>15588.332000000002</v>
          </cell>
          <cell r="AC12">
            <v>18177.615310274668</v>
          </cell>
          <cell r="AD12">
            <v>12009.95</v>
          </cell>
          <cell r="AE12">
            <v>0.21360000000000001</v>
          </cell>
          <cell r="AF12">
            <v>1317.4133102746691</v>
          </cell>
          <cell r="AG12">
            <v>1271.8699999999999</v>
          </cell>
          <cell r="AH12">
            <v>2589.283310274669</v>
          </cell>
          <cell r="AI12">
            <v>2589.283310274669</v>
          </cell>
          <cell r="AJ12">
            <v>0</v>
          </cell>
          <cell r="AK12">
            <v>2589.283310274669</v>
          </cell>
          <cell r="AL12">
            <v>15588.331999999999</v>
          </cell>
          <cell r="AM12">
            <v>0</v>
          </cell>
          <cell r="AN12">
            <v>8</v>
          </cell>
          <cell r="AO12">
            <v>0</v>
          </cell>
          <cell r="AP12">
            <v>12</v>
          </cell>
          <cell r="AQ12">
            <v>2349.0653102746692</v>
          </cell>
          <cell r="AR12">
            <v>15642.915310274668</v>
          </cell>
        </row>
        <row r="13">
          <cell r="B13" t="str">
            <v>Euan Zapata Antonio</v>
          </cell>
          <cell r="C13">
            <v>197.13966666666667</v>
          </cell>
          <cell r="D13">
            <v>5328.1900000000005</v>
          </cell>
          <cell r="E13">
            <v>586</v>
          </cell>
          <cell r="F13">
            <v>0</v>
          </cell>
          <cell r="G13">
            <v>0</v>
          </cell>
          <cell r="H13">
            <v>232</v>
          </cell>
          <cell r="I13">
            <v>888.03166666666675</v>
          </cell>
          <cell r="J13">
            <v>7885.586666666667</v>
          </cell>
          <cell r="K13">
            <v>6146.1900000000005</v>
          </cell>
          <cell r="L13">
            <v>254.3566666666668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6400.5466666666671</v>
          </cell>
          <cell r="S13">
            <v>4910.1900000000005</v>
          </cell>
          <cell r="T13">
            <v>0.10879999999999999</v>
          </cell>
          <cell r="U13">
            <v>162.15080533333332</v>
          </cell>
          <cell r="V13">
            <v>288.33</v>
          </cell>
          <cell r="W13">
            <v>450.48080533333331</v>
          </cell>
          <cell r="X13">
            <v>450.48080533333331</v>
          </cell>
          <cell r="Y13">
            <v>253.54</v>
          </cell>
          <cell r="Z13">
            <v>196.94080533333332</v>
          </cell>
          <cell r="AA13">
            <v>6837.2808613333336</v>
          </cell>
          <cell r="AB13">
            <v>14722.867528000001</v>
          </cell>
          <cell r="AC13">
            <v>17077.07554425229</v>
          </cell>
          <cell r="AD13">
            <v>12009.95</v>
          </cell>
          <cell r="AE13">
            <v>0.21360000000000001</v>
          </cell>
          <cell r="AF13">
            <v>1082.338016252289</v>
          </cell>
          <cell r="AG13">
            <v>1271.8699999999999</v>
          </cell>
          <cell r="AH13">
            <v>2354.2080162522889</v>
          </cell>
          <cell r="AI13">
            <v>2354.2080162522889</v>
          </cell>
          <cell r="AJ13">
            <v>0</v>
          </cell>
          <cell r="AK13">
            <v>2354.2080162522889</v>
          </cell>
          <cell r="AL13">
            <v>14722.867528000001</v>
          </cell>
          <cell r="AM13">
            <v>0</v>
          </cell>
          <cell r="AN13">
            <v>9</v>
          </cell>
          <cell r="AO13">
            <v>0</v>
          </cell>
          <cell r="AP13">
            <v>13</v>
          </cell>
          <cell r="AQ13">
            <v>2157.2672109189557</v>
          </cell>
          <cell r="AR13">
            <v>14542.375544252289</v>
          </cell>
        </row>
        <row r="14">
          <cell r="B14" t="str">
            <v>Mendoza Aguilar Pedro Antonio</v>
          </cell>
          <cell r="C14">
            <v>315.86666666666667</v>
          </cell>
          <cell r="D14">
            <v>9476</v>
          </cell>
          <cell r="E14">
            <v>0</v>
          </cell>
          <cell r="F14">
            <v>0</v>
          </cell>
          <cell r="G14">
            <v>0</v>
          </cell>
          <cell r="H14">
            <v>399</v>
          </cell>
          <cell r="I14">
            <v>1579.3333333333333</v>
          </cell>
          <cell r="J14">
            <v>12634.666666666668</v>
          </cell>
          <cell r="K14">
            <v>9875</v>
          </cell>
          <cell r="L14">
            <v>945.6583333333333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10820.658333333333</v>
          </cell>
          <cell r="S14">
            <v>10031.08</v>
          </cell>
          <cell r="T14">
            <v>0.1792</v>
          </cell>
          <cell r="U14">
            <v>141.49243733333327</v>
          </cell>
          <cell r="V14">
            <v>917.26</v>
          </cell>
          <cell r="W14">
            <v>1058.7524373333333</v>
          </cell>
          <cell r="X14">
            <v>1058.7524373333333</v>
          </cell>
          <cell r="Y14">
            <v>0</v>
          </cell>
          <cell r="Z14">
            <v>1058.7524373333333</v>
          </cell>
          <cell r="AA14">
            <v>10395.580896000001</v>
          </cell>
          <cell r="AB14">
            <v>23030.247562666671</v>
          </cell>
          <cell r="AC14">
            <v>27737.444951185502</v>
          </cell>
          <cell r="AD14">
            <v>24222.32</v>
          </cell>
          <cell r="AE14">
            <v>0.23519999999999999</v>
          </cell>
          <cell r="AF14">
            <v>826.75738851883011</v>
          </cell>
          <cell r="AG14">
            <v>3880.44</v>
          </cell>
          <cell r="AH14">
            <v>4707.1973885188299</v>
          </cell>
          <cell r="AI14">
            <v>4707.1973885188299</v>
          </cell>
          <cell r="AJ14">
            <v>0</v>
          </cell>
          <cell r="AK14">
            <v>4707.1973885188299</v>
          </cell>
          <cell r="AL14">
            <v>23030.247562666671</v>
          </cell>
          <cell r="AM14">
            <v>0</v>
          </cell>
          <cell r="AN14">
            <v>10</v>
          </cell>
          <cell r="AO14">
            <v>0</v>
          </cell>
          <cell r="AP14">
            <v>14</v>
          </cell>
          <cell r="AQ14">
            <v>3648.4449511854964</v>
          </cell>
          <cell r="AR14">
            <v>25202.744951185501</v>
          </cell>
        </row>
        <row r="15">
          <cell r="B15" t="str">
            <v>Vera Kuk Rosario Del Carmen</v>
          </cell>
          <cell r="C15">
            <v>245.77266666666668</v>
          </cell>
          <cell r="D15">
            <v>6833.02</v>
          </cell>
          <cell r="E15">
            <v>540.16</v>
          </cell>
          <cell r="F15">
            <v>0</v>
          </cell>
          <cell r="G15">
            <v>0</v>
          </cell>
          <cell r="H15">
            <v>232</v>
          </cell>
          <cell r="I15">
            <v>1138.8366666666668</v>
          </cell>
          <cell r="J15">
            <v>9830.9066666666677</v>
          </cell>
          <cell r="K15">
            <v>7605.18</v>
          </cell>
          <cell r="L15">
            <v>505.16166666666686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8110.3416666666672</v>
          </cell>
          <cell r="S15">
            <v>4910.1900000000005</v>
          </cell>
          <cell r="T15">
            <v>0.10879999999999999</v>
          </cell>
          <cell r="U15">
            <v>348.17650133333331</v>
          </cell>
          <cell r="V15">
            <v>288.33</v>
          </cell>
          <cell r="W15">
            <v>636.50650133333329</v>
          </cell>
          <cell r="X15">
            <v>636.50650133333329</v>
          </cell>
          <cell r="Y15">
            <v>0</v>
          </cell>
          <cell r="Z15">
            <v>636.50650133333329</v>
          </cell>
          <cell r="AA15">
            <v>8107.5101653333331</v>
          </cell>
          <cell r="AB15">
            <v>17938.416832000003</v>
          </cell>
          <cell r="AC15">
            <v>21166.024303153616</v>
          </cell>
          <cell r="AD15">
            <v>12009.95</v>
          </cell>
          <cell r="AE15">
            <v>0.21360000000000001</v>
          </cell>
          <cell r="AF15">
            <v>1955.7374711536122</v>
          </cell>
          <cell r="AG15">
            <v>1271.8699999999999</v>
          </cell>
          <cell r="AH15">
            <v>3227.6074711536121</v>
          </cell>
          <cell r="AI15">
            <v>3227.6074711536121</v>
          </cell>
          <cell r="AJ15">
            <v>0</v>
          </cell>
          <cell r="AK15">
            <v>3227.6074711536121</v>
          </cell>
          <cell r="AL15">
            <v>17938.416832000003</v>
          </cell>
          <cell r="AM15">
            <v>0</v>
          </cell>
          <cell r="AN15">
            <v>11</v>
          </cell>
          <cell r="AO15">
            <v>0</v>
          </cell>
          <cell r="AP15">
            <v>15</v>
          </cell>
          <cell r="AQ15">
            <v>2591.1009698202788</v>
          </cell>
          <cell r="AR15">
            <v>18631.324303153615</v>
          </cell>
        </row>
        <row r="16">
          <cell r="B16" t="str">
            <v>Gamboa Gomez Manuel Jesus</v>
          </cell>
          <cell r="C16">
            <v>196.59266666666664</v>
          </cell>
          <cell r="D16">
            <v>5897.78</v>
          </cell>
          <cell r="E16">
            <v>0</v>
          </cell>
          <cell r="F16">
            <v>0</v>
          </cell>
          <cell r="G16">
            <v>0</v>
          </cell>
          <cell r="H16">
            <v>85</v>
          </cell>
          <cell r="I16">
            <v>982.96333333333325</v>
          </cell>
          <cell r="J16">
            <v>7863.706666666666</v>
          </cell>
          <cell r="K16">
            <v>5982.78</v>
          </cell>
          <cell r="L16">
            <v>349.2883333333333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6332.0683333333327</v>
          </cell>
          <cell r="S16">
            <v>4910.1900000000005</v>
          </cell>
          <cell r="T16">
            <v>0.10879999999999999</v>
          </cell>
          <cell r="U16">
            <v>154.70036266666654</v>
          </cell>
          <cell r="V16">
            <v>288.33</v>
          </cell>
          <cell r="W16">
            <v>443.03036266666652</v>
          </cell>
          <cell r="X16">
            <v>443.03036266666652</v>
          </cell>
          <cell r="Y16">
            <v>253.54</v>
          </cell>
          <cell r="Z16">
            <v>189.49036266666653</v>
          </cell>
          <cell r="AA16">
            <v>6776.2529706666664</v>
          </cell>
          <cell r="AB16">
            <v>14639.959637333333</v>
          </cell>
          <cell r="AC16">
            <v>16971.648419803321</v>
          </cell>
          <cell r="AD16">
            <v>12009.95</v>
          </cell>
          <cell r="AE16">
            <v>0.21360000000000001</v>
          </cell>
          <cell r="AF16">
            <v>1059.8187824699894</v>
          </cell>
          <cell r="AG16">
            <v>1271.8699999999999</v>
          </cell>
          <cell r="AH16">
            <v>2331.6887824699893</v>
          </cell>
          <cell r="AI16">
            <v>2331.6887824699893</v>
          </cell>
          <cell r="AJ16">
            <v>0</v>
          </cell>
          <cell r="AK16">
            <v>2331.6887824699893</v>
          </cell>
          <cell r="AL16">
            <v>14639.959637333332</v>
          </cell>
          <cell r="AM16">
            <v>0</v>
          </cell>
          <cell r="AN16">
            <v>12</v>
          </cell>
          <cell r="AO16">
            <v>0</v>
          </cell>
          <cell r="AP16">
            <v>16</v>
          </cell>
          <cell r="AQ16">
            <v>2142.1984198033228</v>
          </cell>
          <cell r="AR16">
            <v>14436.948419803321</v>
          </cell>
        </row>
        <row r="17">
          <cell r="B17" t="str">
            <v>Moreno Martin Luis Miguel</v>
          </cell>
          <cell r="C17">
            <v>313.27100000000002</v>
          </cell>
          <cell r="D17">
            <v>7798.13</v>
          </cell>
          <cell r="E17">
            <v>600</v>
          </cell>
          <cell r="F17">
            <v>1000</v>
          </cell>
          <cell r="G17">
            <v>0</v>
          </cell>
          <cell r="H17">
            <v>158</v>
          </cell>
          <cell r="I17">
            <v>1299.6883333333333</v>
          </cell>
          <cell r="J17">
            <v>12530.84</v>
          </cell>
          <cell r="K17">
            <v>9556.130000000001</v>
          </cell>
          <cell r="L17">
            <v>666.01333333333332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10222.143333333333</v>
          </cell>
          <cell r="S17">
            <v>10031.08</v>
          </cell>
          <cell r="T17">
            <v>0.1792</v>
          </cell>
          <cell r="U17">
            <v>34.23854933333336</v>
          </cell>
          <cell r="V17">
            <v>917.26</v>
          </cell>
          <cell r="W17">
            <v>951.49854933333336</v>
          </cell>
          <cell r="X17">
            <v>951.49854933333336</v>
          </cell>
          <cell r="Y17">
            <v>0</v>
          </cell>
          <cell r="Z17">
            <v>951.49854933333336</v>
          </cell>
          <cell r="AA17">
            <v>9904.3197840000012</v>
          </cell>
          <cell r="AB17">
            <v>22435.159784000003</v>
          </cell>
          <cell r="AC17">
            <v>26959.349006276156</v>
          </cell>
          <cell r="AD17">
            <v>24222.32</v>
          </cell>
          <cell r="AE17">
            <v>0.23519999999999999</v>
          </cell>
          <cell r="AF17">
            <v>643.74922227615184</v>
          </cell>
          <cell r="AG17">
            <v>3880.44</v>
          </cell>
          <cell r="AH17">
            <v>4524.1892222761517</v>
          </cell>
          <cell r="AI17">
            <v>4524.1892222761517</v>
          </cell>
          <cell r="AJ17">
            <v>0</v>
          </cell>
          <cell r="AK17">
            <v>4524.1892222761517</v>
          </cell>
          <cell r="AL17">
            <v>22435.159784000003</v>
          </cell>
          <cell r="AM17">
            <v>0</v>
          </cell>
          <cell r="AN17">
            <v>13</v>
          </cell>
          <cell r="AO17">
            <v>0</v>
          </cell>
          <cell r="AP17">
            <v>17</v>
          </cell>
          <cell r="AQ17">
            <v>3572.6906729428183</v>
          </cell>
          <cell r="AR17">
            <v>24424.649006276155</v>
          </cell>
        </row>
        <row r="18">
          <cell r="B18" t="str">
            <v>Jimenez Garcia Julio Jose</v>
          </cell>
          <cell r="C18">
            <v>238.97800000000001</v>
          </cell>
          <cell r="D18">
            <v>6569.34</v>
          </cell>
          <cell r="E18">
            <v>600</v>
          </cell>
          <cell r="F18">
            <v>0</v>
          </cell>
          <cell r="G18">
            <v>0</v>
          </cell>
          <cell r="H18">
            <v>85</v>
          </cell>
          <cell r="I18">
            <v>1094.8900000000001</v>
          </cell>
          <cell r="J18">
            <v>9559.1200000000008</v>
          </cell>
          <cell r="K18">
            <v>7254.34</v>
          </cell>
          <cell r="L18">
            <v>461.21500000000015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7715.5550000000003</v>
          </cell>
          <cell r="S18">
            <v>4910.1900000000005</v>
          </cell>
          <cell r="T18">
            <v>0.10879999999999999</v>
          </cell>
          <cell r="U18">
            <v>305.22371199999998</v>
          </cell>
          <cell r="V18">
            <v>288.33</v>
          </cell>
          <cell r="W18">
            <v>593.5537119999999</v>
          </cell>
          <cell r="X18">
            <v>593.5537119999999</v>
          </cell>
          <cell r="Y18">
            <v>0</v>
          </cell>
          <cell r="Z18">
            <v>593.5537119999999</v>
          </cell>
          <cell r="AA18">
            <v>7755.6762879999997</v>
          </cell>
          <cell r="AB18">
            <v>17314.796288000001</v>
          </cell>
          <cell r="AC18">
            <v>20373.017507629706</v>
          </cell>
          <cell r="AD18">
            <v>12009.95</v>
          </cell>
          <cell r="AE18">
            <v>0.21360000000000001</v>
          </cell>
          <cell r="AF18">
            <v>1786.3512196297049</v>
          </cell>
          <cell r="AG18">
            <v>1271.8699999999999</v>
          </cell>
          <cell r="AH18">
            <v>3058.221219629705</v>
          </cell>
          <cell r="AI18">
            <v>3058.221219629705</v>
          </cell>
          <cell r="AJ18">
            <v>0</v>
          </cell>
          <cell r="AK18">
            <v>3058.221219629705</v>
          </cell>
          <cell r="AL18">
            <v>17314.796288000001</v>
          </cell>
          <cell r="AM18">
            <v>0</v>
          </cell>
          <cell r="AN18">
            <v>14</v>
          </cell>
          <cell r="AO18">
            <v>0</v>
          </cell>
          <cell r="AP18">
            <v>18</v>
          </cell>
          <cell r="AQ18">
            <v>2464.6675076297051</v>
          </cell>
          <cell r="AR18">
            <v>17838.317507629705</v>
          </cell>
        </row>
        <row r="19">
          <cell r="B19" t="str">
            <v>Hernandez Diaz Miguel Gamaliel</v>
          </cell>
          <cell r="C19">
            <v>181.00533333333334</v>
          </cell>
          <cell r="D19">
            <v>5430.16</v>
          </cell>
          <cell r="E19">
            <v>0</v>
          </cell>
          <cell r="F19">
            <v>0</v>
          </cell>
          <cell r="G19">
            <v>0</v>
          </cell>
          <cell r="H19">
            <v>158</v>
          </cell>
          <cell r="I19">
            <v>905.02666666666664</v>
          </cell>
          <cell r="J19">
            <v>7240.2133333333331</v>
          </cell>
          <cell r="K19">
            <v>5588.16</v>
          </cell>
          <cell r="L19">
            <v>271.35166666666669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5859.5116666666663</v>
          </cell>
          <cell r="S19">
            <v>4910.1900000000005</v>
          </cell>
          <cell r="T19">
            <v>0.10879999999999999</v>
          </cell>
          <cell r="U19">
            <v>103.28619733333323</v>
          </cell>
          <cell r="V19">
            <v>288.33</v>
          </cell>
          <cell r="W19">
            <v>391.61619733333322</v>
          </cell>
          <cell r="X19">
            <v>391.61619733333322</v>
          </cell>
          <cell r="Y19">
            <v>294.63</v>
          </cell>
          <cell r="Z19">
            <v>96.986197333333223</v>
          </cell>
          <cell r="AA19">
            <v>6396.2004693333329</v>
          </cell>
          <cell r="AB19">
            <v>13636.413802666666</v>
          </cell>
          <cell r="AC19">
            <v>15695.521976941334</v>
          </cell>
          <cell r="AD19">
            <v>12009.95</v>
          </cell>
          <cell r="AE19">
            <v>0.21360000000000001</v>
          </cell>
          <cell r="AF19">
            <v>787.23817427466895</v>
          </cell>
          <cell r="AG19">
            <v>1271.8699999999999</v>
          </cell>
          <cell r="AH19">
            <v>2059.1081742746687</v>
          </cell>
          <cell r="AI19">
            <v>2059.1081742746687</v>
          </cell>
          <cell r="AJ19">
            <v>0</v>
          </cell>
          <cell r="AK19">
            <v>2059.1081742746687</v>
          </cell>
          <cell r="AL19">
            <v>13636.413802666666</v>
          </cell>
          <cell r="AM19">
            <v>0</v>
          </cell>
          <cell r="AN19">
            <v>15</v>
          </cell>
          <cell r="AO19">
            <v>0</v>
          </cell>
          <cell r="AP19">
            <v>19</v>
          </cell>
          <cell r="AQ19">
            <v>1962.1219769413356</v>
          </cell>
          <cell r="AR19">
            <v>13160.821976941334</v>
          </cell>
        </row>
        <row r="20">
          <cell r="B20" t="str">
            <v>Hurtado Legorreta Manuel</v>
          </cell>
          <cell r="C20">
            <v>304.62033333333335</v>
          </cell>
          <cell r="D20">
            <v>8638.61</v>
          </cell>
          <cell r="E20">
            <v>500</v>
          </cell>
          <cell r="F20">
            <v>0</v>
          </cell>
          <cell r="G20">
            <v>0</v>
          </cell>
          <cell r="H20">
            <v>399</v>
          </cell>
          <cell r="I20">
            <v>1439.7683333333334</v>
          </cell>
          <cell r="J20">
            <v>12184.813333333334</v>
          </cell>
          <cell r="K20">
            <v>9537.61</v>
          </cell>
          <cell r="L20">
            <v>806.09333333333348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10343.703333333335</v>
          </cell>
          <cell r="S20">
            <v>10031.08</v>
          </cell>
          <cell r="T20">
            <v>0.1792</v>
          </cell>
          <cell r="U20">
            <v>56.022101333333595</v>
          </cell>
          <cell r="V20">
            <v>917.26</v>
          </cell>
          <cell r="W20">
            <v>973.28210133333357</v>
          </cell>
          <cell r="X20">
            <v>973.28210133333357</v>
          </cell>
          <cell r="Y20">
            <v>0</v>
          </cell>
          <cell r="Z20">
            <v>973.28210133333357</v>
          </cell>
          <cell r="AA20">
            <v>10004.096232</v>
          </cell>
          <cell r="AB20">
            <v>22188.909565333335</v>
          </cell>
          <cell r="AC20">
            <v>26637.369117852166</v>
          </cell>
          <cell r="AD20">
            <v>24222.32</v>
          </cell>
          <cell r="AE20">
            <v>0.23519999999999999</v>
          </cell>
          <cell r="AF20">
            <v>568.01955251882941</v>
          </cell>
          <cell r="AG20">
            <v>3880.44</v>
          </cell>
          <cell r="AH20">
            <v>4448.4595525188297</v>
          </cell>
          <cell r="AI20">
            <v>4448.4595525188297</v>
          </cell>
          <cell r="AJ20">
            <v>0</v>
          </cell>
          <cell r="AK20">
            <v>4448.4595525188297</v>
          </cell>
          <cell r="AL20">
            <v>22188.909565333335</v>
          </cell>
          <cell r="AM20">
            <v>0</v>
          </cell>
          <cell r="AN20">
            <v>16</v>
          </cell>
          <cell r="AO20">
            <v>0</v>
          </cell>
          <cell r="AP20">
            <v>20</v>
          </cell>
          <cell r="AQ20">
            <v>3475.177451185496</v>
          </cell>
          <cell r="AR20">
            <v>24102.669117852165</v>
          </cell>
        </row>
        <row r="21">
          <cell r="B21" t="str">
            <v>Medina Campos Pedro Rene</v>
          </cell>
          <cell r="C21">
            <v>177.60633333333334</v>
          </cell>
          <cell r="D21">
            <v>5328.1900000000005</v>
          </cell>
          <cell r="E21">
            <v>0</v>
          </cell>
          <cell r="F21">
            <v>0</v>
          </cell>
          <cell r="G21">
            <v>0</v>
          </cell>
          <cell r="H21">
            <v>232</v>
          </cell>
          <cell r="I21">
            <v>888.03166666666675</v>
          </cell>
          <cell r="J21">
            <v>7104.253333333334</v>
          </cell>
          <cell r="K21">
            <v>5560.1900000000005</v>
          </cell>
          <cell r="L21">
            <v>254.3566666666668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5814.5466666666671</v>
          </cell>
          <cell r="S21">
            <v>4910.1900000000005</v>
          </cell>
          <cell r="T21">
            <v>0.10879999999999999</v>
          </cell>
          <cell r="U21">
            <v>98.394005333333311</v>
          </cell>
          <cell r="V21">
            <v>288.33</v>
          </cell>
          <cell r="W21">
            <v>386.72400533333331</v>
          </cell>
          <cell r="X21">
            <v>386.72400533333331</v>
          </cell>
          <cell r="Y21">
            <v>294.63</v>
          </cell>
          <cell r="Z21">
            <v>92.094005333333314</v>
          </cell>
          <cell r="AA21">
            <v>6356.1276613333339</v>
          </cell>
          <cell r="AB21">
            <v>13460.380994666668</v>
          </cell>
          <cell r="AC21">
            <v>15471.67557816209</v>
          </cell>
          <cell r="AD21">
            <v>12009.95</v>
          </cell>
          <cell r="AE21">
            <v>0.21360000000000001</v>
          </cell>
          <cell r="AF21">
            <v>739.42458349542244</v>
          </cell>
          <cell r="AG21">
            <v>1271.8699999999999</v>
          </cell>
          <cell r="AH21">
            <v>2011.2945834954223</v>
          </cell>
          <cell r="AI21">
            <v>2011.2945834954223</v>
          </cell>
          <cell r="AJ21">
            <v>0</v>
          </cell>
          <cell r="AK21">
            <v>2011.2945834954223</v>
          </cell>
          <cell r="AL21">
            <v>13460.380994666668</v>
          </cell>
          <cell r="AM21">
            <v>0</v>
          </cell>
          <cell r="AN21">
            <v>17</v>
          </cell>
          <cell r="AO21">
            <v>0</v>
          </cell>
          <cell r="AP21">
            <v>21</v>
          </cell>
          <cell r="AQ21">
            <v>1919.200578162089</v>
          </cell>
          <cell r="AR21">
            <v>12936.975578162092</v>
          </cell>
        </row>
        <row r="22">
          <cell r="B22" t="str">
            <v>Cutz Cahun Diegolina</v>
          </cell>
          <cell r="C22">
            <v>199.27066666666667</v>
          </cell>
          <cell r="D22">
            <v>5978.12</v>
          </cell>
          <cell r="E22">
            <v>0</v>
          </cell>
          <cell r="F22">
            <v>0</v>
          </cell>
          <cell r="G22">
            <v>0</v>
          </cell>
          <cell r="H22">
            <v>85</v>
          </cell>
          <cell r="I22">
            <v>996.35333333333335</v>
          </cell>
          <cell r="J22">
            <v>7970.8266666666668</v>
          </cell>
          <cell r="K22">
            <v>6063.12</v>
          </cell>
          <cell r="L22">
            <v>362.6783333333334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6425.7983333333332</v>
          </cell>
          <cell r="S22">
            <v>4910.1900000000005</v>
          </cell>
          <cell r="T22">
            <v>0.10879999999999999</v>
          </cell>
          <cell r="U22">
            <v>164.89818666666659</v>
          </cell>
          <cell r="V22">
            <v>288.33</v>
          </cell>
          <cell r="W22">
            <v>453.2281866666666</v>
          </cell>
          <cell r="X22">
            <v>453.2281866666666</v>
          </cell>
          <cell r="Y22">
            <v>253.54</v>
          </cell>
          <cell r="Z22">
            <v>199.68818666666661</v>
          </cell>
          <cell r="AA22">
            <v>6859.7851466666671</v>
          </cell>
          <cell r="AB22">
            <v>14830.611813333333</v>
          </cell>
          <cell r="AC22">
            <v>17214.085062733131</v>
          </cell>
          <cell r="AD22">
            <v>12009.95</v>
          </cell>
          <cell r="AE22">
            <v>0.21360000000000001</v>
          </cell>
          <cell r="AF22">
            <v>1111.6032493997966</v>
          </cell>
          <cell r="AG22">
            <v>1271.8699999999999</v>
          </cell>
          <cell r="AH22">
            <v>2383.4732493997963</v>
          </cell>
          <cell r="AI22">
            <v>2383.4732493997963</v>
          </cell>
          <cell r="AJ22">
            <v>0</v>
          </cell>
          <cell r="AK22">
            <v>2383.4732493997963</v>
          </cell>
          <cell r="AL22">
            <v>14830.611813333335</v>
          </cell>
          <cell r="AM22">
            <v>0</v>
          </cell>
          <cell r="AN22">
            <v>18</v>
          </cell>
          <cell r="AO22">
            <v>0</v>
          </cell>
          <cell r="AP22">
            <v>22</v>
          </cell>
          <cell r="AQ22">
            <v>2183.7850627331295</v>
          </cell>
          <cell r="AR22">
            <v>14679.38506273313</v>
          </cell>
        </row>
        <row r="23">
          <cell r="B23" t="str">
            <v>Tzec Calan Gemina Esther</v>
          </cell>
          <cell r="C23">
            <v>252.76200000000003</v>
          </cell>
          <cell r="D23">
            <v>7582.8600000000006</v>
          </cell>
          <cell r="E23">
            <v>0</v>
          </cell>
          <cell r="F23">
            <v>0</v>
          </cell>
          <cell r="G23">
            <v>0</v>
          </cell>
          <cell r="H23">
            <v>232</v>
          </cell>
          <cell r="I23">
            <v>1263.8100000000002</v>
          </cell>
          <cell r="J23">
            <v>10110.480000000001</v>
          </cell>
          <cell r="K23">
            <v>7814.8600000000006</v>
          </cell>
          <cell r="L23">
            <v>630.13500000000022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8444.9950000000008</v>
          </cell>
          <cell r="S23">
            <v>4910.1900000000005</v>
          </cell>
          <cell r="T23">
            <v>0.10879999999999999</v>
          </cell>
          <cell r="U23">
            <v>384.58678400000002</v>
          </cell>
          <cell r="V23">
            <v>288.33</v>
          </cell>
          <cell r="W23">
            <v>672.91678400000001</v>
          </cell>
          <cell r="X23">
            <v>672.91678400000001</v>
          </cell>
          <cell r="Y23">
            <v>0</v>
          </cell>
          <cell r="Z23">
            <v>672.91678400000001</v>
          </cell>
          <cell r="AA23">
            <v>8405.753216000001</v>
          </cell>
          <cell r="AB23">
            <v>18516.233216000001</v>
          </cell>
          <cell r="AC23">
            <v>21900.785727365208</v>
          </cell>
          <cell r="AD23">
            <v>12009.95</v>
          </cell>
          <cell r="AE23">
            <v>0.21360000000000001</v>
          </cell>
          <cell r="AF23">
            <v>2112.6825113652085</v>
          </cell>
          <cell r="AG23">
            <v>1271.8699999999999</v>
          </cell>
          <cell r="AH23">
            <v>3384.5525113652084</v>
          </cell>
          <cell r="AI23">
            <v>3384.5525113652084</v>
          </cell>
          <cell r="AJ23">
            <v>0</v>
          </cell>
          <cell r="AK23">
            <v>3384.5525113652084</v>
          </cell>
          <cell r="AL23">
            <v>18516.233216000001</v>
          </cell>
          <cell r="AM23">
            <v>0</v>
          </cell>
          <cell r="AN23">
            <v>19</v>
          </cell>
          <cell r="AO23">
            <v>0</v>
          </cell>
          <cell r="AP23">
            <v>23</v>
          </cell>
          <cell r="AQ23">
            <v>2711.6357273652084</v>
          </cell>
          <cell r="AR23">
            <v>19366.085727365207</v>
          </cell>
        </row>
        <row r="24">
          <cell r="B24" t="str">
            <v>Hernandez Chavez Vicente</v>
          </cell>
          <cell r="C24">
            <v>306.51400000000001</v>
          </cell>
          <cell r="D24">
            <v>8305.92</v>
          </cell>
          <cell r="E24">
            <v>600</v>
          </cell>
          <cell r="F24">
            <v>289.5</v>
          </cell>
          <cell r="G24">
            <v>0</v>
          </cell>
          <cell r="H24">
            <v>85</v>
          </cell>
          <cell r="I24">
            <v>1384.32</v>
          </cell>
          <cell r="J24">
            <v>12260.560000000001</v>
          </cell>
          <cell r="K24">
            <v>9280.42</v>
          </cell>
          <cell r="L24">
            <v>750.64499999999998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10031.065000000001</v>
          </cell>
          <cell r="S24">
            <v>8629.2100000000009</v>
          </cell>
          <cell r="T24">
            <v>0.16</v>
          </cell>
          <cell r="U24">
            <v>224.29679999999993</v>
          </cell>
          <cell r="V24">
            <v>692.96</v>
          </cell>
          <cell r="W24">
            <v>917.2568</v>
          </cell>
          <cell r="X24">
            <v>917.2568</v>
          </cell>
          <cell r="Y24">
            <v>0</v>
          </cell>
          <cell r="Z24">
            <v>917.2568</v>
          </cell>
          <cell r="AA24">
            <v>9747.4832000000006</v>
          </cell>
          <cell r="AB24">
            <v>22008.0432</v>
          </cell>
          <cell r="AC24">
            <v>26400.880669456066</v>
          </cell>
          <cell r="AD24">
            <v>24222.32</v>
          </cell>
          <cell r="AE24">
            <v>0.23519999999999999</v>
          </cell>
          <cell r="AF24">
            <v>512.3974694560668</v>
          </cell>
          <cell r="AG24">
            <v>3880.44</v>
          </cell>
          <cell r="AH24">
            <v>4392.8374694560671</v>
          </cell>
          <cell r="AI24">
            <v>4392.8374694560671</v>
          </cell>
          <cell r="AJ24">
            <v>0</v>
          </cell>
          <cell r="AK24">
            <v>4392.8374694560671</v>
          </cell>
          <cell r="AL24">
            <v>22008.0432</v>
          </cell>
          <cell r="AM24">
            <v>0</v>
          </cell>
          <cell r="AN24">
            <v>20</v>
          </cell>
          <cell r="AO24">
            <v>0</v>
          </cell>
          <cell r="AP24">
            <v>24</v>
          </cell>
          <cell r="AQ24">
            <v>3475.580669456067</v>
          </cell>
          <cell r="AR24">
            <v>23866.180669456066</v>
          </cell>
        </row>
        <row r="25">
          <cell r="B25" t="str">
            <v>Espinosa Rivas Carlos Eduardo</v>
          </cell>
          <cell r="C25">
            <v>211.83233333333334</v>
          </cell>
          <cell r="D25">
            <v>5354.97</v>
          </cell>
          <cell r="E25">
            <v>600</v>
          </cell>
          <cell r="F25">
            <v>400</v>
          </cell>
          <cell r="G25">
            <v>0</v>
          </cell>
          <cell r="H25">
            <v>0</v>
          </cell>
          <cell r="I25">
            <v>892.495</v>
          </cell>
          <cell r="J25">
            <v>8473.2933333333331</v>
          </cell>
          <cell r="K25">
            <v>6354.97</v>
          </cell>
          <cell r="L25">
            <v>258.82000000000005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6613.79</v>
          </cell>
          <cell r="S25">
            <v>4910.1900000000005</v>
          </cell>
          <cell r="T25">
            <v>0.10879999999999999</v>
          </cell>
          <cell r="U25">
            <v>185.35167999999993</v>
          </cell>
          <cell r="V25">
            <v>288.33</v>
          </cell>
          <cell r="W25">
            <v>473.68167999999991</v>
          </cell>
          <cell r="X25">
            <v>473.68167999999991</v>
          </cell>
          <cell r="Y25">
            <v>253.54</v>
          </cell>
          <cell r="Z25">
            <v>220.14167999999992</v>
          </cell>
          <cell r="AA25">
            <v>7027.3233200000004</v>
          </cell>
          <cell r="AB25">
            <v>15500.616653333334</v>
          </cell>
          <cell r="AC25">
            <v>18066.074940657851</v>
          </cell>
          <cell r="AD25">
            <v>12009.95</v>
          </cell>
          <cell r="AE25">
            <v>0.21360000000000001</v>
          </cell>
          <cell r="AF25">
            <v>1293.5882873245168</v>
          </cell>
          <cell r="AG25">
            <v>1271.8699999999999</v>
          </cell>
          <cell r="AH25">
            <v>2565.4582873245167</v>
          </cell>
          <cell r="AI25">
            <v>2565.4582873245167</v>
          </cell>
          <cell r="AJ25">
            <v>0</v>
          </cell>
          <cell r="AK25">
            <v>2565.4582873245167</v>
          </cell>
          <cell r="AL25">
            <v>15500.616653333334</v>
          </cell>
          <cell r="AM25">
            <v>0</v>
          </cell>
          <cell r="AN25">
            <v>21</v>
          </cell>
          <cell r="AO25">
            <v>0</v>
          </cell>
          <cell r="AP25">
            <v>25</v>
          </cell>
          <cell r="AQ25">
            <v>2345.316607324517</v>
          </cell>
          <cell r="AR25">
            <v>15531.37494065785</v>
          </cell>
        </row>
        <row r="26">
          <cell r="B26" t="str">
            <v>May Mendez Luis Antonio</v>
          </cell>
          <cell r="C26">
            <v>177.60633333333334</v>
          </cell>
          <cell r="D26">
            <v>5328.1900000000005</v>
          </cell>
          <cell r="E26">
            <v>0</v>
          </cell>
          <cell r="F26">
            <v>0</v>
          </cell>
          <cell r="G26">
            <v>0</v>
          </cell>
          <cell r="H26">
            <v>232</v>
          </cell>
          <cell r="I26">
            <v>888.03166666666675</v>
          </cell>
          <cell r="J26">
            <v>7104.253333333334</v>
          </cell>
          <cell r="K26">
            <v>5560.1900000000005</v>
          </cell>
          <cell r="L26">
            <v>254.3566666666668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5814.5466666666671</v>
          </cell>
          <cell r="S26">
            <v>4910.1900000000005</v>
          </cell>
          <cell r="T26">
            <v>0.10879999999999999</v>
          </cell>
          <cell r="U26">
            <v>98.394005333333311</v>
          </cell>
          <cell r="V26">
            <v>288.33</v>
          </cell>
          <cell r="W26">
            <v>386.72400533333331</v>
          </cell>
          <cell r="X26">
            <v>386.72400533333331</v>
          </cell>
          <cell r="Y26">
            <v>294.63</v>
          </cell>
          <cell r="Z26">
            <v>92.094005333333314</v>
          </cell>
          <cell r="AA26">
            <v>6356.1276613333339</v>
          </cell>
          <cell r="AB26">
            <v>13460.380994666668</v>
          </cell>
          <cell r="AC26">
            <v>15471.67557816209</v>
          </cell>
          <cell r="AD26">
            <v>12009.95</v>
          </cell>
          <cell r="AE26">
            <v>0.21360000000000001</v>
          </cell>
          <cell r="AF26">
            <v>739.42458349542244</v>
          </cell>
          <cell r="AG26">
            <v>1271.8699999999999</v>
          </cell>
          <cell r="AH26">
            <v>2011.2945834954223</v>
          </cell>
          <cell r="AI26">
            <v>2011.2945834954223</v>
          </cell>
          <cell r="AJ26">
            <v>0</v>
          </cell>
          <cell r="AK26">
            <v>2011.2945834954223</v>
          </cell>
          <cell r="AL26">
            <v>13460.380994666668</v>
          </cell>
          <cell r="AM26">
            <v>0</v>
          </cell>
          <cell r="AN26">
            <v>22</v>
          </cell>
          <cell r="AO26">
            <v>0</v>
          </cell>
          <cell r="AP26">
            <v>26</v>
          </cell>
          <cell r="AQ26">
            <v>1919.200578162089</v>
          </cell>
          <cell r="AR26">
            <v>12936.975578162092</v>
          </cell>
        </row>
        <row r="27">
          <cell r="B27" t="str">
            <v>Conrado Poot Miguel Angel</v>
          </cell>
          <cell r="C27">
            <v>197.60633333333334</v>
          </cell>
          <cell r="D27">
            <v>5328.1900000000005</v>
          </cell>
          <cell r="E27">
            <v>600</v>
          </cell>
          <cell r="F27">
            <v>0</v>
          </cell>
          <cell r="G27">
            <v>0</v>
          </cell>
          <cell r="H27">
            <v>232</v>
          </cell>
          <cell r="I27">
            <v>888.03166666666675</v>
          </cell>
          <cell r="J27">
            <v>7904.253333333334</v>
          </cell>
          <cell r="K27">
            <v>6160.1900000000005</v>
          </cell>
          <cell r="L27">
            <v>254.3566666666668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6414.5466666666671</v>
          </cell>
          <cell r="S27">
            <v>4910.1900000000005</v>
          </cell>
          <cell r="T27">
            <v>0.10879999999999999</v>
          </cell>
          <cell r="U27">
            <v>163.67400533333333</v>
          </cell>
          <cell r="V27">
            <v>288.33</v>
          </cell>
          <cell r="W27">
            <v>452.00400533333334</v>
          </cell>
          <cell r="X27">
            <v>452.00400533333334</v>
          </cell>
          <cell r="Y27">
            <v>253.54</v>
          </cell>
          <cell r="Z27">
            <v>198.46400533333335</v>
          </cell>
          <cell r="AA27">
            <v>6849.757661333334</v>
          </cell>
          <cell r="AB27">
            <v>14754.010994666667</v>
          </cell>
          <cell r="AC27">
            <v>17116.678121397083</v>
          </cell>
          <cell r="AD27">
            <v>12009.95</v>
          </cell>
          <cell r="AE27">
            <v>0.21360000000000001</v>
          </cell>
          <cell r="AF27">
            <v>1090.7971267304167</v>
          </cell>
          <cell r="AG27">
            <v>1271.8699999999999</v>
          </cell>
          <cell r="AH27">
            <v>2362.6671267304164</v>
          </cell>
          <cell r="AI27">
            <v>2362.6671267304164</v>
          </cell>
          <cell r="AJ27">
            <v>0</v>
          </cell>
          <cell r="AK27">
            <v>2362.6671267304164</v>
          </cell>
          <cell r="AL27">
            <v>14754.010994666667</v>
          </cell>
          <cell r="AM27">
            <v>0</v>
          </cell>
          <cell r="AN27">
            <v>23</v>
          </cell>
          <cell r="AO27">
            <v>0</v>
          </cell>
          <cell r="AP27">
            <v>27</v>
          </cell>
          <cell r="AQ27">
            <v>2164.2031213970831</v>
          </cell>
          <cell r="AR27">
            <v>14581.978121397082</v>
          </cell>
        </row>
        <row r="28">
          <cell r="B28" t="str">
            <v>Espinosa Ortega Francisco Javier</v>
          </cell>
          <cell r="C28">
            <v>177.60633333333334</v>
          </cell>
          <cell r="D28">
            <v>5328.1900000000005</v>
          </cell>
          <cell r="E28">
            <v>0</v>
          </cell>
          <cell r="F28">
            <v>0</v>
          </cell>
          <cell r="G28">
            <v>0</v>
          </cell>
          <cell r="H28">
            <v>232</v>
          </cell>
          <cell r="I28">
            <v>888.03166666666675</v>
          </cell>
          <cell r="J28">
            <v>7104.253333333334</v>
          </cell>
          <cell r="K28">
            <v>5560.1900000000005</v>
          </cell>
          <cell r="L28">
            <v>254.3566666666668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5814.5466666666671</v>
          </cell>
          <cell r="S28">
            <v>4910.1900000000005</v>
          </cell>
          <cell r="T28">
            <v>0.10879999999999999</v>
          </cell>
          <cell r="U28">
            <v>98.394005333333311</v>
          </cell>
          <cell r="V28">
            <v>288.33</v>
          </cell>
          <cell r="W28">
            <v>386.72400533333331</v>
          </cell>
          <cell r="X28">
            <v>386.72400533333331</v>
          </cell>
          <cell r="Y28">
            <v>294.63</v>
          </cell>
          <cell r="Z28">
            <v>92.094005333333314</v>
          </cell>
          <cell r="AA28">
            <v>6356.1276613333339</v>
          </cell>
          <cell r="AB28">
            <v>13460.380994666668</v>
          </cell>
          <cell r="AC28">
            <v>15471.67557816209</v>
          </cell>
          <cell r="AD28">
            <v>12009.95</v>
          </cell>
          <cell r="AE28">
            <v>0.21360000000000001</v>
          </cell>
          <cell r="AF28">
            <v>739.42458349542244</v>
          </cell>
          <cell r="AG28">
            <v>1271.8699999999999</v>
          </cell>
          <cell r="AH28">
            <v>2011.2945834954223</v>
          </cell>
          <cell r="AI28">
            <v>2011.2945834954223</v>
          </cell>
          <cell r="AJ28">
            <v>0</v>
          </cell>
          <cell r="AK28">
            <v>2011.2945834954223</v>
          </cell>
          <cell r="AL28">
            <v>13460.380994666668</v>
          </cell>
          <cell r="AM28">
            <v>0</v>
          </cell>
          <cell r="AN28">
            <v>24</v>
          </cell>
          <cell r="AO28">
            <v>0</v>
          </cell>
          <cell r="AP28">
            <v>28</v>
          </cell>
          <cell r="AQ28">
            <v>1919.200578162089</v>
          </cell>
          <cell r="AR28">
            <v>12936.975578162092</v>
          </cell>
        </row>
        <row r="29">
          <cell r="B29" t="str">
            <v>Poot Rejon Fanny Maria</v>
          </cell>
          <cell r="C29">
            <v>178.499</v>
          </cell>
          <cell r="D29">
            <v>5354.97</v>
          </cell>
          <cell r="E29">
            <v>0</v>
          </cell>
          <cell r="F29">
            <v>0</v>
          </cell>
          <cell r="G29">
            <v>0</v>
          </cell>
          <cell r="H29">
            <v>158</v>
          </cell>
          <cell r="I29">
            <v>892.495</v>
          </cell>
          <cell r="J29">
            <v>7139.96</v>
          </cell>
          <cell r="K29">
            <v>5512.97</v>
          </cell>
          <cell r="L29">
            <v>258.82000000000005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5771.79</v>
          </cell>
          <cell r="S29">
            <v>4910.1900000000005</v>
          </cell>
          <cell r="T29">
            <v>0.10879999999999999</v>
          </cell>
          <cell r="U29">
            <v>93.74207999999993</v>
          </cell>
          <cell r="V29">
            <v>288.33</v>
          </cell>
          <cell r="W29">
            <v>382.07207999999991</v>
          </cell>
          <cell r="X29">
            <v>382.07207999999991</v>
          </cell>
          <cell r="Y29">
            <v>294.63</v>
          </cell>
          <cell r="Z29">
            <v>87.442079999999919</v>
          </cell>
          <cell r="AA29">
            <v>6318.0229200000003</v>
          </cell>
          <cell r="AB29">
            <v>13457.98292</v>
          </cell>
          <cell r="AC29">
            <v>15468.626144455749</v>
          </cell>
          <cell r="AD29">
            <v>12009.95</v>
          </cell>
          <cell r="AE29">
            <v>0.21360000000000001</v>
          </cell>
          <cell r="AF29">
            <v>738.77322445574794</v>
          </cell>
          <cell r="AG29">
            <v>1271.8699999999999</v>
          </cell>
          <cell r="AH29">
            <v>2010.6432244557477</v>
          </cell>
          <cell r="AI29">
            <v>2010.6432244557477</v>
          </cell>
          <cell r="AJ29">
            <v>0</v>
          </cell>
          <cell r="AK29">
            <v>2010.6432244557477</v>
          </cell>
          <cell r="AL29">
            <v>13457.982920000002</v>
          </cell>
          <cell r="AM29">
            <v>0</v>
          </cell>
          <cell r="AN29">
            <v>25</v>
          </cell>
          <cell r="AO29">
            <v>0</v>
          </cell>
          <cell r="AP29">
            <v>29</v>
          </cell>
          <cell r="AQ29">
            <v>1923.2011444557479</v>
          </cell>
          <cell r="AR29">
            <v>12933.926144455749</v>
          </cell>
        </row>
        <row r="30">
          <cell r="B30" t="str">
            <v>Yama Burgos Ruby Natividad</v>
          </cell>
          <cell r="C30">
            <v>247.93766666666667</v>
          </cell>
          <cell r="D30">
            <v>5738.13</v>
          </cell>
          <cell r="E30">
            <v>600</v>
          </cell>
          <cell r="F30">
            <v>1100</v>
          </cell>
          <cell r="G30">
            <v>0</v>
          </cell>
          <cell r="H30">
            <v>312</v>
          </cell>
          <cell r="I30">
            <v>956.35500000000002</v>
          </cell>
          <cell r="J30">
            <v>9917.5066666666662</v>
          </cell>
          <cell r="K30">
            <v>7750.13</v>
          </cell>
          <cell r="L30">
            <v>322.68000000000006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8072.81</v>
          </cell>
          <cell r="S30">
            <v>4910.1900000000005</v>
          </cell>
          <cell r="T30">
            <v>0.10879999999999999</v>
          </cell>
          <cell r="U30">
            <v>344.09305599999999</v>
          </cell>
          <cell r="V30">
            <v>288.33</v>
          </cell>
          <cell r="W30">
            <v>632.42305599999997</v>
          </cell>
          <cell r="X30">
            <v>632.42305599999997</v>
          </cell>
          <cell r="Y30">
            <v>0</v>
          </cell>
          <cell r="Z30">
            <v>632.42305599999997</v>
          </cell>
          <cell r="AA30">
            <v>8074.0619440000009</v>
          </cell>
          <cell r="AB30">
            <v>17991.568610666669</v>
          </cell>
          <cell r="AC30">
            <v>21233.613034927097</v>
          </cell>
          <cell r="AD30">
            <v>12009.95</v>
          </cell>
          <cell r="AE30">
            <v>0.21360000000000001</v>
          </cell>
          <cell r="AF30">
            <v>1970.1744242604279</v>
          </cell>
          <cell r="AG30">
            <v>1271.8699999999999</v>
          </cell>
          <cell r="AH30">
            <v>3242.0444242604281</v>
          </cell>
          <cell r="AI30">
            <v>3242.0444242604281</v>
          </cell>
          <cell r="AJ30">
            <v>0</v>
          </cell>
          <cell r="AK30">
            <v>3242.0444242604281</v>
          </cell>
          <cell r="AL30">
            <v>17991.568610666669</v>
          </cell>
          <cell r="AM30">
            <v>0</v>
          </cell>
          <cell r="AN30">
            <v>26</v>
          </cell>
          <cell r="AO30">
            <v>0</v>
          </cell>
          <cell r="AP30">
            <v>30</v>
          </cell>
          <cell r="AQ30">
            <v>2609.621368260428</v>
          </cell>
          <cell r="AR30">
            <v>18698.913034927096</v>
          </cell>
        </row>
        <row r="31">
          <cell r="B31" t="str">
            <v>Alonzo Chan Rita Isabel</v>
          </cell>
          <cell r="C31">
            <v>178.499</v>
          </cell>
          <cell r="D31">
            <v>5354.97</v>
          </cell>
          <cell r="E31">
            <v>0</v>
          </cell>
          <cell r="F31">
            <v>0</v>
          </cell>
          <cell r="G31">
            <v>0</v>
          </cell>
          <cell r="H31">
            <v>312</v>
          </cell>
          <cell r="I31">
            <v>892.495</v>
          </cell>
          <cell r="J31">
            <v>7139.96</v>
          </cell>
          <cell r="K31">
            <v>5666.97</v>
          </cell>
          <cell r="L31">
            <v>258.82000000000005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5925.79</v>
          </cell>
          <cell r="S31">
            <v>4910.1900000000005</v>
          </cell>
          <cell r="T31">
            <v>0.10879999999999999</v>
          </cell>
          <cell r="U31">
            <v>110.49727999999993</v>
          </cell>
          <cell r="V31">
            <v>288.33</v>
          </cell>
          <cell r="W31">
            <v>398.82727999999992</v>
          </cell>
          <cell r="X31">
            <v>398.82727999999992</v>
          </cell>
          <cell r="Y31">
            <v>294.63</v>
          </cell>
          <cell r="Z31">
            <v>104.19727999999992</v>
          </cell>
          <cell r="AA31">
            <v>6455.2677199999998</v>
          </cell>
          <cell r="AB31">
            <v>13595.227719999999</v>
          </cell>
          <cell r="AC31">
            <v>15643.1490335707</v>
          </cell>
          <cell r="AD31">
            <v>12009.95</v>
          </cell>
          <cell r="AE31">
            <v>0.21360000000000001</v>
          </cell>
          <cell r="AF31">
            <v>776.0513135707015</v>
          </cell>
          <cell r="AG31">
            <v>1271.8699999999999</v>
          </cell>
          <cell r="AH31">
            <v>2047.9213135707014</v>
          </cell>
          <cell r="AI31">
            <v>2047.9213135707014</v>
          </cell>
          <cell r="AJ31">
            <v>0</v>
          </cell>
          <cell r="AK31">
            <v>2047.9213135707014</v>
          </cell>
          <cell r="AL31">
            <v>13595.227719999999</v>
          </cell>
          <cell r="AM31">
            <v>0</v>
          </cell>
          <cell r="AN31">
            <v>27</v>
          </cell>
          <cell r="AO31">
            <v>0</v>
          </cell>
          <cell r="AP31">
            <v>31</v>
          </cell>
          <cell r="AQ31">
            <v>1943.7240335707015</v>
          </cell>
          <cell r="AR31">
            <v>13108.449033570701</v>
          </cell>
        </row>
        <row r="32">
          <cell r="B32" t="str">
            <v>Gomez Sanchez Aurora</v>
          </cell>
          <cell r="C32">
            <v>227.87033333333335</v>
          </cell>
          <cell r="D32">
            <v>6836.1100000000006</v>
          </cell>
          <cell r="E32">
            <v>0</v>
          </cell>
          <cell r="F32">
            <v>0</v>
          </cell>
          <cell r="G32">
            <v>0</v>
          </cell>
          <cell r="H32">
            <v>232</v>
          </cell>
          <cell r="I32">
            <v>1139.3516666666667</v>
          </cell>
          <cell r="J32">
            <v>9114.8133333333335</v>
          </cell>
          <cell r="K32">
            <v>7068.1100000000006</v>
          </cell>
          <cell r="L32">
            <v>505.67666666666673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7573.7866666666669</v>
          </cell>
          <cell r="S32">
            <v>4910.1900000000005</v>
          </cell>
          <cell r="T32">
            <v>0.10879999999999999</v>
          </cell>
          <cell r="U32">
            <v>289.79931733333331</v>
          </cell>
          <cell r="V32">
            <v>288.33</v>
          </cell>
          <cell r="W32">
            <v>578.12931733333335</v>
          </cell>
          <cell r="X32">
            <v>578.12931733333335</v>
          </cell>
          <cell r="Y32">
            <v>0</v>
          </cell>
          <cell r="Z32">
            <v>578.12931733333335</v>
          </cell>
          <cell r="AA32">
            <v>7629.3323493333346</v>
          </cell>
          <cell r="AB32">
            <v>16744.145682666669</v>
          </cell>
          <cell r="AC32">
            <v>19647.368212953548</v>
          </cell>
          <cell r="AD32">
            <v>12009.95</v>
          </cell>
          <cell r="AE32">
            <v>0.21360000000000001</v>
          </cell>
          <cell r="AF32">
            <v>1631.3525302868779</v>
          </cell>
          <cell r="AG32">
            <v>1271.8699999999999</v>
          </cell>
          <cell r="AH32">
            <v>2903.2225302868778</v>
          </cell>
          <cell r="AI32">
            <v>2903.2225302868778</v>
          </cell>
          <cell r="AJ32">
            <v>0</v>
          </cell>
          <cell r="AK32">
            <v>2903.2225302868778</v>
          </cell>
          <cell r="AL32">
            <v>16744.145682666669</v>
          </cell>
          <cell r="AM32">
            <v>0</v>
          </cell>
          <cell r="AN32">
            <v>28</v>
          </cell>
          <cell r="AO32">
            <v>0</v>
          </cell>
          <cell r="AP32">
            <v>32</v>
          </cell>
          <cell r="AQ32">
            <v>2325.0932129535445</v>
          </cell>
          <cell r="AR32">
            <v>17112.668212953547</v>
          </cell>
        </row>
        <row r="33">
          <cell r="B33" t="str">
            <v>Sansores Dzul Victor Manuel</v>
          </cell>
          <cell r="C33">
            <v>177.60633333333334</v>
          </cell>
          <cell r="D33">
            <v>5328.1900000000005</v>
          </cell>
          <cell r="E33">
            <v>0</v>
          </cell>
          <cell r="F33">
            <v>0</v>
          </cell>
          <cell r="G33">
            <v>0</v>
          </cell>
          <cell r="H33">
            <v>232</v>
          </cell>
          <cell r="I33">
            <v>888.03166666666675</v>
          </cell>
          <cell r="J33">
            <v>7104.253333333334</v>
          </cell>
          <cell r="K33">
            <v>5560.1900000000005</v>
          </cell>
          <cell r="L33">
            <v>254.3566666666668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5814.5466666666671</v>
          </cell>
          <cell r="S33">
            <v>4910.1900000000005</v>
          </cell>
          <cell r="T33">
            <v>0.10879999999999999</v>
          </cell>
          <cell r="U33">
            <v>98.394005333333311</v>
          </cell>
          <cell r="V33">
            <v>288.33</v>
          </cell>
          <cell r="W33">
            <v>386.72400533333331</v>
          </cell>
          <cell r="X33">
            <v>386.72400533333331</v>
          </cell>
          <cell r="Y33">
            <v>294.63</v>
          </cell>
          <cell r="Z33">
            <v>92.094005333333314</v>
          </cell>
          <cell r="AA33">
            <v>6356.1276613333339</v>
          </cell>
          <cell r="AB33">
            <v>13460.380994666668</v>
          </cell>
          <cell r="AC33">
            <v>15471.67557816209</v>
          </cell>
          <cell r="AD33">
            <v>12009.95</v>
          </cell>
          <cell r="AE33">
            <v>0.21360000000000001</v>
          </cell>
          <cell r="AF33">
            <v>739.42458349542244</v>
          </cell>
          <cell r="AG33">
            <v>1271.8699999999999</v>
          </cell>
          <cell r="AH33">
            <v>2011.2945834954223</v>
          </cell>
          <cell r="AI33">
            <v>2011.2945834954223</v>
          </cell>
          <cell r="AJ33">
            <v>0</v>
          </cell>
          <cell r="AK33">
            <v>2011.2945834954223</v>
          </cell>
          <cell r="AL33">
            <v>13460.380994666668</v>
          </cell>
          <cell r="AM33">
            <v>0</v>
          </cell>
          <cell r="AN33">
            <v>29</v>
          </cell>
          <cell r="AO33">
            <v>0</v>
          </cell>
          <cell r="AP33">
            <v>33</v>
          </cell>
          <cell r="AQ33">
            <v>1919.200578162089</v>
          </cell>
          <cell r="AR33">
            <v>12936.975578162092</v>
          </cell>
        </row>
        <row r="34">
          <cell r="B34" t="str">
            <v>Perez Sanchez Antonio Benjamin</v>
          </cell>
          <cell r="C34">
            <v>177.60633333333334</v>
          </cell>
          <cell r="D34">
            <v>5328.1900000000005</v>
          </cell>
          <cell r="E34">
            <v>0</v>
          </cell>
          <cell r="F34">
            <v>0</v>
          </cell>
          <cell r="G34">
            <v>0</v>
          </cell>
          <cell r="H34">
            <v>158</v>
          </cell>
          <cell r="I34">
            <v>888.03166666666675</v>
          </cell>
          <cell r="J34">
            <v>7104.253333333334</v>
          </cell>
          <cell r="K34">
            <v>5486.1900000000005</v>
          </cell>
          <cell r="L34">
            <v>254.3566666666668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5740.5466666666671</v>
          </cell>
          <cell r="S34">
            <v>4910.1900000000005</v>
          </cell>
          <cell r="T34">
            <v>0.10879999999999999</v>
          </cell>
          <cell r="U34">
            <v>90.342805333333317</v>
          </cell>
          <cell r="V34">
            <v>288.33</v>
          </cell>
          <cell r="W34">
            <v>378.67280533333332</v>
          </cell>
          <cell r="X34">
            <v>378.67280533333332</v>
          </cell>
          <cell r="Y34">
            <v>294.63</v>
          </cell>
          <cell r="Z34">
            <v>84.04280533333332</v>
          </cell>
          <cell r="AA34">
            <v>6290.1788613333338</v>
          </cell>
          <cell r="AB34">
            <v>13394.432194666668</v>
          </cell>
          <cell r="AC34">
            <v>15387.813930145814</v>
          </cell>
          <cell r="AD34">
            <v>12009.95</v>
          </cell>
          <cell r="AE34">
            <v>0.21360000000000001</v>
          </cell>
          <cell r="AF34">
            <v>721.51173547914573</v>
          </cell>
          <cell r="AG34">
            <v>1271.8699999999999</v>
          </cell>
          <cell r="AH34">
            <v>1993.3817354791456</v>
          </cell>
          <cell r="AI34">
            <v>1993.3817354791456</v>
          </cell>
          <cell r="AJ34">
            <v>0</v>
          </cell>
          <cell r="AK34">
            <v>1993.3817354791456</v>
          </cell>
          <cell r="AL34">
            <v>13394.432194666668</v>
          </cell>
          <cell r="AM34">
            <v>0</v>
          </cell>
          <cell r="AN34">
            <v>30</v>
          </cell>
          <cell r="AO34">
            <v>0</v>
          </cell>
          <cell r="AP34">
            <v>34</v>
          </cell>
          <cell r="AQ34">
            <v>1909.3389301458124</v>
          </cell>
          <cell r="AR34">
            <v>12853.113930145813</v>
          </cell>
        </row>
        <row r="35">
          <cell r="B35" t="str">
            <v>Chim Ek Lizandro</v>
          </cell>
          <cell r="C35">
            <v>177.60633333333334</v>
          </cell>
          <cell r="D35">
            <v>5328.1900000000005</v>
          </cell>
          <cell r="E35">
            <v>0</v>
          </cell>
          <cell r="F35">
            <v>0</v>
          </cell>
          <cell r="G35">
            <v>0</v>
          </cell>
          <cell r="H35">
            <v>158</v>
          </cell>
          <cell r="I35">
            <v>888.03166666666675</v>
          </cell>
          <cell r="J35">
            <v>7104.253333333334</v>
          </cell>
          <cell r="K35">
            <v>5486.1900000000005</v>
          </cell>
          <cell r="L35">
            <v>254.3566666666668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5740.5466666666671</v>
          </cell>
          <cell r="S35">
            <v>4910.1900000000005</v>
          </cell>
          <cell r="T35">
            <v>0.10879999999999999</v>
          </cell>
          <cell r="U35">
            <v>90.342805333333317</v>
          </cell>
          <cell r="V35">
            <v>288.33</v>
          </cell>
          <cell r="W35">
            <v>378.67280533333332</v>
          </cell>
          <cell r="X35">
            <v>378.67280533333332</v>
          </cell>
          <cell r="Y35">
            <v>294.63</v>
          </cell>
          <cell r="Z35">
            <v>84.04280533333332</v>
          </cell>
          <cell r="AA35">
            <v>6290.1788613333338</v>
          </cell>
          <cell r="AB35">
            <v>13394.432194666668</v>
          </cell>
          <cell r="AC35">
            <v>15387.813930145814</v>
          </cell>
          <cell r="AD35">
            <v>12009.95</v>
          </cell>
          <cell r="AE35">
            <v>0.21360000000000001</v>
          </cell>
          <cell r="AF35">
            <v>721.51173547914573</v>
          </cell>
          <cell r="AG35">
            <v>1271.8699999999999</v>
          </cell>
          <cell r="AH35">
            <v>1993.3817354791456</v>
          </cell>
          <cell r="AI35">
            <v>1993.3817354791456</v>
          </cell>
          <cell r="AJ35">
            <v>0</v>
          </cell>
          <cell r="AK35">
            <v>1993.3817354791456</v>
          </cell>
          <cell r="AL35">
            <v>13394.432194666668</v>
          </cell>
          <cell r="AM35">
            <v>0</v>
          </cell>
          <cell r="AN35">
            <v>31</v>
          </cell>
          <cell r="AO35">
            <v>0</v>
          </cell>
          <cell r="AP35">
            <v>35</v>
          </cell>
          <cell r="AQ35">
            <v>1909.3389301458124</v>
          </cell>
          <cell r="AR35">
            <v>12853.113930145813</v>
          </cell>
        </row>
        <row r="36">
          <cell r="B36" t="str">
            <v>Rodriguez Basto Francisco Jose</v>
          </cell>
          <cell r="C36">
            <v>398.30100000000004</v>
          </cell>
          <cell r="D36">
            <v>11949.03</v>
          </cell>
          <cell r="E36">
            <v>0</v>
          </cell>
          <cell r="F36">
            <v>0</v>
          </cell>
          <cell r="G36">
            <v>0</v>
          </cell>
          <cell r="H36">
            <v>158</v>
          </cell>
          <cell r="I36">
            <v>1991.5050000000001</v>
          </cell>
          <cell r="J36">
            <v>15932.04</v>
          </cell>
          <cell r="K36">
            <v>12107.03</v>
          </cell>
          <cell r="L36">
            <v>1357.8300000000002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13464.86</v>
          </cell>
          <cell r="S36">
            <v>12009.95</v>
          </cell>
          <cell r="T36">
            <v>0.21360000000000001</v>
          </cell>
          <cell r="U36">
            <v>310.768776</v>
          </cell>
          <cell r="V36">
            <v>1271.8699999999999</v>
          </cell>
          <cell r="W36">
            <v>1582.6387759999998</v>
          </cell>
          <cell r="X36">
            <v>1582.6387759999998</v>
          </cell>
          <cell r="Y36">
            <v>0</v>
          </cell>
          <cell r="Z36">
            <v>1582.6387759999998</v>
          </cell>
          <cell r="AA36">
            <v>12515.896224</v>
          </cell>
          <cell r="AB36">
            <v>28447.936224000001</v>
          </cell>
          <cell r="AC36">
            <v>34821.242887029293</v>
          </cell>
          <cell r="AD36">
            <v>24222.32</v>
          </cell>
          <cell r="AE36">
            <v>0.23519999999999999</v>
          </cell>
          <cell r="AF36">
            <v>2492.8666630292896</v>
          </cell>
          <cell r="AG36">
            <v>3880.44</v>
          </cell>
          <cell r="AH36">
            <v>6373.3066630292897</v>
          </cell>
          <cell r="AI36">
            <v>6373.3066630292897</v>
          </cell>
          <cell r="AJ36">
            <v>0</v>
          </cell>
          <cell r="AK36">
            <v>6373.3066630292897</v>
          </cell>
          <cell r="AL36">
            <v>28447.936224000005</v>
          </cell>
          <cell r="AM36">
            <v>0</v>
          </cell>
          <cell r="AN36">
            <v>32</v>
          </cell>
          <cell r="AO36">
            <v>0</v>
          </cell>
          <cell r="AP36">
            <v>36</v>
          </cell>
          <cell r="AQ36">
            <v>4790.6678870292899</v>
          </cell>
          <cell r="AR36">
            <v>32286.542887029293</v>
          </cell>
        </row>
        <row r="37">
          <cell r="B37" t="str">
            <v>Euan Cisneros Silvia Liliana</v>
          </cell>
          <cell r="C37">
            <v>177.60633333333334</v>
          </cell>
          <cell r="D37">
            <v>5328.1900000000005</v>
          </cell>
          <cell r="E37">
            <v>0</v>
          </cell>
          <cell r="F37">
            <v>0</v>
          </cell>
          <cell r="G37">
            <v>0</v>
          </cell>
          <cell r="H37">
            <v>232</v>
          </cell>
          <cell r="I37">
            <v>888.03166666666675</v>
          </cell>
          <cell r="J37">
            <v>7104.253333333334</v>
          </cell>
          <cell r="K37">
            <v>5560.1900000000005</v>
          </cell>
          <cell r="L37">
            <v>254.3566666666668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5814.5466666666671</v>
          </cell>
          <cell r="S37">
            <v>4910.1900000000005</v>
          </cell>
          <cell r="T37">
            <v>0.10879999999999999</v>
          </cell>
          <cell r="U37">
            <v>98.394005333333311</v>
          </cell>
          <cell r="V37">
            <v>288.33</v>
          </cell>
          <cell r="W37">
            <v>386.72400533333331</v>
          </cell>
          <cell r="X37">
            <v>386.72400533333331</v>
          </cell>
          <cell r="Y37">
            <v>294.63</v>
          </cell>
          <cell r="Z37">
            <v>92.094005333333314</v>
          </cell>
          <cell r="AA37">
            <v>6356.1276613333339</v>
          </cell>
          <cell r="AB37">
            <v>13460.380994666668</v>
          </cell>
          <cell r="AC37">
            <v>15471.67557816209</v>
          </cell>
          <cell r="AD37">
            <v>12009.95</v>
          </cell>
          <cell r="AE37">
            <v>0.21360000000000001</v>
          </cell>
          <cell r="AF37">
            <v>739.42458349542244</v>
          </cell>
          <cell r="AG37">
            <v>1271.8699999999999</v>
          </cell>
          <cell r="AH37">
            <v>2011.2945834954223</v>
          </cell>
          <cell r="AI37">
            <v>2011.2945834954223</v>
          </cell>
          <cell r="AJ37">
            <v>0</v>
          </cell>
          <cell r="AK37">
            <v>2011.2945834954223</v>
          </cell>
          <cell r="AL37">
            <v>13460.380994666668</v>
          </cell>
          <cell r="AM37">
            <v>0</v>
          </cell>
          <cell r="AN37">
            <v>33</v>
          </cell>
          <cell r="AO37">
            <v>0</v>
          </cell>
          <cell r="AP37">
            <v>37</v>
          </cell>
          <cell r="AQ37">
            <v>1919.200578162089</v>
          </cell>
          <cell r="AR37">
            <v>12936.975578162092</v>
          </cell>
        </row>
        <row r="38">
          <cell r="B38" t="str">
            <v>Valdez Canto Marcos Efren</v>
          </cell>
          <cell r="C38">
            <v>206.63533333333334</v>
          </cell>
          <cell r="D38">
            <v>6079.06</v>
          </cell>
          <cell r="E38">
            <v>120</v>
          </cell>
          <cell r="F38">
            <v>0</v>
          </cell>
          <cell r="G38">
            <v>0</v>
          </cell>
          <cell r="H38">
            <v>232</v>
          </cell>
          <cell r="I38">
            <v>1013.1766666666667</v>
          </cell>
          <cell r="J38">
            <v>8265.4133333333339</v>
          </cell>
          <cell r="K38">
            <v>6431.06</v>
          </cell>
          <cell r="L38">
            <v>379.50166666666678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6810.5616666666674</v>
          </cell>
          <cell r="S38">
            <v>4910.1900000000005</v>
          </cell>
          <cell r="T38">
            <v>0.10879999999999999</v>
          </cell>
          <cell r="U38">
            <v>206.76043733333336</v>
          </cell>
          <cell r="V38">
            <v>288.33</v>
          </cell>
          <cell r="W38">
            <v>495.09043733333334</v>
          </cell>
          <cell r="X38">
            <v>495.09043733333334</v>
          </cell>
          <cell r="Y38">
            <v>253.54</v>
          </cell>
          <cell r="Z38">
            <v>241.55043733333335</v>
          </cell>
          <cell r="AA38">
            <v>7202.6862293333343</v>
          </cell>
          <cell r="AB38">
            <v>15468.099562666668</v>
          </cell>
          <cell r="AC38">
            <v>18024.725639199733</v>
          </cell>
          <cell r="AD38">
            <v>12009.95</v>
          </cell>
          <cell r="AE38">
            <v>0.21360000000000001</v>
          </cell>
          <cell r="AF38">
            <v>1284.7560765330627</v>
          </cell>
          <cell r="AG38">
            <v>1271.8699999999999</v>
          </cell>
          <cell r="AH38">
            <v>2556.6260765330626</v>
          </cell>
          <cell r="AI38">
            <v>2556.6260765330626</v>
          </cell>
          <cell r="AJ38">
            <v>0</v>
          </cell>
          <cell r="AK38">
            <v>2556.6260765330626</v>
          </cell>
          <cell r="AL38">
            <v>15468.09956266667</v>
          </cell>
          <cell r="AM38">
            <v>0</v>
          </cell>
          <cell r="AN38">
            <v>34</v>
          </cell>
          <cell r="AO38">
            <v>0</v>
          </cell>
          <cell r="AP38">
            <v>38</v>
          </cell>
          <cell r="AQ38">
            <v>2315.0756391997293</v>
          </cell>
          <cell r="AR38">
            <v>15490.025639199732</v>
          </cell>
        </row>
        <row r="39">
          <cell r="B39" t="str">
            <v>Ancona Concha Manuel Jesus</v>
          </cell>
          <cell r="C39">
            <v>199.27066666666667</v>
          </cell>
          <cell r="D39">
            <v>5978.12</v>
          </cell>
          <cell r="E39">
            <v>0</v>
          </cell>
          <cell r="F39">
            <v>0</v>
          </cell>
          <cell r="G39">
            <v>0</v>
          </cell>
          <cell r="H39">
            <v>158</v>
          </cell>
          <cell r="I39">
            <v>996.35333333333335</v>
          </cell>
          <cell r="J39">
            <v>7970.8266666666668</v>
          </cell>
          <cell r="K39">
            <v>6136.12</v>
          </cell>
          <cell r="L39">
            <v>362.6783333333334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6498.7983333333332</v>
          </cell>
          <cell r="S39">
            <v>4910.1900000000005</v>
          </cell>
          <cell r="T39">
            <v>0.10879999999999999</v>
          </cell>
          <cell r="U39">
            <v>172.84058666666658</v>
          </cell>
          <cell r="V39">
            <v>288.33</v>
          </cell>
          <cell r="W39">
            <v>461.17058666666657</v>
          </cell>
          <cell r="X39">
            <v>461.17058666666657</v>
          </cell>
          <cell r="Y39">
            <v>253.54</v>
          </cell>
          <cell r="Z39">
            <v>207.63058666666657</v>
          </cell>
          <cell r="AA39">
            <v>6924.8427466666672</v>
          </cell>
          <cell r="AB39">
            <v>14895.669413333333</v>
          </cell>
          <cell r="AC39">
            <v>17296.813445235672</v>
          </cell>
          <cell r="AD39">
            <v>12009.95</v>
          </cell>
          <cell r="AE39">
            <v>0.21360000000000001</v>
          </cell>
          <cell r="AF39">
            <v>1129.2740319023394</v>
          </cell>
          <cell r="AG39">
            <v>1271.8699999999999</v>
          </cell>
          <cell r="AH39">
            <v>2401.1440319023395</v>
          </cell>
          <cell r="AI39">
            <v>2401.1440319023395</v>
          </cell>
          <cell r="AJ39">
            <v>0</v>
          </cell>
          <cell r="AK39">
            <v>2401.1440319023395</v>
          </cell>
          <cell r="AL39">
            <v>14895.669413333333</v>
          </cell>
          <cell r="AM39">
            <v>0</v>
          </cell>
          <cell r="AN39">
            <v>35</v>
          </cell>
          <cell r="AO39">
            <v>0</v>
          </cell>
          <cell r="AP39">
            <v>39</v>
          </cell>
          <cell r="AQ39">
            <v>2193.5134452356729</v>
          </cell>
          <cell r="AR39">
            <v>14762.113445235671</v>
          </cell>
        </row>
        <row r="40">
          <cell r="B40" t="str">
            <v>Villanueva Pech Miguel Fernando</v>
          </cell>
          <cell r="C40">
            <v>259.20400000000001</v>
          </cell>
          <cell r="D40">
            <v>5978.12</v>
          </cell>
          <cell r="E40">
            <v>600</v>
          </cell>
          <cell r="F40">
            <v>1198</v>
          </cell>
          <cell r="G40">
            <v>0</v>
          </cell>
          <cell r="H40">
            <v>399</v>
          </cell>
          <cell r="I40">
            <v>996.35333333333335</v>
          </cell>
          <cell r="J40">
            <v>10368.16</v>
          </cell>
          <cell r="K40">
            <v>8175.12</v>
          </cell>
          <cell r="L40">
            <v>362.6783333333334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8537.7983333333341</v>
          </cell>
          <cell r="S40">
            <v>4910.1900000000005</v>
          </cell>
          <cell r="T40">
            <v>0.10879999999999999</v>
          </cell>
          <cell r="U40">
            <v>394.68378666666666</v>
          </cell>
          <cell r="V40">
            <v>288.33</v>
          </cell>
          <cell r="W40">
            <v>683.01378666666665</v>
          </cell>
          <cell r="X40">
            <v>683.01378666666665</v>
          </cell>
          <cell r="Y40">
            <v>0</v>
          </cell>
          <cell r="Z40">
            <v>683.01378666666665</v>
          </cell>
          <cell r="AA40">
            <v>8488.4595466666669</v>
          </cell>
          <cell r="AB40">
            <v>18856.619546666669</v>
          </cell>
          <cell r="AC40">
            <v>22333.62694133605</v>
          </cell>
          <cell r="AD40">
            <v>12009.95</v>
          </cell>
          <cell r="AE40">
            <v>0.21360000000000001</v>
          </cell>
          <cell r="AF40">
            <v>2205.1373946693802</v>
          </cell>
          <cell r="AG40">
            <v>1271.8699999999999</v>
          </cell>
          <cell r="AH40">
            <v>3477.0073946693801</v>
          </cell>
          <cell r="AI40">
            <v>3477.0073946693801</v>
          </cell>
          <cell r="AJ40">
            <v>0</v>
          </cell>
          <cell r="AK40">
            <v>3477.0073946693801</v>
          </cell>
          <cell r="AL40">
            <v>18856.619546666669</v>
          </cell>
          <cell r="AM40">
            <v>0</v>
          </cell>
          <cell r="AN40">
            <v>36</v>
          </cell>
          <cell r="AO40">
            <v>0</v>
          </cell>
          <cell r="AP40">
            <v>40</v>
          </cell>
          <cell r="AQ40">
            <v>2793.9936080027137</v>
          </cell>
          <cell r="AR40">
            <v>19798.926941336049</v>
          </cell>
        </row>
        <row r="41">
          <cell r="B41" t="str">
            <v>May Naal Martha Isabel Del Socorro</v>
          </cell>
          <cell r="C41">
            <v>181.00533333333334</v>
          </cell>
          <cell r="D41">
            <v>5430.16</v>
          </cell>
          <cell r="E41">
            <v>0</v>
          </cell>
          <cell r="F41">
            <v>0</v>
          </cell>
          <cell r="G41">
            <v>0</v>
          </cell>
          <cell r="H41">
            <v>399</v>
          </cell>
          <cell r="I41">
            <v>905.02666666666664</v>
          </cell>
          <cell r="J41">
            <v>7240.2133333333331</v>
          </cell>
          <cell r="K41">
            <v>5829.16</v>
          </cell>
          <cell r="L41">
            <v>271.35166666666669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6100.5116666666663</v>
          </cell>
          <cell r="S41">
            <v>4910.1900000000005</v>
          </cell>
          <cell r="T41">
            <v>0.10879999999999999</v>
          </cell>
          <cell r="U41">
            <v>129.50699733333323</v>
          </cell>
          <cell r="V41">
            <v>288.33</v>
          </cell>
          <cell r="W41">
            <v>417.83699733333322</v>
          </cell>
          <cell r="X41">
            <v>417.83699733333322</v>
          </cell>
          <cell r="Y41">
            <v>294.63</v>
          </cell>
          <cell r="Z41">
            <v>123.20699733333322</v>
          </cell>
          <cell r="AA41">
            <v>6610.9796693333337</v>
          </cell>
          <cell r="AB41">
            <v>13851.193002666667</v>
          </cell>
          <cell r="AC41">
            <v>15968.638965751101</v>
          </cell>
          <cell r="AD41">
            <v>12009.95</v>
          </cell>
          <cell r="AE41">
            <v>0.21360000000000001</v>
          </cell>
          <cell r="AF41">
            <v>845.57596308443499</v>
          </cell>
          <cell r="AG41">
            <v>1271.8699999999999</v>
          </cell>
          <cell r="AH41">
            <v>2117.4459630844349</v>
          </cell>
          <cell r="AI41">
            <v>2117.4459630844349</v>
          </cell>
          <cell r="AJ41">
            <v>0</v>
          </cell>
          <cell r="AK41">
            <v>2117.4459630844349</v>
          </cell>
          <cell r="AL41">
            <v>13851.193002666667</v>
          </cell>
          <cell r="AM41">
            <v>0</v>
          </cell>
          <cell r="AN41">
            <v>37</v>
          </cell>
          <cell r="AO41">
            <v>0</v>
          </cell>
          <cell r="AP41">
            <v>41</v>
          </cell>
          <cell r="AQ41">
            <v>1994.2389657511017</v>
          </cell>
          <cell r="AR41">
            <v>13433.938965751102</v>
          </cell>
        </row>
        <row r="42">
          <cell r="B42" t="str">
            <v>Cox Matus Roger Antonio</v>
          </cell>
          <cell r="C42">
            <v>177.60633333333334</v>
          </cell>
          <cell r="D42">
            <v>5328.1900000000005</v>
          </cell>
          <cell r="E42">
            <v>0</v>
          </cell>
          <cell r="F42">
            <v>0</v>
          </cell>
          <cell r="G42">
            <v>0</v>
          </cell>
          <cell r="H42">
            <v>232</v>
          </cell>
          <cell r="I42">
            <v>888.03166666666675</v>
          </cell>
          <cell r="J42">
            <v>7104.253333333334</v>
          </cell>
          <cell r="K42">
            <v>5560.1900000000005</v>
          </cell>
          <cell r="L42">
            <v>254.3566666666668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5814.5466666666671</v>
          </cell>
          <cell r="S42">
            <v>4910.1900000000005</v>
          </cell>
          <cell r="T42">
            <v>0.10879999999999999</v>
          </cell>
          <cell r="U42">
            <v>98.394005333333311</v>
          </cell>
          <cell r="V42">
            <v>288.33</v>
          </cell>
          <cell r="W42">
            <v>386.72400533333331</v>
          </cell>
          <cell r="X42">
            <v>386.72400533333331</v>
          </cell>
          <cell r="Y42">
            <v>294.63</v>
          </cell>
          <cell r="Z42">
            <v>92.094005333333314</v>
          </cell>
          <cell r="AA42">
            <v>6356.1276613333339</v>
          </cell>
          <cell r="AB42">
            <v>13460.380994666668</v>
          </cell>
          <cell r="AC42">
            <v>15471.67557816209</v>
          </cell>
          <cell r="AD42">
            <v>12009.95</v>
          </cell>
          <cell r="AE42">
            <v>0.21360000000000001</v>
          </cell>
          <cell r="AF42">
            <v>739.42458349542244</v>
          </cell>
          <cell r="AG42">
            <v>1271.8699999999999</v>
          </cell>
          <cell r="AH42">
            <v>2011.2945834954223</v>
          </cell>
          <cell r="AI42">
            <v>2011.2945834954223</v>
          </cell>
          <cell r="AJ42">
            <v>0</v>
          </cell>
          <cell r="AK42">
            <v>2011.2945834954223</v>
          </cell>
          <cell r="AL42">
            <v>13460.380994666668</v>
          </cell>
          <cell r="AM42">
            <v>0</v>
          </cell>
          <cell r="AN42">
            <v>38</v>
          </cell>
          <cell r="AO42">
            <v>0</v>
          </cell>
          <cell r="AP42">
            <v>42</v>
          </cell>
          <cell r="AQ42">
            <v>1919.200578162089</v>
          </cell>
          <cell r="AR42">
            <v>12936.975578162092</v>
          </cell>
        </row>
        <row r="43">
          <cell r="B43" t="str">
            <v>Garcia Salazar Addy Nelda</v>
          </cell>
          <cell r="C43">
            <v>242.56733333333335</v>
          </cell>
          <cell r="D43">
            <v>6569.34</v>
          </cell>
          <cell r="E43">
            <v>600</v>
          </cell>
          <cell r="F43">
            <v>107.68</v>
          </cell>
          <cell r="G43">
            <v>0</v>
          </cell>
          <cell r="H43">
            <v>399</v>
          </cell>
          <cell r="I43">
            <v>1094.8900000000001</v>
          </cell>
          <cell r="J43">
            <v>9702.6933333333345</v>
          </cell>
          <cell r="K43">
            <v>7676.02</v>
          </cell>
          <cell r="L43">
            <v>461.21500000000015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8137.2350000000006</v>
          </cell>
          <cell r="S43">
            <v>4910.1900000000005</v>
          </cell>
          <cell r="T43">
            <v>0.10879999999999999</v>
          </cell>
          <cell r="U43">
            <v>351.10249599999997</v>
          </cell>
          <cell r="V43">
            <v>288.33</v>
          </cell>
          <cell r="W43">
            <v>639.4324959999999</v>
          </cell>
          <cell r="X43">
            <v>639.4324959999999</v>
          </cell>
          <cell r="Y43">
            <v>0</v>
          </cell>
          <cell r="Z43">
            <v>639.4324959999999</v>
          </cell>
          <cell r="AA43">
            <v>8131.4775040000004</v>
          </cell>
          <cell r="AB43">
            <v>17834.170837333335</v>
          </cell>
          <cell r="AC43">
            <v>21033.463272295696</v>
          </cell>
          <cell r="AD43">
            <v>12009.95</v>
          </cell>
          <cell r="AE43">
            <v>0.21360000000000001</v>
          </cell>
          <cell r="AF43">
            <v>1927.4224349623605</v>
          </cell>
          <cell r="AG43">
            <v>1271.8699999999999</v>
          </cell>
          <cell r="AH43">
            <v>3199.2924349623604</v>
          </cell>
          <cell r="AI43">
            <v>3199.2924349623604</v>
          </cell>
          <cell r="AJ43">
            <v>0</v>
          </cell>
          <cell r="AK43">
            <v>3199.2924349623604</v>
          </cell>
          <cell r="AL43">
            <v>17834.170837333335</v>
          </cell>
          <cell r="AM43">
            <v>0</v>
          </cell>
          <cell r="AN43">
            <v>39</v>
          </cell>
          <cell r="AO43">
            <v>0</v>
          </cell>
          <cell r="AP43">
            <v>43</v>
          </cell>
          <cell r="AQ43">
            <v>2559.8599389623605</v>
          </cell>
          <cell r="AR43">
            <v>18498.763272295695</v>
          </cell>
        </row>
        <row r="44">
          <cell r="B44" t="str">
            <v>Trejo Dzib Deivi Gabriel</v>
          </cell>
          <cell r="C44">
            <v>181.00533333333334</v>
          </cell>
          <cell r="D44">
            <v>5430.16</v>
          </cell>
          <cell r="E44">
            <v>0</v>
          </cell>
          <cell r="F44">
            <v>0</v>
          </cell>
          <cell r="G44">
            <v>0</v>
          </cell>
          <cell r="H44">
            <v>158</v>
          </cell>
          <cell r="I44">
            <v>905.02666666666664</v>
          </cell>
          <cell r="J44">
            <v>7240.2133333333331</v>
          </cell>
          <cell r="K44">
            <v>5588.16</v>
          </cell>
          <cell r="L44">
            <v>271.35166666666669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5859.5116666666663</v>
          </cell>
          <cell r="S44">
            <v>4910.1900000000005</v>
          </cell>
          <cell r="T44">
            <v>0.10879999999999999</v>
          </cell>
          <cell r="U44">
            <v>103.28619733333323</v>
          </cell>
          <cell r="V44">
            <v>288.33</v>
          </cell>
          <cell r="W44">
            <v>391.61619733333322</v>
          </cell>
          <cell r="X44">
            <v>391.61619733333322</v>
          </cell>
          <cell r="Y44">
            <v>294.63</v>
          </cell>
          <cell r="Z44">
            <v>96.986197333333223</v>
          </cell>
          <cell r="AA44">
            <v>6396.2004693333329</v>
          </cell>
          <cell r="AB44">
            <v>13636.413802666666</v>
          </cell>
          <cell r="AC44">
            <v>15695.521976941334</v>
          </cell>
          <cell r="AD44">
            <v>12009.95</v>
          </cell>
          <cell r="AE44">
            <v>0.21360000000000001</v>
          </cell>
          <cell r="AF44">
            <v>787.23817427466895</v>
          </cell>
          <cell r="AG44">
            <v>1271.8699999999999</v>
          </cell>
          <cell r="AH44">
            <v>2059.1081742746687</v>
          </cell>
          <cell r="AI44">
            <v>2059.1081742746687</v>
          </cell>
          <cell r="AJ44">
            <v>0</v>
          </cell>
          <cell r="AK44">
            <v>2059.1081742746687</v>
          </cell>
          <cell r="AL44">
            <v>13636.413802666666</v>
          </cell>
          <cell r="AM44">
            <v>0</v>
          </cell>
          <cell r="AN44">
            <v>40</v>
          </cell>
          <cell r="AO44">
            <v>0</v>
          </cell>
          <cell r="AP44">
            <v>44</v>
          </cell>
          <cell r="AQ44">
            <v>1962.1219769413356</v>
          </cell>
          <cell r="AR44">
            <v>13160.821976941334</v>
          </cell>
        </row>
        <row r="45">
          <cell r="B45" t="str">
            <v>Ortega Rivera Rosario Alely</v>
          </cell>
          <cell r="C45">
            <v>216.46733333333336</v>
          </cell>
          <cell r="D45">
            <v>5494.02</v>
          </cell>
          <cell r="E45">
            <v>600</v>
          </cell>
          <cell r="F45">
            <v>400</v>
          </cell>
          <cell r="G45">
            <v>0</v>
          </cell>
          <cell r="H45">
            <v>85</v>
          </cell>
          <cell r="I45">
            <v>915.67000000000007</v>
          </cell>
          <cell r="J45">
            <v>8658.6933333333345</v>
          </cell>
          <cell r="K45">
            <v>6579.02</v>
          </cell>
          <cell r="L45">
            <v>281.99500000000012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6861.0150000000003</v>
          </cell>
          <cell r="S45">
            <v>4910.1900000000005</v>
          </cell>
          <cell r="T45">
            <v>0.10879999999999999</v>
          </cell>
          <cell r="U45">
            <v>212.24975999999998</v>
          </cell>
          <cell r="V45">
            <v>288.33</v>
          </cell>
          <cell r="W45">
            <v>500.57975999999996</v>
          </cell>
          <cell r="X45">
            <v>500.57975999999996</v>
          </cell>
          <cell r="Y45">
            <v>253.54</v>
          </cell>
          <cell r="Z45">
            <v>247.03975999999997</v>
          </cell>
          <cell r="AA45">
            <v>7247.6502400000008</v>
          </cell>
          <cell r="AB45">
            <v>15906.343573333335</v>
          </cell>
          <cell r="AC45">
            <v>18582.004391319093</v>
          </cell>
          <cell r="AD45">
            <v>12009.95</v>
          </cell>
          <cell r="AE45">
            <v>0.21360000000000001</v>
          </cell>
          <cell r="AF45">
            <v>1403.7908179857582</v>
          </cell>
          <cell r="AG45">
            <v>1271.8699999999999</v>
          </cell>
          <cell r="AH45">
            <v>2675.6608179857581</v>
          </cell>
          <cell r="AI45">
            <v>2675.6608179857581</v>
          </cell>
          <cell r="AJ45">
            <v>0</v>
          </cell>
          <cell r="AK45">
            <v>2675.6608179857581</v>
          </cell>
          <cell r="AL45">
            <v>15906.343573333335</v>
          </cell>
          <cell r="AM45">
            <v>0</v>
          </cell>
          <cell r="AN45">
            <v>41</v>
          </cell>
          <cell r="AO45">
            <v>0</v>
          </cell>
          <cell r="AP45">
            <v>45</v>
          </cell>
          <cell r="AQ45">
            <v>2428.6210579857579</v>
          </cell>
          <cell r="AR45">
            <v>16047.304391319092</v>
          </cell>
        </row>
        <row r="46">
          <cell r="B46" t="str">
            <v>Gonzalez Uruñuela Eduardo</v>
          </cell>
          <cell r="C46">
            <v>227.76733333333334</v>
          </cell>
          <cell r="D46">
            <v>0</v>
          </cell>
          <cell r="E46">
            <v>0</v>
          </cell>
          <cell r="F46">
            <v>0</v>
          </cell>
          <cell r="G46">
            <v>6833.02</v>
          </cell>
          <cell r="H46">
            <v>0</v>
          </cell>
          <cell r="I46">
            <v>1138.8366666666668</v>
          </cell>
          <cell r="J46">
            <v>9110.6933333333327</v>
          </cell>
          <cell r="K46">
            <v>6833.02</v>
          </cell>
          <cell r="L46">
            <v>505.16166666666686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7338.1816666666673</v>
          </cell>
          <cell r="S46">
            <v>4910.1900000000005</v>
          </cell>
          <cell r="T46">
            <v>0.10879999999999999</v>
          </cell>
          <cell r="U46">
            <v>264.16549333333336</v>
          </cell>
          <cell r="V46">
            <v>288.33</v>
          </cell>
          <cell r="W46">
            <v>552.49549333333334</v>
          </cell>
          <cell r="X46">
            <v>552.49549333333334</v>
          </cell>
          <cell r="Y46">
            <v>217.61</v>
          </cell>
          <cell r="Z46">
            <v>334.88549333333333</v>
          </cell>
          <cell r="AA46">
            <v>7636.9711733333343</v>
          </cell>
          <cell r="AB46">
            <v>16747.664506666668</v>
          </cell>
          <cell r="AC46">
            <v>19651.84281112242</v>
          </cell>
          <cell r="AD46">
            <v>12009.95</v>
          </cell>
          <cell r="AE46">
            <v>0.21360000000000001</v>
          </cell>
          <cell r="AF46">
            <v>1632.3083044557488</v>
          </cell>
          <cell r="AG46">
            <v>1271.8699999999999</v>
          </cell>
          <cell r="AH46">
            <v>2904.1783044557487</v>
          </cell>
          <cell r="AI46">
            <v>2904.1783044557487</v>
          </cell>
          <cell r="AJ46">
            <v>0</v>
          </cell>
          <cell r="AK46">
            <v>2904.1783044557487</v>
          </cell>
          <cell r="AL46">
            <v>16747.664506666672</v>
          </cell>
          <cell r="AM46">
            <v>0</v>
          </cell>
          <cell r="AN46">
            <v>42</v>
          </cell>
          <cell r="AO46">
            <v>0</v>
          </cell>
          <cell r="AP46">
            <v>46</v>
          </cell>
          <cell r="AQ46">
            <v>2569.2928111224155</v>
          </cell>
          <cell r="AR46">
            <v>17117.14281112242</v>
          </cell>
        </row>
        <row r="47">
          <cell r="B47" t="str">
            <v>Magaña Santana Eric Rodulfo</v>
          </cell>
          <cell r="C47">
            <v>177.60633333333334</v>
          </cell>
          <cell r="D47">
            <v>5328.1900000000005</v>
          </cell>
          <cell r="E47">
            <v>0</v>
          </cell>
          <cell r="F47">
            <v>0</v>
          </cell>
          <cell r="G47">
            <v>0</v>
          </cell>
          <cell r="H47">
            <v>232</v>
          </cell>
          <cell r="I47">
            <v>888.03166666666675</v>
          </cell>
          <cell r="J47">
            <v>7104.253333333334</v>
          </cell>
          <cell r="K47">
            <v>5560.1900000000005</v>
          </cell>
          <cell r="L47">
            <v>254.3566666666668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5814.5466666666671</v>
          </cell>
          <cell r="S47">
            <v>4910.1900000000005</v>
          </cell>
          <cell r="T47">
            <v>0.10879999999999999</v>
          </cell>
          <cell r="U47">
            <v>98.394005333333311</v>
          </cell>
          <cell r="V47">
            <v>288.33</v>
          </cell>
          <cell r="W47">
            <v>386.72400533333331</v>
          </cell>
          <cell r="X47">
            <v>386.72400533333331</v>
          </cell>
          <cell r="Y47">
            <v>294.63</v>
          </cell>
          <cell r="Z47">
            <v>92.094005333333314</v>
          </cell>
          <cell r="AA47">
            <v>6356.1276613333339</v>
          </cell>
          <cell r="AB47">
            <v>13460.380994666668</v>
          </cell>
          <cell r="AC47">
            <v>15471.67557816209</v>
          </cell>
          <cell r="AD47">
            <v>12009.95</v>
          </cell>
          <cell r="AE47">
            <v>0.21360000000000001</v>
          </cell>
          <cell r="AF47">
            <v>739.42458349542244</v>
          </cell>
          <cell r="AG47">
            <v>1271.8699999999999</v>
          </cell>
          <cell r="AH47">
            <v>2011.2945834954223</v>
          </cell>
          <cell r="AI47">
            <v>2011.2945834954223</v>
          </cell>
          <cell r="AJ47">
            <v>0</v>
          </cell>
          <cell r="AK47">
            <v>2011.2945834954223</v>
          </cell>
          <cell r="AL47">
            <v>13460.380994666668</v>
          </cell>
          <cell r="AM47">
            <v>0</v>
          </cell>
          <cell r="AN47">
            <v>43</v>
          </cell>
          <cell r="AO47">
            <v>0</v>
          </cell>
          <cell r="AP47">
            <v>47</v>
          </cell>
          <cell r="AQ47">
            <v>1919.200578162089</v>
          </cell>
          <cell r="AR47">
            <v>12936.975578162092</v>
          </cell>
        </row>
        <row r="48">
          <cell r="B48" t="str">
            <v>Euan Vargas Jose Eduardo</v>
          </cell>
          <cell r="C48">
            <v>278.06866666666667</v>
          </cell>
          <cell r="D48">
            <v>6569.34</v>
          </cell>
          <cell r="E48">
            <v>600</v>
          </cell>
          <cell r="F48">
            <v>1172.72</v>
          </cell>
          <cell r="G48">
            <v>0</v>
          </cell>
          <cell r="H48">
            <v>158</v>
          </cell>
          <cell r="I48">
            <v>1094.8900000000001</v>
          </cell>
          <cell r="J48">
            <v>11122.746666666666</v>
          </cell>
          <cell r="K48">
            <v>8500.06</v>
          </cell>
          <cell r="L48">
            <v>461.21500000000015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8961.2749999999996</v>
          </cell>
          <cell r="S48">
            <v>8629.2100000000009</v>
          </cell>
          <cell r="T48">
            <v>0.16</v>
          </cell>
          <cell r="U48">
            <v>53.130399999999788</v>
          </cell>
          <cell r="V48">
            <v>692.96</v>
          </cell>
          <cell r="W48">
            <v>746.09039999999982</v>
          </cell>
          <cell r="X48">
            <v>746.09039999999982</v>
          </cell>
          <cell r="Y48">
            <v>0</v>
          </cell>
          <cell r="Z48">
            <v>746.09039999999982</v>
          </cell>
          <cell r="AA48">
            <v>8848.8595999999998</v>
          </cell>
          <cell r="AB48">
            <v>19971.606266666666</v>
          </cell>
          <cell r="AC48">
            <v>23751.463563919973</v>
          </cell>
          <cell r="AD48">
            <v>12009.95</v>
          </cell>
          <cell r="AE48">
            <v>0.21360000000000001</v>
          </cell>
          <cell r="AF48">
            <v>2507.9872972533062</v>
          </cell>
          <cell r="AG48">
            <v>1271.8699999999999</v>
          </cell>
          <cell r="AH48">
            <v>3779.8572972533061</v>
          </cell>
          <cell r="AI48">
            <v>3779.8572972533061</v>
          </cell>
          <cell r="AJ48">
            <v>0</v>
          </cell>
          <cell r="AK48">
            <v>3779.8572972533061</v>
          </cell>
          <cell r="AL48">
            <v>19971.606266666666</v>
          </cell>
          <cell r="AM48">
            <v>0</v>
          </cell>
          <cell r="AN48">
            <v>44</v>
          </cell>
          <cell r="AO48">
            <v>0</v>
          </cell>
          <cell r="AP48">
            <v>48</v>
          </cell>
          <cell r="AQ48">
            <v>3033.7668972533065</v>
          </cell>
          <cell r="AR48">
            <v>21216.763563919973</v>
          </cell>
        </row>
        <row r="49">
          <cell r="B49" t="str">
            <v>Ake Ucan Jose Rodolfo</v>
          </cell>
          <cell r="C49">
            <v>206.63533333333334</v>
          </cell>
          <cell r="D49">
            <v>6079.06</v>
          </cell>
          <cell r="E49">
            <v>120</v>
          </cell>
          <cell r="F49">
            <v>0</v>
          </cell>
          <cell r="G49">
            <v>0</v>
          </cell>
          <cell r="H49">
            <v>232</v>
          </cell>
          <cell r="I49">
            <v>1013.1766666666667</v>
          </cell>
          <cell r="J49">
            <v>8265.4133333333339</v>
          </cell>
          <cell r="K49">
            <v>6431.06</v>
          </cell>
          <cell r="L49">
            <v>379.50166666666678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6810.5616666666674</v>
          </cell>
          <cell r="S49">
            <v>4910.1900000000005</v>
          </cell>
          <cell r="T49">
            <v>0.10879999999999999</v>
          </cell>
          <cell r="U49">
            <v>206.76043733333336</v>
          </cell>
          <cell r="V49">
            <v>288.33</v>
          </cell>
          <cell r="W49">
            <v>495.09043733333334</v>
          </cell>
          <cell r="X49">
            <v>495.09043733333334</v>
          </cell>
          <cell r="Y49">
            <v>253.54</v>
          </cell>
          <cell r="Z49">
            <v>241.55043733333335</v>
          </cell>
          <cell r="AA49">
            <v>7202.6862293333343</v>
          </cell>
          <cell r="AB49">
            <v>15468.099562666668</v>
          </cell>
          <cell r="AC49">
            <v>18024.725639199733</v>
          </cell>
          <cell r="AD49">
            <v>12009.95</v>
          </cell>
          <cell r="AE49">
            <v>0.21360000000000001</v>
          </cell>
          <cell r="AF49">
            <v>1284.7560765330627</v>
          </cell>
          <cell r="AG49">
            <v>1271.8699999999999</v>
          </cell>
          <cell r="AH49">
            <v>2556.6260765330626</v>
          </cell>
          <cell r="AI49">
            <v>2556.6260765330626</v>
          </cell>
          <cell r="AJ49">
            <v>0</v>
          </cell>
          <cell r="AK49">
            <v>2556.6260765330626</v>
          </cell>
          <cell r="AL49">
            <v>15468.09956266667</v>
          </cell>
          <cell r="AM49">
            <v>0</v>
          </cell>
          <cell r="AN49">
            <v>45</v>
          </cell>
          <cell r="AO49">
            <v>0</v>
          </cell>
          <cell r="AP49">
            <v>49</v>
          </cell>
          <cell r="AQ49">
            <v>2315.0756391997293</v>
          </cell>
          <cell r="AR49">
            <v>15490.025639199732</v>
          </cell>
        </row>
        <row r="50">
          <cell r="B50" t="str">
            <v>Chan Canul Veronica De Los Angeles</v>
          </cell>
          <cell r="C50">
            <v>227.87033333333335</v>
          </cell>
          <cell r="D50">
            <v>6836.1100000000006</v>
          </cell>
          <cell r="E50">
            <v>0</v>
          </cell>
          <cell r="F50">
            <v>0</v>
          </cell>
          <cell r="G50">
            <v>0</v>
          </cell>
          <cell r="H50">
            <v>232</v>
          </cell>
          <cell r="I50">
            <v>1139.3516666666667</v>
          </cell>
          <cell r="J50">
            <v>9114.8133333333335</v>
          </cell>
          <cell r="K50">
            <v>7068.1100000000006</v>
          </cell>
          <cell r="L50">
            <v>505.67666666666673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7573.7866666666669</v>
          </cell>
          <cell r="S50">
            <v>4910.1900000000005</v>
          </cell>
          <cell r="T50">
            <v>0.10879999999999999</v>
          </cell>
          <cell r="U50">
            <v>289.79931733333331</v>
          </cell>
          <cell r="V50">
            <v>288.33</v>
          </cell>
          <cell r="W50">
            <v>578.12931733333335</v>
          </cell>
          <cell r="X50">
            <v>578.12931733333335</v>
          </cell>
          <cell r="Y50">
            <v>0</v>
          </cell>
          <cell r="Z50">
            <v>578.12931733333335</v>
          </cell>
          <cell r="AA50">
            <v>7629.3323493333346</v>
          </cell>
          <cell r="AB50">
            <v>16744.145682666669</v>
          </cell>
          <cell r="AC50">
            <v>19647.368212953548</v>
          </cell>
          <cell r="AD50">
            <v>12009.95</v>
          </cell>
          <cell r="AE50">
            <v>0.21360000000000001</v>
          </cell>
          <cell r="AF50">
            <v>1631.3525302868779</v>
          </cell>
          <cell r="AG50">
            <v>1271.8699999999999</v>
          </cell>
          <cell r="AH50">
            <v>2903.2225302868778</v>
          </cell>
          <cell r="AI50">
            <v>2903.2225302868778</v>
          </cell>
          <cell r="AJ50">
            <v>0</v>
          </cell>
          <cell r="AK50">
            <v>2903.2225302868778</v>
          </cell>
          <cell r="AL50">
            <v>16744.145682666669</v>
          </cell>
          <cell r="AM50">
            <v>0</v>
          </cell>
          <cell r="AN50">
            <v>46</v>
          </cell>
          <cell r="AO50">
            <v>0</v>
          </cell>
          <cell r="AP50">
            <v>50</v>
          </cell>
          <cell r="AQ50">
            <v>2325.0932129535445</v>
          </cell>
          <cell r="AR50">
            <v>17112.668212953547</v>
          </cell>
        </row>
        <row r="51">
          <cell r="B51" t="str">
            <v>Magaña Toledano Edgar Fabian</v>
          </cell>
          <cell r="C51">
            <v>203.27066666666667</v>
          </cell>
          <cell r="D51">
            <v>5978.12</v>
          </cell>
          <cell r="E51">
            <v>120</v>
          </cell>
          <cell r="F51">
            <v>0</v>
          </cell>
          <cell r="G51">
            <v>0</v>
          </cell>
          <cell r="H51">
            <v>232</v>
          </cell>
          <cell r="I51">
            <v>996.35333333333335</v>
          </cell>
          <cell r="J51">
            <v>8130.8266666666668</v>
          </cell>
          <cell r="K51">
            <v>6330.12</v>
          </cell>
          <cell r="L51">
            <v>362.6783333333334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6692.7983333333332</v>
          </cell>
          <cell r="S51">
            <v>4910.1900000000005</v>
          </cell>
          <cell r="T51">
            <v>0.10879999999999999</v>
          </cell>
          <cell r="U51">
            <v>193.94778666666659</v>
          </cell>
          <cell r="V51">
            <v>288.33</v>
          </cell>
          <cell r="W51">
            <v>482.27778666666654</v>
          </cell>
          <cell r="X51">
            <v>482.27778666666654</v>
          </cell>
          <cell r="Y51">
            <v>253.54</v>
          </cell>
          <cell r="Z51">
            <v>228.73778666666655</v>
          </cell>
          <cell r="AA51">
            <v>7097.7355466666668</v>
          </cell>
          <cell r="AB51">
            <v>15228.562213333335</v>
          </cell>
          <cell r="AC51">
            <v>17720.125754493049</v>
          </cell>
          <cell r="AD51">
            <v>12009.95</v>
          </cell>
          <cell r="AE51">
            <v>0.21360000000000001</v>
          </cell>
          <cell r="AF51">
            <v>1219.6935411597151</v>
          </cell>
          <cell r="AG51">
            <v>1271.8699999999999</v>
          </cell>
          <cell r="AH51">
            <v>2491.563541159715</v>
          </cell>
          <cell r="AI51">
            <v>2491.563541159715</v>
          </cell>
          <cell r="AJ51">
            <v>0</v>
          </cell>
          <cell r="AK51">
            <v>2491.563541159715</v>
          </cell>
          <cell r="AL51">
            <v>15228.562213333335</v>
          </cell>
          <cell r="AM51">
            <v>0</v>
          </cell>
          <cell r="AN51">
            <v>47</v>
          </cell>
          <cell r="AO51">
            <v>0</v>
          </cell>
          <cell r="AP51">
            <v>51</v>
          </cell>
          <cell r="AQ51">
            <v>2262.8257544930484</v>
          </cell>
          <cell r="AR51">
            <v>15185.425754493048</v>
          </cell>
        </row>
        <row r="52">
          <cell r="B52" t="str">
            <v>Lopez Rejon Nelsy Leticia</v>
          </cell>
          <cell r="C52">
            <v>374.93333333333334</v>
          </cell>
          <cell r="D52">
            <v>9476</v>
          </cell>
          <cell r="E52">
            <v>600</v>
          </cell>
          <cell r="F52">
            <v>1172</v>
          </cell>
          <cell r="G52">
            <v>0</v>
          </cell>
          <cell r="H52">
            <v>232</v>
          </cell>
          <cell r="I52">
            <v>1579.3333333333333</v>
          </cell>
          <cell r="J52">
            <v>14997.333333333334</v>
          </cell>
          <cell r="K52">
            <v>11480</v>
          </cell>
          <cell r="L52">
            <v>945.6583333333333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12425.658333333333</v>
          </cell>
          <cell r="S52">
            <v>12009.95</v>
          </cell>
          <cell r="T52">
            <v>0.21360000000000001</v>
          </cell>
          <cell r="U52">
            <v>88.795299999999742</v>
          </cell>
          <cell r="V52">
            <v>1271.8699999999999</v>
          </cell>
          <cell r="W52">
            <v>1360.6652999999997</v>
          </cell>
          <cell r="X52">
            <v>1360.6652999999997</v>
          </cell>
          <cell r="Y52">
            <v>0</v>
          </cell>
          <cell r="Z52">
            <v>1360.6652999999997</v>
          </cell>
          <cell r="AA52">
            <v>11698.668033333335</v>
          </cell>
          <cell r="AB52">
            <v>26696.001366666671</v>
          </cell>
          <cell r="AC52">
            <v>32530.533084030689</v>
          </cell>
          <cell r="AD52">
            <v>24222.32</v>
          </cell>
          <cell r="AE52">
            <v>0.23519999999999999</v>
          </cell>
          <cell r="AF52">
            <v>1954.091717364018</v>
          </cell>
          <cell r="AG52">
            <v>3880.44</v>
          </cell>
          <cell r="AH52">
            <v>5834.5317173640178</v>
          </cell>
          <cell r="AI52">
            <v>5834.5317173640178</v>
          </cell>
          <cell r="AJ52">
            <v>0</v>
          </cell>
          <cell r="AK52">
            <v>5834.5317173640178</v>
          </cell>
          <cell r="AL52">
            <v>26696.001366666671</v>
          </cell>
          <cell r="AM52">
            <v>0</v>
          </cell>
          <cell r="AN52">
            <v>48</v>
          </cell>
          <cell r="AO52">
            <v>0</v>
          </cell>
          <cell r="AP52">
            <v>52</v>
          </cell>
          <cell r="AQ52">
            <v>4473.8664173640182</v>
          </cell>
          <cell r="AR52">
            <v>29995.833084030688</v>
          </cell>
        </row>
        <row r="53">
          <cell r="B53" t="str">
            <v>Esquivo Ayala Sylvia Beatriz</v>
          </cell>
          <cell r="C53">
            <v>398.30100000000004</v>
          </cell>
          <cell r="D53">
            <v>11949.03</v>
          </cell>
          <cell r="E53">
            <v>0</v>
          </cell>
          <cell r="F53">
            <v>0</v>
          </cell>
          <cell r="G53">
            <v>0</v>
          </cell>
          <cell r="H53">
            <v>399</v>
          </cell>
          <cell r="I53">
            <v>1991.5050000000001</v>
          </cell>
          <cell r="J53">
            <v>15932.04</v>
          </cell>
          <cell r="K53">
            <v>12348.03</v>
          </cell>
          <cell r="L53">
            <v>1357.8300000000002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13705.86</v>
          </cell>
          <cell r="S53">
            <v>12009.95</v>
          </cell>
          <cell r="T53">
            <v>0.21360000000000001</v>
          </cell>
          <cell r="U53">
            <v>362.246376</v>
          </cell>
          <cell r="V53">
            <v>1271.8699999999999</v>
          </cell>
          <cell r="W53">
            <v>1634.1163759999999</v>
          </cell>
          <cell r="X53">
            <v>1634.1163759999999</v>
          </cell>
          <cell r="Y53">
            <v>0</v>
          </cell>
          <cell r="Z53">
            <v>1634.1163759999999</v>
          </cell>
          <cell r="AA53">
            <v>12705.418624</v>
          </cell>
          <cell r="AB53">
            <v>28637.458623999999</v>
          </cell>
          <cell r="AC53">
            <v>35069.049372384936</v>
          </cell>
          <cell r="AD53">
            <v>24222.32</v>
          </cell>
          <cell r="AE53">
            <v>0.23519999999999999</v>
          </cell>
          <cell r="AF53">
            <v>2551.1507483849368</v>
          </cell>
          <cell r="AG53">
            <v>3880.44</v>
          </cell>
          <cell r="AH53">
            <v>6431.5907483849369</v>
          </cell>
          <cell r="AI53">
            <v>6431.5907483849369</v>
          </cell>
          <cell r="AJ53">
            <v>0</v>
          </cell>
          <cell r="AK53">
            <v>6431.5907483849369</v>
          </cell>
          <cell r="AL53">
            <v>28637.458623999999</v>
          </cell>
          <cell r="AM53">
            <v>0</v>
          </cell>
          <cell r="AN53">
            <v>49</v>
          </cell>
          <cell r="AO53">
            <v>0</v>
          </cell>
          <cell r="AP53">
            <v>53</v>
          </cell>
          <cell r="AQ53">
            <v>4797.4743723849369</v>
          </cell>
          <cell r="AR53">
            <v>32534.349372384935</v>
          </cell>
        </row>
        <row r="54">
          <cell r="B54" t="str">
            <v>Uicab Martinez Jose Luis</v>
          </cell>
          <cell r="C54">
            <v>221.00533333333334</v>
          </cell>
          <cell r="D54">
            <v>5430.16</v>
          </cell>
          <cell r="E54">
            <v>600</v>
          </cell>
          <cell r="F54">
            <v>600</v>
          </cell>
          <cell r="G54">
            <v>0</v>
          </cell>
          <cell r="H54">
            <v>158</v>
          </cell>
          <cell r="I54">
            <v>905.02666666666664</v>
          </cell>
          <cell r="J54">
            <v>8840.2133333333331</v>
          </cell>
          <cell r="K54">
            <v>6788.16</v>
          </cell>
          <cell r="L54">
            <v>271.35166666666669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7059.5116666666663</v>
          </cell>
          <cell r="S54">
            <v>4910.1900000000005</v>
          </cell>
          <cell r="T54">
            <v>0.10879999999999999</v>
          </cell>
          <cell r="U54">
            <v>233.84619733333324</v>
          </cell>
          <cell r="V54">
            <v>288.33</v>
          </cell>
          <cell r="W54">
            <v>522.17619733333322</v>
          </cell>
          <cell r="X54">
            <v>522.17619733333322</v>
          </cell>
          <cell r="Y54">
            <v>253.54</v>
          </cell>
          <cell r="Z54">
            <v>268.63619733333326</v>
          </cell>
          <cell r="AA54">
            <v>7424.5504693333332</v>
          </cell>
          <cell r="AB54">
            <v>16264.763802666666</v>
          </cell>
          <cell r="AC54">
            <v>19037.777826381822</v>
          </cell>
          <cell r="AD54">
            <v>12009.95</v>
          </cell>
          <cell r="AE54">
            <v>0.21360000000000001</v>
          </cell>
          <cell r="AF54">
            <v>1501.1440237151571</v>
          </cell>
          <cell r="AG54">
            <v>1271.8699999999999</v>
          </cell>
          <cell r="AH54">
            <v>2773.0140237151572</v>
          </cell>
          <cell r="AI54">
            <v>2773.0140237151572</v>
          </cell>
          <cell r="AJ54">
            <v>0</v>
          </cell>
          <cell r="AK54">
            <v>2773.0140237151572</v>
          </cell>
          <cell r="AL54">
            <v>16264.763802666665</v>
          </cell>
          <cell r="AM54">
            <v>0</v>
          </cell>
          <cell r="AN54">
            <v>50</v>
          </cell>
          <cell r="AO54">
            <v>0</v>
          </cell>
          <cell r="AP54">
            <v>54</v>
          </cell>
          <cell r="AQ54">
            <v>2504.377826381824</v>
          </cell>
          <cell r="AR54">
            <v>16503.077826381821</v>
          </cell>
        </row>
        <row r="55">
          <cell r="B55" t="str">
            <v>Juarez Zapata Guadalupe</v>
          </cell>
          <cell r="C55">
            <v>177.60633333333334</v>
          </cell>
          <cell r="D55">
            <v>5328.1900000000005</v>
          </cell>
          <cell r="E55">
            <v>0</v>
          </cell>
          <cell r="F55">
            <v>0</v>
          </cell>
          <cell r="G55">
            <v>0</v>
          </cell>
          <cell r="H55">
            <v>158</v>
          </cell>
          <cell r="I55">
            <v>888.03166666666675</v>
          </cell>
          <cell r="J55">
            <v>7104.253333333334</v>
          </cell>
          <cell r="K55">
            <v>5486.1900000000005</v>
          </cell>
          <cell r="L55">
            <v>254.3566666666668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5740.5466666666671</v>
          </cell>
          <cell r="S55">
            <v>4910.1900000000005</v>
          </cell>
          <cell r="T55">
            <v>0.10879999999999999</v>
          </cell>
          <cell r="U55">
            <v>90.342805333333317</v>
          </cell>
          <cell r="V55">
            <v>288.33</v>
          </cell>
          <cell r="W55">
            <v>378.67280533333332</v>
          </cell>
          <cell r="X55">
            <v>378.67280533333332</v>
          </cell>
          <cell r="Y55">
            <v>294.63</v>
          </cell>
          <cell r="Z55">
            <v>84.04280533333332</v>
          </cell>
          <cell r="AA55">
            <v>6290.1788613333338</v>
          </cell>
          <cell r="AB55">
            <v>13394.432194666668</v>
          </cell>
          <cell r="AC55">
            <v>15387.813930145814</v>
          </cell>
          <cell r="AD55">
            <v>12009.95</v>
          </cell>
          <cell r="AE55">
            <v>0.21360000000000001</v>
          </cell>
          <cell r="AF55">
            <v>721.51173547914573</v>
          </cell>
          <cell r="AG55">
            <v>1271.8699999999999</v>
          </cell>
          <cell r="AH55">
            <v>1993.3817354791456</v>
          </cell>
          <cell r="AI55">
            <v>1993.3817354791456</v>
          </cell>
          <cell r="AJ55">
            <v>0</v>
          </cell>
          <cell r="AK55">
            <v>1993.3817354791456</v>
          </cell>
          <cell r="AL55">
            <v>13394.432194666668</v>
          </cell>
          <cell r="AM55">
            <v>0</v>
          </cell>
          <cell r="AN55">
            <v>51</v>
          </cell>
          <cell r="AO55">
            <v>0</v>
          </cell>
          <cell r="AP55">
            <v>55</v>
          </cell>
          <cell r="AQ55">
            <v>1909.3389301458124</v>
          </cell>
          <cell r="AR55">
            <v>12853.113930145813</v>
          </cell>
        </row>
        <row r="56">
          <cell r="B56" t="str">
            <v>Dzib Castillo Arcadio</v>
          </cell>
          <cell r="C56">
            <v>192.97066666666666</v>
          </cell>
          <cell r="D56">
            <v>5669.12</v>
          </cell>
          <cell r="E56">
            <v>120</v>
          </cell>
          <cell r="F56">
            <v>0</v>
          </cell>
          <cell r="G56">
            <v>0</v>
          </cell>
          <cell r="H56">
            <v>232</v>
          </cell>
          <cell r="I56">
            <v>944.85333333333335</v>
          </cell>
          <cell r="J56">
            <v>7718.8266666666659</v>
          </cell>
          <cell r="K56">
            <v>6021.12</v>
          </cell>
          <cell r="L56">
            <v>311.1783333333334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6332.2983333333332</v>
          </cell>
          <cell r="S56">
            <v>4910.1900000000005</v>
          </cell>
          <cell r="T56">
            <v>0.10879999999999999</v>
          </cell>
          <cell r="U56">
            <v>154.72538666666659</v>
          </cell>
          <cell r="V56">
            <v>288.33</v>
          </cell>
          <cell r="W56">
            <v>443.05538666666655</v>
          </cell>
          <cell r="X56">
            <v>443.05538666666655</v>
          </cell>
          <cell r="Y56">
            <v>253.54</v>
          </cell>
          <cell r="Z56">
            <v>189.51538666666656</v>
          </cell>
          <cell r="AA56">
            <v>6776.4579466666664</v>
          </cell>
          <cell r="AB56">
            <v>14495.284613333333</v>
          </cell>
          <cell r="AC56">
            <v>16787.677127839946</v>
          </cell>
          <cell r="AD56">
            <v>12009.95</v>
          </cell>
          <cell r="AE56">
            <v>0.21360000000000001</v>
          </cell>
          <cell r="AF56">
            <v>1020.5225145066124</v>
          </cell>
          <cell r="AG56">
            <v>1271.8699999999999</v>
          </cell>
          <cell r="AH56">
            <v>2292.3925145066123</v>
          </cell>
          <cell r="AI56">
            <v>2292.3925145066123</v>
          </cell>
          <cell r="AJ56">
            <v>0</v>
          </cell>
          <cell r="AK56">
            <v>2292.3925145066123</v>
          </cell>
          <cell r="AL56">
            <v>14495.284613333333</v>
          </cell>
          <cell r="AM56">
            <v>0</v>
          </cell>
          <cell r="AN56">
            <v>52</v>
          </cell>
          <cell r="AO56">
            <v>0</v>
          </cell>
          <cell r="AP56">
            <v>56</v>
          </cell>
          <cell r="AQ56">
            <v>2102.8771278399458</v>
          </cell>
          <cell r="AR56">
            <v>14252.977127839946</v>
          </cell>
        </row>
        <row r="57">
          <cell r="B57" t="str">
            <v>Alvarez Caballero Francisco Ruben</v>
          </cell>
          <cell r="C57">
            <v>192.97066666666666</v>
          </cell>
          <cell r="D57">
            <v>5669.12</v>
          </cell>
          <cell r="E57">
            <v>120</v>
          </cell>
          <cell r="F57">
            <v>0</v>
          </cell>
          <cell r="G57">
            <v>0</v>
          </cell>
          <cell r="H57">
            <v>232</v>
          </cell>
          <cell r="I57">
            <v>944.85333333333335</v>
          </cell>
          <cell r="J57">
            <v>7718.8266666666659</v>
          </cell>
          <cell r="K57">
            <v>6021.12</v>
          </cell>
          <cell r="L57">
            <v>311.1783333333334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6332.2983333333332</v>
          </cell>
          <cell r="S57">
            <v>4910.1900000000005</v>
          </cell>
          <cell r="T57">
            <v>0.10879999999999999</v>
          </cell>
          <cell r="U57">
            <v>154.72538666666659</v>
          </cell>
          <cell r="V57">
            <v>288.33</v>
          </cell>
          <cell r="W57">
            <v>443.05538666666655</v>
          </cell>
          <cell r="X57">
            <v>443.05538666666655</v>
          </cell>
          <cell r="Y57">
            <v>253.54</v>
          </cell>
          <cell r="Z57">
            <v>189.51538666666656</v>
          </cell>
          <cell r="AA57">
            <v>6776.4579466666664</v>
          </cell>
          <cell r="AB57">
            <v>14495.284613333333</v>
          </cell>
          <cell r="AC57">
            <v>16787.677127839946</v>
          </cell>
          <cell r="AD57">
            <v>12009.95</v>
          </cell>
          <cell r="AE57">
            <v>0.21360000000000001</v>
          </cell>
          <cell r="AF57">
            <v>1020.5225145066124</v>
          </cell>
          <cell r="AG57">
            <v>1271.8699999999999</v>
          </cell>
          <cell r="AH57">
            <v>2292.3925145066123</v>
          </cell>
          <cell r="AI57">
            <v>2292.3925145066123</v>
          </cell>
          <cell r="AJ57">
            <v>0</v>
          </cell>
          <cell r="AK57">
            <v>2292.3925145066123</v>
          </cell>
          <cell r="AL57">
            <v>14495.284613333333</v>
          </cell>
          <cell r="AM57">
            <v>0</v>
          </cell>
          <cell r="AN57">
            <v>53</v>
          </cell>
          <cell r="AO57">
            <v>0</v>
          </cell>
          <cell r="AP57">
            <v>57</v>
          </cell>
          <cell r="AQ57">
            <v>2102.8771278399458</v>
          </cell>
          <cell r="AR57">
            <v>14252.977127839946</v>
          </cell>
        </row>
        <row r="58">
          <cell r="B58" t="str">
            <v>Tamayo Canto Angelica Beatriz</v>
          </cell>
          <cell r="C58">
            <v>209.91400000000002</v>
          </cell>
          <cell r="D58">
            <v>6297.42</v>
          </cell>
          <cell r="E58">
            <v>0</v>
          </cell>
          <cell r="F58">
            <v>0</v>
          </cell>
          <cell r="G58">
            <v>0</v>
          </cell>
          <cell r="H58">
            <v>85</v>
          </cell>
          <cell r="I58">
            <v>1049.57</v>
          </cell>
          <cell r="J58">
            <v>8396.5600000000013</v>
          </cell>
          <cell r="K58">
            <v>6382.42</v>
          </cell>
          <cell r="L58">
            <v>415.89499999999998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6798.3150000000005</v>
          </cell>
          <cell r="S58">
            <v>4910.1900000000005</v>
          </cell>
          <cell r="T58">
            <v>0.10879999999999999</v>
          </cell>
          <cell r="U58">
            <v>205.428</v>
          </cell>
          <cell r="V58">
            <v>288.33</v>
          </cell>
          <cell r="W58">
            <v>493.75799999999998</v>
          </cell>
          <cell r="X58">
            <v>493.75799999999998</v>
          </cell>
          <cell r="Y58">
            <v>253.54</v>
          </cell>
          <cell r="Z58">
            <v>240.21799999999999</v>
          </cell>
          <cell r="AA58">
            <v>7191.7719999999999</v>
          </cell>
          <cell r="AB58">
            <v>15588.332000000002</v>
          </cell>
          <cell r="AC58">
            <v>18177.615310274668</v>
          </cell>
          <cell r="AD58">
            <v>12009.95</v>
          </cell>
          <cell r="AE58">
            <v>0.21360000000000001</v>
          </cell>
          <cell r="AF58">
            <v>1317.4133102746691</v>
          </cell>
          <cell r="AG58">
            <v>1271.8699999999999</v>
          </cell>
          <cell r="AH58">
            <v>2589.283310274669</v>
          </cell>
          <cell r="AI58">
            <v>2589.283310274669</v>
          </cell>
          <cell r="AJ58">
            <v>0</v>
          </cell>
          <cell r="AK58">
            <v>2589.283310274669</v>
          </cell>
          <cell r="AL58">
            <v>15588.331999999999</v>
          </cell>
          <cell r="AM58">
            <v>0</v>
          </cell>
          <cell r="AN58">
            <v>54</v>
          </cell>
          <cell r="AO58">
            <v>0</v>
          </cell>
          <cell r="AP58">
            <v>58</v>
          </cell>
          <cell r="AQ58">
            <v>2349.0653102746692</v>
          </cell>
          <cell r="AR58">
            <v>15642.915310274668</v>
          </cell>
        </row>
        <row r="59">
          <cell r="B59" t="str">
            <v>Cuevas Bates Ruy Ismael</v>
          </cell>
          <cell r="C59">
            <v>201.25</v>
          </cell>
          <cell r="D59">
            <v>5819.5</v>
          </cell>
          <cell r="E59">
            <v>218</v>
          </cell>
          <cell r="F59">
            <v>0</v>
          </cell>
          <cell r="G59">
            <v>0</v>
          </cell>
          <cell r="H59">
            <v>232</v>
          </cell>
          <cell r="I59">
            <v>969.91666666666663</v>
          </cell>
          <cell r="J59">
            <v>8050</v>
          </cell>
          <cell r="K59">
            <v>6269.5</v>
          </cell>
          <cell r="L59">
            <v>336.24166666666667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6605.7416666666668</v>
          </cell>
          <cell r="S59">
            <v>4910.1900000000005</v>
          </cell>
          <cell r="T59">
            <v>0.10879999999999999</v>
          </cell>
          <cell r="U59">
            <v>184.47602133333328</v>
          </cell>
          <cell r="V59">
            <v>288.33</v>
          </cell>
          <cell r="W59">
            <v>472.80602133333326</v>
          </cell>
          <cell r="X59">
            <v>472.80602133333326</v>
          </cell>
          <cell r="Y59">
            <v>253.54</v>
          </cell>
          <cell r="Z59">
            <v>219.26602133333327</v>
          </cell>
          <cell r="AA59">
            <v>7020.1506453333341</v>
          </cell>
          <cell r="AB59">
            <v>15070.150645333335</v>
          </cell>
          <cell r="AC59">
            <v>17518.686832824689</v>
          </cell>
          <cell r="AD59">
            <v>12009.95</v>
          </cell>
          <cell r="AE59">
            <v>0.21360000000000001</v>
          </cell>
          <cell r="AF59">
            <v>1176.6661874913534</v>
          </cell>
          <cell r="AG59">
            <v>1271.8699999999999</v>
          </cell>
          <cell r="AH59">
            <v>2448.5361874913533</v>
          </cell>
          <cell r="AI59">
            <v>2448.5361874913533</v>
          </cell>
          <cell r="AJ59">
            <v>0</v>
          </cell>
          <cell r="AK59">
            <v>2448.5361874913533</v>
          </cell>
          <cell r="AL59">
            <v>15070.150645333335</v>
          </cell>
          <cell r="AM59">
            <v>0</v>
          </cell>
          <cell r="AN59">
            <v>55</v>
          </cell>
          <cell r="AO59">
            <v>0</v>
          </cell>
          <cell r="AP59">
            <v>59</v>
          </cell>
          <cell r="AQ59">
            <v>2229.2701661580199</v>
          </cell>
          <cell r="AR59">
            <v>14983.986832824688</v>
          </cell>
        </row>
        <row r="60">
          <cell r="B60" t="str">
            <v>Vargas Camargo Sergio Esteban</v>
          </cell>
          <cell r="C60">
            <v>236.58066666666667</v>
          </cell>
          <cell r="D60">
            <v>6297.42</v>
          </cell>
          <cell r="E60">
            <v>600</v>
          </cell>
          <cell r="F60">
            <v>200</v>
          </cell>
          <cell r="G60">
            <v>0</v>
          </cell>
          <cell r="H60">
            <v>158</v>
          </cell>
          <cell r="I60">
            <v>1049.57</v>
          </cell>
          <cell r="J60">
            <v>9463.2266666666674</v>
          </cell>
          <cell r="K60">
            <v>7255.42</v>
          </cell>
          <cell r="L60">
            <v>415.89499999999998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7671.3150000000005</v>
          </cell>
          <cell r="S60">
            <v>4910.1900000000005</v>
          </cell>
          <cell r="T60">
            <v>0.10879999999999999</v>
          </cell>
          <cell r="U60">
            <v>300.41039999999998</v>
          </cell>
          <cell r="V60">
            <v>288.33</v>
          </cell>
          <cell r="W60">
            <v>588.74039999999991</v>
          </cell>
          <cell r="X60">
            <v>588.74039999999991</v>
          </cell>
          <cell r="Y60">
            <v>0</v>
          </cell>
          <cell r="Z60">
            <v>588.74039999999991</v>
          </cell>
          <cell r="AA60">
            <v>7716.2496000000001</v>
          </cell>
          <cell r="AB60">
            <v>17179.476266666668</v>
          </cell>
          <cell r="AC60">
            <v>20200.942200746016</v>
          </cell>
          <cell r="AD60">
            <v>12009.95</v>
          </cell>
          <cell r="AE60">
            <v>0.21360000000000001</v>
          </cell>
          <cell r="AF60">
            <v>1749.595934079349</v>
          </cell>
          <cell r="AG60">
            <v>1271.8699999999999</v>
          </cell>
          <cell r="AH60">
            <v>3021.4659340793487</v>
          </cell>
          <cell r="AI60">
            <v>3021.4659340793487</v>
          </cell>
          <cell r="AJ60">
            <v>0</v>
          </cell>
          <cell r="AK60">
            <v>3021.4659340793487</v>
          </cell>
          <cell r="AL60">
            <v>17179.476266666668</v>
          </cell>
          <cell r="AM60">
            <v>0</v>
          </cell>
          <cell r="AN60">
            <v>56</v>
          </cell>
          <cell r="AO60">
            <v>0</v>
          </cell>
          <cell r="AP60">
            <v>60</v>
          </cell>
          <cell r="AQ60">
            <v>2432.725534079349</v>
          </cell>
          <cell r="AR60">
            <v>17666.242200746015</v>
          </cell>
        </row>
        <row r="61">
          <cell r="B61" t="str">
            <v>Trejo Dzib Carlos Francisco</v>
          </cell>
          <cell r="C61">
            <v>195.16566666666668</v>
          </cell>
          <cell r="D61">
            <v>5354.97</v>
          </cell>
          <cell r="E61">
            <v>500</v>
          </cell>
          <cell r="F61">
            <v>0</v>
          </cell>
          <cell r="G61">
            <v>0</v>
          </cell>
          <cell r="H61">
            <v>312</v>
          </cell>
          <cell r="I61">
            <v>892.495</v>
          </cell>
          <cell r="J61">
            <v>7806.626666666667</v>
          </cell>
          <cell r="K61">
            <v>6166.97</v>
          </cell>
          <cell r="L61">
            <v>258.82000000000005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6425.79</v>
          </cell>
          <cell r="S61">
            <v>4910.1900000000005</v>
          </cell>
          <cell r="T61">
            <v>0.10879999999999999</v>
          </cell>
          <cell r="U61">
            <v>164.89727999999994</v>
          </cell>
          <cell r="V61">
            <v>288.33</v>
          </cell>
          <cell r="W61">
            <v>453.22727999999995</v>
          </cell>
          <cell r="X61">
            <v>453.22727999999995</v>
          </cell>
          <cell r="Y61">
            <v>253.54</v>
          </cell>
          <cell r="Z61">
            <v>199.68727999999996</v>
          </cell>
          <cell r="AA61">
            <v>6859.77772</v>
          </cell>
          <cell r="AB61">
            <v>14666.404386666667</v>
          </cell>
          <cell r="AC61">
            <v>17005.276025771451</v>
          </cell>
          <cell r="AD61">
            <v>12009.95</v>
          </cell>
          <cell r="AE61">
            <v>0.21360000000000001</v>
          </cell>
          <cell r="AF61">
            <v>1067.0016391047818</v>
          </cell>
          <cell r="AG61">
            <v>1271.8699999999999</v>
          </cell>
          <cell r="AH61">
            <v>2338.8716391047819</v>
          </cell>
          <cell r="AI61">
            <v>2338.8716391047819</v>
          </cell>
          <cell r="AJ61">
            <v>0</v>
          </cell>
          <cell r="AK61">
            <v>2338.8716391047819</v>
          </cell>
          <cell r="AL61">
            <v>14666.404386666669</v>
          </cell>
          <cell r="AM61">
            <v>0</v>
          </cell>
          <cell r="AN61">
            <v>57</v>
          </cell>
          <cell r="AO61">
            <v>0</v>
          </cell>
          <cell r="AP61">
            <v>61</v>
          </cell>
          <cell r="AQ61">
            <v>2139.1843591047818</v>
          </cell>
          <cell r="AR61">
            <v>14470.57602577145</v>
          </cell>
        </row>
        <row r="62">
          <cell r="B62" t="str">
            <v>Uc Canche Jacinto</v>
          </cell>
          <cell r="C62">
            <v>181.80533333333332</v>
          </cell>
          <cell r="D62">
            <v>5430.16</v>
          </cell>
          <cell r="E62">
            <v>24</v>
          </cell>
          <cell r="F62">
            <v>0</v>
          </cell>
          <cell r="G62">
            <v>0</v>
          </cell>
          <cell r="H62">
            <v>399</v>
          </cell>
          <cell r="I62">
            <v>905.02666666666664</v>
          </cell>
          <cell r="J62">
            <v>7272.2133333333331</v>
          </cell>
          <cell r="K62">
            <v>5853.16</v>
          </cell>
          <cell r="L62">
            <v>271.35166666666669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6124.5116666666663</v>
          </cell>
          <cell r="S62">
            <v>4910.1900000000005</v>
          </cell>
          <cell r="T62">
            <v>0.10879999999999999</v>
          </cell>
          <cell r="U62">
            <v>132.11819733333323</v>
          </cell>
          <cell r="V62">
            <v>288.33</v>
          </cell>
          <cell r="W62">
            <v>420.44819733333321</v>
          </cell>
          <cell r="X62">
            <v>420.44819733333321</v>
          </cell>
          <cell r="Y62">
            <v>294.63</v>
          </cell>
          <cell r="Z62">
            <v>125.81819733333322</v>
          </cell>
          <cell r="AA62">
            <v>6632.3684693333335</v>
          </cell>
          <cell r="AB62">
            <v>13904.581802666667</v>
          </cell>
          <cell r="AC62">
            <v>16036.529097999322</v>
          </cell>
          <cell r="AD62">
            <v>12009.95</v>
          </cell>
          <cell r="AE62">
            <v>0.21360000000000001</v>
          </cell>
          <cell r="AF62">
            <v>860.07729533265513</v>
          </cell>
          <cell r="AG62">
            <v>1271.8699999999999</v>
          </cell>
          <cell r="AH62">
            <v>2131.9472953326549</v>
          </cell>
          <cell r="AI62">
            <v>2131.9472953326549</v>
          </cell>
          <cell r="AJ62">
            <v>0</v>
          </cell>
          <cell r="AK62">
            <v>2131.9472953326549</v>
          </cell>
          <cell r="AL62">
            <v>13904.581802666667</v>
          </cell>
          <cell r="AM62">
            <v>0</v>
          </cell>
          <cell r="AN62">
            <v>58</v>
          </cell>
          <cell r="AO62">
            <v>0</v>
          </cell>
          <cell r="AP62">
            <v>62</v>
          </cell>
          <cell r="AQ62">
            <v>2006.1290979993216</v>
          </cell>
          <cell r="AR62">
            <v>13501.829097999322</v>
          </cell>
        </row>
        <row r="63">
          <cell r="B63" t="str">
            <v>Zepeda Garcia Xochitl Selene</v>
          </cell>
          <cell r="C63">
            <v>252.76200000000003</v>
          </cell>
          <cell r="D63">
            <v>7582.8600000000006</v>
          </cell>
          <cell r="E63">
            <v>0</v>
          </cell>
          <cell r="F63">
            <v>0</v>
          </cell>
          <cell r="G63">
            <v>0</v>
          </cell>
          <cell r="H63">
            <v>158</v>
          </cell>
          <cell r="I63">
            <v>1263.8100000000002</v>
          </cell>
          <cell r="J63">
            <v>10110.480000000001</v>
          </cell>
          <cell r="K63">
            <v>7740.8600000000006</v>
          </cell>
          <cell r="L63">
            <v>630.13500000000022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8370.9950000000008</v>
          </cell>
          <cell r="S63">
            <v>4910.1900000000005</v>
          </cell>
          <cell r="T63">
            <v>0.10879999999999999</v>
          </cell>
          <cell r="U63">
            <v>376.53558400000003</v>
          </cell>
          <cell r="V63">
            <v>288.33</v>
          </cell>
          <cell r="W63">
            <v>664.86558400000001</v>
          </cell>
          <cell r="X63">
            <v>664.86558400000001</v>
          </cell>
          <cell r="Y63">
            <v>0</v>
          </cell>
          <cell r="Z63">
            <v>664.86558400000001</v>
          </cell>
          <cell r="AA63">
            <v>8339.8044160000009</v>
          </cell>
          <cell r="AB63">
            <v>18450.284416000002</v>
          </cell>
          <cell r="AC63">
            <v>21816.924079348937</v>
          </cell>
          <cell r="AD63">
            <v>12009.95</v>
          </cell>
          <cell r="AE63">
            <v>0.21360000000000001</v>
          </cell>
          <cell r="AF63">
            <v>2094.7696633489331</v>
          </cell>
          <cell r="AG63">
            <v>1271.8699999999999</v>
          </cell>
          <cell r="AH63">
            <v>3366.639663348933</v>
          </cell>
          <cell r="AI63">
            <v>3366.639663348933</v>
          </cell>
          <cell r="AJ63">
            <v>0</v>
          </cell>
          <cell r="AK63">
            <v>3366.639663348933</v>
          </cell>
          <cell r="AL63">
            <v>18450.284416000002</v>
          </cell>
          <cell r="AM63">
            <v>0</v>
          </cell>
          <cell r="AN63">
            <v>59</v>
          </cell>
          <cell r="AO63">
            <v>0</v>
          </cell>
          <cell r="AP63">
            <v>63</v>
          </cell>
          <cell r="AQ63">
            <v>2701.7740793489329</v>
          </cell>
          <cell r="AR63">
            <v>19282.224079348936</v>
          </cell>
        </row>
        <row r="64">
          <cell r="B64" t="str">
            <v>Itza Chan Rolando</v>
          </cell>
          <cell r="C64">
            <v>181.80533333333332</v>
          </cell>
          <cell r="D64">
            <v>5430.16</v>
          </cell>
          <cell r="E64">
            <v>24</v>
          </cell>
          <cell r="F64">
            <v>0</v>
          </cell>
          <cell r="G64">
            <v>0</v>
          </cell>
          <cell r="H64">
            <v>312</v>
          </cell>
          <cell r="I64">
            <v>905.02666666666664</v>
          </cell>
          <cell r="J64">
            <v>7272.2133333333331</v>
          </cell>
          <cell r="K64">
            <v>5766.16</v>
          </cell>
          <cell r="L64">
            <v>271.35166666666669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6037.5116666666663</v>
          </cell>
          <cell r="S64">
            <v>4910.1900000000005</v>
          </cell>
          <cell r="T64">
            <v>0.10879999999999999</v>
          </cell>
          <cell r="U64">
            <v>122.65259733333323</v>
          </cell>
          <cell r="V64">
            <v>288.33</v>
          </cell>
          <cell r="W64">
            <v>410.98259733333322</v>
          </cell>
          <cell r="X64">
            <v>410.98259733333322</v>
          </cell>
          <cell r="Y64">
            <v>294.63</v>
          </cell>
          <cell r="Z64">
            <v>116.35259733333322</v>
          </cell>
          <cell r="AA64">
            <v>6554.834069333333</v>
          </cell>
          <cell r="AB64">
            <v>13827.047402666667</v>
          </cell>
          <cell r="AC64">
            <v>15937.93499830451</v>
          </cell>
          <cell r="AD64">
            <v>12009.95</v>
          </cell>
          <cell r="AE64">
            <v>0.21360000000000001</v>
          </cell>
          <cell r="AF64">
            <v>839.01759563784333</v>
          </cell>
          <cell r="AG64">
            <v>1271.8699999999999</v>
          </cell>
          <cell r="AH64">
            <v>2110.8875956378433</v>
          </cell>
          <cell r="AI64">
            <v>2110.8875956378433</v>
          </cell>
          <cell r="AJ64">
            <v>0</v>
          </cell>
          <cell r="AK64">
            <v>2110.8875956378433</v>
          </cell>
          <cell r="AL64">
            <v>13827.047402666667</v>
          </cell>
          <cell r="AM64">
            <v>0</v>
          </cell>
          <cell r="AN64">
            <v>60</v>
          </cell>
          <cell r="AO64">
            <v>0</v>
          </cell>
          <cell r="AP64">
            <v>64</v>
          </cell>
          <cell r="AQ64">
            <v>1994.5349983045101</v>
          </cell>
          <cell r="AR64">
            <v>13403.23499830451</v>
          </cell>
        </row>
        <row r="65">
          <cell r="B65" t="str">
            <v>Canul Crespo Jose Federico</v>
          </cell>
          <cell r="C65">
            <v>193.98333333333332</v>
          </cell>
          <cell r="D65">
            <v>5819.5</v>
          </cell>
          <cell r="E65">
            <v>0</v>
          </cell>
          <cell r="F65">
            <v>0</v>
          </cell>
          <cell r="G65">
            <v>0</v>
          </cell>
          <cell r="H65">
            <v>85</v>
          </cell>
          <cell r="I65">
            <v>969.91666666666663</v>
          </cell>
          <cell r="J65">
            <v>7759.333333333333</v>
          </cell>
          <cell r="K65">
            <v>5904.5</v>
          </cell>
          <cell r="L65">
            <v>336.24166666666667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6240.7416666666668</v>
          </cell>
          <cell r="S65">
            <v>4910.1900000000005</v>
          </cell>
          <cell r="T65">
            <v>0.10879999999999999</v>
          </cell>
          <cell r="U65">
            <v>144.76402133333329</v>
          </cell>
          <cell r="V65">
            <v>288.33</v>
          </cell>
          <cell r="W65">
            <v>433.09402133333327</v>
          </cell>
          <cell r="X65">
            <v>433.09402133333327</v>
          </cell>
          <cell r="Y65">
            <v>253.54</v>
          </cell>
          <cell r="Z65">
            <v>179.55402133333328</v>
          </cell>
          <cell r="AA65">
            <v>6694.8626453333336</v>
          </cell>
          <cell r="AB65">
            <v>14454.195978666667</v>
          </cell>
          <cell r="AC65">
            <v>16735.428101051202</v>
          </cell>
          <cell r="AD65">
            <v>12009.95</v>
          </cell>
          <cell r="AE65">
            <v>0.21360000000000001</v>
          </cell>
          <cell r="AF65">
            <v>1009.3621223845367</v>
          </cell>
          <cell r="AG65">
            <v>1271.8699999999999</v>
          </cell>
          <cell r="AH65">
            <v>2281.2321223845365</v>
          </cell>
          <cell r="AI65">
            <v>2281.2321223845365</v>
          </cell>
          <cell r="AJ65">
            <v>0</v>
          </cell>
          <cell r="AK65">
            <v>2281.2321223845365</v>
          </cell>
          <cell r="AL65">
            <v>14454.195978666667</v>
          </cell>
          <cell r="AM65">
            <v>0</v>
          </cell>
          <cell r="AN65">
            <v>61</v>
          </cell>
          <cell r="AO65">
            <v>0</v>
          </cell>
          <cell r="AP65">
            <v>65</v>
          </cell>
          <cell r="AQ65">
            <v>2101.6781010512032</v>
          </cell>
          <cell r="AR65">
            <v>14200.728101051202</v>
          </cell>
        </row>
        <row r="66">
          <cell r="B66" t="str">
            <v>Varguez Calderon Carlos Renan</v>
          </cell>
          <cell r="C66">
            <v>173.34900000000002</v>
          </cell>
          <cell r="D66">
            <v>5200.47</v>
          </cell>
          <cell r="E66">
            <v>0</v>
          </cell>
          <cell r="F66">
            <v>0</v>
          </cell>
          <cell r="G66">
            <v>0</v>
          </cell>
          <cell r="H66">
            <v>232</v>
          </cell>
          <cell r="I66">
            <v>866.745</v>
          </cell>
          <cell r="J66">
            <v>6933.9600000000009</v>
          </cell>
          <cell r="K66">
            <v>5432.47</v>
          </cell>
          <cell r="L66">
            <v>233.07000000000005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5665.54</v>
          </cell>
          <cell r="S66">
            <v>4910.1900000000005</v>
          </cell>
          <cell r="T66">
            <v>0.10879999999999999</v>
          </cell>
          <cell r="U66">
            <v>82.182079999999942</v>
          </cell>
          <cell r="V66">
            <v>288.33</v>
          </cell>
          <cell r="W66">
            <v>370.51207999999991</v>
          </cell>
          <cell r="X66">
            <v>370.51207999999991</v>
          </cell>
          <cell r="Y66">
            <v>294.63</v>
          </cell>
          <cell r="Z66">
            <v>75.882079999999917</v>
          </cell>
          <cell r="AA66">
            <v>6223.3329199999998</v>
          </cell>
          <cell r="AB66">
            <v>13157.29292</v>
          </cell>
          <cell r="AC66">
            <v>15086.263479145471</v>
          </cell>
          <cell r="AD66">
            <v>12009.95</v>
          </cell>
          <cell r="AE66">
            <v>0.21360000000000001</v>
          </cell>
          <cell r="AF66">
            <v>657.10055914547252</v>
          </cell>
          <cell r="AG66">
            <v>1271.8699999999999</v>
          </cell>
          <cell r="AH66">
            <v>1928.9705591454724</v>
          </cell>
          <cell r="AI66">
            <v>1928.9705591454724</v>
          </cell>
          <cell r="AJ66">
            <v>0</v>
          </cell>
          <cell r="AK66">
            <v>1928.9705591454724</v>
          </cell>
          <cell r="AL66">
            <v>13157.292919999998</v>
          </cell>
          <cell r="AM66">
            <v>0</v>
          </cell>
          <cell r="AN66">
            <v>62</v>
          </cell>
          <cell r="AO66">
            <v>0</v>
          </cell>
          <cell r="AP66">
            <v>66</v>
          </cell>
          <cell r="AQ66">
            <v>1853.0884791454725</v>
          </cell>
          <cell r="AR66">
            <v>12551.563479145472</v>
          </cell>
        </row>
        <row r="67">
          <cell r="B67" t="str">
            <v>Ortiz Santos William Andres</v>
          </cell>
          <cell r="C67">
            <v>177.60633333333334</v>
          </cell>
          <cell r="D67">
            <v>5328.1900000000005</v>
          </cell>
          <cell r="E67">
            <v>0</v>
          </cell>
          <cell r="F67">
            <v>0</v>
          </cell>
          <cell r="G67">
            <v>0</v>
          </cell>
          <cell r="H67">
            <v>232</v>
          </cell>
          <cell r="I67">
            <v>888.03166666666675</v>
          </cell>
          <cell r="J67">
            <v>7104.253333333334</v>
          </cell>
          <cell r="K67">
            <v>5560.1900000000005</v>
          </cell>
          <cell r="L67">
            <v>254.3566666666668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5814.5466666666671</v>
          </cell>
          <cell r="S67">
            <v>4910.1900000000005</v>
          </cell>
          <cell r="T67">
            <v>0.10879999999999999</v>
          </cell>
          <cell r="U67">
            <v>98.394005333333311</v>
          </cell>
          <cell r="V67">
            <v>288.33</v>
          </cell>
          <cell r="W67">
            <v>386.72400533333331</v>
          </cell>
          <cell r="X67">
            <v>386.72400533333331</v>
          </cell>
          <cell r="Y67">
            <v>294.63</v>
          </cell>
          <cell r="Z67">
            <v>92.094005333333314</v>
          </cell>
          <cell r="AA67">
            <v>6356.1276613333339</v>
          </cell>
          <cell r="AB67">
            <v>13460.380994666668</v>
          </cell>
          <cell r="AC67">
            <v>15471.67557816209</v>
          </cell>
          <cell r="AD67">
            <v>12009.95</v>
          </cell>
          <cell r="AE67">
            <v>0.21360000000000001</v>
          </cell>
          <cell r="AF67">
            <v>739.42458349542244</v>
          </cell>
          <cell r="AG67">
            <v>1271.8699999999999</v>
          </cell>
          <cell r="AH67">
            <v>2011.2945834954223</v>
          </cell>
          <cell r="AI67">
            <v>2011.2945834954223</v>
          </cell>
          <cell r="AJ67">
            <v>0</v>
          </cell>
          <cell r="AK67">
            <v>2011.2945834954223</v>
          </cell>
          <cell r="AL67">
            <v>13460.380994666668</v>
          </cell>
          <cell r="AM67">
            <v>0</v>
          </cell>
          <cell r="AN67">
            <v>63</v>
          </cell>
          <cell r="AO67">
            <v>0</v>
          </cell>
          <cell r="AP67">
            <v>67</v>
          </cell>
          <cell r="AQ67">
            <v>1919.200578162089</v>
          </cell>
          <cell r="AR67">
            <v>12936.975578162092</v>
          </cell>
        </row>
        <row r="68">
          <cell r="B68" t="str">
            <v>Moreno Quijano Jose</v>
          </cell>
          <cell r="C68">
            <v>177.60633333333334</v>
          </cell>
          <cell r="D68">
            <v>5328.1900000000005</v>
          </cell>
          <cell r="E68">
            <v>0</v>
          </cell>
          <cell r="F68">
            <v>0</v>
          </cell>
          <cell r="G68">
            <v>0</v>
          </cell>
          <cell r="H68">
            <v>158</v>
          </cell>
          <cell r="I68">
            <v>888.03166666666675</v>
          </cell>
          <cell r="J68">
            <v>7104.253333333334</v>
          </cell>
          <cell r="K68">
            <v>5486.1900000000005</v>
          </cell>
          <cell r="L68">
            <v>254.3566666666668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5740.5466666666671</v>
          </cell>
          <cell r="S68">
            <v>4910.1900000000005</v>
          </cell>
          <cell r="T68">
            <v>0.10879999999999999</v>
          </cell>
          <cell r="U68">
            <v>90.342805333333317</v>
          </cell>
          <cell r="V68">
            <v>288.33</v>
          </cell>
          <cell r="W68">
            <v>378.67280533333332</v>
          </cell>
          <cell r="X68">
            <v>378.67280533333332</v>
          </cell>
          <cell r="Y68">
            <v>294.63</v>
          </cell>
          <cell r="Z68">
            <v>84.04280533333332</v>
          </cell>
          <cell r="AA68">
            <v>6290.1788613333338</v>
          </cell>
          <cell r="AB68">
            <v>13394.432194666668</v>
          </cell>
          <cell r="AC68">
            <v>15387.813930145814</v>
          </cell>
          <cell r="AD68">
            <v>12009.95</v>
          </cell>
          <cell r="AE68">
            <v>0.21360000000000001</v>
          </cell>
          <cell r="AF68">
            <v>721.51173547914573</v>
          </cell>
          <cell r="AG68">
            <v>1271.8699999999999</v>
          </cell>
          <cell r="AH68">
            <v>1993.3817354791456</v>
          </cell>
          <cell r="AI68">
            <v>1993.3817354791456</v>
          </cell>
          <cell r="AJ68">
            <v>0</v>
          </cell>
          <cell r="AK68">
            <v>1993.3817354791456</v>
          </cell>
          <cell r="AL68">
            <v>13394.432194666668</v>
          </cell>
          <cell r="AM68">
            <v>0</v>
          </cell>
          <cell r="AN68">
            <v>64</v>
          </cell>
          <cell r="AO68">
            <v>0</v>
          </cell>
          <cell r="AP68">
            <v>68</v>
          </cell>
          <cell r="AQ68">
            <v>1909.3389301458124</v>
          </cell>
          <cell r="AR68">
            <v>12853.113930145813</v>
          </cell>
        </row>
        <row r="69">
          <cell r="B69" t="str">
            <v>Palma Mendez Raul Humberto</v>
          </cell>
          <cell r="C69">
            <v>199.27066666666667</v>
          </cell>
          <cell r="D69">
            <v>5978.12</v>
          </cell>
          <cell r="E69">
            <v>0</v>
          </cell>
          <cell r="F69">
            <v>0</v>
          </cell>
          <cell r="G69">
            <v>0</v>
          </cell>
          <cell r="H69">
            <v>85</v>
          </cell>
          <cell r="I69">
            <v>996.35333333333335</v>
          </cell>
          <cell r="J69">
            <v>7970.8266666666668</v>
          </cell>
          <cell r="K69">
            <v>6063.12</v>
          </cell>
          <cell r="L69">
            <v>362.6783333333334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6425.7983333333332</v>
          </cell>
          <cell r="S69">
            <v>4910.1900000000005</v>
          </cell>
          <cell r="T69">
            <v>0.10879999999999999</v>
          </cell>
          <cell r="U69">
            <v>164.89818666666659</v>
          </cell>
          <cell r="V69">
            <v>288.33</v>
          </cell>
          <cell r="W69">
            <v>453.2281866666666</v>
          </cell>
          <cell r="X69">
            <v>453.2281866666666</v>
          </cell>
          <cell r="Y69">
            <v>253.54</v>
          </cell>
          <cell r="Z69">
            <v>199.68818666666661</v>
          </cell>
          <cell r="AA69">
            <v>6859.7851466666671</v>
          </cell>
          <cell r="AB69">
            <v>14830.611813333333</v>
          </cell>
          <cell r="AC69">
            <v>17214.085062733131</v>
          </cell>
          <cell r="AD69">
            <v>12009.95</v>
          </cell>
          <cell r="AE69">
            <v>0.21360000000000001</v>
          </cell>
          <cell r="AF69">
            <v>1111.6032493997966</v>
          </cell>
          <cell r="AG69">
            <v>1271.8699999999999</v>
          </cell>
          <cell r="AH69">
            <v>2383.4732493997963</v>
          </cell>
          <cell r="AI69">
            <v>2383.4732493997963</v>
          </cell>
          <cell r="AJ69">
            <v>0</v>
          </cell>
          <cell r="AK69">
            <v>2383.4732493997963</v>
          </cell>
          <cell r="AL69">
            <v>14830.611813333335</v>
          </cell>
          <cell r="AM69">
            <v>0</v>
          </cell>
          <cell r="AN69">
            <v>65</v>
          </cell>
          <cell r="AO69">
            <v>0</v>
          </cell>
          <cell r="AP69">
            <v>69</v>
          </cell>
          <cell r="AQ69">
            <v>2183.7850627331295</v>
          </cell>
          <cell r="AR69">
            <v>14679.38506273313</v>
          </cell>
        </row>
        <row r="70">
          <cell r="B70" t="str">
            <v>Pacheco Gomez Manuel Jesus</v>
          </cell>
          <cell r="C70">
            <v>199.27066666666667</v>
          </cell>
          <cell r="D70">
            <v>5978.12</v>
          </cell>
          <cell r="E70">
            <v>0</v>
          </cell>
          <cell r="F70">
            <v>0</v>
          </cell>
          <cell r="G70">
            <v>0</v>
          </cell>
          <cell r="H70">
            <v>232</v>
          </cell>
          <cell r="I70">
            <v>996.35333333333335</v>
          </cell>
          <cell r="J70">
            <v>7970.8266666666668</v>
          </cell>
          <cell r="K70">
            <v>6210.12</v>
          </cell>
          <cell r="L70">
            <v>362.6783333333334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6572.7983333333332</v>
          </cell>
          <cell r="S70">
            <v>4910.1900000000005</v>
          </cell>
          <cell r="T70">
            <v>0.10879999999999999</v>
          </cell>
          <cell r="U70">
            <v>180.89178666666658</v>
          </cell>
          <cell r="V70">
            <v>288.33</v>
          </cell>
          <cell r="W70">
            <v>469.22178666666656</v>
          </cell>
          <cell r="X70">
            <v>469.22178666666656</v>
          </cell>
          <cell r="Y70">
            <v>253.54</v>
          </cell>
          <cell r="Z70">
            <v>215.68178666666657</v>
          </cell>
          <cell r="AA70">
            <v>6990.7915466666664</v>
          </cell>
          <cell r="AB70">
            <v>14961.618213333333</v>
          </cell>
          <cell r="AC70">
            <v>17380.67509325195</v>
          </cell>
          <cell r="AD70">
            <v>12009.95</v>
          </cell>
          <cell r="AE70">
            <v>0.21360000000000001</v>
          </cell>
          <cell r="AF70">
            <v>1147.1868799186163</v>
          </cell>
          <cell r="AG70">
            <v>1271.8699999999999</v>
          </cell>
          <cell r="AH70">
            <v>2419.0568799186162</v>
          </cell>
          <cell r="AI70">
            <v>2419.0568799186162</v>
          </cell>
          <cell r="AJ70">
            <v>0</v>
          </cell>
          <cell r="AK70">
            <v>2419.0568799186162</v>
          </cell>
          <cell r="AL70">
            <v>14961.618213333333</v>
          </cell>
          <cell r="AM70">
            <v>0</v>
          </cell>
          <cell r="AN70">
            <v>66</v>
          </cell>
          <cell r="AO70">
            <v>0</v>
          </cell>
          <cell r="AP70">
            <v>70</v>
          </cell>
          <cell r="AQ70">
            <v>2203.3750932519497</v>
          </cell>
          <cell r="AR70">
            <v>14845.975093251949</v>
          </cell>
        </row>
        <row r="71">
          <cell r="B71" t="str">
            <v>Gomez Lopez Maria Beatriz</v>
          </cell>
          <cell r="C71">
            <v>177.60633333333334</v>
          </cell>
          <cell r="D71">
            <v>5328.1900000000005</v>
          </cell>
          <cell r="E71">
            <v>0</v>
          </cell>
          <cell r="F71">
            <v>0</v>
          </cell>
          <cell r="G71">
            <v>0</v>
          </cell>
          <cell r="H71">
            <v>158</v>
          </cell>
          <cell r="I71">
            <v>888.03166666666675</v>
          </cell>
          <cell r="J71">
            <v>7104.253333333334</v>
          </cell>
          <cell r="K71">
            <v>5486.1900000000005</v>
          </cell>
          <cell r="L71">
            <v>254.3566666666668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5740.5466666666671</v>
          </cell>
          <cell r="S71">
            <v>4910.1900000000005</v>
          </cell>
          <cell r="T71">
            <v>0.10879999999999999</v>
          </cell>
          <cell r="U71">
            <v>90.342805333333317</v>
          </cell>
          <cell r="V71">
            <v>288.33</v>
          </cell>
          <cell r="W71">
            <v>378.67280533333332</v>
          </cell>
          <cell r="X71">
            <v>378.67280533333332</v>
          </cell>
          <cell r="Y71">
            <v>294.63</v>
          </cell>
          <cell r="Z71">
            <v>84.04280533333332</v>
          </cell>
          <cell r="AA71">
            <v>6290.1788613333338</v>
          </cell>
          <cell r="AB71">
            <v>13394.432194666668</v>
          </cell>
          <cell r="AC71">
            <v>15387.813930145814</v>
          </cell>
          <cell r="AD71">
            <v>12009.95</v>
          </cell>
          <cell r="AE71">
            <v>0.21360000000000001</v>
          </cell>
          <cell r="AF71">
            <v>721.51173547914573</v>
          </cell>
          <cell r="AG71">
            <v>1271.8699999999999</v>
          </cell>
          <cell r="AH71">
            <v>1993.3817354791456</v>
          </cell>
          <cell r="AI71">
            <v>1993.3817354791456</v>
          </cell>
          <cell r="AJ71">
            <v>0</v>
          </cell>
          <cell r="AK71">
            <v>1993.3817354791456</v>
          </cell>
          <cell r="AL71">
            <v>13394.432194666668</v>
          </cell>
          <cell r="AM71">
            <v>0</v>
          </cell>
          <cell r="AN71">
            <v>67</v>
          </cell>
          <cell r="AO71">
            <v>0</v>
          </cell>
          <cell r="AP71">
            <v>71</v>
          </cell>
          <cell r="AQ71">
            <v>1909.3389301458124</v>
          </cell>
          <cell r="AR71">
            <v>12853.113930145813</v>
          </cell>
        </row>
        <row r="72">
          <cell r="B72" t="str">
            <v>Morales Varguez Sugely Elena</v>
          </cell>
          <cell r="C72">
            <v>181.00533333333334</v>
          </cell>
          <cell r="D72">
            <v>5430.16</v>
          </cell>
          <cell r="E72">
            <v>0</v>
          </cell>
          <cell r="F72">
            <v>0</v>
          </cell>
          <cell r="G72">
            <v>0</v>
          </cell>
          <cell r="H72">
            <v>158</v>
          </cell>
          <cell r="I72">
            <v>905.02666666666664</v>
          </cell>
          <cell r="J72">
            <v>7240.2133333333331</v>
          </cell>
          <cell r="K72">
            <v>5588.16</v>
          </cell>
          <cell r="L72">
            <v>271.35166666666669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5859.5116666666663</v>
          </cell>
          <cell r="S72">
            <v>4910.1900000000005</v>
          </cell>
          <cell r="T72">
            <v>0.10879999999999999</v>
          </cell>
          <cell r="U72">
            <v>103.28619733333323</v>
          </cell>
          <cell r="V72">
            <v>288.33</v>
          </cell>
          <cell r="W72">
            <v>391.61619733333322</v>
          </cell>
          <cell r="X72">
            <v>391.61619733333322</v>
          </cell>
          <cell r="Y72">
            <v>294.63</v>
          </cell>
          <cell r="Z72">
            <v>96.986197333333223</v>
          </cell>
          <cell r="AA72">
            <v>6396.2004693333329</v>
          </cell>
          <cell r="AB72">
            <v>13636.413802666666</v>
          </cell>
          <cell r="AC72">
            <v>15695.521976941334</v>
          </cell>
          <cell r="AD72">
            <v>12009.95</v>
          </cell>
          <cell r="AE72">
            <v>0.21360000000000001</v>
          </cell>
          <cell r="AF72">
            <v>787.23817427466895</v>
          </cell>
          <cell r="AG72">
            <v>1271.8699999999999</v>
          </cell>
          <cell r="AH72">
            <v>2059.1081742746687</v>
          </cell>
          <cell r="AI72">
            <v>2059.1081742746687</v>
          </cell>
          <cell r="AJ72">
            <v>0</v>
          </cell>
          <cell r="AK72">
            <v>2059.1081742746687</v>
          </cell>
          <cell r="AL72">
            <v>13636.413802666666</v>
          </cell>
          <cell r="AM72">
            <v>0</v>
          </cell>
          <cell r="AN72">
            <v>68</v>
          </cell>
          <cell r="AO72">
            <v>0</v>
          </cell>
          <cell r="AP72">
            <v>72</v>
          </cell>
          <cell r="AQ72">
            <v>1962.1219769413356</v>
          </cell>
          <cell r="AR72">
            <v>13160.821976941334</v>
          </cell>
        </row>
        <row r="73">
          <cell r="B73" t="str">
            <v>Herrera Pech Carlos</v>
          </cell>
          <cell r="C73">
            <v>262.55599999999998</v>
          </cell>
          <cell r="D73">
            <v>6297.42</v>
          </cell>
          <cell r="E73">
            <v>600</v>
          </cell>
          <cell r="F73">
            <v>979.26</v>
          </cell>
          <cell r="G73">
            <v>0</v>
          </cell>
          <cell r="H73">
            <v>232</v>
          </cell>
          <cell r="I73">
            <v>1049.57</v>
          </cell>
          <cell r="J73">
            <v>10502.24</v>
          </cell>
          <cell r="K73">
            <v>8108.68</v>
          </cell>
          <cell r="L73">
            <v>415.89499999999998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8524.5750000000007</v>
          </cell>
          <cell r="S73">
            <v>4910.1900000000005</v>
          </cell>
          <cell r="T73">
            <v>0.10879999999999999</v>
          </cell>
          <cell r="U73">
            <v>393.24508800000001</v>
          </cell>
          <cell r="V73">
            <v>288.33</v>
          </cell>
          <cell r="W73">
            <v>681.57508800000005</v>
          </cell>
          <cell r="X73">
            <v>681.57508800000005</v>
          </cell>
          <cell r="Y73">
            <v>0</v>
          </cell>
          <cell r="Z73">
            <v>681.57508800000005</v>
          </cell>
          <cell r="AA73">
            <v>8476.6749120000004</v>
          </cell>
          <cell r="AB73">
            <v>18978.914912</v>
          </cell>
          <cell r="AC73">
            <v>22489.139867751779</v>
          </cell>
          <cell r="AD73">
            <v>12009.95</v>
          </cell>
          <cell r="AE73">
            <v>0.21360000000000001</v>
          </cell>
          <cell r="AF73">
            <v>2238.3549557517799</v>
          </cell>
          <cell r="AG73">
            <v>1271.8699999999999</v>
          </cell>
          <cell r="AH73">
            <v>3510.2249557517798</v>
          </cell>
          <cell r="AI73">
            <v>3510.2249557517798</v>
          </cell>
          <cell r="AJ73">
            <v>0</v>
          </cell>
          <cell r="AK73">
            <v>3510.2249557517798</v>
          </cell>
          <cell r="AL73">
            <v>18978.914912</v>
          </cell>
          <cell r="AM73">
            <v>0</v>
          </cell>
          <cell r="AN73">
            <v>69</v>
          </cell>
          <cell r="AO73">
            <v>0</v>
          </cell>
          <cell r="AP73">
            <v>73</v>
          </cell>
          <cell r="AQ73">
            <v>2828.6498677517798</v>
          </cell>
          <cell r="AR73">
            <v>19954.439867751778</v>
          </cell>
        </row>
        <row r="74">
          <cell r="B74" t="str">
            <v>Matos Yah Raymundo</v>
          </cell>
          <cell r="C74">
            <v>218.40633333333335</v>
          </cell>
          <cell r="D74">
            <v>5328.1900000000005</v>
          </cell>
          <cell r="E74">
            <v>600</v>
          </cell>
          <cell r="F74">
            <v>624</v>
          </cell>
          <cell r="G74">
            <v>0</v>
          </cell>
          <cell r="H74">
            <v>232</v>
          </cell>
          <cell r="I74">
            <v>888.03166666666675</v>
          </cell>
          <cell r="J74">
            <v>8736.253333333334</v>
          </cell>
          <cell r="K74">
            <v>6784.1900000000005</v>
          </cell>
          <cell r="L74">
            <v>254.3566666666668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7038.5466666666671</v>
          </cell>
          <cell r="S74">
            <v>4910.1900000000005</v>
          </cell>
          <cell r="T74">
            <v>0.10879999999999999</v>
          </cell>
          <cell r="U74">
            <v>231.5652053333333</v>
          </cell>
          <cell r="V74">
            <v>288.33</v>
          </cell>
          <cell r="W74">
            <v>519.89520533333325</v>
          </cell>
          <cell r="X74">
            <v>519.89520533333325</v>
          </cell>
          <cell r="Y74">
            <v>253.54</v>
          </cell>
          <cell r="Z74">
            <v>266.35520533333329</v>
          </cell>
          <cell r="AA74">
            <v>7405.866461333334</v>
          </cell>
          <cell r="AB74">
            <v>16142.119794666669</v>
          </cell>
          <cell r="AC74">
            <v>18881.8215598508</v>
          </cell>
          <cell r="AD74">
            <v>12009.95</v>
          </cell>
          <cell r="AE74">
            <v>0.21360000000000001</v>
          </cell>
          <cell r="AF74">
            <v>1467.8317651841307</v>
          </cell>
          <cell r="AG74">
            <v>1271.8699999999999</v>
          </cell>
          <cell r="AH74">
            <v>2739.7017651841306</v>
          </cell>
          <cell r="AI74">
            <v>2739.7017651841306</v>
          </cell>
          <cell r="AJ74">
            <v>0</v>
          </cell>
          <cell r="AK74">
            <v>2739.7017651841306</v>
          </cell>
          <cell r="AL74">
            <v>16142.119794666669</v>
          </cell>
          <cell r="AM74">
            <v>0</v>
          </cell>
          <cell r="AN74">
            <v>70</v>
          </cell>
          <cell r="AO74">
            <v>0</v>
          </cell>
          <cell r="AP74">
            <v>74</v>
          </cell>
          <cell r="AQ74">
            <v>2473.3465598507973</v>
          </cell>
          <cell r="AR74">
            <v>16347.121559850799</v>
          </cell>
        </row>
        <row r="75">
          <cell r="B75" t="str">
            <v>Sosa Pool Roman</v>
          </cell>
          <cell r="C75">
            <v>181.80533333333332</v>
          </cell>
          <cell r="D75">
            <v>5430.16</v>
          </cell>
          <cell r="E75">
            <v>24</v>
          </cell>
          <cell r="F75">
            <v>0</v>
          </cell>
          <cell r="G75">
            <v>0</v>
          </cell>
          <cell r="H75">
            <v>399</v>
          </cell>
          <cell r="I75">
            <v>905.02666666666664</v>
          </cell>
          <cell r="J75">
            <v>7272.2133333333331</v>
          </cell>
          <cell r="K75">
            <v>5853.16</v>
          </cell>
          <cell r="L75">
            <v>271.35166666666669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6124.5116666666663</v>
          </cell>
          <cell r="S75">
            <v>4910.1900000000005</v>
          </cell>
          <cell r="T75">
            <v>0.10879999999999999</v>
          </cell>
          <cell r="U75">
            <v>132.11819733333323</v>
          </cell>
          <cell r="V75">
            <v>288.33</v>
          </cell>
          <cell r="W75">
            <v>420.44819733333321</v>
          </cell>
          <cell r="X75">
            <v>420.44819733333321</v>
          </cell>
          <cell r="Y75">
            <v>294.63</v>
          </cell>
          <cell r="Z75">
            <v>125.81819733333322</v>
          </cell>
          <cell r="AA75">
            <v>6632.3684693333335</v>
          </cell>
          <cell r="AB75">
            <v>13904.581802666667</v>
          </cell>
          <cell r="AC75">
            <v>16036.529097999322</v>
          </cell>
          <cell r="AD75">
            <v>12009.95</v>
          </cell>
          <cell r="AE75">
            <v>0.21360000000000001</v>
          </cell>
          <cell r="AF75">
            <v>860.07729533265513</v>
          </cell>
          <cell r="AG75">
            <v>1271.8699999999999</v>
          </cell>
          <cell r="AH75">
            <v>2131.9472953326549</v>
          </cell>
          <cell r="AI75">
            <v>2131.9472953326549</v>
          </cell>
          <cell r="AJ75">
            <v>0</v>
          </cell>
          <cell r="AK75">
            <v>2131.9472953326549</v>
          </cell>
          <cell r="AL75">
            <v>13904.581802666667</v>
          </cell>
          <cell r="AM75">
            <v>0</v>
          </cell>
          <cell r="AN75">
            <v>71</v>
          </cell>
          <cell r="AO75">
            <v>0</v>
          </cell>
          <cell r="AP75">
            <v>75</v>
          </cell>
          <cell r="AQ75">
            <v>2006.1290979993216</v>
          </cell>
          <cell r="AR75">
            <v>13501.829097999322</v>
          </cell>
        </row>
        <row r="76">
          <cell r="B76" t="str">
            <v>Martinez Cua Jose Modesto</v>
          </cell>
          <cell r="C76">
            <v>212.59333333333333</v>
          </cell>
          <cell r="D76">
            <v>4902.8</v>
          </cell>
          <cell r="E76">
            <v>600</v>
          </cell>
          <cell r="F76">
            <v>875</v>
          </cell>
          <cell r="G76">
            <v>0</v>
          </cell>
          <cell r="H76">
            <v>232</v>
          </cell>
          <cell r="I76">
            <v>817.13333333333333</v>
          </cell>
          <cell r="J76">
            <v>8503.7333333333336</v>
          </cell>
          <cell r="K76">
            <v>6609.8</v>
          </cell>
          <cell r="L76">
            <v>183.45833333333337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6793.2583333333332</v>
          </cell>
          <cell r="S76">
            <v>4910.1900000000005</v>
          </cell>
          <cell r="T76">
            <v>0.10879999999999999</v>
          </cell>
          <cell r="U76">
            <v>204.87783466666659</v>
          </cell>
          <cell r="V76">
            <v>288.33</v>
          </cell>
          <cell r="W76">
            <v>493.2078346666666</v>
          </cell>
          <cell r="X76">
            <v>493.2078346666666</v>
          </cell>
          <cell r="Y76">
            <v>253.54</v>
          </cell>
          <cell r="Z76">
            <v>239.66783466666661</v>
          </cell>
          <cell r="AA76">
            <v>7187.2654986666666</v>
          </cell>
          <cell r="AB76">
            <v>15690.998832000001</v>
          </cell>
          <cell r="AC76">
            <v>18308.16825025433</v>
          </cell>
          <cell r="AD76">
            <v>12009.95</v>
          </cell>
          <cell r="AE76">
            <v>0.21360000000000001</v>
          </cell>
          <cell r="AF76">
            <v>1345.2994182543248</v>
          </cell>
          <cell r="AG76">
            <v>1271.8699999999999</v>
          </cell>
          <cell r="AH76">
            <v>2617.1694182543247</v>
          </cell>
          <cell r="AI76">
            <v>2617.1694182543247</v>
          </cell>
          <cell r="AJ76">
            <v>0</v>
          </cell>
          <cell r="AK76">
            <v>2617.1694182543247</v>
          </cell>
          <cell r="AL76">
            <v>15690.998832000005</v>
          </cell>
          <cell r="AM76">
            <v>0</v>
          </cell>
          <cell r="AN76">
            <v>72</v>
          </cell>
          <cell r="AO76">
            <v>0</v>
          </cell>
          <cell r="AP76">
            <v>76</v>
          </cell>
          <cell r="AQ76">
            <v>2377.5015835876579</v>
          </cell>
          <cell r="AR76">
            <v>15773.468250254329</v>
          </cell>
        </row>
        <row r="77">
          <cell r="B77" t="str">
            <v>May Tellez Jose Nieves</v>
          </cell>
          <cell r="C77">
            <v>191.27100000000002</v>
          </cell>
          <cell r="D77">
            <v>5738.13</v>
          </cell>
          <cell r="E77">
            <v>0</v>
          </cell>
          <cell r="F77">
            <v>0</v>
          </cell>
          <cell r="G77">
            <v>0</v>
          </cell>
          <cell r="H77">
            <v>85</v>
          </cell>
          <cell r="I77">
            <v>956.35500000000002</v>
          </cell>
          <cell r="J77">
            <v>7650.84</v>
          </cell>
          <cell r="K77">
            <v>5823.13</v>
          </cell>
          <cell r="L77">
            <v>322.68000000000006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6145.81</v>
          </cell>
          <cell r="S77">
            <v>4910.1900000000005</v>
          </cell>
          <cell r="T77">
            <v>0.10879999999999999</v>
          </cell>
          <cell r="U77">
            <v>134.43545599999999</v>
          </cell>
          <cell r="V77">
            <v>288.33</v>
          </cell>
          <cell r="W77">
            <v>422.76545599999997</v>
          </cell>
          <cell r="X77">
            <v>422.76545599999997</v>
          </cell>
          <cell r="Y77">
            <v>294.63</v>
          </cell>
          <cell r="Z77">
            <v>128.13545599999998</v>
          </cell>
          <cell r="AA77">
            <v>6651.3495440000006</v>
          </cell>
          <cell r="AB77">
            <v>14302.189544000001</v>
          </cell>
          <cell r="AC77">
            <v>16542.134059003052</v>
          </cell>
          <cell r="AD77">
            <v>12009.95</v>
          </cell>
          <cell r="AE77">
            <v>0.21360000000000001</v>
          </cell>
          <cell r="AF77">
            <v>968.07451500305183</v>
          </cell>
          <cell r="AG77">
            <v>1271.8699999999999</v>
          </cell>
          <cell r="AH77">
            <v>2239.9445150030515</v>
          </cell>
          <cell r="AI77">
            <v>2239.9445150030515</v>
          </cell>
          <cell r="AJ77">
            <v>0</v>
          </cell>
          <cell r="AK77">
            <v>2239.9445150030515</v>
          </cell>
          <cell r="AL77">
            <v>14302.189544000001</v>
          </cell>
          <cell r="AM77">
            <v>0</v>
          </cell>
          <cell r="AN77">
            <v>73</v>
          </cell>
          <cell r="AO77">
            <v>0</v>
          </cell>
          <cell r="AP77">
            <v>77</v>
          </cell>
          <cell r="AQ77">
            <v>2111.8090590030515</v>
          </cell>
          <cell r="AR77">
            <v>14007.434059003052</v>
          </cell>
        </row>
        <row r="78">
          <cell r="B78" t="str">
            <v>Uc Lopez Eulogio</v>
          </cell>
          <cell r="C78">
            <v>197.60633333333334</v>
          </cell>
          <cell r="D78">
            <v>5328.1900000000005</v>
          </cell>
          <cell r="E78">
            <v>600</v>
          </cell>
          <cell r="F78">
            <v>0</v>
          </cell>
          <cell r="G78">
            <v>0</v>
          </cell>
          <cell r="H78">
            <v>232</v>
          </cell>
          <cell r="I78">
            <v>888.03166666666675</v>
          </cell>
          <cell r="J78">
            <v>7904.253333333334</v>
          </cell>
          <cell r="K78">
            <v>6160.1900000000005</v>
          </cell>
          <cell r="L78">
            <v>254.3566666666668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6414.5466666666671</v>
          </cell>
          <cell r="S78">
            <v>4910.1900000000005</v>
          </cell>
          <cell r="T78">
            <v>0.10879999999999999</v>
          </cell>
          <cell r="U78">
            <v>163.67400533333333</v>
          </cell>
          <cell r="V78">
            <v>288.33</v>
          </cell>
          <cell r="W78">
            <v>452.00400533333334</v>
          </cell>
          <cell r="X78">
            <v>452.00400533333334</v>
          </cell>
          <cell r="Y78">
            <v>253.54</v>
          </cell>
          <cell r="Z78">
            <v>198.46400533333335</v>
          </cell>
          <cell r="AA78">
            <v>6849.757661333334</v>
          </cell>
          <cell r="AB78">
            <v>14754.010994666667</v>
          </cell>
          <cell r="AC78">
            <v>17116.678121397083</v>
          </cell>
          <cell r="AD78">
            <v>12009.95</v>
          </cell>
          <cell r="AE78">
            <v>0.21360000000000001</v>
          </cell>
          <cell r="AF78">
            <v>1090.7971267304167</v>
          </cell>
          <cell r="AG78">
            <v>1271.8699999999999</v>
          </cell>
          <cell r="AH78">
            <v>2362.6671267304164</v>
          </cell>
          <cell r="AI78">
            <v>2362.6671267304164</v>
          </cell>
          <cell r="AJ78">
            <v>0</v>
          </cell>
          <cell r="AK78">
            <v>2362.6671267304164</v>
          </cell>
          <cell r="AL78">
            <v>14754.010994666667</v>
          </cell>
          <cell r="AM78">
            <v>0</v>
          </cell>
          <cell r="AN78">
            <v>74</v>
          </cell>
          <cell r="AO78">
            <v>0</v>
          </cell>
          <cell r="AP78">
            <v>78</v>
          </cell>
          <cell r="AQ78">
            <v>2164.2031213970831</v>
          </cell>
          <cell r="AR78">
            <v>14581.978121397082</v>
          </cell>
        </row>
        <row r="79">
          <cell r="B79" t="str">
            <v>Perez Estrella Miguel Angel</v>
          </cell>
          <cell r="C79">
            <v>210.63533333333334</v>
          </cell>
          <cell r="D79">
            <v>6079.06</v>
          </cell>
          <cell r="E79">
            <v>240</v>
          </cell>
          <cell r="F79">
            <v>0</v>
          </cell>
          <cell r="G79">
            <v>0</v>
          </cell>
          <cell r="H79">
            <v>232</v>
          </cell>
          <cell r="I79">
            <v>1013.1766666666667</v>
          </cell>
          <cell r="J79">
            <v>8425.4133333333339</v>
          </cell>
          <cell r="K79">
            <v>6551.06</v>
          </cell>
          <cell r="L79">
            <v>379.50166666666678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6930.5616666666674</v>
          </cell>
          <cell r="S79">
            <v>4910.1900000000005</v>
          </cell>
          <cell r="T79">
            <v>0.10879999999999999</v>
          </cell>
          <cell r="U79">
            <v>219.81643733333334</v>
          </cell>
          <cell r="V79">
            <v>288.33</v>
          </cell>
          <cell r="W79">
            <v>508.14643733333332</v>
          </cell>
          <cell r="X79">
            <v>508.14643733333332</v>
          </cell>
          <cell r="Y79">
            <v>253.54</v>
          </cell>
          <cell r="Z79">
            <v>254.60643733333333</v>
          </cell>
          <cell r="AA79">
            <v>7309.6302293333347</v>
          </cell>
          <cell r="AB79">
            <v>15735.043562666669</v>
          </cell>
          <cell r="AC79">
            <v>18364.176300440828</v>
          </cell>
          <cell r="AD79">
            <v>12009.95</v>
          </cell>
          <cell r="AE79">
            <v>0.21360000000000001</v>
          </cell>
          <cell r="AF79">
            <v>1357.2627377741608</v>
          </cell>
          <cell r="AG79">
            <v>1271.8699999999999</v>
          </cell>
          <cell r="AH79">
            <v>2629.1327377741609</v>
          </cell>
          <cell r="AI79">
            <v>2629.1327377741609</v>
          </cell>
          <cell r="AJ79">
            <v>0</v>
          </cell>
          <cell r="AK79">
            <v>2629.1327377741609</v>
          </cell>
          <cell r="AL79">
            <v>15735.043562666666</v>
          </cell>
          <cell r="AM79">
            <v>0</v>
          </cell>
          <cell r="AN79">
            <v>75</v>
          </cell>
          <cell r="AO79">
            <v>0</v>
          </cell>
          <cell r="AP79">
            <v>79</v>
          </cell>
          <cell r="AQ79">
            <v>2374.5263004408275</v>
          </cell>
          <cell r="AR79">
            <v>15829.476300440827</v>
          </cell>
        </row>
        <row r="80">
          <cell r="B80" t="str">
            <v>Chab Cruz Manuel Jesus</v>
          </cell>
          <cell r="C80">
            <v>194.85</v>
          </cell>
          <cell r="D80">
            <v>5819.5</v>
          </cell>
          <cell r="E80">
            <v>26</v>
          </cell>
          <cell r="F80">
            <v>0</v>
          </cell>
          <cell r="G80">
            <v>0</v>
          </cell>
          <cell r="H80">
            <v>312</v>
          </cell>
          <cell r="I80">
            <v>969.91666666666663</v>
          </cell>
          <cell r="J80">
            <v>7794</v>
          </cell>
          <cell r="K80">
            <v>6157.5</v>
          </cell>
          <cell r="L80">
            <v>336.24166666666667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6493.7416666666668</v>
          </cell>
          <cell r="S80">
            <v>4910.1900000000005</v>
          </cell>
          <cell r="T80">
            <v>0.10879999999999999</v>
          </cell>
          <cell r="U80">
            <v>172.29042133333328</v>
          </cell>
          <cell r="V80">
            <v>288.33</v>
          </cell>
          <cell r="W80">
            <v>460.6204213333333</v>
          </cell>
          <cell r="X80">
            <v>460.6204213333333</v>
          </cell>
          <cell r="Y80">
            <v>253.54</v>
          </cell>
          <cell r="Z80">
            <v>207.08042133333331</v>
          </cell>
          <cell r="AA80">
            <v>6920.3362453333339</v>
          </cell>
          <cell r="AB80">
            <v>14714.336245333334</v>
          </cell>
          <cell r="AC80">
            <v>17066.227015937606</v>
          </cell>
          <cell r="AD80">
            <v>12009.95</v>
          </cell>
          <cell r="AE80">
            <v>0.21360000000000001</v>
          </cell>
          <cell r="AF80">
            <v>1080.0207706042725</v>
          </cell>
          <cell r="AG80">
            <v>1271.8699999999999</v>
          </cell>
          <cell r="AH80">
            <v>2351.8907706042723</v>
          </cell>
          <cell r="AI80">
            <v>2351.8907706042723</v>
          </cell>
          <cell r="AJ80">
            <v>0</v>
          </cell>
          <cell r="AK80">
            <v>2351.8907706042723</v>
          </cell>
          <cell r="AL80">
            <v>14714.336245333334</v>
          </cell>
          <cell r="AM80">
            <v>0</v>
          </cell>
          <cell r="AN80">
            <v>76</v>
          </cell>
          <cell r="AO80">
            <v>0</v>
          </cell>
          <cell r="AP80">
            <v>80</v>
          </cell>
          <cell r="AQ80">
            <v>2144.8103492709392</v>
          </cell>
          <cell r="AR80">
            <v>14531.527015937605</v>
          </cell>
        </row>
        <row r="81">
          <cell r="B81" t="str">
            <v>Hernandez Borges Alma Judith</v>
          </cell>
          <cell r="C81">
            <v>204.434</v>
          </cell>
          <cell r="D81">
            <v>5978.12</v>
          </cell>
          <cell r="E81">
            <v>154.9</v>
          </cell>
          <cell r="F81">
            <v>0</v>
          </cell>
          <cell r="G81">
            <v>0</v>
          </cell>
          <cell r="H81">
            <v>158</v>
          </cell>
          <cell r="I81">
            <v>996.35333333333335</v>
          </cell>
          <cell r="J81">
            <v>8177.36</v>
          </cell>
          <cell r="K81">
            <v>6291.0199999999995</v>
          </cell>
          <cell r="L81">
            <v>362.6783333333334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6653.6983333333328</v>
          </cell>
          <cell r="S81">
            <v>4910.1900000000005</v>
          </cell>
          <cell r="T81">
            <v>0.10879999999999999</v>
          </cell>
          <cell r="U81">
            <v>189.69370666666654</v>
          </cell>
          <cell r="V81">
            <v>288.33</v>
          </cell>
          <cell r="W81">
            <v>478.0237066666665</v>
          </cell>
          <cell r="X81">
            <v>478.0237066666665</v>
          </cell>
          <cell r="Y81">
            <v>253.54</v>
          </cell>
          <cell r="Z81">
            <v>224.48370666666651</v>
          </cell>
          <cell r="AA81">
            <v>7062.8896266666661</v>
          </cell>
          <cell r="AB81">
            <v>15240.249626666666</v>
          </cell>
          <cell r="AC81">
            <v>17734.987673787724</v>
          </cell>
          <cell r="AD81">
            <v>12009.95</v>
          </cell>
          <cell r="AE81">
            <v>0.21360000000000001</v>
          </cell>
          <cell r="AF81">
            <v>1222.8680471210578</v>
          </cell>
          <cell r="AG81">
            <v>1271.8699999999999</v>
          </cell>
          <cell r="AH81">
            <v>2494.7380471210577</v>
          </cell>
          <cell r="AI81">
            <v>2494.7380471210577</v>
          </cell>
          <cell r="AJ81">
            <v>0</v>
          </cell>
          <cell r="AK81">
            <v>2494.7380471210577</v>
          </cell>
          <cell r="AL81">
            <v>15240.249626666666</v>
          </cell>
          <cell r="AM81">
            <v>0</v>
          </cell>
          <cell r="AN81">
            <v>77</v>
          </cell>
          <cell r="AO81">
            <v>0</v>
          </cell>
          <cell r="AP81">
            <v>81</v>
          </cell>
          <cell r="AQ81">
            <v>2270.2543404543912</v>
          </cell>
          <cell r="AR81">
            <v>15200.287673787723</v>
          </cell>
        </row>
        <row r="82">
          <cell r="B82" t="str">
            <v>Castillo Cen Ariel Alejandro</v>
          </cell>
          <cell r="C82">
            <v>227.76733333333334</v>
          </cell>
          <cell r="D82">
            <v>6833.02</v>
          </cell>
          <cell r="E82">
            <v>0</v>
          </cell>
          <cell r="F82">
            <v>0</v>
          </cell>
          <cell r="G82">
            <v>0</v>
          </cell>
          <cell r="H82">
            <v>85</v>
          </cell>
          <cell r="I82">
            <v>1138.8366666666668</v>
          </cell>
          <cell r="J82">
            <v>9110.6933333333327</v>
          </cell>
          <cell r="K82">
            <v>6918.02</v>
          </cell>
          <cell r="L82">
            <v>505.16166666666686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7423.1816666666673</v>
          </cell>
          <cell r="S82">
            <v>4910.1900000000005</v>
          </cell>
          <cell r="T82">
            <v>0.10879999999999999</v>
          </cell>
          <cell r="U82">
            <v>273.41349333333335</v>
          </cell>
          <cell r="V82">
            <v>288.33</v>
          </cell>
          <cell r="W82">
            <v>561.74349333333339</v>
          </cell>
          <cell r="X82">
            <v>561.74349333333339</v>
          </cell>
          <cell r="Y82">
            <v>0</v>
          </cell>
          <cell r="Z82">
            <v>561.74349333333339</v>
          </cell>
          <cell r="AA82">
            <v>7495.1131733333341</v>
          </cell>
          <cell r="AB82">
            <v>16605.806506666668</v>
          </cell>
          <cell r="AC82">
            <v>19471.453696168195</v>
          </cell>
          <cell r="AD82">
            <v>12009.95</v>
          </cell>
          <cell r="AE82">
            <v>0.21360000000000001</v>
          </cell>
          <cell r="AF82">
            <v>1593.7771895015264</v>
          </cell>
          <cell r="AG82">
            <v>1271.8699999999999</v>
          </cell>
          <cell r="AH82">
            <v>2865.6471895015266</v>
          </cell>
          <cell r="AI82">
            <v>2865.6471895015266</v>
          </cell>
          <cell r="AJ82">
            <v>0</v>
          </cell>
          <cell r="AK82">
            <v>2865.6471895015266</v>
          </cell>
          <cell r="AL82">
            <v>16605.806506666668</v>
          </cell>
          <cell r="AM82">
            <v>0</v>
          </cell>
          <cell r="AN82">
            <v>78</v>
          </cell>
          <cell r="AO82">
            <v>0</v>
          </cell>
          <cell r="AP82">
            <v>82</v>
          </cell>
          <cell r="AQ82">
            <v>2303.9036961681932</v>
          </cell>
          <cell r="AR82">
            <v>16936.753696168194</v>
          </cell>
        </row>
        <row r="83">
          <cell r="B83" t="str">
            <v>Carrillo Canul Jose Luis</v>
          </cell>
          <cell r="C83">
            <v>193.98333333333332</v>
          </cell>
          <cell r="D83">
            <v>5819.5</v>
          </cell>
          <cell r="E83">
            <v>0</v>
          </cell>
          <cell r="F83">
            <v>0</v>
          </cell>
          <cell r="G83">
            <v>0</v>
          </cell>
          <cell r="H83">
            <v>312</v>
          </cell>
          <cell r="I83">
            <v>969.91666666666663</v>
          </cell>
          <cell r="J83">
            <v>7759.333333333333</v>
          </cell>
          <cell r="K83">
            <v>6131.5</v>
          </cell>
          <cell r="L83">
            <v>336.24166666666667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6467.7416666666668</v>
          </cell>
          <cell r="S83">
            <v>4910.1900000000005</v>
          </cell>
          <cell r="T83">
            <v>0.10879999999999999</v>
          </cell>
          <cell r="U83">
            <v>169.46162133333328</v>
          </cell>
          <cell r="V83">
            <v>288.33</v>
          </cell>
          <cell r="W83">
            <v>457.7916213333333</v>
          </cell>
          <cell r="X83">
            <v>457.7916213333333</v>
          </cell>
          <cell r="Y83">
            <v>253.54</v>
          </cell>
          <cell r="Z83">
            <v>204.2516213333333</v>
          </cell>
          <cell r="AA83">
            <v>6897.1650453333341</v>
          </cell>
          <cell r="AB83">
            <v>14656.498378666667</v>
          </cell>
          <cell r="AC83">
            <v>16992.679372668703</v>
          </cell>
          <cell r="AD83">
            <v>12009.95</v>
          </cell>
          <cell r="AE83">
            <v>0.21360000000000001</v>
          </cell>
          <cell r="AF83">
            <v>1064.3109940020349</v>
          </cell>
          <cell r="AG83">
            <v>1271.8699999999999</v>
          </cell>
          <cell r="AH83">
            <v>2336.1809940020348</v>
          </cell>
          <cell r="AI83">
            <v>2336.1809940020348</v>
          </cell>
          <cell r="AJ83">
            <v>0</v>
          </cell>
          <cell r="AK83">
            <v>2336.1809940020348</v>
          </cell>
          <cell r="AL83">
            <v>14656.498378666667</v>
          </cell>
          <cell r="AM83">
            <v>0</v>
          </cell>
          <cell r="AN83">
            <v>79</v>
          </cell>
          <cell r="AO83">
            <v>0</v>
          </cell>
          <cell r="AP83">
            <v>83</v>
          </cell>
          <cell r="AQ83">
            <v>2131.9293726687015</v>
          </cell>
          <cell r="AR83">
            <v>14457.979372668702</v>
          </cell>
        </row>
        <row r="84">
          <cell r="B84" t="str">
            <v>Aguilar Aguilar Ejidio Jose</v>
          </cell>
          <cell r="C84">
            <v>206.68233333333333</v>
          </cell>
          <cell r="D84">
            <v>5200.47</v>
          </cell>
          <cell r="E84">
            <v>600</v>
          </cell>
          <cell r="F84">
            <v>400</v>
          </cell>
          <cell r="G84">
            <v>0</v>
          </cell>
          <cell r="H84">
            <v>232</v>
          </cell>
          <cell r="I84">
            <v>866.745</v>
          </cell>
          <cell r="J84">
            <v>8267.2933333333331</v>
          </cell>
          <cell r="K84">
            <v>6432.47</v>
          </cell>
          <cell r="L84">
            <v>233.07000000000005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6665.54</v>
          </cell>
          <cell r="S84">
            <v>4910.1900000000005</v>
          </cell>
          <cell r="T84">
            <v>0.10879999999999999</v>
          </cell>
          <cell r="U84">
            <v>190.98207999999994</v>
          </cell>
          <cell r="V84">
            <v>288.33</v>
          </cell>
          <cell r="W84">
            <v>479.31207999999992</v>
          </cell>
          <cell r="X84">
            <v>479.31207999999992</v>
          </cell>
          <cell r="Y84">
            <v>253.54</v>
          </cell>
          <cell r="Z84">
            <v>225.77207999999993</v>
          </cell>
          <cell r="AA84">
            <v>7073.4429200000004</v>
          </cell>
          <cell r="AB84">
            <v>15340.736253333333</v>
          </cell>
          <cell r="AC84">
            <v>17862.768226517463</v>
          </cell>
          <cell r="AD84">
            <v>12009.95</v>
          </cell>
          <cell r="AE84">
            <v>0.21360000000000001</v>
          </cell>
          <cell r="AF84">
            <v>1250.1619731841299</v>
          </cell>
          <cell r="AG84">
            <v>1271.8699999999999</v>
          </cell>
          <cell r="AH84">
            <v>2522.03197318413</v>
          </cell>
          <cell r="AI84">
            <v>2522.03197318413</v>
          </cell>
          <cell r="AJ84">
            <v>0</v>
          </cell>
          <cell r="AK84">
            <v>2522.03197318413</v>
          </cell>
          <cell r="AL84">
            <v>15340.736253333333</v>
          </cell>
          <cell r="AM84">
            <v>0</v>
          </cell>
          <cell r="AN84">
            <v>80</v>
          </cell>
          <cell r="AO84">
            <v>0</v>
          </cell>
          <cell r="AP84">
            <v>84</v>
          </cell>
          <cell r="AQ84">
            <v>2296.2598931841303</v>
          </cell>
          <cell r="AR84">
            <v>15328.068226517462</v>
          </cell>
        </row>
        <row r="85">
          <cell r="B85" t="str">
            <v>Pinto Y Arceo Fidelio Ferny</v>
          </cell>
          <cell r="C85">
            <v>177.60633333333334</v>
          </cell>
          <cell r="D85">
            <v>5328.1900000000005</v>
          </cell>
          <cell r="E85">
            <v>0</v>
          </cell>
          <cell r="F85">
            <v>0</v>
          </cell>
          <cell r="G85">
            <v>0</v>
          </cell>
          <cell r="H85">
            <v>158</v>
          </cell>
          <cell r="I85">
            <v>888.03166666666675</v>
          </cell>
          <cell r="J85">
            <v>7104.253333333334</v>
          </cell>
          <cell r="K85">
            <v>5486.1900000000005</v>
          </cell>
          <cell r="L85">
            <v>254.3566666666668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5740.5466666666671</v>
          </cell>
          <cell r="S85">
            <v>4910.1900000000005</v>
          </cell>
          <cell r="T85">
            <v>0.10879999999999999</v>
          </cell>
          <cell r="U85">
            <v>90.342805333333317</v>
          </cell>
          <cell r="V85">
            <v>288.33</v>
          </cell>
          <cell r="W85">
            <v>378.67280533333332</v>
          </cell>
          <cell r="X85">
            <v>378.67280533333332</v>
          </cell>
          <cell r="Y85">
            <v>294.63</v>
          </cell>
          <cell r="Z85">
            <v>84.04280533333332</v>
          </cell>
          <cell r="AA85">
            <v>6290.1788613333338</v>
          </cell>
          <cell r="AB85">
            <v>13394.432194666668</v>
          </cell>
          <cell r="AC85">
            <v>15387.813930145814</v>
          </cell>
          <cell r="AD85">
            <v>12009.95</v>
          </cell>
          <cell r="AE85">
            <v>0.21360000000000001</v>
          </cell>
          <cell r="AF85">
            <v>721.51173547914573</v>
          </cell>
          <cell r="AG85">
            <v>1271.8699999999999</v>
          </cell>
          <cell r="AH85">
            <v>1993.3817354791456</v>
          </cell>
          <cell r="AI85">
            <v>1993.3817354791456</v>
          </cell>
          <cell r="AJ85">
            <v>0</v>
          </cell>
          <cell r="AK85">
            <v>1993.3817354791456</v>
          </cell>
          <cell r="AL85">
            <v>13394.432194666668</v>
          </cell>
          <cell r="AM85">
            <v>0</v>
          </cell>
          <cell r="AN85">
            <v>81</v>
          </cell>
          <cell r="AO85">
            <v>0</v>
          </cell>
          <cell r="AP85">
            <v>85</v>
          </cell>
          <cell r="AQ85">
            <v>1909.3389301458124</v>
          </cell>
          <cell r="AR85">
            <v>12853.113930145813</v>
          </cell>
        </row>
        <row r="86">
          <cell r="B86" t="str">
            <v>Dzib Gonzalez Maria Azucena</v>
          </cell>
          <cell r="C86">
            <v>209.53700000000001</v>
          </cell>
          <cell r="D86">
            <v>6218.1100000000006</v>
          </cell>
          <cell r="E86">
            <v>68</v>
          </cell>
          <cell r="F86">
            <v>0</v>
          </cell>
          <cell r="G86">
            <v>0</v>
          </cell>
          <cell r="H86">
            <v>158</v>
          </cell>
          <cell r="I86">
            <v>1036.3516666666667</v>
          </cell>
          <cell r="J86">
            <v>8381.48</v>
          </cell>
          <cell r="K86">
            <v>6444.1100000000006</v>
          </cell>
          <cell r="L86">
            <v>402.67666666666673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6846.7866666666669</v>
          </cell>
          <cell r="S86">
            <v>4910.1900000000005</v>
          </cell>
          <cell r="T86">
            <v>0.10879999999999999</v>
          </cell>
          <cell r="U86">
            <v>210.70171733333328</v>
          </cell>
          <cell r="V86">
            <v>288.33</v>
          </cell>
          <cell r="W86">
            <v>499.03171733333329</v>
          </cell>
          <cell r="X86">
            <v>499.03171733333329</v>
          </cell>
          <cell r="Y86">
            <v>253.54</v>
          </cell>
          <cell r="Z86">
            <v>245.4917173333333</v>
          </cell>
          <cell r="AA86">
            <v>7234.9699493333337</v>
          </cell>
          <cell r="AB86">
            <v>15616.449949333333</v>
          </cell>
          <cell r="AC86">
            <v>18213.370586639543</v>
          </cell>
          <cell r="AD86">
            <v>12009.95</v>
          </cell>
          <cell r="AE86">
            <v>0.21360000000000001</v>
          </cell>
          <cell r="AF86">
            <v>1325.0506373062062</v>
          </cell>
          <cell r="AG86">
            <v>1271.8699999999999</v>
          </cell>
          <cell r="AH86">
            <v>2596.9206373062061</v>
          </cell>
          <cell r="AI86">
            <v>2596.9206373062061</v>
          </cell>
          <cell r="AJ86">
            <v>0</v>
          </cell>
          <cell r="AK86">
            <v>2596.9206373062061</v>
          </cell>
          <cell r="AL86">
            <v>15616.449949333337</v>
          </cell>
          <cell r="AM86">
            <v>0</v>
          </cell>
          <cell r="AN86">
            <v>82</v>
          </cell>
          <cell r="AO86">
            <v>0</v>
          </cell>
          <cell r="AP86">
            <v>86</v>
          </cell>
          <cell r="AQ86">
            <v>2351.4289199728728</v>
          </cell>
          <cell r="AR86">
            <v>15678.670586639542</v>
          </cell>
        </row>
        <row r="87">
          <cell r="B87" t="str">
            <v>. Chavarrea Teresa De Jesus</v>
          </cell>
          <cell r="C87">
            <v>201.00533333333334</v>
          </cell>
          <cell r="D87">
            <v>5430.16</v>
          </cell>
          <cell r="E87">
            <v>600</v>
          </cell>
          <cell r="F87">
            <v>0</v>
          </cell>
          <cell r="G87">
            <v>0</v>
          </cell>
          <cell r="H87">
            <v>312</v>
          </cell>
          <cell r="I87">
            <v>905.02666666666664</v>
          </cell>
          <cell r="J87">
            <v>8040.2133333333331</v>
          </cell>
          <cell r="K87">
            <v>6342.16</v>
          </cell>
          <cell r="L87">
            <v>271.35166666666669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6613.5116666666663</v>
          </cell>
          <cell r="S87">
            <v>4910.1900000000005</v>
          </cell>
          <cell r="T87">
            <v>0.10879999999999999</v>
          </cell>
          <cell r="U87">
            <v>185.32139733333324</v>
          </cell>
          <cell r="V87">
            <v>288.33</v>
          </cell>
          <cell r="W87">
            <v>473.65139733333319</v>
          </cell>
          <cell r="X87">
            <v>473.65139733333319</v>
          </cell>
          <cell r="Y87">
            <v>253.54</v>
          </cell>
          <cell r="Z87">
            <v>220.1113973333332</v>
          </cell>
          <cell r="AA87">
            <v>7027.0752693333334</v>
          </cell>
          <cell r="AB87">
            <v>15067.288602666667</v>
          </cell>
          <cell r="AC87">
            <v>17515.047409291285</v>
          </cell>
          <cell r="AD87">
            <v>12009.95</v>
          </cell>
          <cell r="AE87">
            <v>0.21360000000000001</v>
          </cell>
          <cell r="AF87">
            <v>1175.8888066246184</v>
          </cell>
          <cell r="AG87">
            <v>1271.8699999999999</v>
          </cell>
          <cell r="AH87">
            <v>2447.758806624618</v>
          </cell>
          <cell r="AI87">
            <v>2447.758806624618</v>
          </cell>
          <cell r="AJ87">
            <v>0</v>
          </cell>
          <cell r="AK87">
            <v>2447.758806624618</v>
          </cell>
          <cell r="AL87">
            <v>15067.288602666667</v>
          </cell>
          <cell r="AM87">
            <v>0</v>
          </cell>
          <cell r="AN87">
            <v>83</v>
          </cell>
          <cell r="AO87">
            <v>0</v>
          </cell>
          <cell r="AP87">
            <v>87</v>
          </cell>
          <cell r="AQ87">
            <v>2227.6474092912849</v>
          </cell>
          <cell r="AR87">
            <v>14980.347409291284</v>
          </cell>
        </row>
        <row r="88">
          <cell r="B88" t="str">
            <v>Pacheco Argaez Luis Ramon</v>
          </cell>
          <cell r="C88">
            <v>265.23966666666666</v>
          </cell>
          <cell r="D88">
            <v>7798.13</v>
          </cell>
          <cell r="E88">
            <v>159.06</v>
          </cell>
          <cell r="F88">
            <v>0</v>
          </cell>
          <cell r="G88">
            <v>0</v>
          </cell>
          <cell r="H88">
            <v>232</v>
          </cell>
          <cell r="I88">
            <v>1299.6883333333333</v>
          </cell>
          <cell r="J88">
            <v>10609.586666666666</v>
          </cell>
          <cell r="K88">
            <v>8189.1900000000005</v>
          </cell>
          <cell r="L88">
            <v>666.01333333333332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8855.2033333333347</v>
          </cell>
          <cell r="S88">
            <v>8629.2100000000009</v>
          </cell>
          <cell r="T88">
            <v>0.16</v>
          </cell>
          <cell r="U88">
            <v>36.158933333333408</v>
          </cell>
          <cell r="V88">
            <v>692.96</v>
          </cell>
          <cell r="W88">
            <v>729.11893333333342</v>
          </cell>
          <cell r="X88">
            <v>729.11893333333342</v>
          </cell>
          <cell r="Y88">
            <v>0</v>
          </cell>
          <cell r="Z88">
            <v>729.11893333333342</v>
          </cell>
          <cell r="AA88">
            <v>8759.7594000000008</v>
          </cell>
          <cell r="AB88">
            <v>19369.346066666665</v>
          </cell>
          <cell r="AC88">
            <v>22985.61895557816</v>
          </cell>
          <cell r="AD88">
            <v>12009.95</v>
          </cell>
          <cell r="AE88">
            <v>0.21360000000000001</v>
          </cell>
          <cell r="AF88">
            <v>2344.4028889114952</v>
          </cell>
          <cell r="AG88">
            <v>1271.8699999999999</v>
          </cell>
          <cell r="AH88">
            <v>3616.2728889114951</v>
          </cell>
          <cell r="AI88">
            <v>3616.2728889114951</v>
          </cell>
          <cell r="AJ88">
            <v>0</v>
          </cell>
          <cell r="AK88">
            <v>3616.2728889114951</v>
          </cell>
          <cell r="AL88">
            <v>19369.346066666665</v>
          </cell>
          <cell r="AM88">
            <v>0</v>
          </cell>
          <cell r="AN88">
            <v>84</v>
          </cell>
          <cell r="AO88">
            <v>0</v>
          </cell>
          <cell r="AP88">
            <v>88</v>
          </cell>
          <cell r="AQ88">
            <v>2887.1539555781619</v>
          </cell>
          <cell r="AR88">
            <v>20450.91895557816</v>
          </cell>
        </row>
        <row r="89">
          <cell r="B89" t="str">
            <v>Rodriguez Sansores Alfredo Oscar</v>
          </cell>
          <cell r="C89">
            <v>177.60633333333334</v>
          </cell>
          <cell r="D89">
            <v>5328.1900000000005</v>
          </cell>
          <cell r="E89">
            <v>0</v>
          </cell>
          <cell r="F89">
            <v>0</v>
          </cell>
          <cell r="G89">
            <v>0</v>
          </cell>
          <cell r="H89">
            <v>312</v>
          </cell>
          <cell r="I89">
            <v>888.03166666666675</v>
          </cell>
          <cell r="J89">
            <v>7104.253333333334</v>
          </cell>
          <cell r="K89">
            <v>5640.1900000000005</v>
          </cell>
          <cell r="L89">
            <v>254.3566666666668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5894.5466666666671</v>
          </cell>
          <cell r="S89">
            <v>4910.1900000000005</v>
          </cell>
          <cell r="T89">
            <v>0.10879999999999999</v>
          </cell>
          <cell r="U89">
            <v>107.09800533333332</v>
          </cell>
          <cell r="V89">
            <v>288.33</v>
          </cell>
          <cell r="W89">
            <v>395.42800533333332</v>
          </cell>
          <cell r="X89">
            <v>395.42800533333332</v>
          </cell>
          <cell r="Y89">
            <v>294.63</v>
          </cell>
          <cell r="Z89">
            <v>100.79800533333332</v>
          </cell>
          <cell r="AA89">
            <v>6427.4236613333342</v>
          </cell>
          <cell r="AB89">
            <v>13531.676994666668</v>
          </cell>
          <cell r="AC89">
            <v>15562.336819260769</v>
          </cell>
          <cell r="AD89">
            <v>12009.95</v>
          </cell>
          <cell r="AE89">
            <v>0.21360000000000001</v>
          </cell>
          <cell r="AF89">
            <v>758.78982459410008</v>
          </cell>
          <cell r="AG89">
            <v>1271.8699999999999</v>
          </cell>
          <cell r="AH89">
            <v>2030.6598245941</v>
          </cell>
          <cell r="AI89">
            <v>2030.6598245941</v>
          </cell>
          <cell r="AJ89">
            <v>0</v>
          </cell>
          <cell r="AK89">
            <v>2030.6598245941</v>
          </cell>
          <cell r="AL89">
            <v>13531.676994666668</v>
          </cell>
          <cell r="AM89">
            <v>0</v>
          </cell>
          <cell r="AN89">
            <v>85</v>
          </cell>
          <cell r="AO89">
            <v>0</v>
          </cell>
          <cell r="AP89">
            <v>89</v>
          </cell>
          <cell r="AQ89">
            <v>1929.8618192607667</v>
          </cell>
          <cell r="AR89">
            <v>13027.63681926077</v>
          </cell>
        </row>
        <row r="90">
          <cell r="B90" t="str">
            <v>Moo Aguayo Manuel David</v>
          </cell>
          <cell r="C90">
            <v>193.98333333333332</v>
          </cell>
          <cell r="D90">
            <v>5819.5</v>
          </cell>
          <cell r="E90">
            <v>0</v>
          </cell>
          <cell r="F90">
            <v>0</v>
          </cell>
          <cell r="G90">
            <v>0</v>
          </cell>
          <cell r="H90">
            <v>399</v>
          </cell>
          <cell r="I90">
            <v>969.91666666666663</v>
          </cell>
          <cell r="J90">
            <v>7759.333333333333</v>
          </cell>
          <cell r="K90">
            <v>6218.5</v>
          </cell>
          <cell r="L90">
            <v>336.24166666666667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6554.7416666666668</v>
          </cell>
          <cell r="S90">
            <v>4910.1900000000005</v>
          </cell>
          <cell r="T90">
            <v>0.10879999999999999</v>
          </cell>
          <cell r="U90">
            <v>178.92722133333328</v>
          </cell>
          <cell r="V90">
            <v>288.33</v>
          </cell>
          <cell r="W90">
            <v>467.25722133333329</v>
          </cell>
          <cell r="X90">
            <v>467.25722133333329</v>
          </cell>
          <cell r="Y90">
            <v>253.54</v>
          </cell>
          <cell r="Z90">
            <v>213.7172213333333</v>
          </cell>
          <cell r="AA90">
            <v>6974.6994453333336</v>
          </cell>
          <cell r="AB90">
            <v>14734.032778666668</v>
          </cell>
          <cell r="AC90">
            <v>17091.273472363515</v>
          </cell>
          <cell r="AD90">
            <v>12009.95</v>
          </cell>
          <cell r="AE90">
            <v>0.21360000000000001</v>
          </cell>
          <cell r="AF90">
            <v>1085.3706936968467</v>
          </cell>
          <cell r="AG90">
            <v>1271.8699999999999</v>
          </cell>
          <cell r="AH90">
            <v>2357.2406936968464</v>
          </cell>
          <cell r="AI90">
            <v>2357.2406936968464</v>
          </cell>
          <cell r="AJ90">
            <v>0</v>
          </cell>
          <cell r="AK90">
            <v>2357.2406936968464</v>
          </cell>
          <cell r="AL90">
            <v>14734.032778666668</v>
          </cell>
          <cell r="AM90">
            <v>0</v>
          </cell>
          <cell r="AN90">
            <v>86</v>
          </cell>
          <cell r="AO90">
            <v>0</v>
          </cell>
          <cell r="AP90">
            <v>90</v>
          </cell>
          <cell r="AQ90">
            <v>2143.5234723635131</v>
          </cell>
          <cell r="AR90">
            <v>14556.573472363514</v>
          </cell>
        </row>
        <row r="91">
          <cell r="B91" t="str">
            <v>Pool Robertos Roque Jose</v>
          </cell>
          <cell r="C91">
            <v>173.34900000000002</v>
          </cell>
          <cell r="D91">
            <v>5200.47</v>
          </cell>
          <cell r="E91">
            <v>0</v>
          </cell>
          <cell r="F91">
            <v>0</v>
          </cell>
          <cell r="G91">
            <v>0</v>
          </cell>
          <cell r="H91">
            <v>232</v>
          </cell>
          <cell r="I91">
            <v>866.745</v>
          </cell>
          <cell r="J91">
            <v>6933.9600000000009</v>
          </cell>
          <cell r="K91">
            <v>5432.47</v>
          </cell>
          <cell r="L91">
            <v>233.07000000000005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5665.54</v>
          </cell>
          <cell r="S91">
            <v>4910.1900000000005</v>
          </cell>
          <cell r="T91">
            <v>0.10879999999999999</v>
          </cell>
          <cell r="U91">
            <v>82.182079999999942</v>
          </cell>
          <cell r="V91">
            <v>288.33</v>
          </cell>
          <cell r="W91">
            <v>370.51207999999991</v>
          </cell>
          <cell r="X91">
            <v>370.51207999999991</v>
          </cell>
          <cell r="Y91">
            <v>294.63</v>
          </cell>
          <cell r="Z91">
            <v>75.882079999999917</v>
          </cell>
          <cell r="AA91">
            <v>6223.3329199999998</v>
          </cell>
          <cell r="AB91">
            <v>13157.29292</v>
          </cell>
          <cell r="AC91">
            <v>15086.263479145471</v>
          </cell>
          <cell r="AD91">
            <v>12009.95</v>
          </cell>
          <cell r="AE91">
            <v>0.21360000000000001</v>
          </cell>
          <cell r="AF91">
            <v>657.10055914547252</v>
          </cell>
          <cell r="AG91">
            <v>1271.8699999999999</v>
          </cell>
          <cell r="AH91">
            <v>1928.9705591454724</v>
          </cell>
          <cell r="AI91">
            <v>1928.9705591454724</v>
          </cell>
          <cell r="AJ91">
            <v>0</v>
          </cell>
          <cell r="AK91">
            <v>1928.9705591454724</v>
          </cell>
          <cell r="AL91">
            <v>13157.292919999998</v>
          </cell>
          <cell r="AM91">
            <v>0</v>
          </cell>
          <cell r="AN91">
            <v>87</v>
          </cell>
          <cell r="AO91">
            <v>0</v>
          </cell>
          <cell r="AP91">
            <v>91</v>
          </cell>
          <cell r="AQ91">
            <v>1853.0884791454725</v>
          </cell>
          <cell r="AR91">
            <v>12551.563479145472</v>
          </cell>
        </row>
        <row r="92">
          <cell r="B92" t="str">
            <v>Moreno Canche Jose Habib Del Jesus</v>
          </cell>
          <cell r="C92">
            <v>249.00466666666668</v>
          </cell>
          <cell r="D92">
            <v>6297.42</v>
          </cell>
          <cell r="E92">
            <v>600</v>
          </cell>
          <cell r="F92">
            <v>572.72</v>
          </cell>
          <cell r="G92">
            <v>0</v>
          </cell>
          <cell r="H92">
            <v>158</v>
          </cell>
          <cell r="I92">
            <v>1049.57</v>
          </cell>
          <cell r="J92">
            <v>9960.1866666666665</v>
          </cell>
          <cell r="K92">
            <v>7628.14</v>
          </cell>
          <cell r="L92">
            <v>415.89499999999998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8044.0349999999999</v>
          </cell>
          <cell r="S92">
            <v>4910.1900000000005</v>
          </cell>
          <cell r="T92">
            <v>0.10879999999999999</v>
          </cell>
          <cell r="U92">
            <v>340.96233599999994</v>
          </cell>
          <cell r="V92">
            <v>288.33</v>
          </cell>
          <cell r="W92">
            <v>629.29233599999998</v>
          </cell>
          <cell r="X92">
            <v>629.29233599999998</v>
          </cell>
          <cell r="Y92">
            <v>0</v>
          </cell>
          <cell r="Z92">
            <v>629.29233599999998</v>
          </cell>
          <cell r="AA92">
            <v>8048.4176640000005</v>
          </cell>
          <cell r="AB92">
            <v>18008.604330666669</v>
          </cell>
          <cell r="AC92">
            <v>21255.275954560871</v>
          </cell>
          <cell r="AD92">
            <v>12009.95</v>
          </cell>
          <cell r="AE92">
            <v>0.21360000000000001</v>
          </cell>
          <cell r="AF92">
            <v>1974.8016238942021</v>
          </cell>
          <cell r="AG92">
            <v>1271.8699999999999</v>
          </cell>
          <cell r="AH92">
            <v>3246.6716238942017</v>
          </cell>
          <cell r="AI92">
            <v>3246.6716238942017</v>
          </cell>
          <cell r="AJ92">
            <v>0</v>
          </cell>
          <cell r="AK92">
            <v>3246.6716238942017</v>
          </cell>
          <cell r="AL92">
            <v>18008.604330666669</v>
          </cell>
          <cell r="AM92">
            <v>0</v>
          </cell>
          <cell r="AN92">
            <v>88</v>
          </cell>
          <cell r="AO92">
            <v>0</v>
          </cell>
          <cell r="AP92">
            <v>92</v>
          </cell>
          <cell r="AQ92">
            <v>2617.3792878942018</v>
          </cell>
          <cell r="AR92">
            <v>18720.575954560871</v>
          </cell>
        </row>
        <row r="93">
          <cell r="B93" t="str">
            <v>Lara Uribe Jorge Alberto</v>
          </cell>
          <cell r="C93">
            <v>189.16566666666668</v>
          </cell>
          <cell r="D93">
            <v>5354.97</v>
          </cell>
          <cell r="E93">
            <v>320</v>
          </cell>
          <cell r="F93">
            <v>0</v>
          </cell>
          <cell r="G93">
            <v>0</v>
          </cell>
          <cell r="H93">
            <v>399</v>
          </cell>
          <cell r="I93">
            <v>892.495</v>
          </cell>
          <cell r="J93">
            <v>7566.626666666667</v>
          </cell>
          <cell r="K93">
            <v>6073.97</v>
          </cell>
          <cell r="L93">
            <v>258.82000000000005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6332.79</v>
          </cell>
          <cell r="S93">
            <v>4910.1900000000005</v>
          </cell>
          <cell r="T93">
            <v>0.10879999999999999</v>
          </cell>
          <cell r="U93">
            <v>154.77887999999993</v>
          </cell>
          <cell r="V93">
            <v>288.33</v>
          </cell>
          <cell r="W93">
            <v>443.10887999999989</v>
          </cell>
          <cell r="X93">
            <v>443.10887999999989</v>
          </cell>
          <cell r="Y93">
            <v>253.54</v>
          </cell>
          <cell r="Z93">
            <v>189.56887999999989</v>
          </cell>
          <cell r="AA93">
            <v>6776.8961200000003</v>
          </cell>
          <cell r="AB93">
            <v>14343.522786666668</v>
          </cell>
          <cell r="AC93">
            <v>16594.694133604611</v>
          </cell>
          <cell r="AD93">
            <v>12009.95</v>
          </cell>
          <cell r="AE93">
            <v>0.21360000000000001</v>
          </cell>
          <cell r="AF93">
            <v>979.3013469379448</v>
          </cell>
          <cell r="AG93">
            <v>1271.8699999999999</v>
          </cell>
          <cell r="AH93">
            <v>2251.1713469379447</v>
          </cell>
          <cell r="AI93">
            <v>2251.1713469379447</v>
          </cell>
          <cell r="AJ93">
            <v>0</v>
          </cell>
          <cell r="AK93">
            <v>2251.1713469379447</v>
          </cell>
          <cell r="AL93">
            <v>14343.522786666666</v>
          </cell>
          <cell r="AM93">
            <v>0</v>
          </cell>
          <cell r="AN93">
            <v>89</v>
          </cell>
          <cell r="AO93">
            <v>0</v>
          </cell>
          <cell r="AP93">
            <v>93</v>
          </cell>
          <cell r="AQ93">
            <v>2061.6024669379449</v>
          </cell>
          <cell r="AR93">
            <v>14059.99413360461</v>
          </cell>
        </row>
        <row r="94">
          <cell r="B94" t="str">
            <v>Estrella Herrera Jesus Enrique</v>
          </cell>
          <cell r="C94">
            <v>177.60633333333334</v>
          </cell>
          <cell r="D94">
            <v>5328.1900000000005</v>
          </cell>
          <cell r="E94">
            <v>0</v>
          </cell>
          <cell r="F94">
            <v>0</v>
          </cell>
          <cell r="G94">
            <v>0</v>
          </cell>
          <cell r="H94">
            <v>158</v>
          </cell>
          <cell r="I94">
            <v>888.03166666666675</v>
          </cell>
          <cell r="J94">
            <v>7104.253333333334</v>
          </cell>
          <cell r="K94">
            <v>5486.1900000000005</v>
          </cell>
          <cell r="L94">
            <v>254.3566666666668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5740.5466666666671</v>
          </cell>
          <cell r="S94">
            <v>4910.1900000000005</v>
          </cell>
          <cell r="T94">
            <v>0.10879999999999999</v>
          </cell>
          <cell r="U94">
            <v>90.342805333333317</v>
          </cell>
          <cell r="V94">
            <v>288.33</v>
          </cell>
          <cell r="W94">
            <v>378.67280533333332</v>
          </cell>
          <cell r="X94">
            <v>378.67280533333332</v>
          </cell>
          <cell r="Y94">
            <v>294.63</v>
          </cell>
          <cell r="Z94">
            <v>84.04280533333332</v>
          </cell>
          <cell r="AA94">
            <v>6290.1788613333338</v>
          </cell>
          <cell r="AB94">
            <v>13394.432194666668</v>
          </cell>
          <cell r="AC94">
            <v>15387.813930145814</v>
          </cell>
          <cell r="AD94">
            <v>12009.95</v>
          </cell>
          <cell r="AE94">
            <v>0.21360000000000001</v>
          </cell>
          <cell r="AF94">
            <v>721.51173547914573</v>
          </cell>
          <cell r="AG94">
            <v>1271.8699999999999</v>
          </cell>
          <cell r="AH94">
            <v>1993.3817354791456</v>
          </cell>
          <cell r="AI94">
            <v>1993.3817354791456</v>
          </cell>
          <cell r="AJ94">
            <v>0</v>
          </cell>
          <cell r="AK94">
            <v>1993.3817354791456</v>
          </cell>
          <cell r="AL94">
            <v>13394.432194666668</v>
          </cell>
          <cell r="AM94">
            <v>0</v>
          </cell>
          <cell r="AN94">
            <v>90</v>
          </cell>
          <cell r="AO94">
            <v>0</v>
          </cell>
          <cell r="AP94">
            <v>94</v>
          </cell>
          <cell r="AQ94">
            <v>1909.3389301458124</v>
          </cell>
          <cell r="AR94">
            <v>12853.113930145813</v>
          </cell>
        </row>
        <row r="95">
          <cell r="B95" t="str">
            <v>Gomez Lopez Wilbert Alberto</v>
          </cell>
          <cell r="C95">
            <v>181.80533333333332</v>
          </cell>
          <cell r="D95">
            <v>5430.16</v>
          </cell>
          <cell r="E95">
            <v>24</v>
          </cell>
          <cell r="F95">
            <v>0</v>
          </cell>
          <cell r="G95">
            <v>0</v>
          </cell>
          <cell r="H95">
            <v>312</v>
          </cell>
          <cell r="I95">
            <v>905.02666666666664</v>
          </cell>
          <cell r="J95">
            <v>7272.2133333333331</v>
          </cell>
          <cell r="K95">
            <v>5766.16</v>
          </cell>
          <cell r="L95">
            <v>271.35166666666669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6037.5116666666663</v>
          </cell>
          <cell r="S95">
            <v>4910.1900000000005</v>
          </cell>
          <cell r="T95">
            <v>0.10879999999999999</v>
          </cell>
          <cell r="U95">
            <v>122.65259733333323</v>
          </cell>
          <cell r="V95">
            <v>288.33</v>
          </cell>
          <cell r="W95">
            <v>410.98259733333322</v>
          </cell>
          <cell r="X95">
            <v>410.98259733333322</v>
          </cell>
          <cell r="Y95">
            <v>294.63</v>
          </cell>
          <cell r="Z95">
            <v>116.35259733333322</v>
          </cell>
          <cell r="AA95">
            <v>6554.834069333333</v>
          </cell>
          <cell r="AB95">
            <v>13827.047402666667</v>
          </cell>
          <cell r="AC95">
            <v>15937.93499830451</v>
          </cell>
          <cell r="AD95">
            <v>12009.95</v>
          </cell>
          <cell r="AE95">
            <v>0.21360000000000001</v>
          </cell>
          <cell r="AF95">
            <v>839.01759563784333</v>
          </cell>
          <cell r="AG95">
            <v>1271.8699999999999</v>
          </cell>
          <cell r="AH95">
            <v>2110.8875956378433</v>
          </cell>
          <cell r="AI95">
            <v>2110.8875956378433</v>
          </cell>
          <cell r="AJ95">
            <v>0</v>
          </cell>
          <cell r="AK95">
            <v>2110.8875956378433</v>
          </cell>
          <cell r="AL95">
            <v>13827.047402666667</v>
          </cell>
          <cell r="AM95">
            <v>0</v>
          </cell>
          <cell r="AN95">
            <v>91</v>
          </cell>
          <cell r="AO95">
            <v>0</v>
          </cell>
          <cell r="AP95">
            <v>95</v>
          </cell>
          <cell r="AQ95">
            <v>1994.5349983045101</v>
          </cell>
          <cell r="AR95">
            <v>13403.23499830451</v>
          </cell>
        </row>
        <row r="96">
          <cell r="B96" t="str">
            <v>Basto Sosa Ana Beatriz</v>
          </cell>
          <cell r="C96">
            <v>177.60633333333334</v>
          </cell>
          <cell r="D96">
            <v>5328.1900000000005</v>
          </cell>
          <cell r="E96">
            <v>0</v>
          </cell>
          <cell r="F96">
            <v>0</v>
          </cell>
          <cell r="G96">
            <v>0</v>
          </cell>
          <cell r="H96">
            <v>158</v>
          </cell>
          <cell r="I96">
            <v>888.03166666666675</v>
          </cell>
          <cell r="J96">
            <v>7104.253333333334</v>
          </cell>
          <cell r="K96">
            <v>5486.1900000000005</v>
          </cell>
          <cell r="L96">
            <v>254.3566666666668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5740.5466666666671</v>
          </cell>
          <cell r="S96">
            <v>4910.1900000000005</v>
          </cell>
          <cell r="T96">
            <v>0.10879999999999999</v>
          </cell>
          <cell r="U96">
            <v>90.342805333333317</v>
          </cell>
          <cell r="V96">
            <v>288.33</v>
          </cell>
          <cell r="W96">
            <v>378.67280533333332</v>
          </cell>
          <cell r="X96">
            <v>378.67280533333332</v>
          </cell>
          <cell r="Y96">
            <v>294.63</v>
          </cell>
          <cell r="Z96">
            <v>84.04280533333332</v>
          </cell>
          <cell r="AA96">
            <v>6290.1788613333338</v>
          </cell>
          <cell r="AB96">
            <v>13394.432194666668</v>
          </cell>
          <cell r="AC96">
            <v>15387.813930145814</v>
          </cell>
          <cell r="AD96">
            <v>12009.95</v>
          </cell>
          <cell r="AE96">
            <v>0.21360000000000001</v>
          </cell>
          <cell r="AF96">
            <v>721.51173547914573</v>
          </cell>
          <cell r="AG96">
            <v>1271.8699999999999</v>
          </cell>
          <cell r="AH96">
            <v>1993.3817354791456</v>
          </cell>
          <cell r="AI96">
            <v>1993.3817354791456</v>
          </cell>
          <cell r="AJ96">
            <v>0</v>
          </cell>
          <cell r="AK96">
            <v>1993.3817354791456</v>
          </cell>
          <cell r="AL96">
            <v>13394.432194666668</v>
          </cell>
          <cell r="AM96">
            <v>0</v>
          </cell>
          <cell r="AN96">
            <v>92</v>
          </cell>
          <cell r="AO96">
            <v>0</v>
          </cell>
          <cell r="AP96">
            <v>96</v>
          </cell>
          <cell r="AQ96">
            <v>1909.3389301458124</v>
          </cell>
          <cell r="AR96">
            <v>12853.113930145813</v>
          </cell>
        </row>
        <row r="97">
          <cell r="B97" t="str">
            <v>Can Canche Wilberth Demetrio</v>
          </cell>
          <cell r="C97">
            <v>315.86666666666667</v>
          </cell>
          <cell r="D97">
            <v>9476</v>
          </cell>
          <cell r="E97">
            <v>0</v>
          </cell>
          <cell r="F97">
            <v>0</v>
          </cell>
          <cell r="G97">
            <v>0</v>
          </cell>
          <cell r="H97">
            <v>312</v>
          </cell>
          <cell r="I97">
            <v>1579.3333333333333</v>
          </cell>
          <cell r="J97">
            <v>12634.666666666668</v>
          </cell>
          <cell r="K97">
            <v>9788</v>
          </cell>
          <cell r="L97">
            <v>945.6583333333333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10733.658333333333</v>
          </cell>
          <cell r="S97">
            <v>10031.08</v>
          </cell>
          <cell r="T97">
            <v>0.1792</v>
          </cell>
          <cell r="U97">
            <v>125.90203733333325</v>
          </cell>
          <cell r="V97">
            <v>917.26</v>
          </cell>
          <cell r="W97">
            <v>1043.1620373333333</v>
          </cell>
          <cell r="X97">
            <v>1043.1620373333333</v>
          </cell>
          <cell r="Y97">
            <v>0</v>
          </cell>
          <cell r="Z97">
            <v>1043.1620373333333</v>
          </cell>
          <cell r="AA97">
            <v>10324.171296</v>
          </cell>
          <cell r="AB97">
            <v>22958.837962666668</v>
          </cell>
          <cell r="AC97">
            <v>27644.074658298468</v>
          </cell>
          <cell r="AD97">
            <v>24222.32</v>
          </cell>
          <cell r="AE97">
            <v>0.23519999999999999</v>
          </cell>
          <cell r="AF97">
            <v>804.79669563179982</v>
          </cell>
          <cell r="AG97">
            <v>3880.44</v>
          </cell>
          <cell r="AH97">
            <v>4685.2366956318001</v>
          </cell>
          <cell r="AI97">
            <v>4685.2366956318001</v>
          </cell>
          <cell r="AJ97">
            <v>0</v>
          </cell>
          <cell r="AK97">
            <v>4685.2366956318001</v>
          </cell>
          <cell r="AL97">
            <v>22958.837962666668</v>
          </cell>
          <cell r="AM97">
            <v>0</v>
          </cell>
          <cell r="AN97">
            <v>93</v>
          </cell>
          <cell r="AO97">
            <v>0</v>
          </cell>
          <cell r="AP97">
            <v>97</v>
          </cell>
          <cell r="AQ97">
            <v>3642.0746582984666</v>
          </cell>
          <cell r="AR97">
            <v>25109.374658298468</v>
          </cell>
        </row>
        <row r="98">
          <cell r="B98" t="str">
            <v>Sanchez Gongora Ismael Eugenio</v>
          </cell>
          <cell r="C98">
            <v>177.60633333333334</v>
          </cell>
          <cell r="D98">
            <v>5328.1900000000005</v>
          </cell>
          <cell r="E98">
            <v>0</v>
          </cell>
          <cell r="F98">
            <v>0</v>
          </cell>
          <cell r="G98">
            <v>0</v>
          </cell>
          <cell r="H98">
            <v>85</v>
          </cell>
          <cell r="I98">
            <v>888.03166666666675</v>
          </cell>
          <cell r="J98">
            <v>7104.253333333334</v>
          </cell>
          <cell r="K98">
            <v>5413.1900000000005</v>
          </cell>
          <cell r="L98">
            <v>254.3566666666668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5667.5466666666671</v>
          </cell>
          <cell r="S98">
            <v>4910.1900000000005</v>
          </cell>
          <cell r="T98">
            <v>0.10879999999999999</v>
          </cell>
          <cell r="U98">
            <v>82.400405333333325</v>
          </cell>
          <cell r="V98">
            <v>288.33</v>
          </cell>
          <cell r="W98">
            <v>370.73040533333329</v>
          </cell>
          <cell r="X98">
            <v>370.73040533333329</v>
          </cell>
          <cell r="Y98">
            <v>294.63</v>
          </cell>
          <cell r="Z98">
            <v>76.100405333333299</v>
          </cell>
          <cell r="AA98">
            <v>6225.1212613333337</v>
          </cell>
          <cell r="AB98">
            <v>13329.374594666668</v>
          </cell>
          <cell r="AC98">
            <v>15305.08554764327</v>
          </cell>
          <cell r="AD98">
            <v>12009.95</v>
          </cell>
          <cell r="AE98">
            <v>0.21360000000000001</v>
          </cell>
          <cell r="AF98">
            <v>703.84095297660235</v>
          </cell>
          <cell r="AG98">
            <v>1271.8699999999999</v>
          </cell>
          <cell r="AH98">
            <v>1975.7109529766021</v>
          </cell>
          <cell r="AI98">
            <v>1975.7109529766021</v>
          </cell>
          <cell r="AJ98">
            <v>0</v>
          </cell>
          <cell r="AK98">
            <v>1975.7109529766021</v>
          </cell>
          <cell r="AL98">
            <v>13329.374594666668</v>
          </cell>
          <cell r="AM98">
            <v>0</v>
          </cell>
          <cell r="AN98">
            <v>94</v>
          </cell>
          <cell r="AO98">
            <v>0</v>
          </cell>
          <cell r="AP98">
            <v>98</v>
          </cell>
          <cell r="AQ98">
            <v>1899.6105476432688</v>
          </cell>
          <cell r="AR98">
            <v>12770.385547643269</v>
          </cell>
        </row>
        <row r="99">
          <cell r="B99" t="str">
            <v>Navarro Canche Lazaro</v>
          </cell>
          <cell r="C99">
            <v>206.63533333333334</v>
          </cell>
          <cell r="D99">
            <v>6079.06</v>
          </cell>
          <cell r="E99">
            <v>120</v>
          </cell>
          <cell r="F99">
            <v>0</v>
          </cell>
          <cell r="G99">
            <v>0</v>
          </cell>
          <cell r="H99">
            <v>232</v>
          </cell>
          <cell r="I99">
            <v>1013.1766666666667</v>
          </cell>
          <cell r="J99">
            <v>8265.4133333333339</v>
          </cell>
          <cell r="K99">
            <v>6431.06</v>
          </cell>
          <cell r="L99">
            <v>379.50166666666678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6810.5616666666674</v>
          </cell>
          <cell r="S99">
            <v>4910.1900000000005</v>
          </cell>
          <cell r="T99">
            <v>0.10879999999999999</v>
          </cell>
          <cell r="U99">
            <v>206.76043733333336</v>
          </cell>
          <cell r="V99">
            <v>288.33</v>
          </cell>
          <cell r="W99">
            <v>495.09043733333334</v>
          </cell>
          <cell r="X99">
            <v>495.09043733333334</v>
          </cell>
          <cell r="Y99">
            <v>253.54</v>
          </cell>
          <cell r="Z99">
            <v>241.55043733333335</v>
          </cell>
          <cell r="AA99">
            <v>7202.6862293333343</v>
          </cell>
          <cell r="AB99">
            <v>15468.099562666668</v>
          </cell>
          <cell r="AC99">
            <v>18024.725639199733</v>
          </cell>
          <cell r="AD99">
            <v>12009.95</v>
          </cell>
          <cell r="AE99">
            <v>0.21360000000000001</v>
          </cell>
          <cell r="AF99">
            <v>1284.7560765330627</v>
          </cell>
          <cell r="AG99">
            <v>1271.8699999999999</v>
          </cell>
          <cell r="AH99">
            <v>2556.6260765330626</v>
          </cell>
          <cell r="AI99">
            <v>2556.6260765330626</v>
          </cell>
          <cell r="AJ99">
            <v>0</v>
          </cell>
          <cell r="AK99">
            <v>2556.6260765330626</v>
          </cell>
          <cell r="AL99">
            <v>15468.09956266667</v>
          </cell>
          <cell r="AM99">
            <v>0</v>
          </cell>
          <cell r="AN99">
            <v>95</v>
          </cell>
          <cell r="AO99">
            <v>0</v>
          </cell>
          <cell r="AP99">
            <v>99</v>
          </cell>
          <cell r="AQ99">
            <v>2315.0756391997293</v>
          </cell>
          <cell r="AR99">
            <v>15490.025639199732</v>
          </cell>
        </row>
        <row r="100">
          <cell r="B100" t="str">
            <v>Ramos Colli Jose Alberto</v>
          </cell>
          <cell r="C100">
            <v>251.47033333333334</v>
          </cell>
          <cell r="D100">
            <v>6836.1100000000006</v>
          </cell>
          <cell r="E100">
            <v>600</v>
          </cell>
          <cell r="F100">
            <v>108</v>
          </cell>
          <cell r="G100">
            <v>0</v>
          </cell>
          <cell r="H100">
            <v>158</v>
          </cell>
          <cell r="I100">
            <v>1139.3516666666667</v>
          </cell>
          <cell r="J100">
            <v>10058.813333333334</v>
          </cell>
          <cell r="K100">
            <v>7702.1100000000006</v>
          </cell>
          <cell r="L100">
            <v>505.67666666666673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8207.7866666666669</v>
          </cell>
          <cell r="S100">
            <v>4910.1900000000005</v>
          </cell>
          <cell r="T100">
            <v>0.10879999999999999</v>
          </cell>
          <cell r="U100">
            <v>358.7785173333333</v>
          </cell>
          <cell r="V100">
            <v>288.33</v>
          </cell>
          <cell r="W100">
            <v>647.10851733333334</v>
          </cell>
          <cell r="X100">
            <v>647.10851733333334</v>
          </cell>
          <cell r="Y100">
            <v>0</v>
          </cell>
          <cell r="Z100">
            <v>647.10851733333334</v>
          </cell>
          <cell r="AA100">
            <v>8194.3531493333339</v>
          </cell>
          <cell r="AB100">
            <v>18253.166482666667</v>
          </cell>
          <cell r="AC100">
            <v>21566.265466259749</v>
          </cell>
          <cell r="AD100">
            <v>12009.95</v>
          </cell>
          <cell r="AE100">
            <v>0.21360000000000001</v>
          </cell>
          <cell r="AF100">
            <v>2041.2289835930824</v>
          </cell>
          <cell r="AG100">
            <v>1271.8699999999999</v>
          </cell>
          <cell r="AH100">
            <v>3313.0989835930823</v>
          </cell>
          <cell r="AI100">
            <v>3313.0989835930823</v>
          </cell>
          <cell r="AJ100">
            <v>0</v>
          </cell>
          <cell r="AK100">
            <v>3313.0989835930823</v>
          </cell>
          <cell r="AL100">
            <v>18253.166482666667</v>
          </cell>
          <cell r="AM100">
            <v>0</v>
          </cell>
          <cell r="AN100">
            <v>96</v>
          </cell>
          <cell r="AO100">
            <v>0</v>
          </cell>
          <cell r="AP100">
            <v>100</v>
          </cell>
          <cell r="AQ100">
            <v>2665.9904662597492</v>
          </cell>
          <cell r="AR100">
            <v>19031.565466259748</v>
          </cell>
        </row>
        <row r="101">
          <cell r="B101" t="str">
            <v>Moguel Marin Jose Rodolfo</v>
          </cell>
          <cell r="C101">
            <v>206.63533333333334</v>
          </cell>
          <cell r="D101">
            <v>6079.06</v>
          </cell>
          <cell r="E101">
            <v>120</v>
          </cell>
          <cell r="F101">
            <v>0</v>
          </cell>
          <cell r="G101">
            <v>0</v>
          </cell>
          <cell r="H101">
            <v>232</v>
          </cell>
          <cell r="I101">
            <v>1013.1766666666667</v>
          </cell>
          <cell r="J101">
            <v>8265.4133333333339</v>
          </cell>
          <cell r="K101">
            <v>6431.06</v>
          </cell>
          <cell r="L101">
            <v>379.50166666666678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6810.5616666666674</v>
          </cell>
          <cell r="S101">
            <v>4910.1900000000005</v>
          </cell>
          <cell r="T101">
            <v>0.10879999999999999</v>
          </cell>
          <cell r="U101">
            <v>206.76043733333336</v>
          </cell>
          <cell r="V101">
            <v>288.33</v>
          </cell>
          <cell r="W101">
            <v>495.09043733333334</v>
          </cell>
          <cell r="X101">
            <v>495.09043733333334</v>
          </cell>
          <cell r="Y101">
            <v>253.54</v>
          </cell>
          <cell r="Z101">
            <v>241.55043733333335</v>
          </cell>
          <cell r="AA101">
            <v>7202.6862293333343</v>
          </cell>
          <cell r="AB101">
            <v>15468.099562666668</v>
          </cell>
          <cell r="AC101">
            <v>18024.725639199733</v>
          </cell>
          <cell r="AD101">
            <v>12009.95</v>
          </cell>
          <cell r="AE101">
            <v>0.21360000000000001</v>
          </cell>
          <cell r="AF101">
            <v>1284.7560765330627</v>
          </cell>
          <cell r="AG101">
            <v>1271.8699999999999</v>
          </cell>
          <cell r="AH101">
            <v>2556.6260765330626</v>
          </cell>
          <cell r="AI101">
            <v>2556.6260765330626</v>
          </cell>
          <cell r="AJ101">
            <v>0</v>
          </cell>
          <cell r="AK101">
            <v>2556.6260765330626</v>
          </cell>
          <cell r="AL101">
            <v>15468.09956266667</v>
          </cell>
          <cell r="AM101">
            <v>0</v>
          </cell>
          <cell r="AN101">
            <v>97</v>
          </cell>
          <cell r="AO101">
            <v>0</v>
          </cell>
          <cell r="AP101">
            <v>101</v>
          </cell>
          <cell r="AQ101">
            <v>2315.0756391997293</v>
          </cell>
          <cell r="AR101">
            <v>15490.025639199732</v>
          </cell>
        </row>
        <row r="102">
          <cell r="B102" t="str">
            <v>Figueroa Chan Fernando Guadalupe</v>
          </cell>
          <cell r="C102">
            <v>291.92333333333335</v>
          </cell>
          <cell r="D102">
            <v>6297.42</v>
          </cell>
          <cell r="E102">
            <v>600</v>
          </cell>
          <cell r="F102">
            <v>1860.28</v>
          </cell>
          <cell r="G102">
            <v>0</v>
          </cell>
          <cell r="H102">
            <v>232</v>
          </cell>
          <cell r="I102">
            <v>1049.57</v>
          </cell>
          <cell r="J102">
            <v>11676.933333333334</v>
          </cell>
          <cell r="K102">
            <v>8989.7000000000007</v>
          </cell>
          <cell r="L102">
            <v>415.89499999999998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9405.5950000000012</v>
          </cell>
          <cell r="S102">
            <v>8629.2100000000009</v>
          </cell>
          <cell r="T102">
            <v>0.16</v>
          </cell>
          <cell r="U102">
            <v>124.22160000000004</v>
          </cell>
          <cell r="V102">
            <v>692.96</v>
          </cell>
          <cell r="W102">
            <v>817.18160000000012</v>
          </cell>
          <cell r="X102">
            <v>817.18160000000012</v>
          </cell>
          <cell r="Y102">
            <v>0</v>
          </cell>
          <cell r="Z102">
            <v>817.18160000000012</v>
          </cell>
          <cell r="AA102">
            <v>9222.0884000000005</v>
          </cell>
          <cell r="AB102">
            <v>20899.021733333335</v>
          </cell>
          <cell r="AC102">
            <v>24950.80029986053</v>
          </cell>
          <cell r="AD102">
            <v>24222.32</v>
          </cell>
          <cell r="AE102">
            <v>0.23519999999999999</v>
          </cell>
          <cell r="AF102">
            <v>171.33856652719666</v>
          </cell>
          <cell r="AG102">
            <v>3880.44</v>
          </cell>
          <cell r="AH102">
            <v>4051.7785665271967</v>
          </cell>
          <cell r="AI102">
            <v>4051.7785665271967</v>
          </cell>
          <cell r="AJ102">
            <v>0</v>
          </cell>
          <cell r="AK102">
            <v>4051.7785665271967</v>
          </cell>
          <cell r="AL102">
            <v>20899.021733333335</v>
          </cell>
          <cell r="AM102">
            <v>0</v>
          </cell>
          <cell r="AN102">
            <v>98</v>
          </cell>
          <cell r="AO102">
            <v>0</v>
          </cell>
          <cell r="AP102">
            <v>102</v>
          </cell>
          <cell r="AQ102">
            <v>3234.5969665271969</v>
          </cell>
          <cell r="AR102">
            <v>22416.100299860529</v>
          </cell>
        </row>
        <row r="103">
          <cell r="B103" t="str">
            <v>Ceballos Escalante Monica</v>
          </cell>
          <cell r="C103">
            <v>173.34900000000002</v>
          </cell>
          <cell r="D103">
            <v>5200.47</v>
          </cell>
          <cell r="E103">
            <v>0</v>
          </cell>
          <cell r="F103">
            <v>0</v>
          </cell>
          <cell r="G103">
            <v>0</v>
          </cell>
          <cell r="H103">
            <v>85</v>
          </cell>
          <cell r="I103">
            <v>866.745</v>
          </cell>
          <cell r="J103">
            <v>6933.9600000000009</v>
          </cell>
          <cell r="K103">
            <v>5285.47</v>
          </cell>
          <cell r="L103">
            <v>233.07000000000005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5518.54</v>
          </cell>
          <cell r="S103">
            <v>4910.1900000000005</v>
          </cell>
          <cell r="T103">
            <v>0.10879999999999999</v>
          </cell>
          <cell r="U103">
            <v>66.188479999999942</v>
          </cell>
          <cell r="V103">
            <v>288.33</v>
          </cell>
          <cell r="W103">
            <v>354.51847999999995</v>
          </cell>
          <cell r="X103">
            <v>354.51847999999995</v>
          </cell>
          <cell r="Y103">
            <v>294.63</v>
          </cell>
          <cell r="Z103">
            <v>59.888479999999959</v>
          </cell>
          <cell r="AA103">
            <v>6092.3265200000005</v>
          </cell>
          <cell r="AB103">
            <v>13026.286520000001</v>
          </cell>
          <cell r="AC103">
            <v>14919.673448626654</v>
          </cell>
          <cell r="AD103">
            <v>12009.95</v>
          </cell>
          <cell r="AE103">
            <v>0.21360000000000001</v>
          </cell>
          <cell r="AF103">
            <v>621.51692862665323</v>
          </cell>
          <cell r="AG103">
            <v>1271.8699999999999</v>
          </cell>
          <cell r="AH103">
            <v>1893.3869286266531</v>
          </cell>
          <cell r="AI103">
            <v>1893.3869286266531</v>
          </cell>
          <cell r="AJ103">
            <v>0</v>
          </cell>
          <cell r="AK103">
            <v>1893.3869286266531</v>
          </cell>
          <cell r="AL103">
            <v>13026.286520000001</v>
          </cell>
          <cell r="AM103">
            <v>0</v>
          </cell>
          <cell r="AN103">
            <v>99</v>
          </cell>
          <cell r="AO103">
            <v>0</v>
          </cell>
          <cell r="AP103">
            <v>103</v>
          </cell>
          <cell r="AQ103">
            <v>1833.498448626653</v>
          </cell>
          <cell r="AR103">
            <v>12384.973448626653</v>
          </cell>
        </row>
        <row r="104">
          <cell r="B104" t="str">
            <v>Uc Ucan Maria Del Carmen</v>
          </cell>
          <cell r="C104">
            <v>398.30100000000004</v>
          </cell>
          <cell r="D104">
            <v>11949.03</v>
          </cell>
          <cell r="E104">
            <v>0</v>
          </cell>
          <cell r="F104">
            <v>0</v>
          </cell>
          <cell r="G104">
            <v>0</v>
          </cell>
          <cell r="H104">
            <v>158</v>
          </cell>
          <cell r="I104">
            <v>1991.5050000000001</v>
          </cell>
          <cell r="J104">
            <v>15932.04</v>
          </cell>
          <cell r="K104">
            <v>12107.03</v>
          </cell>
          <cell r="L104">
            <v>1357.8300000000002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13464.86</v>
          </cell>
          <cell r="S104">
            <v>12009.95</v>
          </cell>
          <cell r="T104">
            <v>0.21360000000000001</v>
          </cell>
          <cell r="U104">
            <v>310.768776</v>
          </cell>
          <cell r="V104">
            <v>1271.8699999999999</v>
          </cell>
          <cell r="W104">
            <v>1582.6387759999998</v>
          </cell>
          <cell r="X104">
            <v>1582.6387759999998</v>
          </cell>
          <cell r="Y104">
            <v>0</v>
          </cell>
          <cell r="Z104">
            <v>1582.6387759999998</v>
          </cell>
          <cell r="AA104">
            <v>12515.896224</v>
          </cell>
          <cell r="AB104">
            <v>28447.936224000001</v>
          </cell>
          <cell r="AC104">
            <v>34821.242887029293</v>
          </cell>
          <cell r="AD104">
            <v>24222.32</v>
          </cell>
          <cell r="AE104">
            <v>0.23519999999999999</v>
          </cell>
          <cell r="AF104">
            <v>2492.8666630292896</v>
          </cell>
          <cell r="AG104">
            <v>3880.44</v>
          </cell>
          <cell r="AH104">
            <v>6373.3066630292897</v>
          </cell>
          <cell r="AI104">
            <v>6373.3066630292897</v>
          </cell>
          <cell r="AJ104">
            <v>0</v>
          </cell>
          <cell r="AK104">
            <v>6373.3066630292897</v>
          </cell>
          <cell r="AL104">
            <v>28447.936224000005</v>
          </cell>
          <cell r="AM104">
            <v>0</v>
          </cell>
          <cell r="AN104">
            <v>100</v>
          </cell>
          <cell r="AO104">
            <v>0</v>
          </cell>
          <cell r="AP104">
            <v>104</v>
          </cell>
          <cell r="AQ104">
            <v>4790.6678870292899</v>
          </cell>
          <cell r="AR104">
            <v>32286.542887029293</v>
          </cell>
        </row>
        <row r="105">
          <cell r="B105" t="str">
            <v>Rubio Cetina Guillermo De Jesus</v>
          </cell>
          <cell r="C105">
            <v>209.91400000000002</v>
          </cell>
          <cell r="D105">
            <v>6297.42</v>
          </cell>
          <cell r="E105">
            <v>0</v>
          </cell>
          <cell r="F105">
            <v>0</v>
          </cell>
          <cell r="G105">
            <v>0</v>
          </cell>
          <cell r="H105">
            <v>399</v>
          </cell>
          <cell r="I105">
            <v>1049.57</v>
          </cell>
          <cell r="J105">
            <v>8396.5600000000013</v>
          </cell>
          <cell r="K105">
            <v>6696.42</v>
          </cell>
          <cell r="L105">
            <v>415.89499999999998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7112.3150000000005</v>
          </cell>
          <cell r="S105">
            <v>4910.1900000000005</v>
          </cell>
          <cell r="T105">
            <v>0.10879999999999999</v>
          </cell>
          <cell r="U105">
            <v>239.59119999999999</v>
          </cell>
          <cell r="V105">
            <v>288.33</v>
          </cell>
          <cell r="W105">
            <v>527.9212</v>
          </cell>
          <cell r="X105">
            <v>527.9212</v>
          </cell>
          <cell r="Y105">
            <v>253.54</v>
          </cell>
          <cell r="Z105">
            <v>274.38120000000004</v>
          </cell>
          <cell r="AA105">
            <v>7471.6088</v>
          </cell>
          <cell r="AB105">
            <v>15868.168800000001</v>
          </cell>
          <cell r="AC105">
            <v>18533.460681586981</v>
          </cell>
          <cell r="AD105">
            <v>12009.95</v>
          </cell>
          <cell r="AE105">
            <v>0.21360000000000001</v>
          </cell>
          <cell r="AF105">
            <v>1393.421881586979</v>
          </cell>
          <cell r="AG105">
            <v>1271.8699999999999</v>
          </cell>
          <cell r="AH105">
            <v>2665.2918815869789</v>
          </cell>
          <cell r="AI105">
            <v>2665.2918815869789</v>
          </cell>
          <cell r="AJ105">
            <v>0</v>
          </cell>
          <cell r="AK105">
            <v>2665.2918815869789</v>
          </cell>
          <cell r="AL105">
            <v>15868.168800000003</v>
          </cell>
          <cell r="AM105">
            <v>0</v>
          </cell>
          <cell r="AN105">
            <v>101</v>
          </cell>
          <cell r="AO105">
            <v>0</v>
          </cell>
          <cell r="AP105">
            <v>105</v>
          </cell>
          <cell r="AQ105">
            <v>2390.9106815869791</v>
          </cell>
          <cell r="AR105">
            <v>15998.76068158698</v>
          </cell>
        </row>
        <row r="106">
          <cell r="B106" t="str">
            <v>Canto Morayta Enmi Sorgelia</v>
          </cell>
          <cell r="C106">
            <v>211.27100000000002</v>
          </cell>
          <cell r="D106">
            <v>5738.13</v>
          </cell>
          <cell r="E106">
            <v>600</v>
          </cell>
          <cell r="F106">
            <v>0</v>
          </cell>
          <cell r="G106">
            <v>0</v>
          </cell>
          <cell r="H106">
            <v>312</v>
          </cell>
          <cell r="I106">
            <v>956.35500000000002</v>
          </cell>
          <cell r="J106">
            <v>8450.84</v>
          </cell>
          <cell r="K106">
            <v>6650.13</v>
          </cell>
          <cell r="L106">
            <v>322.68000000000006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6972.81</v>
          </cell>
          <cell r="S106">
            <v>4910.1900000000005</v>
          </cell>
          <cell r="T106">
            <v>0.10879999999999999</v>
          </cell>
          <cell r="U106">
            <v>224.41305599999998</v>
          </cell>
          <cell r="V106">
            <v>288.33</v>
          </cell>
          <cell r="W106">
            <v>512.74305600000002</v>
          </cell>
          <cell r="X106">
            <v>512.74305600000002</v>
          </cell>
          <cell r="Y106">
            <v>253.54</v>
          </cell>
          <cell r="Z106">
            <v>259.20305600000006</v>
          </cell>
          <cell r="AA106">
            <v>7347.2819440000003</v>
          </cell>
          <cell r="AB106">
            <v>15798.121944</v>
          </cell>
          <cell r="AC106">
            <v>18444.387873855543</v>
          </cell>
          <cell r="AD106">
            <v>12009.95</v>
          </cell>
          <cell r="AE106">
            <v>0.21360000000000001</v>
          </cell>
          <cell r="AF106">
            <v>1374.395929855544</v>
          </cell>
          <cell r="AG106">
            <v>1271.8699999999999</v>
          </cell>
          <cell r="AH106">
            <v>2646.2659298555436</v>
          </cell>
          <cell r="AI106">
            <v>2646.2659298555436</v>
          </cell>
          <cell r="AJ106">
            <v>0</v>
          </cell>
          <cell r="AK106">
            <v>2646.2659298555436</v>
          </cell>
          <cell r="AL106">
            <v>15798.121943999999</v>
          </cell>
          <cell r="AM106">
            <v>0</v>
          </cell>
          <cell r="AN106">
            <v>102</v>
          </cell>
          <cell r="AO106">
            <v>0</v>
          </cell>
          <cell r="AP106">
            <v>106</v>
          </cell>
          <cell r="AQ106">
            <v>2387.0628738555433</v>
          </cell>
          <cell r="AR106">
            <v>15909.687873855542</v>
          </cell>
        </row>
        <row r="107">
          <cell r="B107" t="str">
            <v>Puc Caamal Florencio</v>
          </cell>
          <cell r="C107">
            <v>199.27066666666667</v>
          </cell>
          <cell r="D107">
            <v>5978.12</v>
          </cell>
          <cell r="E107">
            <v>0</v>
          </cell>
          <cell r="F107">
            <v>0</v>
          </cell>
          <cell r="G107">
            <v>0</v>
          </cell>
          <cell r="H107">
            <v>312</v>
          </cell>
          <cell r="I107">
            <v>996.35333333333335</v>
          </cell>
          <cell r="J107">
            <v>7970.8266666666668</v>
          </cell>
          <cell r="K107">
            <v>6290.12</v>
          </cell>
          <cell r="L107">
            <v>362.6783333333334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6652.7983333333332</v>
          </cell>
          <cell r="S107">
            <v>4910.1900000000005</v>
          </cell>
          <cell r="T107">
            <v>0.10879999999999999</v>
          </cell>
          <cell r="U107">
            <v>189.59578666666658</v>
          </cell>
          <cell r="V107">
            <v>288.33</v>
          </cell>
          <cell r="W107">
            <v>477.92578666666657</v>
          </cell>
          <cell r="X107">
            <v>477.92578666666657</v>
          </cell>
          <cell r="Y107">
            <v>253.54</v>
          </cell>
          <cell r="Z107">
            <v>224.38578666666658</v>
          </cell>
          <cell r="AA107">
            <v>7062.0875466666666</v>
          </cell>
          <cell r="AB107">
            <v>15032.914213333333</v>
          </cell>
          <cell r="AC107">
            <v>17471.336334350628</v>
          </cell>
          <cell r="AD107">
            <v>12009.95</v>
          </cell>
          <cell r="AE107">
            <v>0.21360000000000001</v>
          </cell>
          <cell r="AF107">
            <v>1166.552121017294</v>
          </cell>
          <cell r="AG107">
            <v>1271.8699999999999</v>
          </cell>
          <cell r="AH107">
            <v>2438.4221210172936</v>
          </cell>
          <cell r="AI107">
            <v>2438.4221210172936</v>
          </cell>
          <cell r="AJ107">
            <v>0</v>
          </cell>
          <cell r="AK107">
            <v>2438.4221210172936</v>
          </cell>
          <cell r="AL107">
            <v>15032.914213333333</v>
          </cell>
          <cell r="AM107">
            <v>0</v>
          </cell>
          <cell r="AN107">
            <v>103</v>
          </cell>
          <cell r="AO107">
            <v>0</v>
          </cell>
          <cell r="AP107">
            <v>107</v>
          </cell>
          <cell r="AQ107">
            <v>2214.0363343506269</v>
          </cell>
          <cell r="AR107">
            <v>14936.636334350627</v>
          </cell>
        </row>
        <row r="108">
          <cell r="B108" t="str">
            <v>Ortega Kantun Fernanda Emilia</v>
          </cell>
          <cell r="C108">
            <v>181.00533333333334</v>
          </cell>
          <cell r="D108">
            <v>5430.16</v>
          </cell>
          <cell r="E108">
            <v>0</v>
          </cell>
          <cell r="F108">
            <v>0</v>
          </cell>
          <cell r="G108">
            <v>0</v>
          </cell>
          <cell r="H108">
            <v>158</v>
          </cell>
          <cell r="I108">
            <v>905.02666666666664</v>
          </cell>
          <cell r="J108">
            <v>7240.2133333333331</v>
          </cell>
          <cell r="K108">
            <v>5588.16</v>
          </cell>
          <cell r="L108">
            <v>271.35166666666669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5859.5116666666663</v>
          </cell>
          <cell r="S108">
            <v>4910.1900000000005</v>
          </cell>
          <cell r="T108">
            <v>0.10879999999999999</v>
          </cell>
          <cell r="U108">
            <v>103.28619733333323</v>
          </cell>
          <cell r="V108">
            <v>288.33</v>
          </cell>
          <cell r="W108">
            <v>391.61619733333322</v>
          </cell>
          <cell r="X108">
            <v>391.61619733333322</v>
          </cell>
          <cell r="Y108">
            <v>294.63</v>
          </cell>
          <cell r="Z108">
            <v>96.986197333333223</v>
          </cell>
          <cell r="AA108">
            <v>6396.2004693333329</v>
          </cell>
          <cell r="AB108">
            <v>13636.413802666666</v>
          </cell>
          <cell r="AC108">
            <v>15695.521976941334</v>
          </cell>
          <cell r="AD108">
            <v>12009.95</v>
          </cell>
          <cell r="AE108">
            <v>0.21360000000000001</v>
          </cell>
          <cell r="AF108">
            <v>787.23817427466895</v>
          </cell>
          <cell r="AG108">
            <v>1271.8699999999999</v>
          </cell>
          <cell r="AH108">
            <v>2059.1081742746687</v>
          </cell>
          <cell r="AI108">
            <v>2059.1081742746687</v>
          </cell>
          <cell r="AJ108">
            <v>0</v>
          </cell>
          <cell r="AK108">
            <v>2059.1081742746687</v>
          </cell>
          <cell r="AL108">
            <v>13636.413802666666</v>
          </cell>
          <cell r="AM108">
            <v>0</v>
          </cell>
          <cell r="AN108">
            <v>104</v>
          </cell>
          <cell r="AO108">
            <v>0</v>
          </cell>
          <cell r="AP108">
            <v>108</v>
          </cell>
          <cell r="AQ108">
            <v>1962.1219769413356</v>
          </cell>
          <cell r="AR108">
            <v>13160.821976941334</v>
          </cell>
        </row>
        <row r="109">
          <cell r="B109" t="str">
            <v>Ku Cauich Lourdes Maria</v>
          </cell>
          <cell r="C109">
            <v>325.86666666666667</v>
          </cell>
          <cell r="D109">
            <v>9476</v>
          </cell>
          <cell r="E109">
            <v>300</v>
          </cell>
          <cell r="F109">
            <v>0</v>
          </cell>
          <cell r="G109">
            <v>0</v>
          </cell>
          <cell r="H109">
            <v>312</v>
          </cell>
          <cell r="I109">
            <v>1579.3333333333333</v>
          </cell>
          <cell r="J109">
            <v>13034.666666666668</v>
          </cell>
          <cell r="K109">
            <v>10088</v>
          </cell>
          <cell r="L109">
            <v>945.6583333333333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11033.658333333333</v>
          </cell>
          <cell r="S109">
            <v>10031.08</v>
          </cell>
          <cell r="T109">
            <v>0.1792</v>
          </cell>
          <cell r="U109">
            <v>179.66203733333325</v>
          </cell>
          <cell r="V109">
            <v>917.26</v>
          </cell>
          <cell r="W109">
            <v>1096.9220373333333</v>
          </cell>
          <cell r="X109">
            <v>1096.9220373333333</v>
          </cell>
          <cell r="Y109">
            <v>0</v>
          </cell>
          <cell r="Z109">
            <v>1096.9220373333333</v>
          </cell>
          <cell r="AA109">
            <v>10570.411296</v>
          </cell>
          <cell r="AB109">
            <v>23605.07796266667</v>
          </cell>
          <cell r="AC109">
            <v>28489.053737796377</v>
          </cell>
          <cell r="AD109">
            <v>24222.32</v>
          </cell>
          <cell r="AE109">
            <v>0.23519999999999999</v>
          </cell>
          <cell r="AF109">
            <v>1003.535775129708</v>
          </cell>
          <cell r="AG109">
            <v>3880.44</v>
          </cell>
          <cell r="AH109">
            <v>4883.9757751297084</v>
          </cell>
          <cell r="AI109">
            <v>4883.9757751297084</v>
          </cell>
          <cell r="AJ109">
            <v>0</v>
          </cell>
          <cell r="AK109">
            <v>4883.9757751297084</v>
          </cell>
          <cell r="AL109">
            <v>23605.07796266667</v>
          </cell>
          <cell r="AM109">
            <v>0</v>
          </cell>
          <cell r="AN109">
            <v>105</v>
          </cell>
          <cell r="AO109">
            <v>0</v>
          </cell>
          <cell r="AP109">
            <v>109</v>
          </cell>
          <cell r="AQ109">
            <v>3787.0537377963751</v>
          </cell>
          <cell r="AR109">
            <v>25954.353737796377</v>
          </cell>
        </row>
        <row r="110">
          <cell r="B110" t="str">
            <v>Barron Bolaños Oscar Vicente</v>
          </cell>
          <cell r="C110">
            <v>351.89000000000004</v>
          </cell>
          <cell r="D110">
            <v>9156.7000000000007</v>
          </cell>
          <cell r="E110">
            <v>600</v>
          </cell>
          <cell r="F110">
            <v>800</v>
          </cell>
          <cell r="G110">
            <v>0</v>
          </cell>
          <cell r="H110">
            <v>158</v>
          </cell>
          <cell r="I110">
            <v>1526.1166666666668</v>
          </cell>
          <cell r="J110">
            <v>14075.600000000002</v>
          </cell>
          <cell r="K110">
            <v>10714.7</v>
          </cell>
          <cell r="L110">
            <v>892.44166666666683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11607.141666666668</v>
          </cell>
          <cell r="S110">
            <v>10031.08</v>
          </cell>
          <cell r="T110">
            <v>0.1792</v>
          </cell>
          <cell r="U110">
            <v>282.43025066666695</v>
          </cell>
          <cell r="V110">
            <v>917.26</v>
          </cell>
          <cell r="W110">
            <v>1199.690250666667</v>
          </cell>
          <cell r="X110">
            <v>1199.690250666667</v>
          </cell>
          <cell r="Y110">
            <v>0</v>
          </cell>
          <cell r="Z110">
            <v>1199.690250666667</v>
          </cell>
          <cell r="AA110">
            <v>11041.126416000001</v>
          </cell>
          <cell r="AB110">
            <v>25116.726416000005</v>
          </cell>
          <cell r="AC110">
            <v>30465.581527196657</v>
          </cell>
          <cell r="AD110">
            <v>24222.32</v>
          </cell>
          <cell r="AE110">
            <v>0.23519999999999999</v>
          </cell>
          <cell r="AF110">
            <v>1468.4151111966537</v>
          </cell>
          <cell r="AG110">
            <v>3880.44</v>
          </cell>
          <cell r="AH110">
            <v>5348.8551111966535</v>
          </cell>
          <cell r="AI110">
            <v>5348.8551111966535</v>
          </cell>
          <cell r="AJ110">
            <v>0</v>
          </cell>
          <cell r="AK110">
            <v>5348.8551111966535</v>
          </cell>
          <cell r="AL110">
            <v>25116.726416000005</v>
          </cell>
          <cell r="AM110">
            <v>0</v>
          </cell>
          <cell r="AN110">
            <v>106</v>
          </cell>
          <cell r="AO110">
            <v>0</v>
          </cell>
          <cell r="AP110">
            <v>110</v>
          </cell>
          <cell r="AQ110">
            <v>4149.164860529987</v>
          </cell>
          <cell r="AR110">
            <v>27930.881527196656</v>
          </cell>
        </row>
        <row r="111">
          <cell r="B111" t="str">
            <v>Arcique Cortes Ricardo De La Cruz</v>
          </cell>
          <cell r="C111">
            <v>224.70633333333336</v>
          </cell>
          <cell r="D111">
            <v>5328.1900000000005</v>
          </cell>
          <cell r="E111">
            <v>600</v>
          </cell>
          <cell r="F111">
            <v>813</v>
          </cell>
          <cell r="G111">
            <v>0</v>
          </cell>
          <cell r="H111">
            <v>158</v>
          </cell>
          <cell r="I111">
            <v>888.03166666666675</v>
          </cell>
          <cell r="J111">
            <v>8988.253333333334</v>
          </cell>
          <cell r="K111">
            <v>6899.1900000000005</v>
          </cell>
          <cell r="L111">
            <v>254.3566666666668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7153.5466666666671</v>
          </cell>
          <cell r="S111">
            <v>4910.1900000000005</v>
          </cell>
          <cell r="T111">
            <v>0.10879999999999999</v>
          </cell>
          <cell r="U111">
            <v>244.0772053333333</v>
          </cell>
          <cell r="V111">
            <v>288.33</v>
          </cell>
          <cell r="W111">
            <v>532.40720533333331</v>
          </cell>
          <cell r="X111">
            <v>532.40720533333331</v>
          </cell>
          <cell r="Y111">
            <v>217.61</v>
          </cell>
          <cell r="Z111">
            <v>314.7972053333333</v>
          </cell>
          <cell r="AA111">
            <v>7472.424461333334</v>
          </cell>
          <cell r="AB111">
            <v>16460.67779466667</v>
          </cell>
          <cell r="AC111">
            <v>19286.905486605636</v>
          </cell>
          <cell r="AD111">
            <v>12009.95</v>
          </cell>
          <cell r="AE111">
            <v>0.21360000000000001</v>
          </cell>
          <cell r="AF111">
            <v>1554.3576919389639</v>
          </cell>
          <cell r="AG111">
            <v>1271.8699999999999</v>
          </cell>
          <cell r="AH111">
            <v>2826.2276919389637</v>
          </cell>
          <cell r="AI111">
            <v>2826.2276919389637</v>
          </cell>
          <cell r="AJ111">
            <v>0</v>
          </cell>
          <cell r="AK111">
            <v>2826.2276919389637</v>
          </cell>
          <cell r="AL111">
            <v>16460.677794666673</v>
          </cell>
          <cell r="AM111">
            <v>0</v>
          </cell>
          <cell r="AN111">
            <v>107</v>
          </cell>
          <cell r="AO111">
            <v>0</v>
          </cell>
          <cell r="AP111">
            <v>111</v>
          </cell>
          <cell r="AQ111">
            <v>2511.4304866056304</v>
          </cell>
          <cell r="AR111">
            <v>16752.205486605635</v>
          </cell>
        </row>
        <row r="112">
          <cell r="B112" t="str">
            <v>Sanchez Angulo Marcelo</v>
          </cell>
          <cell r="C112">
            <v>199.27066666666667</v>
          </cell>
          <cell r="D112">
            <v>5978.12</v>
          </cell>
          <cell r="E112">
            <v>0</v>
          </cell>
          <cell r="F112">
            <v>0</v>
          </cell>
          <cell r="G112">
            <v>0</v>
          </cell>
          <cell r="H112">
            <v>158</v>
          </cell>
          <cell r="I112">
            <v>996.35333333333335</v>
          </cell>
          <cell r="J112">
            <v>7970.8266666666668</v>
          </cell>
          <cell r="K112">
            <v>6136.12</v>
          </cell>
          <cell r="L112">
            <v>362.6783333333334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6498.7983333333332</v>
          </cell>
          <cell r="S112">
            <v>4910.1900000000005</v>
          </cell>
          <cell r="T112">
            <v>0.10879999999999999</v>
          </cell>
          <cell r="U112">
            <v>172.84058666666658</v>
          </cell>
          <cell r="V112">
            <v>288.33</v>
          </cell>
          <cell r="W112">
            <v>461.17058666666657</v>
          </cell>
          <cell r="X112">
            <v>461.17058666666657</v>
          </cell>
          <cell r="Y112">
            <v>253.54</v>
          </cell>
          <cell r="Z112">
            <v>207.63058666666657</v>
          </cell>
          <cell r="AA112">
            <v>6924.8427466666672</v>
          </cell>
          <cell r="AB112">
            <v>14895.669413333333</v>
          </cell>
          <cell r="AC112">
            <v>17296.813445235672</v>
          </cell>
          <cell r="AD112">
            <v>12009.95</v>
          </cell>
          <cell r="AE112">
            <v>0.21360000000000001</v>
          </cell>
          <cell r="AF112">
            <v>1129.2740319023394</v>
          </cell>
          <cell r="AG112">
            <v>1271.8699999999999</v>
          </cell>
          <cell r="AH112">
            <v>2401.1440319023395</v>
          </cell>
          <cell r="AI112">
            <v>2401.1440319023395</v>
          </cell>
          <cell r="AJ112">
            <v>0</v>
          </cell>
          <cell r="AK112">
            <v>2401.1440319023395</v>
          </cell>
          <cell r="AL112">
            <v>14895.669413333333</v>
          </cell>
          <cell r="AM112">
            <v>0</v>
          </cell>
          <cell r="AN112">
            <v>108</v>
          </cell>
          <cell r="AO112">
            <v>0</v>
          </cell>
          <cell r="AP112">
            <v>112</v>
          </cell>
          <cell r="AQ112">
            <v>2193.5134452356729</v>
          </cell>
          <cell r="AR112">
            <v>14762.113445235671</v>
          </cell>
        </row>
        <row r="113">
          <cell r="B113" t="str">
            <v>Centeno Tec Wilian Martin</v>
          </cell>
          <cell r="C113">
            <v>257.24166666666667</v>
          </cell>
          <cell r="D113">
            <v>6218.1100000000006</v>
          </cell>
          <cell r="E113">
            <v>600</v>
          </cell>
          <cell r="F113">
            <v>899.14</v>
          </cell>
          <cell r="G113">
            <v>0</v>
          </cell>
          <cell r="H113">
            <v>85</v>
          </cell>
          <cell r="I113">
            <v>1036.3516666666667</v>
          </cell>
          <cell r="J113">
            <v>10289.666666666668</v>
          </cell>
          <cell r="K113">
            <v>7802.2500000000009</v>
          </cell>
          <cell r="L113">
            <v>402.67666666666673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8204.9266666666681</v>
          </cell>
          <cell r="S113">
            <v>4910.1900000000005</v>
          </cell>
          <cell r="T113">
            <v>0.10879999999999999</v>
          </cell>
          <cell r="U113">
            <v>358.4673493333334</v>
          </cell>
          <cell r="V113">
            <v>288.33</v>
          </cell>
          <cell r="W113">
            <v>646.79734933333339</v>
          </cell>
          <cell r="X113">
            <v>646.79734933333339</v>
          </cell>
          <cell r="Y113">
            <v>0</v>
          </cell>
          <cell r="Z113">
            <v>646.79734933333339</v>
          </cell>
          <cell r="AA113">
            <v>8191.8043173333335</v>
          </cell>
          <cell r="AB113">
            <v>18481.470984</v>
          </cell>
          <cell r="AC113">
            <v>21856.581464903356</v>
          </cell>
          <cell r="AD113">
            <v>12009.95</v>
          </cell>
          <cell r="AE113">
            <v>0.21360000000000001</v>
          </cell>
          <cell r="AF113">
            <v>2103.2404809033569</v>
          </cell>
          <cell r="AG113">
            <v>1271.8699999999999</v>
          </cell>
          <cell r="AH113">
            <v>3375.1104809033568</v>
          </cell>
          <cell r="AI113">
            <v>3375.1104809033568</v>
          </cell>
          <cell r="AJ113">
            <v>0</v>
          </cell>
          <cell r="AK113">
            <v>3375.1104809033568</v>
          </cell>
          <cell r="AL113">
            <v>18481.470984</v>
          </cell>
          <cell r="AM113">
            <v>0</v>
          </cell>
          <cell r="AN113">
            <v>109</v>
          </cell>
          <cell r="AO113">
            <v>0</v>
          </cell>
          <cell r="AP113">
            <v>113</v>
          </cell>
          <cell r="AQ113">
            <v>2728.3131315700234</v>
          </cell>
          <cell r="AR113">
            <v>19321.881464903356</v>
          </cell>
        </row>
        <row r="114">
          <cell r="B114" t="str">
            <v>Fernandez Lugo Mario Emmanuel</v>
          </cell>
          <cell r="C114">
            <v>227.87033333333335</v>
          </cell>
          <cell r="D114">
            <v>6836.1100000000006</v>
          </cell>
          <cell r="E114">
            <v>0</v>
          </cell>
          <cell r="F114">
            <v>0</v>
          </cell>
          <cell r="G114">
            <v>0</v>
          </cell>
          <cell r="H114">
            <v>85</v>
          </cell>
          <cell r="I114">
            <v>1139.3516666666667</v>
          </cell>
          <cell r="J114">
            <v>9114.8133333333335</v>
          </cell>
          <cell r="K114">
            <v>6921.1100000000006</v>
          </cell>
          <cell r="L114">
            <v>505.67666666666673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7426.7866666666669</v>
          </cell>
          <cell r="S114">
            <v>4910.1900000000005</v>
          </cell>
          <cell r="T114">
            <v>0.10879999999999999</v>
          </cell>
          <cell r="U114">
            <v>273.80571733333329</v>
          </cell>
          <cell r="V114">
            <v>288.33</v>
          </cell>
          <cell r="W114">
            <v>562.13571733333333</v>
          </cell>
          <cell r="X114">
            <v>562.13571733333333</v>
          </cell>
          <cell r="Y114">
            <v>0</v>
          </cell>
          <cell r="Z114">
            <v>562.13571733333333</v>
          </cell>
          <cell r="AA114">
            <v>7498.3259493333335</v>
          </cell>
          <cell r="AB114">
            <v>16613.139282666667</v>
          </cell>
          <cell r="AC114">
            <v>19480.778182434722</v>
          </cell>
          <cell r="AD114">
            <v>12009.95</v>
          </cell>
          <cell r="AE114">
            <v>0.21360000000000001</v>
          </cell>
          <cell r="AF114">
            <v>1595.7688997680566</v>
          </cell>
          <cell r="AG114">
            <v>1271.8699999999999</v>
          </cell>
          <cell r="AH114">
            <v>2867.6388997680565</v>
          </cell>
          <cell r="AI114">
            <v>2867.6388997680565</v>
          </cell>
          <cell r="AJ114">
            <v>0</v>
          </cell>
          <cell r="AK114">
            <v>2867.6388997680565</v>
          </cell>
          <cell r="AL114">
            <v>16613.139282666667</v>
          </cell>
          <cell r="AM114">
            <v>0</v>
          </cell>
          <cell r="AN114">
            <v>110</v>
          </cell>
          <cell r="AO114">
            <v>0</v>
          </cell>
          <cell r="AP114">
            <v>114</v>
          </cell>
          <cell r="AQ114">
            <v>2305.5031824347234</v>
          </cell>
          <cell r="AR114">
            <v>16946.078182434721</v>
          </cell>
        </row>
        <row r="115">
          <cell r="B115" t="str">
            <v>Carrillo Amaya Adolfo Esteban</v>
          </cell>
          <cell r="C115">
            <v>261.20366666666666</v>
          </cell>
          <cell r="D115">
            <v>6836.1100000000006</v>
          </cell>
          <cell r="E115">
            <v>600</v>
          </cell>
          <cell r="F115">
            <v>400</v>
          </cell>
          <cell r="G115">
            <v>0</v>
          </cell>
          <cell r="H115">
            <v>158</v>
          </cell>
          <cell r="I115">
            <v>1139.3516666666667</v>
          </cell>
          <cell r="J115">
            <v>10448.146666666667</v>
          </cell>
          <cell r="K115">
            <v>7994.1100000000006</v>
          </cell>
          <cell r="L115">
            <v>505.67666666666673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8499.7866666666669</v>
          </cell>
          <cell r="S115">
            <v>4910.1900000000005</v>
          </cell>
          <cell r="T115">
            <v>0.10879999999999999</v>
          </cell>
          <cell r="U115">
            <v>390.54811733333327</v>
          </cell>
          <cell r="V115">
            <v>288.33</v>
          </cell>
          <cell r="W115">
            <v>678.87811733333319</v>
          </cell>
          <cell r="X115">
            <v>678.87811733333319</v>
          </cell>
          <cell r="Y115">
            <v>0</v>
          </cell>
          <cell r="Z115">
            <v>678.87811733333319</v>
          </cell>
          <cell r="AA115">
            <v>8454.5835493333343</v>
          </cell>
          <cell r="AB115">
            <v>18902.730216000004</v>
          </cell>
          <cell r="AC115">
            <v>22392.262075279759</v>
          </cell>
          <cell r="AD115">
            <v>12009.95</v>
          </cell>
          <cell r="AE115">
            <v>0.21360000000000001</v>
          </cell>
          <cell r="AF115">
            <v>2217.6618592797568</v>
          </cell>
          <cell r="AG115">
            <v>1271.8699999999999</v>
          </cell>
          <cell r="AH115">
            <v>3489.5318592797566</v>
          </cell>
          <cell r="AI115">
            <v>3489.5318592797566</v>
          </cell>
          <cell r="AJ115">
            <v>0</v>
          </cell>
          <cell r="AK115">
            <v>3489.5318592797566</v>
          </cell>
          <cell r="AL115">
            <v>18902.730216000004</v>
          </cell>
          <cell r="AM115">
            <v>0</v>
          </cell>
          <cell r="AN115">
            <v>111</v>
          </cell>
          <cell r="AO115">
            <v>0</v>
          </cell>
          <cell r="AP115">
            <v>115</v>
          </cell>
          <cell r="AQ115">
            <v>2810.6537419464235</v>
          </cell>
          <cell r="AR115">
            <v>19857.562075279759</v>
          </cell>
        </row>
        <row r="116">
          <cell r="B116" t="str">
            <v>Gonzaga Castillo Silvia Guadalupe Delacruz</v>
          </cell>
          <cell r="C116">
            <v>222.60399999999998</v>
          </cell>
          <cell r="D116">
            <v>5978.12</v>
          </cell>
          <cell r="E116">
            <v>600</v>
          </cell>
          <cell r="F116">
            <v>100</v>
          </cell>
          <cell r="G116">
            <v>0</v>
          </cell>
          <cell r="H116">
            <v>0</v>
          </cell>
          <cell r="I116">
            <v>996.35333333333335</v>
          </cell>
          <cell r="J116">
            <v>8904.16</v>
          </cell>
          <cell r="K116">
            <v>6678.12</v>
          </cell>
          <cell r="L116">
            <v>362.6783333333334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7040.7983333333332</v>
          </cell>
          <cell r="S116">
            <v>4910.1900000000005</v>
          </cell>
          <cell r="T116">
            <v>0.10879999999999999</v>
          </cell>
          <cell r="U116">
            <v>231.81018666666657</v>
          </cell>
          <cell r="V116">
            <v>288.33</v>
          </cell>
          <cell r="W116">
            <v>520.14018666666652</v>
          </cell>
          <cell r="X116">
            <v>520.14018666666652</v>
          </cell>
          <cell r="Y116">
            <v>253.54</v>
          </cell>
          <cell r="Z116">
            <v>266.60018666666656</v>
          </cell>
          <cell r="AA116">
            <v>7407.8731466666668</v>
          </cell>
          <cell r="AB116">
            <v>16312.033146666667</v>
          </cell>
          <cell r="AC116">
            <v>19097.886351305526</v>
          </cell>
          <cell r="AD116">
            <v>12009.95</v>
          </cell>
          <cell r="AE116">
            <v>0.21360000000000001</v>
          </cell>
          <cell r="AF116">
            <v>1513.9832046388603</v>
          </cell>
          <cell r="AG116">
            <v>1271.8699999999999</v>
          </cell>
          <cell r="AH116">
            <v>2785.85320463886</v>
          </cell>
          <cell r="AI116">
            <v>2785.85320463886</v>
          </cell>
          <cell r="AJ116">
            <v>0</v>
          </cell>
          <cell r="AK116">
            <v>2785.85320463886</v>
          </cell>
          <cell r="AL116">
            <v>16312.033146666665</v>
          </cell>
          <cell r="AM116">
            <v>0</v>
          </cell>
          <cell r="AN116">
            <v>112</v>
          </cell>
          <cell r="AO116">
            <v>0</v>
          </cell>
          <cell r="AP116">
            <v>116</v>
          </cell>
          <cell r="AQ116">
            <v>2519.2530179721934</v>
          </cell>
          <cell r="AR116">
            <v>16563.186351305525</v>
          </cell>
        </row>
        <row r="117">
          <cell r="B117" t="str">
            <v>May Sansores Luis Antonio</v>
          </cell>
          <cell r="C117">
            <v>177.60633333333334</v>
          </cell>
          <cell r="D117">
            <v>5328.1900000000005</v>
          </cell>
          <cell r="E117">
            <v>0</v>
          </cell>
          <cell r="F117">
            <v>0</v>
          </cell>
          <cell r="G117">
            <v>0</v>
          </cell>
          <cell r="H117">
            <v>158</v>
          </cell>
          <cell r="I117">
            <v>888.03166666666675</v>
          </cell>
          <cell r="J117">
            <v>7104.253333333334</v>
          </cell>
          <cell r="K117">
            <v>5486.1900000000005</v>
          </cell>
          <cell r="L117">
            <v>254.3566666666668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5740.5466666666671</v>
          </cell>
          <cell r="S117">
            <v>4910.1900000000005</v>
          </cell>
          <cell r="T117">
            <v>0.10879999999999999</v>
          </cell>
          <cell r="U117">
            <v>90.342805333333317</v>
          </cell>
          <cell r="V117">
            <v>288.33</v>
          </cell>
          <cell r="W117">
            <v>378.67280533333332</v>
          </cell>
          <cell r="X117">
            <v>378.67280533333332</v>
          </cell>
          <cell r="Y117">
            <v>294.63</v>
          </cell>
          <cell r="Z117">
            <v>84.04280533333332</v>
          </cell>
          <cell r="AA117">
            <v>6290.1788613333338</v>
          </cell>
          <cell r="AB117">
            <v>13394.432194666668</v>
          </cell>
          <cell r="AC117">
            <v>15387.813930145814</v>
          </cell>
          <cell r="AD117">
            <v>12009.95</v>
          </cell>
          <cell r="AE117">
            <v>0.21360000000000001</v>
          </cell>
          <cell r="AF117">
            <v>721.51173547914573</v>
          </cell>
          <cell r="AG117">
            <v>1271.8699999999999</v>
          </cell>
          <cell r="AH117">
            <v>1993.3817354791456</v>
          </cell>
          <cell r="AI117">
            <v>1993.3817354791456</v>
          </cell>
          <cell r="AJ117">
            <v>0</v>
          </cell>
          <cell r="AK117">
            <v>1993.3817354791456</v>
          </cell>
          <cell r="AL117">
            <v>13394.432194666668</v>
          </cell>
          <cell r="AM117">
            <v>0</v>
          </cell>
          <cell r="AN117">
            <v>113</v>
          </cell>
          <cell r="AO117">
            <v>0</v>
          </cell>
          <cell r="AP117">
            <v>117</v>
          </cell>
          <cell r="AQ117">
            <v>1909.3389301458124</v>
          </cell>
          <cell r="AR117">
            <v>12853.113930145813</v>
          </cell>
        </row>
        <row r="118">
          <cell r="B118" t="str">
            <v>Lopez Mena Franz Augusto</v>
          </cell>
          <cell r="C118">
            <v>238.97800000000001</v>
          </cell>
          <cell r="D118">
            <v>6569.34</v>
          </cell>
          <cell r="E118">
            <v>600</v>
          </cell>
          <cell r="F118">
            <v>0</v>
          </cell>
          <cell r="G118">
            <v>0</v>
          </cell>
          <cell r="H118">
            <v>158</v>
          </cell>
          <cell r="I118">
            <v>1094.8900000000001</v>
          </cell>
          <cell r="J118">
            <v>9559.1200000000008</v>
          </cell>
          <cell r="K118">
            <v>7327.34</v>
          </cell>
          <cell r="L118">
            <v>461.21500000000015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7788.5550000000003</v>
          </cell>
          <cell r="S118">
            <v>4910.1900000000005</v>
          </cell>
          <cell r="T118">
            <v>0.10879999999999999</v>
          </cell>
          <cell r="U118">
            <v>313.16611199999994</v>
          </cell>
          <cell r="V118">
            <v>288.33</v>
          </cell>
          <cell r="W118">
            <v>601.49611199999993</v>
          </cell>
          <cell r="X118">
            <v>601.49611199999993</v>
          </cell>
          <cell r="Y118">
            <v>0</v>
          </cell>
          <cell r="Z118">
            <v>601.49611199999993</v>
          </cell>
          <cell r="AA118">
            <v>7820.7338879999998</v>
          </cell>
          <cell r="AB118">
            <v>17379.853888000001</v>
          </cell>
          <cell r="AC118">
            <v>20455.74589013225</v>
          </cell>
          <cell r="AD118">
            <v>12009.95</v>
          </cell>
          <cell r="AE118">
            <v>0.21360000000000001</v>
          </cell>
          <cell r="AF118">
            <v>1804.0220021322484</v>
          </cell>
          <cell r="AG118">
            <v>1271.8699999999999</v>
          </cell>
          <cell r="AH118">
            <v>3075.8920021322483</v>
          </cell>
          <cell r="AI118">
            <v>3075.8920021322483</v>
          </cell>
          <cell r="AJ118">
            <v>0</v>
          </cell>
          <cell r="AK118">
            <v>3075.8920021322483</v>
          </cell>
          <cell r="AL118">
            <v>17379.853888000001</v>
          </cell>
          <cell r="AM118">
            <v>0</v>
          </cell>
          <cell r="AN118">
            <v>114</v>
          </cell>
          <cell r="AO118">
            <v>0</v>
          </cell>
          <cell r="AP118">
            <v>118</v>
          </cell>
          <cell r="AQ118">
            <v>2474.3958901322485</v>
          </cell>
          <cell r="AR118">
            <v>17921.045890132249</v>
          </cell>
        </row>
        <row r="119">
          <cell r="B119" t="str">
            <v>Garcia Sansores Pedro Jesus</v>
          </cell>
          <cell r="C119">
            <v>205.16566666666668</v>
          </cell>
          <cell r="D119">
            <v>5354.97</v>
          </cell>
          <cell r="E119">
            <v>600</v>
          </cell>
          <cell r="F119">
            <v>200</v>
          </cell>
          <cell r="G119">
            <v>0</v>
          </cell>
          <cell r="H119">
            <v>232</v>
          </cell>
          <cell r="I119">
            <v>892.495</v>
          </cell>
          <cell r="J119">
            <v>8206.626666666667</v>
          </cell>
          <cell r="K119">
            <v>6386.97</v>
          </cell>
          <cell r="L119">
            <v>258.82000000000005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6645.79</v>
          </cell>
          <cell r="S119">
            <v>4910.1900000000005</v>
          </cell>
          <cell r="T119">
            <v>0.10879999999999999</v>
          </cell>
          <cell r="U119">
            <v>188.83327999999992</v>
          </cell>
          <cell r="V119">
            <v>288.33</v>
          </cell>
          <cell r="W119">
            <v>477.16327999999987</v>
          </cell>
          <cell r="X119">
            <v>477.16327999999987</v>
          </cell>
          <cell r="Y119">
            <v>253.54</v>
          </cell>
          <cell r="Z119">
            <v>223.62327999999988</v>
          </cell>
          <cell r="AA119">
            <v>7055.8417200000004</v>
          </cell>
          <cell r="AB119">
            <v>15262.468386666667</v>
          </cell>
          <cell r="AC119">
            <v>17763.241437775519</v>
          </cell>
          <cell r="AD119">
            <v>12009.95</v>
          </cell>
          <cell r="AE119">
            <v>0.21360000000000001</v>
          </cell>
          <cell r="AF119">
            <v>1228.9030511088508</v>
          </cell>
          <cell r="AG119">
            <v>1271.8699999999999</v>
          </cell>
          <cell r="AH119">
            <v>2500.7730511088507</v>
          </cell>
          <cell r="AI119">
            <v>2500.7730511088507</v>
          </cell>
          <cell r="AJ119">
            <v>0</v>
          </cell>
          <cell r="AK119">
            <v>2500.7730511088507</v>
          </cell>
          <cell r="AL119">
            <v>15262.468386666669</v>
          </cell>
          <cell r="AM119">
            <v>0</v>
          </cell>
          <cell r="AN119">
            <v>115</v>
          </cell>
          <cell r="AO119">
            <v>0</v>
          </cell>
          <cell r="AP119">
            <v>119</v>
          </cell>
          <cell r="AQ119">
            <v>2277.1497711088509</v>
          </cell>
          <cell r="AR119">
            <v>15228.541437775519</v>
          </cell>
        </row>
        <row r="120">
          <cell r="B120" t="str">
            <v>Medina Escalante Lilia Del Socorro</v>
          </cell>
          <cell r="C120">
            <v>204.434</v>
          </cell>
          <cell r="D120">
            <v>5978.12</v>
          </cell>
          <cell r="E120">
            <v>154.9</v>
          </cell>
          <cell r="F120">
            <v>0</v>
          </cell>
          <cell r="G120">
            <v>0</v>
          </cell>
          <cell r="H120">
            <v>158</v>
          </cell>
          <cell r="I120">
            <v>996.35333333333335</v>
          </cell>
          <cell r="J120">
            <v>8177.36</v>
          </cell>
          <cell r="K120">
            <v>6291.0199999999995</v>
          </cell>
          <cell r="L120">
            <v>362.6783333333334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6653.6983333333328</v>
          </cell>
          <cell r="S120">
            <v>4910.1900000000005</v>
          </cell>
          <cell r="T120">
            <v>0.10879999999999999</v>
          </cell>
          <cell r="U120">
            <v>189.69370666666654</v>
          </cell>
          <cell r="V120">
            <v>288.33</v>
          </cell>
          <cell r="W120">
            <v>478.0237066666665</v>
          </cell>
          <cell r="X120">
            <v>478.0237066666665</v>
          </cell>
          <cell r="Y120">
            <v>253.54</v>
          </cell>
          <cell r="Z120">
            <v>224.48370666666651</v>
          </cell>
          <cell r="AA120">
            <v>7062.8896266666661</v>
          </cell>
          <cell r="AB120">
            <v>15240.249626666666</v>
          </cell>
          <cell r="AC120">
            <v>17734.987673787724</v>
          </cell>
          <cell r="AD120">
            <v>12009.95</v>
          </cell>
          <cell r="AE120">
            <v>0.21360000000000001</v>
          </cell>
          <cell r="AF120">
            <v>1222.8680471210578</v>
          </cell>
          <cell r="AG120">
            <v>1271.8699999999999</v>
          </cell>
          <cell r="AH120">
            <v>2494.7380471210577</v>
          </cell>
          <cell r="AI120">
            <v>2494.7380471210577</v>
          </cell>
          <cell r="AJ120">
            <v>0</v>
          </cell>
          <cell r="AK120">
            <v>2494.7380471210577</v>
          </cell>
          <cell r="AL120">
            <v>15240.249626666666</v>
          </cell>
          <cell r="AM120">
            <v>0</v>
          </cell>
          <cell r="AN120">
            <v>116</v>
          </cell>
          <cell r="AO120">
            <v>0</v>
          </cell>
          <cell r="AP120">
            <v>120</v>
          </cell>
          <cell r="AQ120">
            <v>2270.2543404543912</v>
          </cell>
          <cell r="AR120">
            <v>15200.287673787723</v>
          </cell>
        </row>
        <row r="121">
          <cell r="B121" t="str">
            <v>Alonzo Canche Jesus De Atoche</v>
          </cell>
          <cell r="C121">
            <v>251.98333333333332</v>
          </cell>
          <cell r="D121">
            <v>5819.5</v>
          </cell>
          <cell r="E121">
            <v>600</v>
          </cell>
          <cell r="F121">
            <v>1140</v>
          </cell>
          <cell r="G121">
            <v>0</v>
          </cell>
          <cell r="H121">
            <v>312</v>
          </cell>
          <cell r="I121">
            <v>969.91666666666663</v>
          </cell>
          <cell r="J121">
            <v>10079.333333333332</v>
          </cell>
          <cell r="K121">
            <v>7871.5</v>
          </cell>
          <cell r="L121">
            <v>336.24166666666667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8207.7416666666668</v>
          </cell>
          <cell r="S121">
            <v>4910.1900000000005</v>
          </cell>
          <cell r="T121">
            <v>0.10879999999999999</v>
          </cell>
          <cell r="U121">
            <v>358.77362133333327</v>
          </cell>
          <cell r="V121">
            <v>288.33</v>
          </cell>
          <cell r="W121">
            <v>647.10362133333319</v>
          </cell>
          <cell r="X121">
            <v>647.10362133333319</v>
          </cell>
          <cell r="Y121">
            <v>0</v>
          </cell>
          <cell r="Z121">
            <v>647.10362133333319</v>
          </cell>
          <cell r="AA121">
            <v>8194.3130453333324</v>
          </cell>
          <cell r="AB121">
            <v>18273.646378666665</v>
          </cell>
          <cell r="AC121">
            <v>21592.308060359439</v>
          </cell>
          <cell r="AD121">
            <v>12009.95</v>
          </cell>
          <cell r="AE121">
            <v>0.21360000000000001</v>
          </cell>
          <cell r="AF121">
            <v>2046.7916816927761</v>
          </cell>
          <cell r="AG121">
            <v>1271.8699999999999</v>
          </cell>
          <cell r="AH121">
            <v>3318.6616816927763</v>
          </cell>
          <cell r="AI121">
            <v>3318.6616816927763</v>
          </cell>
          <cell r="AJ121">
            <v>0</v>
          </cell>
          <cell r="AK121">
            <v>3318.6616816927763</v>
          </cell>
          <cell r="AL121">
            <v>18273.646378666665</v>
          </cell>
          <cell r="AM121">
            <v>0</v>
          </cell>
          <cell r="AN121">
            <v>117</v>
          </cell>
          <cell r="AO121">
            <v>0</v>
          </cell>
          <cell r="AP121">
            <v>121</v>
          </cell>
          <cell r="AQ121">
            <v>2671.5580603594431</v>
          </cell>
          <cell r="AR121">
            <v>19057.608060359438</v>
          </cell>
        </row>
        <row r="122">
          <cell r="B122" t="str">
            <v>Torres Cervera Freddy Eliel</v>
          </cell>
          <cell r="C122">
            <v>192.97066666666666</v>
          </cell>
          <cell r="D122">
            <v>5669.12</v>
          </cell>
          <cell r="E122">
            <v>120</v>
          </cell>
          <cell r="F122">
            <v>0</v>
          </cell>
          <cell r="G122">
            <v>0</v>
          </cell>
          <cell r="H122">
            <v>232</v>
          </cell>
          <cell r="I122">
            <v>944.85333333333335</v>
          </cell>
          <cell r="J122">
            <v>7718.8266666666659</v>
          </cell>
          <cell r="K122">
            <v>6021.12</v>
          </cell>
          <cell r="L122">
            <v>311.1783333333334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6332.2983333333332</v>
          </cell>
          <cell r="S122">
            <v>4910.1900000000005</v>
          </cell>
          <cell r="T122">
            <v>0.10879999999999999</v>
          </cell>
          <cell r="U122">
            <v>154.72538666666659</v>
          </cell>
          <cell r="V122">
            <v>288.33</v>
          </cell>
          <cell r="W122">
            <v>443.05538666666655</v>
          </cell>
          <cell r="X122">
            <v>443.05538666666655</v>
          </cell>
          <cell r="Y122">
            <v>253.54</v>
          </cell>
          <cell r="Z122">
            <v>189.51538666666656</v>
          </cell>
          <cell r="AA122">
            <v>6776.4579466666664</v>
          </cell>
          <cell r="AB122">
            <v>14495.284613333333</v>
          </cell>
          <cell r="AC122">
            <v>16787.677127839946</v>
          </cell>
          <cell r="AD122">
            <v>12009.95</v>
          </cell>
          <cell r="AE122">
            <v>0.21360000000000001</v>
          </cell>
          <cell r="AF122">
            <v>1020.5225145066124</v>
          </cell>
          <cell r="AG122">
            <v>1271.8699999999999</v>
          </cell>
          <cell r="AH122">
            <v>2292.3925145066123</v>
          </cell>
          <cell r="AI122">
            <v>2292.3925145066123</v>
          </cell>
          <cell r="AJ122">
            <v>0</v>
          </cell>
          <cell r="AK122">
            <v>2292.3925145066123</v>
          </cell>
          <cell r="AL122">
            <v>14495.284613333333</v>
          </cell>
          <cell r="AM122">
            <v>0</v>
          </cell>
          <cell r="AN122">
            <v>118</v>
          </cell>
          <cell r="AO122">
            <v>0</v>
          </cell>
          <cell r="AP122">
            <v>122</v>
          </cell>
          <cell r="AQ122">
            <v>2102.8771278399458</v>
          </cell>
          <cell r="AR122">
            <v>14252.977127839946</v>
          </cell>
        </row>
        <row r="123">
          <cell r="B123" t="str">
            <v>Lugo Herrera Alberto Alonso</v>
          </cell>
          <cell r="C123">
            <v>276.86399999999998</v>
          </cell>
          <cell r="D123">
            <v>8305.92</v>
          </cell>
          <cell r="E123">
            <v>0</v>
          </cell>
          <cell r="F123">
            <v>0</v>
          </cell>
          <cell r="G123">
            <v>0</v>
          </cell>
          <cell r="H123">
            <v>399</v>
          </cell>
          <cell r="I123">
            <v>1384.32</v>
          </cell>
          <cell r="J123">
            <v>11074.56</v>
          </cell>
          <cell r="K123">
            <v>8704.92</v>
          </cell>
          <cell r="L123">
            <v>750.64499999999998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9455.5650000000005</v>
          </cell>
          <cell r="S123">
            <v>8629.2100000000009</v>
          </cell>
          <cell r="T123">
            <v>0.16</v>
          </cell>
          <cell r="U123">
            <v>132.21679999999992</v>
          </cell>
          <cell r="V123">
            <v>692.96</v>
          </cell>
          <cell r="W123">
            <v>825.17679999999996</v>
          </cell>
          <cell r="X123">
            <v>825.17679999999996</v>
          </cell>
          <cell r="Y123">
            <v>0</v>
          </cell>
          <cell r="Z123">
            <v>825.17679999999996</v>
          </cell>
          <cell r="AA123">
            <v>9264.0632000000005</v>
          </cell>
          <cell r="AB123">
            <v>20338.623200000002</v>
          </cell>
          <cell r="AC123">
            <v>24218.168718209563</v>
          </cell>
          <cell r="AD123">
            <v>12009.95</v>
          </cell>
          <cell r="AE123">
            <v>0.21360000000000001</v>
          </cell>
          <cell r="AF123">
            <v>2607.6755182095626</v>
          </cell>
          <cell r="AG123">
            <v>1271.8699999999999</v>
          </cell>
          <cell r="AH123">
            <v>3879.5455182095625</v>
          </cell>
          <cell r="AI123">
            <v>3879.5455182095625</v>
          </cell>
          <cell r="AJ123">
            <v>0</v>
          </cell>
          <cell r="AK123">
            <v>3879.5455182095625</v>
          </cell>
          <cell r="AL123">
            <v>20338.623200000002</v>
          </cell>
          <cell r="AM123">
            <v>0</v>
          </cell>
          <cell r="AN123">
            <v>119</v>
          </cell>
          <cell r="AO123">
            <v>0</v>
          </cell>
          <cell r="AP123">
            <v>123</v>
          </cell>
          <cell r="AQ123">
            <v>3054.3687182095628</v>
          </cell>
          <cell r="AR123">
            <v>21683.468718209562</v>
          </cell>
        </row>
        <row r="124">
          <cell r="B124" t="str">
            <v>Caamal Cime Bernabe</v>
          </cell>
          <cell r="C124">
            <v>229.02199999999999</v>
          </cell>
          <cell r="D124">
            <v>5430.16</v>
          </cell>
          <cell r="E124">
            <v>600</v>
          </cell>
          <cell r="F124">
            <v>840.5</v>
          </cell>
          <cell r="G124">
            <v>0</v>
          </cell>
          <cell r="H124">
            <v>85</v>
          </cell>
          <cell r="I124">
            <v>905.02666666666664</v>
          </cell>
          <cell r="J124">
            <v>9160.8799999999992</v>
          </cell>
          <cell r="K124">
            <v>6955.66</v>
          </cell>
          <cell r="L124">
            <v>271.35166666666669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7227.0116666666663</v>
          </cell>
          <cell r="S124">
            <v>4910.1900000000005</v>
          </cell>
          <cell r="T124">
            <v>0.10879999999999999</v>
          </cell>
          <cell r="U124">
            <v>252.07019733333323</v>
          </cell>
          <cell r="V124">
            <v>288.33</v>
          </cell>
          <cell r="W124">
            <v>540.40019733333315</v>
          </cell>
          <cell r="X124">
            <v>540.40019733333315</v>
          </cell>
          <cell r="Y124">
            <v>217.61</v>
          </cell>
          <cell r="Z124">
            <v>322.79019733333314</v>
          </cell>
          <cell r="AA124">
            <v>7537.8964693333337</v>
          </cell>
          <cell r="AB124">
            <v>16698.776469333334</v>
          </cell>
          <cell r="AC124">
            <v>19589.675927433029</v>
          </cell>
          <cell r="AD124">
            <v>12009.95</v>
          </cell>
          <cell r="AE124">
            <v>0.21360000000000001</v>
          </cell>
          <cell r="AF124">
            <v>1619.0294580996949</v>
          </cell>
          <cell r="AG124">
            <v>1271.8699999999999</v>
          </cell>
          <cell r="AH124">
            <v>2890.899458099695</v>
          </cell>
          <cell r="AI124">
            <v>2890.899458099695</v>
          </cell>
          <cell r="AJ124">
            <v>0</v>
          </cell>
          <cell r="AK124">
            <v>2890.899458099695</v>
          </cell>
          <cell r="AL124">
            <v>16698.776469333334</v>
          </cell>
          <cell r="AM124">
            <v>0</v>
          </cell>
          <cell r="AN124">
            <v>120</v>
          </cell>
          <cell r="AO124">
            <v>0</v>
          </cell>
          <cell r="AP124">
            <v>124</v>
          </cell>
          <cell r="AQ124">
            <v>2568.1092607663618</v>
          </cell>
          <cell r="AR124">
            <v>17054.975927433028</v>
          </cell>
        </row>
        <row r="125">
          <cell r="B125" t="str">
            <v>Ventura Araujo Marco Antonio</v>
          </cell>
          <cell r="C125">
            <v>177.60633333333334</v>
          </cell>
          <cell r="D125">
            <v>5328.1900000000005</v>
          </cell>
          <cell r="E125">
            <v>0</v>
          </cell>
          <cell r="F125">
            <v>0</v>
          </cell>
          <cell r="G125">
            <v>0</v>
          </cell>
          <cell r="H125">
            <v>158</v>
          </cell>
          <cell r="I125">
            <v>888.03166666666675</v>
          </cell>
          <cell r="J125">
            <v>7104.253333333334</v>
          </cell>
          <cell r="K125">
            <v>5486.1900000000005</v>
          </cell>
          <cell r="L125">
            <v>254.3566666666668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5740.5466666666671</v>
          </cell>
          <cell r="S125">
            <v>4910.1900000000005</v>
          </cell>
          <cell r="T125">
            <v>0.10879999999999999</v>
          </cell>
          <cell r="U125">
            <v>90.342805333333317</v>
          </cell>
          <cell r="V125">
            <v>288.33</v>
          </cell>
          <cell r="W125">
            <v>378.67280533333332</v>
          </cell>
          <cell r="X125">
            <v>378.67280533333332</v>
          </cell>
          <cell r="Y125">
            <v>294.63</v>
          </cell>
          <cell r="Z125">
            <v>84.04280533333332</v>
          </cell>
          <cell r="AA125">
            <v>6290.1788613333338</v>
          </cell>
          <cell r="AB125">
            <v>13394.432194666668</v>
          </cell>
          <cell r="AC125">
            <v>15387.813930145814</v>
          </cell>
          <cell r="AD125">
            <v>12009.95</v>
          </cell>
          <cell r="AE125">
            <v>0.21360000000000001</v>
          </cell>
          <cell r="AF125">
            <v>721.51173547914573</v>
          </cell>
          <cell r="AG125">
            <v>1271.8699999999999</v>
          </cell>
          <cell r="AH125">
            <v>1993.3817354791456</v>
          </cell>
          <cell r="AI125">
            <v>1993.3817354791456</v>
          </cell>
          <cell r="AJ125">
            <v>0</v>
          </cell>
          <cell r="AK125">
            <v>1993.3817354791456</v>
          </cell>
          <cell r="AL125">
            <v>13394.432194666668</v>
          </cell>
          <cell r="AM125">
            <v>0</v>
          </cell>
          <cell r="AN125">
            <v>121</v>
          </cell>
          <cell r="AO125">
            <v>0</v>
          </cell>
          <cell r="AP125">
            <v>125</v>
          </cell>
          <cell r="AQ125">
            <v>1909.3389301458124</v>
          </cell>
          <cell r="AR125">
            <v>12853.113930145813</v>
          </cell>
        </row>
        <row r="126">
          <cell r="B126" t="str">
            <v>Mendoza Basto Jose De Jesus</v>
          </cell>
          <cell r="C126">
            <v>205.13966666666667</v>
          </cell>
          <cell r="D126">
            <v>5328.1900000000005</v>
          </cell>
          <cell r="E126">
            <v>600</v>
          </cell>
          <cell r="F126">
            <v>226</v>
          </cell>
          <cell r="G126">
            <v>0</v>
          </cell>
          <cell r="H126">
            <v>158</v>
          </cell>
          <cell r="I126">
            <v>888.03166666666675</v>
          </cell>
          <cell r="J126">
            <v>8205.5866666666661</v>
          </cell>
          <cell r="K126">
            <v>6312.1900000000005</v>
          </cell>
          <cell r="L126">
            <v>254.3566666666668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6566.5466666666671</v>
          </cell>
          <cell r="S126">
            <v>4910.1900000000005</v>
          </cell>
          <cell r="T126">
            <v>0.10879999999999999</v>
          </cell>
          <cell r="U126">
            <v>180.21160533333332</v>
          </cell>
          <cell r="V126">
            <v>288.33</v>
          </cell>
          <cell r="W126">
            <v>468.54160533333334</v>
          </cell>
          <cell r="X126">
            <v>468.54160533333334</v>
          </cell>
          <cell r="Y126">
            <v>253.54</v>
          </cell>
          <cell r="Z126">
            <v>215.00160533333334</v>
          </cell>
          <cell r="AA126">
            <v>6985.2200613333343</v>
          </cell>
          <cell r="AB126">
            <v>15190.806728</v>
          </cell>
          <cell r="AC126">
            <v>17672.115218718209</v>
          </cell>
          <cell r="AD126">
            <v>12009.95</v>
          </cell>
          <cell r="AE126">
            <v>0.21360000000000001</v>
          </cell>
          <cell r="AF126">
            <v>1209.4384907182093</v>
          </cell>
          <cell r="AG126">
            <v>1271.8699999999999</v>
          </cell>
          <cell r="AH126">
            <v>2481.3084907182092</v>
          </cell>
          <cell r="AI126">
            <v>2481.3084907182092</v>
          </cell>
          <cell r="AJ126">
            <v>0</v>
          </cell>
          <cell r="AK126">
            <v>2481.3084907182092</v>
          </cell>
          <cell r="AL126">
            <v>15190.806728</v>
          </cell>
          <cell r="AM126">
            <v>0</v>
          </cell>
          <cell r="AN126">
            <v>122</v>
          </cell>
          <cell r="AO126">
            <v>0</v>
          </cell>
          <cell r="AP126">
            <v>126</v>
          </cell>
          <cell r="AQ126">
            <v>2266.3068853848758</v>
          </cell>
          <cell r="AR126">
            <v>15137.415218718208</v>
          </cell>
        </row>
        <row r="127">
          <cell r="B127" t="str">
            <v>Gomez Cetz Genny Gabriela</v>
          </cell>
          <cell r="C127">
            <v>303.86399999999998</v>
          </cell>
          <cell r="D127">
            <v>8305.92</v>
          </cell>
          <cell r="E127">
            <v>600</v>
          </cell>
          <cell r="F127">
            <v>210</v>
          </cell>
          <cell r="G127">
            <v>0</v>
          </cell>
          <cell r="H127">
            <v>399</v>
          </cell>
          <cell r="I127">
            <v>1384.32</v>
          </cell>
          <cell r="J127">
            <v>12154.56</v>
          </cell>
          <cell r="K127">
            <v>9514.92</v>
          </cell>
          <cell r="L127">
            <v>750.64499999999998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10265.565000000001</v>
          </cell>
          <cell r="S127">
            <v>10031.08</v>
          </cell>
          <cell r="T127">
            <v>0.1792</v>
          </cell>
          <cell r="U127">
            <v>42.019712000000105</v>
          </cell>
          <cell r="V127">
            <v>917.26</v>
          </cell>
          <cell r="W127">
            <v>959.27971200000013</v>
          </cell>
          <cell r="X127">
            <v>959.27971200000013</v>
          </cell>
          <cell r="Y127">
            <v>0</v>
          </cell>
          <cell r="Z127">
            <v>959.27971200000013</v>
          </cell>
          <cell r="AA127">
            <v>9939.9602880000002</v>
          </cell>
          <cell r="AB127">
            <v>22094.520288</v>
          </cell>
          <cell r="AC127">
            <v>26513.952175732218</v>
          </cell>
          <cell r="AD127">
            <v>24222.32</v>
          </cell>
          <cell r="AE127">
            <v>0.23519999999999999</v>
          </cell>
          <cell r="AF127">
            <v>538.99188773221772</v>
          </cell>
          <cell r="AG127">
            <v>3880.44</v>
          </cell>
          <cell r="AH127">
            <v>4419.4318877322175</v>
          </cell>
          <cell r="AI127">
            <v>4419.4318877322175</v>
          </cell>
          <cell r="AJ127">
            <v>0</v>
          </cell>
          <cell r="AK127">
            <v>4419.4318877322175</v>
          </cell>
          <cell r="AL127">
            <v>22094.520288</v>
          </cell>
          <cell r="AM127">
            <v>0</v>
          </cell>
          <cell r="AN127">
            <v>123</v>
          </cell>
          <cell r="AO127">
            <v>0</v>
          </cell>
          <cell r="AP127">
            <v>127</v>
          </cell>
          <cell r="AQ127">
            <v>3460.1521757322175</v>
          </cell>
          <cell r="AR127">
            <v>23979.252175732217</v>
          </cell>
        </row>
        <row r="128">
          <cell r="B128" t="str">
            <v>Casellas Peon Ramiro Gabriel</v>
          </cell>
          <cell r="C128">
            <v>173.34900000000002</v>
          </cell>
          <cell r="D128">
            <v>5200.47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866.745</v>
          </cell>
          <cell r="J128">
            <v>6933.9600000000009</v>
          </cell>
          <cell r="K128">
            <v>5200.47</v>
          </cell>
          <cell r="L128">
            <v>233.07000000000005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5433.54</v>
          </cell>
          <cell r="S128">
            <v>4910.1900000000005</v>
          </cell>
          <cell r="T128">
            <v>0.10879999999999999</v>
          </cell>
          <cell r="U128">
            <v>56.940479999999937</v>
          </cell>
          <cell r="V128">
            <v>288.33</v>
          </cell>
          <cell r="W128">
            <v>345.27047999999991</v>
          </cell>
          <cell r="X128">
            <v>345.27047999999991</v>
          </cell>
          <cell r="Y128">
            <v>294.63</v>
          </cell>
          <cell r="Z128">
            <v>50.640479999999911</v>
          </cell>
          <cell r="AA128">
            <v>6016.5745200000001</v>
          </cell>
          <cell r="AB128">
            <v>12950.534520000001</v>
          </cell>
          <cell r="AC128">
            <v>14823.345879959308</v>
          </cell>
          <cell r="AD128">
            <v>12009.95</v>
          </cell>
          <cell r="AE128">
            <v>0.21360000000000001</v>
          </cell>
          <cell r="AF128">
            <v>600.9413599593081</v>
          </cell>
          <cell r="AG128">
            <v>1271.8699999999999</v>
          </cell>
          <cell r="AH128">
            <v>1872.811359959308</v>
          </cell>
          <cell r="AI128">
            <v>1872.811359959308</v>
          </cell>
          <cell r="AJ128">
            <v>0</v>
          </cell>
          <cell r="AK128">
            <v>1872.811359959308</v>
          </cell>
          <cell r="AL128">
            <v>12950.534520000001</v>
          </cell>
          <cell r="AM128">
            <v>0</v>
          </cell>
          <cell r="AN128">
            <v>124</v>
          </cell>
          <cell r="AO128">
            <v>0</v>
          </cell>
          <cell r="AP128">
            <v>128</v>
          </cell>
          <cell r="AQ128">
            <v>1822.170879959308</v>
          </cell>
          <cell r="AR128">
            <v>12288.645879959309</v>
          </cell>
        </row>
        <row r="129">
          <cell r="B129" t="str">
            <v>Erosa Cornelio Guillermo</v>
          </cell>
          <cell r="C129">
            <v>328.27100000000002</v>
          </cell>
          <cell r="D129">
            <v>7798.13</v>
          </cell>
          <cell r="E129">
            <v>600</v>
          </cell>
          <cell r="F129">
            <v>1450</v>
          </cell>
          <cell r="G129">
            <v>0</v>
          </cell>
          <cell r="H129">
            <v>158</v>
          </cell>
          <cell r="I129">
            <v>1299.6883333333333</v>
          </cell>
          <cell r="J129">
            <v>13130.84</v>
          </cell>
          <cell r="K129">
            <v>10006.130000000001</v>
          </cell>
          <cell r="L129">
            <v>666.01333333333332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10672.143333333333</v>
          </cell>
          <cell r="S129">
            <v>10031.08</v>
          </cell>
          <cell r="T129">
            <v>0.1792</v>
          </cell>
          <cell r="U129">
            <v>114.87854933333337</v>
          </cell>
          <cell r="V129">
            <v>917.26</v>
          </cell>
          <cell r="W129">
            <v>1032.1385493333335</v>
          </cell>
          <cell r="X129">
            <v>1032.1385493333335</v>
          </cell>
          <cell r="Y129">
            <v>0</v>
          </cell>
          <cell r="Z129">
            <v>1032.1385493333335</v>
          </cell>
          <cell r="AA129">
            <v>10273.679784000002</v>
          </cell>
          <cell r="AB129">
            <v>23404.519784000004</v>
          </cell>
          <cell r="AC129">
            <v>28226.817625523017</v>
          </cell>
          <cell r="AD129">
            <v>24222.32</v>
          </cell>
          <cell r="AE129">
            <v>0.23519999999999999</v>
          </cell>
          <cell r="AF129">
            <v>941.85784152301369</v>
          </cell>
          <cell r="AG129">
            <v>3880.44</v>
          </cell>
          <cell r="AH129">
            <v>4822.2978415230136</v>
          </cell>
          <cell r="AI129">
            <v>4822.2978415230136</v>
          </cell>
          <cell r="AJ129">
            <v>0</v>
          </cell>
          <cell r="AK129">
            <v>4822.2978415230136</v>
          </cell>
          <cell r="AL129">
            <v>23404.519784000004</v>
          </cell>
          <cell r="AM129">
            <v>0</v>
          </cell>
          <cell r="AN129">
            <v>125</v>
          </cell>
          <cell r="AO129">
            <v>0</v>
          </cell>
          <cell r="AP129">
            <v>129</v>
          </cell>
          <cell r="AQ129">
            <v>3790.1592921896799</v>
          </cell>
          <cell r="AR129">
            <v>25692.117625523017</v>
          </cell>
        </row>
        <row r="130">
          <cell r="B130" t="str">
            <v>Ceballos Y Gamboa Herbert Efrain</v>
          </cell>
          <cell r="C130">
            <v>279.42866666666669</v>
          </cell>
          <cell r="D130">
            <v>7582.8600000000006</v>
          </cell>
          <cell r="E130">
            <v>600</v>
          </cell>
          <cell r="F130">
            <v>200</v>
          </cell>
          <cell r="G130">
            <v>0</v>
          </cell>
          <cell r="H130">
            <v>158</v>
          </cell>
          <cell r="I130">
            <v>1263.8100000000002</v>
          </cell>
          <cell r="J130">
            <v>11177.146666666667</v>
          </cell>
          <cell r="K130">
            <v>8540.86</v>
          </cell>
          <cell r="L130">
            <v>630.13500000000022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9170.9950000000008</v>
          </cell>
          <cell r="S130">
            <v>8629.2100000000009</v>
          </cell>
          <cell r="T130">
            <v>0.16</v>
          </cell>
          <cell r="U130">
            <v>86.68559999999998</v>
          </cell>
          <cell r="V130">
            <v>692.96</v>
          </cell>
          <cell r="W130">
            <v>779.64560000000006</v>
          </cell>
          <cell r="X130">
            <v>779.64560000000006</v>
          </cell>
          <cell r="Y130">
            <v>0</v>
          </cell>
          <cell r="Z130">
            <v>779.64560000000006</v>
          </cell>
          <cell r="AA130">
            <v>9025.0244000000002</v>
          </cell>
          <cell r="AB130">
            <v>20202.17106666667</v>
          </cell>
          <cell r="AC130">
            <v>24044.653797897598</v>
          </cell>
          <cell r="AD130">
            <v>12009.95</v>
          </cell>
          <cell r="AE130">
            <v>0.21360000000000001</v>
          </cell>
          <cell r="AF130">
            <v>2570.6127312309268</v>
          </cell>
          <cell r="AG130">
            <v>1271.8699999999999</v>
          </cell>
          <cell r="AH130">
            <v>3842.4827312309267</v>
          </cell>
          <cell r="AI130">
            <v>3842.4827312309267</v>
          </cell>
          <cell r="AJ130">
            <v>0</v>
          </cell>
          <cell r="AK130">
            <v>3842.4827312309267</v>
          </cell>
          <cell r="AL130">
            <v>20202.17106666667</v>
          </cell>
          <cell r="AM130">
            <v>0</v>
          </cell>
          <cell r="AN130">
            <v>126</v>
          </cell>
          <cell r="AO130">
            <v>0</v>
          </cell>
          <cell r="AP130">
            <v>130</v>
          </cell>
          <cell r="AQ130">
            <v>3062.8371312309264</v>
          </cell>
          <cell r="AR130">
            <v>21509.953797897597</v>
          </cell>
        </row>
        <row r="131">
          <cell r="B131" t="str">
            <v>Herrera Pech Mario Enrique</v>
          </cell>
          <cell r="C131">
            <v>181.00533333333334</v>
          </cell>
          <cell r="D131">
            <v>5430.16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905.02666666666664</v>
          </cell>
          <cell r="J131">
            <v>7240.2133333333331</v>
          </cell>
          <cell r="K131">
            <v>5430.16</v>
          </cell>
          <cell r="L131">
            <v>271.35166666666669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5701.5116666666663</v>
          </cell>
          <cell r="S131">
            <v>4910.1900000000005</v>
          </cell>
          <cell r="T131">
            <v>0.10879999999999999</v>
          </cell>
          <cell r="U131">
            <v>86.095797333333238</v>
          </cell>
          <cell r="V131">
            <v>288.33</v>
          </cell>
          <cell r="W131">
            <v>374.42579733333321</v>
          </cell>
          <cell r="X131">
            <v>374.42579733333321</v>
          </cell>
          <cell r="Y131">
            <v>294.63</v>
          </cell>
          <cell r="Z131">
            <v>79.795797333333212</v>
          </cell>
          <cell r="AA131">
            <v>6255.3908693333333</v>
          </cell>
          <cell r="AB131">
            <v>13495.604202666666</v>
          </cell>
          <cell r="AC131">
            <v>15516.466025771446</v>
          </cell>
          <cell r="AD131">
            <v>12009.95</v>
          </cell>
          <cell r="AE131">
            <v>0.21360000000000001</v>
          </cell>
          <cell r="AF131">
            <v>748.99182310478068</v>
          </cell>
          <cell r="AG131">
            <v>1271.8699999999999</v>
          </cell>
          <cell r="AH131">
            <v>2020.8618231047806</v>
          </cell>
          <cell r="AI131">
            <v>2020.8618231047806</v>
          </cell>
          <cell r="AJ131">
            <v>0</v>
          </cell>
          <cell r="AK131">
            <v>2020.8618231047806</v>
          </cell>
          <cell r="AL131">
            <v>13495.604202666666</v>
          </cell>
          <cell r="AM131">
            <v>0</v>
          </cell>
          <cell r="AN131">
            <v>127</v>
          </cell>
          <cell r="AO131">
            <v>0</v>
          </cell>
          <cell r="AP131">
            <v>131</v>
          </cell>
          <cell r="AQ131">
            <v>1941.0660257714474</v>
          </cell>
          <cell r="AR131">
            <v>12981.766025771445</v>
          </cell>
        </row>
        <row r="132">
          <cell r="B132" t="str">
            <v>Quintal Mendez Hilda Guadalupe</v>
          </cell>
          <cell r="C132">
            <v>276.86399999999998</v>
          </cell>
          <cell r="D132">
            <v>8305.92</v>
          </cell>
          <cell r="E132">
            <v>0</v>
          </cell>
          <cell r="F132">
            <v>0</v>
          </cell>
          <cell r="G132">
            <v>0</v>
          </cell>
          <cell r="H132">
            <v>399</v>
          </cell>
          <cell r="I132">
            <v>1384.32</v>
          </cell>
          <cell r="J132">
            <v>11074.56</v>
          </cell>
          <cell r="K132">
            <v>8704.92</v>
          </cell>
          <cell r="L132">
            <v>750.64499999999998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9455.5650000000005</v>
          </cell>
          <cell r="S132">
            <v>8629.2100000000009</v>
          </cell>
          <cell r="T132">
            <v>0.16</v>
          </cell>
          <cell r="U132">
            <v>132.21679999999992</v>
          </cell>
          <cell r="V132">
            <v>692.96</v>
          </cell>
          <cell r="W132">
            <v>825.17679999999996</v>
          </cell>
          <cell r="X132">
            <v>825.17679999999996</v>
          </cell>
          <cell r="Y132">
            <v>0</v>
          </cell>
          <cell r="Z132">
            <v>825.17679999999996</v>
          </cell>
          <cell r="AA132">
            <v>9264.0632000000005</v>
          </cell>
          <cell r="AB132">
            <v>20338.623200000002</v>
          </cell>
          <cell r="AC132">
            <v>24218.168718209563</v>
          </cell>
          <cell r="AD132">
            <v>12009.95</v>
          </cell>
          <cell r="AE132">
            <v>0.21360000000000001</v>
          </cell>
          <cell r="AF132">
            <v>2607.6755182095626</v>
          </cell>
          <cell r="AG132">
            <v>1271.8699999999999</v>
          </cell>
          <cell r="AH132">
            <v>3879.5455182095625</v>
          </cell>
          <cell r="AI132">
            <v>3879.5455182095625</v>
          </cell>
          <cell r="AJ132">
            <v>0</v>
          </cell>
          <cell r="AK132">
            <v>3879.5455182095625</v>
          </cell>
          <cell r="AL132">
            <v>20338.623200000002</v>
          </cell>
          <cell r="AM132">
            <v>0</v>
          </cell>
          <cell r="AN132">
            <v>128</v>
          </cell>
          <cell r="AO132">
            <v>0</v>
          </cell>
          <cell r="AP132">
            <v>132</v>
          </cell>
          <cell r="AQ132">
            <v>3054.3687182095628</v>
          </cell>
          <cell r="AR132">
            <v>21683.468718209562</v>
          </cell>
        </row>
        <row r="133">
          <cell r="B133" t="str">
            <v>Chim Ek Alvaro</v>
          </cell>
          <cell r="C133">
            <v>214.33866666666665</v>
          </cell>
          <cell r="D133">
            <v>5430.16</v>
          </cell>
          <cell r="E133">
            <v>600</v>
          </cell>
          <cell r="F133">
            <v>400</v>
          </cell>
          <cell r="G133">
            <v>0</v>
          </cell>
          <cell r="H133">
            <v>312</v>
          </cell>
          <cell r="I133">
            <v>905.02666666666664</v>
          </cell>
          <cell r="J133">
            <v>8573.5466666666653</v>
          </cell>
          <cell r="K133">
            <v>6742.16</v>
          </cell>
          <cell r="L133">
            <v>271.35166666666669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7013.5116666666663</v>
          </cell>
          <cell r="S133">
            <v>4910.1900000000005</v>
          </cell>
          <cell r="T133">
            <v>0.10879999999999999</v>
          </cell>
          <cell r="U133">
            <v>228.84139733333322</v>
          </cell>
          <cell r="V133">
            <v>288.33</v>
          </cell>
          <cell r="W133">
            <v>517.17139733333318</v>
          </cell>
          <cell r="X133">
            <v>517.17139733333318</v>
          </cell>
          <cell r="Y133">
            <v>253.54</v>
          </cell>
          <cell r="Z133">
            <v>263.63139733333321</v>
          </cell>
          <cell r="AA133">
            <v>7383.5552693333329</v>
          </cell>
          <cell r="AB133">
            <v>15957.101935999999</v>
          </cell>
          <cell r="AC133">
            <v>18646.54961342828</v>
          </cell>
          <cell r="AD133">
            <v>12009.95</v>
          </cell>
          <cell r="AE133">
            <v>0.21360000000000001</v>
          </cell>
          <cell r="AF133">
            <v>1417.5776774282806</v>
          </cell>
          <cell r="AG133">
            <v>1271.8699999999999</v>
          </cell>
          <cell r="AH133">
            <v>2689.4476774282803</v>
          </cell>
          <cell r="AI133">
            <v>2689.4476774282803</v>
          </cell>
          <cell r="AJ133">
            <v>0</v>
          </cell>
          <cell r="AK133">
            <v>2689.4476774282803</v>
          </cell>
          <cell r="AL133">
            <v>15957.101935999999</v>
          </cell>
          <cell r="AM133">
            <v>0</v>
          </cell>
          <cell r="AN133">
            <v>129</v>
          </cell>
          <cell r="AO133">
            <v>0</v>
          </cell>
          <cell r="AP133">
            <v>133</v>
          </cell>
          <cell r="AQ133">
            <v>2425.8162800949472</v>
          </cell>
          <cell r="AR133">
            <v>16111.84961342828</v>
          </cell>
        </row>
        <row r="134">
          <cell r="B134" t="str">
            <v>Ku Pat Miguel Alexander</v>
          </cell>
          <cell r="C134">
            <v>181.00533333333334</v>
          </cell>
          <cell r="D134">
            <v>5430.16</v>
          </cell>
          <cell r="E134">
            <v>0</v>
          </cell>
          <cell r="F134">
            <v>0</v>
          </cell>
          <cell r="G134">
            <v>0</v>
          </cell>
          <cell r="H134">
            <v>85</v>
          </cell>
          <cell r="I134">
            <v>905.02666666666664</v>
          </cell>
          <cell r="J134">
            <v>7240.2133333333331</v>
          </cell>
          <cell r="K134">
            <v>5515.16</v>
          </cell>
          <cell r="L134">
            <v>271.35166666666669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5786.5116666666663</v>
          </cell>
          <cell r="S134">
            <v>4910.1900000000005</v>
          </cell>
          <cell r="T134">
            <v>0.10879999999999999</v>
          </cell>
          <cell r="U134">
            <v>95.343797333333228</v>
          </cell>
          <cell r="V134">
            <v>288.33</v>
          </cell>
          <cell r="W134">
            <v>383.6737973333332</v>
          </cell>
          <cell r="X134">
            <v>383.6737973333332</v>
          </cell>
          <cell r="Y134">
            <v>294.63</v>
          </cell>
          <cell r="Z134">
            <v>89.043797333333202</v>
          </cell>
          <cell r="AA134">
            <v>6331.1428693333337</v>
          </cell>
          <cell r="AB134">
            <v>13571.356202666666</v>
          </cell>
          <cell r="AC134">
            <v>15612.793594438792</v>
          </cell>
          <cell r="AD134">
            <v>12009.95</v>
          </cell>
          <cell r="AE134">
            <v>0.21360000000000001</v>
          </cell>
          <cell r="AF134">
            <v>769.5673917721258</v>
          </cell>
          <cell r="AG134">
            <v>1271.8699999999999</v>
          </cell>
          <cell r="AH134">
            <v>2041.4373917721257</v>
          </cell>
          <cell r="AI134">
            <v>2041.4373917721257</v>
          </cell>
          <cell r="AJ134">
            <v>0</v>
          </cell>
          <cell r="AK134">
            <v>2041.4373917721257</v>
          </cell>
          <cell r="AL134">
            <v>13571.356202666666</v>
          </cell>
          <cell r="AM134">
            <v>0</v>
          </cell>
          <cell r="AN134">
            <v>130</v>
          </cell>
          <cell r="AO134">
            <v>0</v>
          </cell>
          <cell r="AP134">
            <v>134</v>
          </cell>
          <cell r="AQ134">
            <v>1952.3935944387924</v>
          </cell>
          <cell r="AR134">
            <v>13078.093594438793</v>
          </cell>
        </row>
        <row r="135">
          <cell r="B135" t="str">
            <v>Ballote Sanchez Oscar Daniel</v>
          </cell>
          <cell r="C135">
            <v>260.89733333333334</v>
          </cell>
          <cell r="D135">
            <v>6297.42</v>
          </cell>
          <cell r="E135">
            <v>600</v>
          </cell>
          <cell r="F135">
            <v>929.5</v>
          </cell>
          <cell r="G135">
            <v>0</v>
          </cell>
          <cell r="H135">
            <v>232</v>
          </cell>
          <cell r="I135">
            <v>1049.57</v>
          </cell>
          <cell r="J135">
            <v>10435.893333333333</v>
          </cell>
          <cell r="K135">
            <v>8058.92</v>
          </cell>
          <cell r="L135">
            <v>415.89499999999998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8474.8150000000005</v>
          </cell>
          <cell r="S135">
            <v>4910.1900000000005</v>
          </cell>
          <cell r="T135">
            <v>0.10879999999999999</v>
          </cell>
          <cell r="U135">
            <v>387.83119999999997</v>
          </cell>
          <cell r="V135">
            <v>288.33</v>
          </cell>
          <cell r="W135">
            <v>676.16120000000001</v>
          </cell>
          <cell r="X135">
            <v>676.16120000000001</v>
          </cell>
          <cell r="Y135">
            <v>0</v>
          </cell>
          <cell r="Z135">
            <v>676.16120000000001</v>
          </cell>
          <cell r="AA135">
            <v>8432.3287999999993</v>
          </cell>
          <cell r="AB135">
            <v>18868.222133333333</v>
          </cell>
          <cell r="AC135">
            <v>22348.380993557137</v>
          </cell>
          <cell r="AD135">
            <v>12009.95</v>
          </cell>
          <cell r="AE135">
            <v>0.21360000000000001</v>
          </cell>
          <cell r="AF135">
            <v>2208.2888602238045</v>
          </cell>
          <cell r="AG135">
            <v>1271.8699999999999</v>
          </cell>
          <cell r="AH135">
            <v>3480.1588602238044</v>
          </cell>
          <cell r="AI135">
            <v>3480.1588602238044</v>
          </cell>
          <cell r="AJ135">
            <v>0</v>
          </cell>
          <cell r="AK135">
            <v>3480.1588602238044</v>
          </cell>
          <cell r="AL135">
            <v>18868.222133333333</v>
          </cell>
          <cell r="AM135">
            <v>0</v>
          </cell>
          <cell r="AN135">
            <v>131</v>
          </cell>
          <cell r="AO135">
            <v>0</v>
          </cell>
          <cell r="AP135">
            <v>135</v>
          </cell>
          <cell r="AQ135">
            <v>2803.9976602238044</v>
          </cell>
          <cell r="AR135">
            <v>19813.680993557136</v>
          </cell>
        </row>
        <row r="136">
          <cell r="B136" t="str">
            <v>Yi Ac Carlos Emilio</v>
          </cell>
          <cell r="C136">
            <v>191.27100000000002</v>
          </cell>
          <cell r="D136">
            <v>5738.13</v>
          </cell>
          <cell r="E136">
            <v>0</v>
          </cell>
          <cell r="F136">
            <v>0</v>
          </cell>
          <cell r="G136">
            <v>0</v>
          </cell>
          <cell r="H136">
            <v>399</v>
          </cell>
          <cell r="I136">
            <v>956.35500000000002</v>
          </cell>
          <cell r="J136">
            <v>7650.84</v>
          </cell>
          <cell r="K136">
            <v>6137.13</v>
          </cell>
          <cell r="L136">
            <v>322.68000000000006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6459.81</v>
          </cell>
          <cell r="S136">
            <v>4910.1900000000005</v>
          </cell>
          <cell r="T136">
            <v>0.10879999999999999</v>
          </cell>
          <cell r="U136">
            <v>168.59865599999998</v>
          </cell>
          <cell r="V136">
            <v>288.33</v>
          </cell>
          <cell r="W136">
            <v>456.92865599999993</v>
          </cell>
          <cell r="X136">
            <v>456.92865599999993</v>
          </cell>
          <cell r="Y136">
            <v>253.54</v>
          </cell>
          <cell r="Z136">
            <v>203.38865599999994</v>
          </cell>
          <cell r="AA136">
            <v>6890.0963440000005</v>
          </cell>
          <cell r="AB136">
            <v>14540.936344000002</v>
          </cell>
          <cell r="AC136">
            <v>16845.728667344865</v>
          </cell>
          <cell r="AD136">
            <v>12009.95</v>
          </cell>
          <cell r="AE136">
            <v>0.21360000000000001</v>
          </cell>
          <cell r="AF136">
            <v>1032.9223233448631</v>
          </cell>
          <cell r="AG136">
            <v>1271.8699999999999</v>
          </cell>
          <cell r="AH136">
            <v>2304.7923233448628</v>
          </cell>
          <cell r="AI136">
            <v>2304.7923233448628</v>
          </cell>
          <cell r="AJ136">
            <v>0</v>
          </cell>
          <cell r="AK136">
            <v>2304.7923233448628</v>
          </cell>
          <cell r="AL136">
            <v>14540.936344000002</v>
          </cell>
          <cell r="AM136">
            <v>0</v>
          </cell>
          <cell r="AN136">
            <v>132</v>
          </cell>
          <cell r="AO136">
            <v>0</v>
          </cell>
          <cell r="AP136">
            <v>136</v>
          </cell>
          <cell r="AQ136">
            <v>2101.4036673448627</v>
          </cell>
          <cell r="AR136">
            <v>14311.028667344865</v>
          </cell>
        </row>
        <row r="137">
          <cell r="B137" t="str">
            <v>Gomez Brito Wilbert Renan</v>
          </cell>
          <cell r="C137">
            <v>199.27066666666667</v>
          </cell>
          <cell r="D137">
            <v>5978.12</v>
          </cell>
          <cell r="E137">
            <v>0</v>
          </cell>
          <cell r="F137">
            <v>0</v>
          </cell>
          <cell r="G137">
            <v>0</v>
          </cell>
          <cell r="H137">
            <v>85</v>
          </cell>
          <cell r="I137">
            <v>996.35333333333335</v>
          </cell>
          <cell r="J137">
            <v>7970.8266666666668</v>
          </cell>
          <cell r="K137">
            <v>6063.12</v>
          </cell>
          <cell r="L137">
            <v>362.6783333333334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6425.7983333333332</v>
          </cell>
          <cell r="S137">
            <v>4910.1900000000005</v>
          </cell>
          <cell r="T137">
            <v>0.10879999999999999</v>
          </cell>
          <cell r="U137">
            <v>164.89818666666659</v>
          </cell>
          <cell r="V137">
            <v>288.33</v>
          </cell>
          <cell r="W137">
            <v>453.2281866666666</v>
          </cell>
          <cell r="X137">
            <v>453.2281866666666</v>
          </cell>
          <cell r="Y137">
            <v>253.54</v>
          </cell>
          <cell r="Z137">
            <v>199.68818666666661</v>
          </cell>
          <cell r="AA137">
            <v>6859.7851466666671</v>
          </cell>
          <cell r="AB137">
            <v>14830.611813333333</v>
          </cell>
          <cell r="AC137">
            <v>17214.085062733131</v>
          </cell>
          <cell r="AD137">
            <v>12009.95</v>
          </cell>
          <cell r="AE137">
            <v>0.21360000000000001</v>
          </cell>
          <cell r="AF137">
            <v>1111.6032493997966</v>
          </cell>
          <cell r="AG137">
            <v>1271.8699999999999</v>
          </cell>
          <cell r="AH137">
            <v>2383.4732493997963</v>
          </cell>
          <cell r="AI137">
            <v>2383.4732493997963</v>
          </cell>
          <cell r="AJ137">
            <v>0</v>
          </cell>
          <cell r="AK137">
            <v>2383.4732493997963</v>
          </cell>
          <cell r="AL137">
            <v>14830.611813333335</v>
          </cell>
          <cell r="AM137">
            <v>0</v>
          </cell>
          <cell r="AN137">
            <v>133</v>
          </cell>
          <cell r="AO137">
            <v>0</v>
          </cell>
          <cell r="AP137">
            <v>137</v>
          </cell>
          <cell r="AQ137">
            <v>2183.7850627331295</v>
          </cell>
          <cell r="AR137">
            <v>14679.38506273313</v>
          </cell>
        </row>
        <row r="138">
          <cell r="B138" t="str">
            <v>Estrella Canto Hernan</v>
          </cell>
          <cell r="C138">
            <v>211.27033333333335</v>
          </cell>
          <cell r="D138">
            <v>6218.1100000000006</v>
          </cell>
          <cell r="E138">
            <v>120</v>
          </cell>
          <cell r="F138">
            <v>0</v>
          </cell>
          <cell r="G138">
            <v>0</v>
          </cell>
          <cell r="H138">
            <v>399</v>
          </cell>
          <cell r="I138">
            <v>1036.3516666666667</v>
          </cell>
          <cell r="J138">
            <v>8450.8133333333335</v>
          </cell>
          <cell r="K138">
            <v>6737.1100000000006</v>
          </cell>
          <cell r="L138">
            <v>402.67666666666673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7139.7866666666669</v>
          </cell>
          <cell r="S138">
            <v>4910.1900000000005</v>
          </cell>
          <cell r="T138">
            <v>0.10879999999999999</v>
          </cell>
          <cell r="U138">
            <v>242.58011733333328</v>
          </cell>
          <cell r="V138">
            <v>288.33</v>
          </cell>
          <cell r="W138">
            <v>530.91011733333323</v>
          </cell>
          <cell r="X138">
            <v>530.91011733333323</v>
          </cell>
          <cell r="Y138">
            <v>217.61</v>
          </cell>
          <cell r="Z138">
            <v>313.30011733333322</v>
          </cell>
          <cell r="AA138">
            <v>7460.1615493333338</v>
          </cell>
          <cell r="AB138">
            <v>15910.974882666667</v>
          </cell>
          <cell r="AC138">
            <v>18587.893645303491</v>
          </cell>
          <cell r="AD138">
            <v>12009.95</v>
          </cell>
          <cell r="AE138">
            <v>0.21360000000000001</v>
          </cell>
          <cell r="AF138">
            <v>1405.0487626368256</v>
          </cell>
          <cell r="AG138">
            <v>1271.8699999999999</v>
          </cell>
          <cell r="AH138">
            <v>2676.9187626368257</v>
          </cell>
          <cell r="AI138">
            <v>2676.9187626368257</v>
          </cell>
          <cell r="AJ138">
            <v>0</v>
          </cell>
          <cell r="AK138">
            <v>2676.9187626368257</v>
          </cell>
          <cell r="AL138">
            <v>15910.974882666666</v>
          </cell>
          <cell r="AM138">
            <v>0</v>
          </cell>
          <cell r="AN138">
            <v>134</v>
          </cell>
          <cell r="AO138">
            <v>0</v>
          </cell>
          <cell r="AP138">
            <v>138</v>
          </cell>
          <cell r="AQ138">
            <v>2363.6186453034925</v>
          </cell>
          <cell r="AR138">
            <v>16053.19364530349</v>
          </cell>
        </row>
        <row r="139">
          <cell r="B139" t="str">
            <v>Moguel Cortes Lucia Rubi</v>
          </cell>
          <cell r="C139">
            <v>252.76200000000003</v>
          </cell>
          <cell r="D139">
            <v>7582.8600000000006</v>
          </cell>
          <cell r="E139">
            <v>0</v>
          </cell>
          <cell r="F139">
            <v>0</v>
          </cell>
          <cell r="G139">
            <v>0</v>
          </cell>
          <cell r="H139">
            <v>158</v>
          </cell>
          <cell r="I139">
            <v>1263.8100000000002</v>
          </cell>
          <cell r="J139">
            <v>10110.480000000001</v>
          </cell>
          <cell r="K139">
            <v>7740.8600000000006</v>
          </cell>
          <cell r="L139">
            <v>630.13500000000022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8370.9950000000008</v>
          </cell>
          <cell r="S139">
            <v>4910.1900000000005</v>
          </cell>
          <cell r="T139">
            <v>0.10879999999999999</v>
          </cell>
          <cell r="U139">
            <v>376.53558400000003</v>
          </cell>
          <cell r="V139">
            <v>288.33</v>
          </cell>
          <cell r="W139">
            <v>664.86558400000001</v>
          </cell>
          <cell r="X139">
            <v>664.86558400000001</v>
          </cell>
          <cell r="Y139">
            <v>0</v>
          </cell>
          <cell r="Z139">
            <v>664.86558400000001</v>
          </cell>
          <cell r="AA139">
            <v>8339.8044160000009</v>
          </cell>
          <cell r="AB139">
            <v>18450.284416000002</v>
          </cell>
          <cell r="AC139">
            <v>21816.924079348937</v>
          </cell>
          <cell r="AD139">
            <v>12009.95</v>
          </cell>
          <cell r="AE139">
            <v>0.21360000000000001</v>
          </cell>
          <cell r="AF139">
            <v>2094.7696633489331</v>
          </cell>
          <cell r="AG139">
            <v>1271.8699999999999</v>
          </cell>
          <cell r="AH139">
            <v>3366.639663348933</v>
          </cell>
          <cell r="AI139">
            <v>3366.639663348933</v>
          </cell>
          <cell r="AJ139">
            <v>0</v>
          </cell>
          <cell r="AK139">
            <v>3366.639663348933</v>
          </cell>
          <cell r="AL139">
            <v>18450.284416000002</v>
          </cell>
          <cell r="AM139">
            <v>0</v>
          </cell>
          <cell r="AN139">
            <v>135</v>
          </cell>
          <cell r="AO139">
            <v>0</v>
          </cell>
          <cell r="AP139">
            <v>139</v>
          </cell>
          <cell r="AQ139">
            <v>2701.7740793489329</v>
          </cell>
          <cell r="AR139">
            <v>19282.224079348936</v>
          </cell>
        </row>
        <row r="140">
          <cell r="B140" t="str">
            <v>Aguilar Ramirez Haneloren Guadalupe</v>
          </cell>
          <cell r="C140">
            <v>216.51666666666668</v>
          </cell>
          <cell r="D140">
            <v>5819.5</v>
          </cell>
          <cell r="E140">
            <v>600</v>
          </cell>
          <cell r="F140">
            <v>76</v>
          </cell>
          <cell r="G140">
            <v>0</v>
          </cell>
          <cell r="H140">
            <v>399</v>
          </cell>
          <cell r="I140">
            <v>969.91666666666663</v>
          </cell>
          <cell r="J140">
            <v>8660.6666666666679</v>
          </cell>
          <cell r="K140">
            <v>6894.5</v>
          </cell>
          <cell r="L140">
            <v>336.24166666666667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7230.7416666666668</v>
          </cell>
          <cell r="S140">
            <v>4910.1900000000005</v>
          </cell>
          <cell r="T140">
            <v>0.10879999999999999</v>
          </cell>
          <cell r="U140">
            <v>252.47602133333328</v>
          </cell>
          <cell r="V140">
            <v>288.33</v>
          </cell>
          <cell r="W140">
            <v>540.80602133333332</v>
          </cell>
          <cell r="X140">
            <v>540.80602133333332</v>
          </cell>
          <cell r="Y140">
            <v>217.61</v>
          </cell>
          <cell r="Z140">
            <v>323.19602133333331</v>
          </cell>
          <cell r="AA140">
            <v>7541.2206453333338</v>
          </cell>
          <cell r="AB140">
            <v>16201.887312000003</v>
          </cell>
          <cell r="AC140">
            <v>18957.822980671419</v>
          </cell>
          <cell r="AD140">
            <v>12009.95</v>
          </cell>
          <cell r="AE140">
            <v>0.21360000000000001</v>
          </cell>
          <cell r="AF140">
            <v>1484.0656686714151</v>
          </cell>
          <cell r="AG140">
            <v>1271.8699999999999</v>
          </cell>
          <cell r="AH140">
            <v>2755.935668671415</v>
          </cell>
          <cell r="AI140">
            <v>2755.935668671415</v>
          </cell>
          <cell r="AJ140">
            <v>0</v>
          </cell>
          <cell r="AK140">
            <v>2755.935668671415</v>
          </cell>
          <cell r="AL140">
            <v>16201.887312000004</v>
          </cell>
          <cell r="AM140">
            <v>0</v>
          </cell>
          <cell r="AN140">
            <v>136</v>
          </cell>
          <cell r="AO140">
            <v>0</v>
          </cell>
          <cell r="AP140">
            <v>140</v>
          </cell>
          <cell r="AQ140">
            <v>2432.7396473380818</v>
          </cell>
          <cell r="AR140">
            <v>16423.122980671418</v>
          </cell>
        </row>
        <row r="141">
          <cell r="B141" t="str">
            <v>Torregrosa . Andres Avelino</v>
          </cell>
          <cell r="C141">
            <v>192.10399999999998</v>
          </cell>
          <cell r="D141">
            <v>5669.12</v>
          </cell>
          <cell r="E141">
            <v>94</v>
          </cell>
          <cell r="F141">
            <v>0</v>
          </cell>
          <cell r="G141">
            <v>0</v>
          </cell>
          <cell r="H141">
            <v>399</v>
          </cell>
          <cell r="I141">
            <v>944.85333333333335</v>
          </cell>
          <cell r="J141">
            <v>7684.16</v>
          </cell>
          <cell r="K141">
            <v>6162.12</v>
          </cell>
          <cell r="L141">
            <v>311.1783333333334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6473.2983333333332</v>
          </cell>
          <cell r="S141">
            <v>4910.1900000000005</v>
          </cell>
          <cell r="T141">
            <v>0.10879999999999999</v>
          </cell>
          <cell r="U141">
            <v>170.0661866666666</v>
          </cell>
          <cell r="V141">
            <v>288.33</v>
          </cell>
          <cell r="W141">
            <v>458.39618666666661</v>
          </cell>
          <cell r="X141">
            <v>458.39618666666661</v>
          </cell>
          <cell r="Y141">
            <v>253.54</v>
          </cell>
          <cell r="Z141">
            <v>204.85618666666662</v>
          </cell>
          <cell r="AA141">
            <v>6902.1171466666665</v>
          </cell>
          <cell r="AB141">
            <v>14586.277146666667</v>
          </cell>
          <cell r="AC141">
            <v>16903.38482536453</v>
          </cell>
          <cell r="AD141">
            <v>12009.95</v>
          </cell>
          <cell r="AE141">
            <v>0.21360000000000001</v>
          </cell>
          <cell r="AF141">
            <v>1045.2376786978634</v>
          </cell>
          <cell r="AG141">
            <v>1271.8699999999999</v>
          </cell>
          <cell r="AH141">
            <v>2317.1076786978633</v>
          </cell>
          <cell r="AI141">
            <v>2317.1076786978633</v>
          </cell>
          <cell r="AJ141">
            <v>0</v>
          </cell>
          <cell r="AK141">
            <v>2317.1076786978633</v>
          </cell>
          <cell r="AL141">
            <v>14586.277146666667</v>
          </cell>
          <cell r="AM141">
            <v>0</v>
          </cell>
          <cell r="AN141">
            <v>137</v>
          </cell>
          <cell r="AO141">
            <v>0</v>
          </cell>
          <cell r="AP141">
            <v>141</v>
          </cell>
          <cell r="AQ141">
            <v>2112.2514920311969</v>
          </cell>
          <cell r="AR141">
            <v>14368.684825364529</v>
          </cell>
        </row>
        <row r="142">
          <cell r="B142" t="str">
            <v>Ventura Martinez Jose Gerardo</v>
          </cell>
          <cell r="C142">
            <v>216.40700000000004</v>
          </cell>
          <cell r="D142">
            <v>5328.1900000000005</v>
          </cell>
          <cell r="E142">
            <v>600</v>
          </cell>
          <cell r="F142">
            <v>564.02</v>
          </cell>
          <cell r="G142">
            <v>0</v>
          </cell>
          <cell r="H142">
            <v>158</v>
          </cell>
          <cell r="I142">
            <v>888.03166666666675</v>
          </cell>
          <cell r="J142">
            <v>8656.2800000000025</v>
          </cell>
          <cell r="K142">
            <v>6650.2100000000009</v>
          </cell>
          <cell r="L142">
            <v>254.3566666666668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6904.5666666666675</v>
          </cell>
          <cell r="S142">
            <v>4910.1900000000005</v>
          </cell>
          <cell r="T142">
            <v>0.10879999999999999</v>
          </cell>
          <cell r="U142">
            <v>216.98818133333336</v>
          </cell>
          <cell r="V142">
            <v>288.33</v>
          </cell>
          <cell r="W142">
            <v>505.31818133333331</v>
          </cell>
          <cell r="X142">
            <v>505.31818133333331</v>
          </cell>
          <cell r="Y142">
            <v>253.54</v>
          </cell>
          <cell r="Z142">
            <v>251.77818133333332</v>
          </cell>
          <cell r="AA142">
            <v>7286.4634853333346</v>
          </cell>
          <cell r="AB142">
            <v>15942.743485333336</v>
          </cell>
          <cell r="AC142">
            <v>18628.291156324183</v>
          </cell>
          <cell r="AD142">
            <v>12009.95</v>
          </cell>
          <cell r="AE142">
            <v>0.21360000000000001</v>
          </cell>
          <cell r="AF142">
            <v>1413.6776709908454</v>
          </cell>
          <cell r="AG142">
            <v>1271.8699999999999</v>
          </cell>
          <cell r="AH142">
            <v>2685.5476709908453</v>
          </cell>
          <cell r="AI142">
            <v>2685.5476709908453</v>
          </cell>
          <cell r="AJ142">
            <v>0</v>
          </cell>
          <cell r="AK142">
            <v>2685.5476709908453</v>
          </cell>
          <cell r="AL142">
            <v>15942.743485333338</v>
          </cell>
          <cell r="AM142">
            <v>0</v>
          </cell>
          <cell r="AN142">
            <v>138</v>
          </cell>
          <cell r="AO142">
            <v>0</v>
          </cell>
          <cell r="AP142">
            <v>142</v>
          </cell>
          <cell r="AQ142">
            <v>2433.7694896575122</v>
          </cell>
          <cell r="AR142">
            <v>16093.591156324183</v>
          </cell>
        </row>
        <row r="143">
          <cell r="B143" t="str">
            <v>. Perera Jose Carlos</v>
          </cell>
          <cell r="C143">
            <v>181.00533333333334</v>
          </cell>
          <cell r="D143">
            <v>5430.16</v>
          </cell>
          <cell r="E143">
            <v>0</v>
          </cell>
          <cell r="F143">
            <v>0</v>
          </cell>
          <cell r="G143">
            <v>0</v>
          </cell>
          <cell r="H143">
            <v>312</v>
          </cell>
          <cell r="I143">
            <v>905.02666666666664</v>
          </cell>
          <cell r="J143">
            <v>7240.2133333333331</v>
          </cell>
          <cell r="K143">
            <v>5742.16</v>
          </cell>
          <cell r="L143">
            <v>271.35166666666669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6013.5116666666663</v>
          </cell>
          <cell r="S143">
            <v>4910.1900000000005</v>
          </cell>
          <cell r="T143">
            <v>0.10879999999999999</v>
          </cell>
          <cell r="U143">
            <v>120.04139733333324</v>
          </cell>
          <cell r="V143">
            <v>288.33</v>
          </cell>
          <cell r="W143">
            <v>408.37139733333322</v>
          </cell>
          <cell r="X143">
            <v>408.37139733333322</v>
          </cell>
          <cell r="Y143">
            <v>294.63</v>
          </cell>
          <cell r="Z143">
            <v>113.74139733333323</v>
          </cell>
          <cell r="AA143">
            <v>6533.4452693333333</v>
          </cell>
          <cell r="AB143">
            <v>13773.658602666666</v>
          </cell>
          <cell r="AC143">
            <v>15870.044866056291</v>
          </cell>
          <cell r="AD143">
            <v>12009.95</v>
          </cell>
          <cell r="AE143">
            <v>0.21360000000000001</v>
          </cell>
          <cell r="AF143">
            <v>824.51626338962353</v>
          </cell>
          <cell r="AG143">
            <v>1271.8699999999999</v>
          </cell>
          <cell r="AH143">
            <v>2096.3862633896233</v>
          </cell>
          <cell r="AI143">
            <v>2096.3862633896233</v>
          </cell>
          <cell r="AJ143">
            <v>0</v>
          </cell>
          <cell r="AK143">
            <v>2096.3862633896233</v>
          </cell>
          <cell r="AL143">
            <v>13773.658602666666</v>
          </cell>
          <cell r="AM143">
            <v>0</v>
          </cell>
          <cell r="AN143">
            <v>139</v>
          </cell>
          <cell r="AO143">
            <v>0</v>
          </cell>
          <cell r="AP143">
            <v>143</v>
          </cell>
          <cell r="AQ143">
            <v>1982.6448660562901</v>
          </cell>
          <cell r="AR143">
            <v>13335.34486605629</v>
          </cell>
        </row>
        <row r="144">
          <cell r="B144" t="str">
            <v>Pech Trujillo Rene Arturo De Jesus</v>
          </cell>
          <cell r="C144">
            <v>473.03433333333334</v>
          </cell>
          <cell r="D144">
            <v>11949.03</v>
          </cell>
          <cell r="E144">
            <v>600</v>
          </cell>
          <cell r="F144">
            <v>1642</v>
          </cell>
          <cell r="G144">
            <v>0</v>
          </cell>
          <cell r="H144">
            <v>399</v>
          </cell>
          <cell r="I144">
            <v>1991.5050000000001</v>
          </cell>
          <cell r="J144">
            <v>18921.373333333333</v>
          </cell>
          <cell r="K144">
            <v>14590.03</v>
          </cell>
          <cell r="L144">
            <v>1357.8300000000002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15947.86</v>
          </cell>
          <cell r="S144">
            <v>12009.95</v>
          </cell>
          <cell r="T144">
            <v>0.21360000000000001</v>
          </cell>
          <cell r="U144">
            <v>841.13757599999997</v>
          </cell>
          <cell r="V144">
            <v>1271.8699999999999</v>
          </cell>
          <cell r="W144">
            <v>2113.007576</v>
          </cell>
          <cell r="X144">
            <v>2113.007576</v>
          </cell>
          <cell r="Y144">
            <v>0</v>
          </cell>
          <cell r="Z144">
            <v>2113.007576</v>
          </cell>
          <cell r="AA144">
            <v>14468.527424</v>
          </cell>
          <cell r="AB144">
            <v>33389.900757333337</v>
          </cell>
          <cell r="AC144">
            <v>41570.472510476196</v>
          </cell>
          <cell r="AD144">
            <v>38177.700000000004</v>
          </cell>
          <cell r="AE144">
            <v>0.3</v>
          </cell>
          <cell r="AF144">
            <v>1017.8317531428576</v>
          </cell>
          <cell r="AG144">
            <v>7162.74</v>
          </cell>
          <cell r="AH144">
            <v>8180.5717531428572</v>
          </cell>
          <cell r="AI144">
            <v>8180.5717531428572</v>
          </cell>
          <cell r="AJ144">
            <v>0</v>
          </cell>
          <cell r="AK144">
            <v>8180.5717531428572</v>
          </cell>
          <cell r="AL144">
            <v>33389.900757333337</v>
          </cell>
          <cell r="AM144">
            <v>0</v>
          </cell>
          <cell r="AN144">
            <v>140</v>
          </cell>
          <cell r="AO144">
            <v>0</v>
          </cell>
          <cell r="AP144">
            <v>144</v>
          </cell>
          <cell r="AQ144">
            <v>6067.5641771428573</v>
          </cell>
          <cell r="AR144">
            <v>39035.772510476199</v>
          </cell>
        </row>
        <row r="145">
          <cell r="B145" t="str">
            <v>Quiroz Rivas Jose Antonio</v>
          </cell>
          <cell r="C145">
            <v>178.499</v>
          </cell>
          <cell r="D145">
            <v>5354.97</v>
          </cell>
          <cell r="E145">
            <v>0</v>
          </cell>
          <cell r="F145">
            <v>0</v>
          </cell>
          <cell r="G145">
            <v>0</v>
          </cell>
          <cell r="H145">
            <v>232</v>
          </cell>
          <cell r="I145">
            <v>892.495</v>
          </cell>
          <cell r="J145">
            <v>7139.96</v>
          </cell>
          <cell r="K145">
            <v>5586.97</v>
          </cell>
          <cell r="L145">
            <v>258.82000000000005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5845.79</v>
          </cell>
          <cell r="S145">
            <v>4910.1900000000005</v>
          </cell>
          <cell r="T145">
            <v>0.10879999999999999</v>
          </cell>
          <cell r="U145">
            <v>101.79327999999994</v>
          </cell>
          <cell r="V145">
            <v>288.33</v>
          </cell>
          <cell r="W145">
            <v>390.12327999999991</v>
          </cell>
          <cell r="X145">
            <v>390.12327999999991</v>
          </cell>
          <cell r="Y145">
            <v>294.63</v>
          </cell>
          <cell r="Z145">
            <v>95.493279999999913</v>
          </cell>
          <cell r="AA145">
            <v>6383.9717200000005</v>
          </cell>
          <cell r="AB145">
            <v>13523.93172</v>
          </cell>
          <cell r="AC145">
            <v>15552.487792472026</v>
          </cell>
          <cell r="AD145">
            <v>12009.95</v>
          </cell>
          <cell r="AE145">
            <v>0.21360000000000001</v>
          </cell>
          <cell r="AF145">
            <v>756.68607247202465</v>
          </cell>
          <cell r="AG145">
            <v>1271.8699999999999</v>
          </cell>
          <cell r="AH145">
            <v>2028.5560724720244</v>
          </cell>
          <cell r="AI145">
            <v>2028.5560724720244</v>
          </cell>
          <cell r="AJ145">
            <v>0</v>
          </cell>
          <cell r="AK145">
            <v>2028.5560724720244</v>
          </cell>
          <cell r="AL145">
            <v>13523.93172</v>
          </cell>
          <cell r="AM145">
            <v>0</v>
          </cell>
          <cell r="AN145">
            <v>141</v>
          </cell>
          <cell r="AO145">
            <v>0</v>
          </cell>
          <cell r="AP145">
            <v>145</v>
          </cell>
          <cell r="AQ145">
            <v>1933.0627924720245</v>
          </cell>
          <cell r="AR145">
            <v>13017.787792472027</v>
          </cell>
        </row>
        <row r="146">
          <cell r="B146" t="str">
            <v>Hernandez Lorenzana Jorge Mauricio</v>
          </cell>
          <cell r="C146">
            <v>227.76733333333334</v>
          </cell>
          <cell r="D146">
            <v>6833.02</v>
          </cell>
          <cell r="E146">
            <v>0</v>
          </cell>
          <cell r="F146">
            <v>0</v>
          </cell>
          <cell r="G146">
            <v>0</v>
          </cell>
          <cell r="H146">
            <v>158</v>
          </cell>
          <cell r="I146">
            <v>1138.8366666666668</v>
          </cell>
          <cell r="J146">
            <v>9110.6933333333327</v>
          </cell>
          <cell r="K146">
            <v>6991.02</v>
          </cell>
          <cell r="L146">
            <v>505.16166666666686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7496.1816666666673</v>
          </cell>
          <cell r="S146">
            <v>4910.1900000000005</v>
          </cell>
          <cell r="T146">
            <v>0.10879999999999999</v>
          </cell>
          <cell r="U146">
            <v>281.35589333333331</v>
          </cell>
          <cell r="V146">
            <v>288.33</v>
          </cell>
          <cell r="W146">
            <v>569.6858933333333</v>
          </cell>
          <cell r="X146">
            <v>569.6858933333333</v>
          </cell>
          <cell r="Y146">
            <v>0</v>
          </cell>
          <cell r="Z146">
            <v>569.6858933333333</v>
          </cell>
          <cell r="AA146">
            <v>7560.1707733333342</v>
          </cell>
          <cell r="AB146">
            <v>16670.864106666668</v>
          </cell>
          <cell r="AC146">
            <v>19554.182078670736</v>
          </cell>
          <cell r="AD146">
            <v>12009.95</v>
          </cell>
          <cell r="AE146">
            <v>0.21360000000000001</v>
          </cell>
          <cell r="AF146">
            <v>1611.447972004069</v>
          </cell>
          <cell r="AG146">
            <v>1271.8699999999999</v>
          </cell>
          <cell r="AH146">
            <v>2883.3179720040689</v>
          </cell>
          <cell r="AI146">
            <v>2883.3179720040689</v>
          </cell>
          <cell r="AJ146">
            <v>0</v>
          </cell>
          <cell r="AK146">
            <v>2883.3179720040689</v>
          </cell>
          <cell r="AL146">
            <v>16670.864106666668</v>
          </cell>
          <cell r="AM146">
            <v>0</v>
          </cell>
          <cell r="AN146">
            <v>142</v>
          </cell>
          <cell r="AO146">
            <v>0</v>
          </cell>
          <cell r="AP146">
            <v>146</v>
          </cell>
          <cell r="AQ146">
            <v>2313.6320786707356</v>
          </cell>
          <cell r="AR146">
            <v>17019.482078670735</v>
          </cell>
        </row>
        <row r="147">
          <cell r="B147" t="str">
            <v>Sosa Perez Miguel Ricardo</v>
          </cell>
          <cell r="C147">
            <v>209.91400000000002</v>
          </cell>
          <cell r="D147">
            <v>6297.42</v>
          </cell>
          <cell r="E147">
            <v>0</v>
          </cell>
          <cell r="F147">
            <v>0</v>
          </cell>
          <cell r="G147">
            <v>0</v>
          </cell>
          <cell r="H147">
            <v>399</v>
          </cell>
          <cell r="I147">
            <v>1049.57</v>
          </cell>
          <cell r="J147">
            <v>8396.5600000000013</v>
          </cell>
          <cell r="K147">
            <v>6696.42</v>
          </cell>
          <cell r="L147">
            <v>415.89499999999998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7112.3150000000005</v>
          </cell>
          <cell r="S147">
            <v>4910.1900000000005</v>
          </cell>
          <cell r="T147">
            <v>0.10879999999999999</v>
          </cell>
          <cell r="U147">
            <v>239.59119999999999</v>
          </cell>
          <cell r="V147">
            <v>288.33</v>
          </cell>
          <cell r="W147">
            <v>527.9212</v>
          </cell>
          <cell r="X147">
            <v>527.9212</v>
          </cell>
          <cell r="Y147">
            <v>253.54</v>
          </cell>
          <cell r="Z147">
            <v>274.38120000000004</v>
          </cell>
          <cell r="AA147">
            <v>7471.6088</v>
          </cell>
          <cell r="AB147">
            <v>15868.168800000001</v>
          </cell>
          <cell r="AC147">
            <v>18533.460681586981</v>
          </cell>
          <cell r="AD147">
            <v>12009.95</v>
          </cell>
          <cell r="AE147">
            <v>0.21360000000000001</v>
          </cell>
          <cell r="AF147">
            <v>1393.421881586979</v>
          </cell>
          <cell r="AG147">
            <v>1271.8699999999999</v>
          </cell>
          <cell r="AH147">
            <v>2665.2918815869789</v>
          </cell>
          <cell r="AI147">
            <v>2665.2918815869789</v>
          </cell>
          <cell r="AJ147">
            <v>0</v>
          </cell>
          <cell r="AK147">
            <v>2665.2918815869789</v>
          </cell>
          <cell r="AL147">
            <v>15868.168800000003</v>
          </cell>
          <cell r="AM147">
            <v>0</v>
          </cell>
          <cell r="AN147">
            <v>143</v>
          </cell>
          <cell r="AO147">
            <v>0</v>
          </cell>
          <cell r="AP147">
            <v>147</v>
          </cell>
          <cell r="AQ147">
            <v>2390.9106815869791</v>
          </cell>
          <cell r="AR147">
            <v>15998.76068158698</v>
          </cell>
        </row>
        <row r="148">
          <cell r="B148" t="str">
            <v>Tec Medina Emilio Maximiliano</v>
          </cell>
          <cell r="C148">
            <v>276.86399999999998</v>
          </cell>
          <cell r="D148">
            <v>8305.92</v>
          </cell>
          <cell r="E148">
            <v>0</v>
          </cell>
          <cell r="F148">
            <v>0</v>
          </cell>
          <cell r="G148">
            <v>0</v>
          </cell>
          <cell r="H148">
            <v>232</v>
          </cell>
          <cell r="I148">
            <v>1384.32</v>
          </cell>
          <cell r="J148">
            <v>11074.56</v>
          </cell>
          <cell r="K148">
            <v>8537.92</v>
          </cell>
          <cell r="L148">
            <v>750.64499999999998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9288.5650000000005</v>
          </cell>
          <cell r="S148">
            <v>8629.2100000000009</v>
          </cell>
          <cell r="T148">
            <v>0.16</v>
          </cell>
          <cell r="U148">
            <v>105.49679999999994</v>
          </cell>
          <cell r="V148">
            <v>692.96</v>
          </cell>
          <cell r="W148">
            <v>798.45679999999993</v>
          </cell>
          <cell r="X148">
            <v>798.45679999999993</v>
          </cell>
          <cell r="Y148">
            <v>0</v>
          </cell>
          <cell r="Z148">
            <v>798.45679999999993</v>
          </cell>
          <cell r="AA148">
            <v>9123.7831999999999</v>
          </cell>
          <cell r="AB148">
            <v>20198.343199999999</v>
          </cell>
          <cell r="AC148">
            <v>24039.786215666325</v>
          </cell>
          <cell r="AD148">
            <v>12009.95</v>
          </cell>
          <cell r="AE148">
            <v>0.21360000000000001</v>
          </cell>
          <cell r="AF148">
            <v>2569.5730156663271</v>
          </cell>
          <cell r="AG148">
            <v>1271.8699999999999</v>
          </cell>
          <cell r="AH148">
            <v>3841.443015666327</v>
          </cell>
          <cell r="AI148">
            <v>3841.443015666327</v>
          </cell>
          <cell r="AJ148">
            <v>0</v>
          </cell>
          <cell r="AK148">
            <v>3841.443015666327</v>
          </cell>
          <cell r="AL148">
            <v>20198.343199999999</v>
          </cell>
          <cell r="AM148">
            <v>0</v>
          </cell>
          <cell r="AN148">
            <v>144</v>
          </cell>
          <cell r="AO148">
            <v>0</v>
          </cell>
          <cell r="AP148">
            <v>148</v>
          </cell>
          <cell r="AQ148">
            <v>3042.9862156663271</v>
          </cell>
          <cell r="AR148">
            <v>21505.086215666324</v>
          </cell>
        </row>
        <row r="149">
          <cell r="B149" t="str">
            <v>Pech Can Maria Evangelina</v>
          </cell>
          <cell r="C149">
            <v>218.97800000000001</v>
          </cell>
          <cell r="D149">
            <v>6569.34</v>
          </cell>
          <cell r="E149">
            <v>0</v>
          </cell>
          <cell r="F149">
            <v>0</v>
          </cell>
          <cell r="G149">
            <v>0</v>
          </cell>
          <cell r="H149">
            <v>85</v>
          </cell>
          <cell r="I149">
            <v>1094.8900000000001</v>
          </cell>
          <cell r="J149">
            <v>8759.1200000000008</v>
          </cell>
          <cell r="K149">
            <v>6654.34</v>
          </cell>
          <cell r="L149">
            <v>461.21500000000015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7115.5550000000003</v>
          </cell>
          <cell r="S149">
            <v>4910.1900000000005</v>
          </cell>
          <cell r="T149">
            <v>0.10879999999999999</v>
          </cell>
          <cell r="U149">
            <v>239.94371199999998</v>
          </cell>
          <cell r="V149">
            <v>288.33</v>
          </cell>
          <cell r="W149">
            <v>528.27371199999993</v>
          </cell>
          <cell r="X149">
            <v>528.27371199999993</v>
          </cell>
          <cell r="Y149">
            <v>217.61</v>
          </cell>
          <cell r="Z149">
            <v>310.66371199999992</v>
          </cell>
          <cell r="AA149">
            <v>7438.5662880000009</v>
          </cell>
          <cell r="AB149">
            <v>16197.686288000001</v>
          </cell>
          <cell r="AC149">
            <v>18952.480885045778</v>
          </cell>
          <cell r="AD149">
            <v>12009.95</v>
          </cell>
          <cell r="AE149">
            <v>0.21360000000000001</v>
          </cell>
          <cell r="AF149">
            <v>1482.924597045778</v>
          </cell>
          <cell r="AG149">
            <v>1271.8699999999999</v>
          </cell>
          <cell r="AH149">
            <v>2754.7945970457777</v>
          </cell>
          <cell r="AI149">
            <v>2754.7945970457777</v>
          </cell>
          <cell r="AJ149">
            <v>0</v>
          </cell>
          <cell r="AK149">
            <v>2754.7945970457777</v>
          </cell>
          <cell r="AL149">
            <v>16197.686288000001</v>
          </cell>
          <cell r="AM149">
            <v>0</v>
          </cell>
          <cell r="AN149">
            <v>145</v>
          </cell>
          <cell r="AO149">
            <v>0</v>
          </cell>
          <cell r="AP149">
            <v>149</v>
          </cell>
          <cell r="AQ149">
            <v>2444.1308850457776</v>
          </cell>
          <cell r="AR149">
            <v>16417.780885045777</v>
          </cell>
        </row>
        <row r="150">
          <cell r="B150" t="str">
            <v>Pat Chuc Manuel Jesus</v>
          </cell>
          <cell r="C150">
            <v>181.00533333333334</v>
          </cell>
          <cell r="D150">
            <v>5430.16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905.02666666666664</v>
          </cell>
          <cell r="J150">
            <v>7240.2133333333331</v>
          </cell>
          <cell r="K150">
            <v>5430.16</v>
          </cell>
          <cell r="L150">
            <v>271.35166666666669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5701.5116666666663</v>
          </cell>
          <cell r="S150">
            <v>4910.1900000000005</v>
          </cell>
          <cell r="T150">
            <v>0.10879999999999999</v>
          </cell>
          <cell r="U150">
            <v>86.095797333333238</v>
          </cell>
          <cell r="V150">
            <v>288.33</v>
          </cell>
          <cell r="W150">
            <v>374.42579733333321</v>
          </cell>
          <cell r="X150">
            <v>374.42579733333321</v>
          </cell>
          <cell r="Y150">
            <v>294.63</v>
          </cell>
          <cell r="Z150">
            <v>79.795797333333212</v>
          </cell>
          <cell r="AA150">
            <v>6255.3908693333333</v>
          </cell>
          <cell r="AB150">
            <v>13495.604202666666</v>
          </cell>
          <cell r="AC150">
            <v>15516.466025771446</v>
          </cell>
          <cell r="AD150">
            <v>12009.95</v>
          </cell>
          <cell r="AE150">
            <v>0.21360000000000001</v>
          </cell>
          <cell r="AF150">
            <v>748.99182310478068</v>
          </cell>
          <cell r="AG150">
            <v>1271.8699999999999</v>
          </cell>
          <cell r="AH150">
            <v>2020.8618231047806</v>
          </cell>
          <cell r="AI150">
            <v>2020.8618231047806</v>
          </cell>
          <cell r="AJ150">
            <v>0</v>
          </cell>
          <cell r="AK150">
            <v>2020.8618231047806</v>
          </cell>
          <cell r="AL150">
            <v>13495.604202666666</v>
          </cell>
          <cell r="AM150">
            <v>0</v>
          </cell>
          <cell r="AN150">
            <v>146</v>
          </cell>
          <cell r="AO150">
            <v>0</v>
          </cell>
          <cell r="AP150">
            <v>150</v>
          </cell>
          <cell r="AQ150">
            <v>1941.0660257714474</v>
          </cell>
          <cell r="AR150">
            <v>12981.766025771445</v>
          </cell>
        </row>
        <row r="151">
          <cell r="B151" t="str">
            <v>Ek Ek Eleuterio</v>
          </cell>
          <cell r="C151">
            <v>251.81266666666664</v>
          </cell>
          <cell r="D151">
            <v>5897.78</v>
          </cell>
          <cell r="E151">
            <v>600</v>
          </cell>
          <cell r="F151">
            <v>1056.5999999999999</v>
          </cell>
          <cell r="G151">
            <v>0</v>
          </cell>
          <cell r="H151">
            <v>232</v>
          </cell>
          <cell r="I151">
            <v>982.96333333333325</v>
          </cell>
          <cell r="J151">
            <v>10072.506666666666</v>
          </cell>
          <cell r="K151">
            <v>7786.3799999999992</v>
          </cell>
          <cell r="L151">
            <v>349.2883333333333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8135.6683333333322</v>
          </cell>
          <cell r="S151">
            <v>4910.1900000000005</v>
          </cell>
          <cell r="T151">
            <v>0.10879999999999999</v>
          </cell>
          <cell r="U151">
            <v>350.93204266666646</v>
          </cell>
          <cell r="V151">
            <v>288.33</v>
          </cell>
          <cell r="W151">
            <v>639.2620426666665</v>
          </cell>
          <cell r="X151">
            <v>639.2620426666665</v>
          </cell>
          <cell r="Y151">
            <v>0</v>
          </cell>
          <cell r="Z151">
            <v>639.2620426666665</v>
          </cell>
          <cell r="AA151">
            <v>8130.0812906666661</v>
          </cell>
          <cell r="AB151">
            <v>18202.587957333333</v>
          </cell>
          <cell r="AC151">
            <v>21501.948928450322</v>
          </cell>
          <cell r="AD151">
            <v>12009.95</v>
          </cell>
          <cell r="AE151">
            <v>0.21360000000000001</v>
          </cell>
          <cell r="AF151">
            <v>2027.4909711169887</v>
          </cell>
          <cell r="AG151">
            <v>1271.8699999999999</v>
          </cell>
          <cell r="AH151">
            <v>3299.3609711169884</v>
          </cell>
          <cell r="AI151">
            <v>3299.3609711169884</v>
          </cell>
          <cell r="AJ151">
            <v>0</v>
          </cell>
          <cell r="AK151">
            <v>3299.3609711169884</v>
          </cell>
          <cell r="AL151">
            <v>18202.587957333333</v>
          </cell>
          <cell r="AM151">
            <v>0</v>
          </cell>
          <cell r="AN151">
            <v>147</v>
          </cell>
          <cell r="AO151">
            <v>0</v>
          </cell>
          <cell r="AP151">
            <v>151</v>
          </cell>
          <cell r="AQ151">
            <v>2660.0989284503221</v>
          </cell>
          <cell r="AR151">
            <v>18967.248928450321</v>
          </cell>
        </row>
        <row r="152">
          <cell r="B152" t="str">
            <v>Suarez Varguez Cindy Maria</v>
          </cell>
          <cell r="C152">
            <v>181.00533333333334</v>
          </cell>
          <cell r="D152">
            <v>5430.16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905.02666666666664</v>
          </cell>
          <cell r="J152">
            <v>7240.2133333333331</v>
          </cell>
          <cell r="K152">
            <v>5430.16</v>
          </cell>
          <cell r="L152">
            <v>271.35166666666669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5701.5116666666663</v>
          </cell>
          <cell r="S152">
            <v>4910.1900000000005</v>
          </cell>
          <cell r="T152">
            <v>0.10879999999999999</v>
          </cell>
          <cell r="U152">
            <v>86.095797333333238</v>
          </cell>
          <cell r="V152">
            <v>288.33</v>
          </cell>
          <cell r="W152">
            <v>374.42579733333321</v>
          </cell>
          <cell r="X152">
            <v>374.42579733333321</v>
          </cell>
          <cell r="Y152">
            <v>294.63</v>
          </cell>
          <cell r="Z152">
            <v>79.795797333333212</v>
          </cell>
          <cell r="AA152">
            <v>6255.3908693333333</v>
          </cell>
          <cell r="AB152">
            <v>13495.604202666666</v>
          </cell>
          <cell r="AC152">
            <v>15516.466025771446</v>
          </cell>
          <cell r="AD152">
            <v>12009.95</v>
          </cell>
          <cell r="AE152">
            <v>0.21360000000000001</v>
          </cell>
          <cell r="AF152">
            <v>748.99182310478068</v>
          </cell>
          <cell r="AG152">
            <v>1271.8699999999999</v>
          </cell>
          <cell r="AH152">
            <v>2020.8618231047806</v>
          </cell>
          <cell r="AI152">
            <v>2020.8618231047806</v>
          </cell>
          <cell r="AJ152">
            <v>0</v>
          </cell>
          <cell r="AK152">
            <v>2020.8618231047806</v>
          </cell>
          <cell r="AL152">
            <v>13495.604202666666</v>
          </cell>
          <cell r="AM152">
            <v>0</v>
          </cell>
          <cell r="AN152">
            <v>148</v>
          </cell>
          <cell r="AO152">
            <v>0</v>
          </cell>
          <cell r="AP152">
            <v>152</v>
          </cell>
          <cell r="AQ152">
            <v>1941.0660257714474</v>
          </cell>
          <cell r="AR152">
            <v>12981.766025771445</v>
          </cell>
        </row>
        <row r="153">
          <cell r="B153" t="str">
            <v>Salazar Ku Manuel Jesus</v>
          </cell>
          <cell r="C153">
            <v>197.60633333333334</v>
          </cell>
          <cell r="D153">
            <v>5328.1900000000005</v>
          </cell>
          <cell r="E153">
            <v>600</v>
          </cell>
          <cell r="F153">
            <v>0</v>
          </cell>
          <cell r="G153">
            <v>0</v>
          </cell>
          <cell r="H153">
            <v>232</v>
          </cell>
          <cell r="I153">
            <v>888.03166666666675</v>
          </cell>
          <cell r="J153">
            <v>7904.253333333334</v>
          </cell>
          <cell r="K153">
            <v>6160.1900000000005</v>
          </cell>
          <cell r="L153">
            <v>254.3566666666668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6414.5466666666671</v>
          </cell>
          <cell r="S153">
            <v>4910.1900000000005</v>
          </cell>
          <cell r="T153">
            <v>0.10879999999999999</v>
          </cell>
          <cell r="U153">
            <v>163.67400533333333</v>
          </cell>
          <cell r="V153">
            <v>288.33</v>
          </cell>
          <cell r="W153">
            <v>452.00400533333334</v>
          </cell>
          <cell r="X153">
            <v>452.00400533333334</v>
          </cell>
          <cell r="Y153">
            <v>253.54</v>
          </cell>
          <cell r="Z153">
            <v>198.46400533333335</v>
          </cell>
          <cell r="AA153">
            <v>6849.757661333334</v>
          </cell>
          <cell r="AB153">
            <v>14754.010994666667</v>
          </cell>
          <cell r="AC153">
            <v>17116.678121397083</v>
          </cell>
          <cell r="AD153">
            <v>12009.95</v>
          </cell>
          <cell r="AE153">
            <v>0.21360000000000001</v>
          </cell>
          <cell r="AF153">
            <v>1090.7971267304167</v>
          </cell>
          <cell r="AG153">
            <v>1271.8699999999999</v>
          </cell>
          <cell r="AH153">
            <v>2362.6671267304164</v>
          </cell>
          <cell r="AI153">
            <v>2362.6671267304164</v>
          </cell>
          <cell r="AJ153">
            <v>0</v>
          </cell>
          <cell r="AK153">
            <v>2362.6671267304164</v>
          </cell>
          <cell r="AL153">
            <v>14754.010994666667</v>
          </cell>
          <cell r="AM153">
            <v>0</v>
          </cell>
          <cell r="AN153">
            <v>149</v>
          </cell>
          <cell r="AO153">
            <v>0</v>
          </cell>
          <cell r="AP153">
            <v>153</v>
          </cell>
          <cell r="AQ153">
            <v>2164.2031213970831</v>
          </cell>
          <cell r="AR153">
            <v>14581.978121397082</v>
          </cell>
        </row>
        <row r="154">
          <cell r="B154" t="str">
            <v>Medina Cardeña Freddy Armando</v>
          </cell>
          <cell r="C154">
            <v>382.53333333333336</v>
          </cell>
          <cell r="D154">
            <v>9476</v>
          </cell>
          <cell r="E154">
            <v>600</v>
          </cell>
          <cell r="F154">
            <v>1400</v>
          </cell>
          <cell r="G154">
            <v>0</v>
          </cell>
          <cell r="H154">
            <v>399</v>
          </cell>
          <cell r="I154">
            <v>1579.3333333333333</v>
          </cell>
          <cell r="J154">
            <v>15301.333333333334</v>
          </cell>
          <cell r="K154">
            <v>11875</v>
          </cell>
          <cell r="L154">
            <v>945.6583333333333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12820.658333333333</v>
          </cell>
          <cell r="S154">
            <v>12009.95</v>
          </cell>
          <cell r="T154">
            <v>0.21360000000000001</v>
          </cell>
          <cell r="U154">
            <v>173.16729999999976</v>
          </cell>
          <cell r="V154">
            <v>1271.8699999999999</v>
          </cell>
          <cell r="W154">
            <v>1445.0372999999997</v>
          </cell>
          <cell r="X154">
            <v>1445.0372999999997</v>
          </cell>
          <cell r="Y154">
            <v>0</v>
          </cell>
          <cell r="Z154">
            <v>1445.0372999999997</v>
          </cell>
          <cell r="AA154">
            <v>12009.296033333334</v>
          </cell>
          <cell r="AB154">
            <v>27310.629366666668</v>
          </cell>
          <cell r="AC154">
            <v>33334.178481520226</v>
          </cell>
          <cell r="AD154">
            <v>24222.32</v>
          </cell>
          <cell r="AE154">
            <v>0.23519999999999999</v>
          </cell>
          <cell r="AF154">
            <v>2143.1091148535575</v>
          </cell>
          <cell r="AG154">
            <v>3880.44</v>
          </cell>
          <cell r="AH154">
            <v>6023.5491148535575</v>
          </cell>
          <cell r="AI154">
            <v>6023.5491148535575</v>
          </cell>
          <cell r="AJ154">
            <v>0</v>
          </cell>
          <cell r="AK154">
            <v>6023.5491148535575</v>
          </cell>
          <cell r="AL154">
            <v>27310.629366666668</v>
          </cell>
          <cell r="AM154">
            <v>0</v>
          </cell>
          <cell r="AN154">
            <v>150</v>
          </cell>
          <cell r="AO154">
            <v>0</v>
          </cell>
          <cell r="AP154">
            <v>154</v>
          </cell>
          <cell r="AQ154">
            <v>4578.5118148535576</v>
          </cell>
          <cell r="AR154">
            <v>30799.478481520226</v>
          </cell>
        </row>
        <row r="155">
          <cell r="B155" t="str">
            <v>Cruz Alcocer Maria Eugenia Del Socorro</v>
          </cell>
          <cell r="C155">
            <v>251.83233333333334</v>
          </cell>
          <cell r="D155">
            <v>5354.97</v>
          </cell>
          <cell r="E155">
            <v>600</v>
          </cell>
          <cell r="F155">
            <v>1600</v>
          </cell>
          <cell r="G155">
            <v>0</v>
          </cell>
          <cell r="H155">
            <v>399</v>
          </cell>
          <cell r="I155">
            <v>892.495</v>
          </cell>
          <cell r="J155">
            <v>10073.293333333333</v>
          </cell>
          <cell r="K155">
            <v>7953.97</v>
          </cell>
          <cell r="L155">
            <v>258.82000000000005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8212.7900000000009</v>
          </cell>
          <cell r="S155">
            <v>4910.1900000000005</v>
          </cell>
          <cell r="T155">
            <v>0.10879999999999999</v>
          </cell>
          <cell r="U155">
            <v>359.32288</v>
          </cell>
          <cell r="V155">
            <v>288.33</v>
          </cell>
          <cell r="W155">
            <v>647.65287999999998</v>
          </cell>
          <cell r="X155">
            <v>647.65287999999998</v>
          </cell>
          <cell r="Y155">
            <v>0</v>
          </cell>
          <cell r="Z155">
            <v>647.65287999999998</v>
          </cell>
          <cell r="AA155">
            <v>8198.8121200000005</v>
          </cell>
          <cell r="AB155">
            <v>18272.105453333334</v>
          </cell>
          <cell r="AC155">
            <v>21590.348592743303</v>
          </cell>
          <cell r="AD155">
            <v>12009.95</v>
          </cell>
          <cell r="AE155">
            <v>0.21360000000000001</v>
          </cell>
          <cell r="AF155">
            <v>2046.3731394099696</v>
          </cell>
          <cell r="AG155">
            <v>1271.8699999999999</v>
          </cell>
          <cell r="AH155">
            <v>3318.2431394099694</v>
          </cell>
          <cell r="AI155">
            <v>3318.2431394099694</v>
          </cell>
          <cell r="AJ155">
            <v>0</v>
          </cell>
          <cell r="AK155">
            <v>3318.2431394099694</v>
          </cell>
          <cell r="AL155">
            <v>18272.105453333334</v>
          </cell>
          <cell r="AM155">
            <v>0</v>
          </cell>
          <cell r="AN155">
            <v>151</v>
          </cell>
          <cell r="AO155">
            <v>0</v>
          </cell>
          <cell r="AP155">
            <v>155</v>
          </cell>
          <cell r="AQ155">
            <v>2670.5902594099693</v>
          </cell>
          <cell r="AR155">
            <v>19055.648592743302</v>
          </cell>
        </row>
        <row r="156">
          <cell r="B156" t="str">
            <v>Canche Diaz Eira Patricia</v>
          </cell>
          <cell r="C156">
            <v>231.83233333333334</v>
          </cell>
          <cell r="D156">
            <v>5354.97</v>
          </cell>
          <cell r="E156">
            <v>600</v>
          </cell>
          <cell r="F156">
            <v>1000</v>
          </cell>
          <cell r="G156">
            <v>0</v>
          </cell>
          <cell r="H156">
            <v>312</v>
          </cell>
          <cell r="I156">
            <v>892.495</v>
          </cell>
          <cell r="J156">
            <v>9273.2933333333331</v>
          </cell>
          <cell r="K156">
            <v>7266.97</v>
          </cell>
          <cell r="L156">
            <v>258.82000000000005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7525.79</v>
          </cell>
          <cell r="S156">
            <v>4910.1900000000005</v>
          </cell>
          <cell r="T156">
            <v>0.10879999999999999</v>
          </cell>
          <cell r="U156">
            <v>284.57727999999992</v>
          </cell>
          <cell r="V156">
            <v>288.33</v>
          </cell>
          <cell r="W156">
            <v>572.9072799999999</v>
          </cell>
          <cell r="X156">
            <v>572.9072799999999</v>
          </cell>
          <cell r="Y156">
            <v>0</v>
          </cell>
          <cell r="Z156">
            <v>572.9072799999999</v>
          </cell>
          <cell r="AA156">
            <v>7586.5577200000007</v>
          </cell>
          <cell r="AB156">
            <v>16859.851053333332</v>
          </cell>
          <cell r="AC156">
            <v>19794.501186842994</v>
          </cell>
          <cell r="AD156">
            <v>12009.95</v>
          </cell>
          <cell r="AE156">
            <v>0.21360000000000001</v>
          </cell>
          <cell r="AF156">
            <v>1662.7801335096633</v>
          </cell>
          <cell r="AG156">
            <v>1271.8699999999999</v>
          </cell>
          <cell r="AH156">
            <v>2934.6501335096632</v>
          </cell>
          <cell r="AI156">
            <v>2934.6501335096632</v>
          </cell>
          <cell r="AJ156">
            <v>0</v>
          </cell>
          <cell r="AK156">
            <v>2934.6501335096632</v>
          </cell>
          <cell r="AL156">
            <v>16859.851053333332</v>
          </cell>
          <cell r="AM156">
            <v>0</v>
          </cell>
          <cell r="AN156">
            <v>152</v>
          </cell>
          <cell r="AO156">
            <v>0</v>
          </cell>
          <cell r="AP156">
            <v>156</v>
          </cell>
          <cell r="AQ156">
            <v>2361.7428535096633</v>
          </cell>
          <cell r="AR156">
            <v>17259.801186842993</v>
          </cell>
        </row>
        <row r="157">
          <cell r="B157" t="str">
            <v>Novelo Barea Gabriela Del Carmen</v>
          </cell>
          <cell r="C157">
            <v>194.33866666666665</v>
          </cell>
          <cell r="D157">
            <v>5430.16</v>
          </cell>
          <cell r="E157">
            <v>400</v>
          </cell>
          <cell r="F157">
            <v>0</v>
          </cell>
          <cell r="G157">
            <v>0</v>
          </cell>
          <cell r="H157">
            <v>0</v>
          </cell>
          <cell r="I157">
            <v>905.02666666666664</v>
          </cell>
          <cell r="J157">
            <v>7773.5466666666662</v>
          </cell>
          <cell r="K157">
            <v>5830.16</v>
          </cell>
          <cell r="L157">
            <v>271.35166666666669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6101.5116666666663</v>
          </cell>
          <cell r="S157">
            <v>4910.1900000000005</v>
          </cell>
          <cell r="T157">
            <v>0.10879999999999999</v>
          </cell>
          <cell r="U157">
            <v>129.61579733333323</v>
          </cell>
          <cell r="V157">
            <v>288.33</v>
          </cell>
          <cell r="W157">
            <v>417.94579733333319</v>
          </cell>
          <cell r="X157">
            <v>417.94579733333319</v>
          </cell>
          <cell r="Y157">
            <v>294.63</v>
          </cell>
          <cell r="Z157">
            <v>123.31579733333319</v>
          </cell>
          <cell r="AA157">
            <v>6611.8708693333338</v>
          </cell>
          <cell r="AB157">
            <v>14385.417536000001</v>
          </cell>
          <cell r="AC157">
            <v>16647.968229908445</v>
          </cell>
          <cell r="AD157">
            <v>12009.95</v>
          </cell>
          <cell r="AE157">
            <v>0.21360000000000001</v>
          </cell>
          <cell r="AF157">
            <v>990.6806939084438</v>
          </cell>
          <cell r="AG157">
            <v>1271.8699999999999</v>
          </cell>
          <cell r="AH157">
            <v>2262.5506939084435</v>
          </cell>
          <cell r="AI157">
            <v>2262.5506939084435</v>
          </cell>
          <cell r="AJ157">
            <v>0</v>
          </cell>
          <cell r="AK157">
            <v>2262.5506939084435</v>
          </cell>
          <cell r="AL157">
            <v>14385.417536000001</v>
          </cell>
          <cell r="AM157">
            <v>0</v>
          </cell>
          <cell r="AN157">
            <v>153</v>
          </cell>
          <cell r="AO157">
            <v>0</v>
          </cell>
          <cell r="AP157">
            <v>157</v>
          </cell>
          <cell r="AQ157">
            <v>2139.2348965751103</v>
          </cell>
          <cell r="AR157">
            <v>14113.268229908444</v>
          </cell>
        </row>
        <row r="158">
          <cell r="B158" t="str">
            <v>Presuel Canul Irene Del Rosario</v>
          </cell>
          <cell r="C158">
            <v>245.024</v>
          </cell>
          <cell r="D158">
            <v>6833.02</v>
          </cell>
          <cell r="E158">
            <v>517.70000000000005</v>
          </cell>
          <cell r="F158">
            <v>0</v>
          </cell>
          <cell r="G158">
            <v>0</v>
          </cell>
          <cell r="H158">
            <v>232</v>
          </cell>
          <cell r="I158">
            <v>1138.8366666666668</v>
          </cell>
          <cell r="J158">
            <v>9800.9599999999991</v>
          </cell>
          <cell r="K158">
            <v>7582.72</v>
          </cell>
          <cell r="L158">
            <v>505.16166666666686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8087.8816666666671</v>
          </cell>
          <cell r="S158">
            <v>4910.1900000000005</v>
          </cell>
          <cell r="T158">
            <v>0.10879999999999999</v>
          </cell>
          <cell r="U158">
            <v>345.73285333333331</v>
          </cell>
          <cell r="V158">
            <v>288.33</v>
          </cell>
          <cell r="W158">
            <v>634.06285333333335</v>
          </cell>
          <cell r="X158">
            <v>634.06285333333335</v>
          </cell>
          <cell r="Y158">
            <v>0</v>
          </cell>
          <cell r="Z158">
            <v>634.06285333333335</v>
          </cell>
          <cell r="AA158">
            <v>8087.4938133333344</v>
          </cell>
          <cell r="AB158">
            <v>17888.453813333334</v>
          </cell>
          <cell r="AC158">
            <v>21102.490454391318</v>
          </cell>
          <cell r="AD158">
            <v>12009.95</v>
          </cell>
          <cell r="AE158">
            <v>0.21360000000000001</v>
          </cell>
          <cell r="AF158">
            <v>1942.1666410579855</v>
          </cell>
          <cell r="AG158">
            <v>1271.8699999999999</v>
          </cell>
          <cell r="AH158">
            <v>3214.0366410579854</v>
          </cell>
          <cell r="AI158">
            <v>3214.0366410579854</v>
          </cell>
          <cell r="AJ158">
            <v>0</v>
          </cell>
          <cell r="AK158">
            <v>3214.0366410579854</v>
          </cell>
          <cell r="AL158">
            <v>17888.453813333334</v>
          </cell>
          <cell r="AM158">
            <v>0</v>
          </cell>
          <cell r="AN158">
            <v>154</v>
          </cell>
          <cell r="AO158">
            <v>0</v>
          </cell>
          <cell r="AP158">
            <v>158</v>
          </cell>
          <cell r="AQ158">
            <v>2579.9737877246521</v>
          </cell>
          <cell r="AR158">
            <v>18567.790454391317</v>
          </cell>
        </row>
        <row r="159">
          <cell r="B159" t="str">
            <v>Chale Trujeque Belizario</v>
          </cell>
          <cell r="C159">
            <v>256.05333333333334</v>
          </cell>
          <cell r="D159">
            <v>6297.42</v>
          </cell>
          <cell r="E159">
            <v>600</v>
          </cell>
          <cell r="F159">
            <v>784.18</v>
          </cell>
          <cell r="G159">
            <v>0</v>
          </cell>
          <cell r="H159">
            <v>232</v>
          </cell>
          <cell r="I159">
            <v>1049.57</v>
          </cell>
          <cell r="J159">
            <v>10242.133333333333</v>
          </cell>
          <cell r="K159">
            <v>7913.6</v>
          </cell>
          <cell r="L159">
            <v>415.89499999999998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8329.4950000000008</v>
          </cell>
          <cell r="S159">
            <v>4910.1900000000005</v>
          </cell>
          <cell r="T159">
            <v>0.10879999999999999</v>
          </cell>
          <cell r="U159">
            <v>372.02038400000004</v>
          </cell>
          <cell r="V159">
            <v>288.33</v>
          </cell>
          <cell r="W159">
            <v>660.35038400000008</v>
          </cell>
          <cell r="X159">
            <v>660.35038400000008</v>
          </cell>
          <cell r="Y159">
            <v>0</v>
          </cell>
          <cell r="Z159">
            <v>660.35038400000008</v>
          </cell>
          <cell r="AA159">
            <v>8302.8196160000007</v>
          </cell>
          <cell r="AB159">
            <v>18544.952949333332</v>
          </cell>
          <cell r="AC159">
            <v>21937.306242794166</v>
          </cell>
          <cell r="AD159">
            <v>12009.95</v>
          </cell>
          <cell r="AE159">
            <v>0.21360000000000001</v>
          </cell>
          <cell r="AF159">
            <v>2120.4832934608339</v>
          </cell>
          <cell r="AG159">
            <v>1271.8699999999999</v>
          </cell>
          <cell r="AH159">
            <v>3392.3532934608338</v>
          </cell>
          <cell r="AI159">
            <v>3392.3532934608338</v>
          </cell>
          <cell r="AJ159">
            <v>0</v>
          </cell>
          <cell r="AK159">
            <v>3392.3532934608338</v>
          </cell>
          <cell r="AL159">
            <v>18544.952949333332</v>
          </cell>
          <cell r="AM159">
            <v>0</v>
          </cell>
          <cell r="AN159">
            <v>155</v>
          </cell>
          <cell r="AO159">
            <v>0</v>
          </cell>
          <cell r="AP159">
            <v>159</v>
          </cell>
          <cell r="AQ159">
            <v>2732.0029094608335</v>
          </cell>
          <cell r="AR159">
            <v>19402.606242794165</v>
          </cell>
        </row>
        <row r="160">
          <cell r="B160" t="str">
            <v>Marin Estrada Carlos Ramon</v>
          </cell>
          <cell r="C160">
            <v>181.00533333333334</v>
          </cell>
          <cell r="D160">
            <v>5430.16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905.02666666666664</v>
          </cell>
          <cell r="J160">
            <v>7240.2133333333331</v>
          </cell>
          <cell r="K160">
            <v>5430.16</v>
          </cell>
          <cell r="L160">
            <v>271.35166666666669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5701.5116666666663</v>
          </cell>
          <cell r="S160">
            <v>4910.1900000000005</v>
          </cell>
          <cell r="T160">
            <v>0.10879999999999999</v>
          </cell>
          <cell r="U160">
            <v>86.095797333333238</v>
          </cell>
          <cell r="V160">
            <v>288.33</v>
          </cell>
          <cell r="W160">
            <v>374.42579733333321</v>
          </cell>
          <cell r="X160">
            <v>374.42579733333321</v>
          </cell>
          <cell r="Y160">
            <v>294.63</v>
          </cell>
          <cell r="Z160">
            <v>79.795797333333212</v>
          </cell>
          <cell r="AA160">
            <v>6255.3908693333333</v>
          </cell>
          <cell r="AB160">
            <v>13495.604202666666</v>
          </cell>
          <cell r="AC160">
            <v>15516.466025771446</v>
          </cell>
          <cell r="AD160">
            <v>12009.95</v>
          </cell>
          <cell r="AE160">
            <v>0.21360000000000001</v>
          </cell>
          <cell r="AF160">
            <v>748.99182310478068</v>
          </cell>
          <cell r="AG160">
            <v>1271.8699999999999</v>
          </cell>
          <cell r="AH160">
            <v>2020.8618231047806</v>
          </cell>
          <cell r="AI160">
            <v>2020.8618231047806</v>
          </cell>
          <cell r="AJ160">
            <v>0</v>
          </cell>
          <cell r="AK160">
            <v>2020.8618231047806</v>
          </cell>
          <cell r="AL160">
            <v>13495.604202666666</v>
          </cell>
          <cell r="AM160">
            <v>0</v>
          </cell>
          <cell r="AN160">
            <v>156</v>
          </cell>
          <cell r="AO160">
            <v>0</v>
          </cell>
          <cell r="AP160">
            <v>160</v>
          </cell>
          <cell r="AQ160">
            <v>1941.0660257714474</v>
          </cell>
          <cell r="AR160">
            <v>12981.766025771445</v>
          </cell>
        </row>
        <row r="161">
          <cell r="B161" t="str">
            <v>Caballero Escobedo Jorge</v>
          </cell>
          <cell r="C161">
            <v>214.33866666666665</v>
          </cell>
          <cell r="D161">
            <v>5430.16</v>
          </cell>
          <cell r="E161">
            <v>600</v>
          </cell>
          <cell r="F161">
            <v>400</v>
          </cell>
          <cell r="G161">
            <v>0</v>
          </cell>
          <cell r="H161">
            <v>399</v>
          </cell>
          <cell r="I161">
            <v>905.02666666666664</v>
          </cell>
          <cell r="J161">
            <v>8573.5466666666653</v>
          </cell>
          <cell r="K161">
            <v>6829.16</v>
          </cell>
          <cell r="L161">
            <v>271.35166666666669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7100.5116666666663</v>
          </cell>
          <cell r="S161">
            <v>4910.1900000000005</v>
          </cell>
          <cell r="T161">
            <v>0.10879999999999999</v>
          </cell>
          <cell r="U161">
            <v>238.30699733333321</v>
          </cell>
          <cell r="V161">
            <v>288.33</v>
          </cell>
          <cell r="W161">
            <v>526.63699733333317</v>
          </cell>
          <cell r="X161">
            <v>526.63699733333317</v>
          </cell>
          <cell r="Y161">
            <v>253.54</v>
          </cell>
          <cell r="Z161">
            <v>273.09699733333321</v>
          </cell>
          <cell r="AA161">
            <v>7461.0896693333334</v>
          </cell>
          <cell r="AB161">
            <v>16034.636336</v>
          </cell>
          <cell r="AC161">
            <v>18745.143713123092</v>
          </cell>
          <cell r="AD161">
            <v>12009.95</v>
          </cell>
          <cell r="AE161">
            <v>0.21360000000000001</v>
          </cell>
          <cell r="AF161">
            <v>1438.6373771230924</v>
          </cell>
          <cell r="AG161">
            <v>1271.8699999999999</v>
          </cell>
          <cell r="AH161">
            <v>2710.5073771230923</v>
          </cell>
          <cell r="AI161">
            <v>2710.5073771230923</v>
          </cell>
          <cell r="AJ161">
            <v>0</v>
          </cell>
          <cell r="AK161">
            <v>2710.5073771230923</v>
          </cell>
          <cell r="AL161">
            <v>16034.636336</v>
          </cell>
          <cell r="AM161">
            <v>0</v>
          </cell>
          <cell r="AN161">
            <v>157</v>
          </cell>
          <cell r="AO161">
            <v>0</v>
          </cell>
          <cell r="AP161">
            <v>161</v>
          </cell>
          <cell r="AQ161">
            <v>2437.4103797897592</v>
          </cell>
          <cell r="AR161">
            <v>16210.443713123092</v>
          </cell>
        </row>
        <row r="162">
          <cell r="B162" t="str">
            <v>Vidal Gijon Henry Alberto</v>
          </cell>
          <cell r="C162">
            <v>272.22466666666668</v>
          </cell>
          <cell r="D162">
            <v>7166.74</v>
          </cell>
          <cell r="E162">
            <v>600</v>
          </cell>
          <cell r="F162">
            <v>400</v>
          </cell>
          <cell r="G162">
            <v>0</v>
          </cell>
          <cell r="H162">
            <v>399</v>
          </cell>
          <cell r="I162">
            <v>1194.4566666666667</v>
          </cell>
          <cell r="J162">
            <v>10888.986666666668</v>
          </cell>
          <cell r="K162">
            <v>8565.74</v>
          </cell>
          <cell r="L162">
            <v>560.78166666666675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9126.5216666666674</v>
          </cell>
          <cell r="S162">
            <v>8629.2100000000009</v>
          </cell>
          <cell r="T162">
            <v>0.16</v>
          </cell>
          <cell r="U162">
            <v>79.569866666666641</v>
          </cell>
          <cell r="V162">
            <v>692.96</v>
          </cell>
          <cell r="W162">
            <v>772.52986666666663</v>
          </cell>
          <cell r="X162">
            <v>772.52986666666663</v>
          </cell>
          <cell r="Y162">
            <v>0</v>
          </cell>
          <cell r="Z162">
            <v>772.52986666666663</v>
          </cell>
          <cell r="AA162">
            <v>8987.6668000000009</v>
          </cell>
          <cell r="AB162">
            <v>19876.65346666667</v>
          </cell>
          <cell r="AC162">
            <v>23630.719922007465</v>
          </cell>
          <cell r="AD162">
            <v>12009.95</v>
          </cell>
          <cell r="AE162">
            <v>0.21360000000000001</v>
          </cell>
          <cell r="AF162">
            <v>2482.1964553407947</v>
          </cell>
          <cell r="AG162">
            <v>1271.8699999999999</v>
          </cell>
          <cell r="AH162">
            <v>3754.0664553407946</v>
          </cell>
          <cell r="AI162">
            <v>3754.0664553407946</v>
          </cell>
          <cell r="AJ162">
            <v>0</v>
          </cell>
          <cell r="AK162">
            <v>3754.0664553407946</v>
          </cell>
          <cell r="AL162">
            <v>19876.65346666667</v>
          </cell>
          <cell r="AM162">
            <v>0</v>
          </cell>
          <cell r="AN162">
            <v>158</v>
          </cell>
          <cell r="AO162">
            <v>0</v>
          </cell>
          <cell r="AP162">
            <v>162</v>
          </cell>
          <cell r="AQ162">
            <v>2981.5365886741279</v>
          </cell>
          <cell r="AR162">
            <v>21096.019922007465</v>
          </cell>
        </row>
        <row r="163">
          <cell r="B163" t="str">
            <v>Monroy Vera Ofelia Francisca</v>
          </cell>
          <cell r="C163">
            <v>279.9376666666667</v>
          </cell>
          <cell r="D163">
            <v>7798.13</v>
          </cell>
          <cell r="E163">
            <v>600</v>
          </cell>
          <cell r="F163">
            <v>0</v>
          </cell>
          <cell r="G163">
            <v>0</v>
          </cell>
          <cell r="H163">
            <v>158</v>
          </cell>
          <cell r="I163">
            <v>1299.6883333333333</v>
          </cell>
          <cell r="J163">
            <v>11197.506666666668</v>
          </cell>
          <cell r="K163">
            <v>8556.130000000001</v>
          </cell>
          <cell r="L163">
            <v>666.01333333333332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9222.1433333333334</v>
          </cell>
          <cell r="S163">
            <v>8629.2100000000009</v>
          </cell>
          <cell r="T163">
            <v>0.16</v>
          </cell>
          <cell r="U163">
            <v>94.869333333333202</v>
          </cell>
          <cell r="V163">
            <v>692.96</v>
          </cell>
          <cell r="W163">
            <v>787.82933333333324</v>
          </cell>
          <cell r="X163">
            <v>787.82933333333324</v>
          </cell>
          <cell r="Y163">
            <v>0</v>
          </cell>
          <cell r="Z163">
            <v>787.82933333333324</v>
          </cell>
          <cell r="AA163">
            <v>9067.9890000000014</v>
          </cell>
          <cell r="AB163">
            <v>20265.495666666669</v>
          </cell>
          <cell r="AC163">
            <v>24125.177720324267</v>
          </cell>
          <cell r="AD163">
            <v>12009.95</v>
          </cell>
          <cell r="AE163">
            <v>0.21360000000000001</v>
          </cell>
          <cell r="AF163">
            <v>2587.8126410612635</v>
          </cell>
          <cell r="AG163">
            <v>1271.8699999999999</v>
          </cell>
          <cell r="AH163">
            <v>3859.6826410612634</v>
          </cell>
          <cell r="AI163">
            <v>3859.6826410612634</v>
          </cell>
          <cell r="AJ163">
            <v>0</v>
          </cell>
          <cell r="AK163">
            <v>3859.6826410612634</v>
          </cell>
          <cell r="AL163">
            <v>20265.495079263004</v>
          </cell>
          <cell r="AM163">
            <v>5.874036651221104E-4</v>
          </cell>
          <cell r="AN163">
            <v>159</v>
          </cell>
          <cell r="AO163">
            <v>0</v>
          </cell>
          <cell r="AP163">
            <v>163</v>
          </cell>
          <cell r="AQ163">
            <v>3071.8533077279303</v>
          </cell>
          <cell r="AR163">
            <v>21590.477720324267</v>
          </cell>
        </row>
        <row r="164">
          <cell r="B164" t="str">
            <v>Centeno Pacheco Cecilia De Jesus</v>
          </cell>
          <cell r="C164">
            <v>301.09533333333337</v>
          </cell>
          <cell r="D164">
            <v>7582.8600000000006</v>
          </cell>
          <cell r="E164">
            <v>600</v>
          </cell>
          <cell r="F164">
            <v>850</v>
          </cell>
          <cell r="G164">
            <v>0</v>
          </cell>
          <cell r="H164">
            <v>158</v>
          </cell>
          <cell r="I164">
            <v>1263.8100000000002</v>
          </cell>
          <cell r="J164">
            <v>12043.813333333335</v>
          </cell>
          <cell r="K164">
            <v>9190.86</v>
          </cell>
          <cell r="L164">
            <v>630.13500000000022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9820.9950000000008</v>
          </cell>
          <cell r="S164">
            <v>8629.2100000000009</v>
          </cell>
          <cell r="T164">
            <v>0.16</v>
          </cell>
          <cell r="U164">
            <v>190.68559999999999</v>
          </cell>
          <cell r="V164">
            <v>692.96</v>
          </cell>
          <cell r="W164">
            <v>883.64560000000006</v>
          </cell>
          <cell r="X164">
            <v>883.64560000000006</v>
          </cell>
          <cell r="Y164">
            <v>0</v>
          </cell>
          <cell r="Z164">
            <v>883.64560000000006</v>
          </cell>
          <cell r="AA164">
            <v>9571.0244000000002</v>
          </cell>
          <cell r="AB164">
            <v>21614.837733333334</v>
          </cell>
          <cell r="AC164">
            <v>25886.752182705717</v>
          </cell>
          <cell r="AD164">
            <v>24222.32</v>
          </cell>
          <cell r="AE164">
            <v>0.23519999999999999</v>
          </cell>
          <cell r="AF164">
            <v>391.4744493723847</v>
          </cell>
          <cell r="AG164">
            <v>3880.44</v>
          </cell>
          <cell r="AH164">
            <v>4271.9144493723852</v>
          </cell>
          <cell r="AI164">
            <v>4271.9144493723852</v>
          </cell>
          <cell r="AJ164">
            <v>0</v>
          </cell>
          <cell r="AK164">
            <v>4271.9144493723852</v>
          </cell>
          <cell r="AL164">
            <v>21614.837733333334</v>
          </cell>
          <cell r="AM164">
            <v>0</v>
          </cell>
          <cell r="AN164">
            <v>160</v>
          </cell>
          <cell r="AO164">
            <v>0</v>
          </cell>
          <cell r="AP164">
            <v>164</v>
          </cell>
          <cell r="AQ164">
            <v>3388.2688493723854</v>
          </cell>
          <cell r="AR164">
            <v>23352.052182705716</v>
          </cell>
        </row>
        <row r="165">
          <cell r="B165" t="str">
            <v>Gonzalez Camara Jose Luis</v>
          </cell>
          <cell r="C165">
            <v>208.35100000000003</v>
          </cell>
          <cell r="D165">
            <v>5354.97</v>
          </cell>
          <cell r="E165">
            <v>600</v>
          </cell>
          <cell r="F165">
            <v>295.56</v>
          </cell>
          <cell r="G165">
            <v>0</v>
          </cell>
          <cell r="H165">
            <v>85</v>
          </cell>
          <cell r="I165">
            <v>892.495</v>
          </cell>
          <cell r="J165">
            <v>8334.0400000000009</v>
          </cell>
          <cell r="K165">
            <v>6335.5300000000007</v>
          </cell>
          <cell r="L165">
            <v>258.82000000000005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6594.35</v>
          </cell>
          <cell r="S165">
            <v>4910.1900000000005</v>
          </cell>
          <cell r="T165">
            <v>0.10879999999999999</v>
          </cell>
          <cell r="U165">
            <v>183.23660799999996</v>
          </cell>
          <cell r="V165">
            <v>288.33</v>
          </cell>
          <cell r="W165">
            <v>471.56660799999997</v>
          </cell>
          <cell r="X165">
            <v>471.56660799999997</v>
          </cell>
          <cell r="Y165">
            <v>253.54</v>
          </cell>
          <cell r="Z165">
            <v>218.02660799999998</v>
          </cell>
          <cell r="AA165">
            <v>7009.9983920000004</v>
          </cell>
          <cell r="AB165">
            <v>15344.038392000002</v>
          </cell>
          <cell r="AC165">
            <v>17866.96728382503</v>
          </cell>
          <cell r="AD165">
            <v>12009.95</v>
          </cell>
          <cell r="AE165">
            <v>0.21360000000000001</v>
          </cell>
          <cell r="AF165">
            <v>1251.0588918250262</v>
          </cell>
          <cell r="AG165">
            <v>1271.8699999999999</v>
          </cell>
          <cell r="AH165">
            <v>2522.9288918250259</v>
          </cell>
          <cell r="AI165">
            <v>2522.9288918250259</v>
          </cell>
          <cell r="AJ165">
            <v>0</v>
          </cell>
          <cell r="AK165">
            <v>2522.9288918250259</v>
          </cell>
          <cell r="AL165">
            <v>15344.038392000004</v>
          </cell>
          <cell r="AM165">
            <v>0</v>
          </cell>
          <cell r="AN165">
            <v>161</v>
          </cell>
          <cell r="AO165">
            <v>0</v>
          </cell>
          <cell r="AP165">
            <v>165</v>
          </cell>
          <cell r="AQ165">
            <v>2304.9022838250257</v>
          </cell>
          <cell r="AR165">
            <v>15332.267283825029</v>
          </cell>
        </row>
        <row r="166">
          <cell r="B166" t="str">
            <v>Mata Cox Reyes Marilu</v>
          </cell>
          <cell r="C166">
            <v>204.59233333333336</v>
          </cell>
          <cell r="D166">
            <v>6137.77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1022.9616666666667</v>
          </cell>
          <cell r="J166">
            <v>8183.6933333333345</v>
          </cell>
          <cell r="K166">
            <v>6137.77</v>
          </cell>
          <cell r="L166">
            <v>389.28666666666675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6527.0566666666673</v>
          </cell>
          <cell r="S166">
            <v>4910.1900000000005</v>
          </cell>
          <cell r="T166">
            <v>0.10879999999999999</v>
          </cell>
          <cell r="U166">
            <v>175.91509333333335</v>
          </cell>
          <cell r="V166">
            <v>288.33</v>
          </cell>
          <cell r="W166">
            <v>464.24509333333333</v>
          </cell>
          <cell r="X166">
            <v>464.24509333333333</v>
          </cell>
          <cell r="Y166">
            <v>253.54</v>
          </cell>
          <cell r="Z166">
            <v>210.70509333333334</v>
          </cell>
          <cell r="AA166">
            <v>6950.0265733333345</v>
          </cell>
          <cell r="AB166">
            <v>15133.719906666669</v>
          </cell>
          <cell r="AC166">
            <v>17599.522617836559</v>
          </cell>
          <cell r="AD166">
            <v>12009.95</v>
          </cell>
          <cell r="AE166">
            <v>0.21360000000000001</v>
          </cell>
          <cell r="AF166">
            <v>1193.932711169889</v>
          </cell>
          <cell r="AG166">
            <v>1271.8699999999999</v>
          </cell>
          <cell r="AH166">
            <v>2465.8027111698889</v>
          </cell>
          <cell r="AI166">
            <v>2465.8027111698889</v>
          </cell>
          <cell r="AJ166">
            <v>0</v>
          </cell>
          <cell r="AK166">
            <v>2465.8027111698889</v>
          </cell>
          <cell r="AL166">
            <v>15133.719906666671</v>
          </cell>
          <cell r="AM166">
            <v>0</v>
          </cell>
          <cell r="AN166">
            <v>162</v>
          </cell>
          <cell r="AO166">
            <v>0</v>
          </cell>
          <cell r="AP166">
            <v>166</v>
          </cell>
          <cell r="AQ166">
            <v>2255.0976178365554</v>
          </cell>
          <cell r="AR166">
            <v>15064.822617836558</v>
          </cell>
        </row>
        <row r="167">
          <cell r="B167" t="str">
            <v>Zapata Chavez Paola Guadalupe</v>
          </cell>
          <cell r="C167">
            <v>315.86666666666667</v>
          </cell>
          <cell r="D167">
            <v>9476</v>
          </cell>
          <cell r="E167">
            <v>0</v>
          </cell>
          <cell r="F167">
            <v>0</v>
          </cell>
          <cell r="G167">
            <v>0</v>
          </cell>
          <cell r="H167">
            <v>158</v>
          </cell>
          <cell r="I167">
            <v>1579.3333333333333</v>
          </cell>
          <cell r="J167">
            <v>12634.666666666668</v>
          </cell>
          <cell r="K167">
            <v>9634</v>
          </cell>
          <cell r="L167">
            <v>945.6583333333333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10579.658333333333</v>
          </cell>
          <cell r="S167">
            <v>10031.08</v>
          </cell>
          <cell r="T167">
            <v>0.1792</v>
          </cell>
          <cell r="U167">
            <v>98.305237333333253</v>
          </cell>
          <cell r="V167">
            <v>917.26</v>
          </cell>
          <cell r="W167">
            <v>1015.5652373333332</v>
          </cell>
          <cell r="X167">
            <v>1015.5652373333332</v>
          </cell>
          <cell r="Y167">
            <v>0</v>
          </cell>
          <cell r="Z167">
            <v>1015.5652373333332</v>
          </cell>
          <cell r="AA167">
            <v>10197.768096</v>
          </cell>
          <cell r="AB167">
            <v>22832.434762666668</v>
          </cell>
          <cell r="AC167">
            <v>27478.798507670854</v>
          </cell>
          <cell r="AD167">
            <v>24222.32</v>
          </cell>
          <cell r="AE167">
            <v>0.23519999999999999</v>
          </cell>
          <cell r="AF167">
            <v>765.92374500418487</v>
          </cell>
          <cell r="AG167">
            <v>3880.44</v>
          </cell>
          <cell r="AH167">
            <v>4646.3637450041851</v>
          </cell>
          <cell r="AI167">
            <v>4646.3637450041851</v>
          </cell>
          <cell r="AJ167">
            <v>0</v>
          </cell>
          <cell r="AK167">
            <v>4646.3637450041851</v>
          </cell>
          <cell r="AL167">
            <v>22832.434762666668</v>
          </cell>
          <cell r="AM167">
            <v>0</v>
          </cell>
          <cell r="AN167">
            <v>163</v>
          </cell>
          <cell r="AO167">
            <v>0</v>
          </cell>
          <cell r="AP167">
            <v>167</v>
          </cell>
          <cell r="AQ167">
            <v>3630.7985076708519</v>
          </cell>
          <cell r="AR167">
            <v>24944.098507670853</v>
          </cell>
        </row>
        <row r="168">
          <cell r="B168" t="str">
            <v>Pineda Osorio Janet Trinidad</v>
          </cell>
          <cell r="C168">
            <v>177.60633333333334</v>
          </cell>
          <cell r="D168">
            <v>5328.1900000000005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888.03166666666675</v>
          </cell>
          <cell r="J168">
            <v>7104.253333333334</v>
          </cell>
          <cell r="K168">
            <v>5328.1900000000005</v>
          </cell>
          <cell r="L168">
            <v>254.3566666666668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5582.5466666666671</v>
          </cell>
          <cell r="S168">
            <v>4910.1900000000005</v>
          </cell>
          <cell r="T168">
            <v>0.10879999999999999</v>
          </cell>
          <cell r="U168">
            <v>73.15240533333332</v>
          </cell>
          <cell r="V168">
            <v>288.33</v>
          </cell>
          <cell r="W168">
            <v>361.4824053333333</v>
          </cell>
          <cell r="X168">
            <v>361.4824053333333</v>
          </cell>
          <cell r="Y168">
            <v>294.63</v>
          </cell>
          <cell r="Z168">
            <v>66.852405333333309</v>
          </cell>
          <cell r="AA168">
            <v>6149.3692613333342</v>
          </cell>
          <cell r="AB168">
            <v>13253.622594666667</v>
          </cell>
          <cell r="AC168">
            <v>15208.757978975924</v>
          </cell>
          <cell r="AD168">
            <v>12009.95</v>
          </cell>
          <cell r="AE168">
            <v>0.21360000000000001</v>
          </cell>
          <cell r="AF168">
            <v>683.26538430925723</v>
          </cell>
          <cell r="AG168">
            <v>1271.8699999999999</v>
          </cell>
          <cell r="AH168">
            <v>1955.135384309257</v>
          </cell>
          <cell r="AI168">
            <v>1955.135384309257</v>
          </cell>
          <cell r="AJ168">
            <v>0</v>
          </cell>
          <cell r="AK168">
            <v>1955.135384309257</v>
          </cell>
          <cell r="AL168">
            <v>13253.622594666667</v>
          </cell>
          <cell r="AM168">
            <v>0</v>
          </cell>
          <cell r="AN168">
            <v>164</v>
          </cell>
          <cell r="AO168">
            <v>0</v>
          </cell>
          <cell r="AP168">
            <v>168</v>
          </cell>
          <cell r="AQ168">
            <v>1888.2829789759237</v>
          </cell>
          <cell r="AR168">
            <v>12674.057978975925</v>
          </cell>
        </row>
        <row r="169">
          <cell r="B169" t="str">
            <v>Nuñez Ortega Gelmy Yamire</v>
          </cell>
          <cell r="C169">
            <v>240.94933333333336</v>
          </cell>
          <cell r="D169">
            <v>5578.4800000000005</v>
          </cell>
          <cell r="E169">
            <v>600</v>
          </cell>
          <cell r="F169">
            <v>1050</v>
          </cell>
          <cell r="G169">
            <v>0</v>
          </cell>
          <cell r="H169">
            <v>85</v>
          </cell>
          <cell r="I169">
            <v>929.74666666666678</v>
          </cell>
          <cell r="J169">
            <v>9637.9733333333352</v>
          </cell>
          <cell r="K169">
            <v>7313.4800000000005</v>
          </cell>
          <cell r="L169">
            <v>296.07166666666683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7609.5516666666672</v>
          </cell>
          <cell r="S169">
            <v>4910.1900000000005</v>
          </cell>
          <cell r="T169">
            <v>0.10879999999999999</v>
          </cell>
          <cell r="U169">
            <v>293.69054933333331</v>
          </cell>
          <cell r="V169">
            <v>288.33</v>
          </cell>
          <cell r="W169">
            <v>582.02054933333329</v>
          </cell>
          <cell r="X169">
            <v>582.02054933333329</v>
          </cell>
          <cell r="Y169">
            <v>0</v>
          </cell>
          <cell r="Z169">
            <v>582.02054933333329</v>
          </cell>
          <cell r="AA169">
            <v>7661.2061173333341</v>
          </cell>
          <cell r="AB169">
            <v>17299.17945066667</v>
          </cell>
          <cell r="AC169">
            <v>20353.158864021709</v>
          </cell>
          <cell r="AD169">
            <v>12009.95</v>
          </cell>
          <cell r="AE169">
            <v>0.21360000000000001</v>
          </cell>
          <cell r="AF169">
            <v>1782.1094133550368</v>
          </cell>
          <cell r="AG169">
            <v>1271.8699999999999</v>
          </cell>
          <cell r="AH169">
            <v>3053.9794133550367</v>
          </cell>
          <cell r="AI169">
            <v>3053.9794133550367</v>
          </cell>
          <cell r="AJ169">
            <v>0</v>
          </cell>
          <cell r="AK169">
            <v>3053.9794133550367</v>
          </cell>
          <cell r="AL169">
            <v>17299.17945066667</v>
          </cell>
          <cell r="AM169">
            <v>0</v>
          </cell>
          <cell r="AN169">
            <v>165</v>
          </cell>
          <cell r="AO169">
            <v>0</v>
          </cell>
          <cell r="AP169">
            <v>169</v>
          </cell>
          <cell r="AQ169">
            <v>2471.9588640217034</v>
          </cell>
          <cell r="AR169">
            <v>17818.458864021708</v>
          </cell>
        </row>
        <row r="170">
          <cell r="B170" t="str">
            <v>Ku Narvaez Angel De La Cruz</v>
          </cell>
          <cell r="C170">
            <v>199.60533333333333</v>
          </cell>
          <cell r="D170">
            <v>5430.16</v>
          </cell>
          <cell r="E170">
            <v>558</v>
          </cell>
          <cell r="F170">
            <v>0</v>
          </cell>
          <cell r="G170">
            <v>0</v>
          </cell>
          <cell r="H170">
            <v>232</v>
          </cell>
          <cell r="I170">
            <v>905.02666666666664</v>
          </cell>
          <cell r="J170">
            <v>7984.2133333333331</v>
          </cell>
          <cell r="K170">
            <v>6220.16</v>
          </cell>
          <cell r="L170">
            <v>271.35166666666669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6491.5116666666663</v>
          </cell>
          <cell r="S170">
            <v>4910.1900000000005</v>
          </cell>
          <cell r="T170">
            <v>0.10879999999999999</v>
          </cell>
          <cell r="U170">
            <v>172.04779733333322</v>
          </cell>
          <cell r="V170">
            <v>288.33</v>
          </cell>
          <cell r="W170">
            <v>460.37779733333321</v>
          </cell>
          <cell r="X170">
            <v>460.37779733333321</v>
          </cell>
          <cell r="Y170">
            <v>253.54</v>
          </cell>
          <cell r="Z170">
            <v>206.83779733333321</v>
          </cell>
          <cell r="AA170">
            <v>6918.3488693333329</v>
          </cell>
          <cell r="AB170">
            <v>14902.562202666666</v>
          </cell>
          <cell r="AC170">
            <v>17305.578436758224</v>
          </cell>
          <cell r="AD170">
            <v>12009.95</v>
          </cell>
          <cell r="AE170">
            <v>0.21360000000000001</v>
          </cell>
          <cell r="AF170">
            <v>1131.1462340915564</v>
          </cell>
          <cell r="AG170">
            <v>1271.8699999999999</v>
          </cell>
          <cell r="AH170">
            <v>2403.0162340915563</v>
          </cell>
          <cell r="AI170">
            <v>2403.0162340915563</v>
          </cell>
          <cell r="AJ170">
            <v>0</v>
          </cell>
          <cell r="AK170">
            <v>2403.0162340915563</v>
          </cell>
          <cell r="AL170">
            <v>14902.562202666668</v>
          </cell>
          <cell r="AM170">
            <v>0</v>
          </cell>
          <cell r="AN170">
            <v>166</v>
          </cell>
          <cell r="AO170">
            <v>0</v>
          </cell>
          <cell r="AP170">
            <v>170</v>
          </cell>
          <cell r="AQ170">
            <v>2196.1784367582231</v>
          </cell>
          <cell r="AR170">
            <v>14770.878436758223</v>
          </cell>
        </row>
        <row r="171">
          <cell r="B171" t="str">
            <v>Rejon Sanchez Lina</v>
          </cell>
          <cell r="C171">
            <v>331.89000000000004</v>
          </cell>
          <cell r="D171">
            <v>9156.7000000000007</v>
          </cell>
          <cell r="E171">
            <v>600</v>
          </cell>
          <cell r="F171">
            <v>200</v>
          </cell>
          <cell r="G171">
            <v>0</v>
          </cell>
          <cell r="H171">
            <v>232</v>
          </cell>
          <cell r="I171">
            <v>1526.1166666666668</v>
          </cell>
          <cell r="J171">
            <v>13275.600000000002</v>
          </cell>
          <cell r="K171">
            <v>10188.700000000001</v>
          </cell>
          <cell r="L171">
            <v>892.44166666666683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11081.141666666668</v>
          </cell>
          <cell r="S171">
            <v>10031.08</v>
          </cell>
          <cell r="T171">
            <v>0.1792</v>
          </cell>
          <cell r="U171">
            <v>188.17105066666696</v>
          </cell>
          <cell r="V171">
            <v>917.26</v>
          </cell>
          <cell r="W171">
            <v>1105.431050666667</v>
          </cell>
          <cell r="X171">
            <v>1105.431050666667</v>
          </cell>
          <cell r="Y171">
            <v>0</v>
          </cell>
          <cell r="Z171">
            <v>1105.431050666667</v>
          </cell>
          <cell r="AA171">
            <v>10609.385616</v>
          </cell>
          <cell r="AB171">
            <v>23884.985616000002</v>
          </cell>
          <cell r="AC171">
            <v>28855.041778242681</v>
          </cell>
          <cell r="AD171">
            <v>24222.32</v>
          </cell>
          <cell r="AE171">
            <v>0.23519999999999999</v>
          </cell>
          <cell r="AF171">
            <v>1089.6161622426787</v>
          </cell>
          <cell r="AG171">
            <v>3880.44</v>
          </cell>
          <cell r="AH171">
            <v>4970.0561622426785</v>
          </cell>
          <cell r="AI171">
            <v>4970.0561622426785</v>
          </cell>
          <cell r="AJ171">
            <v>0</v>
          </cell>
          <cell r="AK171">
            <v>4970.0561622426785</v>
          </cell>
          <cell r="AL171">
            <v>23884.985616000002</v>
          </cell>
          <cell r="AM171">
            <v>0</v>
          </cell>
          <cell r="AN171">
            <v>167</v>
          </cell>
          <cell r="AO171">
            <v>0</v>
          </cell>
          <cell r="AP171">
            <v>171</v>
          </cell>
          <cell r="AQ171">
            <v>3864.6251115760115</v>
          </cell>
          <cell r="AR171">
            <v>26320.34177824268</v>
          </cell>
        </row>
        <row r="172">
          <cell r="B172" t="str">
            <v>Erosa Cornelio Argimira</v>
          </cell>
          <cell r="C172">
            <v>233.93700000000001</v>
          </cell>
          <cell r="D172">
            <v>6218.1100000000006</v>
          </cell>
          <cell r="E172">
            <v>600</v>
          </cell>
          <cell r="F172">
            <v>200</v>
          </cell>
          <cell r="G172">
            <v>0</v>
          </cell>
          <cell r="H172">
            <v>85</v>
          </cell>
          <cell r="I172">
            <v>1036.3516666666667</v>
          </cell>
          <cell r="J172">
            <v>9357.48</v>
          </cell>
          <cell r="K172">
            <v>7103.1100000000006</v>
          </cell>
          <cell r="L172">
            <v>402.67666666666673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7505.7866666666669</v>
          </cell>
          <cell r="S172">
            <v>4910.1900000000005</v>
          </cell>
          <cell r="T172">
            <v>0.10879999999999999</v>
          </cell>
          <cell r="U172">
            <v>282.40091733333327</v>
          </cell>
          <cell r="V172">
            <v>288.33</v>
          </cell>
          <cell r="W172">
            <v>570.73091733333331</v>
          </cell>
          <cell r="X172">
            <v>570.73091733333331</v>
          </cell>
          <cell r="Y172">
            <v>0</v>
          </cell>
          <cell r="Z172">
            <v>570.73091733333331</v>
          </cell>
          <cell r="AA172">
            <v>7568.7307493333337</v>
          </cell>
          <cell r="AB172">
            <v>16926.210749333331</v>
          </cell>
          <cell r="AC172">
            <v>19878.885337402506</v>
          </cell>
          <cell r="AD172">
            <v>12009.95</v>
          </cell>
          <cell r="AE172">
            <v>0.21360000000000001</v>
          </cell>
          <cell r="AF172">
            <v>1680.8045880691752</v>
          </cell>
          <cell r="AG172">
            <v>1271.8699999999999</v>
          </cell>
          <cell r="AH172">
            <v>2952.6745880691751</v>
          </cell>
          <cell r="AI172">
            <v>2952.6745880691751</v>
          </cell>
          <cell r="AJ172">
            <v>0</v>
          </cell>
          <cell r="AK172">
            <v>2952.6745880691751</v>
          </cell>
          <cell r="AL172">
            <v>16926.210749333331</v>
          </cell>
          <cell r="AM172">
            <v>0</v>
          </cell>
          <cell r="AN172">
            <v>168</v>
          </cell>
          <cell r="AO172">
            <v>0</v>
          </cell>
          <cell r="AP172">
            <v>172</v>
          </cell>
          <cell r="AQ172">
            <v>2381.9436707358418</v>
          </cell>
          <cell r="AR172">
            <v>17344.185337402505</v>
          </cell>
        </row>
        <row r="173">
          <cell r="B173" t="str">
            <v>Galue Ruz Sergio Andrei</v>
          </cell>
          <cell r="C173">
            <v>181.00533333333334</v>
          </cell>
          <cell r="D173">
            <v>5430.16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905.02666666666664</v>
          </cell>
          <cell r="J173">
            <v>7240.2133333333331</v>
          </cell>
          <cell r="K173">
            <v>5430.16</v>
          </cell>
          <cell r="L173">
            <v>271.35166666666669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5701.5116666666663</v>
          </cell>
          <cell r="S173">
            <v>4910.1900000000005</v>
          </cell>
          <cell r="T173">
            <v>0.10879999999999999</v>
          </cell>
          <cell r="U173">
            <v>86.095797333333238</v>
          </cell>
          <cell r="V173">
            <v>288.33</v>
          </cell>
          <cell r="W173">
            <v>374.42579733333321</v>
          </cell>
          <cell r="X173">
            <v>374.42579733333321</v>
          </cell>
          <cell r="Y173">
            <v>294.63</v>
          </cell>
          <cell r="Z173">
            <v>79.795797333333212</v>
          </cell>
          <cell r="AA173">
            <v>6255.3908693333333</v>
          </cell>
          <cell r="AB173">
            <v>13495.604202666666</v>
          </cell>
          <cell r="AC173">
            <v>15516.466025771446</v>
          </cell>
          <cell r="AD173">
            <v>12009.95</v>
          </cell>
          <cell r="AE173">
            <v>0.21360000000000001</v>
          </cell>
          <cell r="AF173">
            <v>748.99182310478068</v>
          </cell>
          <cell r="AG173">
            <v>1271.8699999999999</v>
          </cell>
          <cell r="AH173">
            <v>2020.8618231047806</v>
          </cell>
          <cell r="AI173">
            <v>2020.8618231047806</v>
          </cell>
          <cell r="AJ173">
            <v>0</v>
          </cell>
          <cell r="AK173">
            <v>2020.8618231047806</v>
          </cell>
          <cell r="AL173">
            <v>13495.604202666666</v>
          </cell>
          <cell r="AM173">
            <v>0</v>
          </cell>
          <cell r="AN173">
            <v>169</v>
          </cell>
          <cell r="AO173">
            <v>0</v>
          </cell>
          <cell r="AP173">
            <v>173</v>
          </cell>
          <cell r="AQ173">
            <v>1941.0660257714474</v>
          </cell>
          <cell r="AR173">
            <v>12981.766025771445</v>
          </cell>
        </row>
        <row r="174">
          <cell r="B174" t="str">
            <v>Carrillo Carrillo Rusell Fernando</v>
          </cell>
          <cell r="C174">
            <v>181.00533333333334</v>
          </cell>
          <cell r="D174">
            <v>5430.16</v>
          </cell>
          <cell r="E174">
            <v>0</v>
          </cell>
          <cell r="F174">
            <v>0</v>
          </cell>
          <cell r="G174">
            <v>0</v>
          </cell>
          <cell r="H174">
            <v>85</v>
          </cell>
          <cell r="I174">
            <v>905.02666666666664</v>
          </cell>
          <cell r="J174">
            <v>7240.2133333333331</v>
          </cell>
          <cell r="K174">
            <v>5515.16</v>
          </cell>
          <cell r="L174">
            <v>271.35166666666669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5786.5116666666663</v>
          </cell>
          <cell r="S174">
            <v>4910.1900000000005</v>
          </cell>
          <cell r="T174">
            <v>0.10879999999999999</v>
          </cell>
          <cell r="U174">
            <v>95.343797333333228</v>
          </cell>
          <cell r="V174">
            <v>288.33</v>
          </cell>
          <cell r="W174">
            <v>383.6737973333332</v>
          </cell>
          <cell r="X174">
            <v>383.6737973333332</v>
          </cell>
          <cell r="Y174">
            <v>294.63</v>
          </cell>
          <cell r="Z174">
            <v>89.043797333333202</v>
          </cell>
          <cell r="AA174">
            <v>6331.1428693333337</v>
          </cell>
          <cell r="AB174">
            <v>13571.356202666666</v>
          </cell>
          <cell r="AC174">
            <v>15612.793594438792</v>
          </cell>
          <cell r="AD174">
            <v>12009.95</v>
          </cell>
          <cell r="AE174">
            <v>0.21360000000000001</v>
          </cell>
          <cell r="AF174">
            <v>769.5673917721258</v>
          </cell>
          <cell r="AG174">
            <v>1271.8699999999999</v>
          </cell>
          <cell r="AH174">
            <v>2041.4373917721257</v>
          </cell>
          <cell r="AI174">
            <v>2041.4373917721257</v>
          </cell>
          <cell r="AJ174">
            <v>0</v>
          </cell>
          <cell r="AK174">
            <v>2041.4373917721257</v>
          </cell>
          <cell r="AL174">
            <v>13571.356202666666</v>
          </cell>
          <cell r="AM174">
            <v>0</v>
          </cell>
          <cell r="AN174">
            <v>170</v>
          </cell>
          <cell r="AO174">
            <v>0</v>
          </cell>
          <cell r="AP174">
            <v>174</v>
          </cell>
          <cell r="AQ174">
            <v>1952.3935944387924</v>
          </cell>
          <cell r="AR174">
            <v>13078.093594438793</v>
          </cell>
        </row>
        <row r="175">
          <cell r="B175" t="str">
            <v>Miranda Villegas Jorge Alberto</v>
          </cell>
          <cell r="C175">
            <v>206.63533333333334</v>
          </cell>
          <cell r="D175">
            <v>6079.06</v>
          </cell>
          <cell r="E175">
            <v>120</v>
          </cell>
          <cell r="F175">
            <v>0</v>
          </cell>
          <cell r="G175">
            <v>0</v>
          </cell>
          <cell r="H175">
            <v>232</v>
          </cell>
          <cell r="I175">
            <v>1013.1766666666667</v>
          </cell>
          <cell r="J175">
            <v>8265.4133333333339</v>
          </cell>
          <cell r="K175">
            <v>6431.06</v>
          </cell>
          <cell r="L175">
            <v>379.50166666666678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6810.5616666666674</v>
          </cell>
          <cell r="S175">
            <v>4910.1900000000005</v>
          </cell>
          <cell r="T175">
            <v>0.10879999999999999</v>
          </cell>
          <cell r="U175">
            <v>206.76043733333336</v>
          </cell>
          <cell r="V175">
            <v>288.33</v>
          </cell>
          <cell r="W175">
            <v>495.09043733333334</v>
          </cell>
          <cell r="X175">
            <v>495.09043733333334</v>
          </cell>
          <cell r="Y175">
            <v>253.54</v>
          </cell>
          <cell r="Z175">
            <v>241.55043733333335</v>
          </cell>
          <cell r="AA175">
            <v>7202.6862293333343</v>
          </cell>
          <cell r="AB175">
            <v>15468.099562666668</v>
          </cell>
          <cell r="AC175">
            <v>18024.725639199733</v>
          </cell>
          <cell r="AD175">
            <v>12009.95</v>
          </cell>
          <cell r="AE175">
            <v>0.21360000000000001</v>
          </cell>
          <cell r="AF175">
            <v>1284.7560765330627</v>
          </cell>
          <cell r="AG175">
            <v>1271.8699999999999</v>
          </cell>
          <cell r="AH175">
            <v>2556.6260765330626</v>
          </cell>
          <cell r="AI175">
            <v>2556.6260765330626</v>
          </cell>
          <cell r="AJ175">
            <v>0</v>
          </cell>
          <cell r="AK175">
            <v>2556.6260765330626</v>
          </cell>
          <cell r="AL175">
            <v>15468.09956266667</v>
          </cell>
          <cell r="AM175">
            <v>0</v>
          </cell>
          <cell r="AN175">
            <v>171</v>
          </cell>
          <cell r="AO175">
            <v>0</v>
          </cell>
          <cell r="AP175">
            <v>175</v>
          </cell>
          <cell r="AQ175">
            <v>2315.0756391997293</v>
          </cell>
          <cell r="AR175">
            <v>15490.025639199732</v>
          </cell>
        </row>
        <row r="176">
          <cell r="B176" t="str">
            <v>Valdez Leon Yenny Del Carmen</v>
          </cell>
          <cell r="C176">
            <v>245.16566666666668</v>
          </cell>
          <cell r="D176">
            <v>5354.97</v>
          </cell>
          <cell r="E176">
            <v>0</v>
          </cell>
          <cell r="F176">
            <v>2000</v>
          </cell>
          <cell r="G176">
            <v>0</v>
          </cell>
          <cell r="H176">
            <v>312</v>
          </cell>
          <cell r="I176">
            <v>892.495</v>
          </cell>
          <cell r="J176">
            <v>9806.626666666667</v>
          </cell>
          <cell r="K176">
            <v>7666.97</v>
          </cell>
          <cell r="L176">
            <v>258.82000000000005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7925.79</v>
          </cell>
          <cell r="S176">
            <v>4910.1900000000005</v>
          </cell>
          <cell r="T176">
            <v>0.10879999999999999</v>
          </cell>
          <cell r="U176">
            <v>328.0972799999999</v>
          </cell>
          <cell r="V176">
            <v>288.33</v>
          </cell>
          <cell r="W176">
            <v>616.42727999999988</v>
          </cell>
          <cell r="X176">
            <v>616.42727999999988</v>
          </cell>
          <cell r="Y176">
            <v>0</v>
          </cell>
          <cell r="Z176">
            <v>616.42727999999988</v>
          </cell>
          <cell r="AA176">
            <v>7943.0377200000003</v>
          </cell>
          <cell r="AB176">
            <v>17749.664386666667</v>
          </cell>
          <cell r="AC176">
            <v>20926.003390979993</v>
          </cell>
          <cell r="AD176">
            <v>12009.95</v>
          </cell>
          <cell r="AE176">
            <v>0.21360000000000001</v>
          </cell>
          <cell r="AF176">
            <v>1904.4690043133264</v>
          </cell>
          <cell r="AG176">
            <v>1271.8699999999999</v>
          </cell>
          <cell r="AH176">
            <v>3176.3390043133263</v>
          </cell>
          <cell r="AI176">
            <v>3176.3390043133263</v>
          </cell>
          <cell r="AJ176">
            <v>0</v>
          </cell>
          <cell r="AK176">
            <v>3176.3390043133263</v>
          </cell>
          <cell r="AL176">
            <v>17749.664386666667</v>
          </cell>
          <cell r="AM176">
            <v>0</v>
          </cell>
          <cell r="AN176">
            <v>172</v>
          </cell>
          <cell r="AO176">
            <v>0</v>
          </cell>
          <cell r="AP176">
            <v>176</v>
          </cell>
          <cell r="AQ176">
            <v>2559.9117243133264</v>
          </cell>
          <cell r="AR176">
            <v>18391.303390979992</v>
          </cell>
        </row>
        <row r="177">
          <cell r="B177" t="str">
            <v>Che Lara Freddy Agustin</v>
          </cell>
          <cell r="C177">
            <v>224.27300000000002</v>
          </cell>
          <cell r="D177">
            <v>5328.1900000000005</v>
          </cell>
          <cell r="E177">
            <v>600</v>
          </cell>
          <cell r="F177">
            <v>800</v>
          </cell>
          <cell r="G177">
            <v>0</v>
          </cell>
          <cell r="H177">
            <v>85</v>
          </cell>
          <cell r="I177">
            <v>888.03166666666675</v>
          </cell>
          <cell r="J177">
            <v>8970.9200000000019</v>
          </cell>
          <cell r="K177">
            <v>6813.1900000000005</v>
          </cell>
          <cell r="L177">
            <v>254.3566666666668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7067.5466666666671</v>
          </cell>
          <cell r="S177">
            <v>4910.1900000000005</v>
          </cell>
          <cell r="T177">
            <v>0.10879999999999999</v>
          </cell>
          <cell r="U177">
            <v>234.7204053333333</v>
          </cell>
          <cell r="V177">
            <v>288.33</v>
          </cell>
          <cell r="W177">
            <v>523.05040533333329</v>
          </cell>
          <cell r="X177">
            <v>523.05040533333329</v>
          </cell>
          <cell r="Y177">
            <v>253.54</v>
          </cell>
          <cell r="Z177">
            <v>269.51040533333332</v>
          </cell>
          <cell r="AA177">
            <v>7431.7112613333338</v>
          </cell>
          <cell r="AB177">
            <v>16402.631261333336</v>
          </cell>
          <cell r="AC177">
            <v>19213.092499152255</v>
          </cell>
          <cell r="AD177">
            <v>12009.95</v>
          </cell>
          <cell r="AE177">
            <v>0.21360000000000001</v>
          </cell>
          <cell r="AF177">
            <v>1538.5912378189216</v>
          </cell>
          <cell r="AG177">
            <v>1271.8699999999999</v>
          </cell>
          <cell r="AH177">
            <v>2810.4612378189213</v>
          </cell>
          <cell r="AI177">
            <v>2810.4612378189213</v>
          </cell>
          <cell r="AJ177">
            <v>0</v>
          </cell>
          <cell r="AK177">
            <v>2810.4612378189213</v>
          </cell>
          <cell r="AL177">
            <v>16402.631261333336</v>
          </cell>
          <cell r="AM177">
            <v>0</v>
          </cell>
          <cell r="AN177">
            <v>173</v>
          </cell>
          <cell r="AO177">
            <v>0</v>
          </cell>
          <cell r="AP177">
            <v>177</v>
          </cell>
          <cell r="AQ177">
            <v>2540.9508324855879</v>
          </cell>
          <cell r="AR177">
            <v>16678.392499152254</v>
          </cell>
        </row>
        <row r="178">
          <cell r="B178" t="str">
            <v>Quijano Cetina Abraham Esteban</v>
          </cell>
          <cell r="C178">
            <v>178.499</v>
          </cell>
          <cell r="D178">
            <v>5354.97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892.495</v>
          </cell>
          <cell r="J178">
            <v>7139.96</v>
          </cell>
          <cell r="K178">
            <v>5354.97</v>
          </cell>
          <cell r="L178">
            <v>258.82000000000005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5613.79</v>
          </cell>
          <cell r="S178">
            <v>4910.1900000000005</v>
          </cell>
          <cell r="T178">
            <v>0.10879999999999999</v>
          </cell>
          <cell r="U178">
            <v>76.551679999999934</v>
          </cell>
          <cell r="V178">
            <v>288.33</v>
          </cell>
          <cell r="W178">
            <v>364.8816799999999</v>
          </cell>
          <cell r="X178">
            <v>364.8816799999999</v>
          </cell>
          <cell r="Y178">
            <v>294.63</v>
          </cell>
          <cell r="Z178">
            <v>70.251679999999908</v>
          </cell>
          <cell r="AA178">
            <v>6177.2133199999998</v>
          </cell>
          <cell r="AB178">
            <v>13317.17332</v>
          </cell>
          <cell r="AC178">
            <v>15289.570193285859</v>
          </cell>
          <cell r="AD178">
            <v>12009.95</v>
          </cell>
          <cell r="AE178">
            <v>0.21360000000000001</v>
          </cell>
          <cell r="AF178">
            <v>700.52687328585944</v>
          </cell>
          <cell r="AG178">
            <v>1271.8699999999999</v>
          </cell>
          <cell r="AH178">
            <v>1972.3968732858593</v>
          </cell>
          <cell r="AI178">
            <v>1972.3968732858593</v>
          </cell>
          <cell r="AJ178">
            <v>0</v>
          </cell>
          <cell r="AK178">
            <v>1972.3968732858593</v>
          </cell>
          <cell r="AL178">
            <v>13317.17332</v>
          </cell>
          <cell r="AM178">
            <v>0</v>
          </cell>
          <cell r="AN178">
            <v>174</v>
          </cell>
          <cell r="AO178">
            <v>0</v>
          </cell>
          <cell r="AP178">
            <v>178</v>
          </cell>
          <cell r="AQ178">
            <v>1902.1451932858595</v>
          </cell>
          <cell r="AR178">
            <v>12754.87019328586</v>
          </cell>
        </row>
        <row r="179">
          <cell r="B179" t="str">
            <v>Naal Ek Manuel Filiberto</v>
          </cell>
          <cell r="C179">
            <v>173.34900000000002</v>
          </cell>
          <cell r="D179">
            <v>5200.47</v>
          </cell>
          <cell r="E179">
            <v>0</v>
          </cell>
          <cell r="F179">
            <v>0</v>
          </cell>
          <cell r="G179">
            <v>0</v>
          </cell>
          <cell r="H179">
            <v>85</v>
          </cell>
          <cell r="I179">
            <v>866.745</v>
          </cell>
          <cell r="J179">
            <v>6933.9600000000009</v>
          </cell>
          <cell r="K179">
            <v>5285.47</v>
          </cell>
          <cell r="L179">
            <v>233.07000000000005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5518.54</v>
          </cell>
          <cell r="S179">
            <v>4910.1900000000005</v>
          </cell>
          <cell r="T179">
            <v>0.10879999999999999</v>
          </cell>
          <cell r="U179">
            <v>66.188479999999942</v>
          </cell>
          <cell r="V179">
            <v>288.33</v>
          </cell>
          <cell r="W179">
            <v>354.51847999999995</v>
          </cell>
          <cell r="X179">
            <v>354.51847999999995</v>
          </cell>
          <cell r="Y179">
            <v>294.63</v>
          </cell>
          <cell r="Z179">
            <v>59.888479999999959</v>
          </cell>
          <cell r="AA179">
            <v>6092.3265200000005</v>
          </cell>
          <cell r="AB179">
            <v>13026.286520000001</v>
          </cell>
          <cell r="AC179">
            <v>14919.673448626654</v>
          </cell>
          <cell r="AD179">
            <v>12009.95</v>
          </cell>
          <cell r="AE179">
            <v>0.21360000000000001</v>
          </cell>
          <cell r="AF179">
            <v>621.51692862665323</v>
          </cell>
          <cell r="AG179">
            <v>1271.8699999999999</v>
          </cell>
          <cell r="AH179">
            <v>1893.3869286266531</v>
          </cell>
          <cell r="AI179">
            <v>1893.3869286266531</v>
          </cell>
          <cell r="AJ179">
            <v>0</v>
          </cell>
          <cell r="AK179">
            <v>1893.3869286266531</v>
          </cell>
          <cell r="AL179">
            <v>13026.286520000001</v>
          </cell>
          <cell r="AM179">
            <v>0</v>
          </cell>
          <cell r="AN179">
            <v>175</v>
          </cell>
          <cell r="AO179">
            <v>0</v>
          </cell>
          <cell r="AP179">
            <v>179</v>
          </cell>
          <cell r="AQ179">
            <v>1833.498448626653</v>
          </cell>
          <cell r="AR179">
            <v>12384.973448626653</v>
          </cell>
        </row>
        <row r="180">
          <cell r="B180" t="str">
            <v>Ek Cauich Luciano De Jesus</v>
          </cell>
          <cell r="C180">
            <v>177.60633333333334</v>
          </cell>
          <cell r="D180">
            <v>5328.1900000000005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888.03166666666675</v>
          </cell>
          <cell r="J180">
            <v>7104.253333333334</v>
          </cell>
          <cell r="K180">
            <v>5328.1900000000005</v>
          </cell>
          <cell r="L180">
            <v>254.3566666666668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5582.5466666666671</v>
          </cell>
          <cell r="S180">
            <v>4910.1900000000005</v>
          </cell>
          <cell r="T180">
            <v>0.10879999999999999</v>
          </cell>
          <cell r="U180">
            <v>73.15240533333332</v>
          </cell>
          <cell r="V180">
            <v>288.33</v>
          </cell>
          <cell r="W180">
            <v>361.4824053333333</v>
          </cell>
          <cell r="X180">
            <v>361.4824053333333</v>
          </cell>
          <cell r="Y180">
            <v>294.63</v>
          </cell>
          <cell r="Z180">
            <v>66.852405333333309</v>
          </cell>
          <cell r="AA180">
            <v>6149.3692613333342</v>
          </cell>
          <cell r="AB180">
            <v>13253.622594666667</v>
          </cell>
          <cell r="AC180">
            <v>15208.757978975924</v>
          </cell>
          <cell r="AD180">
            <v>12009.95</v>
          </cell>
          <cell r="AE180">
            <v>0.21360000000000001</v>
          </cell>
          <cell r="AF180">
            <v>683.26538430925723</v>
          </cell>
          <cell r="AG180">
            <v>1271.8699999999999</v>
          </cell>
          <cell r="AH180">
            <v>1955.135384309257</v>
          </cell>
          <cell r="AI180">
            <v>1955.135384309257</v>
          </cell>
          <cell r="AJ180">
            <v>0</v>
          </cell>
          <cell r="AK180">
            <v>1955.135384309257</v>
          </cell>
          <cell r="AL180">
            <v>13253.622594666667</v>
          </cell>
          <cell r="AM180">
            <v>0</v>
          </cell>
          <cell r="AN180">
            <v>176</v>
          </cell>
          <cell r="AO180">
            <v>0</v>
          </cell>
          <cell r="AP180">
            <v>180</v>
          </cell>
          <cell r="AQ180">
            <v>1888.2829789759237</v>
          </cell>
          <cell r="AR180">
            <v>12674.057978975925</v>
          </cell>
        </row>
        <row r="181">
          <cell r="B181" t="str">
            <v>Loria Ciau Ana Maria</v>
          </cell>
          <cell r="C181">
            <v>178.499</v>
          </cell>
          <cell r="D181">
            <v>5354.97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892.495</v>
          </cell>
          <cell r="J181">
            <v>7139.96</v>
          </cell>
          <cell r="K181">
            <v>5354.97</v>
          </cell>
          <cell r="L181">
            <v>258.82000000000005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5613.79</v>
          </cell>
          <cell r="S181">
            <v>4910.1900000000005</v>
          </cell>
          <cell r="T181">
            <v>0.10879999999999999</v>
          </cell>
          <cell r="U181">
            <v>76.551679999999934</v>
          </cell>
          <cell r="V181">
            <v>288.33</v>
          </cell>
          <cell r="W181">
            <v>364.8816799999999</v>
          </cell>
          <cell r="X181">
            <v>364.8816799999999</v>
          </cell>
          <cell r="Y181">
            <v>294.63</v>
          </cell>
          <cell r="Z181">
            <v>70.251679999999908</v>
          </cell>
          <cell r="AA181">
            <v>6177.2133199999998</v>
          </cell>
          <cell r="AB181">
            <v>13317.17332</v>
          </cell>
          <cell r="AC181">
            <v>15289.570193285859</v>
          </cell>
          <cell r="AD181">
            <v>12009.95</v>
          </cell>
          <cell r="AE181">
            <v>0.21360000000000001</v>
          </cell>
          <cell r="AF181">
            <v>700.52687328585944</v>
          </cell>
          <cell r="AG181">
            <v>1271.8699999999999</v>
          </cell>
          <cell r="AH181">
            <v>1972.3968732858593</v>
          </cell>
          <cell r="AI181">
            <v>1972.3968732858593</v>
          </cell>
          <cell r="AJ181">
            <v>0</v>
          </cell>
          <cell r="AK181">
            <v>1972.3968732858593</v>
          </cell>
          <cell r="AL181">
            <v>13317.17332</v>
          </cell>
          <cell r="AM181">
            <v>0</v>
          </cell>
          <cell r="AN181">
            <v>177</v>
          </cell>
          <cell r="AO181">
            <v>0</v>
          </cell>
          <cell r="AP181">
            <v>181</v>
          </cell>
          <cell r="AQ181">
            <v>1902.1451932858595</v>
          </cell>
          <cell r="AR181">
            <v>12754.87019328586</v>
          </cell>
        </row>
        <row r="182">
          <cell r="B182" t="str">
            <v>Perera Arcila Ana Lilia</v>
          </cell>
          <cell r="C182">
            <v>181.00533333333334</v>
          </cell>
          <cell r="D182">
            <v>5430.16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905.02666666666664</v>
          </cell>
          <cell r="J182">
            <v>7240.2133333333331</v>
          </cell>
          <cell r="K182">
            <v>5430.16</v>
          </cell>
          <cell r="L182">
            <v>271.35166666666669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5701.5116666666663</v>
          </cell>
          <cell r="S182">
            <v>4910.1900000000005</v>
          </cell>
          <cell r="T182">
            <v>0.10879999999999999</v>
          </cell>
          <cell r="U182">
            <v>86.095797333333238</v>
          </cell>
          <cell r="V182">
            <v>288.33</v>
          </cell>
          <cell r="W182">
            <v>374.42579733333321</v>
          </cell>
          <cell r="X182">
            <v>374.42579733333321</v>
          </cell>
          <cell r="Y182">
            <v>294.63</v>
          </cell>
          <cell r="Z182">
            <v>79.795797333333212</v>
          </cell>
          <cell r="AA182">
            <v>6255.3908693333333</v>
          </cell>
          <cell r="AB182">
            <v>13495.604202666666</v>
          </cell>
          <cell r="AC182">
            <v>15516.466025771446</v>
          </cell>
          <cell r="AD182">
            <v>12009.95</v>
          </cell>
          <cell r="AE182">
            <v>0.21360000000000001</v>
          </cell>
          <cell r="AF182">
            <v>748.99182310478068</v>
          </cell>
          <cell r="AG182">
            <v>1271.8699999999999</v>
          </cell>
          <cell r="AH182">
            <v>2020.8618231047806</v>
          </cell>
          <cell r="AI182">
            <v>2020.8618231047806</v>
          </cell>
          <cell r="AJ182">
            <v>0</v>
          </cell>
          <cell r="AK182">
            <v>2020.8618231047806</v>
          </cell>
          <cell r="AL182">
            <v>13495.604202666666</v>
          </cell>
          <cell r="AM182">
            <v>0</v>
          </cell>
          <cell r="AN182">
            <v>178</v>
          </cell>
          <cell r="AO182">
            <v>0</v>
          </cell>
          <cell r="AP182">
            <v>182</v>
          </cell>
          <cell r="AQ182">
            <v>1941.0660257714474</v>
          </cell>
          <cell r="AR182">
            <v>12981.766025771445</v>
          </cell>
        </row>
        <row r="183">
          <cell r="B183" t="str">
            <v>Granados Calderon Lidia Del Socorro</v>
          </cell>
          <cell r="C183">
            <v>218.33866666666665</v>
          </cell>
          <cell r="D183">
            <v>5430.16</v>
          </cell>
          <cell r="E183">
            <v>600</v>
          </cell>
          <cell r="F183">
            <v>520</v>
          </cell>
          <cell r="G183">
            <v>0</v>
          </cell>
          <cell r="H183">
            <v>232</v>
          </cell>
          <cell r="I183">
            <v>905.02666666666664</v>
          </cell>
          <cell r="J183">
            <v>8733.5466666666653</v>
          </cell>
          <cell r="K183">
            <v>6782.16</v>
          </cell>
          <cell r="L183">
            <v>271.35166666666669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7053.5116666666663</v>
          </cell>
          <cell r="S183">
            <v>4910.1900000000005</v>
          </cell>
          <cell r="T183">
            <v>0.10879999999999999</v>
          </cell>
          <cell r="U183">
            <v>233.19339733333322</v>
          </cell>
          <cell r="V183">
            <v>288.33</v>
          </cell>
          <cell r="W183">
            <v>521.52339733333315</v>
          </cell>
          <cell r="X183">
            <v>521.52339733333315</v>
          </cell>
          <cell r="Y183">
            <v>253.54</v>
          </cell>
          <cell r="Z183">
            <v>267.98339733333319</v>
          </cell>
          <cell r="AA183">
            <v>7419.2032693333331</v>
          </cell>
          <cell r="AB183">
            <v>16152.749935999998</v>
          </cell>
          <cell r="AC183">
            <v>18895.339033570697</v>
          </cell>
          <cell r="AD183">
            <v>12009.95</v>
          </cell>
          <cell r="AE183">
            <v>0.21360000000000001</v>
          </cell>
          <cell r="AF183">
            <v>1470.7190975707008</v>
          </cell>
          <cell r="AG183">
            <v>1271.8699999999999</v>
          </cell>
          <cell r="AH183">
            <v>2742.5890975707007</v>
          </cell>
          <cell r="AI183">
            <v>2742.5890975707007</v>
          </cell>
          <cell r="AJ183">
            <v>0</v>
          </cell>
          <cell r="AK183">
            <v>2742.5890975707007</v>
          </cell>
          <cell r="AL183">
            <v>16152.749935999997</v>
          </cell>
          <cell r="AM183">
            <v>0</v>
          </cell>
          <cell r="AN183">
            <v>179</v>
          </cell>
          <cell r="AO183">
            <v>0</v>
          </cell>
          <cell r="AP183">
            <v>183</v>
          </cell>
          <cell r="AQ183">
            <v>2474.6057002373673</v>
          </cell>
          <cell r="AR183">
            <v>16360.639033570696</v>
          </cell>
        </row>
        <row r="184">
          <cell r="B184" t="str">
            <v>Flores Huchim Humberto</v>
          </cell>
          <cell r="C184">
            <v>251.81266666666664</v>
          </cell>
          <cell r="D184">
            <v>5897.78</v>
          </cell>
          <cell r="E184">
            <v>600</v>
          </cell>
          <cell r="F184">
            <v>1056.5999999999999</v>
          </cell>
          <cell r="G184">
            <v>0</v>
          </cell>
          <cell r="H184">
            <v>158</v>
          </cell>
          <cell r="I184">
            <v>982.96333333333325</v>
          </cell>
          <cell r="J184">
            <v>10072.506666666666</v>
          </cell>
          <cell r="K184">
            <v>7712.3799999999992</v>
          </cell>
          <cell r="L184">
            <v>349.2883333333333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8061.6683333333322</v>
          </cell>
          <cell r="S184">
            <v>4910.1900000000005</v>
          </cell>
          <cell r="T184">
            <v>0.10879999999999999</v>
          </cell>
          <cell r="U184">
            <v>342.88084266666647</v>
          </cell>
          <cell r="V184">
            <v>288.33</v>
          </cell>
          <cell r="W184">
            <v>631.21084266666639</v>
          </cell>
          <cell r="X184">
            <v>631.21084266666639</v>
          </cell>
          <cell r="Y184">
            <v>0</v>
          </cell>
          <cell r="Z184">
            <v>631.21084266666639</v>
          </cell>
          <cell r="AA184">
            <v>8064.1324906666659</v>
          </cell>
          <cell r="AB184">
            <v>18136.639157333331</v>
          </cell>
          <cell r="AC184">
            <v>21418.087280434043</v>
          </cell>
          <cell r="AD184">
            <v>12009.95</v>
          </cell>
          <cell r="AE184">
            <v>0.21360000000000001</v>
          </cell>
          <cell r="AF184">
            <v>2009.5781231007115</v>
          </cell>
          <cell r="AG184">
            <v>1271.8699999999999</v>
          </cell>
          <cell r="AH184">
            <v>3281.4481231007112</v>
          </cell>
          <cell r="AI184">
            <v>3281.4481231007112</v>
          </cell>
          <cell r="AJ184">
            <v>0</v>
          </cell>
          <cell r="AK184">
            <v>3281.4481231007112</v>
          </cell>
          <cell r="AL184">
            <v>18136.639157333331</v>
          </cell>
          <cell r="AM184">
            <v>0</v>
          </cell>
          <cell r="AN184">
            <v>180</v>
          </cell>
          <cell r="AO184">
            <v>0</v>
          </cell>
          <cell r="AP184">
            <v>184</v>
          </cell>
          <cell r="AQ184">
            <v>2650.2372804340448</v>
          </cell>
          <cell r="AR184">
            <v>18883.387280434043</v>
          </cell>
        </row>
        <row r="185">
          <cell r="B185" t="str">
            <v>Hernandez Martinez Gloria Mercedes</v>
          </cell>
          <cell r="C185">
            <v>181.00533333333334</v>
          </cell>
          <cell r="D185">
            <v>5430.16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905.02666666666664</v>
          </cell>
          <cell r="J185">
            <v>7240.2133333333331</v>
          </cell>
          <cell r="K185">
            <v>5430.16</v>
          </cell>
          <cell r="L185">
            <v>271.35166666666669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5701.5116666666663</v>
          </cell>
          <cell r="S185">
            <v>4910.1900000000005</v>
          </cell>
          <cell r="T185">
            <v>0.10879999999999999</v>
          </cell>
          <cell r="U185">
            <v>86.095797333333238</v>
          </cell>
          <cell r="V185">
            <v>288.33</v>
          </cell>
          <cell r="W185">
            <v>374.42579733333321</v>
          </cell>
          <cell r="X185">
            <v>374.42579733333321</v>
          </cell>
          <cell r="Y185">
            <v>294.63</v>
          </cell>
          <cell r="Z185">
            <v>79.795797333333212</v>
          </cell>
          <cell r="AA185">
            <v>6255.3908693333333</v>
          </cell>
          <cell r="AB185">
            <v>13495.604202666666</v>
          </cell>
          <cell r="AC185">
            <v>15516.466025771446</v>
          </cell>
          <cell r="AD185">
            <v>12009.95</v>
          </cell>
          <cell r="AE185">
            <v>0.21360000000000001</v>
          </cell>
          <cell r="AF185">
            <v>748.99182310478068</v>
          </cell>
          <cell r="AG185">
            <v>1271.8699999999999</v>
          </cell>
          <cell r="AH185">
            <v>2020.8618231047806</v>
          </cell>
          <cell r="AI185">
            <v>2020.8618231047806</v>
          </cell>
          <cell r="AJ185">
            <v>0</v>
          </cell>
          <cell r="AK185">
            <v>2020.8618231047806</v>
          </cell>
          <cell r="AL185">
            <v>13495.604202666666</v>
          </cell>
          <cell r="AM185">
            <v>0</v>
          </cell>
          <cell r="AN185">
            <v>181</v>
          </cell>
          <cell r="AO185">
            <v>0</v>
          </cell>
          <cell r="AP185">
            <v>185</v>
          </cell>
          <cell r="AQ185">
            <v>1941.0660257714474</v>
          </cell>
          <cell r="AR185">
            <v>12981.766025771445</v>
          </cell>
        </row>
        <row r="186">
          <cell r="B186" t="str">
            <v>Aguilar Herrera Enrique Armando</v>
          </cell>
          <cell r="C186">
            <v>181.00533333333334</v>
          </cell>
          <cell r="D186">
            <v>0</v>
          </cell>
          <cell r="E186">
            <v>0</v>
          </cell>
          <cell r="F186">
            <v>0</v>
          </cell>
          <cell r="G186">
            <v>5430.16</v>
          </cell>
          <cell r="H186">
            <v>0</v>
          </cell>
          <cell r="I186">
            <v>905.02666666666664</v>
          </cell>
          <cell r="J186">
            <v>7240.2133333333331</v>
          </cell>
          <cell r="K186">
            <v>5430.16</v>
          </cell>
          <cell r="L186">
            <v>271.35166666666669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5701.5116666666663</v>
          </cell>
          <cell r="S186">
            <v>4910.1900000000005</v>
          </cell>
          <cell r="T186">
            <v>0.10879999999999999</v>
          </cell>
          <cell r="U186">
            <v>86.095797333333238</v>
          </cell>
          <cell r="V186">
            <v>288.33</v>
          </cell>
          <cell r="W186">
            <v>374.42579733333321</v>
          </cell>
          <cell r="X186">
            <v>374.42579733333321</v>
          </cell>
          <cell r="Y186">
            <v>294.63</v>
          </cell>
          <cell r="Z186">
            <v>79.795797333333212</v>
          </cell>
          <cell r="AA186">
            <v>6255.3908693333333</v>
          </cell>
          <cell r="AB186">
            <v>13495.604202666666</v>
          </cell>
          <cell r="AC186">
            <v>15516.466025771446</v>
          </cell>
          <cell r="AD186">
            <v>12009.95</v>
          </cell>
          <cell r="AE186">
            <v>0.21360000000000001</v>
          </cell>
          <cell r="AF186">
            <v>748.99182310478068</v>
          </cell>
          <cell r="AG186">
            <v>1271.8699999999999</v>
          </cell>
          <cell r="AH186">
            <v>2020.8618231047806</v>
          </cell>
          <cell r="AI186">
            <v>2020.8618231047806</v>
          </cell>
          <cell r="AJ186">
            <v>0</v>
          </cell>
          <cell r="AK186">
            <v>2020.8618231047806</v>
          </cell>
          <cell r="AL186">
            <v>13495.604202666666</v>
          </cell>
          <cell r="AM186">
            <v>0</v>
          </cell>
          <cell r="AN186">
            <v>182</v>
          </cell>
          <cell r="AO186">
            <v>0</v>
          </cell>
          <cell r="AP186">
            <v>186</v>
          </cell>
          <cell r="AQ186">
            <v>1941.0660257714474</v>
          </cell>
          <cell r="AR186">
            <v>12981.766025771445</v>
          </cell>
        </row>
        <row r="187">
          <cell r="B187" t="str">
            <v>Escamilla Sanchez Gerardo Maxbelle</v>
          </cell>
          <cell r="C187">
            <v>286.60433333333339</v>
          </cell>
          <cell r="D187">
            <v>7798.13</v>
          </cell>
          <cell r="E187">
            <v>600</v>
          </cell>
          <cell r="F187">
            <v>200</v>
          </cell>
          <cell r="G187">
            <v>0</v>
          </cell>
          <cell r="H187">
            <v>85</v>
          </cell>
          <cell r="I187">
            <v>1299.6883333333333</v>
          </cell>
          <cell r="J187">
            <v>11464.173333333336</v>
          </cell>
          <cell r="K187">
            <v>8683.130000000001</v>
          </cell>
          <cell r="L187">
            <v>666.01333333333332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9349.1433333333334</v>
          </cell>
          <cell r="S187">
            <v>8629.2100000000009</v>
          </cell>
          <cell r="T187">
            <v>0.16</v>
          </cell>
          <cell r="U187">
            <v>115.1893333333332</v>
          </cell>
          <cell r="V187">
            <v>692.96</v>
          </cell>
          <cell r="W187">
            <v>808.14933333333329</v>
          </cell>
          <cell r="X187">
            <v>808.14933333333329</v>
          </cell>
          <cell r="Y187">
            <v>0</v>
          </cell>
          <cell r="Z187">
            <v>808.14933333333329</v>
          </cell>
          <cell r="AA187">
            <v>9174.6690000000017</v>
          </cell>
          <cell r="AB187">
            <v>20638.842333333338</v>
          </cell>
          <cell r="AC187">
            <v>24610.607569735013</v>
          </cell>
          <cell r="AD187">
            <v>24222.32</v>
          </cell>
          <cell r="AE187">
            <v>0.23519999999999999</v>
          </cell>
          <cell r="AF187">
            <v>91.325236401675213</v>
          </cell>
          <cell r="AG187">
            <v>3880.44</v>
          </cell>
          <cell r="AH187">
            <v>3971.7652364016753</v>
          </cell>
          <cell r="AI187">
            <v>3971.7652364016753</v>
          </cell>
          <cell r="AJ187">
            <v>0</v>
          </cell>
          <cell r="AK187">
            <v>3971.7652364016753</v>
          </cell>
          <cell r="AL187">
            <v>20638.842333333338</v>
          </cell>
          <cell r="AM187">
            <v>0</v>
          </cell>
          <cell r="AN187">
            <v>183</v>
          </cell>
          <cell r="AO187">
            <v>0</v>
          </cell>
          <cell r="AP187">
            <v>187</v>
          </cell>
          <cell r="AQ187">
            <v>3163.615903068342</v>
          </cell>
          <cell r="AR187">
            <v>22075.907569735013</v>
          </cell>
        </row>
        <row r="188">
          <cell r="B188" t="str">
            <v>Manzano Azcorra Ligia Noemi</v>
          </cell>
          <cell r="C188">
            <v>177.60633333333334</v>
          </cell>
          <cell r="D188">
            <v>5328.1900000000005</v>
          </cell>
          <cell r="E188">
            <v>0</v>
          </cell>
          <cell r="F188">
            <v>0</v>
          </cell>
          <cell r="G188">
            <v>0</v>
          </cell>
          <cell r="H188">
            <v>158</v>
          </cell>
          <cell r="I188">
            <v>888.03166666666675</v>
          </cell>
          <cell r="J188">
            <v>7104.253333333334</v>
          </cell>
          <cell r="K188">
            <v>5486.1900000000005</v>
          </cell>
          <cell r="L188">
            <v>254.3566666666668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5740.5466666666671</v>
          </cell>
          <cell r="S188">
            <v>4910.1900000000005</v>
          </cell>
          <cell r="T188">
            <v>0.10879999999999999</v>
          </cell>
          <cell r="U188">
            <v>90.342805333333317</v>
          </cell>
          <cell r="V188">
            <v>288.33</v>
          </cell>
          <cell r="W188">
            <v>378.67280533333332</v>
          </cell>
          <cell r="X188">
            <v>378.67280533333332</v>
          </cell>
          <cell r="Y188">
            <v>294.63</v>
          </cell>
          <cell r="Z188">
            <v>84.04280533333332</v>
          </cell>
          <cell r="AA188">
            <v>6290.1788613333338</v>
          </cell>
          <cell r="AB188">
            <v>13394.432194666668</v>
          </cell>
          <cell r="AC188">
            <v>15387.813930145814</v>
          </cell>
          <cell r="AD188">
            <v>12009.95</v>
          </cell>
          <cell r="AE188">
            <v>0.21360000000000001</v>
          </cell>
          <cell r="AF188">
            <v>721.51173547914573</v>
          </cell>
          <cell r="AG188">
            <v>1271.8699999999999</v>
          </cell>
          <cell r="AH188">
            <v>1993.3817354791456</v>
          </cell>
          <cell r="AI188">
            <v>1993.3817354791456</v>
          </cell>
          <cell r="AJ188">
            <v>0</v>
          </cell>
          <cell r="AK188">
            <v>1993.3817354791456</v>
          </cell>
          <cell r="AL188">
            <v>13394.432194666668</v>
          </cell>
          <cell r="AM188">
            <v>0</v>
          </cell>
          <cell r="AN188">
            <v>184</v>
          </cell>
          <cell r="AO188">
            <v>0</v>
          </cell>
          <cell r="AP188">
            <v>188</v>
          </cell>
          <cell r="AQ188">
            <v>1909.3389301458124</v>
          </cell>
          <cell r="AR188">
            <v>12853.113930145813</v>
          </cell>
        </row>
        <row r="189">
          <cell r="B189" t="str">
            <v>Tun Zuñiga Maria Lucila</v>
          </cell>
          <cell r="C189">
            <v>177.60633333333334</v>
          </cell>
          <cell r="D189">
            <v>5328.1900000000005</v>
          </cell>
          <cell r="E189">
            <v>0</v>
          </cell>
          <cell r="F189">
            <v>0</v>
          </cell>
          <cell r="G189">
            <v>0</v>
          </cell>
          <cell r="H189">
            <v>232</v>
          </cell>
          <cell r="I189">
            <v>888.03166666666675</v>
          </cell>
          <cell r="J189">
            <v>7104.253333333334</v>
          </cell>
          <cell r="K189">
            <v>5560.1900000000005</v>
          </cell>
          <cell r="L189">
            <v>254.3566666666668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5814.5466666666671</v>
          </cell>
          <cell r="S189">
            <v>4910.1900000000005</v>
          </cell>
          <cell r="T189">
            <v>0.10879999999999999</v>
          </cell>
          <cell r="U189">
            <v>98.394005333333311</v>
          </cell>
          <cell r="V189">
            <v>288.33</v>
          </cell>
          <cell r="W189">
            <v>386.72400533333331</v>
          </cell>
          <cell r="X189">
            <v>386.72400533333331</v>
          </cell>
          <cell r="Y189">
            <v>294.63</v>
          </cell>
          <cell r="Z189">
            <v>92.094005333333314</v>
          </cell>
          <cell r="AA189">
            <v>6356.1276613333339</v>
          </cell>
          <cell r="AB189">
            <v>13460.380994666668</v>
          </cell>
          <cell r="AC189">
            <v>15471.67557816209</v>
          </cell>
          <cell r="AD189">
            <v>12009.95</v>
          </cell>
          <cell r="AE189">
            <v>0.21360000000000001</v>
          </cell>
          <cell r="AF189">
            <v>739.42458349542244</v>
          </cell>
          <cell r="AG189">
            <v>1271.8699999999999</v>
          </cell>
          <cell r="AH189">
            <v>2011.2945834954223</v>
          </cell>
          <cell r="AI189">
            <v>2011.2945834954223</v>
          </cell>
          <cell r="AJ189">
            <v>0</v>
          </cell>
          <cell r="AK189">
            <v>2011.2945834954223</v>
          </cell>
          <cell r="AL189">
            <v>13460.380994666668</v>
          </cell>
          <cell r="AM189">
            <v>0</v>
          </cell>
          <cell r="AN189">
            <v>185</v>
          </cell>
          <cell r="AO189">
            <v>0</v>
          </cell>
          <cell r="AP189">
            <v>189</v>
          </cell>
          <cell r="AQ189">
            <v>1919.200578162089</v>
          </cell>
          <cell r="AR189">
            <v>12936.975578162092</v>
          </cell>
        </row>
        <row r="190">
          <cell r="B190" t="str">
            <v>Canul Cauich Jose Luis Santos</v>
          </cell>
          <cell r="C190">
            <v>181.00533333333334</v>
          </cell>
          <cell r="D190">
            <v>5430.16</v>
          </cell>
          <cell r="E190">
            <v>0</v>
          </cell>
          <cell r="F190">
            <v>0</v>
          </cell>
          <cell r="G190">
            <v>0</v>
          </cell>
          <cell r="H190">
            <v>85</v>
          </cell>
          <cell r="I190">
            <v>905.02666666666664</v>
          </cell>
          <cell r="J190">
            <v>7240.2133333333331</v>
          </cell>
          <cell r="K190">
            <v>5515.16</v>
          </cell>
          <cell r="L190">
            <v>271.35166666666669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5786.5116666666663</v>
          </cell>
          <cell r="S190">
            <v>4910.1900000000005</v>
          </cell>
          <cell r="T190">
            <v>0.10879999999999999</v>
          </cell>
          <cell r="U190">
            <v>95.343797333333228</v>
          </cell>
          <cell r="V190">
            <v>288.33</v>
          </cell>
          <cell r="W190">
            <v>383.6737973333332</v>
          </cell>
          <cell r="X190">
            <v>383.6737973333332</v>
          </cell>
          <cell r="Y190">
            <v>294.63</v>
          </cell>
          <cell r="Z190">
            <v>89.043797333333202</v>
          </cell>
          <cell r="AA190">
            <v>6331.1428693333337</v>
          </cell>
          <cell r="AB190">
            <v>13571.356202666666</v>
          </cell>
          <cell r="AC190">
            <v>15612.793594438792</v>
          </cell>
          <cell r="AD190">
            <v>12009.95</v>
          </cell>
          <cell r="AE190">
            <v>0.21360000000000001</v>
          </cell>
          <cell r="AF190">
            <v>769.5673917721258</v>
          </cell>
          <cell r="AG190">
            <v>1271.8699999999999</v>
          </cell>
          <cell r="AH190">
            <v>2041.4373917721257</v>
          </cell>
          <cell r="AI190">
            <v>2041.4373917721257</v>
          </cell>
          <cell r="AJ190">
            <v>0</v>
          </cell>
          <cell r="AK190">
            <v>2041.4373917721257</v>
          </cell>
          <cell r="AL190">
            <v>13571.356202666666</v>
          </cell>
          <cell r="AM190">
            <v>0</v>
          </cell>
          <cell r="AN190">
            <v>186</v>
          </cell>
          <cell r="AO190">
            <v>0</v>
          </cell>
          <cell r="AP190">
            <v>190</v>
          </cell>
          <cell r="AQ190">
            <v>1952.3935944387924</v>
          </cell>
          <cell r="AR190">
            <v>13078.093594438793</v>
          </cell>
        </row>
        <row r="191">
          <cell r="B191" t="str">
            <v>Pech Madera Jorge Epifanio</v>
          </cell>
          <cell r="C191">
            <v>177.60633333333334</v>
          </cell>
          <cell r="D191">
            <v>5328.1900000000005</v>
          </cell>
          <cell r="E191">
            <v>0</v>
          </cell>
          <cell r="F191">
            <v>0</v>
          </cell>
          <cell r="G191">
            <v>0</v>
          </cell>
          <cell r="H191">
            <v>158</v>
          </cell>
          <cell r="I191">
            <v>888.03166666666675</v>
          </cell>
          <cell r="J191">
            <v>7104.253333333334</v>
          </cell>
          <cell r="K191">
            <v>5486.1900000000005</v>
          </cell>
          <cell r="L191">
            <v>254.3566666666668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5740.5466666666671</v>
          </cell>
          <cell r="S191">
            <v>4910.1900000000005</v>
          </cell>
          <cell r="T191">
            <v>0.10879999999999999</v>
          </cell>
          <cell r="U191">
            <v>90.342805333333317</v>
          </cell>
          <cell r="V191">
            <v>288.33</v>
          </cell>
          <cell r="W191">
            <v>378.67280533333332</v>
          </cell>
          <cell r="X191">
            <v>378.67280533333332</v>
          </cell>
          <cell r="Y191">
            <v>294.63</v>
          </cell>
          <cell r="Z191">
            <v>84.04280533333332</v>
          </cell>
          <cell r="AA191">
            <v>6290.1788613333338</v>
          </cell>
          <cell r="AB191">
            <v>13394.432194666668</v>
          </cell>
          <cell r="AC191">
            <v>15387.813930145814</v>
          </cell>
          <cell r="AD191">
            <v>12009.95</v>
          </cell>
          <cell r="AE191">
            <v>0.21360000000000001</v>
          </cell>
          <cell r="AF191">
            <v>721.51173547914573</v>
          </cell>
          <cell r="AG191">
            <v>1271.8699999999999</v>
          </cell>
          <cell r="AH191">
            <v>1993.3817354791456</v>
          </cell>
          <cell r="AI191">
            <v>1993.3817354791456</v>
          </cell>
          <cell r="AJ191">
            <v>0</v>
          </cell>
          <cell r="AK191">
            <v>1993.3817354791456</v>
          </cell>
          <cell r="AL191">
            <v>13394.432194666668</v>
          </cell>
          <cell r="AM191">
            <v>0</v>
          </cell>
          <cell r="AN191">
            <v>187</v>
          </cell>
          <cell r="AO191">
            <v>0</v>
          </cell>
          <cell r="AP191">
            <v>191</v>
          </cell>
          <cell r="AQ191">
            <v>1909.3389301458124</v>
          </cell>
          <cell r="AR191">
            <v>12853.113930145813</v>
          </cell>
        </row>
        <row r="192">
          <cell r="B192" t="str">
            <v>Romero Perez Jose De Jesus</v>
          </cell>
          <cell r="C192">
            <v>177.60633333333334</v>
          </cell>
          <cell r="D192">
            <v>5328.1900000000005</v>
          </cell>
          <cell r="E192">
            <v>0</v>
          </cell>
          <cell r="F192">
            <v>0</v>
          </cell>
          <cell r="G192">
            <v>0</v>
          </cell>
          <cell r="H192">
            <v>158</v>
          </cell>
          <cell r="I192">
            <v>888.03166666666675</v>
          </cell>
          <cell r="J192">
            <v>7104.253333333334</v>
          </cell>
          <cell r="K192">
            <v>5486.1900000000005</v>
          </cell>
          <cell r="L192">
            <v>254.3566666666668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5740.5466666666671</v>
          </cell>
          <cell r="S192">
            <v>4910.1900000000005</v>
          </cell>
          <cell r="T192">
            <v>0.10879999999999999</v>
          </cell>
          <cell r="U192">
            <v>90.342805333333317</v>
          </cell>
          <cell r="V192">
            <v>288.33</v>
          </cell>
          <cell r="W192">
            <v>378.67280533333332</v>
          </cell>
          <cell r="X192">
            <v>378.67280533333332</v>
          </cell>
          <cell r="Y192">
            <v>294.63</v>
          </cell>
          <cell r="Z192">
            <v>84.04280533333332</v>
          </cell>
          <cell r="AA192">
            <v>6290.1788613333338</v>
          </cell>
          <cell r="AB192">
            <v>13394.432194666668</v>
          </cell>
          <cell r="AC192">
            <v>15387.813930145814</v>
          </cell>
          <cell r="AD192">
            <v>12009.95</v>
          </cell>
          <cell r="AE192">
            <v>0.21360000000000001</v>
          </cell>
          <cell r="AF192">
            <v>721.51173547914573</v>
          </cell>
          <cell r="AG192">
            <v>1271.8699999999999</v>
          </cell>
          <cell r="AH192">
            <v>1993.3817354791456</v>
          </cell>
          <cell r="AI192">
            <v>1993.3817354791456</v>
          </cell>
          <cell r="AJ192">
            <v>0</v>
          </cell>
          <cell r="AK192">
            <v>1993.3817354791456</v>
          </cell>
          <cell r="AL192">
            <v>13394.432194666668</v>
          </cell>
          <cell r="AM192">
            <v>0</v>
          </cell>
          <cell r="AN192">
            <v>188</v>
          </cell>
          <cell r="AO192">
            <v>0</v>
          </cell>
          <cell r="AP192">
            <v>192</v>
          </cell>
          <cell r="AQ192">
            <v>1909.3389301458124</v>
          </cell>
          <cell r="AR192">
            <v>12853.113930145813</v>
          </cell>
        </row>
        <row r="193">
          <cell r="B193" t="str">
            <v>Tamayo Muñoz Jorge Humberto</v>
          </cell>
          <cell r="C193">
            <v>177.60633333333334</v>
          </cell>
          <cell r="D193">
            <v>5328.1900000000005</v>
          </cell>
          <cell r="E193">
            <v>0</v>
          </cell>
          <cell r="F193">
            <v>0</v>
          </cell>
          <cell r="G193">
            <v>0</v>
          </cell>
          <cell r="H193">
            <v>158</v>
          </cell>
          <cell r="I193">
            <v>888.03166666666675</v>
          </cell>
          <cell r="J193">
            <v>7104.253333333334</v>
          </cell>
          <cell r="K193">
            <v>5486.1900000000005</v>
          </cell>
          <cell r="L193">
            <v>254.3566666666668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5740.5466666666671</v>
          </cell>
          <cell r="S193">
            <v>4910.1900000000005</v>
          </cell>
          <cell r="T193">
            <v>0.10879999999999999</v>
          </cell>
          <cell r="U193">
            <v>90.342805333333317</v>
          </cell>
          <cell r="V193">
            <v>288.33</v>
          </cell>
          <cell r="W193">
            <v>378.67280533333332</v>
          </cell>
          <cell r="X193">
            <v>378.67280533333332</v>
          </cell>
          <cell r="Y193">
            <v>294.63</v>
          </cell>
          <cell r="Z193">
            <v>84.04280533333332</v>
          </cell>
          <cell r="AA193">
            <v>6290.1788613333338</v>
          </cell>
          <cell r="AB193">
            <v>13394.432194666668</v>
          </cell>
          <cell r="AC193">
            <v>15387.813930145814</v>
          </cell>
          <cell r="AD193">
            <v>12009.95</v>
          </cell>
          <cell r="AE193">
            <v>0.21360000000000001</v>
          </cell>
          <cell r="AF193">
            <v>721.51173547914573</v>
          </cell>
          <cell r="AG193">
            <v>1271.8699999999999</v>
          </cell>
          <cell r="AH193">
            <v>1993.3817354791456</v>
          </cell>
          <cell r="AI193">
            <v>1993.3817354791456</v>
          </cell>
          <cell r="AJ193">
            <v>0</v>
          </cell>
          <cell r="AK193">
            <v>1993.3817354791456</v>
          </cell>
          <cell r="AL193">
            <v>13394.432194666668</v>
          </cell>
          <cell r="AM193">
            <v>0</v>
          </cell>
          <cell r="AN193">
            <v>189</v>
          </cell>
          <cell r="AO193">
            <v>0</v>
          </cell>
          <cell r="AP193">
            <v>193</v>
          </cell>
          <cell r="AQ193">
            <v>1909.3389301458124</v>
          </cell>
          <cell r="AR193">
            <v>12853.113930145813</v>
          </cell>
        </row>
        <row r="194">
          <cell r="B194" t="str">
            <v>Carrillo Cortes Maria Alejandra</v>
          </cell>
          <cell r="C194">
            <v>305.22333333333336</v>
          </cell>
          <cell r="D194">
            <v>9156.7000000000007</v>
          </cell>
          <cell r="E194">
            <v>0</v>
          </cell>
          <cell r="F194">
            <v>0</v>
          </cell>
          <cell r="G194">
            <v>0</v>
          </cell>
          <cell r="H194">
            <v>399</v>
          </cell>
          <cell r="I194">
            <v>1526.1166666666668</v>
          </cell>
          <cell r="J194">
            <v>12208.933333333334</v>
          </cell>
          <cell r="K194">
            <v>9555.7000000000007</v>
          </cell>
          <cell r="L194">
            <v>892.44166666666683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10448.141666666668</v>
          </cell>
          <cell r="S194">
            <v>10031.08</v>
          </cell>
          <cell r="T194">
            <v>0.1792</v>
          </cell>
          <cell r="U194">
            <v>74.737450666666959</v>
          </cell>
          <cell r="V194">
            <v>917.26</v>
          </cell>
          <cell r="W194">
            <v>991.99745066666696</v>
          </cell>
          <cell r="X194">
            <v>991.99745066666696</v>
          </cell>
          <cell r="Y194">
            <v>0</v>
          </cell>
          <cell r="Z194">
            <v>991.99745066666696</v>
          </cell>
          <cell r="AA194">
            <v>10089.819216</v>
          </cell>
          <cell r="AB194">
            <v>22298.752549333334</v>
          </cell>
          <cell r="AC194">
            <v>26780.99226638773</v>
          </cell>
          <cell r="AD194">
            <v>24222.32</v>
          </cell>
          <cell r="AE194">
            <v>0.23519999999999999</v>
          </cell>
          <cell r="AF194">
            <v>601.79971705439402</v>
          </cell>
          <cell r="AG194">
            <v>3880.44</v>
          </cell>
          <cell r="AH194">
            <v>4482.2397170543936</v>
          </cell>
          <cell r="AI194">
            <v>4482.2397170543936</v>
          </cell>
          <cell r="AJ194">
            <v>0</v>
          </cell>
          <cell r="AK194">
            <v>4482.2397170543936</v>
          </cell>
          <cell r="AL194">
            <v>22298.752549333338</v>
          </cell>
          <cell r="AM194">
            <v>0</v>
          </cell>
          <cell r="AN194">
            <v>190</v>
          </cell>
          <cell r="AO194">
            <v>0</v>
          </cell>
          <cell r="AP194">
            <v>194</v>
          </cell>
          <cell r="AQ194">
            <v>3490.2422663877269</v>
          </cell>
          <cell r="AR194">
            <v>24246.292266387729</v>
          </cell>
        </row>
        <row r="195">
          <cell r="B195" t="str">
            <v>Pool Y Pool Mariano Lorenzo</v>
          </cell>
          <cell r="C195">
            <v>219.47300000000001</v>
          </cell>
          <cell r="D195">
            <v>5328.1900000000005</v>
          </cell>
          <cell r="E195">
            <v>600</v>
          </cell>
          <cell r="F195">
            <v>656</v>
          </cell>
          <cell r="G195">
            <v>0</v>
          </cell>
          <cell r="H195">
            <v>312</v>
          </cell>
          <cell r="I195">
            <v>888.03166666666675</v>
          </cell>
          <cell r="J195">
            <v>8778.92</v>
          </cell>
          <cell r="K195">
            <v>6896.1900000000005</v>
          </cell>
          <cell r="L195">
            <v>254.3566666666668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7150.5466666666671</v>
          </cell>
          <cell r="S195">
            <v>4910.1900000000005</v>
          </cell>
          <cell r="T195">
            <v>0.10879999999999999</v>
          </cell>
          <cell r="U195">
            <v>243.75080533333332</v>
          </cell>
          <cell r="V195">
            <v>288.33</v>
          </cell>
          <cell r="W195">
            <v>532.08080533333327</v>
          </cell>
          <cell r="X195">
            <v>532.08080533333327</v>
          </cell>
          <cell r="Y195">
            <v>217.61</v>
          </cell>
          <cell r="Z195">
            <v>314.47080533333326</v>
          </cell>
          <cell r="AA195">
            <v>7469.7508613333339</v>
          </cell>
          <cell r="AB195">
            <v>16248.670861333334</v>
          </cell>
          <cell r="AC195">
            <v>19017.313760596811</v>
          </cell>
          <cell r="AD195">
            <v>12009.95</v>
          </cell>
          <cell r="AE195">
            <v>0.21360000000000001</v>
          </cell>
          <cell r="AF195">
            <v>1496.7728992634788</v>
          </cell>
          <cell r="AG195">
            <v>1271.8699999999999</v>
          </cell>
          <cell r="AH195">
            <v>2768.6428992634787</v>
          </cell>
          <cell r="AI195">
            <v>2768.6428992634787</v>
          </cell>
          <cell r="AJ195">
            <v>0</v>
          </cell>
          <cell r="AK195">
            <v>2768.6428992634787</v>
          </cell>
          <cell r="AL195">
            <v>16248.670861333332</v>
          </cell>
          <cell r="AM195">
            <v>0</v>
          </cell>
          <cell r="AN195">
            <v>191</v>
          </cell>
          <cell r="AO195">
            <v>0</v>
          </cell>
          <cell r="AP195">
            <v>195</v>
          </cell>
          <cell r="AQ195">
            <v>2454.1720939301454</v>
          </cell>
          <cell r="AR195">
            <v>16482.613760596811</v>
          </cell>
        </row>
        <row r="196">
          <cell r="B196" t="str">
            <v>Gongora Santos Evangelina</v>
          </cell>
          <cell r="C196">
            <v>251.45933333333332</v>
          </cell>
          <cell r="D196">
            <v>5897.78</v>
          </cell>
          <cell r="E196">
            <v>600</v>
          </cell>
          <cell r="F196">
            <v>1046</v>
          </cell>
          <cell r="G196">
            <v>0</v>
          </cell>
          <cell r="H196">
            <v>232</v>
          </cell>
          <cell r="I196">
            <v>982.96333333333325</v>
          </cell>
          <cell r="J196">
            <v>10058.373333333333</v>
          </cell>
          <cell r="K196">
            <v>7775.78</v>
          </cell>
          <cell r="L196">
            <v>349.2883333333333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8125.0683333333327</v>
          </cell>
          <cell r="S196">
            <v>4910.1900000000005</v>
          </cell>
          <cell r="T196">
            <v>0.10879999999999999</v>
          </cell>
          <cell r="U196">
            <v>349.77876266666652</v>
          </cell>
          <cell r="V196">
            <v>288.33</v>
          </cell>
          <cell r="W196">
            <v>638.10876266666651</v>
          </cell>
          <cell r="X196">
            <v>638.10876266666651</v>
          </cell>
          <cell r="Y196">
            <v>0</v>
          </cell>
          <cell r="Z196">
            <v>638.10876266666651</v>
          </cell>
          <cell r="AA196">
            <v>8120.6345706666671</v>
          </cell>
          <cell r="AB196">
            <v>18179.007903999998</v>
          </cell>
          <cell r="AC196">
            <v>21471.964120040688</v>
          </cell>
          <cell r="AD196">
            <v>12009.95</v>
          </cell>
          <cell r="AE196">
            <v>0.21360000000000001</v>
          </cell>
          <cell r="AF196">
            <v>2021.0862160406909</v>
          </cell>
          <cell r="AG196">
            <v>1271.8699999999999</v>
          </cell>
          <cell r="AH196">
            <v>3292.9562160406908</v>
          </cell>
          <cell r="AI196">
            <v>3292.9562160406908</v>
          </cell>
          <cell r="AJ196">
            <v>0</v>
          </cell>
          <cell r="AK196">
            <v>3292.9562160406908</v>
          </cell>
          <cell r="AL196">
            <v>18179.007903999998</v>
          </cell>
          <cell r="AM196">
            <v>0</v>
          </cell>
          <cell r="AN196">
            <v>192</v>
          </cell>
          <cell r="AO196">
            <v>0</v>
          </cell>
          <cell r="AP196">
            <v>196</v>
          </cell>
          <cell r="AQ196">
            <v>2654.8474533740246</v>
          </cell>
          <cell r="AR196">
            <v>18937.264120040687</v>
          </cell>
        </row>
        <row r="197">
          <cell r="B197" t="str">
            <v>Alvarez Jimenez Jorge Enrique</v>
          </cell>
          <cell r="C197">
            <v>269.93766666666664</v>
          </cell>
          <cell r="D197">
            <v>7798.13</v>
          </cell>
          <cell r="E197">
            <v>300</v>
          </cell>
          <cell r="F197">
            <v>0</v>
          </cell>
          <cell r="G197">
            <v>0</v>
          </cell>
          <cell r="H197">
            <v>232</v>
          </cell>
          <cell r="I197">
            <v>1299.6883333333333</v>
          </cell>
          <cell r="J197">
            <v>10797.506666666666</v>
          </cell>
          <cell r="K197">
            <v>8330.130000000001</v>
          </cell>
          <cell r="L197">
            <v>666.01333333333332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8996.1433333333334</v>
          </cell>
          <cell r="S197">
            <v>8629.2100000000009</v>
          </cell>
          <cell r="T197">
            <v>0.16</v>
          </cell>
          <cell r="U197">
            <v>58.709333333333198</v>
          </cell>
          <cell r="V197">
            <v>692.96</v>
          </cell>
          <cell r="W197">
            <v>751.66933333333327</v>
          </cell>
          <cell r="X197">
            <v>751.66933333333327</v>
          </cell>
          <cell r="Y197">
            <v>0</v>
          </cell>
          <cell r="Z197">
            <v>751.66933333333327</v>
          </cell>
          <cell r="AA197">
            <v>8878.1490000000013</v>
          </cell>
          <cell r="AB197">
            <v>19675.655666666666</v>
          </cell>
          <cell r="AC197">
            <v>23375.127602577144</v>
          </cell>
          <cell r="AD197">
            <v>12009.95</v>
          </cell>
          <cell r="AE197">
            <v>0.21360000000000001</v>
          </cell>
          <cell r="AF197">
            <v>2427.601935910478</v>
          </cell>
          <cell r="AG197">
            <v>1271.8699999999999</v>
          </cell>
          <cell r="AH197">
            <v>3699.4719359104779</v>
          </cell>
          <cell r="AI197">
            <v>3699.4719359104779</v>
          </cell>
          <cell r="AJ197">
            <v>0</v>
          </cell>
          <cell r="AK197">
            <v>3699.4719359104779</v>
          </cell>
          <cell r="AL197">
            <v>19675.655666666666</v>
          </cell>
          <cell r="AM197">
            <v>0</v>
          </cell>
          <cell r="AN197">
            <v>193</v>
          </cell>
          <cell r="AO197">
            <v>0</v>
          </cell>
          <cell r="AP197">
            <v>197</v>
          </cell>
          <cell r="AQ197">
            <v>2947.8026025771446</v>
          </cell>
          <cell r="AR197">
            <v>20840.427602577143</v>
          </cell>
        </row>
        <row r="198">
          <cell r="B198" t="str">
            <v>Baeza Y Tzun Roger</v>
          </cell>
          <cell r="C198">
            <v>195.00533333333334</v>
          </cell>
          <cell r="D198">
            <v>5430.16</v>
          </cell>
          <cell r="E198">
            <v>420</v>
          </cell>
          <cell r="F198">
            <v>0</v>
          </cell>
          <cell r="G198">
            <v>0</v>
          </cell>
          <cell r="H198">
            <v>399</v>
          </cell>
          <cell r="I198">
            <v>905.02666666666664</v>
          </cell>
          <cell r="J198">
            <v>7800.2133333333331</v>
          </cell>
          <cell r="K198">
            <v>6249.16</v>
          </cell>
          <cell r="L198">
            <v>271.35166666666669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6520.5116666666663</v>
          </cell>
          <cell r="S198">
            <v>4910.1900000000005</v>
          </cell>
          <cell r="T198">
            <v>0.10879999999999999</v>
          </cell>
          <cell r="U198">
            <v>175.20299733333323</v>
          </cell>
          <cell r="V198">
            <v>288.33</v>
          </cell>
          <cell r="W198">
            <v>463.53299733333324</v>
          </cell>
          <cell r="X198">
            <v>463.53299733333324</v>
          </cell>
          <cell r="Y198">
            <v>253.54</v>
          </cell>
          <cell r="Z198">
            <v>209.99299733333325</v>
          </cell>
          <cell r="AA198">
            <v>6944.1936693333337</v>
          </cell>
          <cell r="AB198">
            <v>14744.407002666667</v>
          </cell>
          <cell r="AC198">
            <v>17104.465517124449</v>
          </cell>
          <cell r="AD198">
            <v>12009.95</v>
          </cell>
          <cell r="AE198">
            <v>0.21360000000000001</v>
          </cell>
          <cell r="AF198">
            <v>1088.188514457782</v>
          </cell>
          <cell r="AG198">
            <v>1271.8699999999999</v>
          </cell>
          <cell r="AH198">
            <v>2360.0585144577817</v>
          </cell>
          <cell r="AI198">
            <v>2360.0585144577817</v>
          </cell>
          <cell r="AJ198">
            <v>0</v>
          </cell>
          <cell r="AK198">
            <v>2360.0585144577817</v>
          </cell>
          <cell r="AL198">
            <v>14744.407002666667</v>
          </cell>
          <cell r="AM198">
            <v>0</v>
          </cell>
          <cell r="AN198">
            <v>194</v>
          </cell>
          <cell r="AO198">
            <v>0</v>
          </cell>
          <cell r="AP198">
            <v>198</v>
          </cell>
          <cell r="AQ198">
            <v>2150.0655171244484</v>
          </cell>
          <cell r="AR198">
            <v>14569.765517124448</v>
          </cell>
        </row>
        <row r="199">
          <cell r="B199" t="str">
            <v>Traconis Herrera Maria Socorro Del Rosario</v>
          </cell>
          <cell r="C199">
            <v>181.00533333333334</v>
          </cell>
          <cell r="D199">
            <v>5430.16</v>
          </cell>
          <cell r="E199">
            <v>0</v>
          </cell>
          <cell r="F199">
            <v>0</v>
          </cell>
          <cell r="G199">
            <v>0</v>
          </cell>
          <cell r="H199">
            <v>312</v>
          </cell>
          <cell r="I199">
            <v>905.02666666666664</v>
          </cell>
          <cell r="J199">
            <v>7240.2133333333331</v>
          </cell>
          <cell r="K199">
            <v>5742.16</v>
          </cell>
          <cell r="L199">
            <v>271.35166666666669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6013.5116666666663</v>
          </cell>
          <cell r="S199">
            <v>4910.1900000000005</v>
          </cell>
          <cell r="T199">
            <v>0.10879999999999999</v>
          </cell>
          <cell r="U199">
            <v>120.04139733333324</v>
          </cell>
          <cell r="V199">
            <v>288.33</v>
          </cell>
          <cell r="W199">
            <v>408.37139733333322</v>
          </cell>
          <cell r="X199">
            <v>408.37139733333322</v>
          </cell>
          <cell r="Y199">
            <v>294.63</v>
          </cell>
          <cell r="Z199">
            <v>113.74139733333323</v>
          </cell>
          <cell r="AA199">
            <v>6533.4452693333333</v>
          </cell>
          <cell r="AB199">
            <v>13773.658602666666</v>
          </cell>
          <cell r="AC199">
            <v>15870.044866056291</v>
          </cell>
          <cell r="AD199">
            <v>12009.95</v>
          </cell>
          <cell r="AE199">
            <v>0.21360000000000001</v>
          </cell>
          <cell r="AF199">
            <v>824.51626338962353</v>
          </cell>
          <cell r="AG199">
            <v>1271.8699999999999</v>
          </cell>
          <cell r="AH199">
            <v>2096.3862633896233</v>
          </cell>
          <cell r="AI199">
            <v>2096.3862633896233</v>
          </cell>
          <cell r="AJ199">
            <v>0</v>
          </cell>
          <cell r="AK199">
            <v>2096.3862633896233</v>
          </cell>
          <cell r="AL199">
            <v>13773.658602666666</v>
          </cell>
          <cell r="AM199">
            <v>0</v>
          </cell>
          <cell r="AN199">
            <v>195</v>
          </cell>
          <cell r="AO199">
            <v>0</v>
          </cell>
          <cell r="AP199">
            <v>199</v>
          </cell>
          <cell r="AQ199">
            <v>1982.6448660562901</v>
          </cell>
          <cell r="AR199">
            <v>13335.34486605629</v>
          </cell>
        </row>
        <row r="200">
          <cell r="B200" t="str">
            <v>Yah Pech Nely Maria</v>
          </cell>
          <cell r="C200">
            <v>178.27300000000002</v>
          </cell>
          <cell r="D200">
            <v>5328.1900000000005</v>
          </cell>
          <cell r="E200">
            <v>20</v>
          </cell>
          <cell r="F200">
            <v>0</v>
          </cell>
          <cell r="G200">
            <v>0</v>
          </cell>
          <cell r="H200">
            <v>399</v>
          </cell>
          <cell r="I200">
            <v>888.03166666666675</v>
          </cell>
          <cell r="J200">
            <v>7130.920000000001</v>
          </cell>
          <cell r="K200">
            <v>5747.1900000000005</v>
          </cell>
          <cell r="L200">
            <v>254.3566666666668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6001.5466666666671</v>
          </cell>
          <cell r="S200">
            <v>4910.1900000000005</v>
          </cell>
          <cell r="T200">
            <v>0.10879999999999999</v>
          </cell>
          <cell r="U200">
            <v>118.73960533333332</v>
          </cell>
          <cell r="V200">
            <v>288.33</v>
          </cell>
          <cell r="W200">
            <v>407.0696053333333</v>
          </cell>
          <cell r="X200">
            <v>407.0696053333333</v>
          </cell>
          <cell r="Y200">
            <v>294.63</v>
          </cell>
          <cell r="Z200">
            <v>112.4396053333333</v>
          </cell>
          <cell r="AA200">
            <v>6522.7820613333342</v>
          </cell>
          <cell r="AB200">
            <v>13653.702061333335</v>
          </cell>
          <cell r="AC200">
            <v>15717.50602916243</v>
          </cell>
          <cell r="AD200">
            <v>12009.95</v>
          </cell>
          <cell r="AE200">
            <v>0.21360000000000001</v>
          </cell>
          <cell r="AF200">
            <v>791.93396782909508</v>
          </cell>
          <cell r="AG200">
            <v>1271.8699999999999</v>
          </cell>
          <cell r="AH200">
            <v>2063.8039678290952</v>
          </cell>
          <cell r="AI200">
            <v>2063.8039678290952</v>
          </cell>
          <cell r="AJ200">
            <v>0</v>
          </cell>
          <cell r="AK200">
            <v>2063.8039678290952</v>
          </cell>
          <cell r="AL200">
            <v>13653.702061333335</v>
          </cell>
          <cell r="AM200">
            <v>0</v>
          </cell>
          <cell r="AN200">
            <v>196</v>
          </cell>
          <cell r="AO200">
            <v>0</v>
          </cell>
          <cell r="AP200">
            <v>200</v>
          </cell>
          <cell r="AQ200">
            <v>1951.364362495762</v>
          </cell>
          <cell r="AR200">
            <v>13182.806029162432</v>
          </cell>
        </row>
        <row r="201">
          <cell r="B201" t="str">
            <v>Ruiz Sosa Leticia De Fatima</v>
          </cell>
          <cell r="C201">
            <v>178.499</v>
          </cell>
          <cell r="D201">
            <v>5354.97</v>
          </cell>
          <cell r="E201">
            <v>0</v>
          </cell>
          <cell r="F201">
            <v>0</v>
          </cell>
          <cell r="G201">
            <v>0</v>
          </cell>
          <cell r="H201">
            <v>399</v>
          </cell>
          <cell r="I201">
            <v>892.495</v>
          </cell>
          <cell r="J201">
            <v>7139.96</v>
          </cell>
          <cell r="K201">
            <v>5753.97</v>
          </cell>
          <cell r="L201">
            <v>258.82000000000005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6012.79</v>
          </cell>
          <cell r="S201">
            <v>4910.1900000000005</v>
          </cell>
          <cell r="T201">
            <v>0.10879999999999999</v>
          </cell>
          <cell r="U201">
            <v>119.96287999999993</v>
          </cell>
          <cell r="V201">
            <v>288.33</v>
          </cell>
          <cell r="W201">
            <v>408.29287999999991</v>
          </cell>
          <cell r="X201">
            <v>408.29287999999991</v>
          </cell>
          <cell r="Y201">
            <v>294.63</v>
          </cell>
          <cell r="Z201">
            <v>113.66287999999992</v>
          </cell>
          <cell r="AA201">
            <v>6532.8021200000003</v>
          </cell>
          <cell r="AB201">
            <v>13672.762119999999</v>
          </cell>
          <cell r="AC201">
            <v>15741.743133265514</v>
          </cell>
          <cell r="AD201">
            <v>12009.95</v>
          </cell>
          <cell r="AE201">
            <v>0.21360000000000001</v>
          </cell>
          <cell r="AF201">
            <v>797.11101326551375</v>
          </cell>
          <cell r="AG201">
            <v>1271.8699999999999</v>
          </cell>
          <cell r="AH201">
            <v>2068.9810132655139</v>
          </cell>
          <cell r="AI201">
            <v>2068.9810132655139</v>
          </cell>
          <cell r="AJ201">
            <v>0</v>
          </cell>
          <cell r="AK201">
            <v>2068.9810132655139</v>
          </cell>
          <cell r="AL201">
            <v>13672.762119999999</v>
          </cell>
          <cell r="AM201">
            <v>0</v>
          </cell>
          <cell r="AN201">
            <v>197</v>
          </cell>
          <cell r="AO201">
            <v>0</v>
          </cell>
          <cell r="AP201">
            <v>201</v>
          </cell>
          <cell r="AQ201">
            <v>1955.318133265514</v>
          </cell>
          <cell r="AR201">
            <v>13207.043133265513</v>
          </cell>
        </row>
        <row r="202">
          <cell r="B202" t="str">
            <v>Sandoval Chi Freddy Manuel</v>
          </cell>
          <cell r="C202">
            <v>305.22333333333336</v>
          </cell>
          <cell r="D202">
            <v>9156.7000000000007</v>
          </cell>
          <cell r="E202">
            <v>0</v>
          </cell>
          <cell r="F202">
            <v>0</v>
          </cell>
          <cell r="G202">
            <v>0</v>
          </cell>
          <cell r="H202">
            <v>158</v>
          </cell>
          <cell r="I202">
            <v>1526.1166666666668</v>
          </cell>
          <cell r="J202">
            <v>12208.933333333334</v>
          </cell>
          <cell r="K202">
            <v>9314.7000000000007</v>
          </cell>
          <cell r="L202">
            <v>892.44166666666683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10207.141666666668</v>
          </cell>
          <cell r="S202">
            <v>10031.08</v>
          </cell>
          <cell r="T202">
            <v>0.1792</v>
          </cell>
          <cell r="U202">
            <v>31.550250666666962</v>
          </cell>
          <cell r="V202">
            <v>917.26</v>
          </cell>
          <cell r="W202">
            <v>948.810250666667</v>
          </cell>
          <cell r="X202">
            <v>948.810250666667</v>
          </cell>
          <cell r="Y202">
            <v>0</v>
          </cell>
          <cell r="Z202">
            <v>948.810250666667</v>
          </cell>
          <cell r="AA202">
            <v>9892.0064160000002</v>
          </cell>
          <cell r="AB202">
            <v>22100.939749333334</v>
          </cell>
          <cell r="AC202">
            <v>26522.345822873081</v>
          </cell>
          <cell r="AD202">
            <v>24222.32</v>
          </cell>
          <cell r="AE202">
            <v>0.23519999999999999</v>
          </cell>
          <cell r="AF202">
            <v>540.96607353974878</v>
          </cell>
          <cell r="AG202">
            <v>3880.44</v>
          </cell>
          <cell r="AH202">
            <v>4421.4060735397488</v>
          </cell>
          <cell r="AI202">
            <v>4421.4060735397488</v>
          </cell>
          <cell r="AJ202">
            <v>0</v>
          </cell>
          <cell r="AK202">
            <v>4421.4060735397488</v>
          </cell>
          <cell r="AL202">
            <v>22100.939749333331</v>
          </cell>
          <cell r="AM202">
            <v>0</v>
          </cell>
          <cell r="AN202">
            <v>198</v>
          </cell>
          <cell r="AO202">
            <v>0</v>
          </cell>
          <cell r="AP202">
            <v>202</v>
          </cell>
          <cell r="AQ202">
            <v>3472.5958228730819</v>
          </cell>
          <cell r="AR202">
            <v>23987.645822873081</v>
          </cell>
        </row>
        <row r="203">
          <cell r="B203" t="str">
            <v>Huchim Carrillo Reyes Luciano</v>
          </cell>
          <cell r="C203">
            <v>182.67300000000003</v>
          </cell>
          <cell r="D203">
            <v>5328.1900000000005</v>
          </cell>
          <cell r="E203">
            <v>152</v>
          </cell>
          <cell r="F203">
            <v>0</v>
          </cell>
          <cell r="G203">
            <v>0</v>
          </cell>
          <cell r="H203">
            <v>312</v>
          </cell>
          <cell r="I203">
            <v>888.03166666666675</v>
          </cell>
          <cell r="J203">
            <v>7306.920000000001</v>
          </cell>
          <cell r="K203">
            <v>5792.1900000000005</v>
          </cell>
          <cell r="L203">
            <v>254.3566666666668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6046.5466666666671</v>
          </cell>
          <cell r="S203">
            <v>4910.1900000000005</v>
          </cell>
          <cell r="T203">
            <v>0.10879999999999999</v>
          </cell>
          <cell r="U203">
            <v>123.63560533333332</v>
          </cell>
          <cell r="V203">
            <v>288.33</v>
          </cell>
          <cell r="W203">
            <v>411.96560533333331</v>
          </cell>
          <cell r="X203">
            <v>411.96560533333331</v>
          </cell>
          <cell r="Y203">
            <v>294.63</v>
          </cell>
          <cell r="Z203">
            <v>117.33560533333332</v>
          </cell>
          <cell r="AA203">
            <v>6562.8860613333336</v>
          </cell>
          <cell r="AB203">
            <v>13869.806061333335</v>
          </cell>
          <cell r="AC203">
            <v>15992.307656832827</v>
          </cell>
          <cell r="AD203">
            <v>12009.95</v>
          </cell>
          <cell r="AE203">
            <v>0.21360000000000001</v>
          </cell>
          <cell r="AF203">
            <v>850.63159549949171</v>
          </cell>
          <cell r="AG203">
            <v>1271.8699999999999</v>
          </cell>
          <cell r="AH203">
            <v>2122.5015954994915</v>
          </cell>
          <cell r="AI203">
            <v>2122.5015954994915</v>
          </cell>
          <cell r="AJ203">
            <v>0</v>
          </cell>
          <cell r="AK203">
            <v>2122.5015954994915</v>
          </cell>
          <cell r="AL203">
            <v>13869.806061333336</v>
          </cell>
          <cell r="AM203">
            <v>0</v>
          </cell>
          <cell r="AN203">
            <v>199</v>
          </cell>
          <cell r="AO203">
            <v>0</v>
          </cell>
          <cell r="AP203">
            <v>203</v>
          </cell>
          <cell r="AQ203">
            <v>2005.1659901661583</v>
          </cell>
          <cell r="AR203">
            <v>13457.607656832828</v>
          </cell>
        </row>
        <row r="204">
          <cell r="B204" t="str">
            <v>Perez Angulo Jose Aroldo</v>
          </cell>
          <cell r="C204">
            <v>181.00533333333334</v>
          </cell>
          <cell r="D204">
            <v>5430.16</v>
          </cell>
          <cell r="E204">
            <v>0</v>
          </cell>
          <cell r="F204">
            <v>0</v>
          </cell>
          <cell r="G204">
            <v>0</v>
          </cell>
          <cell r="H204">
            <v>312</v>
          </cell>
          <cell r="I204">
            <v>905.02666666666664</v>
          </cell>
          <cell r="J204">
            <v>7240.2133333333331</v>
          </cell>
          <cell r="K204">
            <v>5742.16</v>
          </cell>
          <cell r="L204">
            <v>271.35166666666669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6013.5116666666663</v>
          </cell>
          <cell r="S204">
            <v>4910.1900000000005</v>
          </cell>
          <cell r="T204">
            <v>0.10879999999999999</v>
          </cell>
          <cell r="U204">
            <v>120.04139733333324</v>
          </cell>
          <cell r="V204">
            <v>288.33</v>
          </cell>
          <cell r="W204">
            <v>408.37139733333322</v>
          </cell>
          <cell r="X204">
            <v>408.37139733333322</v>
          </cell>
          <cell r="Y204">
            <v>294.63</v>
          </cell>
          <cell r="Z204">
            <v>113.74139733333323</v>
          </cell>
          <cell r="AA204">
            <v>6533.4452693333333</v>
          </cell>
          <cell r="AB204">
            <v>13773.658602666666</v>
          </cell>
          <cell r="AC204">
            <v>15870.044866056291</v>
          </cell>
          <cell r="AD204">
            <v>12009.95</v>
          </cell>
          <cell r="AE204">
            <v>0.21360000000000001</v>
          </cell>
          <cell r="AF204">
            <v>824.51626338962353</v>
          </cell>
          <cell r="AG204">
            <v>1271.8699999999999</v>
          </cell>
          <cell r="AH204">
            <v>2096.3862633896233</v>
          </cell>
          <cell r="AI204">
            <v>2096.3862633896233</v>
          </cell>
          <cell r="AJ204">
            <v>0</v>
          </cell>
          <cell r="AK204">
            <v>2096.3862633896233</v>
          </cell>
          <cell r="AL204">
            <v>13773.658602666666</v>
          </cell>
          <cell r="AM204">
            <v>0</v>
          </cell>
          <cell r="AN204">
            <v>200</v>
          </cell>
          <cell r="AO204">
            <v>0</v>
          </cell>
          <cell r="AP204">
            <v>204</v>
          </cell>
          <cell r="AQ204">
            <v>1982.6448660562901</v>
          </cell>
          <cell r="AR204">
            <v>13335.34486605629</v>
          </cell>
        </row>
        <row r="205">
          <cell r="B205" t="str">
            <v>Koyoc Matu Angel Efrain</v>
          </cell>
          <cell r="C205">
            <v>188.83233333333334</v>
          </cell>
          <cell r="D205">
            <v>5354.97</v>
          </cell>
          <cell r="E205">
            <v>310</v>
          </cell>
          <cell r="F205">
            <v>0</v>
          </cell>
          <cell r="G205">
            <v>0</v>
          </cell>
          <cell r="H205">
            <v>158</v>
          </cell>
          <cell r="I205">
            <v>892.495</v>
          </cell>
          <cell r="J205">
            <v>7553.2933333333331</v>
          </cell>
          <cell r="K205">
            <v>5822.97</v>
          </cell>
          <cell r="L205">
            <v>258.82000000000005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6081.79</v>
          </cell>
          <cell r="S205">
            <v>4910.1900000000005</v>
          </cell>
          <cell r="T205">
            <v>0.10879999999999999</v>
          </cell>
          <cell r="U205">
            <v>127.47007999999994</v>
          </cell>
          <cell r="V205">
            <v>288.33</v>
          </cell>
          <cell r="W205">
            <v>415.80007999999992</v>
          </cell>
          <cell r="X205">
            <v>415.80007999999992</v>
          </cell>
          <cell r="Y205">
            <v>294.63</v>
          </cell>
          <cell r="Z205">
            <v>121.17007999999993</v>
          </cell>
          <cell r="AA205">
            <v>6594.2949200000003</v>
          </cell>
          <cell r="AB205">
            <v>14147.588253333333</v>
          </cell>
          <cell r="AC205">
            <v>16345.540352661917</v>
          </cell>
          <cell r="AD205">
            <v>12009.95</v>
          </cell>
          <cell r="AE205">
            <v>0.21360000000000001</v>
          </cell>
          <cell r="AF205">
            <v>926.08209932858551</v>
          </cell>
          <cell r="AG205">
            <v>1271.8699999999999</v>
          </cell>
          <cell r="AH205">
            <v>2197.9520993285855</v>
          </cell>
          <cell r="AI205">
            <v>2197.9520993285855</v>
          </cell>
          <cell r="AJ205">
            <v>0</v>
          </cell>
          <cell r="AK205">
            <v>2197.9520993285855</v>
          </cell>
          <cell r="AL205">
            <v>14147.588253333332</v>
          </cell>
          <cell r="AM205">
            <v>0</v>
          </cell>
          <cell r="AN205">
            <v>201</v>
          </cell>
          <cell r="AO205">
            <v>0</v>
          </cell>
          <cell r="AP205">
            <v>205</v>
          </cell>
          <cell r="AQ205">
            <v>2076.7820193285856</v>
          </cell>
          <cell r="AR205">
            <v>13810.840352661919</v>
          </cell>
        </row>
        <row r="206">
          <cell r="B206" t="str">
            <v>Puc Tzab Rodrigo Ambrocio</v>
          </cell>
          <cell r="C206">
            <v>227.83233333333334</v>
          </cell>
          <cell r="D206">
            <v>5354.97</v>
          </cell>
          <cell r="E206">
            <v>600</v>
          </cell>
          <cell r="F206">
            <v>880</v>
          </cell>
          <cell r="G206">
            <v>0</v>
          </cell>
          <cell r="H206">
            <v>85</v>
          </cell>
          <cell r="I206">
            <v>892.495</v>
          </cell>
          <cell r="J206">
            <v>9113.2933333333331</v>
          </cell>
          <cell r="K206">
            <v>6919.97</v>
          </cell>
          <cell r="L206">
            <v>258.82000000000005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7178.79</v>
          </cell>
          <cell r="S206">
            <v>4910.1900000000005</v>
          </cell>
          <cell r="T206">
            <v>0.10879999999999999</v>
          </cell>
          <cell r="U206">
            <v>246.82367999999994</v>
          </cell>
          <cell r="V206">
            <v>288.33</v>
          </cell>
          <cell r="W206">
            <v>535.15367999999989</v>
          </cell>
          <cell r="X206">
            <v>535.15367999999989</v>
          </cell>
          <cell r="Y206">
            <v>217.61</v>
          </cell>
          <cell r="Z206">
            <v>317.54367999999988</v>
          </cell>
          <cell r="AA206">
            <v>7494.9213200000004</v>
          </cell>
          <cell r="AB206">
            <v>16608.214653333333</v>
          </cell>
          <cell r="AC206">
            <v>19474.515937605967</v>
          </cell>
          <cell r="AD206">
            <v>12009.95</v>
          </cell>
          <cell r="AE206">
            <v>0.21360000000000001</v>
          </cell>
          <cell r="AF206">
            <v>1594.4312842726345</v>
          </cell>
          <cell r="AG206">
            <v>1271.8699999999999</v>
          </cell>
          <cell r="AH206">
            <v>2866.3012842726343</v>
          </cell>
          <cell r="AI206">
            <v>2866.3012842726343</v>
          </cell>
          <cell r="AJ206">
            <v>0</v>
          </cell>
          <cell r="AK206">
            <v>2866.3012842726343</v>
          </cell>
          <cell r="AL206">
            <v>16608.214653333333</v>
          </cell>
          <cell r="AM206">
            <v>0</v>
          </cell>
          <cell r="AN206">
            <v>202</v>
          </cell>
          <cell r="AO206">
            <v>0</v>
          </cell>
          <cell r="AP206">
            <v>206</v>
          </cell>
          <cell r="AQ206">
            <v>2548.7576042726346</v>
          </cell>
          <cell r="AR206">
            <v>16939.815937605967</v>
          </cell>
        </row>
        <row r="207">
          <cell r="B207" t="str">
            <v>Garcia Sansores Mirna Guadalupe</v>
          </cell>
          <cell r="C207">
            <v>227.87033333333335</v>
          </cell>
          <cell r="D207">
            <v>6836.1100000000006</v>
          </cell>
          <cell r="E207">
            <v>0</v>
          </cell>
          <cell r="F207">
            <v>0</v>
          </cell>
          <cell r="G207">
            <v>0</v>
          </cell>
          <cell r="H207">
            <v>232</v>
          </cell>
          <cell r="I207">
            <v>1139.3516666666667</v>
          </cell>
          <cell r="J207">
            <v>9114.8133333333335</v>
          </cell>
          <cell r="K207">
            <v>7068.1100000000006</v>
          </cell>
          <cell r="L207">
            <v>505.67666666666673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7573.7866666666669</v>
          </cell>
          <cell r="S207">
            <v>4910.1900000000005</v>
          </cell>
          <cell r="T207">
            <v>0.10879999999999999</v>
          </cell>
          <cell r="U207">
            <v>289.79931733333331</v>
          </cell>
          <cell r="V207">
            <v>288.33</v>
          </cell>
          <cell r="W207">
            <v>578.12931733333335</v>
          </cell>
          <cell r="X207">
            <v>578.12931733333335</v>
          </cell>
          <cell r="Y207">
            <v>0</v>
          </cell>
          <cell r="Z207">
            <v>578.12931733333335</v>
          </cell>
          <cell r="AA207">
            <v>7629.3323493333346</v>
          </cell>
          <cell r="AB207">
            <v>16744.145682666669</v>
          </cell>
          <cell r="AC207">
            <v>19647.368212953548</v>
          </cell>
          <cell r="AD207">
            <v>12009.95</v>
          </cell>
          <cell r="AE207">
            <v>0.21360000000000001</v>
          </cell>
          <cell r="AF207">
            <v>1631.3525302868779</v>
          </cell>
          <cell r="AG207">
            <v>1271.8699999999999</v>
          </cell>
          <cell r="AH207">
            <v>2903.2225302868778</v>
          </cell>
          <cell r="AI207">
            <v>2903.2225302868778</v>
          </cell>
          <cell r="AJ207">
            <v>0</v>
          </cell>
          <cell r="AK207">
            <v>2903.2225302868778</v>
          </cell>
          <cell r="AL207">
            <v>16744.145682666669</v>
          </cell>
          <cell r="AM207">
            <v>0</v>
          </cell>
          <cell r="AN207">
            <v>203</v>
          </cell>
          <cell r="AO207">
            <v>0</v>
          </cell>
          <cell r="AP207">
            <v>207</v>
          </cell>
          <cell r="AQ207">
            <v>2325.0932129535445</v>
          </cell>
          <cell r="AR207">
            <v>17112.668212953547</v>
          </cell>
        </row>
        <row r="208">
          <cell r="B208" t="str">
            <v>Cab Chuil Santiago</v>
          </cell>
          <cell r="C208">
            <v>181.80533333333332</v>
          </cell>
          <cell r="D208">
            <v>5430.16</v>
          </cell>
          <cell r="E208">
            <v>24</v>
          </cell>
          <cell r="F208">
            <v>0</v>
          </cell>
          <cell r="G208">
            <v>0</v>
          </cell>
          <cell r="H208">
            <v>399</v>
          </cell>
          <cell r="I208">
            <v>905.02666666666664</v>
          </cell>
          <cell r="J208">
            <v>7272.2133333333331</v>
          </cell>
          <cell r="K208">
            <v>5853.16</v>
          </cell>
          <cell r="L208">
            <v>271.35166666666669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6124.5116666666663</v>
          </cell>
          <cell r="S208">
            <v>4910.1900000000005</v>
          </cell>
          <cell r="T208">
            <v>0.10879999999999999</v>
          </cell>
          <cell r="U208">
            <v>132.11819733333323</v>
          </cell>
          <cell r="V208">
            <v>288.33</v>
          </cell>
          <cell r="W208">
            <v>420.44819733333321</v>
          </cell>
          <cell r="X208">
            <v>420.44819733333321</v>
          </cell>
          <cell r="Y208">
            <v>294.63</v>
          </cell>
          <cell r="Z208">
            <v>125.81819733333322</v>
          </cell>
          <cell r="AA208">
            <v>6632.3684693333335</v>
          </cell>
          <cell r="AB208">
            <v>13904.581802666667</v>
          </cell>
          <cell r="AC208">
            <v>16036.529097999322</v>
          </cell>
          <cell r="AD208">
            <v>12009.95</v>
          </cell>
          <cell r="AE208">
            <v>0.21360000000000001</v>
          </cell>
          <cell r="AF208">
            <v>860.07729533265513</v>
          </cell>
          <cell r="AG208">
            <v>1271.8699999999999</v>
          </cell>
          <cell r="AH208">
            <v>2131.9472953326549</v>
          </cell>
          <cell r="AI208">
            <v>2131.9472953326549</v>
          </cell>
          <cell r="AJ208">
            <v>0</v>
          </cell>
          <cell r="AK208">
            <v>2131.9472953326549</v>
          </cell>
          <cell r="AL208">
            <v>13904.581802666667</v>
          </cell>
          <cell r="AM208">
            <v>0</v>
          </cell>
          <cell r="AN208">
            <v>204</v>
          </cell>
          <cell r="AO208">
            <v>0</v>
          </cell>
          <cell r="AP208">
            <v>208</v>
          </cell>
          <cell r="AQ208">
            <v>2006.1290979993216</v>
          </cell>
          <cell r="AR208">
            <v>13501.829097999322</v>
          </cell>
        </row>
        <row r="209">
          <cell r="B209" t="str">
            <v>Uc Canche David</v>
          </cell>
          <cell r="C209">
            <v>181.80533333333332</v>
          </cell>
          <cell r="D209">
            <v>5430.16</v>
          </cell>
          <cell r="E209">
            <v>24</v>
          </cell>
          <cell r="F209">
            <v>0</v>
          </cell>
          <cell r="G209">
            <v>0</v>
          </cell>
          <cell r="H209">
            <v>399</v>
          </cell>
          <cell r="I209">
            <v>905.02666666666664</v>
          </cell>
          <cell r="J209">
            <v>7272.2133333333331</v>
          </cell>
          <cell r="K209">
            <v>5853.16</v>
          </cell>
          <cell r="L209">
            <v>271.35166666666669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6124.5116666666663</v>
          </cell>
          <cell r="S209">
            <v>4910.1900000000005</v>
          </cell>
          <cell r="T209">
            <v>0.10879999999999999</v>
          </cell>
          <cell r="U209">
            <v>132.11819733333323</v>
          </cell>
          <cell r="V209">
            <v>288.33</v>
          </cell>
          <cell r="W209">
            <v>420.44819733333321</v>
          </cell>
          <cell r="X209">
            <v>420.44819733333321</v>
          </cell>
          <cell r="Y209">
            <v>294.63</v>
          </cell>
          <cell r="Z209">
            <v>125.81819733333322</v>
          </cell>
          <cell r="AA209">
            <v>6632.3684693333335</v>
          </cell>
          <cell r="AB209">
            <v>13904.581802666667</v>
          </cell>
          <cell r="AC209">
            <v>16036.529097999322</v>
          </cell>
          <cell r="AD209">
            <v>12009.95</v>
          </cell>
          <cell r="AE209">
            <v>0.21360000000000001</v>
          </cell>
          <cell r="AF209">
            <v>860.07729533265513</v>
          </cell>
          <cell r="AG209">
            <v>1271.8699999999999</v>
          </cell>
          <cell r="AH209">
            <v>2131.9472953326549</v>
          </cell>
          <cell r="AI209">
            <v>2131.9472953326549</v>
          </cell>
          <cell r="AJ209">
            <v>0</v>
          </cell>
          <cell r="AK209">
            <v>2131.9472953326549</v>
          </cell>
          <cell r="AL209">
            <v>13904.581802666667</v>
          </cell>
          <cell r="AM209">
            <v>0</v>
          </cell>
          <cell r="AN209">
            <v>205</v>
          </cell>
          <cell r="AO209">
            <v>0</v>
          </cell>
          <cell r="AP209">
            <v>209</v>
          </cell>
          <cell r="AQ209">
            <v>2006.1290979993216</v>
          </cell>
          <cell r="AR209">
            <v>13501.829097999322</v>
          </cell>
        </row>
        <row r="210">
          <cell r="B210" t="str">
            <v>Magaña Estrella Margeli De La Cruz</v>
          </cell>
          <cell r="C210">
            <v>315.86666666666667</v>
          </cell>
          <cell r="D210">
            <v>9476</v>
          </cell>
          <cell r="E210">
            <v>0</v>
          </cell>
          <cell r="F210">
            <v>0</v>
          </cell>
          <cell r="G210">
            <v>0</v>
          </cell>
          <cell r="H210">
            <v>312</v>
          </cell>
          <cell r="I210">
            <v>1579.3333333333333</v>
          </cell>
          <cell r="J210">
            <v>12634.666666666668</v>
          </cell>
          <cell r="K210">
            <v>9788</v>
          </cell>
          <cell r="L210">
            <v>945.6583333333333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10733.658333333333</v>
          </cell>
          <cell r="S210">
            <v>10031.08</v>
          </cell>
          <cell r="T210">
            <v>0.1792</v>
          </cell>
          <cell r="U210">
            <v>125.90203733333325</v>
          </cell>
          <cell r="V210">
            <v>917.26</v>
          </cell>
          <cell r="W210">
            <v>1043.1620373333333</v>
          </cell>
          <cell r="X210">
            <v>1043.1620373333333</v>
          </cell>
          <cell r="Y210">
            <v>0</v>
          </cell>
          <cell r="Z210">
            <v>1043.1620373333333</v>
          </cell>
          <cell r="AA210">
            <v>10324.171296</v>
          </cell>
          <cell r="AB210">
            <v>22958.837962666668</v>
          </cell>
          <cell r="AC210">
            <v>27644.074658298468</v>
          </cell>
          <cell r="AD210">
            <v>24222.32</v>
          </cell>
          <cell r="AE210">
            <v>0.23519999999999999</v>
          </cell>
          <cell r="AF210">
            <v>804.79669563179982</v>
          </cell>
          <cell r="AG210">
            <v>3880.44</v>
          </cell>
          <cell r="AH210">
            <v>4685.2366956318001</v>
          </cell>
          <cell r="AI210">
            <v>4685.2366956318001</v>
          </cell>
          <cell r="AJ210">
            <v>0</v>
          </cell>
          <cell r="AK210">
            <v>4685.2366956318001</v>
          </cell>
          <cell r="AL210">
            <v>22958.837962666668</v>
          </cell>
          <cell r="AM210">
            <v>0</v>
          </cell>
          <cell r="AN210">
            <v>206</v>
          </cell>
          <cell r="AO210">
            <v>0</v>
          </cell>
          <cell r="AP210">
            <v>210</v>
          </cell>
          <cell r="AQ210">
            <v>3642.0746582984666</v>
          </cell>
          <cell r="AR210">
            <v>25109.374658298468</v>
          </cell>
        </row>
        <row r="211">
          <cell r="B211" t="str">
            <v>Perez Sauballet Maria Virginia</v>
          </cell>
          <cell r="C211">
            <v>189.77066666666667</v>
          </cell>
          <cell r="D211">
            <v>5669.12</v>
          </cell>
          <cell r="E211">
            <v>24</v>
          </cell>
          <cell r="F211">
            <v>0</v>
          </cell>
          <cell r="G211">
            <v>0</v>
          </cell>
          <cell r="H211">
            <v>232</v>
          </cell>
          <cell r="I211">
            <v>944.85333333333335</v>
          </cell>
          <cell r="J211">
            <v>7590.8266666666668</v>
          </cell>
          <cell r="K211">
            <v>5925.12</v>
          </cell>
          <cell r="L211">
            <v>311.1783333333334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6236.2983333333332</v>
          </cell>
          <cell r="S211">
            <v>4910.1900000000005</v>
          </cell>
          <cell r="T211">
            <v>0.10879999999999999</v>
          </cell>
          <cell r="U211">
            <v>144.28058666666658</v>
          </cell>
          <cell r="V211">
            <v>288.33</v>
          </cell>
          <cell r="W211">
            <v>432.61058666666656</v>
          </cell>
          <cell r="X211">
            <v>432.61058666666656</v>
          </cell>
          <cell r="Y211">
            <v>253.54</v>
          </cell>
          <cell r="Z211">
            <v>179.07058666666657</v>
          </cell>
          <cell r="AA211">
            <v>6690.9027466666666</v>
          </cell>
          <cell r="AB211">
            <v>14281.729413333334</v>
          </cell>
          <cell r="AC211">
            <v>16516.116598847068</v>
          </cell>
          <cell r="AD211">
            <v>12009.95</v>
          </cell>
          <cell r="AE211">
            <v>0.21360000000000001</v>
          </cell>
          <cell r="AF211">
            <v>962.51718551373347</v>
          </cell>
          <cell r="AG211">
            <v>1271.8699999999999</v>
          </cell>
          <cell r="AH211">
            <v>2234.3871855137331</v>
          </cell>
          <cell r="AI211">
            <v>2234.3871855137331</v>
          </cell>
          <cell r="AJ211">
            <v>0</v>
          </cell>
          <cell r="AK211">
            <v>2234.3871855137331</v>
          </cell>
          <cell r="AL211">
            <v>14281.729413333334</v>
          </cell>
          <cell r="AM211">
            <v>0</v>
          </cell>
          <cell r="AN211">
            <v>207</v>
          </cell>
          <cell r="AO211">
            <v>0</v>
          </cell>
          <cell r="AP211">
            <v>211</v>
          </cell>
          <cell r="AQ211">
            <v>2055.3165988470664</v>
          </cell>
          <cell r="AR211">
            <v>13981.416598847067</v>
          </cell>
        </row>
        <row r="212">
          <cell r="B212" t="str">
            <v>Ake Cox Gloria Guadalupe</v>
          </cell>
          <cell r="C212">
            <v>241.63733333333332</v>
          </cell>
          <cell r="D212">
            <v>5669.12</v>
          </cell>
          <cell r="E212">
            <v>600</v>
          </cell>
          <cell r="F212">
            <v>980</v>
          </cell>
          <cell r="G212">
            <v>0</v>
          </cell>
          <cell r="H212">
            <v>85</v>
          </cell>
          <cell r="I212">
            <v>944.85333333333335</v>
          </cell>
          <cell r="J212">
            <v>9665.493333333332</v>
          </cell>
          <cell r="K212">
            <v>7334.12</v>
          </cell>
          <cell r="L212">
            <v>311.1783333333334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7645.2983333333332</v>
          </cell>
          <cell r="S212">
            <v>4910.1900000000005</v>
          </cell>
          <cell r="T212">
            <v>0.10879999999999999</v>
          </cell>
          <cell r="U212">
            <v>297.57978666666656</v>
          </cell>
          <cell r="V212">
            <v>288.33</v>
          </cell>
          <cell r="W212">
            <v>585.90978666666661</v>
          </cell>
          <cell r="X212">
            <v>585.90978666666661</v>
          </cell>
          <cell r="Y212">
            <v>0</v>
          </cell>
          <cell r="Z212">
            <v>585.90978666666661</v>
          </cell>
          <cell r="AA212">
            <v>7693.0635466666663</v>
          </cell>
          <cell r="AB212">
            <v>17358.556879999996</v>
          </cell>
          <cell r="AC212">
            <v>20428.664242115967</v>
          </cell>
          <cell r="AD212">
            <v>12009.95</v>
          </cell>
          <cell r="AE212">
            <v>0.21360000000000001</v>
          </cell>
          <cell r="AF212">
            <v>1798.2373621159704</v>
          </cell>
          <cell r="AG212">
            <v>1271.8699999999999</v>
          </cell>
          <cell r="AH212">
            <v>3070.1073621159703</v>
          </cell>
          <cell r="AI212">
            <v>3070.1073621159703</v>
          </cell>
          <cell r="AJ212">
            <v>0</v>
          </cell>
          <cell r="AK212">
            <v>3070.1073621159703</v>
          </cell>
          <cell r="AL212">
            <v>17358.556879999996</v>
          </cell>
          <cell r="AM212">
            <v>0</v>
          </cell>
          <cell r="AN212">
            <v>208</v>
          </cell>
          <cell r="AO212">
            <v>0</v>
          </cell>
          <cell r="AP212">
            <v>212</v>
          </cell>
          <cell r="AQ212">
            <v>2484.1975754493037</v>
          </cell>
          <cell r="AR212">
            <v>17893.964242115966</v>
          </cell>
        </row>
        <row r="213">
          <cell r="B213" t="str">
            <v>Moo Segura Rolando Ismael</v>
          </cell>
          <cell r="C213">
            <v>198.33866666666665</v>
          </cell>
          <cell r="D213">
            <v>5430.16</v>
          </cell>
          <cell r="E213">
            <v>520</v>
          </cell>
          <cell r="F213">
            <v>0</v>
          </cell>
          <cell r="G213">
            <v>0</v>
          </cell>
          <cell r="H213">
            <v>312</v>
          </cell>
          <cell r="I213">
            <v>905.02666666666664</v>
          </cell>
          <cell r="J213">
            <v>7933.5466666666662</v>
          </cell>
          <cell r="K213">
            <v>6262.16</v>
          </cell>
          <cell r="L213">
            <v>271.35166666666669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6533.5116666666663</v>
          </cell>
          <cell r="S213">
            <v>4910.1900000000005</v>
          </cell>
          <cell r="T213">
            <v>0.10879999999999999</v>
          </cell>
          <cell r="U213">
            <v>176.61739733333323</v>
          </cell>
          <cell r="V213">
            <v>288.33</v>
          </cell>
          <cell r="W213">
            <v>464.94739733333324</v>
          </cell>
          <cell r="X213">
            <v>464.94739733333324</v>
          </cell>
          <cell r="Y213">
            <v>253.54</v>
          </cell>
          <cell r="Z213">
            <v>211.40739733333325</v>
          </cell>
          <cell r="AA213">
            <v>6955.7792693333331</v>
          </cell>
          <cell r="AB213">
            <v>14889.325935999999</v>
          </cell>
          <cell r="AC213">
            <v>17288.746968463885</v>
          </cell>
          <cell r="AD213">
            <v>12009.95</v>
          </cell>
          <cell r="AE213">
            <v>0.21360000000000001</v>
          </cell>
          <cell r="AF213">
            <v>1127.5510324638858</v>
          </cell>
          <cell r="AG213">
            <v>1271.8699999999999</v>
          </cell>
          <cell r="AH213">
            <v>2399.4210324638857</v>
          </cell>
          <cell r="AI213">
            <v>2399.4210324638857</v>
          </cell>
          <cell r="AJ213">
            <v>0</v>
          </cell>
          <cell r="AK213">
            <v>2399.4210324638857</v>
          </cell>
          <cell r="AL213">
            <v>14889.325935999999</v>
          </cell>
          <cell r="AM213">
            <v>0</v>
          </cell>
          <cell r="AN213">
            <v>209</v>
          </cell>
          <cell r="AO213">
            <v>0</v>
          </cell>
          <cell r="AP213">
            <v>213</v>
          </cell>
          <cell r="AQ213">
            <v>2188.0136351305523</v>
          </cell>
          <cell r="AR213">
            <v>14754.046968463885</v>
          </cell>
        </row>
        <row r="214">
          <cell r="B214" t="str">
            <v>Ramirez Murillo Concepcion Del Carmen</v>
          </cell>
          <cell r="C214">
            <v>402.53333333333336</v>
          </cell>
          <cell r="D214">
            <v>9476</v>
          </cell>
          <cell r="E214">
            <v>600</v>
          </cell>
          <cell r="F214">
            <v>2000</v>
          </cell>
          <cell r="G214">
            <v>0</v>
          </cell>
          <cell r="H214">
            <v>232</v>
          </cell>
          <cell r="I214">
            <v>1579.3333333333333</v>
          </cell>
          <cell r="J214">
            <v>16101.333333333334</v>
          </cell>
          <cell r="K214">
            <v>12308</v>
          </cell>
          <cell r="L214">
            <v>945.6583333333333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13253.658333333333</v>
          </cell>
          <cell r="S214">
            <v>12009.95</v>
          </cell>
          <cell r="T214">
            <v>0.21360000000000001</v>
          </cell>
          <cell r="U214">
            <v>265.65609999999975</v>
          </cell>
          <cell r="V214">
            <v>1271.8699999999999</v>
          </cell>
          <cell r="W214">
            <v>1537.5260999999996</v>
          </cell>
          <cell r="X214">
            <v>1537.5260999999996</v>
          </cell>
          <cell r="Y214">
            <v>0</v>
          </cell>
          <cell r="Z214">
            <v>1537.5260999999996</v>
          </cell>
          <cell r="AA214">
            <v>12349.807233333335</v>
          </cell>
          <cell r="AB214">
            <v>28451.140566666669</v>
          </cell>
          <cell r="AC214">
            <v>34825.432665620647</v>
          </cell>
          <cell r="AD214">
            <v>24222.32</v>
          </cell>
          <cell r="AE214">
            <v>0.23519999999999999</v>
          </cell>
          <cell r="AF214">
            <v>2493.8520989539761</v>
          </cell>
          <cell r="AG214">
            <v>3880.44</v>
          </cell>
          <cell r="AH214">
            <v>6374.2920989539762</v>
          </cell>
          <cell r="AI214">
            <v>6374.2920989539762</v>
          </cell>
          <cell r="AJ214">
            <v>0</v>
          </cell>
          <cell r="AK214">
            <v>6374.2920989539762</v>
          </cell>
          <cell r="AL214">
            <v>28451.140566666669</v>
          </cell>
          <cell r="AM214">
            <v>0</v>
          </cell>
          <cell r="AN214">
            <v>210</v>
          </cell>
          <cell r="AO214">
            <v>0</v>
          </cell>
          <cell r="AP214">
            <v>214</v>
          </cell>
          <cell r="AQ214">
            <v>4836.765998953977</v>
          </cell>
          <cell r="AR214">
            <v>32290.732665620646</v>
          </cell>
        </row>
        <row r="215">
          <cell r="B215" t="str">
            <v>Kuk Zapata Wilder Rene</v>
          </cell>
          <cell r="C215">
            <v>218.97800000000001</v>
          </cell>
          <cell r="D215">
            <v>6569.34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1094.8900000000001</v>
          </cell>
          <cell r="J215">
            <v>8759.1200000000008</v>
          </cell>
          <cell r="K215">
            <v>6569.34</v>
          </cell>
          <cell r="L215">
            <v>461.21500000000015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7030.5550000000003</v>
          </cell>
          <cell r="S215">
            <v>4910.1900000000005</v>
          </cell>
          <cell r="T215">
            <v>0.10879999999999999</v>
          </cell>
          <cell r="U215">
            <v>230.69571199999996</v>
          </cell>
          <cell r="V215">
            <v>288.33</v>
          </cell>
          <cell r="W215">
            <v>519.02571199999988</v>
          </cell>
          <cell r="X215">
            <v>519.02571199999988</v>
          </cell>
          <cell r="Y215">
            <v>253.54</v>
          </cell>
          <cell r="Z215">
            <v>265.48571199999992</v>
          </cell>
          <cell r="AA215">
            <v>7398.7442880000008</v>
          </cell>
          <cell r="AB215">
            <v>16157.864288000001</v>
          </cell>
          <cell r="AC215">
            <v>18901.842533062052</v>
          </cell>
          <cell r="AD215">
            <v>12009.95</v>
          </cell>
          <cell r="AE215">
            <v>0.21360000000000001</v>
          </cell>
          <cell r="AF215">
            <v>1472.1082450620543</v>
          </cell>
          <cell r="AG215">
            <v>1271.8699999999999</v>
          </cell>
          <cell r="AH215">
            <v>2743.9782450620542</v>
          </cell>
          <cell r="AI215">
            <v>2743.9782450620542</v>
          </cell>
          <cell r="AJ215">
            <v>0</v>
          </cell>
          <cell r="AK215">
            <v>2743.9782450620542</v>
          </cell>
          <cell r="AL215">
            <v>16157.864287999997</v>
          </cell>
          <cell r="AM215">
            <v>0</v>
          </cell>
          <cell r="AN215">
            <v>211</v>
          </cell>
          <cell r="AO215">
            <v>0</v>
          </cell>
          <cell r="AP215">
            <v>215</v>
          </cell>
          <cell r="AQ215">
            <v>2478.4925330620545</v>
          </cell>
          <cell r="AR215">
            <v>16367.142533062051</v>
          </cell>
        </row>
        <row r="216">
          <cell r="B216" t="str">
            <v>Cobos Valdez Jose Rene</v>
          </cell>
          <cell r="C216">
            <v>224.60633333333334</v>
          </cell>
          <cell r="D216">
            <v>5328.1900000000005</v>
          </cell>
          <cell r="E216">
            <v>600</v>
          </cell>
          <cell r="F216">
            <v>810</v>
          </cell>
          <cell r="G216">
            <v>0</v>
          </cell>
          <cell r="H216">
            <v>312</v>
          </cell>
          <cell r="I216">
            <v>888.03166666666675</v>
          </cell>
          <cell r="J216">
            <v>8984.253333333334</v>
          </cell>
          <cell r="K216">
            <v>7050.1900000000005</v>
          </cell>
          <cell r="L216">
            <v>254.3566666666668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7304.5466666666671</v>
          </cell>
          <cell r="S216">
            <v>4910.1900000000005</v>
          </cell>
          <cell r="T216">
            <v>0.10879999999999999</v>
          </cell>
          <cell r="U216">
            <v>260.50600533333329</v>
          </cell>
          <cell r="V216">
            <v>288.33</v>
          </cell>
          <cell r="W216">
            <v>548.83600533333333</v>
          </cell>
          <cell r="X216">
            <v>548.83600533333333</v>
          </cell>
          <cell r="Y216">
            <v>217.61</v>
          </cell>
          <cell r="Z216">
            <v>331.22600533333332</v>
          </cell>
          <cell r="AA216">
            <v>7606.9956613333343</v>
          </cell>
          <cell r="AB216">
            <v>16591.248994666668</v>
          </cell>
          <cell r="AC216">
            <v>19452.94210918956</v>
          </cell>
          <cell r="AD216">
            <v>12009.95</v>
          </cell>
          <cell r="AE216">
            <v>0.21360000000000001</v>
          </cell>
          <cell r="AF216">
            <v>1589.8231145228899</v>
          </cell>
          <cell r="AG216">
            <v>1271.8699999999999</v>
          </cell>
          <cell r="AH216">
            <v>2861.69311452289</v>
          </cell>
          <cell r="AI216">
            <v>2861.69311452289</v>
          </cell>
          <cell r="AJ216">
            <v>0</v>
          </cell>
          <cell r="AK216">
            <v>2861.69311452289</v>
          </cell>
          <cell r="AL216">
            <v>16591.248994666668</v>
          </cell>
          <cell r="AM216">
            <v>0</v>
          </cell>
          <cell r="AN216">
            <v>212</v>
          </cell>
          <cell r="AO216">
            <v>0</v>
          </cell>
          <cell r="AP216">
            <v>216</v>
          </cell>
          <cell r="AQ216">
            <v>2530.4671091895566</v>
          </cell>
          <cell r="AR216">
            <v>16918.242109189559</v>
          </cell>
        </row>
        <row r="217">
          <cell r="B217" t="str">
            <v>Ramirez Perez Maria Beatriz</v>
          </cell>
          <cell r="C217">
            <v>301.10066666666665</v>
          </cell>
          <cell r="D217">
            <v>6833.02</v>
          </cell>
          <cell r="E217">
            <v>600</v>
          </cell>
          <cell r="F217">
            <v>1600</v>
          </cell>
          <cell r="G217">
            <v>0</v>
          </cell>
          <cell r="H217">
            <v>232</v>
          </cell>
          <cell r="I217">
            <v>1138.8366666666668</v>
          </cell>
          <cell r="J217">
            <v>12044.026666666667</v>
          </cell>
          <cell r="K217">
            <v>9265.02</v>
          </cell>
          <cell r="L217">
            <v>505.16166666666686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9770.1816666666673</v>
          </cell>
          <cell r="S217">
            <v>8629.2100000000009</v>
          </cell>
          <cell r="T217">
            <v>0.16</v>
          </cell>
          <cell r="U217">
            <v>182.55546666666663</v>
          </cell>
          <cell r="V217">
            <v>692.96</v>
          </cell>
          <cell r="W217">
            <v>875.51546666666673</v>
          </cell>
          <cell r="X217">
            <v>875.51546666666673</v>
          </cell>
          <cell r="Y217">
            <v>0</v>
          </cell>
          <cell r="Z217">
            <v>875.51546666666673</v>
          </cell>
          <cell r="AA217">
            <v>9528.3411999999989</v>
          </cell>
          <cell r="AB217">
            <v>21572.367866666667</v>
          </cell>
          <cell r="AC217">
            <v>25831.22149930265</v>
          </cell>
          <cell r="AD217">
            <v>24222.32</v>
          </cell>
          <cell r="AE217">
            <v>0.23519999999999999</v>
          </cell>
          <cell r="AF217">
            <v>378.41363263598333</v>
          </cell>
          <cell r="AG217">
            <v>3880.44</v>
          </cell>
          <cell r="AH217">
            <v>4258.8536326359836</v>
          </cell>
          <cell r="AI217">
            <v>4258.8536326359836</v>
          </cell>
          <cell r="AJ217">
            <v>0</v>
          </cell>
          <cell r="AK217">
            <v>4258.8536326359836</v>
          </cell>
          <cell r="AL217">
            <v>21572.367866666667</v>
          </cell>
          <cell r="AM217">
            <v>0</v>
          </cell>
          <cell r="AN217">
            <v>213</v>
          </cell>
          <cell r="AO217">
            <v>0</v>
          </cell>
          <cell r="AP217">
            <v>217</v>
          </cell>
          <cell r="AQ217">
            <v>3383.3381659693168</v>
          </cell>
          <cell r="AR217">
            <v>23296.521499302649</v>
          </cell>
        </row>
        <row r="218">
          <cell r="B218" t="str">
            <v>Caamal Ku Carlos Ivan</v>
          </cell>
          <cell r="C218">
            <v>238.97066666666666</v>
          </cell>
          <cell r="D218">
            <v>5669.12</v>
          </cell>
          <cell r="E218">
            <v>600</v>
          </cell>
          <cell r="F218">
            <v>900</v>
          </cell>
          <cell r="G218">
            <v>0</v>
          </cell>
          <cell r="H218">
            <v>85</v>
          </cell>
          <cell r="I218">
            <v>944.85333333333335</v>
          </cell>
          <cell r="J218">
            <v>9558.8266666666659</v>
          </cell>
          <cell r="K218">
            <v>7254.12</v>
          </cell>
          <cell r="L218">
            <v>311.1783333333334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7565.2983333333332</v>
          </cell>
          <cell r="S218">
            <v>4910.1900000000005</v>
          </cell>
          <cell r="T218">
            <v>0.10879999999999999</v>
          </cell>
          <cell r="U218">
            <v>288.87578666666656</v>
          </cell>
          <cell r="V218">
            <v>288.33</v>
          </cell>
          <cell r="W218">
            <v>577.20578666666654</v>
          </cell>
          <cell r="X218">
            <v>577.20578666666654</v>
          </cell>
          <cell r="Y218">
            <v>0</v>
          </cell>
          <cell r="Z218">
            <v>577.20578666666654</v>
          </cell>
          <cell r="AA218">
            <v>7621.7675466666669</v>
          </cell>
          <cell r="AB218">
            <v>17180.594213333334</v>
          </cell>
          <cell r="AC218">
            <v>20202.363801288571</v>
          </cell>
          <cell r="AD218">
            <v>12009.95</v>
          </cell>
          <cell r="AE218">
            <v>0.21360000000000001</v>
          </cell>
          <cell r="AF218">
            <v>1749.8995879552388</v>
          </cell>
          <cell r="AG218">
            <v>1271.8699999999999</v>
          </cell>
          <cell r="AH218">
            <v>3021.7695879552384</v>
          </cell>
          <cell r="AI218">
            <v>3021.7695879552384</v>
          </cell>
          <cell r="AJ218">
            <v>0</v>
          </cell>
          <cell r="AK218">
            <v>3021.7695879552384</v>
          </cell>
          <cell r="AL218">
            <v>17180.594213333334</v>
          </cell>
          <cell r="AM218">
            <v>0</v>
          </cell>
          <cell r="AN218">
            <v>214</v>
          </cell>
          <cell r="AO218">
            <v>0</v>
          </cell>
          <cell r="AP218">
            <v>218</v>
          </cell>
          <cell r="AQ218">
            <v>2444.563801288572</v>
          </cell>
          <cell r="AR218">
            <v>17667.663801288571</v>
          </cell>
        </row>
        <row r="219">
          <cell r="B219" t="str">
            <v>Aguilar Ramirez Maria Del Socorro</v>
          </cell>
          <cell r="C219">
            <v>191.27100000000002</v>
          </cell>
          <cell r="D219">
            <v>5738.13</v>
          </cell>
          <cell r="E219">
            <v>0</v>
          </cell>
          <cell r="F219">
            <v>0</v>
          </cell>
          <cell r="G219">
            <v>0</v>
          </cell>
          <cell r="H219">
            <v>399</v>
          </cell>
          <cell r="I219">
            <v>956.35500000000002</v>
          </cell>
          <cell r="J219">
            <v>7650.84</v>
          </cell>
          <cell r="K219">
            <v>6137.13</v>
          </cell>
          <cell r="L219">
            <v>322.68000000000006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6459.81</v>
          </cell>
          <cell r="S219">
            <v>4910.1900000000005</v>
          </cell>
          <cell r="T219">
            <v>0.10879999999999999</v>
          </cell>
          <cell r="U219">
            <v>168.59865599999998</v>
          </cell>
          <cell r="V219">
            <v>288.33</v>
          </cell>
          <cell r="W219">
            <v>456.92865599999993</v>
          </cell>
          <cell r="X219">
            <v>456.92865599999993</v>
          </cell>
          <cell r="Y219">
            <v>253.54</v>
          </cell>
          <cell r="Z219">
            <v>203.38865599999994</v>
          </cell>
          <cell r="AA219">
            <v>6890.0963440000005</v>
          </cell>
          <cell r="AB219">
            <v>14540.936344000002</v>
          </cell>
          <cell r="AC219">
            <v>16845.728667344865</v>
          </cell>
          <cell r="AD219">
            <v>12009.95</v>
          </cell>
          <cell r="AE219">
            <v>0.21360000000000001</v>
          </cell>
          <cell r="AF219">
            <v>1032.9223233448631</v>
          </cell>
          <cell r="AG219">
            <v>1271.8699999999999</v>
          </cell>
          <cell r="AH219">
            <v>2304.7923233448628</v>
          </cell>
          <cell r="AI219">
            <v>2304.7923233448628</v>
          </cell>
          <cell r="AJ219">
            <v>0</v>
          </cell>
          <cell r="AK219">
            <v>2304.7923233448628</v>
          </cell>
          <cell r="AL219">
            <v>14540.936344000002</v>
          </cell>
          <cell r="AM219">
            <v>0</v>
          </cell>
          <cell r="AN219">
            <v>215</v>
          </cell>
          <cell r="AO219">
            <v>0</v>
          </cell>
          <cell r="AP219">
            <v>219</v>
          </cell>
          <cell r="AQ219">
            <v>2101.4036673448627</v>
          </cell>
          <cell r="AR219">
            <v>14311.028667344865</v>
          </cell>
        </row>
        <row r="220">
          <cell r="B220" t="str">
            <v>Villanueva Castillo Wilbert</v>
          </cell>
          <cell r="C220">
            <v>189.16566666666668</v>
          </cell>
          <cell r="D220">
            <v>5354.97</v>
          </cell>
          <cell r="E220">
            <v>320</v>
          </cell>
          <cell r="F220">
            <v>0</v>
          </cell>
          <cell r="G220">
            <v>0</v>
          </cell>
          <cell r="H220">
            <v>399</v>
          </cell>
          <cell r="I220">
            <v>892.495</v>
          </cell>
          <cell r="J220">
            <v>7566.626666666667</v>
          </cell>
          <cell r="K220">
            <v>6073.97</v>
          </cell>
          <cell r="L220">
            <v>258.82000000000005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6332.79</v>
          </cell>
          <cell r="S220">
            <v>4910.1900000000005</v>
          </cell>
          <cell r="T220">
            <v>0.10879999999999999</v>
          </cell>
          <cell r="U220">
            <v>154.77887999999993</v>
          </cell>
          <cell r="V220">
            <v>288.33</v>
          </cell>
          <cell r="W220">
            <v>443.10887999999989</v>
          </cell>
          <cell r="X220">
            <v>443.10887999999989</v>
          </cell>
          <cell r="Y220">
            <v>253.54</v>
          </cell>
          <cell r="Z220">
            <v>189.56887999999989</v>
          </cell>
          <cell r="AA220">
            <v>6776.8961200000003</v>
          </cell>
          <cell r="AB220">
            <v>14343.522786666668</v>
          </cell>
          <cell r="AC220">
            <v>16594.694133604611</v>
          </cell>
          <cell r="AD220">
            <v>12009.95</v>
          </cell>
          <cell r="AE220">
            <v>0.21360000000000001</v>
          </cell>
          <cell r="AF220">
            <v>979.3013469379448</v>
          </cell>
          <cell r="AG220">
            <v>1271.8699999999999</v>
          </cell>
          <cell r="AH220">
            <v>2251.1713469379447</v>
          </cell>
          <cell r="AI220">
            <v>2251.1713469379447</v>
          </cell>
          <cell r="AJ220">
            <v>0</v>
          </cell>
          <cell r="AK220">
            <v>2251.1713469379447</v>
          </cell>
          <cell r="AL220">
            <v>14343.522786666666</v>
          </cell>
          <cell r="AM220">
            <v>0</v>
          </cell>
          <cell r="AN220">
            <v>216</v>
          </cell>
          <cell r="AO220">
            <v>0</v>
          </cell>
          <cell r="AP220">
            <v>220</v>
          </cell>
          <cell r="AQ220">
            <v>2061.6024669379449</v>
          </cell>
          <cell r="AR220">
            <v>14059.99413360461</v>
          </cell>
        </row>
        <row r="221">
          <cell r="B221" t="str">
            <v>Cardenas Tun Karla Del Rosario</v>
          </cell>
          <cell r="C221">
            <v>398.30100000000004</v>
          </cell>
          <cell r="D221">
            <v>11949.03</v>
          </cell>
          <cell r="E221">
            <v>0</v>
          </cell>
          <cell r="F221">
            <v>0</v>
          </cell>
          <cell r="G221">
            <v>0</v>
          </cell>
          <cell r="H221">
            <v>158</v>
          </cell>
          <cell r="I221">
            <v>1991.5050000000001</v>
          </cell>
          <cell r="J221">
            <v>15932.04</v>
          </cell>
          <cell r="K221">
            <v>12107.03</v>
          </cell>
          <cell r="L221">
            <v>1357.8300000000002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13464.86</v>
          </cell>
          <cell r="S221">
            <v>12009.95</v>
          </cell>
          <cell r="T221">
            <v>0.21360000000000001</v>
          </cell>
          <cell r="U221">
            <v>310.768776</v>
          </cell>
          <cell r="V221">
            <v>1271.8699999999999</v>
          </cell>
          <cell r="W221">
            <v>1582.6387759999998</v>
          </cell>
          <cell r="X221">
            <v>1582.6387759999998</v>
          </cell>
          <cell r="Y221">
            <v>0</v>
          </cell>
          <cell r="Z221">
            <v>1582.6387759999998</v>
          </cell>
          <cell r="AA221">
            <v>12515.896224</v>
          </cell>
          <cell r="AB221">
            <v>28447.936224000001</v>
          </cell>
          <cell r="AC221">
            <v>34821.242887029293</v>
          </cell>
          <cell r="AD221">
            <v>24222.32</v>
          </cell>
          <cell r="AE221">
            <v>0.23519999999999999</v>
          </cell>
          <cell r="AF221">
            <v>2492.8666630292896</v>
          </cell>
          <cell r="AG221">
            <v>3880.44</v>
          </cell>
          <cell r="AH221">
            <v>6373.3066630292897</v>
          </cell>
          <cell r="AI221">
            <v>6373.3066630292897</v>
          </cell>
          <cell r="AJ221">
            <v>0</v>
          </cell>
          <cell r="AK221">
            <v>6373.3066630292897</v>
          </cell>
          <cell r="AL221">
            <v>28447.936224000005</v>
          </cell>
          <cell r="AM221">
            <v>0</v>
          </cell>
          <cell r="AN221">
            <v>217</v>
          </cell>
          <cell r="AO221">
            <v>0</v>
          </cell>
          <cell r="AP221">
            <v>221</v>
          </cell>
          <cell r="AQ221">
            <v>4790.6678870292899</v>
          </cell>
          <cell r="AR221">
            <v>32286.542887029293</v>
          </cell>
        </row>
        <row r="222">
          <cell r="B222" t="str">
            <v>Quijano Pereira Fernando</v>
          </cell>
          <cell r="C222">
            <v>192.33533333333335</v>
          </cell>
          <cell r="D222">
            <v>5770.06</v>
          </cell>
          <cell r="E222">
            <v>0</v>
          </cell>
          <cell r="F222">
            <v>0</v>
          </cell>
          <cell r="G222">
            <v>0</v>
          </cell>
          <cell r="H222">
            <v>399</v>
          </cell>
          <cell r="I222">
            <v>961.67666666666673</v>
          </cell>
          <cell r="J222">
            <v>7693.4133333333339</v>
          </cell>
          <cell r="K222">
            <v>6169.06</v>
          </cell>
          <cell r="L222">
            <v>328.00166666666678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6497.0616666666674</v>
          </cell>
          <cell r="S222">
            <v>4910.1900000000005</v>
          </cell>
          <cell r="T222">
            <v>0.10879999999999999</v>
          </cell>
          <cell r="U222">
            <v>172.65163733333335</v>
          </cell>
          <cell r="V222">
            <v>288.33</v>
          </cell>
          <cell r="W222">
            <v>460.98163733333331</v>
          </cell>
          <cell r="X222">
            <v>460.98163733333331</v>
          </cell>
          <cell r="Y222">
            <v>253.54</v>
          </cell>
          <cell r="Z222">
            <v>207.44163733333332</v>
          </cell>
          <cell r="AA222">
            <v>6923.2950293333342</v>
          </cell>
          <cell r="AB222">
            <v>14616.708362666668</v>
          </cell>
          <cell r="AC222">
            <v>16942.081692099018</v>
          </cell>
          <cell r="AD222">
            <v>12009.95</v>
          </cell>
          <cell r="AE222">
            <v>0.21360000000000001</v>
          </cell>
          <cell r="AF222">
            <v>1053.5033294323503</v>
          </cell>
          <cell r="AG222">
            <v>1271.8699999999999</v>
          </cell>
          <cell r="AH222">
            <v>2325.3733294323501</v>
          </cell>
          <cell r="AI222">
            <v>2325.3733294323501</v>
          </cell>
          <cell r="AJ222">
            <v>0</v>
          </cell>
          <cell r="AK222">
            <v>2325.3733294323501</v>
          </cell>
          <cell r="AL222">
            <v>14616.708362666668</v>
          </cell>
          <cell r="AM222">
            <v>0</v>
          </cell>
          <cell r="AN222">
            <v>218</v>
          </cell>
          <cell r="AO222">
            <v>0</v>
          </cell>
          <cell r="AP222">
            <v>222</v>
          </cell>
          <cell r="AQ222">
            <v>2117.9316920990168</v>
          </cell>
          <cell r="AR222">
            <v>14407.381692099018</v>
          </cell>
        </row>
        <row r="223">
          <cell r="B223" t="str">
            <v>Castilla Ayala Justo Pastor</v>
          </cell>
          <cell r="C223">
            <v>243.24733333333333</v>
          </cell>
          <cell r="D223">
            <v>6297.42</v>
          </cell>
          <cell r="E223">
            <v>600</v>
          </cell>
          <cell r="F223">
            <v>400</v>
          </cell>
          <cell r="G223">
            <v>0</v>
          </cell>
          <cell r="H223">
            <v>232</v>
          </cell>
          <cell r="I223">
            <v>1049.57</v>
          </cell>
          <cell r="J223">
            <v>9729.8933333333334</v>
          </cell>
          <cell r="K223">
            <v>7529.42</v>
          </cell>
          <cell r="L223">
            <v>415.89499999999998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7945.3150000000005</v>
          </cell>
          <cell r="S223">
            <v>4910.1900000000005</v>
          </cell>
          <cell r="T223">
            <v>0.10879999999999999</v>
          </cell>
          <cell r="U223">
            <v>330.22159999999997</v>
          </cell>
          <cell r="V223">
            <v>288.33</v>
          </cell>
          <cell r="W223">
            <v>618.55160000000001</v>
          </cell>
          <cell r="X223">
            <v>618.55160000000001</v>
          </cell>
          <cell r="Y223">
            <v>0</v>
          </cell>
          <cell r="Z223">
            <v>618.55160000000001</v>
          </cell>
          <cell r="AA223">
            <v>7960.4384</v>
          </cell>
          <cell r="AB223">
            <v>17690.331733333333</v>
          </cell>
          <cell r="AC223">
            <v>20850.554950830789</v>
          </cell>
          <cell r="AD223">
            <v>12009.95</v>
          </cell>
          <cell r="AE223">
            <v>0.21360000000000001</v>
          </cell>
          <cell r="AF223">
            <v>1888.3532174974564</v>
          </cell>
          <cell r="AG223">
            <v>1271.8699999999999</v>
          </cell>
          <cell r="AH223">
            <v>3160.2232174974561</v>
          </cell>
          <cell r="AI223">
            <v>3160.2232174974561</v>
          </cell>
          <cell r="AJ223">
            <v>0</v>
          </cell>
          <cell r="AK223">
            <v>3160.2232174974561</v>
          </cell>
          <cell r="AL223">
            <v>17690.331733333333</v>
          </cell>
          <cell r="AM223">
            <v>0</v>
          </cell>
          <cell r="AN223">
            <v>219</v>
          </cell>
          <cell r="AO223">
            <v>0</v>
          </cell>
          <cell r="AP223">
            <v>223</v>
          </cell>
          <cell r="AQ223">
            <v>2541.6716174974563</v>
          </cell>
          <cell r="AR223">
            <v>18315.854950830788</v>
          </cell>
        </row>
        <row r="224">
          <cell r="B224" t="str">
            <v>Medina Puerto Leonel Antonio</v>
          </cell>
          <cell r="C224">
            <v>228.66766666666669</v>
          </cell>
          <cell r="D224">
            <v>5328.1900000000005</v>
          </cell>
          <cell r="E224">
            <v>600</v>
          </cell>
          <cell r="F224">
            <v>931.84</v>
          </cell>
          <cell r="G224">
            <v>0</v>
          </cell>
          <cell r="H224">
            <v>0</v>
          </cell>
          <cell r="I224">
            <v>888.03166666666675</v>
          </cell>
          <cell r="J224">
            <v>9146.7066666666669</v>
          </cell>
          <cell r="K224">
            <v>6860.0300000000007</v>
          </cell>
          <cell r="L224">
            <v>254.3566666666668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7114.3866666666672</v>
          </cell>
          <cell r="S224">
            <v>4910.1900000000005</v>
          </cell>
          <cell r="T224">
            <v>0.10879999999999999</v>
          </cell>
          <cell r="U224">
            <v>239.81659733333333</v>
          </cell>
          <cell r="V224">
            <v>288.33</v>
          </cell>
          <cell r="W224">
            <v>528.14659733333337</v>
          </cell>
          <cell r="X224">
            <v>528.14659733333337</v>
          </cell>
          <cell r="Y224">
            <v>217.61</v>
          </cell>
          <cell r="Z224">
            <v>310.53659733333336</v>
          </cell>
          <cell r="AA224">
            <v>7437.5250693333337</v>
          </cell>
          <cell r="AB224">
            <v>16584.231736000002</v>
          </cell>
          <cell r="AC224">
            <v>19444.018840284843</v>
          </cell>
          <cell r="AD224">
            <v>12009.95</v>
          </cell>
          <cell r="AE224">
            <v>0.21360000000000001</v>
          </cell>
          <cell r="AF224">
            <v>1587.9171042848425</v>
          </cell>
          <cell r="AG224">
            <v>1271.8699999999999</v>
          </cell>
          <cell r="AH224">
            <v>2859.7871042848424</v>
          </cell>
          <cell r="AI224">
            <v>2859.7871042848424</v>
          </cell>
          <cell r="AJ224">
            <v>0</v>
          </cell>
          <cell r="AK224">
            <v>2859.7871042848424</v>
          </cell>
          <cell r="AL224">
            <v>16584.231736000002</v>
          </cell>
          <cell r="AM224">
            <v>0</v>
          </cell>
          <cell r="AN224">
            <v>220</v>
          </cell>
          <cell r="AO224">
            <v>0</v>
          </cell>
          <cell r="AP224">
            <v>224</v>
          </cell>
          <cell r="AQ224">
            <v>2549.2505069515091</v>
          </cell>
          <cell r="AR224">
            <v>16909.318840284843</v>
          </cell>
        </row>
        <row r="225">
          <cell r="B225" t="str">
            <v>Santos Y Rodriguez Carlos Roberto</v>
          </cell>
          <cell r="C225">
            <v>206.63533333333334</v>
          </cell>
          <cell r="D225">
            <v>6079.06</v>
          </cell>
          <cell r="E225">
            <v>120</v>
          </cell>
          <cell r="F225">
            <v>0</v>
          </cell>
          <cell r="G225">
            <v>0</v>
          </cell>
          <cell r="H225">
            <v>232</v>
          </cell>
          <cell r="I225">
            <v>1013.1766666666667</v>
          </cell>
          <cell r="J225">
            <v>8265.4133333333339</v>
          </cell>
          <cell r="K225">
            <v>6431.06</v>
          </cell>
          <cell r="L225">
            <v>379.50166666666678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6810.5616666666674</v>
          </cell>
          <cell r="S225">
            <v>4910.1900000000005</v>
          </cell>
          <cell r="T225">
            <v>0.10879999999999999</v>
          </cell>
          <cell r="U225">
            <v>206.76043733333336</v>
          </cell>
          <cell r="V225">
            <v>288.33</v>
          </cell>
          <cell r="W225">
            <v>495.09043733333334</v>
          </cell>
          <cell r="X225">
            <v>495.09043733333334</v>
          </cell>
          <cell r="Y225">
            <v>253.54</v>
          </cell>
          <cell r="Z225">
            <v>241.55043733333335</v>
          </cell>
          <cell r="AA225">
            <v>7202.6862293333343</v>
          </cell>
          <cell r="AB225">
            <v>15468.099562666668</v>
          </cell>
          <cell r="AC225">
            <v>18024.725639199733</v>
          </cell>
          <cell r="AD225">
            <v>12009.95</v>
          </cell>
          <cell r="AE225">
            <v>0.21360000000000001</v>
          </cell>
          <cell r="AF225">
            <v>1284.7560765330627</v>
          </cell>
          <cell r="AG225">
            <v>1271.8699999999999</v>
          </cell>
          <cell r="AH225">
            <v>2556.6260765330626</v>
          </cell>
          <cell r="AI225">
            <v>2556.6260765330626</v>
          </cell>
          <cell r="AJ225">
            <v>0</v>
          </cell>
          <cell r="AK225">
            <v>2556.6260765330626</v>
          </cell>
          <cell r="AL225">
            <v>15468.09956266667</v>
          </cell>
          <cell r="AM225">
            <v>0</v>
          </cell>
          <cell r="AN225">
            <v>221</v>
          </cell>
          <cell r="AO225">
            <v>0</v>
          </cell>
          <cell r="AP225">
            <v>225</v>
          </cell>
          <cell r="AQ225">
            <v>2315.0756391997293</v>
          </cell>
          <cell r="AR225">
            <v>15490.025639199732</v>
          </cell>
        </row>
        <row r="226">
          <cell r="B226" t="str">
            <v>Estrella Hurtado Jose Manuel</v>
          </cell>
          <cell r="C226">
            <v>206.63533333333334</v>
          </cell>
          <cell r="D226">
            <v>6079.06</v>
          </cell>
          <cell r="E226">
            <v>120</v>
          </cell>
          <cell r="F226">
            <v>0</v>
          </cell>
          <cell r="G226">
            <v>0</v>
          </cell>
          <cell r="H226">
            <v>232</v>
          </cell>
          <cell r="I226">
            <v>1013.1766666666667</v>
          </cell>
          <cell r="J226">
            <v>8265.4133333333339</v>
          </cell>
          <cell r="K226">
            <v>6431.06</v>
          </cell>
          <cell r="L226">
            <v>379.50166666666678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6810.5616666666674</v>
          </cell>
          <cell r="S226">
            <v>4910.1900000000005</v>
          </cell>
          <cell r="T226">
            <v>0.10879999999999999</v>
          </cell>
          <cell r="U226">
            <v>206.76043733333336</v>
          </cell>
          <cell r="V226">
            <v>288.33</v>
          </cell>
          <cell r="W226">
            <v>495.09043733333334</v>
          </cell>
          <cell r="X226">
            <v>495.09043733333334</v>
          </cell>
          <cell r="Y226">
            <v>253.54</v>
          </cell>
          <cell r="Z226">
            <v>241.55043733333335</v>
          </cell>
          <cell r="AA226">
            <v>7202.6862293333343</v>
          </cell>
          <cell r="AB226">
            <v>15468.099562666668</v>
          </cell>
          <cell r="AC226">
            <v>18024.725639199733</v>
          </cell>
          <cell r="AD226">
            <v>12009.95</v>
          </cell>
          <cell r="AE226">
            <v>0.21360000000000001</v>
          </cell>
          <cell r="AF226">
            <v>1284.7560765330627</v>
          </cell>
          <cell r="AG226">
            <v>1271.8699999999999</v>
          </cell>
          <cell r="AH226">
            <v>2556.6260765330626</v>
          </cell>
          <cell r="AI226">
            <v>2556.6260765330626</v>
          </cell>
          <cell r="AJ226">
            <v>0</v>
          </cell>
          <cell r="AK226">
            <v>2556.6260765330626</v>
          </cell>
          <cell r="AL226">
            <v>15468.09956266667</v>
          </cell>
          <cell r="AM226">
            <v>0</v>
          </cell>
          <cell r="AN226">
            <v>222</v>
          </cell>
          <cell r="AO226">
            <v>0</v>
          </cell>
          <cell r="AP226">
            <v>226</v>
          </cell>
          <cell r="AQ226">
            <v>2315.0756391997293</v>
          </cell>
          <cell r="AR226">
            <v>15490.025639199732</v>
          </cell>
        </row>
        <row r="227">
          <cell r="B227" t="str">
            <v>Cob Rodriguez Guadalupe Del Refugio</v>
          </cell>
          <cell r="C227">
            <v>441.75166666666672</v>
          </cell>
          <cell r="D227">
            <v>11949.03</v>
          </cell>
          <cell r="E227">
            <v>600</v>
          </cell>
          <cell r="F227">
            <v>703.52</v>
          </cell>
          <cell r="G227">
            <v>0</v>
          </cell>
          <cell r="H227">
            <v>158</v>
          </cell>
          <cell r="I227">
            <v>1991.5050000000001</v>
          </cell>
          <cell r="J227">
            <v>17670.066666666669</v>
          </cell>
          <cell r="K227">
            <v>13410.550000000001</v>
          </cell>
          <cell r="L227">
            <v>1357.8300000000002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14768.380000000001</v>
          </cell>
          <cell r="S227">
            <v>12009.95</v>
          </cell>
          <cell r="T227">
            <v>0.21360000000000001</v>
          </cell>
          <cell r="U227">
            <v>589.20064800000011</v>
          </cell>
          <cell r="V227">
            <v>1271.8699999999999</v>
          </cell>
          <cell r="W227">
            <v>1861.0706479999999</v>
          </cell>
          <cell r="X227">
            <v>1861.0706479999999</v>
          </cell>
          <cell r="Y227">
            <v>0</v>
          </cell>
          <cell r="Z227">
            <v>1861.0706479999999</v>
          </cell>
          <cell r="AA227">
            <v>13540.984351999999</v>
          </cell>
          <cell r="AB227">
            <v>31211.051018666669</v>
          </cell>
          <cell r="AC227">
            <v>38457.83002666667</v>
          </cell>
          <cell r="AD227">
            <v>38177.700000000004</v>
          </cell>
          <cell r="AE227">
            <v>0.3</v>
          </cell>
          <cell r="AF227">
            <v>84.03900799999974</v>
          </cell>
          <cell r="AG227">
            <v>7162.74</v>
          </cell>
          <cell r="AH227">
            <v>7246.7790079999995</v>
          </cell>
          <cell r="AI227">
            <v>7246.7790079999995</v>
          </cell>
          <cell r="AJ227">
            <v>0</v>
          </cell>
          <cell r="AK227">
            <v>7246.7790079999995</v>
          </cell>
          <cell r="AL227">
            <v>31211.051018666672</v>
          </cell>
          <cell r="AM227">
            <v>0</v>
          </cell>
          <cell r="AN227">
            <v>223</v>
          </cell>
          <cell r="AO227">
            <v>0</v>
          </cell>
          <cell r="AP227">
            <v>227</v>
          </cell>
          <cell r="AQ227">
            <v>5385.7083599999996</v>
          </cell>
          <cell r="AR227">
            <v>35923.130026666673</v>
          </cell>
        </row>
        <row r="228">
          <cell r="B228" t="str">
            <v>Basto Alcocer Luis Roberto</v>
          </cell>
          <cell r="C228">
            <v>207.672</v>
          </cell>
          <cell r="D228">
            <v>5430.16</v>
          </cell>
          <cell r="E228">
            <v>600</v>
          </cell>
          <cell r="F228">
            <v>200</v>
          </cell>
          <cell r="G228">
            <v>0</v>
          </cell>
          <cell r="H228">
            <v>232</v>
          </cell>
          <cell r="I228">
            <v>905.02666666666664</v>
          </cell>
          <cell r="J228">
            <v>8306.8799999999992</v>
          </cell>
          <cell r="K228">
            <v>6462.16</v>
          </cell>
          <cell r="L228">
            <v>271.35166666666669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6733.5116666666663</v>
          </cell>
          <cell r="S228">
            <v>4910.1900000000005</v>
          </cell>
          <cell r="T228">
            <v>0.10879999999999999</v>
          </cell>
          <cell r="U228">
            <v>198.37739733333322</v>
          </cell>
          <cell r="V228">
            <v>288.33</v>
          </cell>
          <cell r="W228">
            <v>486.70739733333323</v>
          </cell>
          <cell r="X228">
            <v>486.70739733333323</v>
          </cell>
          <cell r="Y228">
            <v>253.54</v>
          </cell>
          <cell r="Z228">
            <v>233.16739733333324</v>
          </cell>
          <cell r="AA228">
            <v>7134.0192693333329</v>
          </cell>
          <cell r="AB228">
            <v>15440.899269333331</v>
          </cell>
          <cell r="AC228">
            <v>17990.137270261104</v>
          </cell>
          <cell r="AD228">
            <v>12009.95</v>
          </cell>
          <cell r="AE228">
            <v>0.21360000000000001</v>
          </cell>
          <cell r="AF228">
            <v>1277.3680009277718</v>
          </cell>
          <cell r="AG228">
            <v>1271.8699999999999</v>
          </cell>
          <cell r="AH228">
            <v>2549.2380009277717</v>
          </cell>
          <cell r="AI228">
            <v>2549.2380009277717</v>
          </cell>
          <cell r="AJ228">
            <v>0</v>
          </cell>
          <cell r="AK228">
            <v>2549.2380009277717</v>
          </cell>
          <cell r="AL228">
            <v>15440.899269333333</v>
          </cell>
          <cell r="AM228">
            <v>0</v>
          </cell>
          <cell r="AN228">
            <v>224</v>
          </cell>
          <cell r="AO228">
            <v>0</v>
          </cell>
          <cell r="AP228">
            <v>228</v>
          </cell>
          <cell r="AQ228">
            <v>2316.0706035944386</v>
          </cell>
          <cell r="AR228">
            <v>15455.437270261104</v>
          </cell>
        </row>
        <row r="229">
          <cell r="B229" t="str">
            <v>Mendez Uicab Ana Isidra</v>
          </cell>
          <cell r="C229">
            <v>211.27100000000002</v>
          </cell>
          <cell r="D229">
            <v>5738.13</v>
          </cell>
          <cell r="E229">
            <v>600</v>
          </cell>
          <cell r="F229">
            <v>0</v>
          </cell>
          <cell r="G229">
            <v>0</v>
          </cell>
          <cell r="H229">
            <v>158</v>
          </cell>
          <cell r="I229">
            <v>956.35500000000002</v>
          </cell>
          <cell r="J229">
            <v>8450.84</v>
          </cell>
          <cell r="K229">
            <v>6496.13</v>
          </cell>
          <cell r="L229">
            <v>322.68000000000006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6818.81</v>
          </cell>
          <cell r="S229">
            <v>4910.1900000000005</v>
          </cell>
          <cell r="T229">
            <v>0.10879999999999999</v>
          </cell>
          <cell r="U229">
            <v>207.65785599999998</v>
          </cell>
          <cell r="V229">
            <v>288.33</v>
          </cell>
          <cell r="W229">
            <v>495.98785599999997</v>
          </cell>
          <cell r="X229">
            <v>495.98785599999997</v>
          </cell>
          <cell r="Y229">
            <v>253.54</v>
          </cell>
          <cell r="Z229">
            <v>242.44785599999997</v>
          </cell>
          <cell r="AA229">
            <v>7210.0371440000008</v>
          </cell>
          <cell r="AB229">
            <v>15660.877144000002</v>
          </cell>
          <cell r="AC229">
            <v>18269.864984740594</v>
          </cell>
          <cell r="AD229">
            <v>12009.95</v>
          </cell>
          <cell r="AE229">
            <v>0.21360000000000001</v>
          </cell>
          <cell r="AF229">
            <v>1337.1178407405907</v>
          </cell>
          <cell r="AG229">
            <v>1271.8699999999999</v>
          </cell>
          <cell r="AH229">
            <v>2608.9878407405904</v>
          </cell>
          <cell r="AI229">
            <v>2608.9878407405904</v>
          </cell>
          <cell r="AJ229">
            <v>0</v>
          </cell>
          <cell r="AK229">
            <v>2608.9878407405904</v>
          </cell>
          <cell r="AL229">
            <v>15660.877144000004</v>
          </cell>
          <cell r="AM229">
            <v>0</v>
          </cell>
          <cell r="AN229">
            <v>225</v>
          </cell>
          <cell r="AO229">
            <v>0</v>
          </cell>
          <cell r="AP229">
            <v>229</v>
          </cell>
          <cell r="AQ229">
            <v>2366.5399847405906</v>
          </cell>
          <cell r="AR229">
            <v>15735.164984740593</v>
          </cell>
        </row>
        <row r="230">
          <cell r="B230" t="str">
            <v>Sanchez Concha Alma Delia</v>
          </cell>
          <cell r="C230">
            <v>212.53866666666667</v>
          </cell>
          <cell r="D230">
            <v>5430.16</v>
          </cell>
          <cell r="E230">
            <v>600</v>
          </cell>
          <cell r="F230">
            <v>346</v>
          </cell>
          <cell r="G230">
            <v>0</v>
          </cell>
          <cell r="H230">
            <v>85</v>
          </cell>
          <cell r="I230">
            <v>905.02666666666664</v>
          </cell>
          <cell r="J230">
            <v>8501.5466666666671</v>
          </cell>
          <cell r="K230">
            <v>6461.16</v>
          </cell>
          <cell r="L230">
            <v>271.35166666666669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6732.5116666666663</v>
          </cell>
          <cell r="S230">
            <v>4910.1900000000005</v>
          </cell>
          <cell r="T230">
            <v>0.10879999999999999</v>
          </cell>
          <cell r="U230">
            <v>198.26859733333322</v>
          </cell>
          <cell r="V230">
            <v>288.33</v>
          </cell>
          <cell r="W230">
            <v>486.5985973333332</v>
          </cell>
          <cell r="X230">
            <v>486.5985973333332</v>
          </cell>
          <cell r="Y230">
            <v>253.54</v>
          </cell>
          <cell r="Z230">
            <v>233.05859733333321</v>
          </cell>
          <cell r="AA230">
            <v>7133.1280693333329</v>
          </cell>
          <cell r="AB230">
            <v>15634.674736000001</v>
          </cell>
          <cell r="AC230">
            <v>18236.545544252291</v>
          </cell>
          <cell r="AD230">
            <v>12009.95</v>
          </cell>
          <cell r="AE230">
            <v>0.21360000000000001</v>
          </cell>
          <cell r="AF230">
            <v>1330.0008082522893</v>
          </cell>
          <cell r="AG230">
            <v>1271.8699999999999</v>
          </cell>
          <cell r="AH230">
            <v>2601.870808252289</v>
          </cell>
          <cell r="AI230">
            <v>2601.870808252289</v>
          </cell>
          <cell r="AJ230">
            <v>0</v>
          </cell>
          <cell r="AK230">
            <v>2601.870808252289</v>
          </cell>
          <cell r="AL230">
            <v>15634.674736000001</v>
          </cell>
          <cell r="AM230">
            <v>0</v>
          </cell>
          <cell r="AN230">
            <v>226</v>
          </cell>
          <cell r="AO230">
            <v>0</v>
          </cell>
          <cell r="AP230">
            <v>230</v>
          </cell>
          <cell r="AQ230">
            <v>2368.8122109189558</v>
          </cell>
          <cell r="AR230">
            <v>15701.84554425229</v>
          </cell>
        </row>
        <row r="231">
          <cell r="B231" t="str">
            <v>Pat Rivera Mario De Jesus</v>
          </cell>
          <cell r="C231">
            <v>268.95933333333335</v>
          </cell>
          <cell r="D231">
            <v>6833.02</v>
          </cell>
          <cell r="E231">
            <v>600</v>
          </cell>
          <cell r="F231">
            <v>635.76</v>
          </cell>
          <cell r="G231">
            <v>0</v>
          </cell>
          <cell r="H231">
            <v>85</v>
          </cell>
          <cell r="I231">
            <v>1138.8366666666668</v>
          </cell>
          <cell r="J231">
            <v>10758.373333333333</v>
          </cell>
          <cell r="K231">
            <v>8153.7800000000007</v>
          </cell>
          <cell r="L231">
            <v>505.16166666666686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8658.9416666666675</v>
          </cell>
          <cell r="S231">
            <v>8629.2100000000009</v>
          </cell>
          <cell r="T231">
            <v>0.16</v>
          </cell>
          <cell r="U231">
            <v>4.7570666666666517</v>
          </cell>
          <cell r="V231">
            <v>692.96</v>
          </cell>
          <cell r="W231">
            <v>697.71706666666671</v>
          </cell>
          <cell r="X231">
            <v>697.71706666666671</v>
          </cell>
          <cell r="Y231">
            <v>0</v>
          </cell>
          <cell r="Z231">
            <v>697.71706666666671</v>
          </cell>
          <cell r="AA231">
            <v>8594.8996000000006</v>
          </cell>
          <cell r="AB231">
            <v>19353.272933333334</v>
          </cell>
          <cell r="AC231">
            <v>22965.18007799254</v>
          </cell>
          <cell r="AD231">
            <v>12009.95</v>
          </cell>
          <cell r="AE231">
            <v>0.21360000000000001</v>
          </cell>
          <cell r="AF231">
            <v>2340.0371446592067</v>
          </cell>
          <cell r="AG231">
            <v>1271.8699999999999</v>
          </cell>
          <cell r="AH231">
            <v>3611.9071446592066</v>
          </cell>
          <cell r="AI231">
            <v>3611.9071446592066</v>
          </cell>
          <cell r="AJ231">
            <v>0</v>
          </cell>
          <cell r="AK231">
            <v>3611.9071446592066</v>
          </cell>
          <cell r="AL231">
            <v>19353.272933333334</v>
          </cell>
          <cell r="AM231">
            <v>0</v>
          </cell>
          <cell r="AN231">
            <v>227</v>
          </cell>
          <cell r="AO231">
            <v>0</v>
          </cell>
          <cell r="AP231">
            <v>231</v>
          </cell>
          <cell r="AQ231">
            <v>2914.19007799254</v>
          </cell>
          <cell r="AR231">
            <v>20430.480077992539</v>
          </cell>
        </row>
        <row r="232">
          <cell r="B232" t="str">
            <v>Loeza Tun Mariana</v>
          </cell>
          <cell r="C232">
            <v>209.91400000000002</v>
          </cell>
          <cell r="D232">
            <v>6297.42</v>
          </cell>
          <cell r="E232">
            <v>0</v>
          </cell>
          <cell r="F232">
            <v>0</v>
          </cell>
          <cell r="G232">
            <v>0</v>
          </cell>
          <cell r="H232">
            <v>399</v>
          </cell>
          <cell r="I232">
            <v>1049.57</v>
          </cell>
          <cell r="J232">
            <v>8396.5600000000013</v>
          </cell>
          <cell r="K232">
            <v>6696.42</v>
          </cell>
          <cell r="L232">
            <v>415.89499999999998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7112.3150000000005</v>
          </cell>
          <cell r="S232">
            <v>4910.1900000000005</v>
          </cell>
          <cell r="T232">
            <v>0.10879999999999999</v>
          </cell>
          <cell r="U232">
            <v>239.59119999999999</v>
          </cell>
          <cell r="V232">
            <v>288.33</v>
          </cell>
          <cell r="W232">
            <v>527.9212</v>
          </cell>
          <cell r="X232">
            <v>527.9212</v>
          </cell>
          <cell r="Y232">
            <v>253.54</v>
          </cell>
          <cell r="Z232">
            <v>274.38120000000004</v>
          </cell>
          <cell r="AA232">
            <v>7471.6088</v>
          </cell>
          <cell r="AB232">
            <v>15868.168800000001</v>
          </cell>
          <cell r="AC232">
            <v>18533.460681586981</v>
          </cell>
          <cell r="AD232">
            <v>12009.95</v>
          </cell>
          <cell r="AE232">
            <v>0.21360000000000001</v>
          </cell>
          <cell r="AF232">
            <v>1393.421881586979</v>
          </cell>
          <cell r="AG232">
            <v>1271.8699999999999</v>
          </cell>
          <cell r="AH232">
            <v>2665.2918815869789</v>
          </cell>
          <cell r="AI232">
            <v>2665.2918815869789</v>
          </cell>
          <cell r="AJ232">
            <v>0</v>
          </cell>
          <cell r="AK232">
            <v>2665.2918815869789</v>
          </cell>
          <cell r="AL232">
            <v>15868.168800000003</v>
          </cell>
          <cell r="AM232">
            <v>0</v>
          </cell>
          <cell r="AN232">
            <v>228</v>
          </cell>
          <cell r="AO232">
            <v>0</v>
          </cell>
          <cell r="AP232">
            <v>232</v>
          </cell>
          <cell r="AQ232">
            <v>2390.9106815869791</v>
          </cell>
          <cell r="AR232">
            <v>15998.76068158698</v>
          </cell>
        </row>
        <row r="233">
          <cell r="B233" t="str">
            <v>Bustillos Lopez Jesus Francisco</v>
          </cell>
          <cell r="C233">
            <v>221.00533333333334</v>
          </cell>
          <cell r="D233">
            <v>5430.16</v>
          </cell>
          <cell r="E233">
            <v>600</v>
          </cell>
          <cell r="F233">
            <v>600</v>
          </cell>
          <cell r="G233">
            <v>0</v>
          </cell>
          <cell r="H233">
            <v>0</v>
          </cell>
          <cell r="I233">
            <v>905.02666666666664</v>
          </cell>
          <cell r="J233">
            <v>8840.2133333333331</v>
          </cell>
          <cell r="K233">
            <v>6630.16</v>
          </cell>
          <cell r="L233">
            <v>271.35166666666669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6901.5116666666663</v>
          </cell>
          <cell r="S233">
            <v>4910.1900000000005</v>
          </cell>
          <cell r="T233">
            <v>0.10879999999999999</v>
          </cell>
          <cell r="U233">
            <v>216.65579733333323</v>
          </cell>
          <cell r="V233">
            <v>288.33</v>
          </cell>
          <cell r="W233">
            <v>504.98579733333321</v>
          </cell>
          <cell r="X233">
            <v>504.98579733333321</v>
          </cell>
          <cell r="Y233">
            <v>253.54</v>
          </cell>
          <cell r="Z233">
            <v>251.44579733333322</v>
          </cell>
          <cell r="AA233">
            <v>7283.7408693333336</v>
          </cell>
          <cell r="AB233">
            <v>16123.954202666668</v>
          </cell>
          <cell r="AC233">
            <v>18858.721875211941</v>
          </cell>
          <cell r="AD233">
            <v>12009.95</v>
          </cell>
          <cell r="AE233">
            <v>0.21360000000000001</v>
          </cell>
          <cell r="AF233">
            <v>1462.8976725452706</v>
          </cell>
          <cell r="AG233">
            <v>1271.8699999999999</v>
          </cell>
          <cell r="AH233">
            <v>2734.7676725452702</v>
          </cell>
          <cell r="AI233">
            <v>2734.7676725452702</v>
          </cell>
          <cell r="AJ233">
            <v>0</v>
          </cell>
          <cell r="AK233">
            <v>2734.7676725452702</v>
          </cell>
          <cell r="AL233">
            <v>16123.954202666671</v>
          </cell>
          <cell r="AM233">
            <v>0</v>
          </cell>
          <cell r="AN233">
            <v>229</v>
          </cell>
          <cell r="AO233">
            <v>0</v>
          </cell>
          <cell r="AP233">
            <v>233</v>
          </cell>
          <cell r="AQ233">
            <v>2483.3218752119369</v>
          </cell>
          <cell r="AR233">
            <v>16324.02187521194</v>
          </cell>
        </row>
        <row r="234">
          <cell r="B234" t="str">
            <v>Cruz Mendez Joanna Del Pilar</v>
          </cell>
          <cell r="C234">
            <v>276.86399999999998</v>
          </cell>
          <cell r="D234">
            <v>8305.92</v>
          </cell>
          <cell r="E234">
            <v>0</v>
          </cell>
          <cell r="F234">
            <v>0</v>
          </cell>
          <cell r="G234">
            <v>0</v>
          </cell>
          <cell r="H234">
            <v>85</v>
          </cell>
          <cell r="I234">
            <v>1384.32</v>
          </cell>
          <cell r="J234">
            <v>11074.56</v>
          </cell>
          <cell r="K234">
            <v>8390.92</v>
          </cell>
          <cell r="L234">
            <v>750.64499999999998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9141.5650000000005</v>
          </cell>
          <cell r="S234">
            <v>8629.2100000000009</v>
          </cell>
          <cell r="T234">
            <v>0.16</v>
          </cell>
          <cell r="U234">
            <v>81.976799999999926</v>
          </cell>
          <cell r="V234">
            <v>692.96</v>
          </cell>
          <cell r="W234">
            <v>774.93679999999995</v>
          </cell>
          <cell r="X234">
            <v>774.93679999999995</v>
          </cell>
          <cell r="Y234">
            <v>0</v>
          </cell>
          <cell r="Z234">
            <v>774.93679999999995</v>
          </cell>
          <cell r="AA234">
            <v>9000.3032000000003</v>
          </cell>
          <cell r="AB234">
            <v>20074.8632</v>
          </cell>
          <cell r="AC234">
            <v>23882.766887080368</v>
          </cell>
          <cell r="AD234">
            <v>12009.95</v>
          </cell>
          <cell r="AE234">
            <v>0.21360000000000001</v>
          </cell>
          <cell r="AF234">
            <v>2536.0336870803667</v>
          </cell>
          <cell r="AG234">
            <v>1271.8699999999999</v>
          </cell>
          <cell r="AH234">
            <v>3807.9036870803666</v>
          </cell>
          <cell r="AI234">
            <v>3807.9036870803666</v>
          </cell>
          <cell r="AJ234">
            <v>0</v>
          </cell>
          <cell r="AK234">
            <v>3807.9036870803666</v>
          </cell>
          <cell r="AL234">
            <v>20074.8632</v>
          </cell>
          <cell r="AM234">
            <v>0</v>
          </cell>
          <cell r="AN234">
            <v>230</v>
          </cell>
          <cell r="AO234">
            <v>0</v>
          </cell>
          <cell r="AP234">
            <v>234</v>
          </cell>
          <cell r="AQ234">
            <v>3032.9668870803666</v>
          </cell>
          <cell r="AR234">
            <v>21348.066887080367</v>
          </cell>
        </row>
        <row r="235">
          <cell r="B235" t="str">
            <v>Tun Ruiz Carlos Manuel</v>
          </cell>
          <cell r="C235">
            <v>227.672</v>
          </cell>
          <cell r="D235">
            <v>5430.16</v>
          </cell>
          <cell r="E235">
            <v>600</v>
          </cell>
          <cell r="F235">
            <v>800</v>
          </cell>
          <cell r="G235">
            <v>0</v>
          </cell>
          <cell r="H235">
            <v>158</v>
          </cell>
          <cell r="I235">
            <v>905.02666666666664</v>
          </cell>
          <cell r="J235">
            <v>9106.8799999999992</v>
          </cell>
          <cell r="K235">
            <v>6988.16</v>
          </cell>
          <cell r="L235">
            <v>271.35166666666669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7259.5116666666663</v>
          </cell>
          <cell r="S235">
            <v>4910.1900000000005</v>
          </cell>
          <cell r="T235">
            <v>0.10879999999999999</v>
          </cell>
          <cell r="U235">
            <v>255.60619733333323</v>
          </cell>
          <cell r="V235">
            <v>288.33</v>
          </cell>
          <cell r="W235">
            <v>543.93619733333321</v>
          </cell>
          <cell r="X235">
            <v>543.93619733333321</v>
          </cell>
          <cell r="Y235">
            <v>217.61</v>
          </cell>
          <cell r="Z235">
            <v>326.3261973333332</v>
          </cell>
          <cell r="AA235">
            <v>7566.8604693333336</v>
          </cell>
          <cell r="AB235">
            <v>16673.740469333334</v>
          </cell>
          <cell r="AC235">
            <v>19557.839711766701</v>
          </cell>
          <cell r="AD235">
            <v>12009.95</v>
          </cell>
          <cell r="AE235">
            <v>0.21360000000000001</v>
          </cell>
          <cell r="AF235">
            <v>1612.2292424333673</v>
          </cell>
          <cell r="AG235">
            <v>1271.8699999999999</v>
          </cell>
          <cell r="AH235">
            <v>2884.0992424333672</v>
          </cell>
          <cell r="AI235">
            <v>2884.0992424333672</v>
          </cell>
          <cell r="AJ235">
            <v>0</v>
          </cell>
          <cell r="AK235">
            <v>2884.0992424333672</v>
          </cell>
          <cell r="AL235">
            <v>16673.740469333334</v>
          </cell>
          <cell r="AM235">
            <v>0</v>
          </cell>
          <cell r="AN235">
            <v>231</v>
          </cell>
          <cell r="AO235">
            <v>0</v>
          </cell>
          <cell r="AP235">
            <v>235</v>
          </cell>
          <cell r="AQ235">
            <v>2557.7730451000339</v>
          </cell>
          <cell r="AR235">
            <v>17023.1397117667</v>
          </cell>
        </row>
        <row r="236">
          <cell r="B236" t="str">
            <v>Carrillo Puerto Cesar Augusto</v>
          </cell>
          <cell r="C236">
            <v>330.19733333333335</v>
          </cell>
          <cell r="D236">
            <v>8305.92</v>
          </cell>
          <cell r="E236">
            <v>600</v>
          </cell>
          <cell r="F236">
            <v>1000</v>
          </cell>
          <cell r="G236">
            <v>0</v>
          </cell>
          <cell r="H236">
            <v>158</v>
          </cell>
          <cell r="I236">
            <v>1384.32</v>
          </cell>
          <cell r="J236">
            <v>13207.893333333333</v>
          </cell>
          <cell r="K236">
            <v>10063.92</v>
          </cell>
          <cell r="L236">
            <v>750.64499999999998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10814.565000000001</v>
          </cell>
          <cell r="S236">
            <v>10031.08</v>
          </cell>
          <cell r="T236">
            <v>0.1792</v>
          </cell>
          <cell r="U236">
            <v>140.40051200000011</v>
          </cell>
          <cell r="V236">
            <v>917.26</v>
          </cell>
          <cell r="W236">
            <v>1057.6605120000002</v>
          </cell>
          <cell r="X236">
            <v>1057.6605120000002</v>
          </cell>
          <cell r="Y236">
            <v>0</v>
          </cell>
          <cell r="Z236">
            <v>1057.6605120000002</v>
          </cell>
          <cell r="AA236">
            <v>10390.579487999999</v>
          </cell>
          <cell r="AB236">
            <v>23598.472821333333</v>
          </cell>
          <cell r="AC236">
            <v>28480.417308228727</v>
          </cell>
          <cell r="AD236">
            <v>24222.32</v>
          </cell>
          <cell r="AE236">
            <v>0.23519999999999999</v>
          </cell>
          <cell r="AF236">
            <v>1001.5044868953967</v>
          </cell>
          <cell r="AG236">
            <v>3880.44</v>
          </cell>
          <cell r="AH236">
            <v>4881.9444868953969</v>
          </cell>
          <cell r="AI236">
            <v>4881.9444868953969</v>
          </cell>
          <cell r="AJ236">
            <v>0</v>
          </cell>
          <cell r="AK236">
            <v>4881.9444868953969</v>
          </cell>
          <cell r="AL236">
            <v>23598.472821333329</v>
          </cell>
          <cell r="AM236">
            <v>0</v>
          </cell>
          <cell r="AN236">
            <v>232</v>
          </cell>
          <cell r="AO236">
            <v>0</v>
          </cell>
          <cell r="AP236">
            <v>236</v>
          </cell>
          <cell r="AQ236">
            <v>3824.2839748953966</v>
          </cell>
          <cell r="AR236">
            <v>25945.717308228726</v>
          </cell>
        </row>
        <row r="237">
          <cell r="B237" t="str">
            <v>Nabte Jimenez Francisco Javier</v>
          </cell>
          <cell r="C237">
            <v>213.28266666666667</v>
          </cell>
          <cell r="D237">
            <v>5578.4800000000005</v>
          </cell>
          <cell r="E237">
            <v>600</v>
          </cell>
          <cell r="F237">
            <v>220</v>
          </cell>
          <cell r="G237">
            <v>0</v>
          </cell>
          <cell r="H237">
            <v>312</v>
          </cell>
          <cell r="I237">
            <v>929.74666666666678</v>
          </cell>
          <cell r="J237">
            <v>8531.3066666666673</v>
          </cell>
          <cell r="K237">
            <v>6710.4800000000005</v>
          </cell>
          <cell r="L237">
            <v>296.07166666666683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7006.5516666666672</v>
          </cell>
          <cell r="S237">
            <v>4910.1900000000005</v>
          </cell>
          <cell r="T237">
            <v>0.10879999999999999</v>
          </cell>
          <cell r="U237">
            <v>228.08414933333333</v>
          </cell>
          <cell r="V237">
            <v>288.33</v>
          </cell>
          <cell r="W237">
            <v>516.41414933333328</v>
          </cell>
          <cell r="X237">
            <v>516.41414933333328</v>
          </cell>
          <cell r="Y237">
            <v>253.54</v>
          </cell>
          <cell r="Z237">
            <v>262.87414933333332</v>
          </cell>
          <cell r="AA237">
            <v>7377.3525173333337</v>
          </cell>
          <cell r="AB237">
            <v>15908.659184</v>
          </cell>
          <cell r="AC237">
            <v>18584.948962360122</v>
          </cell>
          <cell r="AD237">
            <v>12009.95</v>
          </cell>
          <cell r="AE237">
            <v>0.21360000000000001</v>
          </cell>
          <cell r="AF237">
            <v>1404.4197783601221</v>
          </cell>
          <cell r="AG237">
            <v>1271.8699999999999</v>
          </cell>
          <cell r="AH237">
            <v>2676.289778360122</v>
          </cell>
          <cell r="AI237">
            <v>2676.289778360122</v>
          </cell>
          <cell r="AJ237">
            <v>0</v>
          </cell>
          <cell r="AK237">
            <v>2676.289778360122</v>
          </cell>
          <cell r="AL237">
            <v>15908.659184</v>
          </cell>
          <cell r="AM237">
            <v>0</v>
          </cell>
          <cell r="AN237">
            <v>233</v>
          </cell>
          <cell r="AO237">
            <v>0</v>
          </cell>
          <cell r="AP237">
            <v>237</v>
          </cell>
          <cell r="AQ237">
            <v>2413.4156290267888</v>
          </cell>
          <cell r="AR237">
            <v>16050.248962360121</v>
          </cell>
        </row>
        <row r="238">
          <cell r="B238" t="str">
            <v>Lugo Sanchez Effy Guadalupe</v>
          </cell>
          <cell r="C238">
            <v>315.86666666666667</v>
          </cell>
          <cell r="D238">
            <v>9476</v>
          </cell>
          <cell r="E238">
            <v>0</v>
          </cell>
          <cell r="F238">
            <v>0</v>
          </cell>
          <cell r="G238">
            <v>0</v>
          </cell>
          <cell r="H238">
            <v>158</v>
          </cell>
          <cell r="I238">
            <v>1579.3333333333333</v>
          </cell>
          <cell r="J238">
            <v>12634.666666666668</v>
          </cell>
          <cell r="K238">
            <v>9634</v>
          </cell>
          <cell r="L238">
            <v>945.6583333333333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10579.658333333333</v>
          </cell>
          <cell r="S238">
            <v>10031.08</v>
          </cell>
          <cell r="T238">
            <v>0.1792</v>
          </cell>
          <cell r="U238">
            <v>98.305237333333253</v>
          </cell>
          <cell r="V238">
            <v>917.26</v>
          </cell>
          <cell r="W238">
            <v>1015.5652373333332</v>
          </cell>
          <cell r="X238">
            <v>1015.5652373333332</v>
          </cell>
          <cell r="Y238">
            <v>0</v>
          </cell>
          <cell r="Z238">
            <v>1015.5652373333332</v>
          </cell>
          <cell r="AA238">
            <v>10197.768096</v>
          </cell>
          <cell r="AB238">
            <v>22832.434762666668</v>
          </cell>
          <cell r="AC238">
            <v>27478.798507670854</v>
          </cell>
          <cell r="AD238">
            <v>24222.32</v>
          </cell>
          <cell r="AE238">
            <v>0.23519999999999999</v>
          </cell>
          <cell r="AF238">
            <v>765.92374500418487</v>
          </cell>
          <cell r="AG238">
            <v>3880.44</v>
          </cell>
          <cell r="AH238">
            <v>4646.3637450041851</v>
          </cell>
          <cell r="AI238">
            <v>4646.3637450041851</v>
          </cell>
          <cell r="AJ238">
            <v>0</v>
          </cell>
          <cell r="AK238">
            <v>4646.3637450041851</v>
          </cell>
          <cell r="AL238">
            <v>22832.434762666668</v>
          </cell>
          <cell r="AM238">
            <v>0</v>
          </cell>
          <cell r="AN238">
            <v>234</v>
          </cell>
          <cell r="AO238">
            <v>0</v>
          </cell>
          <cell r="AP238">
            <v>238</v>
          </cell>
          <cell r="AQ238">
            <v>3630.7985076708519</v>
          </cell>
          <cell r="AR238">
            <v>24944.098507670853</v>
          </cell>
        </row>
        <row r="239">
          <cell r="B239" t="str">
            <v>Fuentes Aguilar Griselda Del Socorro</v>
          </cell>
          <cell r="C239">
            <v>216.51666666666668</v>
          </cell>
          <cell r="D239">
            <v>5819.5</v>
          </cell>
          <cell r="E239">
            <v>600</v>
          </cell>
          <cell r="F239">
            <v>76</v>
          </cell>
          <cell r="G239">
            <v>0</v>
          </cell>
          <cell r="H239">
            <v>312</v>
          </cell>
          <cell r="I239">
            <v>969.91666666666663</v>
          </cell>
          <cell r="J239">
            <v>8660.6666666666679</v>
          </cell>
          <cell r="K239">
            <v>6807.5</v>
          </cell>
          <cell r="L239">
            <v>336.24166666666667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7143.7416666666668</v>
          </cell>
          <cell r="S239">
            <v>4910.1900000000005</v>
          </cell>
          <cell r="T239">
            <v>0.10879999999999999</v>
          </cell>
          <cell r="U239">
            <v>243.01042133333328</v>
          </cell>
          <cell r="V239">
            <v>288.33</v>
          </cell>
          <cell r="W239">
            <v>531.34042133333332</v>
          </cell>
          <cell r="X239">
            <v>531.34042133333332</v>
          </cell>
          <cell r="Y239">
            <v>217.61</v>
          </cell>
          <cell r="Z239">
            <v>313.73042133333331</v>
          </cell>
          <cell r="AA239">
            <v>7463.6862453333333</v>
          </cell>
          <cell r="AB239">
            <v>16124.352912000002</v>
          </cell>
          <cell r="AC239">
            <v>18859.228880976603</v>
          </cell>
          <cell r="AD239">
            <v>12009.95</v>
          </cell>
          <cell r="AE239">
            <v>0.21360000000000001</v>
          </cell>
          <cell r="AF239">
            <v>1463.0059689766024</v>
          </cell>
          <cell r="AG239">
            <v>1271.8699999999999</v>
          </cell>
          <cell r="AH239">
            <v>2734.8759689766021</v>
          </cell>
          <cell r="AI239">
            <v>2734.8759689766021</v>
          </cell>
          <cell r="AJ239">
            <v>0</v>
          </cell>
          <cell r="AK239">
            <v>2734.8759689766021</v>
          </cell>
          <cell r="AL239">
            <v>16124.352912000002</v>
          </cell>
          <cell r="AM239">
            <v>0</v>
          </cell>
          <cell r="AN239">
            <v>235</v>
          </cell>
          <cell r="AO239">
            <v>0</v>
          </cell>
          <cell r="AP239">
            <v>239</v>
          </cell>
          <cell r="AQ239">
            <v>2421.1455476432689</v>
          </cell>
          <cell r="AR239">
            <v>16324.528880976603</v>
          </cell>
        </row>
        <row r="240">
          <cell r="B240" t="str">
            <v>Garcia Gomez Oscar Rosendo</v>
          </cell>
          <cell r="C240">
            <v>227.76733333333334</v>
          </cell>
          <cell r="D240">
            <v>0</v>
          </cell>
          <cell r="E240">
            <v>0</v>
          </cell>
          <cell r="F240">
            <v>0</v>
          </cell>
          <cell r="G240">
            <v>6833.02</v>
          </cell>
          <cell r="H240">
            <v>0</v>
          </cell>
          <cell r="I240">
            <v>1138.8366666666668</v>
          </cell>
          <cell r="J240">
            <v>9110.6933333333327</v>
          </cell>
          <cell r="K240">
            <v>6833.02</v>
          </cell>
          <cell r="L240">
            <v>505.16166666666686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7338.1816666666673</v>
          </cell>
          <cell r="S240">
            <v>4910.1900000000005</v>
          </cell>
          <cell r="T240">
            <v>0.10879999999999999</v>
          </cell>
          <cell r="U240">
            <v>264.16549333333336</v>
          </cell>
          <cell r="V240">
            <v>288.33</v>
          </cell>
          <cell r="W240">
            <v>552.49549333333334</v>
          </cell>
          <cell r="X240">
            <v>552.49549333333334</v>
          </cell>
          <cell r="Y240">
            <v>217.61</v>
          </cell>
          <cell r="Z240">
            <v>334.88549333333333</v>
          </cell>
          <cell r="AA240">
            <v>7636.9711733333343</v>
          </cell>
          <cell r="AB240">
            <v>16747.664506666668</v>
          </cell>
          <cell r="AC240">
            <v>19651.84281112242</v>
          </cell>
          <cell r="AD240">
            <v>12009.95</v>
          </cell>
          <cell r="AE240">
            <v>0.21360000000000001</v>
          </cell>
          <cell r="AF240">
            <v>1632.3083044557488</v>
          </cell>
          <cell r="AG240">
            <v>1271.8699999999999</v>
          </cell>
          <cell r="AH240">
            <v>2904.1783044557487</v>
          </cell>
          <cell r="AI240">
            <v>2904.1783044557487</v>
          </cell>
          <cell r="AJ240">
            <v>0</v>
          </cell>
          <cell r="AK240">
            <v>2904.1783044557487</v>
          </cell>
          <cell r="AL240">
            <v>16747.664506666672</v>
          </cell>
          <cell r="AM240">
            <v>0</v>
          </cell>
          <cell r="AN240">
            <v>236</v>
          </cell>
          <cell r="AO240">
            <v>0</v>
          </cell>
          <cell r="AP240">
            <v>240</v>
          </cell>
          <cell r="AQ240">
            <v>2569.2928111224155</v>
          </cell>
          <cell r="AR240">
            <v>17117.14281112242</v>
          </cell>
        </row>
        <row r="241">
          <cell r="B241" t="str">
            <v>Manrique Beltran Maria Teresa De Jesus</v>
          </cell>
          <cell r="C241">
            <v>192.97066666666666</v>
          </cell>
          <cell r="D241">
            <v>5669.12</v>
          </cell>
          <cell r="E241">
            <v>120</v>
          </cell>
          <cell r="F241">
            <v>0</v>
          </cell>
          <cell r="G241">
            <v>0</v>
          </cell>
          <cell r="H241">
            <v>232</v>
          </cell>
          <cell r="I241">
            <v>944.85333333333335</v>
          </cell>
          <cell r="J241">
            <v>7718.8266666666659</v>
          </cell>
          <cell r="K241">
            <v>6021.12</v>
          </cell>
          <cell r="L241">
            <v>311.1783333333334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6332.2983333333332</v>
          </cell>
          <cell r="S241">
            <v>4910.1900000000005</v>
          </cell>
          <cell r="T241">
            <v>0.10879999999999999</v>
          </cell>
          <cell r="U241">
            <v>154.72538666666659</v>
          </cell>
          <cell r="V241">
            <v>288.33</v>
          </cell>
          <cell r="W241">
            <v>443.05538666666655</v>
          </cell>
          <cell r="X241">
            <v>443.05538666666655</v>
          </cell>
          <cell r="Y241">
            <v>253.54</v>
          </cell>
          <cell r="Z241">
            <v>189.51538666666656</v>
          </cell>
          <cell r="AA241">
            <v>6776.4579466666664</v>
          </cell>
          <cell r="AB241">
            <v>14495.284613333333</v>
          </cell>
          <cell r="AC241">
            <v>16787.677127839946</v>
          </cell>
          <cell r="AD241">
            <v>12009.95</v>
          </cell>
          <cell r="AE241">
            <v>0.21360000000000001</v>
          </cell>
          <cell r="AF241">
            <v>1020.5225145066124</v>
          </cell>
          <cell r="AG241">
            <v>1271.8699999999999</v>
          </cell>
          <cell r="AH241">
            <v>2292.3925145066123</v>
          </cell>
          <cell r="AI241">
            <v>2292.3925145066123</v>
          </cell>
          <cell r="AJ241">
            <v>0</v>
          </cell>
          <cell r="AK241">
            <v>2292.3925145066123</v>
          </cell>
          <cell r="AL241">
            <v>14495.284613333333</v>
          </cell>
          <cell r="AM241">
            <v>0</v>
          </cell>
          <cell r="AN241">
            <v>237</v>
          </cell>
          <cell r="AO241">
            <v>0</v>
          </cell>
          <cell r="AP241">
            <v>241</v>
          </cell>
          <cell r="AQ241">
            <v>2102.8771278399458</v>
          </cell>
          <cell r="AR241">
            <v>14252.977127839946</v>
          </cell>
        </row>
        <row r="242">
          <cell r="B242" t="str">
            <v>Pacheco Cruz Nidia Cecilia</v>
          </cell>
          <cell r="C242">
            <v>305.22333333333336</v>
          </cell>
          <cell r="D242">
            <v>9156.7000000000007</v>
          </cell>
          <cell r="E242">
            <v>0</v>
          </cell>
          <cell r="F242">
            <v>0</v>
          </cell>
          <cell r="G242">
            <v>0</v>
          </cell>
          <cell r="H242">
            <v>85</v>
          </cell>
          <cell r="I242">
            <v>1526.1166666666668</v>
          </cell>
          <cell r="J242">
            <v>12208.933333333334</v>
          </cell>
          <cell r="K242">
            <v>9241.7000000000007</v>
          </cell>
          <cell r="L242">
            <v>892.44166666666683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10134.141666666668</v>
          </cell>
          <cell r="S242">
            <v>10031.08</v>
          </cell>
          <cell r="T242">
            <v>0.1792</v>
          </cell>
          <cell r="U242">
            <v>18.468650666666964</v>
          </cell>
          <cell r="V242">
            <v>917.26</v>
          </cell>
          <cell r="W242">
            <v>935.72865066666691</v>
          </cell>
          <cell r="X242">
            <v>935.72865066666691</v>
          </cell>
          <cell r="Y242">
            <v>0</v>
          </cell>
          <cell r="Z242">
            <v>935.72865066666691</v>
          </cell>
          <cell r="AA242">
            <v>9832.0880160000015</v>
          </cell>
          <cell r="AB242">
            <v>22041.021349333336</v>
          </cell>
          <cell r="AC242">
            <v>26444.000634588567</v>
          </cell>
          <cell r="AD242">
            <v>24222.32</v>
          </cell>
          <cell r="AE242">
            <v>0.23519999999999999</v>
          </cell>
          <cell r="AF242">
            <v>522.53928525523099</v>
          </cell>
          <cell r="AG242">
            <v>3880.44</v>
          </cell>
          <cell r="AH242">
            <v>4402.9792852552309</v>
          </cell>
          <cell r="AI242">
            <v>4402.9792852552309</v>
          </cell>
          <cell r="AJ242">
            <v>0</v>
          </cell>
          <cell r="AK242">
            <v>4402.9792852552309</v>
          </cell>
          <cell r="AL242">
            <v>22041.021349333336</v>
          </cell>
          <cell r="AM242">
            <v>0</v>
          </cell>
          <cell r="AN242">
            <v>238</v>
          </cell>
          <cell r="AO242">
            <v>0</v>
          </cell>
          <cell r="AP242">
            <v>242</v>
          </cell>
          <cell r="AQ242">
            <v>3467.250634588564</v>
          </cell>
          <cell r="AR242">
            <v>23909.300634588566</v>
          </cell>
        </row>
        <row r="243">
          <cell r="B243" t="str">
            <v>Koh Suarez Merlissa Isabel</v>
          </cell>
          <cell r="C243">
            <v>241.00533333333334</v>
          </cell>
          <cell r="D243">
            <v>5430.16</v>
          </cell>
          <cell r="E243">
            <v>600</v>
          </cell>
          <cell r="F243">
            <v>1200</v>
          </cell>
          <cell r="G243">
            <v>0</v>
          </cell>
          <cell r="H243">
            <v>0</v>
          </cell>
          <cell r="I243">
            <v>905.02666666666664</v>
          </cell>
          <cell r="J243">
            <v>9640.2133333333331</v>
          </cell>
          <cell r="K243">
            <v>7230.16</v>
          </cell>
          <cell r="L243">
            <v>271.35166666666669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7501.5116666666663</v>
          </cell>
          <cell r="S243">
            <v>4910.1900000000005</v>
          </cell>
          <cell r="T243">
            <v>0.10879999999999999</v>
          </cell>
          <cell r="U243">
            <v>281.9357973333332</v>
          </cell>
          <cell r="V243">
            <v>288.33</v>
          </cell>
          <cell r="W243">
            <v>570.26579733333324</v>
          </cell>
          <cell r="X243">
            <v>570.26579733333324</v>
          </cell>
          <cell r="Y243">
            <v>0</v>
          </cell>
          <cell r="Z243">
            <v>570.26579733333324</v>
          </cell>
          <cell r="AA243">
            <v>7564.920869333333</v>
          </cell>
          <cell r="AB243">
            <v>17205.134202666668</v>
          </cell>
          <cell r="AC243">
            <v>20233.569281112243</v>
          </cell>
          <cell r="AD243">
            <v>12009.95</v>
          </cell>
          <cell r="AE243">
            <v>0.21360000000000001</v>
          </cell>
          <cell r="AF243">
            <v>1756.565078445575</v>
          </cell>
          <cell r="AG243">
            <v>1271.8699999999999</v>
          </cell>
          <cell r="AH243">
            <v>3028.4350784455746</v>
          </cell>
          <cell r="AI243">
            <v>3028.4350784455746</v>
          </cell>
          <cell r="AJ243">
            <v>0</v>
          </cell>
          <cell r="AK243">
            <v>3028.4350784455746</v>
          </cell>
          <cell r="AL243">
            <v>17205.134202666668</v>
          </cell>
          <cell r="AM243">
            <v>0</v>
          </cell>
          <cell r="AN243">
            <v>239</v>
          </cell>
          <cell r="AO243">
            <v>0</v>
          </cell>
          <cell r="AP243">
            <v>243</v>
          </cell>
          <cell r="AQ243">
            <v>2458.1692811122412</v>
          </cell>
          <cell r="AR243">
            <v>17698.869281112242</v>
          </cell>
        </row>
        <row r="244">
          <cell r="B244" t="str">
            <v>Medina Cetina Jose Luis</v>
          </cell>
          <cell r="C244">
            <v>216.69900000000001</v>
          </cell>
          <cell r="D244">
            <v>5354.97</v>
          </cell>
          <cell r="E244">
            <v>600</v>
          </cell>
          <cell r="F244">
            <v>546</v>
          </cell>
          <cell r="G244">
            <v>0</v>
          </cell>
          <cell r="H244">
            <v>0</v>
          </cell>
          <cell r="I244">
            <v>892.495</v>
          </cell>
          <cell r="J244">
            <v>8667.9600000000009</v>
          </cell>
          <cell r="K244">
            <v>6500.97</v>
          </cell>
          <cell r="L244">
            <v>258.82000000000005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6759.79</v>
          </cell>
          <cell r="S244">
            <v>4910.1900000000005</v>
          </cell>
          <cell r="T244">
            <v>0.10879999999999999</v>
          </cell>
          <cell r="U244">
            <v>201.23647999999994</v>
          </cell>
          <cell r="V244">
            <v>288.33</v>
          </cell>
          <cell r="W244">
            <v>489.56647999999996</v>
          </cell>
          <cell r="X244">
            <v>489.56647999999996</v>
          </cell>
          <cell r="Y244">
            <v>253.54</v>
          </cell>
          <cell r="Z244">
            <v>236.02647999999996</v>
          </cell>
          <cell r="AA244">
            <v>7157.4385200000006</v>
          </cell>
          <cell r="AB244">
            <v>15825.398520000002</v>
          </cell>
          <cell r="AC244">
            <v>18479.07324516786</v>
          </cell>
          <cell r="AD244">
            <v>12009.95</v>
          </cell>
          <cell r="AE244">
            <v>0.21360000000000001</v>
          </cell>
          <cell r="AF244">
            <v>1381.8047251678547</v>
          </cell>
          <cell r="AG244">
            <v>1271.8699999999999</v>
          </cell>
          <cell r="AH244">
            <v>2653.6747251678544</v>
          </cell>
          <cell r="AI244">
            <v>2653.6747251678544</v>
          </cell>
          <cell r="AJ244">
            <v>0</v>
          </cell>
          <cell r="AK244">
            <v>2653.6747251678544</v>
          </cell>
          <cell r="AL244">
            <v>15825.398520000006</v>
          </cell>
          <cell r="AM244">
            <v>0</v>
          </cell>
          <cell r="AN244">
            <v>240</v>
          </cell>
          <cell r="AO244">
            <v>0</v>
          </cell>
          <cell r="AP244">
            <v>244</v>
          </cell>
          <cell r="AQ244">
            <v>2417.6482451678544</v>
          </cell>
          <cell r="AR244">
            <v>15944.373245167859</v>
          </cell>
        </row>
        <row r="245">
          <cell r="B245" t="str">
            <v>Canul Y Pech Rafael Gustavo</v>
          </cell>
          <cell r="C245">
            <v>185.94933333333336</v>
          </cell>
          <cell r="D245">
            <v>5578.4800000000005</v>
          </cell>
          <cell r="E245">
            <v>0</v>
          </cell>
          <cell r="F245">
            <v>0</v>
          </cell>
          <cell r="G245">
            <v>0</v>
          </cell>
          <cell r="H245">
            <v>158</v>
          </cell>
          <cell r="I245">
            <v>929.74666666666678</v>
          </cell>
          <cell r="J245">
            <v>7437.9733333333343</v>
          </cell>
          <cell r="K245">
            <v>5736.4800000000005</v>
          </cell>
          <cell r="L245">
            <v>296.07166666666683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6032.5516666666672</v>
          </cell>
          <cell r="S245">
            <v>4910.1900000000005</v>
          </cell>
          <cell r="T245">
            <v>0.10879999999999999</v>
          </cell>
          <cell r="U245">
            <v>122.11294933333333</v>
          </cell>
          <cell r="V245">
            <v>288.33</v>
          </cell>
          <cell r="W245">
            <v>410.44294933333333</v>
          </cell>
          <cell r="X245">
            <v>410.44294933333333</v>
          </cell>
          <cell r="Y245">
            <v>294.63</v>
          </cell>
          <cell r="Z245">
            <v>115.81294933333334</v>
          </cell>
          <cell r="AA245">
            <v>6550.4137173333338</v>
          </cell>
          <cell r="AB245">
            <v>13988.387050666668</v>
          </cell>
          <cell r="AC245">
            <v>16143.097317734828</v>
          </cell>
          <cell r="AD245">
            <v>12009.95</v>
          </cell>
          <cell r="AE245">
            <v>0.21360000000000001</v>
          </cell>
          <cell r="AF245">
            <v>882.84026706815916</v>
          </cell>
          <cell r="AG245">
            <v>1271.8699999999999</v>
          </cell>
          <cell r="AH245">
            <v>2154.7102670681588</v>
          </cell>
          <cell r="AI245">
            <v>2154.7102670681588</v>
          </cell>
          <cell r="AJ245">
            <v>0</v>
          </cell>
          <cell r="AK245">
            <v>2154.7102670681588</v>
          </cell>
          <cell r="AL245">
            <v>13988.387050666668</v>
          </cell>
          <cell r="AM245">
            <v>0</v>
          </cell>
          <cell r="AN245">
            <v>241</v>
          </cell>
          <cell r="AO245">
            <v>0</v>
          </cell>
          <cell r="AP245">
            <v>245</v>
          </cell>
          <cell r="AQ245">
            <v>2038.8973177348255</v>
          </cell>
          <cell r="AR245">
            <v>13608.397317734827</v>
          </cell>
        </row>
        <row r="246">
          <cell r="B246" t="str">
            <v>Parra Parra Nidia Guadalupe</v>
          </cell>
          <cell r="C246">
            <v>243.13400000000001</v>
          </cell>
          <cell r="D246">
            <v>5494.02</v>
          </cell>
          <cell r="E246">
            <v>600</v>
          </cell>
          <cell r="F246">
            <v>1200</v>
          </cell>
          <cell r="G246">
            <v>0</v>
          </cell>
          <cell r="H246">
            <v>158</v>
          </cell>
          <cell r="I246">
            <v>915.67000000000007</v>
          </cell>
          <cell r="J246">
            <v>9725.36</v>
          </cell>
          <cell r="K246">
            <v>7452.02</v>
          </cell>
          <cell r="L246">
            <v>281.99500000000012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7734.0150000000003</v>
          </cell>
          <cell r="S246">
            <v>4910.1900000000005</v>
          </cell>
          <cell r="T246">
            <v>0.10879999999999999</v>
          </cell>
          <cell r="U246">
            <v>307.23215999999996</v>
          </cell>
          <cell r="V246">
            <v>288.33</v>
          </cell>
          <cell r="W246">
            <v>595.56215999999995</v>
          </cell>
          <cell r="X246">
            <v>595.56215999999995</v>
          </cell>
          <cell r="Y246">
            <v>0</v>
          </cell>
          <cell r="Z246">
            <v>595.56215999999995</v>
          </cell>
          <cell r="AA246">
            <v>7772.127840000001</v>
          </cell>
          <cell r="AB246">
            <v>17497.487840000002</v>
          </cell>
          <cell r="AC246">
            <v>20605.331281790437</v>
          </cell>
          <cell r="AD246">
            <v>12009.95</v>
          </cell>
          <cell r="AE246">
            <v>0.21360000000000001</v>
          </cell>
          <cell r="AF246">
            <v>1835.9734417904374</v>
          </cell>
          <cell r="AG246">
            <v>1271.8699999999999</v>
          </cell>
          <cell r="AH246">
            <v>3107.8434417904373</v>
          </cell>
          <cell r="AI246">
            <v>3107.8434417904373</v>
          </cell>
          <cell r="AJ246">
            <v>0</v>
          </cell>
          <cell r="AK246">
            <v>3107.8434417904373</v>
          </cell>
          <cell r="AL246">
            <v>17497.487840000002</v>
          </cell>
          <cell r="AM246">
            <v>0</v>
          </cell>
          <cell r="AN246">
            <v>242</v>
          </cell>
          <cell r="AO246">
            <v>0</v>
          </cell>
          <cell r="AP246">
            <v>246</v>
          </cell>
          <cell r="AQ246">
            <v>2512.2812817904373</v>
          </cell>
          <cell r="AR246">
            <v>18070.631281790436</v>
          </cell>
        </row>
        <row r="247">
          <cell r="B247" t="str">
            <v>Perez Guillermo Claudia Lucia</v>
          </cell>
          <cell r="C247">
            <v>299.27100000000002</v>
          </cell>
          <cell r="D247">
            <v>7798.13</v>
          </cell>
          <cell r="E247">
            <v>600</v>
          </cell>
          <cell r="F247">
            <v>580</v>
          </cell>
          <cell r="G247">
            <v>0</v>
          </cell>
          <cell r="H247">
            <v>158</v>
          </cell>
          <cell r="I247">
            <v>1299.6883333333333</v>
          </cell>
          <cell r="J247">
            <v>11970.84</v>
          </cell>
          <cell r="K247">
            <v>9136.130000000001</v>
          </cell>
          <cell r="L247">
            <v>666.01333333333332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9802.1433333333334</v>
          </cell>
          <cell r="S247">
            <v>8629.2100000000009</v>
          </cell>
          <cell r="T247">
            <v>0.16</v>
          </cell>
          <cell r="U247">
            <v>187.66933333333321</v>
          </cell>
          <cell r="V247">
            <v>692.96</v>
          </cell>
          <cell r="W247">
            <v>880.62933333333331</v>
          </cell>
          <cell r="X247">
            <v>880.62933333333331</v>
          </cell>
          <cell r="Y247">
            <v>0</v>
          </cell>
          <cell r="Z247">
            <v>880.62933333333331</v>
          </cell>
          <cell r="AA247">
            <v>9555.1890000000021</v>
          </cell>
          <cell r="AB247">
            <v>21526.029000000002</v>
          </cell>
          <cell r="AC247">
            <v>25770.63197698745</v>
          </cell>
          <cell r="AD247">
            <v>24222.32</v>
          </cell>
          <cell r="AE247">
            <v>0.23519999999999999</v>
          </cell>
          <cell r="AF247">
            <v>364.16297698744825</v>
          </cell>
          <cell r="AG247">
            <v>3880.44</v>
          </cell>
          <cell r="AH247">
            <v>4244.6029769874485</v>
          </cell>
          <cell r="AI247">
            <v>4244.6029769874485</v>
          </cell>
          <cell r="AJ247">
            <v>0</v>
          </cell>
          <cell r="AK247">
            <v>4244.6029769874485</v>
          </cell>
          <cell r="AL247">
            <v>21526.029000000002</v>
          </cell>
          <cell r="AM247">
            <v>0</v>
          </cell>
          <cell r="AN247">
            <v>243</v>
          </cell>
          <cell r="AO247">
            <v>0</v>
          </cell>
          <cell r="AP247">
            <v>247</v>
          </cell>
          <cell r="AQ247">
            <v>3363.9736436541152</v>
          </cell>
          <cell r="AR247">
            <v>23235.931976987449</v>
          </cell>
        </row>
        <row r="248">
          <cell r="B248" t="str">
            <v>Alvarado Zapata Rodolfo</v>
          </cell>
          <cell r="C248">
            <v>238.89133333333334</v>
          </cell>
          <cell r="D248">
            <v>7166.74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1194.4566666666667</v>
          </cell>
          <cell r="J248">
            <v>9555.6533333333336</v>
          </cell>
          <cell r="K248">
            <v>7166.74</v>
          </cell>
          <cell r="L248">
            <v>560.78166666666675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7727.5216666666665</v>
          </cell>
          <cell r="S248">
            <v>4910.1900000000005</v>
          </cell>
          <cell r="T248">
            <v>0.10879999999999999</v>
          </cell>
          <cell r="U248">
            <v>306.52568533333323</v>
          </cell>
          <cell r="V248">
            <v>288.33</v>
          </cell>
          <cell r="W248">
            <v>594.85568533333321</v>
          </cell>
          <cell r="X248">
            <v>594.85568533333321</v>
          </cell>
          <cell r="Y248">
            <v>0</v>
          </cell>
          <cell r="Z248">
            <v>594.85568533333321</v>
          </cell>
          <cell r="AA248">
            <v>7766.3409813333337</v>
          </cell>
          <cell r="AB248">
            <v>17321.994314666666</v>
          </cell>
          <cell r="AC248">
            <v>20382.170644286198</v>
          </cell>
          <cell r="AD248">
            <v>12009.95</v>
          </cell>
          <cell r="AE248">
            <v>0.21360000000000001</v>
          </cell>
          <cell r="AF248">
            <v>1788.3063296195319</v>
          </cell>
          <cell r="AG248">
            <v>1271.8699999999999</v>
          </cell>
          <cell r="AH248">
            <v>3060.1763296195318</v>
          </cell>
          <cell r="AI248">
            <v>3060.1763296195318</v>
          </cell>
          <cell r="AJ248">
            <v>0</v>
          </cell>
          <cell r="AK248">
            <v>3060.1763296195318</v>
          </cell>
          <cell r="AL248">
            <v>17321.994314666666</v>
          </cell>
          <cell r="AM248">
            <v>0</v>
          </cell>
          <cell r="AN248">
            <v>244</v>
          </cell>
          <cell r="AO248">
            <v>0</v>
          </cell>
          <cell r="AP248">
            <v>248</v>
          </cell>
          <cell r="AQ248">
            <v>2465.3206442861983</v>
          </cell>
          <cell r="AR248">
            <v>17847.470644286197</v>
          </cell>
        </row>
        <row r="249">
          <cell r="B249" t="str">
            <v>Rosas Alonzo Veronica Dominga</v>
          </cell>
          <cell r="C249">
            <v>506.82866666666666</v>
          </cell>
          <cell r="D249">
            <v>15204.86</v>
          </cell>
          <cell r="E249">
            <v>0</v>
          </cell>
          <cell r="F249">
            <v>0</v>
          </cell>
          <cell r="G249">
            <v>0</v>
          </cell>
          <cell r="H249">
            <v>399</v>
          </cell>
          <cell r="I249">
            <v>2534.1433333333334</v>
          </cell>
          <cell r="J249">
            <v>20273.146666666667</v>
          </cell>
          <cell r="K249">
            <v>15603.86</v>
          </cell>
          <cell r="L249">
            <v>1900.4683333333335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17504.328333333335</v>
          </cell>
          <cell r="S249">
            <v>12009.95</v>
          </cell>
          <cell r="T249">
            <v>0.21360000000000001</v>
          </cell>
          <cell r="U249">
            <v>1173.5992120000003</v>
          </cell>
          <cell r="V249">
            <v>1271.8699999999999</v>
          </cell>
          <cell r="W249">
            <v>2445.469212</v>
          </cell>
          <cell r="X249">
            <v>2445.469212</v>
          </cell>
          <cell r="Y249">
            <v>0</v>
          </cell>
          <cell r="Z249">
            <v>2445.469212</v>
          </cell>
          <cell r="AA249">
            <v>15692.534121333334</v>
          </cell>
          <cell r="AB249">
            <v>35965.680787999998</v>
          </cell>
          <cell r="AC249">
            <v>45250.158268571424</v>
          </cell>
          <cell r="AD249">
            <v>38177.700000000004</v>
          </cell>
          <cell r="AE249">
            <v>0.3</v>
          </cell>
          <cell r="AF249">
            <v>2121.7374805714257</v>
          </cell>
          <cell r="AG249">
            <v>7162.74</v>
          </cell>
          <cell r="AH249">
            <v>9284.477480571426</v>
          </cell>
          <cell r="AI249">
            <v>9284.477480571426</v>
          </cell>
          <cell r="AJ249">
            <v>0</v>
          </cell>
          <cell r="AK249">
            <v>9284.477480571426</v>
          </cell>
          <cell r="AL249">
            <v>35965.680787999998</v>
          </cell>
          <cell r="AM249">
            <v>0</v>
          </cell>
          <cell r="AN249">
            <v>245</v>
          </cell>
          <cell r="AO249">
            <v>0</v>
          </cell>
          <cell r="AP249">
            <v>249</v>
          </cell>
          <cell r="AQ249">
            <v>6839.008268571426</v>
          </cell>
          <cell r="AR249">
            <v>42715.458268571427</v>
          </cell>
        </row>
        <row r="250">
          <cell r="B250" t="str">
            <v>Cante Varguez Adylene De Jesus</v>
          </cell>
          <cell r="C250">
            <v>231.83233333333334</v>
          </cell>
          <cell r="D250">
            <v>5354.97</v>
          </cell>
          <cell r="E250">
            <v>600</v>
          </cell>
          <cell r="F250">
            <v>1000</v>
          </cell>
          <cell r="G250">
            <v>0</v>
          </cell>
          <cell r="H250">
            <v>85</v>
          </cell>
          <cell r="I250">
            <v>892.495</v>
          </cell>
          <cell r="J250">
            <v>9273.2933333333331</v>
          </cell>
          <cell r="K250">
            <v>7039.97</v>
          </cell>
          <cell r="L250">
            <v>258.82000000000005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7298.79</v>
          </cell>
          <cell r="S250">
            <v>4910.1900000000005</v>
          </cell>
          <cell r="T250">
            <v>0.10879999999999999</v>
          </cell>
          <cell r="U250">
            <v>259.87967999999995</v>
          </cell>
          <cell r="V250">
            <v>288.33</v>
          </cell>
          <cell r="W250">
            <v>548.20967999999993</v>
          </cell>
          <cell r="X250">
            <v>548.20967999999993</v>
          </cell>
          <cell r="Y250">
            <v>217.61</v>
          </cell>
          <cell r="Z250">
            <v>330.59967999999992</v>
          </cell>
          <cell r="AA250">
            <v>7601.8653199999999</v>
          </cell>
          <cell r="AB250">
            <v>16875.158653333332</v>
          </cell>
          <cell r="AC250">
            <v>19813.966598847066</v>
          </cell>
          <cell r="AD250">
            <v>12009.95</v>
          </cell>
          <cell r="AE250">
            <v>0.21360000000000001</v>
          </cell>
          <cell r="AF250">
            <v>1666.9379455137332</v>
          </cell>
          <cell r="AG250">
            <v>1271.8699999999999</v>
          </cell>
          <cell r="AH250">
            <v>2938.8079455137331</v>
          </cell>
          <cell r="AI250">
            <v>2938.8079455137331</v>
          </cell>
          <cell r="AJ250">
            <v>0</v>
          </cell>
          <cell r="AK250">
            <v>2938.8079455137331</v>
          </cell>
          <cell r="AL250">
            <v>16875.158653333332</v>
          </cell>
          <cell r="AM250">
            <v>0</v>
          </cell>
          <cell r="AN250">
            <v>246</v>
          </cell>
          <cell r="AO250">
            <v>0</v>
          </cell>
          <cell r="AP250">
            <v>250</v>
          </cell>
          <cell r="AQ250">
            <v>2608.2082655137333</v>
          </cell>
          <cell r="AR250">
            <v>17279.266598847065</v>
          </cell>
        </row>
        <row r="251">
          <cell r="B251" t="str">
            <v>Mier Perez Luis Ricardo</v>
          </cell>
          <cell r="C251">
            <v>227.91133333333335</v>
          </cell>
          <cell r="D251">
            <v>6569.34</v>
          </cell>
          <cell r="E251">
            <v>268</v>
          </cell>
          <cell r="F251">
            <v>0</v>
          </cell>
          <cell r="G251">
            <v>0</v>
          </cell>
          <cell r="H251">
            <v>399</v>
          </cell>
          <cell r="I251">
            <v>1094.8900000000001</v>
          </cell>
          <cell r="J251">
            <v>9116.4533333333347</v>
          </cell>
          <cell r="K251">
            <v>7236.34</v>
          </cell>
          <cell r="L251">
            <v>461.21500000000015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7697.5550000000003</v>
          </cell>
          <cell r="S251">
            <v>4910.1900000000005</v>
          </cell>
          <cell r="T251">
            <v>0.10879999999999999</v>
          </cell>
          <cell r="U251">
            <v>303.26531199999994</v>
          </cell>
          <cell r="V251">
            <v>288.33</v>
          </cell>
          <cell r="W251">
            <v>591.59531199999992</v>
          </cell>
          <cell r="X251">
            <v>591.59531199999992</v>
          </cell>
          <cell r="Y251">
            <v>0</v>
          </cell>
          <cell r="Z251">
            <v>591.59531199999992</v>
          </cell>
          <cell r="AA251">
            <v>7739.6346880000001</v>
          </cell>
          <cell r="AB251">
            <v>16856.088021333337</v>
          </cell>
          <cell r="AC251">
            <v>19789.716049508312</v>
          </cell>
          <cell r="AD251">
            <v>12009.95</v>
          </cell>
          <cell r="AE251">
            <v>0.21360000000000001</v>
          </cell>
          <cell r="AF251">
            <v>1661.7580281749754</v>
          </cell>
          <cell r="AG251">
            <v>1271.8699999999999</v>
          </cell>
          <cell r="AH251">
            <v>2933.628028174975</v>
          </cell>
          <cell r="AI251">
            <v>2933.628028174975</v>
          </cell>
          <cell r="AJ251">
            <v>0</v>
          </cell>
          <cell r="AK251">
            <v>2933.628028174975</v>
          </cell>
          <cell r="AL251">
            <v>16856.088021333337</v>
          </cell>
          <cell r="AM251">
            <v>0</v>
          </cell>
          <cell r="AN251">
            <v>247</v>
          </cell>
          <cell r="AO251">
            <v>0</v>
          </cell>
          <cell r="AP251">
            <v>251</v>
          </cell>
          <cell r="AQ251">
            <v>2342.0327161749751</v>
          </cell>
          <cell r="AR251">
            <v>17255.016049508311</v>
          </cell>
        </row>
        <row r="252">
          <cell r="B252" t="str">
            <v>Ceron Concha Leticia Margarita</v>
          </cell>
          <cell r="C252">
            <v>359.9376666666667</v>
          </cell>
          <cell r="D252">
            <v>7798.13</v>
          </cell>
          <cell r="E252">
            <v>600</v>
          </cell>
          <cell r="F252">
            <v>2400</v>
          </cell>
          <cell r="G252">
            <v>0</v>
          </cell>
          <cell r="H252">
            <v>232</v>
          </cell>
          <cell r="I252">
            <v>1299.6883333333333</v>
          </cell>
          <cell r="J252">
            <v>14397.506666666668</v>
          </cell>
          <cell r="K252">
            <v>11030.130000000001</v>
          </cell>
          <cell r="L252">
            <v>666.01333333333332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11696.143333333333</v>
          </cell>
          <cell r="S252">
            <v>10031.08</v>
          </cell>
          <cell r="T252">
            <v>0.1792</v>
          </cell>
          <cell r="U252">
            <v>298.37934933333338</v>
          </cell>
          <cell r="V252">
            <v>917.26</v>
          </cell>
          <cell r="W252">
            <v>1215.6393493333335</v>
          </cell>
          <cell r="X252">
            <v>1215.6393493333335</v>
          </cell>
          <cell r="Y252">
            <v>0</v>
          </cell>
          <cell r="Z252">
            <v>1215.6393493333335</v>
          </cell>
          <cell r="AA252">
            <v>11114.178984000002</v>
          </cell>
          <cell r="AB252">
            <v>25511.68565066667</v>
          </cell>
          <cell r="AC252">
            <v>30982.003120641566</v>
          </cell>
          <cell r="AD252">
            <v>24222.32</v>
          </cell>
          <cell r="AE252">
            <v>0.23519999999999999</v>
          </cell>
          <cell r="AF252">
            <v>1589.8774699748963</v>
          </cell>
          <cell r="AG252">
            <v>3880.44</v>
          </cell>
          <cell r="AH252">
            <v>5470.3174699748961</v>
          </cell>
          <cell r="AI252">
            <v>5470.3174699748961</v>
          </cell>
          <cell r="AJ252">
            <v>0</v>
          </cell>
          <cell r="AK252">
            <v>5470.3174699748961</v>
          </cell>
          <cell r="AL252">
            <v>25511.68565066667</v>
          </cell>
          <cell r="AM252">
            <v>0</v>
          </cell>
          <cell r="AN252">
            <v>248</v>
          </cell>
          <cell r="AO252">
            <v>0</v>
          </cell>
          <cell r="AP252">
            <v>252</v>
          </cell>
          <cell r="AQ252">
            <v>4254.6781206415626</v>
          </cell>
          <cell r="AR252">
            <v>28447.303120641565</v>
          </cell>
        </row>
        <row r="253">
          <cell r="B253" t="str">
            <v>Gonzalez Ruiz Oscar Mateo</v>
          </cell>
          <cell r="C253">
            <v>236.05166666666668</v>
          </cell>
          <cell r="D253">
            <v>6218.1100000000006</v>
          </cell>
          <cell r="E253">
            <v>600</v>
          </cell>
          <cell r="F253">
            <v>263.44</v>
          </cell>
          <cell r="G253">
            <v>0</v>
          </cell>
          <cell r="H253">
            <v>232</v>
          </cell>
          <cell r="I253">
            <v>1036.3516666666667</v>
          </cell>
          <cell r="J253">
            <v>9442.0666666666675</v>
          </cell>
          <cell r="K253">
            <v>7313.55</v>
          </cell>
          <cell r="L253">
            <v>402.67666666666673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7716.2266666666674</v>
          </cell>
          <cell r="S253">
            <v>4910.1900000000005</v>
          </cell>
          <cell r="T253">
            <v>0.10879999999999999</v>
          </cell>
          <cell r="U253">
            <v>305.29678933333332</v>
          </cell>
          <cell r="V253">
            <v>288.33</v>
          </cell>
          <cell r="W253">
            <v>593.62678933333336</v>
          </cell>
          <cell r="X253">
            <v>593.62678933333336</v>
          </cell>
          <cell r="Y253">
            <v>0</v>
          </cell>
          <cell r="Z253">
            <v>593.62678933333336</v>
          </cell>
          <cell r="AA253">
            <v>7756.2748773333333</v>
          </cell>
          <cell r="AB253">
            <v>17198.341544000003</v>
          </cell>
          <cell r="AC253">
            <v>20224.931617497459</v>
          </cell>
          <cell r="AD253">
            <v>12009.95</v>
          </cell>
          <cell r="AE253">
            <v>0.21360000000000001</v>
          </cell>
          <cell r="AF253">
            <v>1754.7200734974572</v>
          </cell>
          <cell r="AG253">
            <v>1271.8699999999999</v>
          </cell>
          <cell r="AH253">
            <v>3026.5900734974571</v>
          </cell>
          <cell r="AI253">
            <v>3026.5900734974571</v>
          </cell>
          <cell r="AJ253">
            <v>0</v>
          </cell>
          <cell r="AK253">
            <v>3026.5900734974571</v>
          </cell>
          <cell r="AL253">
            <v>17198.341544000003</v>
          </cell>
          <cell r="AM253">
            <v>0</v>
          </cell>
          <cell r="AN253">
            <v>249</v>
          </cell>
          <cell r="AO253">
            <v>0</v>
          </cell>
          <cell r="AP253">
            <v>253</v>
          </cell>
          <cell r="AQ253">
            <v>2432.9632841641237</v>
          </cell>
          <cell r="AR253">
            <v>17690.231617497459</v>
          </cell>
        </row>
        <row r="254">
          <cell r="B254" t="str">
            <v>Huchim Osalde Diego Martin</v>
          </cell>
          <cell r="C254">
            <v>338.55666666666667</v>
          </cell>
          <cell r="D254">
            <v>9156.7000000000007</v>
          </cell>
          <cell r="E254">
            <v>600</v>
          </cell>
          <cell r="F254">
            <v>400</v>
          </cell>
          <cell r="G254">
            <v>0</v>
          </cell>
          <cell r="H254">
            <v>158</v>
          </cell>
          <cell r="I254">
            <v>1526.1166666666668</v>
          </cell>
          <cell r="J254">
            <v>13542.266666666666</v>
          </cell>
          <cell r="K254">
            <v>10314.700000000001</v>
          </cell>
          <cell r="L254">
            <v>892.44166666666683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11207.141666666668</v>
          </cell>
          <cell r="S254">
            <v>10031.08</v>
          </cell>
          <cell r="T254">
            <v>0.1792</v>
          </cell>
          <cell r="U254">
            <v>210.75025066666697</v>
          </cell>
          <cell r="V254">
            <v>917.26</v>
          </cell>
          <cell r="W254">
            <v>1128.0102506666669</v>
          </cell>
          <cell r="X254">
            <v>1128.0102506666669</v>
          </cell>
          <cell r="Y254">
            <v>0</v>
          </cell>
          <cell r="Z254">
            <v>1128.0102506666669</v>
          </cell>
          <cell r="AA254">
            <v>10712.806416000001</v>
          </cell>
          <cell r="AB254">
            <v>24255.07308266667</v>
          </cell>
          <cell r="AC254">
            <v>29338.942754532782</v>
          </cell>
          <cell r="AD254">
            <v>24222.32</v>
          </cell>
          <cell r="AE254">
            <v>0.23519999999999999</v>
          </cell>
          <cell r="AF254">
            <v>1203.4296718661103</v>
          </cell>
          <cell r="AG254">
            <v>3880.44</v>
          </cell>
          <cell r="AH254">
            <v>5083.8696718661104</v>
          </cell>
          <cell r="AI254">
            <v>5083.8696718661104</v>
          </cell>
          <cell r="AJ254">
            <v>0</v>
          </cell>
          <cell r="AK254">
            <v>5083.8696718661104</v>
          </cell>
          <cell r="AL254">
            <v>24255.07308266667</v>
          </cell>
          <cell r="AM254">
            <v>0</v>
          </cell>
          <cell r="AN254">
            <v>250</v>
          </cell>
          <cell r="AO254">
            <v>0</v>
          </cell>
          <cell r="AP254">
            <v>254</v>
          </cell>
          <cell r="AQ254">
            <v>3955.8594211994432</v>
          </cell>
          <cell r="AR254">
            <v>26804.242754532781</v>
          </cell>
        </row>
        <row r="255">
          <cell r="B255" t="str">
            <v>Colli Lopez Martha Feliciana</v>
          </cell>
          <cell r="C255">
            <v>232.87033333333335</v>
          </cell>
          <cell r="D255">
            <v>6836.1100000000006</v>
          </cell>
          <cell r="E255">
            <v>150</v>
          </cell>
          <cell r="F255">
            <v>0</v>
          </cell>
          <cell r="G255">
            <v>0</v>
          </cell>
          <cell r="H255">
            <v>399</v>
          </cell>
          <cell r="I255">
            <v>1139.3516666666667</v>
          </cell>
          <cell r="J255">
            <v>9314.8133333333335</v>
          </cell>
          <cell r="K255">
            <v>7385.1100000000006</v>
          </cell>
          <cell r="L255">
            <v>505.67666666666673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7890.7866666666669</v>
          </cell>
          <cell r="S255">
            <v>4910.1900000000005</v>
          </cell>
          <cell r="T255">
            <v>0.10879999999999999</v>
          </cell>
          <cell r="U255">
            <v>324.2889173333333</v>
          </cell>
          <cell r="V255">
            <v>288.33</v>
          </cell>
          <cell r="W255">
            <v>612.61891733333323</v>
          </cell>
          <cell r="X255">
            <v>612.61891733333323</v>
          </cell>
          <cell r="Y255">
            <v>0</v>
          </cell>
          <cell r="Z255">
            <v>612.61891733333323</v>
          </cell>
          <cell r="AA255">
            <v>7911.8427493333347</v>
          </cell>
          <cell r="AB255">
            <v>17226.656082666668</v>
          </cell>
          <cell r="AC255">
            <v>20260.936880298406</v>
          </cell>
          <cell r="AD255">
            <v>12009.95</v>
          </cell>
          <cell r="AE255">
            <v>0.21360000000000001</v>
          </cell>
          <cell r="AF255">
            <v>1762.4107976317396</v>
          </cell>
          <cell r="AG255">
            <v>1271.8699999999999</v>
          </cell>
          <cell r="AH255">
            <v>3034.2807976317395</v>
          </cell>
          <cell r="AI255">
            <v>3034.2807976317395</v>
          </cell>
          <cell r="AJ255">
            <v>0</v>
          </cell>
          <cell r="AK255">
            <v>3034.2807976317395</v>
          </cell>
          <cell r="AL255">
            <v>17226.656082666668</v>
          </cell>
          <cell r="AM255">
            <v>0</v>
          </cell>
          <cell r="AN255">
            <v>251</v>
          </cell>
          <cell r="AO255">
            <v>0</v>
          </cell>
          <cell r="AP255">
            <v>255</v>
          </cell>
          <cell r="AQ255">
            <v>2421.6618802984062</v>
          </cell>
          <cell r="AR255">
            <v>17726.236880298406</v>
          </cell>
        </row>
        <row r="256">
          <cell r="B256" t="str">
            <v>Aguilar Gongora Martha Cecilia</v>
          </cell>
          <cell r="C256">
            <v>276.86399999999998</v>
          </cell>
          <cell r="D256">
            <v>8305.92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1384.32</v>
          </cell>
          <cell r="J256">
            <v>11074.56</v>
          </cell>
          <cell r="K256">
            <v>8305.92</v>
          </cell>
          <cell r="L256">
            <v>750.64499999999998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9056.5650000000005</v>
          </cell>
          <cell r="S256">
            <v>8629.2100000000009</v>
          </cell>
          <cell r="T256">
            <v>0.16</v>
          </cell>
          <cell r="U256">
            <v>68.376799999999932</v>
          </cell>
          <cell r="V256">
            <v>692.96</v>
          </cell>
          <cell r="W256">
            <v>761.33679999999993</v>
          </cell>
          <cell r="X256">
            <v>761.33679999999993</v>
          </cell>
          <cell r="Y256">
            <v>0</v>
          </cell>
          <cell r="Z256">
            <v>761.33679999999993</v>
          </cell>
          <cell r="AA256">
            <v>8928.9032000000007</v>
          </cell>
          <cell r="AB256">
            <v>20003.463199999998</v>
          </cell>
          <cell r="AC256">
            <v>23791.973397761951</v>
          </cell>
          <cell r="AD256">
            <v>12009.95</v>
          </cell>
          <cell r="AE256">
            <v>0.21360000000000001</v>
          </cell>
          <cell r="AF256">
            <v>2516.6401977619525</v>
          </cell>
          <cell r="AG256">
            <v>1271.8699999999999</v>
          </cell>
          <cell r="AH256">
            <v>3788.5101977619524</v>
          </cell>
          <cell r="AI256">
            <v>3788.5101977619524</v>
          </cell>
          <cell r="AJ256">
            <v>0</v>
          </cell>
          <cell r="AK256">
            <v>3788.5101977619524</v>
          </cell>
          <cell r="AL256">
            <v>20003.463199999998</v>
          </cell>
          <cell r="AM256">
            <v>0</v>
          </cell>
          <cell r="AN256">
            <v>252</v>
          </cell>
          <cell r="AO256">
            <v>0</v>
          </cell>
          <cell r="AP256">
            <v>256</v>
          </cell>
          <cell r="AQ256">
            <v>3027.1733977619524</v>
          </cell>
          <cell r="AR256">
            <v>21257.27339776195</v>
          </cell>
        </row>
        <row r="257">
          <cell r="B257" t="str">
            <v>Quiroz Rivas Israel Abraham</v>
          </cell>
          <cell r="C257">
            <v>326.60433333333339</v>
          </cell>
          <cell r="D257">
            <v>7798.13</v>
          </cell>
          <cell r="E257">
            <v>600</v>
          </cell>
          <cell r="F257">
            <v>1400</v>
          </cell>
          <cell r="G257">
            <v>0</v>
          </cell>
          <cell r="H257">
            <v>312</v>
          </cell>
          <cell r="I257">
            <v>1299.6883333333333</v>
          </cell>
          <cell r="J257">
            <v>13064.173333333336</v>
          </cell>
          <cell r="K257">
            <v>10110.130000000001</v>
          </cell>
          <cell r="L257">
            <v>666.01333333333332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10776.143333333333</v>
          </cell>
          <cell r="S257">
            <v>10031.08</v>
          </cell>
          <cell r="T257">
            <v>0.1792</v>
          </cell>
          <cell r="U257">
            <v>133.51534933333338</v>
          </cell>
          <cell r="V257">
            <v>917.26</v>
          </cell>
          <cell r="W257">
            <v>1050.7753493333335</v>
          </cell>
          <cell r="X257">
            <v>1050.7753493333335</v>
          </cell>
          <cell r="Y257">
            <v>0</v>
          </cell>
          <cell r="Z257">
            <v>1050.7753493333335</v>
          </cell>
          <cell r="AA257">
            <v>10359.042984000002</v>
          </cell>
          <cell r="AB257">
            <v>23423.216317333339</v>
          </cell>
          <cell r="AC257">
            <v>28251.263929567649</v>
          </cell>
          <cell r="AD257">
            <v>24222.32</v>
          </cell>
          <cell r="AE257">
            <v>0.23519999999999999</v>
          </cell>
          <cell r="AF257">
            <v>947.60761223431109</v>
          </cell>
          <cell r="AG257">
            <v>3880.44</v>
          </cell>
          <cell r="AH257">
            <v>4828.0476122343116</v>
          </cell>
          <cell r="AI257">
            <v>4828.0476122343116</v>
          </cell>
          <cell r="AJ257">
            <v>0</v>
          </cell>
          <cell r="AK257">
            <v>4828.0476122343116</v>
          </cell>
          <cell r="AL257">
            <v>23423.216317333339</v>
          </cell>
          <cell r="AM257">
            <v>0</v>
          </cell>
          <cell r="AN257">
            <v>253</v>
          </cell>
          <cell r="AO257">
            <v>0</v>
          </cell>
          <cell r="AP257">
            <v>257</v>
          </cell>
          <cell r="AQ257">
            <v>3777.2722629009781</v>
          </cell>
          <cell r="AR257">
            <v>25716.563929567648</v>
          </cell>
        </row>
        <row r="258">
          <cell r="B258" t="str">
            <v>Silva Camelo Jose Dolores</v>
          </cell>
          <cell r="C258">
            <v>293.27100000000002</v>
          </cell>
          <cell r="D258">
            <v>7798.13</v>
          </cell>
          <cell r="E258">
            <v>600</v>
          </cell>
          <cell r="F258">
            <v>400</v>
          </cell>
          <cell r="G258">
            <v>0</v>
          </cell>
          <cell r="H258">
            <v>399</v>
          </cell>
          <cell r="I258">
            <v>1299.6883333333333</v>
          </cell>
          <cell r="J258">
            <v>11730.84</v>
          </cell>
          <cell r="K258">
            <v>9197.130000000001</v>
          </cell>
          <cell r="L258">
            <v>666.01333333333332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9863.1433333333334</v>
          </cell>
          <cell r="S258">
            <v>8629.2100000000009</v>
          </cell>
          <cell r="T258">
            <v>0.16</v>
          </cell>
          <cell r="U258">
            <v>197.4293333333332</v>
          </cell>
          <cell r="V258">
            <v>692.96</v>
          </cell>
          <cell r="W258">
            <v>890.3893333333333</v>
          </cell>
          <cell r="X258">
            <v>890.3893333333333</v>
          </cell>
          <cell r="Y258">
            <v>0</v>
          </cell>
          <cell r="Z258">
            <v>890.3893333333333</v>
          </cell>
          <cell r="AA258">
            <v>9606.4290000000019</v>
          </cell>
          <cell r="AB258">
            <v>21337.269</v>
          </cell>
          <cell r="AC258">
            <v>25523.822353556487</v>
          </cell>
          <cell r="AD258">
            <v>24222.32</v>
          </cell>
          <cell r="AE258">
            <v>0.23519999999999999</v>
          </cell>
          <cell r="AF258">
            <v>306.11335355648572</v>
          </cell>
          <cell r="AG258">
            <v>3880.44</v>
          </cell>
          <cell r="AH258">
            <v>4186.5533535564855</v>
          </cell>
          <cell r="AI258">
            <v>4186.5533535564855</v>
          </cell>
          <cell r="AJ258">
            <v>0</v>
          </cell>
          <cell r="AK258">
            <v>4186.5533535564855</v>
          </cell>
          <cell r="AL258">
            <v>21337.269</v>
          </cell>
          <cell r="AM258">
            <v>0</v>
          </cell>
          <cell r="AN258">
            <v>254</v>
          </cell>
          <cell r="AO258">
            <v>0</v>
          </cell>
          <cell r="AP258">
            <v>258</v>
          </cell>
          <cell r="AQ258">
            <v>3296.164020223152</v>
          </cell>
          <cell r="AR258">
            <v>22989.122353556486</v>
          </cell>
        </row>
        <row r="259">
          <cell r="B259" t="str">
            <v>Herrera Marrufo Juan Antonio</v>
          </cell>
          <cell r="C259">
            <v>342.53333333333336</v>
          </cell>
          <cell r="D259">
            <v>9476</v>
          </cell>
          <cell r="E259">
            <v>600</v>
          </cell>
          <cell r="F259">
            <v>200</v>
          </cell>
          <cell r="G259">
            <v>0</v>
          </cell>
          <cell r="H259">
            <v>399</v>
          </cell>
          <cell r="I259">
            <v>1579.3333333333333</v>
          </cell>
          <cell r="J259">
            <v>13701.333333333334</v>
          </cell>
          <cell r="K259">
            <v>10675</v>
          </cell>
          <cell r="L259">
            <v>945.6583333333333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11620.658333333333</v>
          </cell>
          <cell r="S259">
            <v>10031.08</v>
          </cell>
          <cell r="T259">
            <v>0.1792</v>
          </cell>
          <cell r="U259">
            <v>284.85243733333328</v>
          </cell>
          <cell r="V259">
            <v>917.26</v>
          </cell>
          <cell r="W259">
            <v>1202.1124373333332</v>
          </cell>
          <cell r="X259">
            <v>1202.1124373333332</v>
          </cell>
          <cell r="Y259">
            <v>0</v>
          </cell>
          <cell r="Z259">
            <v>1202.1124373333332</v>
          </cell>
          <cell r="AA259">
            <v>11052.220896000001</v>
          </cell>
          <cell r="AB259">
            <v>24753.554229333335</v>
          </cell>
          <cell r="AC259">
            <v>29990.722496513252</v>
          </cell>
          <cell r="AD259">
            <v>24222.32</v>
          </cell>
          <cell r="AE259">
            <v>0.23519999999999999</v>
          </cell>
          <cell r="AF259">
            <v>1356.7282671799169</v>
          </cell>
          <cell r="AG259">
            <v>3880.44</v>
          </cell>
          <cell r="AH259">
            <v>5237.1682671799172</v>
          </cell>
          <cell r="AI259">
            <v>5237.1682671799172</v>
          </cell>
          <cell r="AJ259">
            <v>0</v>
          </cell>
          <cell r="AK259">
            <v>5237.1682671799172</v>
          </cell>
          <cell r="AL259">
            <v>24753.554229333335</v>
          </cell>
          <cell r="AM259">
            <v>0</v>
          </cell>
          <cell r="AN259">
            <v>255</v>
          </cell>
          <cell r="AO259">
            <v>0</v>
          </cell>
          <cell r="AP259">
            <v>259</v>
          </cell>
          <cell r="AQ259">
            <v>4035.0558298465839</v>
          </cell>
          <cell r="AR259">
            <v>27456.022496513251</v>
          </cell>
        </row>
        <row r="260">
          <cell r="B260" t="str">
            <v>Castro Albornoz Maria Isabel</v>
          </cell>
          <cell r="C260">
            <v>241.72300000000001</v>
          </cell>
          <cell r="D260">
            <v>6218.1100000000006</v>
          </cell>
          <cell r="E260">
            <v>600</v>
          </cell>
          <cell r="F260">
            <v>433.58</v>
          </cell>
          <cell r="G260">
            <v>0</v>
          </cell>
          <cell r="H260">
            <v>158</v>
          </cell>
          <cell r="I260">
            <v>1036.3516666666667</v>
          </cell>
          <cell r="J260">
            <v>9668.92</v>
          </cell>
          <cell r="K260">
            <v>7409.6900000000005</v>
          </cell>
          <cell r="L260">
            <v>402.67666666666673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7812.3666666666668</v>
          </cell>
          <cell r="S260">
            <v>4910.1900000000005</v>
          </cell>
          <cell r="T260">
            <v>0.10879999999999999</v>
          </cell>
          <cell r="U260">
            <v>315.75682133333328</v>
          </cell>
          <cell r="V260">
            <v>288.33</v>
          </cell>
          <cell r="W260">
            <v>604.08682133333332</v>
          </cell>
          <cell r="X260">
            <v>604.08682133333332</v>
          </cell>
          <cell r="Y260">
            <v>0</v>
          </cell>
          <cell r="Z260">
            <v>604.08682133333332</v>
          </cell>
          <cell r="AA260">
            <v>7841.9548453333346</v>
          </cell>
          <cell r="AB260">
            <v>17510.874845333336</v>
          </cell>
          <cell r="AC260">
            <v>20622.354432010852</v>
          </cell>
          <cell r="AD260">
            <v>12009.95</v>
          </cell>
          <cell r="AE260">
            <v>0.21360000000000001</v>
          </cell>
          <cell r="AF260">
            <v>1839.6095866775179</v>
          </cell>
          <cell r="AG260">
            <v>1271.8699999999999</v>
          </cell>
          <cell r="AH260">
            <v>3111.4795866775175</v>
          </cell>
          <cell r="AI260">
            <v>3111.4795866775175</v>
          </cell>
          <cell r="AJ260">
            <v>0</v>
          </cell>
          <cell r="AK260">
            <v>3111.4795866775175</v>
          </cell>
          <cell r="AL260">
            <v>17510.874845333336</v>
          </cell>
          <cell r="AM260">
            <v>0</v>
          </cell>
          <cell r="AN260">
            <v>256</v>
          </cell>
          <cell r="AO260">
            <v>0</v>
          </cell>
          <cell r="AP260">
            <v>260</v>
          </cell>
          <cell r="AQ260">
            <v>2507.3927653441842</v>
          </cell>
          <cell r="AR260">
            <v>18087.654432010851</v>
          </cell>
        </row>
        <row r="261">
          <cell r="B261" t="str">
            <v>Chin Chan Maria Mercedes</v>
          </cell>
          <cell r="C261">
            <v>242.45700000000002</v>
          </cell>
          <cell r="D261">
            <v>6218.1100000000006</v>
          </cell>
          <cell r="E261">
            <v>600</v>
          </cell>
          <cell r="F261">
            <v>455.6</v>
          </cell>
          <cell r="G261">
            <v>0</v>
          </cell>
          <cell r="H261">
            <v>158</v>
          </cell>
          <cell r="I261">
            <v>1036.3516666666667</v>
          </cell>
          <cell r="J261">
            <v>9698.2800000000007</v>
          </cell>
          <cell r="K261">
            <v>7431.7100000000009</v>
          </cell>
          <cell r="L261">
            <v>402.67666666666673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7834.3866666666672</v>
          </cell>
          <cell r="S261">
            <v>4910.1900000000005</v>
          </cell>
          <cell r="T261">
            <v>0.10879999999999999</v>
          </cell>
          <cell r="U261">
            <v>318.15259733333335</v>
          </cell>
          <cell r="V261">
            <v>288.33</v>
          </cell>
          <cell r="W261">
            <v>606.48259733333339</v>
          </cell>
          <cell r="X261">
            <v>606.48259733333339</v>
          </cell>
          <cell r="Y261">
            <v>0</v>
          </cell>
          <cell r="Z261">
            <v>606.48259733333339</v>
          </cell>
          <cell r="AA261">
            <v>7861.5790693333347</v>
          </cell>
          <cell r="AB261">
            <v>17559.859069333335</v>
          </cell>
          <cell r="AC261">
            <v>20684.643628348596</v>
          </cell>
          <cell r="AD261">
            <v>12009.95</v>
          </cell>
          <cell r="AE261">
            <v>0.21360000000000001</v>
          </cell>
          <cell r="AF261">
            <v>1852.9145590152602</v>
          </cell>
          <cell r="AG261">
            <v>1271.8699999999999</v>
          </cell>
          <cell r="AH261">
            <v>3124.7845590152601</v>
          </cell>
          <cell r="AI261">
            <v>3124.7845590152601</v>
          </cell>
          <cell r="AJ261">
            <v>0</v>
          </cell>
          <cell r="AK261">
            <v>3124.7845590152601</v>
          </cell>
          <cell r="AL261">
            <v>17559.859069333335</v>
          </cell>
          <cell r="AM261">
            <v>0</v>
          </cell>
          <cell r="AN261">
            <v>257</v>
          </cell>
          <cell r="AO261">
            <v>0</v>
          </cell>
          <cell r="AP261">
            <v>261</v>
          </cell>
          <cell r="AQ261">
            <v>2518.3019616819265</v>
          </cell>
          <cell r="AR261">
            <v>18149.943628348596</v>
          </cell>
        </row>
        <row r="262">
          <cell r="B262" t="str">
            <v>Pinzon Cachon Carlos Desiderio</v>
          </cell>
          <cell r="C262">
            <v>376.86399999999998</v>
          </cell>
          <cell r="D262">
            <v>8305.92</v>
          </cell>
          <cell r="E262">
            <v>600</v>
          </cell>
          <cell r="F262">
            <v>2400</v>
          </cell>
          <cell r="G262">
            <v>0</v>
          </cell>
          <cell r="H262">
            <v>85</v>
          </cell>
          <cell r="I262">
            <v>1384.32</v>
          </cell>
          <cell r="J262">
            <v>15074.56</v>
          </cell>
          <cell r="K262">
            <v>11390.92</v>
          </cell>
          <cell r="L262">
            <v>750.64499999999998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12141.565000000001</v>
          </cell>
          <cell r="S262">
            <v>12009.95</v>
          </cell>
          <cell r="T262">
            <v>0.21360000000000001</v>
          </cell>
          <cell r="U262">
            <v>28.112963999999955</v>
          </cell>
          <cell r="V262">
            <v>1271.8699999999999</v>
          </cell>
          <cell r="W262">
            <v>1299.9829639999998</v>
          </cell>
          <cell r="X262">
            <v>1299.9829639999998</v>
          </cell>
          <cell r="Y262">
            <v>0</v>
          </cell>
          <cell r="Z262">
            <v>1299.9829639999998</v>
          </cell>
          <cell r="AA262">
            <v>11475.257035999999</v>
          </cell>
          <cell r="AB262">
            <v>26549.817036</v>
          </cell>
          <cell r="AC262">
            <v>32339.392484309625</v>
          </cell>
          <cell r="AD262">
            <v>24222.32</v>
          </cell>
          <cell r="AE262">
            <v>0.23519999999999999</v>
          </cell>
          <cell r="AF262">
            <v>1909.1354483096238</v>
          </cell>
          <cell r="AG262">
            <v>3880.44</v>
          </cell>
          <cell r="AH262">
            <v>5789.5754483096243</v>
          </cell>
          <cell r="AI262">
            <v>5789.5754483096243</v>
          </cell>
          <cell r="AJ262">
            <v>0</v>
          </cell>
          <cell r="AK262">
            <v>5789.5754483096243</v>
          </cell>
          <cell r="AL262">
            <v>26549.817036</v>
          </cell>
          <cell r="AM262">
            <v>0</v>
          </cell>
          <cell r="AN262">
            <v>258</v>
          </cell>
          <cell r="AO262">
            <v>0</v>
          </cell>
          <cell r="AP262">
            <v>262</v>
          </cell>
          <cell r="AQ262">
            <v>4489.5924843096245</v>
          </cell>
          <cell r="AR262">
            <v>29804.692484309624</v>
          </cell>
        </row>
        <row r="263">
          <cell r="B263" t="str">
            <v>Sabido Soberanis Glafira Leticia</v>
          </cell>
          <cell r="C263">
            <v>305.22333333333336</v>
          </cell>
          <cell r="D263">
            <v>9156.7000000000007</v>
          </cell>
          <cell r="E263">
            <v>0</v>
          </cell>
          <cell r="F263">
            <v>0</v>
          </cell>
          <cell r="G263">
            <v>0</v>
          </cell>
          <cell r="H263">
            <v>399</v>
          </cell>
          <cell r="I263">
            <v>1526.1166666666668</v>
          </cell>
          <cell r="J263">
            <v>12208.933333333334</v>
          </cell>
          <cell r="K263">
            <v>9555.7000000000007</v>
          </cell>
          <cell r="L263">
            <v>892.44166666666683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10448.141666666668</v>
          </cell>
          <cell r="S263">
            <v>10031.08</v>
          </cell>
          <cell r="T263">
            <v>0.1792</v>
          </cell>
          <cell r="U263">
            <v>74.737450666666959</v>
          </cell>
          <cell r="V263">
            <v>917.26</v>
          </cell>
          <cell r="W263">
            <v>991.99745066666696</v>
          </cell>
          <cell r="X263">
            <v>991.99745066666696</v>
          </cell>
          <cell r="Y263">
            <v>0</v>
          </cell>
          <cell r="Z263">
            <v>991.99745066666696</v>
          </cell>
          <cell r="AA263">
            <v>10089.819216</v>
          </cell>
          <cell r="AB263">
            <v>22298.752549333334</v>
          </cell>
          <cell r="AC263">
            <v>26780.99226638773</v>
          </cell>
          <cell r="AD263">
            <v>24222.32</v>
          </cell>
          <cell r="AE263">
            <v>0.23519999999999999</v>
          </cell>
          <cell r="AF263">
            <v>601.79971705439402</v>
          </cell>
          <cell r="AG263">
            <v>3880.44</v>
          </cell>
          <cell r="AH263">
            <v>4482.2397170543936</v>
          </cell>
          <cell r="AI263">
            <v>4482.2397170543936</v>
          </cell>
          <cell r="AJ263">
            <v>0</v>
          </cell>
          <cell r="AK263">
            <v>4482.2397170543936</v>
          </cell>
          <cell r="AL263">
            <v>22298.752549333338</v>
          </cell>
          <cell r="AM263">
            <v>0</v>
          </cell>
          <cell r="AN263">
            <v>259</v>
          </cell>
          <cell r="AO263">
            <v>0</v>
          </cell>
          <cell r="AP263">
            <v>263</v>
          </cell>
          <cell r="AQ263">
            <v>3490.2422663877269</v>
          </cell>
          <cell r="AR263">
            <v>24246.292266387729</v>
          </cell>
        </row>
        <row r="264">
          <cell r="B264" t="str">
            <v>Segovia Cabrales Carlos Fabian</v>
          </cell>
          <cell r="C264">
            <v>332.53333333333336</v>
          </cell>
          <cell r="D264">
            <v>9476</v>
          </cell>
          <cell r="E264">
            <v>500</v>
          </cell>
          <cell r="F264">
            <v>0</v>
          </cell>
          <cell r="G264">
            <v>0</v>
          </cell>
          <cell r="H264">
            <v>158</v>
          </cell>
          <cell r="I264">
            <v>1579.3333333333333</v>
          </cell>
          <cell r="J264">
            <v>13301.333333333334</v>
          </cell>
          <cell r="K264">
            <v>10134</v>
          </cell>
          <cell r="L264">
            <v>945.6583333333333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11079.658333333333</v>
          </cell>
          <cell r="S264">
            <v>10031.08</v>
          </cell>
          <cell r="T264">
            <v>0.1792</v>
          </cell>
          <cell r="U264">
            <v>187.90523733333325</v>
          </cell>
          <cell r="V264">
            <v>917.26</v>
          </cell>
          <cell r="W264">
            <v>1105.1652373333332</v>
          </cell>
          <cell r="X264">
            <v>1105.1652373333332</v>
          </cell>
          <cell r="Y264">
            <v>0</v>
          </cell>
          <cell r="Z264">
            <v>1105.1652373333332</v>
          </cell>
          <cell r="AA264">
            <v>10608.168096000001</v>
          </cell>
          <cell r="AB264">
            <v>23909.501429333337</v>
          </cell>
          <cell r="AC264">
            <v>28887.096973500702</v>
          </cell>
          <cell r="AD264">
            <v>24222.32</v>
          </cell>
          <cell r="AE264">
            <v>0.23519999999999999</v>
          </cell>
          <cell r="AF264">
            <v>1097.1555441673652</v>
          </cell>
          <cell r="AG264">
            <v>3880.44</v>
          </cell>
          <cell r="AH264">
            <v>4977.595544167365</v>
          </cell>
          <cell r="AI264">
            <v>4977.595544167365</v>
          </cell>
          <cell r="AJ264">
            <v>0</v>
          </cell>
          <cell r="AK264">
            <v>4977.595544167365</v>
          </cell>
          <cell r="AL264">
            <v>23909.501429333337</v>
          </cell>
          <cell r="AM264">
            <v>0</v>
          </cell>
          <cell r="AN264">
            <v>260</v>
          </cell>
          <cell r="AO264">
            <v>0</v>
          </cell>
          <cell r="AP264">
            <v>264</v>
          </cell>
          <cell r="AQ264">
            <v>3872.4303068340319</v>
          </cell>
          <cell r="AR264">
            <v>26352.396973500701</v>
          </cell>
        </row>
        <row r="265">
          <cell r="B265" t="str">
            <v>Rufino Herrera William Ariel</v>
          </cell>
          <cell r="C265">
            <v>248.47733333333332</v>
          </cell>
          <cell r="D265">
            <v>6297.42</v>
          </cell>
          <cell r="E265">
            <v>600</v>
          </cell>
          <cell r="F265">
            <v>556.9</v>
          </cell>
          <cell r="G265">
            <v>0</v>
          </cell>
          <cell r="H265">
            <v>399</v>
          </cell>
          <cell r="I265">
            <v>1049.57</v>
          </cell>
          <cell r="J265">
            <v>9939.0933333333323</v>
          </cell>
          <cell r="K265">
            <v>7853.32</v>
          </cell>
          <cell r="L265">
            <v>415.89499999999998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8269.2150000000001</v>
          </cell>
          <cell r="S265">
            <v>4910.1900000000005</v>
          </cell>
          <cell r="T265">
            <v>0.10879999999999999</v>
          </cell>
          <cell r="U265">
            <v>365.46191999999996</v>
          </cell>
          <cell r="V265">
            <v>288.33</v>
          </cell>
          <cell r="W265">
            <v>653.79191999999989</v>
          </cell>
          <cell r="X265">
            <v>653.79191999999989</v>
          </cell>
          <cell r="Y265">
            <v>0</v>
          </cell>
          <cell r="Z265">
            <v>653.79191999999989</v>
          </cell>
          <cell r="AA265">
            <v>8249.0980799999998</v>
          </cell>
          <cell r="AB265">
            <v>18188.191413333334</v>
          </cell>
          <cell r="AC265">
            <v>21483.642031197014</v>
          </cell>
          <cell r="AD265">
            <v>12009.95</v>
          </cell>
          <cell r="AE265">
            <v>0.21360000000000001</v>
          </cell>
          <cell r="AF265">
            <v>2023.5806178636822</v>
          </cell>
          <cell r="AG265">
            <v>1271.8699999999999</v>
          </cell>
          <cell r="AH265">
            <v>3295.4506178636821</v>
          </cell>
          <cell r="AI265">
            <v>3295.4506178636821</v>
          </cell>
          <cell r="AJ265">
            <v>0</v>
          </cell>
          <cell r="AK265">
            <v>3295.4506178636821</v>
          </cell>
          <cell r="AL265">
            <v>18188.191413333334</v>
          </cell>
          <cell r="AM265">
            <v>0</v>
          </cell>
          <cell r="AN265">
            <v>261</v>
          </cell>
          <cell r="AO265">
            <v>0</v>
          </cell>
          <cell r="AP265">
            <v>265</v>
          </cell>
          <cell r="AQ265">
            <v>2641.6586978636824</v>
          </cell>
          <cell r="AR265">
            <v>18948.942031197013</v>
          </cell>
        </row>
        <row r="266">
          <cell r="B266" t="str">
            <v>Fuentes Lopez Leidy Del Socorro</v>
          </cell>
          <cell r="C266">
            <v>202.63533333333334</v>
          </cell>
          <cell r="D266">
            <v>6079.06</v>
          </cell>
          <cell r="E266">
            <v>0</v>
          </cell>
          <cell r="F266">
            <v>0</v>
          </cell>
          <cell r="G266">
            <v>0</v>
          </cell>
          <cell r="H266">
            <v>158</v>
          </cell>
          <cell r="I266">
            <v>1013.1766666666667</v>
          </cell>
          <cell r="J266">
            <v>8105.4133333333339</v>
          </cell>
          <cell r="K266">
            <v>6237.06</v>
          </cell>
          <cell r="L266">
            <v>379.50166666666678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6616.5616666666674</v>
          </cell>
          <cell r="S266">
            <v>4910.1900000000005</v>
          </cell>
          <cell r="T266">
            <v>0.10879999999999999</v>
          </cell>
          <cell r="U266">
            <v>185.65323733333335</v>
          </cell>
          <cell r="V266">
            <v>288.33</v>
          </cell>
          <cell r="W266">
            <v>473.98323733333336</v>
          </cell>
          <cell r="X266">
            <v>473.98323733333336</v>
          </cell>
          <cell r="Y266">
            <v>253.54</v>
          </cell>
          <cell r="Z266">
            <v>220.44323733333337</v>
          </cell>
          <cell r="AA266">
            <v>7029.7934293333346</v>
          </cell>
          <cell r="AB266">
            <v>15135.206762666669</v>
          </cell>
          <cell r="AC266">
            <v>17601.413329942356</v>
          </cell>
          <cell r="AD266">
            <v>12009.95</v>
          </cell>
          <cell r="AE266">
            <v>0.21360000000000001</v>
          </cell>
          <cell r="AF266">
            <v>1194.336567275687</v>
          </cell>
          <cell r="AG266">
            <v>1271.8699999999999</v>
          </cell>
          <cell r="AH266">
            <v>2466.2065672756871</v>
          </cell>
          <cell r="AI266">
            <v>2466.2065672756871</v>
          </cell>
          <cell r="AJ266">
            <v>0</v>
          </cell>
          <cell r="AK266">
            <v>2466.2065672756871</v>
          </cell>
          <cell r="AL266">
            <v>15135.206762666669</v>
          </cell>
          <cell r="AM266">
            <v>0</v>
          </cell>
          <cell r="AN266">
            <v>262</v>
          </cell>
          <cell r="AO266">
            <v>0</v>
          </cell>
          <cell r="AP266">
            <v>266</v>
          </cell>
          <cell r="AQ266">
            <v>2245.7633299423537</v>
          </cell>
          <cell r="AR266">
            <v>15066.713329942355</v>
          </cell>
        </row>
        <row r="267">
          <cell r="B267" t="str">
            <v>Marrufo Sanchez Raul David</v>
          </cell>
          <cell r="C267">
            <v>181.00533333333334</v>
          </cell>
          <cell r="D267">
            <v>5430.16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905.02666666666664</v>
          </cell>
          <cell r="J267">
            <v>7240.2133333333331</v>
          </cell>
          <cell r="K267">
            <v>5430.16</v>
          </cell>
          <cell r="L267">
            <v>271.35166666666669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5701.5116666666663</v>
          </cell>
          <cell r="S267">
            <v>4910.1900000000005</v>
          </cell>
          <cell r="T267">
            <v>0.10879999999999999</v>
          </cell>
          <cell r="U267">
            <v>86.095797333333238</v>
          </cell>
          <cell r="V267">
            <v>288.33</v>
          </cell>
          <cell r="W267">
            <v>374.42579733333321</v>
          </cell>
          <cell r="X267">
            <v>374.42579733333321</v>
          </cell>
          <cell r="Y267">
            <v>294.63</v>
          </cell>
          <cell r="Z267">
            <v>79.795797333333212</v>
          </cell>
          <cell r="AA267">
            <v>6255.3908693333333</v>
          </cell>
          <cell r="AB267">
            <v>13495.604202666666</v>
          </cell>
          <cell r="AC267">
            <v>15516.466025771446</v>
          </cell>
          <cell r="AD267">
            <v>12009.95</v>
          </cell>
          <cell r="AE267">
            <v>0.21360000000000001</v>
          </cell>
          <cell r="AF267">
            <v>748.99182310478068</v>
          </cell>
          <cell r="AG267">
            <v>1271.8699999999999</v>
          </cell>
          <cell r="AH267">
            <v>2020.8618231047806</v>
          </cell>
          <cell r="AI267">
            <v>2020.8618231047806</v>
          </cell>
          <cell r="AJ267">
            <v>0</v>
          </cell>
          <cell r="AK267">
            <v>2020.8618231047806</v>
          </cell>
          <cell r="AL267">
            <v>13495.604202666666</v>
          </cell>
          <cell r="AM267">
            <v>0</v>
          </cell>
          <cell r="AN267">
            <v>263</v>
          </cell>
          <cell r="AO267">
            <v>0</v>
          </cell>
          <cell r="AP267">
            <v>267</v>
          </cell>
          <cell r="AQ267">
            <v>1941.0660257714474</v>
          </cell>
          <cell r="AR267">
            <v>12981.766025771445</v>
          </cell>
        </row>
        <row r="268">
          <cell r="B268" t="str">
            <v>Lopez Keb Christian Lizeth</v>
          </cell>
          <cell r="C268">
            <v>358.55666666666667</v>
          </cell>
          <cell r="D268">
            <v>9156.7000000000007</v>
          </cell>
          <cell r="E268">
            <v>600</v>
          </cell>
          <cell r="F268">
            <v>1000</v>
          </cell>
          <cell r="G268">
            <v>0</v>
          </cell>
          <cell r="H268">
            <v>232</v>
          </cell>
          <cell r="I268">
            <v>1526.1166666666668</v>
          </cell>
          <cell r="J268">
            <v>14342.266666666666</v>
          </cell>
          <cell r="K268">
            <v>10988.7</v>
          </cell>
          <cell r="L268">
            <v>892.44166666666683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11881.141666666668</v>
          </cell>
          <cell r="S268">
            <v>10031.08</v>
          </cell>
          <cell r="T268">
            <v>0.1792</v>
          </cell>
          <cell r="U268">
            <v>331.53105066666694</v>
          </cell>
          <cell r="V268">
            <v>917.26</v>
          </cell>
          <cell r="W268">
            <v>1248.7910506666669</v>
          </cell>
          <cell r="X268">
            <v>1248.7910506666669</v>
          </cell>
          <cell r="Y268">
            <v>0</v>
          </cell>
          <cell r="Z268">
            <v>1248.7910506666669</v>
          </cell>
          <cell r="AA268">
            <v>11266.025616000001</v>
          </cell>
          <cell r="AB268">
            <v>25608.292282666669</v>
          </cell>
          <cell r="AC268">
            <v>31108.319323570435</v>
          </cell>
          <cell r="AD268">
            <v>24222.32</v>
          </cell>
          <cell r="AE268">
            <v>0.23519999999999999</v>
          </cell>
          <cell r="AF268">
            <v>1619.5870409037664</v>
          </cell>
          <cell r="AG268">
            <v>3880.44</v>
          </cell>
          <cell r="AH268">
            <v>5500.0270409037666</v>
          </cell>
          <cell r="AI268">
            <v>5500.0270409037666</v>
          </cell>
          <cell r="AJ268">
            <v>0</v>
          </cell>
          <cell r="AK268">
            <v>5500.0270409037666</v>
          </cell>
          <cell r="AL268">
            <v>25608.292282666669</v>
          </cell>
          <cell r="AM268">
            <v>0</v>
          </cell>
          <cell r="AN268">
            <v>264</v>
          </cell>
          <cell r="AO268">
            <v>0</v>
          </cell>
          <cell r="AP268">
            <v>268</v>
          </cell>
          <cell r="AQ268">
            <v>4251.2359902370999</v>
          </cell>
          <cell r="AR268">
            <v>28573.619323570434</v>
          </cell>
        </row>
        <row r="269">
          <cell r="B269" t="str">
            <v>Torres Varguez Amairani Guadalupe</v>
          </cell>
          <cell r="C269">
            <v>262.57599999999996</v>
          </cell>
          <cell r="D269">
            <v>0</v>
          </cell>
          <cell r="E269">
            <v>600</v>
          </cell>
          <cell r="F269">
            <v>1379.5</v>
          </cell>
          <cell r="G269">
            <v>5897.78</v>
          </cell>
          <cell r="H269">
            <v>0</v>
          </cell>
          <cell r="I269">
            <v>982.96333333333325</v>
          </cell>
          <cell r="J269">
            <v>10503.039999999999</v>
          </cell>
          <cell r="K269">
            <v>7877.28</v>
          </cell>
          <cell r="L269">
            <v>349.2883333333333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8226.5683333333327</v>
          </cell>
          <cell r="S269">
            <v>4910.1900000000005</v>
          </cell>
          <cell r="T269">
            <v>0.10879999999999999</v>
          </cell>
          <cell r="U269">
            <v>360.82196266666654</v>
          </cell>
          <cell r="V269">
            <v>288.33</v>
          </cell>
          <cell r="W269">
            <v>649.15196266666658</v>
          </cell>
          <cell r="X269">
            <v>649.15196266666658</v>
          </cell>
          <cell r="Y269">
            <v>0</v>
          </cell>
          <cell r="Z269">
            <v>649.15196266666658</v>
          </cell>
          <cell r="AA269">
            <v>8211.091370666667</v>
          </cell>
          <cell r="AB269">
            <v>18714.131370666666</v>
          </cell>
          <cell r="AC269">
            <v>22152.436483553745</v>
          </cell>
          <cell r="AD269">
            <v>12009.95</v>
          </cell>
          <cell r="AE269">
            <v>0.21360000000000001</v>
          </cell>
          <cell r="AF269">
            <v>2166.4351128870799</v>
          </cell>
          <cell r="AG269">
            <v>1271.8699999999999</v>
          </cell>
          <cell r="AH269">
            <v>3438.3051128870798</v>
          </cell>
          <cell r="AI269">
            <v>3438.3051128870798</v>
          </cell>
          <cell r="AJ269">
            <v>0</v>
          </cell>
          <cell r="AK269">
            <v>3438.3051128870798</v>
          </cell>
          <cell r="AL269">
            <v>18714.131370666666</v>
          </cell>
          <cell r="AM269">
            <v>0</v>
          </cell>
          <cell r="AN269">
            <v>265</v>
          </cell>
          <cell r="AO269">
            <v>0</v>
          </cell>
          <cell r="AP269">
            <v>269</v>
          </cell>
          <cell r="AQ269">
            <v>2789.1531502204134</v>
          </cell>
          <cell r="AR269">
            <v>19617.736483553745</v>
          </cell>
        </row>
        <row r="270">
          <cell r="B270" t="str">
            <v>Couoh Gomez Jose Adolfo</v>
          </cell>
          <cell r="C270">
            <v>238.89133333333334</v>
          </cell>
          <cell r="D270">
            <v>7166.74</v>
          </cell>
          <cell r="E270">
            <v>0</v>
          </cell>
          <cell r="F270">
            <v>0</v>
          </cell>
          <cell r="G270">
            <v>0</v>
          </cell>
          <cell r="H270">
            <v>158</v>
          </cell>
          <cell r="I270">
            <v>1194.4566666666667</v>
          </cell>
          <cell r="J270">
            <v>9555.6533333333336</v>
          </cell>
          <cell r="K270">
            <v>7324.74</v>
          </cell>
          <cell r="L270">
            <v>560.78166666666675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7885.5216666666665</v>
          </cell>
          <cell r="S270">
            <v>4910.1900000000005</v>
          </cell>
          <cell r="T270">
            <v>0.10879999999999999</v>
          </cell>
          <cell r="U270">
            <v>323.71608533333324</v>
          </cell>
          <cell r="V270">
            <v>288.33</v>
          </cell>
          <cell r="W270">
            <v>612.04608533333317</v>
          </cell>
          <cell r="X270">
            <v>612.04608533333317</v>
          </cell>
          <cell r="Y270">
            <v>0</v>
          </cell>
          <cell r="Z270">
            <v>612.04608533333317</v>
          </cell>
          <cell r="AA270">
            <v>7907.1505813333333</v>
          </cell>
          <cell r="AB270">
            <v>17462.803914666667</v>
          </cell>
          <cell r="AC270">
            <v>20561.226595456086</v>
          </cell>
          <cell r="AD270">
            <v>12009.95</v>
          </cell>
          <cell r="AE270">
            <v>0.21360000000000001</v>
          </cell>
          <cell r="AF270">
            <v>1826.55268078942</v>
          </cell>
          <cell r="AG270">
            <v>1271.8699999999999</v>
          </cell>
          <cell r="AH270">
            <v>3098.4226807894202</v>
          </cell>
          <cell r="AI270">
            <v>3098.4226807894202</v>
          </cell>
          <cell r="AJ270">
            <v>0</v>
          </cell>
          <cell r="AK270">
            <v>3098.4226807894202</v>
          </cell>
          <cell r="AL270">
            <v>17462.803914666667</v>
          </cell>
          <cell r="AM270">
            <v>0</v>
          </cell>
          <cell r="AN270">
            <v>266</v>
          </cell>
          <cell r="AO270">
            <v>0</v>
          </cell>
          <cell r="AP270">
            <v>270</v>
          </cell>
          <cell r="AQ270">
            <v>2486.3765954560868</v>
          </cell>
          <cell r="AR270">
            <v>18026.526595456085</v>
          </cell>
        </row>
        <row r="271">
          <cell r="B271" t="str">
            <v>Ruiz Canche Luis Antonio</v>
          </cell>
          <cell r="C271">
            <v>265.55799999999999</v>
          </cell>
          <cell r="D271">
            <v>7166.74</v>
          </cell>
          <cell r="E271">
            <v>600</v>
          </cell>
          <cell r="F271">
            <v>200</v>
          </cell>
          <cell r="G271">
            <v>0</v>
          </cell>
          <cell r="H271">
            <v>158</v>
          </cell>
          <cell r="I271">
            <v>1194.4566666666667</v>
          </cell>
          <cell r="J271">
            <v>10622.32</v>
          </cell>
          <cell r="K271">
            <v>8124.74</v>
          </cell>
          <cell r="L271">
            <v>560.78166666666675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8685.5216666666674</v>
          </cell>
          <cell r="S271">
            <v>8629.2100000000009</v>
          </cell>
          <cell r="T271">
            <v>0.16</v>
          </cell>
          <cell r="U271">
            <v>9.0098666666666389</v>
          </cell>
          <cell r="V271">
            <v>692.96</v>
          </cell>
          <cell r="W271">
            <v>701.96986666666669</v>
          </cell>
          <cell r="X271">
            <v>701.96986666666669</v>
          </cell>
          <cell r="Y271">
            <v>0</v>
          </cell>
          <cell r="Z271">
            <v>701.96986666666669</v>
          </cell>
          <cell r="AA271">
            <v>8617.2268000000004</v>
          </cell>
          <cell r="AB271">
            <v>19239.5468</v>
          </cell>
          <cell r="AC271">
            <v>22820.563936927774</v>
          </cell>
          <cell r="AD271">
            <v>12009.95</v>
          </cell>
          <cell r="AE271">
            <v>0.21360000000000001</v>
          </cell>
          <cell r="AF271">
            <v>2309.1471369277724</v>
          </cell>
          <cell r="AG271">
            <v>1271.8699999999999</v>
          </cell>
          <cell r="AH271">
            <v>3581.0171369277723</v>
          </cell>
          <cell r="AI271">
            <v>3581.0171369277723</v>
          </cell>
          <cell r="AJ271">
            <v>0</v>
          </cell>
          <cell r="AK271">
            <v>3581.0171369277723</v>
          </cell>
          <cell r="AL271">
            <v>19239.546800000004</v>
          </cell>
          <cell r="AM271">
            <v>0</v>
          </cell>
          <cell r="AN271">
            <v>267</v>
          </cell>
          <cell r="AO271">
            <v>0</v>
          </cell>
          <cell r="AP271">
            <v>271</v>
          </cell>
          <cell r="AQ271">
            <v>2879.0472702611055</v>
          </cell>
          <cell r="AR271">
            <v>20285.863936927773</v>
          </cell>
        </row>
        <row r="272">
          <cell r="B272" t="str">
            <v>Quintal Lopez Felix Alejandro</v>
          </cell>
          <cell r="C272">
            <v>233.13400000000001</v>
          </cell>
          <cell r="D272">
            <v>5494.02</v>
          </cell>
          <cell r="E272">
            <v>600</v>
          </cell>
          <cell r="F272">
            <v>900</v>
          </cell>
          <cell r="G272">
            <v>0</v>
          </cell>
          <cell r="H272">
            <v>158</v>
          </cell>
          <cell r="I272">
            <v>915.67000000000007</v>
          </cell>
          <cell r="J272">
            <v>9325.36</v>
          </cell>
          <cell r="K272">
            <v>7152.02</v>
          </cell>
          <cell r="L272">
            <v>281.99500000000012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7434.0150000000003</v>
          </cell>
          <cell r="S272">
            <v>4910.1900000000005</v>
          </cell>
          <cell r="T272">
            <v>0.10879999999999999</v>
          </cell>
          <cell r="U272">
            <v>274.59215999999998</v>
          </cell>
          <cell r="V272">
            <v>288.33</v>
          </cell>
          <cell r="W272">
            <v>562.92215999999996</v>
          </cell>
          <cell r="X272">
            <v>562.92215999999996</v>
          </cell>
          <cell r="Y272">
            <v>0</v>
          </cell>
          <cell r="Z272">
            <v>562.92215999999996</v>
          </cell>
          <cell r="AA272">
            <v>7504.7678400000004</v>
          </cell>
          <cell r="AB272">
            <v>16830.127840000001</v>
          </cell>
          <cell r="AC272">
            <v>19756.70462868769</v>
          </cell>
          <cell r="AD272">
            <v>12009.95</v>
          </cell>
          <cell r="AE272">
            <v>0.21360000000000001</v>
          </cell>
          <cell r="AF272">
            <v>1654.7067886876905</v>
          </cell>
          <cell r="AG272">
            <v>1271.8699999999999</v>
          </cell>
          <cell r="AH272">
            <v>2926.5767886876902</v>
          </cell>
          <cell r="AI272">
            <v>2926.5767886876902</v>
          </cell>
          <cell r="AJ272">
            <v>0</v>
          </cell>
          <cell r="AK272">
            <v>2926.5767886876902</v>
          </cell>
          <cell r="AL272">
            <v>16830.127840000001</v>
          </cell>
          <cell r="AM272">
            <v>0</v>
          </cell>
          <cell r="AN272">
            <v>268</v>
          </cell>
          <cell r="AO272">
            <v>0</v>
          </cell>
          <cell r="AP272">
            <v>272</v>
          </cell>
          <cell r="AQ272">
            <v>2363.6546286876901</v>
          </cell>
          <cell r="AR272">
            <v>17222.00462868769</v>
          </cell>
        </row>
        <row r="273">
          <cell r="B273" t="str">
            <v>Dominguez Perez Adolfo Francisco</v>
          </cell>
          <cell r="C273">
            <v>384.29</v>
          </cell>
          <cell r="D273">
            <v>9156.7000000000007</v>
          </cell>
          <cell r="E273">
            <v>600</v>
          </cell>
          <cell r="F273">
            <v>1772</v>
          </cell>
          <cell r="G273">
            <v>0</v>
          </cell>
          <cell r="H273">
            <v>158</v>
          </cell>
          <cell r="I273">
            <v>1526.1166666666668</v>
          </cell>
          <cell r="J273">
            <v>15371.6</v>
          </cell>
          <cell r="K273">
            <v>11686.7</v>
          </cell>
          <cell r="L273">
            <v>892.44166666666683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12579.141666666668</v>
          </cell>
          <cell r="S273">
            <v>12009.95</v>
          </cell>
          <cell r="T273">
            <v>0.21360000000000001</v>
          </cell>
          <cell r="U273">
            <v>121.57934000000019</v>
          </cell>
          <cell r="V273">
            <v>1271.8699999999999</v>
          </cell>
          <cell r="W273">
            <v>1393.4493400000001</v>
          </cell>
          <cell r="X273">
            <v>1393.4493400000001</v>
          </cell>
          <cell r="Y273">
            <v>0</v>
          </cell>
          <cell r="Z273">
            <v>1393.4493400000001</v>
          </cell>
          <cell r="AA273">
            <v>11819.367326666666</v>
          </cell>
          <cell r="AB273">
            <v>27190.967326666665</v>
          </cell>
          <cell r="AC273">
            <v>33177.716609135285</v>
          </cell>
          <cell r="AD273">
            <v>24222.32</v>
          </cell>
          <cell r="AE273">
            <v>0.23519999999999999</v>
          </cell>
          <cell r="AF273">
            <v>2106.3092824686191</v>
          </cell>
          <cell r="AG273">
            <v>3880.44</v>
          </cell>
          <cell r="AH273">
            <v>5986.7492824686196</v>
          </cell>
          <cell r="AI273">
            <v>5986.7492824686196</v>
          </cell>
          <cell r="AJ273">
            <v>0</v>
          </cell>
          <cell r="AK273">
            <v>5986.7492824686196</v>
          </cell>
          <cell r="AL273">
            <v>27190.967326666665</v>
          </cell>
          <cell r="AM273">
            <v>0</v>
          </cell>
          <cell r="AN273">
            <v>269</v>
          </cell>
          <cell r="AO273">
            <v>0</v>
          </cell>
          <cell r="AP273">
            <v>273</v>
          </cell>
          <cell r="AQ273">
            <v>4593.2999424686195</v>
          </cell>
          <cell r="AR273">
            <v>30643.016609135284</v>
          </cell>
        </row>
        <row r="274">
          <cell r="B274" t="str">
            <v>Cantillo Gamboa Ismael</v>
          </cell>
          <cell r="C274">
            <v>233.5573333333333</v>
          </cell>
          <cell r="D274">
            <v>5897.78</v>
          </cell>
          <cell r="E274">
            <v>600</v>
          </cell>
          <cell r="F274">
            <v>508.94</v>
          </cell>
          <cell r="G274">
            <v>0</v>
          </cell>
          <cell r="H274">
            <v>312</v>
          </cell>
          <cell r="I274">
            <v>982.96333333333325</v>
          </cell>
          <cell r="J274">
            <v>9342.2933333333312</v>
          </cell>
          <cell r="K274">
            <v>7318.7199999999993</v>
          </cell>
          <cell r="L274">
            <v>349.2883333333333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7668.0083333333323</v>
          </cell>
          <cell r="S274">
            <v>4910.1900000000005</v>
          </cell>
          <cell r="T274">
            <v>0.10879999999999999</v>
          </cell>
          <cell r="U274">
            <v>300.0506346666665</v>
          </cell>
          <cell r="V274">
            <v>288.33</v>
          </cell>
          <cell r="W274">
            <v>588.38063466666654</v>
          </cell>
          <cell r="X274">
            <v>588.38063466666654</v>
          </cell>
          <cell r="Y274">
            <v>0</v>
          </cell>
          <cell r="Z274">
            <v>588.38063466666654</v>
          </cell>
          <cell r="AA274">
            <v>7713.3026986666664</v>
          </cell>
          <cell r="AB274">
            <v>17055.596031999998</v>
          </cell>
          <cell r="AC274">
            <v>20043.413926754831</v>
          </cell>
          <cell r="AD274">
            <v>12009.95</v>
          </cell>
          <cell r="AE274">
            <v>0.21360000000000001</v>
          </cell>
          <cell r="AF274">
            <v>1715.9478947548319</v>
          </cell>
          <cell r="AG274">
            <v>1271.8699999999999</v>
          </cell>
          <cell r="AH274">
            <v>2987.8178947548317</v>
          </cell>
          <cell r="AI274">
            <v>2987.8178947548317</v>
          </cell>
          <cell r="AJ274">
            <v>0</v>
          </cell>
          <cell r="AK274">
            <v>2987.8178947548317</v>
          </cell>
          <cell r="AL274">
            <v>17055.596031999998</v>
          </cell>
          <cell r="AM274">
            <v>0</v>
          </cell>
          <cell r="AN274">
            <v>270</v>
          </cell>
          <cell r="AO274">
            <v>0</v>
          </cell>
          <cell r="AP274">
            <v>274</v>
          </cell>
          <cell r="AQ274">
            <v>2399.4372600881652</v>
          </cell>
          <cell r="AR274">
            <v>17508.71392675483</v>
          </cell>
        </row>
        <row r="275">
          <cell r="B275" t="str">
            <v>Gamboa May Jose Reynaldo</v>
          </cell>
          <cell r="C275">
            <v>276.86399999999998</v>
          </cell>
          <cell r="D275">
            <v>8305.92</v>
          </cell>
          <cell r="E275">
            <v>0</v>
          </cell>
          <cell r="F275">
            <v>0</v>
          </cell>
          <cell r="G275">
            <v>0</v>
          </cell>
          <cell r="H275">
            <v>85</v>
          </cell>
          <cell r="I275">
            <v>1384.32</v>
          </cell>
          <cell r="J275">
            <v>11074.56</v>
          </cell>
          <cell r="K275">
            <v>8390.92</v>
          </cell>
          <cell r="L275">
            <v>750.64499999999998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9141.5650000000005</v>
          </cell>
          <cell r="S275">
            <v>8629.2100000000009</v>
          </cell>
          <cell r="T275">
            <v>0.16</v>
          </cell>
          <cell r="U275">
            <v>81.976799999999926</v>
          </cell>
          <cell r="V275">
            <v>692.96</v>
          </cell>
          <cell r="W275">
            <v>774.93679999999995</v>
          </cell>
          <cell r="X275">
            <v>774.93679999999995</v>
          </cell>
          <cell r="Y275">
            <v>0</v>
          </cell>
          <cell r="Z275">
            <v>774.93679999999995</v>
          </cell>
          <cell r="AA275">
            <v>9000.3032000000003</v>
          </cell>
          <cell r="AB275">
            <v>20074.8632</v>
          </cell>
          <cell r="AC275">
            <v>23882.766887080368</v>
          </cell>
          <cell r="AD275">
            <v>12009.95</v>
          </cell>
          <cell r="AE275">
            <v>0.21360000000000001</v>
          </cell>
          <cell r="AF275">
            <v>2536.0336870803667</v>
          </cell>
          <cell r="AG275">
            <v>1271.8699999999999</v>
          </cell>
          <cell r="AH275">
            <v>3807.9036870803666</v>
          </cell>
          <cell r="AI275">
            <v>3807.9036870803666</v>
          </cell>
          <cell r="AJ275">
            <v>0</v>
          </cell>
          <cell r="AK275">
            <v>3807.9036870803666</v>
          </cell>
          <cell r="AL275">
            <v>20074.8632</v>
          </cell>
          <cell r="AM275">
            <v>0</v>
          </cell>
          <cell r="AN275">
            <v>271</v>
          </cell>
          <cell r="AO275">
            <v>0</v>
          </cell>
          <cell r="AP275">
            <v>275</v>
          </cell>
          <cell r="AQ275">
            <v>3032.9668870803666</v>
          </cell>
          <cell r="AR275">
            <v>21348.066887080367</v>
          </cell>
        </row>
        <row r="276">
          <cell r="B276" t="str">
            <v>Alcocer Trava Guadalupe Del Socorro</v>
          </cell>
          <cell r="C276">
            <v>244.65</v>
          </cell>
          <cell r="D276">
            <v>5819.5</v>
          </cell>
          <cell r="E276">
            <v>600</v>
          </cell>
          <cell r="F276">
            <v>920</v>
          </cell>
          <cell r="G276">
            <v>0</v>
          </cell>
          <cell r="H276">
            <v>232</v>
          </cell>
          <cell r="I276">
            <v>969.91666666666663</v>
          </cell>
          <cell r="J276">
            <v>9786</v>
          </cell>
          <cell r="K276">
            <v>7571.5</v>
          </cell>
          <cell r="L276">
            <v>336.24166666666667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7907.7416666666668</v>
          </cell>
          <cell r="S276">
            <v>4910.1900000000005</v>
          </cell>
          <cell r="T276">
            <v>0.10879999999999999</v>
          </cell>
          <cell r="U276">
            <v>326.13362133333328</v>
          </cell>
          <cell r="V276">
            <v>288.33</v>
          </cell>
          <cell r="W276">
            <v>614.46362133333332</v>
          </cell>
          <cell r="X276">
            <v>614.46362133333332</v>
          </cell>
          <cell r="Y276">
            <v>0</v>
          </cell>
          <cell r="Z276">
            <v>614.46362133333332</v>
          </cell>
          <cell r="AA276">
            <v>7926.9530453333327</v>
          </cell>
          <cell r="AB276">
            <v>17712.953045333332</v>
          </cell>
          <cell r="AC276">
            <v>20879.320606985417</v>
          </cell>
          <cell r="AD276">
            <v>12009.95</v>
          </cell>
          <cell r="AE276">
            <v>0.21360000000000001</v>
          </cell>
          <cell r="AF276">
            <v>1894.4975616520851</v>
          </cell>
          <cell r="AG276">
            <v>1271.8699999999999</v>
          </cell>
          <cell r="AH276">
            <v>3166.367561652085</v>
          </cell>
          <cell r="AI276">
            <v>3166.367561652085</v>
          </cell>
          <cell r="AJ276">
            <v>0</v>
          </cell>
          <cell r="AK276">
            <v>3166.367561652085</v>
          </cell>
          <cell r="AL276">
            <v>17712.953045333332</v>
          </cell>
          <cell r="AM276">
            <v>0</v>
          </cell>
          <cell r="AN276">
            <v>272</v>
          </cell>
          <cell r="AO276">
            <v>0</v>
          </cell>
          <cell r="AP276">
            <v>276</v>
          </cell>
          <cell r="AQ276">
            <v>2551.9039403187517</v>
          </cell>
          <cell r="AR276">
            <v>18344.620606985416</v>
          </cell>
        </row>
        <row r="277">
          <cell r="B277" t="str">
            <v>Cano Madera Javier Rene De La Cruz</v>
          </cell>
          <cell r="C277">
            <v>411.63433333333336</v>
          </cell>
          <cell r="D277">
            <v>11949.03</v>
          </cell>
          <cell r="E277">
            <v>400</v>
          </cell>
          <cell r="F277">
            <v>0</v>
          </cell>
          <cell r="G277">
            <v>0</v>
          </cell>
          <cell r="H277">
            <v>158</v>
          </cell>
          <cell r="I277">
            <v>1991.5050000000001</v>
          </cell>
          <cell r="J277">
            <v>16465.373333333333</v>
          </cell>
          <cell r="K277">
            <v>12507.03</v>
          </cell>
          <cell r="L277">
            <v>1357.8300000000002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13864.86</v>
          </cell>
          <cell r="S277">
            <v>12009.95</v>
          </cell>
          <cell r="T277">
            <v>0.21360000000000001</v>
          </cell>
          <cell r="U277">
            <v>396.208776</v>
          </cell>
          <cell r="V277">
            <v>1271.8699999999999</v>
          </cell>
          <cell r="W277">
            <v>1668.0787759999998</v>
          </cell>
          <cell r="X277">
            <v>1668.0787759999998</v>
          </cell>
          <cell r="Y277">
            <v>0</v>
          </cell>
          <cell r="Z277">
            <v>1668.0787759999998</v>
          </cell>
          <cell r="AA277">
            <v>12830.456224</v>
          </cell>
          <cell r="AB277">
            <v>29295.829557333331</v>
          </cell>
          <cell r="AC277">
            <v>35929.890027893998</v>
          </cell>
          <cell r="AD277">
            <v>24222.32</v>
          </cell>
          <cell r="AE277">
            <v>0.23519999999999999</v>
          </cell>
          <cell r="AF277">
            <v>2753.6204705606683</v>
          </cell>
          <cell r="AG277">
            <v>3880.44</v>
          </cell>
          <cell r="AH277">
            <v>6634.0604705606684</v>
          </cell>
          <cell r="AI277">
            <v>6634.0604705606684</v>
          </cell>
          <cell r="AJ277">
            <v>0</v>
          </cell>
          <cell r="AK277">
            <v>6634.0604705606684</v>
          </cell>
          <cell r="AL277">
            <v>29295.829557333331</v>
          </cell>
          <cell r="AM277">
            <v>0</v>
          </cell>
          <cell r="AN277">
            <v>273</v>
          </cell>
          <cell r="AO277">
            <v>0</v>
          </cell>
          <cell r="AP277">
            <v>277</v>
          </cell>
          <cell r="AQ277">
            <v>4965.981694560669</v>
          </cell>
          <cell r="AR277">
            <v>33395.190027894001</v>
          </cell>
        </row>
        <row r="278">
          <cell r="B278" t="str">
            <v>Ojeda Morayta Ana Maria</v>
          </cell>
          <cell r="C278">
            <v>307.95366666666666</v>
          </cell>
          <cell r="D278">
            <v>8638.61</v>
          </cell>
          <cell r="E278">
            <v>600</v>
          </cell>
          <cell r="F278">
            <v>0</v>
          </cell>
          <cell r="G278">
            <v>0</v>
          </cell>
          <cell r="H278">
            <v>399</v>
          </cell>
          <cell r="I278">
            <v>1439.7683333333334</v>
          </cell>
          <cell r="J278">
            <v>12318.146666666667</v>
          </cell>
          <cell r="K278">
            <v>9637.61</v>
          </cell>
          <cell r="L278">
            <v>806.09333333333348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10443.703333333335</v>
          </cell>
          <cell r="S278">
            <v>10031.08</v>
          </cell>
          <cell r="T278">
            <v>0.1792</v>
          </cell>
          <cell r="U278">
            <v>73.942101333333596</v>
          </cell>
          <cell r="V278">
            <v>917.26</v>
          </cell>
          <cell r="W278">
            <v>991.20210133333353</v>
          </cell>
          <cell r="X278">
            <v>991.20210133333353</v>
          </cell>
          <cell r="Y278">
            <v>0</v>
          </cell>
          <cell r="Z278">
            <v>991.20210133333353</v>
          </cell>
          <cell r="AA278">
            <v>10086.176232</v>
          </cell>
          <cell r="AB278">
            <v>22404.322898666665</v>
          </cell>
          <cell r="AC278">
            <v>26919.028811018128</v>
          </cell>
          <cell r="AD278">
            <v>24222.32</v>
          </cell>
          <cell r="AE278">
            <v>0.23519999999999999</v>
          </cell>
          <cell r="AF278">
            <v>634.26591235146384</v>
          </cell>
          <cell r="AG278">
            <v>3880.44</v>
          </cell>
          <cell r="AH278">
            <v>4514.7059123514637</v>
          </cell>
          <cell r="AI278">
            <v>4514.7059123514637</v>
          </cell>
          <cell r="AJ278">
            <v>0</v>
          </cell>
          <cell r="AK278">
            <v>4514.7059123514637</v>
          </cell>
          <cell r="AL278">
            <v>22404.322898666665</v>
          </cell>
          <cell r="AM278">
            <v>0</v>
          </cell>
          <cell r="AN278">
            <v>274</v>
          </cell>
          <cell r="AO278">
            <v>0</v>
          </cell>
          <cell r="AP278">
            <v>278</v>
          </cell>
          <cell r="AQ278">
            <v>3523.5038110181304</v>
          </cell>
          <cell r="AR278">
            <v>24384.328811018127</v>
          </cell>
        </row>
        <row r="279">
          <cell r="B279" t="str">
            <v>Montañez Arceo Jose Gabriel</v>
          </cell>
          <cell r="C279">
            <v>478.46100000000001</v>
          </cell>
          <cell r="D279">
            <v>11949.03</v>
          </cell>
          <cell r="E279">
            <v>600</v>
          </cell>
          <cell r="F279">
            <v>1804.8</v>
          </cell>
          <cell r="G279">
            <v>0</v>
          </cell>
          <cell r="H279">
            <v>85</v>
          </cell>
          <cell r="I279">
            <v>1991.5050000000001</v>
          </cell>
          <cell r="J279">
            <v>19138.440000000002</v>
          </cell>
          <cell r="K279">
            <v>14438.83</v>
          </cell>
          <cell r="L279">
            <v>1357.8300000000002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15796.66</v>
          </cell>
          <cell r="S279">
            <v>12009.95</v>
          </cell>
          <cell r="T279">
            <v>0.21360000000000001</v>
          </cell>
          <cell r="U279">
            <v>808.84125599999982</v>
          </cell>
          <cell r="V279">
            <v>1271.8699999999999</v>
          </cell>
          <cell r="W279">
            <v>2080.7112559999996</v>
          </cell>
          <cell r="X279">
            <v>2080.7112559999996</v>
          </cell>
          <cell r="Y279">
            <v>0</v>
          </cell>
          <cell r="Z279">
            <v>2080.7112559999996</v>
          </cell>
          <cell r="AA279">
            <v>14349.623744</v>
          </cell>
          <cell r="AB279">
            <v>33488.063743999999</v>
          </cell>
          <cell r="AC279">
            <v>41710.705348571428</v>
          </cell>
          <cell r="AD279">
            <v>38177.700000000004</v>
          </cell>
          <cell r="AE279">
            <v>0.3</v>
          </cell>
          <cell r="AF279">
            <v>1059.901604571427</v>
          </cell>
          <cell r="AG279">
            <v>7162.74</v>
          </cell>
          <cell r="AH279">
            <v>8222.6416045714268</v>
          </cell>
          <cell r="AI279">
            <v>8222.6416045714268</v>
          </cell>
          <cell r="AJ279">
            <v>0</v>
          </cell>
          <cell r="AK279">
            <v>8222.6416045714268</v>
          </cell>
          <cell r="AL279">
            <v>33488.063743999999</v>
          </cell>
          <cell r="AM279">
            <v>0</v>
          </cell>
          <cell r="AN279">
            <v>275</v>
          </cell>
          <cell r="AO279">
            <v>0</v>
          </cell>
          <cell r="AP279">
            <v>279</v>
          </cell>
          <cell r="AQ279">
            <v>6141.9303485714272</v>
          </cell>
          <cell r="AR279">
            <v>39176.005348571431</v>
          </cell>
        </row>
        <row r="280">
          <cell r="B280" t="str">
            <v>Caamal Yrigoyen Francisco Eliazar</v>
          </cell>
          <cell r="C280">
            <v>287.95366666666666</v>
          </cell>
          <cell r="D280">
            <v>0</v>
          </cell>
          <cell r="E280">
            <v>0</v>
          </cell>
          <cell r="F280">
            <v>0</v>
          </cell>
          <cell r="G280">
            <v>8638.61</v>
          </cell>
          <cell r="H280">
            <v>0</v>
          </cell>
          <cell r="I280">
            <v>1439.7683333333334</v>
          </cell>
          <cell r="J280">
            <v>11518.146666666667</v>
          </cell>
          <cell r="K280">
            <v>8638.61</v>
          </cell>
          <cell r="L280">
            <v>806.09333333333348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9444.7033333333347</v>
          </cell>
          <cell r="S280">
            <v>8629.2100000000009</v>
          </cell>
          <cell r="T280">
            <v>0.16</v>
          </cell>
          <cell r="U280">
            <v>130.4789333333334</v>
          </cell>
          <cell r="V280">
            <v>692.96</v>
          </cell>
          <cell r="W280">
            <v>823.43893333333347</v>
          </cell>
          <cell r="X280">
            <v>823.43893333333347</v>
          </cell>
          <cell r="Y280">
            <v>0</v>
          </cell>
          <cell r="Z280">
            <v>823.43893333333347</v>
          </cell>
          <cell r="AA280">
            <v>9254.9394000000011</v>
          </cell>
          <cell r="AB280">
            <v>20773.08606666667</v>
          </cell>
          <cell r="AC280">
            <v>24786.135463737803</v>
          </cell>
          <cell r="AD280">
            <v>24222.32</v>
          </cell>
          <cell r="AE280">
            <v>0.23519999999999999</v>
          </cell>
          <cell r="AF280">
            <v>132.60939707113124</v>
          </cell>
          <cell r="AG280">
            <v>3880.44</v>
          </cell>
          <cell r="AH280">
            <v>4013.0493970711314</v>
          </cell>
          <cell r="AI280">
            <v>4013.0493970711314</v>
          </cell>
          <cell r="AJ280">
            <v>0</v>
          </cell>
          <cell r="AK280">
            <v>4013.0493970711314</v>
          </cell>
          <cell r="AL280">
            <v>20773.08606666667</v>
          </cell>
          <cell r="AM280">
            <v>0</v>
          </cell>
          <cell r="AN280">
            <v>276</v>
          </cell>
          <cell r="AO280">
            <v>0</v>
          </cell>
          <cell r="AP280">
            <v>280</v>
          </cell>
          <cell r="AQ280">
            <v>3189.610463737798</v>
          </cell>
          <cell r="AR280">
            <v>22251.435463737802</v>
          </cell>
        </row>
        <row r="281">
          <cell r="B281" t="str">
            <v>Santamaria May Ricardo Ismael</v>
          </cell>
          <cell r="C281">
            <v>315.26100000000008</v>
          </cell>
          <cell r="D281">
            <v>7798.13</v>
          </cell>
          <cell r="E281">
            <v>600</v>
          </cell>
          <cell r="F281">
            <v>1059.7</v>
          </cell>
          <cell r="G281">
            <v>0</v>
          </cell>
          <cell r="H281">
            <v>232</v>
          </cell>
          <cell r="I281">
            <v>1299.6883333333333</v>
          </cell>
          <cell r="J281">
            <v>12610.440000000002</v>
          </cell>
          <cell r="K281">
            <v>9689.8300000000017</v>
          </cell>
          <cell r="L281">
            <v>666.01333333333332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10355.843333333334</v>
          </cell>
          <cell r="S281">
            <v>10031.08</v>
          </cell>
          <cell r="T281">
            <v>0.1792</v>
          </cell>
          <cell r="U281">
            <v>58.197589333333497</v>
          </cell>
          <cell r="V281">
            <v>917.26</v>
          </cell>
          <cell r="W281">
            <v>975.45758933333354</v>
          </cell>
          <cell r="X281">
            <v>975.45758933333354</v>
          </cell>
          <cell r="Y281">
            <v>0</v>
          </cell>
          <cell r="Z281">
            <v>975.45758933333354</v>
          </cell>
          <cell r="AA281">
            <v>10014.060744000002</v>
          </cell>
          <cell r="AB281">
            <v>22624.500744000004</v>
          </cell>
          <cell r="AC281">
            <v>27206.918253138083</v>
          </cell>
          <cell r="AD281">
            <v>24222.32</v>
          </cell>
          <cell r="AE281">
            <v>0.23519999999999999</v>
          </cell>
          <cell r="AF281">
            <v>701.97750913807715</v>
          </cell>
          <cell r="AG281">
            <v>3880.44</v>
          </cell>
          <cell r="AH281">
            <v>4582.4175091380775</v>
          </cell>
          <cell r="AI281">
            <v>4582.4175091380775</v>
          </cell>
          <cell r="AJ281">
            <v>0</v>
          </cell>
          <cell r="AK281">
            <v>4582.4175091380775</v>
          </cell>
          <cell r="AL281">
            <v>22624.500744000004</v>
          </cell>
          <cell r="AM281">
            <v>0</v>
          </cell>
          <cell r="AN281">
            <v>277</v>
          </cell>
          <cell r="AO281">
            <v>0</v>
          </cell>
          <cell r="AP281">
            <v>281</v>
          </cell>
          <cell r="AQ281">
            <v>3606.959919804744</v>
          </cell>
          <cell r="AR281">
            <v>24672.218253138082</v>
          </cell>
        </row>
        <row r="282">
          <cell r="B282" t="str">
            <v>Varguez Escalante Jorge Ismael</v>
          </cell>
          <cell r="C282">
            <v>285.64466666666669</v>
          </cell>
          <cell r="D282">
            <v>6569.34</v>
          </cell>
          <cell r="E282">
            <v>600</v>
          </cell>
          <cell r="F282">
            <v>1400</v>
          </cell>
          <cell r="G282">
            <v>0</v>
          </cell>
          <cell r="H282">
            <v>0</v>
          </cell>
          <cell r="I282">
            <v>1094.8900000000001</v>
          </cell>
          <cell r="J282">
            <v>11425.786666666667</v>
          </cell>
          <cell r="K282">
            <v>8569.34</v>
          </cell>
          <cell r="L282">
            <v>461.21500000000015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9030.5550000000003</v>
          </cell>
          <cell r="S282">
            <v>8629.2100000000009</v>
          </cell>
          <cell r="T282">
            <v>0.16</v>
          </cell>
          <cell r="U282">
            <v>64.215199999999896</v>
          </cell>
          <cell r="V282">
            <v>692.96</v>
          </cell>
          <cell r="W282">
            <v>757.1751999999999</v>
          </cell>
          <cell r="X282">
            <v>757.1751999999999</v>
          </cell>
          <cell r="Y282">
            <v>0</v>
          </cell>
          <cell r="Z282">
            <v>757.1751999999999</v>
          </cell>
          <cell r="AA282">
            <v>8907.0547999999999</v>
          </cell>
          <cell r="AB282">
            <v>20332.841466666665</v>
          </cell>
          <cell r="AC282">
            <v>24210.816564937264</v>
          </cell>
          <cell r="AD282">
            <v>12009.95</v>
          </cell>
          <cell r="AE282">
            <v>0.21360000000000001</v>
          </cell>
          <cell r="AF282">
            <v>2606.1050982705997</v>
          </cell>
          <cell r="AG282">
            <v>1271.8699999999999</v>
          </cell>
          <cell r="AH282">
            <v>3877.9750982705996</v>
          </cell>
          <cell r="AI282">
            <v>3877.9750982705996</v>
          </cell>
          <cell r="AJ282">
            <v>0</v>
          </cell>
          <cell r="AK282">
            <v>3877.9750982705996</v>
          </cell>
          <cell r="AL282">
            <v>20332.841466666665</v>
          </cell>
          <cell r="AM282">
            <v>0</v>
          </cell>
          <cell r="AN282">
            <v>278</v>
          </cell>
          <cell r="AO282">
            <v>0</v>
          </cell>
          <cell r="AP282">
            <v>282</v>
          </cell>
          <cell r="AQ282">
            <v>3120.7998982705994</v>
          </cell>
          <cell r="AR282">
            <v>21676.116564937263</v>
          </cell>
        </row>
        <row r="283">
          <cell r="B283" t="str">
            <v>Baeza Pat Juan Pablo</v>
          </cell>
          <cell r="C283">
            <v>362.53333333333336</v>
          </cell>
          <cell r="D283">
            <v>9476</v>
          </cell>
          <cell r="E283">
            <v>600</v>
          </cell>
          <cell r="F283">
            <v>800</v>
          </cell>
          <cell r="G283">
            <v>0</v>
          </cell>
          <cell r="H283">
            <v>232</v>
          </cell>
          <cell r="I283">
            <v>1579.3333333333333</v>
          </cell>
          <cell r="J283">
            <v>14501.333333333334</v>
          </cell>
          <cell r="K283">
            <v>11108</v>
          </cell>
          <cell r="L283">
            <v>945.6583333333333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12053.658333333333</v>
          </cell>
          <cell r="S283">
            <v>12009.95</v>
          </cell>
          <cell r="T283">
            <v>0.21360000000000001</v>
          </cell>
          <cell r="U283">
            <v>9.3360999999997407</v>
          </cell>
          <cell r="V283">
            <v>1271.8699999999999</v>
          </cell>
          <cell r="W283">
            <v>1281.2060999999997</v>
          </cell>
          <cell r="X283">
            <v>1281.2060999999997</v>
          </cell>
          <cell r="Y283">
            <v>0</v>
          </cell>
          <cell r="Z283">
            <v>1281.2060999999997</v>
          </cell>
          <cell r="AA283">
            <v>11406.127233333335</v>
          </cell>
          <cell r="AB283">
            <v>25907.460566666668</v>
          </cell>
          <cell r="AC283">
            <v>31499.491243026499</v>
          </cell>
          <cell r="AD283">
            <v>24222.32</v>
          </cell>
          <cell r="AE283">
            <v>0.23519999999999999</v>
          </cell>
          <cell r="AF283">
            <v>1711.5906763598327</v>
          </cell>
          <cell r="AG283">
            <v>3880.44</v>
          </cell>
          <cell r="AH283">
            <v>5592.0306763598328</v>
          </cell>
          <cell r="AI283">
            <v>5592.0306763598328</v>
          </cell>
          <cell r="AJ283">
            <v>0</v>
          </cell>
          <cell r="AK283">
            <v>5592.0306763598328</v>
          </cell>
          <cell r="AL283">
            <v>25907.460566666668</v>
          </cell>
          <cell r="AM283">
            <v>0</v>
          </cell>
          <cell r="AN283">
            <v>279</v>
          </cell>
          <cell r="AO283">
            <v>0</v>
          </cell>
          <cell r="AP283">
            <v>283</v>
          </cell>
          <cell r="AQ283">
            <v>4310.8245763598334</v>
          </cell>
          <cell r="AR283">
            <v>28964.791243026499</v>
          </cell>
        </row>
        <row r="284">
          <cell r="B284" t="str">
            <v>Carrillo Castillo Mario Alfredo</v>
          </cell>
          <cell r="C284">
            <v>506.82866666666666</v>
          </cell>
          <cell r="D284">
            <v>15204.86</v>
          </cell>
          <cell r="E284">
            <v>0</v>
          </cell>
          <cell r="F284">
            <v>0</v>
          </cell>
          <cell r="G284">
            <v>0</v>
          </cell>
          <cell r="H284">
            <v>158</v>
          </cell>
          <cell r="I284">
            <v>2534.1433333333334</v>
          </cell>
          <cell r="J284">
            <v>20273.146666666667</v>
          </cell>
          <cell r="K284">
            <v>15362.86</v>
          </cell>
          <cell r="L284">
            <v>1900.4683333333335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17263.328333333335</v>
          </cell>
          <cell r="S284">
            <v>12009.95</v>
          </cell>
          <cell r="T284">
            <v>0.21360000000000001</v>
          </cell>
          <cell r="U284">
            <v>1122.1216120000001</v>
          </cell>
          <cell r="V284">
            <v>1271.8699999999999</v>
          </cell>
          <cell r="W284">
            <v>2393.9916119999998</v>
          </cell>
          <cell r="X284">
            <v>2393.9916119999998</v>
          </cell>
          <cell r="Y284">
            <v>0</v>
          </cell>
          <cell r="Z284">
            <v>2393.9916119999998</v>
          </cell>
          <cell r="AA284">
            <v>15503.011721333334</v>
          </cell>
          <cell r="AB284">
            <v>35776.158388000003</v>
          </cell>
          <cell r="AC284">
            <v>44979.411982857149</v>
          </cell>
          <cell r="AD284">
            <v>38177.700000000004</v>
          </cell>
          <cell r="AE284">
            <v>0.3</v>
          </cell>
          <cell r="AF284">
            <v>2040.5135948571433</v>
          </cell>
          <cell r="AG284">
            <v>7162.74</v>
          </cell>
          <cell r="AH284">
            <v>9203.2535948571422</v>
          </cell>
          <cell r="AI284">
            <v>9203.2535948571422</v>
          </cell>
          <cell r="AJ284">
            <v>0</v>
          </cell>
          <cell r="AK284">
            <v>9203.2535948571422</v>
          </cell>
          <cell r="AL284">
            <v>35776.158388000011</v>
          </cell>
          <cell r="AM284">
            <v>0</v>
          </cell>
          <cell r="AN284">
            <v>280</v>
          </cell>
          <cell r="AO284">
            <v>0</v>
          </cell>
          <cell r="AP284">
            <v>284</v>
          </cell>
          <cell r="AQ284">
            <v>6809.2619828571424</v>
          </cell>
          <cell r="AR284">
            <v>42444.711982857152</v>
          </cell>
        </row>
        <row r="285">
          <cell r="B285" t="str">
            <v>Ojeda Carnahan Karina</v>
          </cell>
          <cell r="C285">
            <v>663.00233333333335</v>
          </cell>
          <cell r="D285">
            <v>17890.07</v>
          </cell>
          <cell r="E285">
            <v>600</v>
          </cell>
          <cell r="F285">
            <v>1400</v>
          </cell>
          <cell r="G285">
            <v>0</v>
          </cell>
          <cell r="H285">
            <v>312</v>
          </cell>
          <cell r="I285">
            <v>2981.6783333333333</v>
          </cell>
          <cell r="J285">
            <v>26520.093333333334</v>
          </cell>
          <cell r="K285">
            <v>20202.07</v>
          </cell>
          <cell r="L285">
            <v>2348.0033333333331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22550.073333333334</v>
          </cell>
          <cell r="S285">
            <v>12009.95</v>
          </cell>
          <cell r="T285">
            <v>0.21360000000000001</v>
          </cell>
          <cell r="U285">
            <v>2251.3703439999999</v>
          </cell>
          <cell r="V285">
            <v>1271.8699999999999</v>
          </cell>
          <cell r="W285">
            <v>3523.2403439999998</v>
          </cell>
          <cell r="X285">
            <v>3523.2403439999998</v>
          </cell>
          <cell r="Y285">
            <v>0</v>
          </cell>
          <cell r="Z285">
            <v>3523.2403439999998</v>
          </cell>
          <cell r="AA285">
            <v>19660.507989333331</v>
          </cell>
          <cell r="AB285">
            <v>46180.601322666669</v>
          </cell>
          <cell r="AC285">
            <v>59842.901889523811</v>
          </cell>
          <cell r="AD285">
            <v>38177.700000000004</v>
          </cell>
          <cell r="AE285">
            <v>0.3</v>
          </cell>
          <cell r="AF285">
            <v>6499.5605668571416</v>
          </cell>
          <cell r="AG285">
            <v>7162.74</v>
          </cell>
          <cell r="AH285">
            <v>13662.300566857142</v>
          </cell>
          <cell r="AI285">
            <v>13662.300566857142</v>
          </cell>
          <cell r="AJ285">
            <v>0</v>
          </cell>
          <cell r="AK285">
            <v>13662.300566857142</v>
          </cell>
          <cell r="AL285">
            <v>46180.601322666669</v>
          </cell>
          <cell r="AM285">
            <v>0</v>
          </cell>
          <cell r="AN285">
            <v>281</v>
          </cell>
          <cell r="AO285">
            <v>0</v>
          </cell>
          <cell r="AP285">
            <v>285</v>
          </cell>
          <cell r="AQ285">
            <v>10139.060222857142</v>
          </cell>
          <cell r="AR285">
            <v>57308.201889523814</v>
          </cell>
        </row>
        <row r="286">
          <cell r="B286" t="str">
            <v>Santana Cicero Dulce Alejandra</v>
          </cell>
          <cell r="C286">
            <v>350.19733333333335</v>
          </cell>
          <cell r="D286">
            <v>8305.92</v>
          </cell>
          <cell r="E286">
            <v>600</v>
          </cell>
          <cell r="F286">
            <v>1600</v>
          </cell>
          <cell r="G286">
            <v>0</v>
          </cell>
          <cell r="H286">
            <v>232</v>
          </cell>
          <cell r="I286">
            <v>1384.32</v>
          </cell>
          <cell r="J286">
            <v>14007.893333333333</v>
          </cell>
          <cell r="K286">
            <v>10737.92</v>
          </cell>
          <cell r="L286">
            <v>750.64499999999998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11488.565000000001</v>
          </cell>
          <cell r="S286">
            <v>10031.08</v>
          </cell>
          <cell r="T286">
            <v>0.1792</v>
          </cell>
          <cell r="U286">
            <v>261.1813120000001</v>
          </cell>
          <cell r="V286">
            <v>917.26</v>
          </cell>
          <cell r="W286">
            <v>1178.4413120000002</v>
          </cell>
          <cell r="X286">
            <v>1178.4413120000002</v>
          </cell>
          <cell r="Y286">
            <v>0</v>
          </cell>
          <cell r="Z286">
            <v>1178.4413120000002</v>
          </cell>
          <cell r="AA286">
            <v>10943.798687999999</v>
          </cell>
          <cell r="AB286">
            <v>24951.692021333332</v>
          </cell>
          <cell r="AC286">
            <v>30249.793877266384</v>
          </cell>
          <cell r="AD286">
            <v>24222.32</v>
          </cell>
          <cell r="AE286">
            <v>0.23519999999999999</v>
          </cell>
          <cell r="AF286">
            <v>1417.6618559330534</v>
          </cell>
          <cell r="AG286">
            <v>3880.44</v>
          </cell>
          <cell r="AH286">
            <v>5298.1018559330532</v>
          </cell>
          <cell r="AI286">
            <v>5298.1018559330532</v>
          </cell>
          <cell r="AJ286">
            <v>0</v>
          </cell>
          <cell r="AK286">
            <v>5298.1018559330532</v>
          </cell>
          <cell r="AL286">
            <v>24951.692021333329</v>
          </cell>
          <cell r="AM286">
            <v>0</v>
          </cell>
          <cell r="AN286">
            <v>282</v>
          </cell>
          <cell r="AO286">
            <v>0</v>
          </cell>
          <cell r="AP286">
            <v>286</v>
          </cell>
          <cell r="AQ286">
            <v>4119.6605439330533</v>
          </cell>
          <cell r="AR286">
            <v>27715.093877266383</v>
          </cell>
        </row>
        <row r="287">
          <cell r="B287" t="str">
            <v>Carrillo Can Ignacio De Loyola</v>
          </cell>
          <cell r="C287">
            <v>305.22333333333336</v>
          </cell>
          <cell r="D287">
            <v>9156.7000000000007</v>
          </cell>
          <cell r="E287">
            <v>0</v>
          </cell>
          <cell r="F287">
            <v>0</v>
          </cell>
          <cell r="G287">
            <v>0</v>
          </cell>
          <cell r="H287">
            <v>232</v>
          </cell>
          <cell r="I287">
            <v>1526.1166666666668</v>
          </cell>
          <cell r="J287">
            <v>12208.933333333334</v>
          </cell>
          <cell r="K287">
            <v>9388.7000000000007</v>
          </cell>
          <cell r="L287">
            <v>892.44166666666683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10281.141666666668</v>
          </cell>
          <cell r="S287">
            <v>10031.08</v>
          </cell>
          <cell r="T287">
            <v>0.1792</v>
          </cell>
          <cell r="U287">
            <v>44.811050666666965</v>
          </cell>
          <cell r="V287">
            <v>917.26</v>
          </cell>
          <cell r="W287">
            <v>962.07105066666691</v>
          </cell>
          <cell r="X287">
            <v>962.07105066666691</v>
          </cell>
          <cell r="Y287">
            <v>0</v>
          </cell>
          <cell r="Z287">
            <v>962.07105066666691</v>
          </cell>
          <cell r="AA287">
            <v>9952.7456160000002</v>
          </cell>
          <cell r="AB287">
            <v>22161.678949333334</v>
          </cell>
          <cell r="AC287">
            <v>26601.764232914924</v>
          </cell>
          <cell r="AD287">
            <v>24222.32</v>
          </cell>
          <cell r="AE287">
            <v>0.23519999999999999</v>
          </cell>
          <cell r="AF287">
            <v>559.64528358159021</v>
          </cell>
          <cell r="AG287">
            <v>3880.44</v>
          </cell>
          <cell r="AH287">
            <v>4440.0852835815904</v>
          </cell>
          <cell r="AI287">
            <v>4440.0852835815904</v>
          </cell>
          <cell r="AJ287">
            <v>0</v>
          </cell>
          <cell r="AK287">
            <v>4440.0852835815904</v>
          </cell>
          <cell r="AL287">
            <v>22161.678949333334</v>
          </cell>
          <cell r="AM287">
            <v>0</v>
          </cell>
          <cell r="AN287">
            <v>283</v>
          </cell>
          <cell r="AO287">
            <v>0</v>
          </cell>
          <cell r="AP287">
            <v>287</v>
          </cell>
          <cell r="AQ287">
            <v>3478.0142329149235</v>
          </cell>
          <cell r="AR287">
            <v>24067.064232914923</v>
          </cell>
        </row>
        <row r="288">
          <cell r="B288" t="str">
            <v>Estrella Tellez Maria Guadalupe</v>
          </cell>
          <cell r="C288">
            <v>181.00533333333334</v>
          </cell>
          <cell r="D288">
            <v>5430.16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905.02666666666664</v>
          </cell>
          <cell r="J288">
            <v>7240.2133333333331</v>
          </cell>
          <cell r="K288">
            <v>5430.16</v>
          </cell>
          <cell r="L288">
            <v>271.35166666666669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5701.5116666666663</v>
          </cell>
          <cell r="S288">
            <v>4910.1900000000005</v>
          </cell>
          <cell r="T288">
            <v>0.10879999999999999</v>
          </cell>
          <cell r="U288">
            <v>86.095797333333238</v>
          </cell>
          <cell r="V288">
            <v>288.33</v>
          </cell>
          <cell r="W288">
            <v>374.42579733333321</v>
          </cell>
          <cell r="X288">
            <v>374.42579733333321</v>
          </cell>
          <cell r="Y288">
            <v>294.63</v>
          </cell>
          <cell r="Z288">
            <v>79.795797333333212</v>
          </cell>
          <cell r="AA288">
            <v>6255.3908693333333</v>
          </cell>
          <cell r="AB288">
            <v>13495.604202666666</v>
          </cell>
          <cell r="AC288">
            <v>15516.466025771446</v>
          </cell>
          <cell r="AD288">
            <v>12009.95</v>
          </cell>
          <cell r="AE288">
            <v>0.21360000000000001</v>
          </cell>
          <cell r="AF288">
            <v>748.99182310478068</v>
          </cell>
          <cell r="AG288">
            <v>1271.8699999999999</v>
          </cell>
          <cell r="AH288">
            <v>2020.8618231047806</v>
          </cell>
          <cell r="AI288">
            <v>2020.8618231047806</v>
          </cell>
          <cell r="AJ288">
            <v>0</v>
          </cell>
          <cell r="AK288">
            <v>2020.8618231047806</v>
          </cell>
          <cell r="AL288">
            <v>13495.604202666666</v>
          </cell>
          <cell r="AM288">
            <v>0</v>
          </cell>
          <cell r="AN288">
            <v>284</v>
          </cell>
          <cell r="AO288">
            <v>0</v>
          </cell>
          <cell r="AP288">
            <v>288</v>
          </cell>
          <cell r="AQ288">
            <v>1941.0660257714474</v>
          </cell>
          <cell r="AR288">
            <v>12981.766025771445</v>
          </cell>
        </row>
        <row r="289">
          <cell r="B289" t="str">
            <v>Juarez Landeros Fernando</v>
          </cell>
          <cell r="C289">
            <v>468.15700000000004</v>
          </cell>
          <cell r="D289">
            <v>11949.03</v>
          </cell>
          <cell r="E289">
            <v>600</v>
          </cell>
          <cell r="F289">
            <v>1495.68</v>
          </cell>
          <cell r="G289">
            <v>0</v>
          </cell>
          <cell r="H289">
            <v>399</v>
          </cell>
          <cell r="I289">
            <v>1991.5050000000001</v>
          </cell>
          <cell r="J289">
            <v>18726.280000000002</v>
          </cell>
          <cell r="K289">
            <v>14443.710000000001</v>
          </cell>
          <cell r="L289">
            <v>1357.8300000000002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15801.54</v>
          </cell>
          <cell r="S289">
            <v>12009.95</v>
          </cell>
          <cell r="T289">
            <v>0.21360000000000001</v>
          </cell>
          <cell r="U289">
            <v>809.88362400000005</v>
          </cell>
          <cell r="V289">
            <v>1271.8699999999999</v>
          </cell>
          <cell r="W289">
            <v>2081.7536239999999</v>
          </cell>
          <cell r="X289">
            <v>2081.7536239999999</v>
          </cell>
          <cell r="Y289">
            <v>0</v>
          </cell>
          <cell r="Z289">
            <v>2081.7536239999999</v>
          </cell>
          <cell r="AA289">
            <v>14353.461375999999</v>
          </cell>
          <cell r="AB289">
            <v>33079.741376000005</v>
          </cell>
          <cell r="AC289">
            <v>41127.387680000007</v>
          </cell>
          <cell r="AD289">
            <v>38177.700000000004</v>
          </cell>
          <cell r="AE289">
            <v>0.3</v>
          </cell>
          <cell r="AF289">
            <v>884.90630400000077</v>
          </cell>
          <cell r="AG289">
            <v>7162.74</v>
          </cell>
          <cell r="AH289">
            <v>8047.6463040000008</v>
          </cell>
          <cell r="AI289">
            <v>8047.6463040000008</v>
          </cell>
          <cell r="AJ289">
            <v>0</v>
          </cell>
          <cell r="AK289">
            <v>8047.6463040000008</v>
          </cell>
          <cell r="AL289">
            <v>33079.741376000005</v>
          </cell>
          <cell r="AM289">
            <v>0</v>
          </cell>
          <cell r="AN289">
            <v>285</v>
          </cell>
          <cell r="AO289">
            <v>0</v>
          </cell>
          <cell r="AP289">
            <v>289</v>
          </cell>
          <cell r="AQ289">
            <v>5965.8926800000008</v>
          </cell>
          <cell r="AR289">
            <v>38592.68768000001</v>
          </cell>
        </row>
        <row r="290">
          <cell r="B290" t="str">
            <v>Perez Frayde Jose Gabriel</v>
          </cell>
          <cell r="C290">
            <v>203.13400000000001</v>
          </cell>
          <cell r="D290">
            <v>5494.02</v>
          </cell>
          <cell r="E290">
            <v>600</v>
          </cell>
          <cell r="F290">
            <v>0</v>
          </cell>
          <cell r="G290">
            <v>0</v>
          </cell>
          <cell r="H290">
            <v>0</v>
          </cell>
          <cell r="I290">
            <v>915.67000000000007</v>
          </cell>
          <cell r="J290">
            <v>8125.3600000000006</v>
          </cell>
          <cell r="K290">
            <v>6094.02</v>
          </cell>
          <cell r="L290">
            <v>281.99500000000012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6376.0150000000003</v>
          </cell>
          <cell r="S290">
            <v>4910.1900000000005</v>
          </cell>
          <cell r="T290">
            <v>0.10879999999999999</v>
          </cell>
          <cell r="U290">
            <v>159.48175999999998</v>
          </cell>
          <cell r="V290">
            <v>288.33</v>
          </cell>
          <cell r="W290">
            <v>447.81175999999994</v>
          </cell>
          <cell r="X290">
            <v>447.81175999999994</v>
          </cell>
          <cell r="Y290">
            <v>253.54</v>
          </cell>
          <cell r="Z290">
            <v>194.27175999999994</v>
          </cell>
          <cell r="AA290">
            <v>6815.4182400000009</v>
          </cell>
          <cell r="AB290">
            <v>14940.778240000001</v>
          </cell>
          <cell r="AC290">
            <v>17354.174618514753</v>
          </cell>
          <cell r="AD290">
            <v>12009.95</v>
          </cell>
          <cell r="AE290">
            <v>0.21360000000000001</v>
          </cell>
          <cell r="AF290">
            <v>1141.5263785147511</v>
          </cell>
          <cell r="AG290">
            <v>1271.8699999999999</v>
          </cell>
          <cell r="AH290">
            <v>2413.3963785147507</v>
          </cell>
          <cell r="AI290">
            <v>2413.3963785147507</v>
          </cell>
          <cell r="AJ290">
            <v>0</v>
          </cell>
          <cell r="AK290">
            <v>2413.3963785147507</v>
          </cell>
          <cell r="AL290">
            <v>14940.778240000003</v>
          </cell>
          <cell r="AM290">
            <v>0</v>
          </cell>
          <cell r="AN290">
            <v>286</v>
          </cell>
          <cell r="AO290">
            <v>0</v>
          </cell>
          <cell r="AP290">
            <v>290</v>
          </cell>
          <cell r="AQ290">
            <v>2219.1246185147506</v>
          </cell>
          <cell r="AR290">
            <v>14819.474618514752</v>
          </cell>
        </row>
        <row r="291">
          <cell r="B291" t="str">
            <v>Duarte Casanova Rocio Evelin</v>
          </cell>
          <cell r="C291">
            <v>398.30100000000004</v>
          </cell>
          <cell r="D291">
            <v>11949.03</v>
          </cell>
          <cell r="E291">
            <v>0</v>
          </cell>
          <cell r="F291">
            <v>0</v>
          </cell>
          <cell r="G291">
            <v>0</v>
          </cell>
          <cell r="H291">
            <v>232</v>
          </cell>
          <cell r="I291">
            <v>1991.5050000000001</v>
          </cell>
          <cell r="J291">
            <v>15932.04</v>
          </cell>
          <cell r="K291">
            <v>12181.03</v>
          </cell>
          <cell r="L291">
            <v>1357.8300000000002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13538.86</v>
          </cell>
          <cell r="S291">
            <v>12009.95</v>
          </cell>
          <cell r="T291">
            <v>0.21360000000000001</v>
          </cell>
          <cell r="U291">
            <v>326.575176</v>
          </cell>
          <cell r="V291">
            <v>1271.8699999999999</v>
          </cell>
          <cell r="W291">
            <v>1598.4451759999999</v>
          </cell>
          <cell r="X291">
            <v>1598.4451759999999</v>
          </cell>
          <cell r="Y291">
            <v>0</v>
          </cell>
          <cell r="Z291">
            <v>1598.4451759999999</v>
          </cell>
          <cell r="AA291">
            <v>12574.089824000001</v>
          </cell>
          <cell r="AB291">
            <v>28506.129824000003</v>
          </cell>
          <cell r="AC291">
            <v>34897.332845188284</v>
          </cell>
          <cell r="AD291">
            <v>24222.32</v>
          </cell>
          <cell r="AE291">
            <v>0.23519999999999999</v>
          </cell>
          <cell r="AF291">
            <v>2510.7630211882843</v>
          </cell>
          <cell r="AG291">
            <v>3880.44</v>
          </cell>
          <cell r="AH291">
            <v>6391.2030211882848</v>
          </cell>
          <cell r="AI291">
            <v>6391.2030211882848</v>
          </cell>
          <cell r="AJ291">
            <v>0</v>
          </cell>
          <cell r="AK291">
            <v>6391.2030211882848</v>
          </cell>
          <cell r="AL291">
            <v>28506.129824</v>
          </cell>
          <cell r="AM291">
            <v>0</v>
          </cell>
          <cell r="AN291">
            <v>287</v>
          </cell>
          <cell r="AO291">
            <v>0</v>
          </cell>
          <cell r="AP291">
            <v>291</v>
          </cell>
          <cell r="AQ291">
            <v>4792.7578451882846</v>
          </cell>
          <cell r="AR291">
            <v>32362.632845188284</v>
          </cell>
        </row>
        <row r="292">
          <cell r="B292" t="str">
            <v>Morales Ortega Rubi Isabel</v>
          </cell>
          <cell r="C292">
            <v>398.30100000000004</v>
          </cell>
          <cell r="D292">
            <v>11949.03</v>
          </cell>
          <cell r="E292">
            <v>0</v>
          </cell>
          <cell r="F292">
            <v>0</v>
          </cell>
          <cell r="G292">
            <v>0</v>
          </cell>
          <cell r="H292">
            <v>158</v>
          </cell>
          <cell r="I292">
            <v>1991.5050000000001</v>
          </cell>
          <cell r="J292">
            <v>15932.04</v>
          </cell>
          <cell r="K292">
            <v>12107.03</v>
          </cell>
          <cell r="L292">
            <v>1357.8300000000002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13464.86</v>
          </cell>
          <cell r="S292">
            <v>12009.95</v>
          </cell>
          <cell r="T292">
            <v>0.21360000000000001</v>
          </cell>
          <cell r="U292">
            <v>310.768776</v>
          </cell>
          <cell r="V292">
            <v>1271.8699999999999</v>
          </cell>
          <cell r="W292">
            <v>1582.6387759999998</v>
          </cell>
          <cell r="X292">
            <v>1582.6387759999998</v>
          </cell>
          <cell r="Y292">
            <v>0</v>
          </cell>
          <cell r="Z292">
            <v>1582.6387759999998</v>
          </cell>
          <cell r="AA292">
            <v>12515.896224</v>
          </cell>
          <cell r="AB292">
            <v>28447.936224000001</v>
          </cell>
          <cell r="AC292">
            <v>34821.242887029293</v>
          </cell>
          <cell r="AD292">
            <v>24222.32</v>
          </cell>
          <cell r="AE292">
            <v>0.23519999999999999</v>
          </cell>
          <cell r="AF292">
            <v>2492.8666630292896</v>
          </cell>
          <cell r="AG292">
            <v>3880.44</v>
          </cell>
          <cell r="AH292">
            <v>6373.3066630292897</v>
          </cell>
          <cell r="AI292">
            <v>6373.3066630292897</v>
          </cell>
          <cell r="AJ292">
            <v>0</v>
          </cell>
          <cell r="AK292">
            <v>6373.3066630292897</v>
          </cell>
          <cell r="AL292">
            <v>28447.936224000005</v>
          </cell>
          <cell r="AM292">
            <v>0</v>
          </cell>
          <cell r="AN292">
            <v>288</v>
          </cell>
          <cell r="AO292">
            <v>0</v>
          </cell>
          <cell r="AP292">
            <v>292</v>
          </cell>
          <cell r="AQ292">
            <v>4790.6678870292899</v>
          </cell>
          <cell r="AR292">
            <v>32286.542887029293</v>
          </cell>
        </row>
        <row r="293">
          <cell r="B293" t="str">
            <v>Aguilar Martinez Maricela</v>
          </cell>
          <cell r="C293">
            <v>315.86666666666667</v>
          </cell>
          <cell r="D293">
            <v>9476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1579.3333333333333</v>
          </cell>
          <cell r="J293">
            <v>12634.666666666668</v>
          </cell>
          <cell r="K293">
            <v>9476</v>
          </cell>
          <cell r="L293">
            <v>945.6583333333333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10421.658333333333</v>
          </cell>
          <cell r="S293">
            <v>10031.08</v>
          </cell>
          <cell r="T293">
            <v>0.1792</v>
          </cell>
          <cell r="U293">
            <v>69.991637333333259</v>
          </cell>
          <cell r="V293">
            <v>917.26</v>
          </cell>
          <cell r="W293">
            <v>987.25163733333329</v>
          </cell>
          <cell r="X293">
            <v>987.25163733333329</v>
          </cell>
          <cell r="Y293">
            <v>0</v>
          </cell>
          <cell r="Z293">
            <v>987.25163733333329</v>
          </cell>
          <cell r="AA293">
            <v>10068.081696000001</v>
          </cell>
          <cell r="AB293">
            <v>22702.748362666669</v>
          </cell>
          <cell r="AC293">
            <v>27309.22947001395</v>
          </cell>
          <cell r="AD293">
            <v>24222.32</v>
          </cell>
          <cell r="AE293">
            <v>0.23519999999999999</v>
          </cell>
          <cell r="AF293">
            <v>726.04110734728113</v>
          </cell>
          <cell r="AG293">
            <v>3880.44</v>
          </cell>
          <cell r="AH293">
            <v>4606.4811073472811</v>
          </cell>
          <cell r="AI293">
            <v>4606.4811073472811</v>
          </cell>
          <cell r="AJ293">
            <v>0</v>
          </cell>
          <cell r="AK293">
            <v>4606.4811073472811</v>
          </cell>
          <cell r="AL293">
            <v>22702.748362666669</v>
          </cell>
          <cell r="AM293">
            <v>0</v>
          </cell>
          <cell r="AN293">
            <v>289</v>
          </cell>
          <cell r="AO293">
            <v>0</v>
          </cell>
          <cell r="AP293">
            <v>293</v>
          </cell>
          <cell r="AQ293">
            <v>3619.2294700139478</v>
          </cell>
          <cell r="AR293">
            <v>24774.529470013949</v>
          </cell>
        </row>
        <row r="294">
          <cell r="B294" t="str">
            <v>Medina Acuña Rafael Alexi</v>
          </cell>
          <cell r="C294">
            <v>287.95366666666666</v>
          </cell>
          <cell r="D294">
            <v>8638.61</v>
          </cell>
          <cell r="E294">
            <v>0</v>
          </cell>
          <cell r="F294">
            <v>0</v>
          </cell>
          <cell r="G294">
            <v>0</v>
          </cell>
          <cell r="H294">
            <v>232</v>
          </cell>
          <cell r="I294">
            <v>1439.7683333333334</v>
          </cell>
          <cell r="J294">
            <v>11518.146666666667</v>
          </cell>
          <cell r="K294">
            <v>8870.61</v>
          </cell>
          <cell r="L294">
            <v>806.09333333333348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9676.7033333333347</v>
          </cell>
          <cell r="S294">
            <v>8629.2100000000009</v>
          </cell>
          <cell r="T294">
            <v>0.16</v>
          </cell>
          <cell r="U294">
            <v>167.59893333333341</v>
          </cell>
          <cell r="V294">
            <v>692.96</v>
          </cell>
          <cell r="W294">
            <v>860.55893333333347</v>
          </cell>
          <cell r="X294">
            <v>860.55893333333347</v>
          </cell>
          <cell r="Y294">
            <v>0</v>
          </cell>
          <cell r="Z294">
            <v>860.55893333333347</v>
          </cell>
          <cell r="AA294">
            <v>9449.8194000000003</v>
          </cell>
          <cell r="AB294">
            <v>20967.966066666668</v>
          </cell>
          <cell r="AC294">
            <v>25040.947179218969</v>
          </cell>
          <cell r="AD294">
            <v>24222.32</v>
          </cell>
          <cell r="AE294">
            <v>0.23519999999999999</v>
          </cell>
          <cell r="AF294">
            <v>192.54111255230151</v>
          </cell>
          <cell r="AG294">
            <v>3880.44</v>
          </cell>
          <cell r="AH294">
            <v>4072.9811125523015</v>
          </cell>
          <cell r="AI294">
            <v>4072.9811125523015</v>
          </cell>
          <cell r="AJ294">
            <v>0</v>
          </cell>
          <cell r="AK294">
            <v>4072.9811125523015</v>
          </cell>
          <cell r="AL294">
            <v>20967.966066666668</v>
          </cell>
          <cell r="AM294">
            <v>0</v>
          </cell>
          <cell r="AN294">
            <v>290</v>
          </cell>
          <cell r="AO294">
            <v>0</v>
          </cell>
          <cell r="AP294">
            <v>294</v>
          </cell>
          <cell r="AQ294">
            <v>3212.4221792189683</v>
          </cell>
          <cell r="AR294">
            <v>22506.247179218968</v>
          </cell>
        </row>
        <row r="295">
          <cell r="B295" t="str">
            <v>Che Kantun Alma Gabriela</v>
          </cell>
          <cell r="C295">
            <v>518.04966666666667</v>
          </cell>
          <cell r="D295">
            <v>11949.03</v>
          </cell>
          <cell r="E295">
            <v>600</v>
          </cell>
          <cell r="F295">
            <v>2992.46</v>
          </cell>
          <cell r="G295">
            <v>0</v>
          </cell>
          <cell r="H295">
            <v>85</v>
          </cell>
          <cell r="I295">
            <v>1991.5050000000001</v>
          </cell>
          <cell r="J295">
            <v>20721.986666666668</v>
          </cell>
          <cell r="K295">
            <v>15626.490000000002</v>
          </cell>
          <cell r="L295">
            <v>1357.8300000000002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16984.320000000003</v>
          </cell>
          <cell r="S295">
            <v>12009.95</v>
          </cell>
          <cell r="T295">
            <v>0.21360000000000001</v>
          </cell>
          <cell r="U295">
            <v>1062.5254320000006</v>
          </cell>
          <cell r="V295">
            <v>1271.8699999999999</v>
          </cell>
          <cell r="W295">
            <v>2334.3954320000003</v>
          </cell>
          <cell r="X295">
            <v>2334.3954320000003</v>
          </cell>
          <cell r="Y295">
            <v>0</v>
          </cell>
          <cell r="Z295">
            <v>2334.3954320000003</v>
          </cell>
          <cell r="AA295">
            <v>15283.599568000001</v>
          </cell>
          <cell r="AB295">
            <v>36005.586234666669</v>
          </cell>
          <cell r="AC295">
            <v>45307.16604952381</v>
          </cell>
          <cell r="AD295">
            <v>38177.700000000004</v>
          </cell>
          <cell r="AE295">
            <v>0.3</v>
          </cell>
          <cell r="AF295">
            <v>2138.8398148571418</v>
          </cell>
          <cell r="AG295">
            <v>7162.74</v>
          </cell>
          <cell r="AH295">
            <v>9301.5798148571412</v>
          </cell>
          <cell r="AI295">
            <v>9301.5798148571412</v>
          </cell>
          <cell r="AJ295">
            <v>0</v>
          </cell>
          <cell r="AK295">
            <v>9301.5798148571412</v>
          </cell>
          <cell r="AL295">
            <v>36005.586234666669</v>
          </cell>
          <cell r="AM295">
            <v>0</v>
          </cell>
          <cell r="AN295">
            <v>291</v>
          </cell>
          <cell r="AO295">
            <v>0</v>
          </cell>
          <cell r="AP295">
            <v>295</v>
          </cell>
          <cell r="AQ295">
            <v>6967.1843828571409</v>
          </cell>
          <cell r="AR295">
            <v>42772.466049523813</v>
          </cell>
        </row>
        <row r="296">
          <cell r="B296" t="str">
            <v>Estrella Alvarado Josefina Del Carmen</v>
          </cell>
          <cell r="C296">
            <v>295.09333333333331</v>
          </cell>
          <cell r="D296">
            <v>4902.8</v>
          </cell>
          <cell r="E296">
            <v>600</v>
          </cell>
          <cell r="F296">
            <v>3350</v>
          </cell>
          <cell r="G296">
            <v>0</v>
          </cell>
          <cell r="H296">
            <v>0</v>
          </cell>
          <cell r="I296">
            <v>817.13333333333333</v>
          </cell>
          <cell r="J296">
            <v>11803.733333333332</v>
          </cell>
          <cell r="K296">
            <v>8852.7999999999993</v>
          </cell>
          <cell r="L296">
            <v>183.45833333333337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9036.2583333333332</v>
          </cell>
          <cell r="S296">
            <v>8629.2100000000009</v>
          </cell>
          <cell r="T296">
            <v>0.16</v>
          </cell>
          <cell r="U296">
            <v>65.127733333333168</v>
          </cell>
          <cell r="V296">
            <v>692.96</v>
          </cell>
          <cell r="W296">
            <v>758.08773333333318</v>
          </cell>
          <cell r="X296">
            <v>758.08773333333318</v>
          </cell>
          <cell r="Y296">
            <v>0</v>
          </cell>
          <cell r="Z296">
            <v>758.08773333333318</v>
          </cell>
          <cell r="AA296">
            <v>8911.8455999999987</v>
          </cell>
          <cell r="AB296">
            <v>20715.57893333333</v>
          </cell>
          <cell r="AC296">
            <v>24710.943082287304</v>
          </cell>
          <cell r="AD296">
            <v>24222.32</v>
          </cell>
          <cell r="AE296">
            <v>0.23519999999999999</v>
          </cell>
          <cell r="AF296">
            <v>114.9241489539739</v>
          </cell>
          <cell r="AG296">
            <v>3880.44</v>
          </cell>
          <cell r="AH296">
            <v>3995.3641489539741</v>
          </cell>
          <cell r="AI296">
            <v>3995.3641489539741</v>
          </cell>
          <cell r="AJ296">
            <v>0</v>
          </cell>
          <cell r="AK296">
            <v>3995.3641489539741</v>
          </cell>
          <cell r="AL296">
            <v>20715.57893333333</v>
          </cell>
          <cell r="AM296">
            <v>0</v>
          </cell>
          <cell r="AN296">
            <v>292</v>
          </cell>
          <cell r="AO296">
            <v>0</v>
          </cell>
          <cell r="AP296">
            <v>296</v>
          </cell>
          <cell r="AQ296">
            <v>3237.2764156206408</v>
          </cell>
          <cell r="AR296">
            <v>22176.243082287303</v>
          </cell>
        </row>
        <row r="297">
          <cell r="B297" t="str">
            <v>Sanchez Perez Karla Guadalupe</v>
          </cell>
          <cell r="C297">
            <v>329.29600000000005</v>
          </cell>
          <cell r="D297">
            <v>0</v>
          </cell>
          <cell r="E297">
            <v>600</v>
          </cell>
          <cell r="F297">
            <v>1696.02</v>
          </cell>
          <cell r="G297">
            <v>7582.8600000000006</v>
          </cell>
          <cell r="H297">
            <v>0</v>
          </cell>
          <cell r="I297">
            <v>1263.8100000000002</v>
          </cell>
          <cell r="J297">
            <v>13171.840000000002</v>
          </cell>
          <cell r="K297">
            <v>9878.880000000001</v>
          </cell>
          <cell r="L297">
            <v>630.13500000000022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10509.015000000001</v>
          </cell>
          <cell r="S297">
            <v>10031.08</v>
          </cell>
          <cell r="T297">
            <v>0.1792</v>
          </cell>
          <cell r="U297">
            <v>85.645952000000236</v>
          </cell>
          <cell r="V297">
            <v>917.26</v>
          </cell>
          <cell r="W297">
            <v>1002.9059520000002</v>
          </cell>
          <cell r="X297">
            <v>1002.9059520000002</v>
          </cell>
          <cell r="Y297">
            <v>0</v>
          </cell>
          <cell r="Z297">
            <v>1002.9059520000002</v>
          </cell>
          <cell r="AA297">
            <v>10139.784048</v>
          </cell>
          <cell r="AB297">
            <v>23311.624048000001</v>
          </cell>
          <cell r="AC297">
            <v>28105.353535564856</v>
          </cell>
          <cell r="AD297">
            <v>24222.32</v>
          </cell>
          <cell r="AE297">
            <v>0.23519999999999999</v>
          </cell>
          <cell r="AF297">
            <v>913.28948756485431</v>
          </cell>
          <cell r="AG297">
            <v>3880.44</v>
          </cell>
          <cell r="AH297">
            <v>4793.729487564854</v>
          </cell>
          <cell r="AI297">
            <v>4793.729487564854</v>
          </cell>
          <cell r="AJ297">
            <v>0</v>
          </cell>
          <cell r="AK297">
            <v>4793.729487564854</v>
          </cell>
          <cell r="AL297">
            <v>23311.624048000001</v>
          </cell>
          <cell r="AM297">
            <v>0</v>
          </cell>
          <cell r="AN297">
            <v>293</v>
          </cell>
          <cell r="AO297">
            <v>0</v>
          </cell>
          <cell r="AP297">
            <v>297</v>
          </cell>
          <cell r="AQ297">
            <v>3790.823535564854</v>
          </cell>
          <cell r="AR297">
            <v>25570.653535564856</v>
          </cell>
        </row>
        <row r="298">
          <cell r="B298" t="str">
            <v>Escamilla Sanchez Harold Stanley</v>
          </cell>
          <cell r="C298">
            <v>874.78166666666664</v>
          </cell>
          <cell r="D298">
            <v>17890.07</v>
          </cell>
          <cell r="E298">
            <v>600</v>
          </cell>
          <cell r="F298">
            <v>7753.38</v>
          </cell>
          <cell r="G298">
            <v>0</v>
          </cell>
          <cell r="H298">
            <v>158</v>
          </cell>
          <cell r="I298">
            <v>2981.6783333333333</v>
          </cell>
          <cell r="J298">
            <v>34991.266666666663</v>
          </cell>
          <cell r="K298">
            <v>26401.45</v>
          </cell>
          <cell r="L298">
            <v>2348.0033333333331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28749.453333333335</v>
          </cell>
          <cell r="S298">
            <v>24222.32</v>
          </cell>
          <cell r="T298">
            <v>0.23519999999999999</v>
          </cell>
          <cell r="U298">
            <v>1064.7817600000003</v>
          </cell>
          <cell r="V298">
            <v>3880.44</v>
          </cell>
          <cell r="W298">
            <v>4945.2217600000004</v>
          </cell>
          <cell r="X298">
            <v>4945.2217600000004</v>
          </cell>
          <cell r="Y298">
            <v>0</v>
          </cell>
          <cell r="Z298">
            <v>4945.2217600000004</v>
          </cell>
          <cell r="AA298">
            <v>24437.906573333334</v>
          </cell>
          <cell r="AB298">
            <v>59429.173239999996</v>
          </cell>
          <cell r="AC298">
            <v>78942.441235294114</v>
          </cell>
          <cell r="AD298">
            <v>72887.509999999995</v>
          </cell>
          <cell r="AE298">
            <v>0.32</v>
          </cell>
          <cell r="AF298">
            <v>1937.5779952941184</v>
          </cell>
          <cell r="AG298">
            <v>17575.689999999999</v>
          </cell>
          <cell r="AH298">
            <v>19513.267995294118</v>
          </cell>
          <cell r="AI298">
            <v>19513.267995294118</v>
          </cell>
          <cell r="AJ298">
            <v>0</v>
          </cell>
          <cell r="AK298">
            <v>19513.267995294118</v>
          </cell>
          <cell r="AL298">
            <v>59429.173239999996</v>
          </cell>
          <cell r="AM298">
            <v>0</v>
          </cell>
          <cell r="AN298">
            <v>294</v>
          </cell>
          <cell r="AO298">
            <v>0</v>
          </cell>
          <cell r="AP298">
            <v>298</v>
          </cell>
          <cell r="AQ298">
            <v>14568.046235294118</v>
          </cell>
          <cell r="AR298">
            <v>76407.741235294117</v>
          </cell>
        </row>
        <row r="299">
          <cell r="B299" t="str">
            <v>Ortiz De La Cruz Ramon</v>
          </cell>
          <cell r="C299">
            <v>506.82866666666666</v>
          </cell>
          <cell r="D299">
            <v>15204.86</v>
          </cell>
          <cell r="E299">
            <v>0</v>
          </cell>
          <cell r="F299">
            <v>0</v>
          </cell>
          <cell r="G299">
            <v>0</v>
          </cell>
          <cell r="H299">
            <v>158</v>
          </cell>
          <cell r="I299">
            <v>2534.1433333333334</v>
          </cell>
          <cell r="J299">
            <v>20273.146666666667</v>
          </cell>
          <cell r="K299">
            <v>15362.86</v>
          </cell>
          <cell r="L299">
            <v>1900.4683333333335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17263.328333333335</v>
          </cell>
          <cell r="S299">
            <v>12009.95</v>
          </cell>
          <cell r="T299">
            <v>0.21360000000000001</v>
          </cell>
          <cell r="U299">
            <v>1122.1216120000001</v>
          </cell>
          <cell r="V299">
            <v>1271.8699999999999</v>
          </cell>
          <cell r="W299">
            <v>2393.9916119999998</v>
          </cell>
          <cell r="X299">
            <v>2393.9916119999998</v>
          </cell>
          <cell r="Y299">
            <v>0</v>
          </cell>
          <cell r="Z299">
            <v>2393.9916119999998</v>
          </cell>
          <cell r="AA299">
            <v>15503.011721333334</v>
          </cell>
          <cell r="AB299">
            <v>35776.158388000003</v>
          </cell>
          <cell r="AC299">
            <v>44979.411982857149</v>
          </cell>
          <cell r="AD299">
            <v>38177.700000000004</v>
          </cell>
          <cell r="AE299">
            <v>0.3</v>
          </cell>
          <cell r="AF299">
            <v>2040.5135948571433</v>
          </cell>
          <cell r="AG299">
            <v>7162.74</v>
          </cell>
          <cell r="AH299">
            <v>9203.2535948571422</v>
          </cell>
          <cell r="AI299">
            <v>9203.2535948571422</v>
          </cell>
          <cell r="AJ299">
            <v>0</v>
          </cell>
          <cell r="AK299">
            <v>9203.2535948571422</v>
          </cell>
          <cell r="AL299">
            <v>35776.158388000011</v>
          </cell>
          <cell r="AM299">
            <v>0</v>
          </cell>
          <cell r="AN299">
            <v>295</v>
          </cell>
          <cell r="AO299">
            <v>0</v>
          </cell>
          <cell r="AP299">
            <v>299</v>
          </cell>
          <cell r="AQ299">
            <v>6809.2619828571424</v>
          </cell>
          <cell r="AR299">
            <v>42444.711982857152</v>
          </cell>
        </row>
        <row r="300">
          <cell r="B300" t="str">
            <v>Espinosa Aguileta Walter Rene</v>
          </cell>
          <cell r="C300">
            <v>343.53066666666666</v>
          </cell>
          <cell r="D300">
            <v>8305.92</v>
          </cell>
          <cell r="E300">
            <v>600</v>
          </cell>
          <cell r="F300">
            <v>1400</v>
          </cell>
          <cell r="G300">
            <v>0</v>
          </cell>
          <cell r="H300">
            <v>158</v>
          </cell>
          <cell r="I300">
            <v>1384.32</v>
          </cell>
          <cell r="J300">
            <v>13741.226666666666</v>
          </cell>
          <cell r="K300">
            <v>10463.92</v>
          </cell>
          <cell r="L300">
            <v>750.64499999999998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11214.565000000001</v>
          </cell>
          <cell r="S300">
            <v>10031.08</v>
          </cell>
          <cell r="T300">
            <v>0.1792</v>
          </cell>
          <cell r="U300">
            <v>212.08051200000011</v>
          </cell>
          <cell r="V300">
            <v>917.26</v>
          </cell>
          <cell r="W300">
            <v>1129.3405120000002</v>
          </cell>
          <cell r="X300">
            <v>1129.3405120000002</v>
          </cell>
          <cell r="Y300">
            <v>0</v>
          </cell>
          <cell r="Z300">
            <v>1129.3405120000002</v>
          </cell>
          <cell r="AA300">
            <v>10718.899487999999</v>
          </cell>
          <cell r="AB300">
            <v>24460.126154666665</v>
          </cell>
          <cell r="AC300">
            <v>29607.056080892602</v>
          </cell>
          <cell r="AD300">
            <v>24222.32</v>
          </cell>
          <cell r="AE300">
            <v>0.23519999999999999</v>
          </cell>
          <cell r="AF300">
            <v>1266.4899262259401</v>
          </cell>
          <cell r="AG300">
            <v>3880.44</v>
          </cell>
          <cell r="AH300">
            <v>5146.9299262259401</v>
          </cell>
          <cell r="AI300">
            <v>5146.9299262259401</v>
          </cell>
          <cell r="AJ300">
            <v>0</v>
          </cell>
          <cell r="AK300">
            <v>5146.9299262259401</v>
          </cell>
          <cell r="AL300">
            <v>24460.126154666661</v>
          </cell>
          <cell r="AM300">
            <v>0</v>
          </cell>
          <cell r="AN300">
            <v>296</v>
          </cell>
          <cell r="AO300">
            <v>0</v>
          </cell>
          <cell r="AP300">
            <v>300</v>
          </cell>
          <cell r="AQ300">
            <v>4017.5894142259399</v>
          </cell>
          <cell r="AR300">
            <v>27072.356080892601</v>
          </cell>
        </row>
        <row r="301">
          <cell r="B301" t="str">
            <v>Solis Cetz Jose Carlos</v>
          </cell>
          <cell r="C301">
            <v>396.61033333333336</v>
          </cell>
          <cell r="D301">
            <v>8638.61</v>
          </cell>
          <cell r="E301">
            <v>600</v>
          </cell>
          <cell r="F301">
            <v>2659.7</v>
          </cell>
          <cell r="G301">
            <v>0</v>
          </cell>
          <cell r="H301">
            <v>0</v>
          </cell>
          <cell r="I301">
            <v>1439.7683333333334</v>
          </cell>
          <cell r="J301">
            <v>15864.413333333334</v>
          </cell>
          <cell r="K301">
            <v>11898.310000000001</v>
          </cell>
          <cell r="L301">
            <v>806.09333333333348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12704.403333333335</v>
          </cell>
          <cell r="S301">
            <v>12009.95</v>
          </cell>
          <cell r="T301">
            <v>0.21360000000000001</v>
          </cell>
          <cell r="U301">
            <v>148.3352320000003</v>
          </cell>
          <cell r="V301">
            <v>1271.8699999999999</v>
          </cell>
          <cell r="W301">
            <v>1420.2052320000003</v>
          </cell>
          <cell r="X301">
            <v>1420.2052320000003</v>
          </cell>
          <cell r="Y301">
            <v>0</v>
          </cell>
          <cell r="Z301">
            <v>1420.2052320000003</v>
          </cell>
          <cell r="AA301">
            <v>11917.873101333334</v>
          </cell>
          <cell r="AB301">
            <v>27782.286434666668</v>
          </cell>
          <cell r="AC301">
            <v>33950.884898884244</v>
          </cell>
          <cell r="AD301">
            <v>24222.32</v>
          </cell>
          <cell r="AE301">
            <v>0.23519999999999999</v>
          </cell>
          <cell r="AF301">
            <v>2288.158464217574</v>
          </cell>
          <cell r="AG301">
            <v>3880.44</v>
          </cell>
          <cell r="AH301">
            <v>6168.5984642175736</v>
          </cell>
          <cell r="AI301">
            <v>6168.5984642175736</v>
          </cell>
          <cell r="AJ301">
            <v>0</v>
          </cell>
          <cell r="AK301">
            <v>6168.5984642175736</v>
          </cell>
          <cell r="AL301">
            <v>27782.286434666668</v>
          </cell>
          <cell r="AM301">
            <v>0</v>
          </cell>
          <cell r="AN301">
            <v>297</v>
          </cell>
          <cell r="AO301">
            <v>0</v>
          </cell>
          <cell r="AP301">
            <v>301</v>
          </cell>
          <cell r="AQ301">
            <v>4748.3932322175733</v>
          </cell>
          <cell r="AR301">
            <v>31416.184898884243</v>
          </cell>
        </row>
        <row r="302">
          <cell r="B302" t="str">
            <v>Arevalo Perez Jorge Luis</v>
          </cell>
          <cell r="C302">
            <v>224.60433333333333</v>
          </cell>
          <cell r="D302">
            <v>5738.13</v>
          </cell>
          <cell r="E302">
            <v>600</v>
          </cell>
          <cell r="F302">
            <v>400</v>
          </cell>
          <cell r="G302">
            <v>0</v>
          </cell>
          <cell r="H302">
            <v>0</v>
          </cell>
          <cell r="I302">
            <v>956.35500000000002</v>
          </cell>
          <cell r="J302">
            <v>8984.1733333333323</v>
          </cell>
          <cell r="K302">
            <v>6738.13</v>
          </cell>
          <cell r="L302">
            <v>322.68000000000006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7060.81</v>
          </cell>
          <cell r="S302">
            <v>4910.1900000000005</v>
          </cell>
          <cell r="T302">
            <v>0.10879999999999999</v>
          </cell>
          <cell r="U302">
            <v>233.98745599999998</v>
          </cell>
          <cell r="V302">
            <v>288.33</v>
          </cell>
          <cell r="W302">
            <v>522.31745599999999</v>
          </cell>
          <cell r="X302">
            <v>522.31745599999999</v>
          </cell>
          <cell r="Y302">
            <v>253.54</v>
          </cell>
          <cell r="Z302">
            <v>268.77745600000003</v>
          </cell>
          <cell r="AA302">
            <v>7425.7075440000008</v>
          </cell>
          <cell r="AB302">
            <v>16409.880877333333</v>
          </cell>
          <cell r="AC302">
            <v>19222.311237707698</v>
          </cell>
          <cell r="AD302">
            <v>12009.95</v>
          </cell>
          <cell r="AE302">
            <v>0.21360000000000001</v>
          </cell>
          <cell r="AF302">
            <v>1540.5603603743641</v>
          </cell>
          <cell r="AG302">
            <v>1271.8699999999999</v>
          </cell>
          <cell r="AH302">
            <v>2812.4303603743638</v>
          </cell>
          <cell r="AI302">
            <v>2812.4303603743638</v>
          </cell>
          <cell r="AJ302">
            <v>0</v>
          </cell>
          <cell r="AK302">
            <v>2812.4303603743638</v>
          </cell>
          <cell r="AL302">
            <v>16409.880877333333</v>
          </cell>
          <cell r="AM302">
            <v>0</v>
          </cell>
          <cell r="AN302">
            <v>298</v>
          </cell>
          <cell r="AO302">
            <v>0</v>
          </cell>
          <cell r="AP302">
            <v>302</v>
          </cell>
          <cell r="AQ302">
            <v>2543.652904374364</v>
          </cell>
          <cell r="AR302">
            <v>16687.611237707697</v>
          </cell>
        </row>
        <row r="303">
          <cell r="B303" t="str">
            <v>Andrade Magaña Antonio Eduardo</v>
          </cell>
          <cell r="C303">
            <v>418.30100000000004</v>
          </cell>
          <cell r="D303">
            <v>11949.03</v>
          </cell>
          <cell r="E303">
            <v>600</v>
          </cell>
          <cell r="F303">
            <v>0</v>
          </cell>
          <cell r="G303">
            <v>0</v>
          </cell>
          <cell r="H303">
            <v>85</v>
          </cell>
          <cell r="I303">
            <v>1991.5050000000001</v>
          </cell>
          <cell r="J303">
            <v>16732.04</v>
          </cell>
          <cell r="K303">
            <v>12634.03</v>
          </cell>
          <cell r="L303">
            <v>1357.8300000000002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13991.86</v>
          </cell>
          <cell r="S303">
            <v>12009.95</v>
          </cell>
          <cell r="T303">
            <v>0.21360000000000001</v>
          </cell>
          <cell r="U303">
            <v>423.33597600000002</v>
          </cell>
          <cell r="V303">
            <v>1271.8699999999999</v>
          </cell>
          <cell r="W303">
            <v>1695.205976</v>
          </cell>
          <cell r="X303">
            <v>1695.205976</v>
          </cell>
          <cell r="Y303">
            <v>0</v>
          </cell>
          <cell r="Z303">
            <v>1695.205976</v>
          </cell>
          <cell r="AA303">
            <v>12930.329024000001</v>
          </cell>
          <cell r="AB303">
            <v>29662.369024</v>
          </cell>
          <cell r="AC303">
            <v>36409.151882845188</v>
          </cell>
          <cell r="AD303">
            <v>24222.32</v>
          </cell>
          <cell r="AE303">
            <v>0.23519999999999999</v>
          </cell>
          <cell r="AF303">
            <v>2866.3428588451884</v>
          </cell>
          <cell r="AG303">
            <v>3880.44</v>
          </cell>
          <cell r="AH303">
            <v>6746.7828588451885</v>
          </cell>
          <cell r="AI303">
            <v>6746.7828588451885</v>
          </cell>
          <cell r="AJ303">
            <v>0</v>
          </cell>
          <cell r="AK303">
            <v>6746.7828588451885</v>
          </cell>
          <cell r="AL303">
            <v>29662.369024</v>
          </cell>
          <cell r="AM303">
            <v>0</v>
          </cell>
          <cell r="AN303">
            <v>299</v>
          </cell>
          <cell r="AO303">
            <v>0</v>
          </cell>
          <cell r="AP303">
            <v>303</v>
          </cell>
          <cell r="AQ303">
            <v>5051.5768828451883</v>
          </cell>
          <cell r="AR303">
            <v>33874.451882845191</v>
          </cell>
        </row>
        <row r="304">
          <cell r="B304" t="str">
            <v>Cetina Baas Manuel Israel</v>
          </cell>
          <cell r="C304">
            <v>231.25900000000001</v>
          </cell>
          <cell r="D304">
            <v>6137.77</v>
          </cell>
          <cell r="E304">
            <v>600</v>
          </cell>
          <cell r="F304">
            <v>200</v>
          </cell>
          <cell r="G304">
            <v>0</v>
          </cell>
          <cell r="H304">
            <v>0</v>
          </cell>
          <cell r="I304">
            <v>1022.9616666666667</v>
          </cell>
          <cell r="J304">
            <v>9250.36</v>
          </cell>
          <cell r="K304">
            <v>6937.77</v>
          </cell>
          <cell r="L304">
            <v>389.28666666666675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7327.0566666666673</v>
          </cell>
          <cell r="S304">
            <v>4910.1900000000005</v>
          </cell>
          <cell r="T304">
            <v>0.10879999999999999</v>
          </cell>
          <cell r="U304">
            <v>262.95509333333331</v>
          </cell>
          <cell r="V304">
            <v>288.33</v>
          </cell>
          <cell r="W304">
            <v>551.28509333333329</v>
          </cell>
          <cell r="X304">
            <v>551.28509333333329</v>
          </cell>
          <cell r="Y304">
            <v>217.61</v>
          </cell>
          <cell r="Z304">
            <v>333.67509333333328</v>
          </cell>
          <cell r="AA304">
            <v>7627.0565733333342</v>
          </cell>
          <cell r="AB304">
            <v>16877.416573333336</v>
          </cell>
          <cell r="AC304">
            <v>19816.837809426932</v>
          </cell>
          <cell r="AD304">
            <v>12009.95</v>
          </cell>
          <cell r="AE304">
            <v>0.21360000000000001</v>
          </cell>
          <cell r="AF304">
            <v>1667.5512360935927</v>
          </cell>
          <cell r="AG304">
            <v>1271.8699999999999</v>
          </cell>
          <cell r="AH304">
            <v>2939.4212360935926</v>
          </cell>
          <cell r="AI304">
            <v>2939.4212360935926</v>
          </cell>
          <cell r="AJ304">
            <v>0</v>
          </cell>
          <cell r="AK304">
            <v>2939.4212360935926</v>
          </cell>
          <cell r="AL304">
            <v>16877.416573333339</v>
          </cell>
          <cell r="AM304">
            <v>0</v>
          </cell>
          <cell r="AN304">
            <v>300</v>
          </cell>
          <cell r="AO304">
            <v>0</v>
          </cell>
          <cell r="AP304">
            <v>304</v>
          </cell>
          <cell r="AQ304">
            <v>2605.7461427602593</v>
          </cell>
          <cell r="AR304">
            <v>17282.137809426931</v>
          </cell>
        </row>
        <row r="305">
          <cell r="B305" t="str">
            <v>Aldana Varguez Luis Ernesto</v>
          </cell>
          <cell r="C305">
            <v>398.30100000000004</v>
          </cell>
          <cell r="D305">
            <v>11949.03</v>
          </cell>
          <cell r="E305">
            <v>0</v>
          </cell>
          <cell r="F305">
            <v>0</v>
          </cell>
          <cell r="G305">
            <v>0</v>
          </cell>
          <cell r="H305">
            <v>158</v>
          </cell>
          <cell r="I305">
            <v>1991.5050000000001</v>
          </cell>
          <cell r="J305">
            <v>15932.04</v>
          </cell>
          <cell r="K305">
            <v>12107.03</v>
          </cell>
          <cell r="L305">
            <v>1357.8300000000002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13464.86</v>
          </cell>
          <cell r="S305">
            <v>12009.95</v>
          </cell>
          <cell r="T305">
            <v>0.21360000000000001</v>
          </cell>
          <cell r="U305">
            <v>310.768776</v>
          </cell>
          <cell r="V305">
            <v>1271.8699999999999</v>
          </cell>
          <cell r="W305">
            <v>1582.6387759999998</v>
          </cell>
          <cell r="X305">
            <v>1582.6387759999998</v>
          </cell>
          <cell r="Y305">
            <v>0</v>
          </cell>
          <cell r="Z305">
            <v>1582.6387759999998</v>
          </cell>
          <cell r="AA305">
            <v>12515.896224</v>
          </cell>
          <cell r="AB305">
            <v>28447.936224000001</v>
          </cell>
          <cell r="AC305">
            <v>34821.242887029293</v>
          </cell>
          <cell r="AD305">
            <v>24222.32</v>
          </cell>
          <cell r="AE305">
            <v>0.23519999999999999</v>
          </cell>
          <cell r="AF305">
            <v>2492.8666630292896</v>
          </cell>
          <cell r="AG305">
            <v>3880.44</v>
          </cell>
          <cell r="AH305">
            <v>6373.3066630292897</v>
          </cell>
          <cell r="AI305">
            <v>6373.3066630292897</v>
          </cell>
          <cell r="AJ305">
            <v>0</v>
          </cell>
          <cell r="AK305">
            <v>6373.3066630292897</v>
          </cell>
          <cell r="AL305">
            <v>28447.936224000005</v>
          </cell>
          <cell r="AM305">
            <v>0</v>
          </cell>
          <cell r="AN305">
            <v>301</v>
          </cell>
          <cell r="AO305">
            <v>0</v>
          </cell>
          <cell r="AP305">
            <v>305</v>
          </cell>
          <cell r="AQ305">
            <v>4790.6678870292899</v>
          </cell>
          <cell r="AR305">
            <v>32286.542887029293</v>
          </cell>
        </row>
        <row r="306">
          <cell r="B306" t="str">
            <v>Gomez Cruz Carla Maribel</v>
          </cell>
          <cell r="C306">
            <v>398.30100000000004</v>
          </cell>
          <cell r="D306">
            <v>11949.03</v>
          </cell>
          <cell r="E306">
            <v>0</v>
          </cell>
          <cell r="F306">
            <v>0</v>
          </cell>
          <cell r="G306">
            <v>0</v>
          </cell>
          <cell r="H306">
            <v>85</v>
          </cell>
          <cell r="I306">
            <v>1991.5050000000001</v>
          </cell>
          <cell r="J306">
            <v>15932.04</v>
          </cell>
          <cell r="K306">
            <v>12034.03</v>
          </cell>
          <cell r="L306">
            <v>1357.8300000000002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13391.86</v>
          </cell>
          <cell r="S306">
            <v>12009.95</v>
          </cell>
          <cell r="T306">
            <v>0.21360000000000001</v>
          </cell>
          <cell r="U306">
            <v>295.17597599999999</v>
          </cell>
          <cell r="V306">
            <v>1271.8699999999999</v>
          </cell>
          <cell r="W306">
            <v>1567.0459759999999</v>
          </cell>
          <cell r="X306">
            <v>1567.0459759999999</v>
          </cell>
          <cell r="Y306">
            <v>0</v>
          </cell>
          <cell r="Z306">
            <v>1567.0459759999999</v>
          </cell>
          <cell r="AA306">
            <v>12458.489024</v>
          </cell>
          <cell r="AB306">
            <v>28390.529024000003</v>
          </cell>
          <cell r="AC306">
            <v>34746.181171548124</v>
          </cell>
          <cell r="AD306">
            <v>24222.32</v>
          </cell>
          <cell r="AE306">
            <v>0.23519999999999999</v>
          </cell>
          <cell r="AF306">
            <v>2475.2121475481185</v>
          </cell>
          <cell r="AG306">
            <v>3880.44</v>
          </cell>
          <cell r="AH306">
            <v>6355.6521475481186</v>
          </cell>
          <cell r="AI306">
            <v>6355.6521475481186</v>
          </cell>
          <cell r="AJ306">
            <v>0</v>
          </cell>
          <cell r="AK306">
            <v>6355.6521475481186</v>
          </cell>
          <cell r="AL306">
            <v>28390.529024000003</v>
          </cell>
          <cell r="AM306">
            <v>0</v>
          </cell>
          <cell r="AN306">
            <v>302</v>
          </cell>
          <cell r="AO306">
            <v>0</v>
          </cell>
          <cell r="AP306">
            <v>306</v>
          </cell>
          <cell r="AQ306">
            <v>4788.6061715481192</v>
          </cell>
          <cell r="AR306">
            <v>32211.481171548123</v>
          </cell>
        </row>
        <row r="307">
          <cell r="B307" t="str">
            <v>Ceballos Canul Miriam Evangelina</v>
          </cell>
          <cell r="C307">
            <v>340.887</v>
          </cell>
          <cell r="D307">
            <v>8638.61</v>
          </cell>
          <cell r="E307">
            <v>600</v>
          </cell>
          <cell r="F307">
            <v>988</v>
          </cell>
          <cell r="G307">
            <v>0</v>
          </cell>
          <cell r="H307">
            <v>232</v>
          </cell>
          <cell r="I307">
            <v>1439.7683333333334</v>
          </cell>
          <cell r="J307">
            <v>13635.48</v>
          </cell>
          <cell r="K307">
            <v>10458.61</v>
          </cell>
          <cell r="L307">
            <v>806.09333333333348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11264.703333333335</v>
          </cell>
          <cell r="S307">
            <v>10031.08</v>
          </cell>
          <cell r="T307">
            <v>0.1792</v>
          </cell>
          <cell r="U307">
            <v>221.06530133333359</v>
          </cell>
          <cell r="V307">
            <v>917.26</v>
          </cell>
          <cell r="W307">
            <v>1138.3253013333335</v>
          </cell>
          <cell r="X307">
            <v>1138.3253013333335</v>
          </cell>
          <cell r="Y307">
            <v>0</v>
          </cell>
          <cell r="Z307">
            <v>1138.3253013333335</v>
          </cell>
          <cell r="AA307">
            <v>10760.053032</v>
          </cell>
          <cell r="AB307">
            <v>24395.533031999999</v>
          </cell>
          <cell r="AC307">
            <v>29522.598546025103</v>
          </cell>
          <cell r="AD307">
            <v>24222.32</v>
          </cell>
          <cell r="AE307">
            <v>0.23519999999999999</v>
          </cell>
          <cell r="AF307">
            <v>1246.6255140251044</v>
          </cell>
          <cell r="AG307">
            <v>3880.44</v>
          </cell>
          <cell r="AH307">
            <v>5127.0655140251047</v>
          </cell>
          <cell r="AI307">
            <v>5127.0655140251047</v>
          </cell>
          <cell r="AJ307">
            <v>0</v>
          </cell>
          <cell r="AK307">
            <v>5127.0655140251047</v>
          </cell>
          <cell r="AL307">
            <v>24395.533031999999</v>
          </cell>
          <cell r="AM307">
            <v>0</v>
          </cell>
          <cell r="AN307">
            <v>303</v>
          </cell>
          <cell r="AO307">
            <v>0</v>
          </cell>
          <cell r="AP307">
            <v>307</v>
          </cell>
          <cell r="AQ307">
            <v>3988.7402126917714</v>
          </cell>
          <cell r="AR307">
            <v>26987.898546025102</v>
          </cell>
        </row>
        <row r="308">
          <cell r="B308" t="str">
            <v>Castillo Lizarraga Elda Maria</v>
          </cell>
          <cell r="C308">
            <v>354.62033333333335</v>
          </cell>
          <cell r="D308">
            <v>8638.61</v>
          </cell>
          <cell r="E308">
            <v>0</v>
          </cell>
          <cell r="F308">
            <v>2000</v>
          </cell>
          <cell r="G308">
            <v>0</v>
          </cell>
          <cell r="H308">
            <v>312</v>
          </cell>
          <cell r="I308">
            <v>1439.7683333333334</v>
          </cell>
          <cell r="J308">
            <v>14184.813333333334</v>
          </cell>
          <cell r="K308">
            <v>10950.61</v>
          </cell>
          <cell r="L308">
            <v>806.09333333333348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11756.703333333335</v>
          </cell>
          <cell r="S308">
            <v>10031.08</v>
          </cell>
          <cell r="T308">
            <v>0.1792</v>
          </cell>
          <cell r="U308">
            <v>309.2317013333336</v>
          </cell>
          <cell r="V308">
            <v>917.26</v>
          </cell>
          <cell r="W308">
            <v>1226.4917013333336</v>
          </cell>
          <cell r="X308">
            <v>1226.4917013333336</v>
          </cell>
          <cell r="Y308">
            <v>0</v>
          </cell>
          <cell r="Z308">
            <v>1226.4917013333336</v>
          </cell>
          <cell r="AA308">
            <v>11163.886632</v>
          </cell>
          <cell r="AB308">
            <v>25348.699965333333</v>
          </cell>
          <cell r="AC308">
            <v>30768.894222454674</v>
          </cell>
          <cell r="AD308">
            <v>24222.32</v>
          </cell>
          <cell r="AE308">
            <v>0.23519999999999999</v>
          </cell>
          <cell r="AF308">
            <v>1539.7542571213392</v>
          </cell>
          <cell r="AG308">
            <v>3880.44</v>
          </cell>
          <cell r="AH308">
            <v>5420.1942571213394</v>
          </cell>
          <cell r="AI308">
            <v>5420.1942571213394</v>
          </cell>
          <cell r="AJ308">
            <v>0</v>
          </cell>
          <cell r="AK308">
            <v>5420.1942571213394</v>
          </cell>
          <cell r="AL308">
            <v>25348.699965333333</v>
          </cell>
          <cell r="AM308">
            <v>0</v>
          </cell>
          <cell r="AN308">
            <v>304</v>
          </cell>
          <cell r="AO308">
            <v>0</v>
          </cell>
          <cell r="AP308">
            <v>308</v>
          </cell>
          <cell r="AQ308">
            <v>4193.7025557880061</v>
          </cell>
          <cell r="AR308">
            <v>28234.194222454673</v>
          </cell>
        </row>
        <row r="309">
          <cell r="B309" t="str">
            <v>Lara Tome Astrid Leticia</v>
          </cell>
          <cell r="C309">
            <v>398.30100000000004</v>
          </cell>
          <cell r="D309">
            <v>11949.03</v>
          </cell>
          <cell r="E309">
            <v>0</v>
          </cell>
          <cell r="F309">
            <v>0</v>
          </cell>
          <cell r="G309">
            <v>0</v>
          </cell>
          <cell r="H309">
            <v>232</v>
          </cell>
          <cell r="I309">
            <v>1991.5050000000001</v>
          </cell>
          <cell r="J309">
            <v>15932.04</v>
          </cell>
          <cell r="K309">
            <v>12181.03</v>
          </cell>
          <cell r="L309">
            <v>1357.8300000000002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13538.86</v>
          </cell>
          <cell r="S309">
            <v>12009.95</v>
          </cell>
          <cell r="T309">
            <v>0.21360000000000001</v>
          </cell>
          <cell r="U309">
            <v>326.575176</v>
          </cell>
          <cell r="V309">
            <v>1271.8699999999999</v>
          </cell>
          <cell r="W309">
            <v>1598.4451759999999</v>
          </cell>
          <cell r="X309">
            <v>1598.4451759999999</v>
          </cell>
          <cell r="Y309">
            <v>0</v>
          </cell>
          <cell r="Z309">
            <v>1598.4451759999999</v>
          </cell>
          <cell r="AA309">
            <v>12574.089824000001</v>
          </cell>
          <cell r="AB309">
            <v>28506.129824000003</v>
          </cell>
          <cell r="AC309">
            <v>34897.332845188284</v>
          </cell>
          <cell r="AD309">
            <v>24222.32</v>
          </cell>
          <cell r="AE309">
            <v>0.23519999999999999</v>
          </cell>
          <cell r="AF309">
            <v>2510.7630211882843</v>
          </cell>
          <cell r="AG309">
            <v>3880.44</v>
          </cell>
          <cell r="AH309">
            <v>6391.2030211882848</v>
          </cell>
          <cell r="AI309">
            <v>6391.2030211882848</v>
          </cell>
          <cell r="AJ309">
            <v>0</v>
          </cell>
          <cell r="AK309">
            <v>6391.2030211882848</v>
          </cell>
          <cell r="AL309">
            <v>28506.129824</v>
          </cell>
          <cell r="AM309">
            <v>0</v>
          </cell>
          <cell r="AN309">
            <v>305</v>
          </cell>
          <cell r="AO309">
            <v>0</v>
          </cell>
          <cell r="AP309">
            <v>309</v>
          </cell>
          <cell r="AQ309">
            <v>4792.7578451882846</v>
          </cell>
          <cell r="AR309">
            <v>32362.632845188284</v>
          </cell>
        </row>
        <row r="310">
          <cell r="B310" t="str">
            <v>Mijangos Poot Paula Trinidad</v>
          </cell>
          <cell r="C310">
            <v>366.75366666666667</v>
          </cell>
          <cell r="D310">
            <v>8638.61</v>
          </cell>
          <cell r="E310">
            <v>600</v>
          </cell>
          <cell r="F310">
            <v>1764</v>
          </cell>
          <cell r="G310">
            <v>0</v>
          </cell>
          <cell r="H310">
            <v>232</v>
          </cell>
          <cell r="I310">
            <v>1439.7683333333334</v>
          </cell>
          <cell r="J310">
            <v>14670.146666666667</v>
          </cell>
          <cell r="K310">
            <v>11234.61</v>
          </cell>
          <cell r="L310">
            <v>806.09333333333348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12040.703333333335</v>
          </cell>
          <cell r="S310">
            <v>12009.95</v>
          </cell>
          <cell r="T310">
            <v>0.21360000000000001</v>
          </cell>
          <cell r="U310">
            <v>6.5689120000001457</v>
          </cell>
          <cell r="V310">
            <v>1271.8699999999999</v>
          </cell>
          <cell r="W310">
            <v>1278.4389120000001</v>
          </cell>
          <cell r="X310">
            <v>1278.4389120000001</v>
          </cell>
          <cell r="Y310">
            <v>0</v>
          </cell>
          <cell r="Z310">
            <v>1278.4389120000001</v>
          </cell>
          <cell r="AA310">
            <v>11395.939421333334</v>
          </cell>
          <cell r="AB310">
            <v>26066.086088000004</v>
          </cell>
          <cell r="AC310">
            <v>31706.899089958162</v>
          </cell>
          <cell r="AD310">
            <v>24222.32</v>
          </cell>
          <cell r="AE310">
            <v>0.23519999999999999</v>
          </cell>
          <cell r="AF310">
            <v>1760.3730019581599</v>
          </cell>
          <cell r="AG310">
            <v>3880.44</v>
          </cell>
          <cell r="AH310">
            <v>5640.8130019581604</v>
          </cell>
          <cell r="AI310">
            <v>5640.8130019581604</v>
          </cell>
          <cell r="AJ310">
            <v>0</v>
          </cell>
          <cell r="AK310">
            <v>5640.8130019581604</v>
          </cell>
          <cell r="AL310">
            <v>26066.086088000004</v>
          </cell>
          <cell r="AM310">
            <v>0</v>
          </cell>
          <cell r="AN310">
            <v>306</v>
          </cell>
          <cell r="AO310">
            <v>0</v>
          </cell>
          <cell r="AP310">
            <v>310</v>
          </cell>
          <cell r="AQ310">
            <v>4362.3740899581608</v>
          </cell>
          <cell r="AR310">
            <v>29172.199089958161</v>
          </cell>
        </row>
        <row r="311">
          <cell r="B311" t="str">
            <v>Varguez Gonzalez Rodolfo Ariel</v>
          </cell>
          <cell r="C311">
            <v>371.89000000000004</v>
          </cell>
          <cell r="D311">
            <v>9156.7000000000007</v>
          </cell>
          <cell r="E311">
            <v>600</v>
          </cell>
          <cell r="F311">
            <v>1400</v>
          </cell>
          <cell r="G311">
            <v>0</v>
          </cell>
          <cell r="H311">
            <v>158</v>
          </cell>
          <cell r="I311">
            <v>1526.1166666666668</v>
          </cell>
          <cell r="J311">
            <v>14875.600000000002</v>
          </cell>
          <cell r="K311">
            <v>11314.7</v>
          </cell>
          <cell r="L311">
            <v>892.44166666666683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12207.141666666668</v>
          </cell>
          <cell r="S311">
            <v>12009.95</v>
          </cell>
          <cell r="T311">
            <v>0.21360000000000001</v>
          </cell>
          <cell r="U311">
            <v>42.120140000000184</v>
          </cell>
          <cell r="V311">
            <v>1271.8699999999999</v>
          </cell>
          <cell r="W311">
            <v>1313.9901400000001</v>
          </cell>
          <cell r="X311">
            <v>1313.9901400000001</v>
          </cell>
          <cell r="Y311">
            <v>0</v>
          </cell>
          <cell r="Z311">
            <v>1313.9901400000001</v>
          </cell>
          <cell r="AA311">
            <v>11526.826526666668</v>
          </cell>
          <cell r="AB311">
            <v>26402.42652666667</v>
          </cell>
          <cell r="AC311">
            <v>32146.674768131106</v>
          </cell>
          <cell r="AD311">
            <v>24222.32</v>
          </cell>
          <cell r="AE311">
            <v>0.23519999999999999</v>
          </cell>
          <cell r="AF311">
            <v>1863.8082414644362</v>
          </cell>
          <cell r="AG311">
            <v>3880.44</v>
          </cell>
          <cell r="AH311">
            <v>5744.2482414644364</v>
          </cell>
          <cell r="AI311">
            <v>5744.2482414644364</v>
          </cell>
          <cell r="AJ311">
            <v>0</v>
          </cell>
          <cell r="AK311">
            <v>5744.2482414644364</v>
          </cell>
          <cell r="AL311">
            <v>26402.42652666667</v>
          </cell>
          <cell r="AM311">
            <v>0</v>
          </cell>
          <cell r="AN311">
            <v>307</v>
          </cell>
          <cell r="AO311">
            <v>0</v>
          </cell>
          <cell r="AP311">
            <v>311</v>
          </cell>
          <cell r="AQ311">
            <v>4430.2581014644365</v>
          </cell>
          <cell r="AR311">
            <v>29611.974768131106</v>
          </cell>
        </row>
        <row r="312">
          <cell r="B312" t="str">
            <v>G. Canton Ruz Elias Rene</v>
          </cell>
          <cell r="C312">
            <v>224.47066666666666</v>
          </cell>
          <cell r="D312">
            <v>5978.12</v>
          </cell>
          <cell r="E312">
            <v>600</v>
          </cell>
          <cell r="F312">
            <v>156</v>
          </cell>
          <cell r="G312">
            <v>0</v>
          </cell>
          <cell r="H312">
            <v>232</v>
          </cell>
          <cell r="I312">
            <v>996.35333333333335</v>
          </cell>
          <cell r="J312">
            <v>8978.8266666666659</v>
          </cell>
          <cell r="K312">
            <v>6966.12</v>
          </cell>
          <cell r="L312">
            <v>362.6783333333334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7328.7983333333332</v>
          </cell>
          <cell r="S312">
            <v>4910.1900000000005</v>
          </cell>
          <cell r="T312">
            <v>0.10879999999999999</v>
          </cell>
          <cell r="U312">
            <v>263.14458666666656</v>
          </cell>
          <cell r="V312">
            <v>288.33</v>
          </cell>
          <cell r="W312">
            <v>551.47458666666648</v>
          </cell>
          <cell r="X312">
            <v>551.47458666666648</v>
          </cell>
          <cell r="Y312">
            <v>217.61</v>
          </cell>
          <cell r="Z312">
            <v>333.86458666666647</v>
          </cell>
          <cell r="AA312">
            <v>7628.6087466666668</v>
          </cell>
          <cell r="AB312">
            <v>16607.435413333333</v>
          </cell>
          <cell r="AC312">
            <v>19473.525042387246</v>
          </cell>
          <cell r="AD312">
            <v>12009.95</v>
          </cell>
          <cell r="AE312">
            <v>0.21360000000000001</v>
          </cell>
          <cell r="AF312">
            <v>1594.2196290539157</v>
          </cell>
          <cell r="AG312">
            <v>1271.8699999999999</v>
          </cell>
          <cell r="AH312">
            <v>2866.0896290539158</v>
          </cell>
          <cell r="AI312">
            <v>2866.0896290539158</v>
          </cell>
          <cell r="AJ312">
            <v>0</v>
          </cell>
          <cell r="AK312">
            <v>2866.0896290539158</v>
          </cell>
          <cell r="AL312">
            <v>16607.435413333329</v>
          </cell>
          <cell r="AM312">
            <v>0</v>
          </cell>
          <cell r="AN312">
            <v>308</v>
          </cell>
          <cell r="AO312">
            <v>0</v>
          </cell>
          <cell r="AP312">
            <v>312</v>
          </cell>
          <cell r="AQ312">
            <v>2532.2250423872492</v>
          </cell>
          <cell r="AR312">
            <v>16938.825042387245</v>
          </cell>
        </row>
        <row r="313">
          <cell r="B313" t="str">
            <v>Marrufo Morales Landy Margarita</v>
          </cell>
          <cell r="C313">
            <v>358.49900000000002</v>
          </cell>
          <cell r="D313">
            <v>5354.97</v>
          </cell>
          <cell r="E313">
            <v>600</v>
          </cell>
          <cell r="F313">
            <v>4800</v>
          </cell>
          <cell r="G313">
            <v>0</v>
          </cell>
          <cell r="H313">
            <v>232</v>
          </cell>
          <cell r="I313">
            <v>892.495</v>
          </cell>
          <cell r="J313">
            <v>14339.960000000001</v>
          </cell>
          <cell r="K313">
            <v>10986.970000000001</v>
          </cell>
          <cell r="L313">
            <v>258.82000000000005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11245.79</v>
          </cell>
          <cell r="S313">
            <v>10031.08</v>
          </cell>
          <cell r="T313">
            <v>0.1792</v>
          </cell>
          <cell r="U313">
            <v>217.67603200000016</v>
          </cell>
          <cell r="V313">
            <v>917.26</v>
          </cell>
          <cell r="W313">
            <v>1134.9360320000001</v>
          </cell>
          <cell r="X313">
            <v>1134.9360320000001</v>
          </cell>
          <cell r="Y313">
            <v>0</v>
          </cell>
          <cell r="Z313">
            <v>1134.9360320000001</v>
          </cell>
          <cell r="AA313">
            <v>10744.528968000002</v>
          </cell>
          <cell r="AB313">
            <v>25084.488968000005</v>
          </cell>
          <cell r="AC313">
            <v>30423.430052301264</v>
          </cell>
          <cell r="AD313">
            <v>24222.32</v>
          </cell>
          <cell r="AE313">
            <v>0.23519999999999999</v>
          </cell>
          <cell r="AF313">
            <v>1458.5010843012574</v>
          </cell>
          <cell r="AG313">
            <v>3880.44</v>
          </cell>
          <cell r="AH313">
            <v>5338.9410843012574</v>
          </cell>
          <cell r="AI313">
            <v>5338.9410843012574</v>
          </cell>
          <cell r="AJ313">
            <v>0</v>
          </cell>
          <cell r="AK313">
            <v>5338.9410843012574</v>
          </cell>
          <cell r="AL313">
            <v>25084.488968000005</v>
          </cell>
          <cell r="AM313">
            <v>0</v>
          </cell>
          <cell r="AN313">
            <v>309</v>
          </cell>
          <cell r="AO313">
            <v>0</v>
          </cell>
          <cell r="AP313">
            <v>313</v>
          </cell>
          <cell r="AQ313">
            <v>4204.0050523012578</v>
          </cell>
          <cell r="AR313">
            <v>27888.730052301264</v>
          </cell>
        </row>
        <row r="314">
          <cell r="B314" t="str">
            <v>Alayola Herrera Roberto</v>
          </cell>
          <cell r="C314">
            <v>398.30100000000004</v>
          </cell>
          <cell r="D314">
            <v>0</v>
          </cell>
          <cell r="E314">
            <v>0</v>
          </cell>
          <cell r="F314">
            <v>0</v>
          </cell>
          <cell r="G314">
            <v>11949.03</v>
          </cell>
          <cell r="H314">
            <v>0</v>
          </cell>
          <cell r="I314">
            <v>1991.5050000000001</v>
          </cell>
          <cell r="J314">
            <v>15932.04</v>
          </cell>
          <cell r="K314">
            <v>11949.03</v>
          </cell>
          <cell r="L314">
            <v>1357.8300000000002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13306.86</v>
          </cell>
          <cell r="S314">
            <v>12009.95</v>
          </cell>
          <cell r="T314">
            <v>0.21360000000000001</v>
          </cell>
          <cell r="U314">
            <v>277.01997599999999</v>
          </cell>
          <cell r="V314">
            <v>1271.8699999999999</v>
          </cell>
          <cell r="W314">
            <v>1548.8899759999999</v>
          </cell>
          <cell r="X314">
            <v>1548.8899759999999</v>
          </cell>
          <cell r="Y314">
            <v>0</v>
          </cell>
          <cell r="Z314">
            <v>1548.8899759999999</v>
          </cell>
          <cell r="AA314">
            <v>12391.645023999999</v>
          </cell>
          <cell r="AB314">
            <v>28323.685023999999</v>
          </cell>
          <cell r="AC314">
            <v>34658.780543933055</v>
          </cell>
          <cell r="AD314">
            <v>24222.32</v>
          </cell>
          <cell r="AE314">
            <v>0.23519999999999999</v>
          </cell>
          <cell r="AF314">
            <v>2454.6555199330546</v>
          </cell>
          <cell r="AG314">
            <v>3880.44</v>
          </cell>
          <cell r="AH314">
            <v>6335.0955199330547</v>
          </cell>
          <cell r="AI314">
            <v>6335.0955199330547</v>
          </cell>
          <cell r="AJ314">
            <v>0</v>
          </cell>
          <cell r="AK314">
            <v>6335.0955199330547</v>
          </cell>
          <cell r="AL314">
            <v>28323.685023999999</v>
          </cell>
          <cell r="AM314">
            <v>0</v>
          </cell>
          <cell r="AN314">
            <v>310</v>
          </cell>
          <cell r="AO314">
            <v>0</v>
          </cell>
          <cell r="AP314">
            <v>314</v>
          </cell>
          <cell r="AQ314">
            <v>4786.2055439330543</v>
          </cell>
          <cell r="AR314">
            <v>32124.080543933054</v>
          </cell>
        </row>
        <row r="315">
          <cell r="B315" t="str">
            <v>Crespo Solis Pedro Robert</v>
          </cell>
          <cell r="C315">
            <v>398.30100000000004</v>
          </cell>
          <cell r="D315">
            <v>0</v>
          </cell>
          <cell r="E315">
            <v>0</v>
          </cell>
          <cell r="F315">
            <v>0</v>
          </cell>
          <cell r="G315">
            <v>11949.03</v>
          </cell>
          <cell r="H315">
            <v>0</v>
          </cell>
          <cell r="I315">
            <v>1991.5050000000001</v>
          </cell>
          <cell r="J315">
            <v>15932.04</v>
          </cell>
          <cell r="K315">
            <v>11949.03</v>
          </cell>
          <cell r="L315">
            <v>1357.8300000000002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13306.86</v>
          </cell>
          <cell r="S315">
            <v>12009.95</v>
          </cell>
          <cell r="T315">
            <v>0.21360000000000001</v>
          </cell>
          <cell r="U315">
            <v>277.01997599999999</v>
          </cell>
          <cell r="V315">
            <v>1271.8699999999999</v>
          </cell>
          <cell r="W315">
            <v>1548.8899759999999</v>
          </cell>
          <cell r="X315">
            <v>1548.8899759999999</v>
          </cell>
          <cell r="Y315">
            <v>0</v>
          </cell>
          <cell r="Z315">
            <v>1548.8899759999999</v>
          </cell>
          <cell r="AA315">
            <v>12391.645023999999</v>
          </cell>
          <cell r="AB315">
            <v>28323.685023999999</v>
          </cell>
          <cell r="AC315">
            <v>34658.780543933055</v>
          </cell>
          <cell r="AD315">
            <v>24222.32</v>
          </cell>
          <cell r="AE315">
            <v>0.23519999999999999</v>
          </cell>
          <cell r="AF315">
            <v>2454.6555199330546</v>
          </cell>
          <cell r="AG315">
            <v>3880.44</v>
          </cell>
          <cell r="AH315">
            <v>6335.0955199330547</v>
          </cell>
          <cell r="AI315">
            <v>6335.0955199330547</v>
          </cell>
          <cell r="AJ315">
            <v>0</v>
          </cell>
          <cell r="AK315">
            <v>6335.0955199330547</v>
          </cell>
          <cell r="AL315">
            <v>28323.685023999999</v>
          </cell>
          <cell r="AM315">
            <v>0</v>
          </cell>
          <cell r="AN315">
            <v>311</v>
          </cell>
          <cell r="AO315">
            <v>0</v>
          </cell>
          <cell r="AP315">
            <v>315</v>
          </cell>
          <cell r="AQ315">
            <v>4786.2055439330543</v>
          </cell>
          <cell r="AR315">
            <v>32124.080543933054</v>
          </cell>
        </row>
        <row r="316">
          <cell r="B316" t="str">
            <v>Flores Pren Saira Aziadeth</v>
          </cell>
          <cell r="C316">
            <v>398.30100000000004</v>
          </cell>
          <cell r="D316">
            <v>0</v>
          </cell>
          <cell r="E316">
            <v>0</v>
          </cell>
          <cell r="F316">
            <v>0</v>
          </cell>
          <cell r="G316">
            <v>11949.03</v>
          </cell>
          <cell r="H316">
            <v>0</v>
          </cell>
          <cell r="I316">
            <v>1991.5050000000001</v>
          </cell>
          <cell r="J316">
            <v>15932.04</v>
          </cell>
          <cell r="K316">
            <v>11949.03</v>
          </cell>
          <cell r="L316">
            <v>1357.8300000000002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13306.86</v>
          </cell>
          <cell r="S316">
            <v>12009.95</v>
          </cell>
          <cell r="T316">
            <v>0.21360000000000001</v>
          </cell>
          <cell r="U316">
            <v>277.01997599999999</v>
          </cell>
          <cell r="V316">
            <v>1271.8699999999999</v>
          </cell>
          <cell r="W316">
            <v>1548.8899759999999</v>
          </cell>
          <cell r="X316">
            <v>1548.8899759999999</v>
          </cell>
          <cell r="Y316">
            <v>0</v>
          </cell>
          <cell r="Z316">
            <v>1548.8899759999999</v>
          </cell>
          <cell r="AA316">
            <v>12391.645023999999</v>
          </cell>
          <cell r="AB316">
            <v>28323.685023999999</v>
          </cell>
          <cell r="AC316">
            <v>34658.780543933055</v>
          </cell>
          <cell r="AD316">
            <v>24222.32</v>
          </cell>
          <cell r="AE316">
            <v>0.23519999999999999</v>
          </cell>
          <cell r="AF316">
            <v>2454.6555199330546</v>
          </cell>
          <cell r="AG316">
            <v>3880.44</v>
          </cell>
          <cell r="AH316">
            <v>6335.0955199330547</v>
          </cell>
          <cell r="AI316">
            <v>6335.0955199330547</v>
          </cell>
          <cell r="AJ316">
            <v>0</v>
          </cell>
          <cell r="AK316">
            <v>6335.0955199330547</v>
          </cell>
          <cell r="AL316">
            <v>28323.685023999999</v>
          </cell>
          <cell r="AM316">
            <v>0</v>
          </cell>
          <cell r="AN316">
            <v>312</v>
          </cell>
          <cell r="AO316">
            <v>0</v>
          </cell>
          <cell r="AP316">
            <v>316</v>
          </cell>
          <cell r="AQ316">
            <v>4786.2055439330543</v>
          </cell>
          <cell r="AR316">
            <v>32124.080543933054</v>
          </cell>
        </row>
        <row r="317">
          <cell r="B317" t="str">
            <v>Cahuich Chable Jose Javier</v>
          </cell>
          <cell r="C317">
            <v>398.30100000000004</v>
          </cell>
          <cell r="D317">
            <v>11949.03</v>
          </cell>
          <cell r="E317">
            <v>0</v>
          </cell>
          <cell r="F317">
            <v>0</v>
          </cell>
          <cell r="G317">
            <v>0</v>
          </cell>
          <cell r="H317">
            <v>232</v>
          </cell>
          <cell r="I317">
            <v>1991.5050000000001</v>
          </cell>
          <cell r="J317">
            <v>15932.04</v>
          </cell>
          <cell r="K317">
            <v>12181.03</v>
          </cell>
          <cell r="L317">
            <v>1357.8300000000002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13538.86</v>
          </cell>
          <cell r="S317">
            <v>12009.95</v>
          </cell>
          <cell r="T317">
            <v>0.21360000000000001</v>
          </cell>
          <cell r="U317">
            <v>326.575176</v>
          </cell>
          <cell r="V317">
            <v>1271.8699999999999</v>
          </cell>
          <cell r="W317">
            <v>1598.4451759999999</v>
          </cell>
          <cell r="X317">
            <v>1598.4451759999999</v>
          </cell>
          <cell r="Y317">
            <v>0</v>
          </cell>
          <cell r="Z317">
            <v>1598.4451759999999</v>
          </cell>
          <cell r="AA317">
            <v>12574.089824000001</v>
          </cell>
          <cell r="AB317">
            <v>28506.129824000003</v>
          </cell>
          <cell r="AC317">
            <v>34897.332845188284</v>
          </cell>
          <cell r="AD317">
            <v>24222.32</v>
          </cell>
          <cell r="AE317">
            <v>0.23519999999999999</v>
          </cell>
          <cell r="AF317">
            <v>2510.7630211882843</v>
          </cell>
          <cell r="AG317">
            <v>3880.44</v>
          </cell>
          <cell r="AH317">
            <v>6391.2030211882848</v>
          </cell>
          <cell r="AI317">
            <v>6391.2030211882848</v>
          </cell>
          <cell r="AJ317">
            <v>0</v>
          </cell>
          <cell r="AK317">
            <v>6391.2030211882848</v>
          </cell>
          <cell r="AL317">
            <v>28506.129824</v>
          </cell>
          <cell r="AM317">
            <v>0</v>
          </cell>
          <cell r="AN317">
            <v>313</v>
          </cell>
          <cell r="AO317">
            <v>0</v>
          </cell>
          <cell r="AP317">
            <v>317</v>
          </cell>
          <cell r="AQ317">
            <v>4792.7578451882846</v>
          </cell>
          <cell r="AR317">
            <v>32362.632845188284</v>
          </cell>
        </row>
        <row r="318">
          <cell r="B318" t="str">
            <v>Luna Sosa Georgina Guadalupe</v>
          </cell>
          <cell r="C318">
            <v>398.30100000000004</v>
          </cell>
          <cell r="D318">
            <v>11949.03</v>
          </cell>
          <cell r="E318">
            <v>0</v>
          </cell>
          <cell r="F318">
            <v>0</v>
          </cell>
          <cell r="G318">
            <v>0</v>
          </cell>
          <cell r="H318">
            <v>399</v>
          </cell>
          <cell r="I318">
            <v>1991.5050000000001</v>
          </cell>
          <cell r="J318">
            <v>15932.04</v>
          </cell>
          <cell r="K318">
            <v>12348.03</v>
          </cell>
          <cell r="L318">
            <v>1357.8300000000002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13705.86</v>
          </cell>
          <cell r="S318">
            <v>12009.95</v>
          </cell>
          <cell r="T318">
            <v>0.21360000000000001</v>
          </cell>
          <cell r="U318">
            <v>362.246376</v>
          </cell>
          <cell r="V318">
            <v>1271.8699999999999</v>
          </cell>
          <cell r="W318">
            <v>1634.1163759999999</v>
          </cell>
          <cell r="X318">
            <v>1634.1163759999999</v>
          </cell>
          <cell r="Y318">
            <v>0</v>
          </cell>
          <cell r="Z318">
            <v>1634.1163759999999</v>
          </cell>
          <cell r="AA318">
            <v>12705.418624</v>
          </cell>
          <cell r="AB318">
            <v>28637.458623999999</v>
          </cell>
          <cell r="AC318">
            <v>35069.049372384936</v>
          </cell>
          <cell r="AD318">
            <v>24222.32</v>
          </cell>
          <cell r="AE318">
            <v>0.23519999999999999</v>
          </cell>
          <cell r="AF318">
            <v>2551.1507483849368</v>
          </cell>
          <cell r="AG318">
            <v>3880.44</v>
          </cell>
          <cell r="AH318">
            <v>6431.5907483849369</v>
          </cell>
          <cell r="AI318">
            <v>6431.5907483849369</v>
          </cell>
          <cell r="AJ318">
            <v>0</v>
          </cell>
          <cell r="AK318">
            <v>6431.5907483849369</v>
          </cell>
          <cell r="AL318">
            <v>28637.458623999999</v>
          </cell>
          <cell r="AM318">
            <v>0</v>
          </cell>
          <cell r="AN318">
            <v>314</v>
          </cell>
          <cell r="AO318">
            <v>0</v>
          </cell>
          <cell r="AP318">
            <v>318</v>
          </cell>
          <cell r="AQ318">
            <v>4797.4743723849369</v>
          </cell>
          <cell r="AR318">
            <v>32534.349372384935</v>
          </cell>
        </row>
        <row r="319">
          <cell r="B319" t="str">
            <v>Pantoja Flores Jesus Felipe</v>
          </cell>
          <cell r="C319">
            <v>506.82866666666666</v>
          </cell>
          <cell r="D319">
            <v>15204.86</v>
          </cell>
          <cell r="E319">
            <v>0</v>
          </cell>
          <cell r="F319">
            <v>0</v>
          </cell>
          <cell r="G319">
            <v>0</v>
          </cell>
          <cell r="H319">
            <v>312</v>
          </cell>
          <cell r="I319">
            <v>2534.1433333333334</v>
          </cell>
          <cell r="J319">
            <v>20273.146666666667</v>
          </cell>
          <cell r="K319">
            <v>15516.86</v>
          </cell>
          <cell r="L319">
            <v>1900.4683333333335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17417.328333333335</v>
          </cell>
          <cell r="S319">
            <v>12009.95</v>
          </cell>
          <cell r="T319">
            <v>0.21360000000000001</v>
          </cell>
          <cell r="U319">
            <v>1155.0160120000003</v>
          </cell>
          <cell r="V319">
            <v>1271.8699999999999</v>
          </cell>
          <cell r="W319">
            <v>2426.8860119999999</v>
          </cell>
          <cell r="X319">
            <v>2426.8860119999999</v>
          </cell>
          <cell r="Y319">
            <v>0</v>
          </cell>
          <cell r="Z319">
            <v>2426.8860119999999</v>
          </cell>
          <cell r="AA319">
            <v>15624.117321333335</v>
          </cell>
          <cell r="AB319">
            <v>35897.263988000006</v>
          </cell>
          <cell r="AC319">
            <v>45152.419982857151</v>
          </cell>
          <cell r="AD319">
            <v>38177.700000000004</v>
          </cell>
          <cell r="AE319">
            <v>0.3</v>
          </cell>
          <cell r="AF319">
            <v>2092.4159948571437</v>
          </cell>
          <cell r="AG319">
            <v>7162.74</v>
          </cell>
          <cell r="AH319">
            <v>9255.155994857143</v>
          </cell>
          <cell r="AI319">
            <v>9255.155994857143</v>
          </cell>
          <cell r="AJ319">
            <v>0</v>
          </cell>
          <cell r="AK319">
            <v>9255.155994857143</v>
          </cell>
          <cell r="AL319">
            <v>35897.263988000006</v>
          </cell>
          <cell r="AM319">
            <v>0</v>
          </cell>
          <cell r="AN319">
            <v>315</v>
          </cell>
          <cell r="AO319">
            <v>0</v>
          </cell>
          <cell r="AP319">
            <v>319</v>
          </cell>
          <cell r="AQ319">
            <v>6828.2699828571431</v>
          </cell>
          <cell r="AR319">
            <v>42617.719982857154</v>
          </cell>
        </row>
        <row r="320">
          <cell r="B320" t="str">
            <v>Rejon Vela Jose Francisco</v>
          </cell>
          <cell r="C320">
            <v>891.77566666666667</v>
          </cell>
          <cell r="D320">
            <v>11949.03</v>
          </cell>
          <cell r="E320">
            <v>600</v>
          </cell>
          <cell r="F320">
            <v>14204.24</v>
          </cell>
          <cell r="G320">
            <v>0</v>
          </cell>
          <cell r="H320">
            <v>158</v>
          </cell>
          <cell r="I320">
            <v>1991.5050000000001</v>
          </cell>
          <cell r="J320">
            <v>35671.026666666665</v>
          </cell>
          <cell r="K320">
            <v>26911.27</v>
          </cell>
          <cell r="L320">
            <v>1357.8300000000002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28269.100000000002</v>
          </cell>
          <cell r="S320">
            <v>24222.32</v>
          </cell>
          <cell r="T320">
            <v>0.23519999999999999</v>
          </cell>
          <cell r="U320">
            <v>951.80265600000052</v>
          </cell>
          <cell r="V320">
            <v>3880.44</v>
          </cell>
          <cell r="W320">
            <v>4832.2426560000004</v>
          </cell>
          <cell r="X320">
            <v>4832.2426560000004</v>
          </cell>
          <cell r="Y320">
            <v>0</v>
          </cell>
          <cell r="Z320">
            <v>4832.2426560000004</v>
          </cell>
          <cell r="AA320">
            <v>24070.532343999999</v>
          </cell>
          <cell r="AB320">
            <v>59741.559010666664</v>
          </cell>
          <cell r="AC320">
            <v>79401.832074509803</v>
          </cell>
          <cell r="AD320">
            <v>72887.509999999995</v>
          </cell>
          <cell r="AE320">
            <v>0.32</v>
          </cell>
          <cell r="AF320">
            <v>2084.5830638431385</v>
          </cell>
          <cell r="AG320">
            <v>17575.689999999999</v>
          </cell>
          <cell r="AH320">
            <v>19660.273063843139</v>
          </cell>
          <cell r="AI320">
            <v>19660.273063843139</v>
          </cell>
          <cell r="AJ320">
            <v>0</v>
          </cell>
          <cell r="AK320">
            <v>19660.273063843139</v>
          </cell>
          <cell r="AL320">
            <v>59741.559010666664</v>
          </cell>
          <cell r="AM320">
            <v>0</v>
          </cell>
          <cell r="AN320">
            <v>316</v>
          </cell>
          <cell r="AO320">
            <v>0</v>
          </cell>
          <cell r="AP320">
            <v>320</v>
          </cell>
          <cell r="AQ320">
            <v>14828.030407843138</v>
          </cell>
          <cell r="AR320">
            <v>76867.132074509806</v>
          </cell>
        </row>
        <row r="321">
          <cell r="B321" t="str">
            <v>Gamboa Rio Jose Enrique</v>
          </cell>
          <cell r="C321">
            <v>551.49166666666667</v>
          </cell>
          <cell r="D321">
            <v>11949.03</v>
          </cell>
          <cell r="E321">
            <v>600</v>
          </cell>
          <cell r="F321">
            <v>3995.72</v>
          </cell>
          <cell r="G321">
            <v>0</v>
          </cell>
          <cell r="H321">
            <v>85</v>
          </cell>
          <cell r="I321">
            <v>1991.5050000000001</v>
          </cell>
          <cell r="J321">
            <v>22059.666666666668</v>
          </cell>
          <cell r="K321">
            <v>16629.75</v>
          </cell>
          <cell r="L321">
            <v>1357.8300000000002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17987.580000000002</v>
          </cell>
          <cell r="S321">
            <v>12009.95</v>
          </cell>
          <cell r="T321">
            <v>0.21360000000000001</v>
          </cell>
          <cell r="U321">
            <v>1276.8217680000002</v>
          </cell>
          <cell r="V321">
            <v>1271.8699999999999</v>
          </cell>
          <cell r="W321">
            <v>2548.6917680000001</v>
          </cell>
          <cell r="X321">
            <v>2548.6917680000001</v>
          </cell>
          <cell r="Y321">
            <v>0</v>
          </cell>
          <cell r="Z321">
            <v>2548.6917680000001</v>
          </cell>
          <cell r="AA321">
            <v>16072.563232</v>
          </cell>
          <cell r="AB321">
            <v>38132.229898666672</v>
          </cell>
          <cell r="AC321">
            <v>48345.228426666668</v>
          </cell>
          <cell r="AD321">
            <v>38177.700000000004</v>
          </cell>
          <cell r="AE321">
            <v>0.3</v>
          </cell>
          <cell r="AF321">
            <v>3050.2585279999989</v>
          </cell>
          <cell r="AG321">
            <v>7162.74</v>
          </cell>
          <cell r="AH321">
            <v>10212.998527999998</v>
          </cell>
          <cell r="AI321">
            <v>10212.998527999998</v>
          </cell>
          <cell r="AJ321">
            <v>0</v>
          </cell>
          <cell r="AK321">
            <v>10212.998527999998</v>
          </cell>
          <cell r="AL321">
            <v>38132.229898666672</v>
          </cell>
          <cell r="AM321">
            <v>0</v>
          </cell>
          <cell r="AN321">
            <v>317</v>
          </cell>
          <cell r="AO321">
            <v>0</v>
          </cell>
          <cell r="AP321">
            <v>321</v>
          </cell>
          <cell r="AQ321">
            <v>7664.3067599999977</v>
          </cell>
          <cell r="AR321">
            <v>45810.528426666671</v>
          </cell>
        </row>
        <row r="322">
          <cell r="B322" t="str">
            <v>Blancarte Canto Marco Antonio</v>
          </cell>
          <cell r="C322">
            <v>568.69533333333334</v>
          </cell>
          <cell r="D322">
            <v>15204.86</v>
          </cell>
          <cell r="E322">
            <v>600</v>
          </cell>
          <cell r="F322">
            <v>1256</v>
          </cell>
          <cell r="G322">
            <v>0</v>
          </cell>
          <cell r="H322">
            <v>312</v>
          </cell>
          <cell r="I322">
            <v>2534.1433333333334</v>
          </cell>
          <cell r="J322">
            <v>22747.813333333332</v>
          </cell>
          <cell r="K322">
            <v>17372.86</v>
          </cell>
          <cell r="L322">
            <v>1900.4683333333335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19273.328333333335</v>
          </cell>
          <cell r="S322">
            <v>12009.95</v>
          </cell>
          <cell r="T322">
            <v>0.21360000000000001</v>
          </cell>
          <cell r="U322">
            <v>1551.4576120000002</v>
          </cell>
          <cell r="V322">
            <v>1271.8699999999999</v>
          </cell>
          <cell r="W322">
            <v>2823.327612</v>
          </cell>
          <cell r="X322">
            <v>2823.327612</v>
          </cell>
          <cell r="Y322">
            <v>0</v>
          </cell>
          <cell r="Z322">
            <v>2823.327612</v>
          </cell>
          <cell r="AA322">
            <v>17083.675721333333</v>
          </cell>
          <cell r="AB322">
            <v>39831.489054666665</v>
          </cell>
          <cell r="AC322">
            <v>50772.741506666665</v>
          </cell>
          <cell r="AD322">
            <v>38177.700000000004</v>
          </cell>
          <cell r="AE322">
            <v>0.3</v>
          </cell>
          <cell r="AF322">
            <v>3778.5124519999981</v>
          </cell>
          <cell r="AG322">
            <v>7162.74</v>
          </cell>
          <cell r="AH322">
            <v>10941.252451999997</v>
          </cell>
          <cell r="AI322">
            <v>10941.252451999997</v>
          </cell>
          <cell r="AJ322">
            <v>0</v>
          </cell>
          <cell r="AK322">
            <v>10941.252451999997</v>
          </cell>
          <cell r="AL322">
            <v>39831.489054666672</v>
          </cell>
          <cell r="AM322">
            <v>0</v>
          </cell>
          <cell r="AN322">
            <v>318</v>
          </cell>
          <cell r="AO322">
            <v>0</v>
          </cell>
          <cell r="AP322">
            <v>322</v>
          </cell>
          <cell r="AQ322">
            <v>8117.9248399999969</v>
          </cell>
          <cell r="AR322">
            <v>48238.041506666668</v>
          </cell>
        </row>
        <row r="323">
          <cell r="B323" t="str">
            <v>Ayala Ibarra Jose Francisco</v>
          </cell>
          <cell r="C323">
            <v>464.96766666666667</v>
          </cell>
          <cell r="D323">
            <v>11949.03</v>
          </cell>
          <cell r="E323">
            <v>600</v>
          </cell>
          <cell r="F323">
            <v>1400</v>
          </cell>
          <cell r="G323">
            <v>0</v>
          </cell>
          <cell r="H323">
            <v>0</v>
          </cell>
          <cell r="I323">
            <v>1991.5050000000001</v>
          </cell>
          <cell r="J323">
            <v>18598.706666666665</v>
          </cell>
          <cell r="K323">
            <v>13949.03</v>
          </cell>
          <cell r="L323">
            <v>1357.8300000000002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15306.86</v>
          </cell>
          <cell r="S323">
            <v>12009.95</v>
          </cell>
          <cell r="T323">
            <v>0.21360000000000001</v>
          </cell>
          <cell r="U323">
            <v>704.21997599999997</v>
          </cell>
          <cell r="V323">
            <v>1271.8699999999999</v>
          </cell>
          <cell r="W323">
            <v>1976.0899759999998</v>
          </cell>
          <cell r="X323">
            <v>1976.0899759999998</v>
          </cell>
          <cell r="Y323">
            <v>0</v>
          </cell>
          <cell r="Z323">
            <v>1976.0899759999998</v>
          </cell>
          <cell r="AA323">
            <v>13964.445024000001</v>
          </cell>
          <cell r="AB323">
            <v>32563.151690666666</v>
          </cell>
          <cell r="AC323">
            <v>40389.402415238095</v>
          </cell>
          <cell r="AD323">
            <v>38177.700000000004</v>
          </cell>
          <cell r="AE323">
            <v>0.3</v>
          </cell>
          <cell r="AF323">
            <v>663.5107245714272</v>
          </cell>
          <cell r="AG323">
            <v>7162.74</v>
          </cell>
          <cell r="AH323">
            <v>7826.2507245714269</v>
          </cell>
          <cell r="AI323">
            <v>7826.2507245714269</v>
          </cell>
          <cell r="AJ323">
            <v>0</v>
          </cell>
          <cell r="AK323">
            <v>7826.2507245714269</v>
          </cell>
          <cell r="AL323">
            <v>32563.151690666669</v>
          </cell>
          <cell r="AM323">
            <v>0</v>
          </cell>
          <cell r="AN323">
            <v>319</v>
          </cell>
          <cell r="AO323">
            <v>0</v>
          </cell>
          <cell r="AP323">
            <v>323</v>
          </cell>
          <cell r="AQ323">
            <v>5850.1607485714267</v>
          </cell>
          <cell r="AR323">
            <v>37854.702415238098</v>
          </cell>
        </row>
        <row r="324">
          <cell r="B324" t="str">
            <v>Duarte Medina Victor Manuel</v>
          </cell>
          <cell r="C324">
            <v>411.89000000000004</v>
          </cell>
          <cell r="D324">
            <v>9156.7000000000007</v>
          </cell>
          <cell r="E324">
            <v>600</v>
          </cell>
          <cell r="F324">
            <v>2600</v>
          </cell>
          <cell r="G324">
            <v>0</v>
          </cell>
          <cell r="H324">
            <v>399</v>
          </cell>
          <cell r="I324">
            <v>1526.1166666666668</v>
          </cell>
          <cell r="J324">
            <v>16475.600000000002</v>
          </cell>
          <cell r="K324">
            <v>12755.7</v>
          </cell>
          <cell r="L324">
            <v>892.44166666666683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13648.141666666668</v>
          </cell>
          <cell r="S324">
            <v>12009.95</v>
          </cell>
          <cell r="T324">
            <v>0.21360000000000001</v>
          </cell>
          <cell r="U324">
            <v>349.91774000000021</v>
          </cell>
          <cell r="V324">
            <v>1271.8699999999999</v>
          </cell>
          <cell r="W324">
            <v>1621.7877400000002</v>
          </cell>
          <cell r="X324">
            <v>1621.7877400000002</v>
          </cell>
          <cell r="Y324">
            <v>0</v>
          </cell>
          <cell r="Z324">
            <v>1621.7877400000002</v>
          </cell>
          <cell r="AA324">
            <v>12660.028926666668</v>
          </cell>
          <cell r="AB324">
            <v>29135.628926666672</v>
          </cell>
          <cell r="AC324">
            <v>35720.422676080896</v>
          </cell>
          <cell r="AD324">
            <v>24222.32</v>
          </cell>
          <cell r="AE324">
            <v>0.23519999999999999</v>
          </cell>
          <cell r="AF324">
            <v>2704.3537494142265</v>
          </cell>
          <cell r="AG324">
            <v>3880.44</v>
          </cell>
          <cell r="AH324">
            <v>6584.7937494142261</v>
          </cell>
          <cell r="AI324">
            <v>6584.7937494142261</v>
          </cell>
          <cell r="AJ324">
            <v>0</v>
          </cell>
          <cell r="AK324">
            <v>6584.7937494142261</v>
          </cell>
          <cell r="AL324">
            <v>29135.628926666672</v>
          </cell>
          <cell r="AM324">
            <v>0</v>
          </cell>
          <cell r="AN324">
            <v>320</v>
          </cell>
          <cell r="AO324">
            <v>0</v>
          </cell>
          <cell r="AP324">
            <v>324</v>
          </cell>
          <cell r="AQ324">
            <v>4963.0060094142264</v>
          </cell>
          <cell r="AR324">
            <v>33185.722676080899</v>
          </cell>
        </row>
        <row r="325">
          <cell r="B325" t="str">
            <v>Zaldivar Sosa Rebeca Antonia</v>
          </cell>
          <cell r="C325">
            <v>418.55666666666667</v>
          </cell>
          <cell r="D325">
            <v>9156.7000000000007</v>
          </cell>
          <cell r="E325">
            <v>600</v>
          </cell>
          <cell r="F325">
            <v>2800</v>
          </cell>
          <cell r="G325">
            <v>0</v>
          </cell>
          <cell r="H325">
            <v>399</v>
          </cell>
          <cell r="I325">
            <v>1526.1166666666668</v>
          </cell>
          <cell r="J325">
            <v>16742.266666666666</v>
          </cell>
          <cell r="K325">
            <v>12955.7</v>
          </cell>
          <cell r="L325">
            <v>892.44166666666683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13848.141666666668</v>
          </cell>
          <cell r="S325">
            <v>12009.95</v>
          </cell>
          <cell r="T325">
            <v>0.21360000000000001</v>
          </cell>
          <cell r="U325">
            <v>392.63774000000018</v>
          </cell>
          <cell r="V325">
            <v>1271.8699999999999</v>
          </cell>
          <cell r="W325">
            <v>1664.50774</v>
          </cell>
          <cell r="X325">
            <v>1664.50774</v>
          </cell>
          <cell r="Y325">
            <v>0</v>
          </cell>
          <cell r="Z325">
            <v>1664.50774</v>
          </cell>
          <cell r="AA325">
            <v>12817.308926666668</v>
          </cell>
          <cell r="AB325">
            <v>29559.575593333335</v>
          </cell>
          <cell r="AC325">
            <v>36274.746246513248</v>
          </cell>
          <cell r="AD325">
            <v>24222.32</v>
          </cell>
          <cell r="AE325">
            <v>0.23519999999999999</v>
          </cell>
          <cell r="AF325">
            <v>2834.7306531799159</v>
          </cell>
          <cell r="AG325">
            <v>3880.44</v>
          </cell>
          <cell r="AH325">
            <v>6715.1706531799155</v>
          </cell>
          <cell r="AI325">
            <v>6715.1706531799155</v>
          </cell>
          <cell r="AJ325">
            <v>0</v>
          </cell>
          <cell r="AK325">
            <v>6715.1706531799155</v>
          </cell>
          <cell r="AL325">
            <v>29559.575593333335</v>
          </cell>
          <cell r="AM325">
            <v>0</v>
          </cell>
          <cell r="AN325">
            <v>321</v>
          </cell>
          <cell r="AO325">
            <v>0</v>
          </cell>
          <cell r="AP325">
            <v>325</v>
          </cell>
          <cell r="AQ325">
            <v>5050.6629131799154</v>
          </cell>
          <cell r="AR325">
            <v>33740.046246513251</v>
          </cell>
        </row>
        <row r="326">
          <cell r="B326" t="str">
            <v>Valladares Vazquez Alexandra</v>
          </cell>
          <cell r="C326">
            <v>445.26900000000001</v>
          </cell>
          <cell r="D326">
            <v>0</v>
          </cell>
          <cell r="E326">
            <v>0</v>
          </cell>
          <cell r="F326">
            <v>0</v>
          </cell>
          <cell r="G326">
            <v>13358.07</v>
          </cell>
          <cell r="H326">
            <v>0</v>
          </cell>
          <cell r="I326">
            <v>2226.3449999999998</v>
          </cell>
          <cell r="J326">
            <v>17810.760000000002</v>
          </cell>
          <cell r="K326">
            <v>13358.07</v>
          </cell>
          <cell r="L326">
            <v>1592.6699999999998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14950.74</v>
          </cell>
          <cell r="S326">
            <v>12009.95</v>
          </cell>
          <cell r="T326">
            <v>0.21360000000000001</v>
          </cell>
          <cell r="U326">
            <v>628.15274399999987</v>
          </cell>
          <cell r="V326">
            <v>1271.8699999999999</v>
          </cell>
          <cell r="W326">
            <v>1900.0227439999999</v>
          </cell>
          <cell r="X326">
            <v>1900.0227439999999</v>
          </cell>
          <cell r="Y326">
            <v>0</v>
          </cell>
          <cell r="Z326">
            <v>1900.0227439999999</v>
          </cell>
          <cell r="AA326">
            <v>13684.392255999999</v>
          </cell>
          <cell r="AB326">
            <v>31495.152256000001</v>
          </cell>
          <cell r="AC326">
            <v>38863.688937142855</v>
          </cell>
          <cell r="AD326">
            <v>38177.700000000004</v>
          </cell>
          <cell r="AE326">
            <v>0.3</v>
          </cell>
          <cell r="AF326">
            <v>205.79668114285522</v>
          </cell>
          <cell r="AG326">
            <v>7162.74</v>
          </cell>
          <cell r="AH326">
            <v>7368.5366811428548</v>
          </cell>
          <cell r="AI326">
            <v>7368.5366811428548</v>
          </cell>
          <cell r="AJ326">
            <v>0</v>
          </cell>
          <cell r="AK326">
            <v>7368.5366811428548</v>
          </cell>
          <cell r="AL326">
            <v>31495.152256000001</v>
          </cell>
          <cell r="AM326">
            <v>0</v>
          </cell>
          <cell r="AN326">
            <v>322</v>
          </cell>
          <cell r="AO326">
            <v>0</v>
          </cell>
          <cell r="AP326">
            <v>326</v>
          </cell>
          <cell r="AQ326">
            <v>5468.513937142855</v>
          </cell>
          <cell r="AR326">
            <v>36328.988937142858</v>
          </cell>
        </row>
        <row r="327">
          <cell r="B327" t="str">
            <v>Nuñez Garcia Jose Luis</v>
          </cell>
          <cell r="C327">
            <v>539.76766666666674</v>
          </cell>
          <cell r="D327">
            <v>11949.03</v>
          </cell>
          <cell r="E327">
            <v>600</v>
          </cell>
          <cell r="F327">
            <v>3644</v>
          </cell>
          <cell r="G327">
            <v>0</v>
          </cell>
          <cell r="H327">
            <v>158</v>
          </cell>
          <cell r="I327">
            <v>1991.5050000000001</v>
          </cell>
          <cell r="J327">
            <v>21590.706666666669</v>
          </cell>
          <cell r="K327">
            <v>16351.03</v>
          </cell>
          <cell r="L327">
            <v>1357.8300000000002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17708.86</v>
          </cell>
          <cell r="S327">
            <v>12009.95</v>
          </cell>
          <cell r="T327">
            <v>0.21360000000000001</v>
          </cell>
          <cell r="U327">
            <v>1217.287176</v>
          </cell>
          <cell r="V327">
            <v>1271.8699999999999</v>
          </cell>
          <cell r="W327">
            <v>2489.1571759999997</v>
          </cell>
          <cell r="X327">
            <v>2489.1571759999997</v>
          </cell>
          <cell r="Y327">
            <v>0</v>
          </cell>
          <cell r="Z327">
            <v>2489.1571759999997</v>
          </cell>
          <cell r="AA327">
            <v>15853.377823999999</v>
          </cell>
          <cell r="AB327">
            <v>37444.084490666668</v>
          </cell>
          <cell r="AC327">
            <v>47362.163558095235</v>
          </cell>
          <cell r="AD327">
            <v>38177.700000000004</v>
          </cell>
          <cell r="AE327">
            <v>0.3</v>
          </cell>
          <cell r="AF327">
            <v>2755.3390674285693</v>
          </cell>
          <cell r="AG327">
            <v>7162.74</v>
          </cell>
          <cell r="AH327">
            <v>9918.079067428569</v>
          </cell>
          <cell r="AI327">
            <v>9918.079067428569</v>
          </cell>
          <cell r="AJ327">
            <v>0</v>
          </cell>
          <cell r="AK327">
            <v>9918.079067428569</v>
          </cell>
          <cell r="AL327">
            <v>37444.084490666668</v>
          </cell>
          <cell r="AM327">
            <v>0</v>
          </cell>
          <cell r="AN327">
            <v>323</v>
          </cell>
          <cell r="AO327">
            <v>0</v>
          </cell>
          <cell r="AP327">
            <v>327</v>
          </cell>
          <cell r="AQ327">
            <v>7428.9218914285693</v>
          </cell>
          <cell r="AR327">
            <v>44827.463558095238</v>
          </cell>
        </row>
        <row r="328">
          <cell r="B328" t="str">
            <v>Tuyin Trejo Cesar Enrique</v>
          </cell>
          <cell r="C328">
            <v>445.26900000000001</v>
          </cell>
          <cell r="D328">
            <v>13358.07</v>
          </cell>
          <cell r="E328">
            <v>0</v>
          </cell>
          <cell r="F328">
            <v>0</v>
          </cell>
          <cell r="G328">
            <v>0</v>
          </cell>
          <cell r="H328">
            <v>312</v>
          </cell>
          <cell r="I328">
            <v>2226.3449999999998</v>
          </cell>
          <cell r="J328">
            <v>17810.760000000002</v>
          </cell>
          <cell r="K328">
            <v>13670.07</v>
          </cell>
          <cell r="L328">
            <v>1592.6699999999998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15262.74</v>
          </cell>
          <cell r="S328">
            <v>12009.95</v>
          </cell>
          <cell r="T328">
            <v>0.21360000000000001</v>
          </cell>
          <cell r="U328">
            <v>694.79594399999985</v>
          </cell>
          <cell r="V328">
            <v>1271.8699999999999</v>
          </cell>
          <cell r="W328">
            <v>1966.6659439999999</v>
          </cell>
          <cell r="X328">
            <v>1966.6659439999999</v>
          </cell>
          <cell r="Y328">
            <v>0</v>
          </cell>
          <cell r="Z328">
            <v>1966.6659439999999</v>
          </cell>
          <cell r="AA328">
            <v>13929.749055999999</v>
          </cell>
          <cell r="AB328">
            <v>31740.509056000003</v>
          </cell>
          <cell r="AC328">
            <v>39214.198651428575</v>
          </cell>
          <cell r="AD328">
            <v>38177.700000000004</v>
          </cell>
          <cell r="AE328">
            <v>0.3</v>
          </cell>
          <cell r="AF328">
            <v>310.94959542857106</v>
          </cell>
          <cell r="AG328">
            <v>7162.74</v>
          </cell>
          <cell r="AH328">
            <v>7473.689595428571</v>
          </cell>
          <cell r="AI328">
            <v>7473.689595428571</v>
          </cell>
          <cell r="AJ328">
            <v>0</v>
          </cell>
          <cell r="AK328">
            <v>7473.689595428571</v>
          </cell>
          <cell r="AL328">
            <v>31740.509056000003</v>
          </cell>
          <cell r="AM328">
            <v>0</v>
          </cell>
          <cell r="AN328">
            <v>324</v>
          </cell>
          <cell r="AO328">
            <v>0</v>
          </cell>
          <cell r="AP328">
            <v>328</v>
          </cell>
          <cell r="AQ328">
            <v>5507.0236514285716</v>
          </cell>
          <cell r="AR328">
            <v>36679.498651428577</v>
          </cell>
        </row>
        <row r="329">
          <cell r="B329" t="str">
            <v>Sosa Buenfil Cristian Jose</v>
          </cell>
          <cell r="C329">
            <v>462.53333333333336</v>
          </cell>
          <cell r="D329">
            <v>0</v>
          </cell>
          <cell r="E329">
            <v>600</v>
          </cell>
          <cell r="F329">
            <v>3800</v>
          </cell>
          <cell r="G329">
            <v>9476</v>
          </cell>
          <cell r="H329">
            <v>0</v>
          </cell>
          <cell r="I329">
            <v>1579.3333333333333</v>
          </cell>
          <cell r="J329">
            <v>18501.333333333336</v>
          </cell>
          <cell r="K329">
            <v>13876</v>
          </cell>
          <cell r="L329">
            <v>945.6583333333333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14821.658333333333</v>
          </cell>
          <cell r="S329">
            <v>12009.95</v>
          </cell>
          <cell r="T329">
            <v>0.21360000000000001</v>
          </cell>
          <cell r="U329">
            <v>600.58089999999982</v>
          </cell>
          <cell r="V329">
            <v>1271.8699999999999</v>
          </cell>
          <cell r="W329">
            <v>1872.4508999999998</v>
          </cell>
          <cell r="X329">
            <v>1872.4508999999998</v>
          </cell>
          <cell r="Y329">
            <v>0</v>
          </cell>
          <cell r="Z329">
            <v>1872.4508999999998</v>
          </cell>
          <cell r="AA329">
            <v>13582.882433333334</v>
          </cell>
          <cell r="AB329">
            <v>32084.215766666668</v>
          </cell>
          <cell r="AC329">
            <v>39705.208238095242</v>
          </cell>
          <cell r="AD329">
            <v>38177.700000000004</v>
          </cell>
          <cell r="AE329">
            <v>0.3</v>
          </cell>
          <cell r="AF329">
            <v>458.25247142857114</v>
          </cell>
          <cell r="AG329">
            <v>7162.74</v>
          </cell>
          <cell r="AH329">
            <v>7620.9924714285708</v>
          </cell>
          <cell r="AI329">
            <v>7620.9924714285708</v>
          </cell>
          <cell r="AJ329">
            <v>0</v>
          </cell>
          <cell r="AK329">
            <v>7620.9924714285708</v>
          </cell>
          <cell r="AL329">
            <v>32084.215766666672</v>
          </cell>
          <cell r="AM329">
            <v>0</v>
          </cell>
          <cell r="AN329">
            <v>325</v>
          </cell>
          <cell r="AO329">
            <v>0</v>
          </cell>
          <cell r="AP329">
            <v>329</v>
          </cell>
          <cell r="AQ329">
            <v>5748.5415714285709</v>
          </cell>
          <cell r="AR329">
            <v>37170.508238095244</v>
          </cell>
        </row>
        <row r="330">
          <cell r="B330" t="str">
            <v>Quijano Cetina Jose Ismael</v>
          </cell>
          <cell r="C330">
            <v>596.33566666666661</v>
          </cell>
          <cell r="D330">
            <v>17890.07</v>
          </cell>
          <cell r="E330">
            <v>0</v>
          </cell>
          <cell r="F330">
            <v>0</v>
          </cell>
          <cell r="G330">
            <v>0</v>
          </cell>
          <cell r="H330">
            <v>232</v>
          </cell>
          <cell r="I330">
            <v>2981.6783333333333</v>
          </cell>
          <cell r="J330">
            <v>23853.426666666666</v>
          </cell>
          <cell r="K330">
            <v>18122.07</v>
          </cell>
          <cell r="L330">
            <v>2348.0033333333331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20470.073333333334</v>
          </cell>
          <cell r="S330">
            <v>12009.95</v>
          </cell>
          <cell r="T330">
            <v>0.21360000000000001</v>
          </cell>
          <cell r="U330">
            <v>1807.0823439999999</v>
          </cell>
          <cell r="V330">
            <v>1271.8699999999999</v>
          </cell>
          <cell r="W330">
            <v>3078.9523439999998</v>
          </cell>
          <cell r="X330">
            <v>3078.9523439999998</v>
          </cell>
          <cell r="Y330">
            <v>0</v>
          </cell>
          <cell r="Z330">
            <v>3078.9523439999998</v>
          </cell>
          <cell r="AA330">
            <v>18024.795989333332</v>
          </cell>
          <cell r="AB330">
            <v>41878.222655999998</v>
          </cell>
          <cell r="AC330">
            <v>53696.646651428564</v>
          </cell>
          <cell r="AD330">
            <v>38177.700000000004</v>
          </cell>
          <cell r="AE330">
            <v>0.3</v>
          </cell>
          <cell r="AF330">
            <v>4655.6839954285679</v>
          </cell>
          <cell r="AG330">
            <v>7162.74</v>
          </cell>
          <cell r="AH330">
            <v>11818.423995428568</v>
          </cell>
          <cell r="AI330">
            <v>11818.423995428568</v>
          </cell>
          <cell r="AJ330">
            <v>0</v>
          </cell>
          <cell r="AK330">
            <v>11818.423995428568</v>
          </cell>
          <cell r="AL330">
            <v>41878.222655999998</v>
          </cell>
          <cell r="AM330">
            <v>0</v>
          </cell>
          <cell r="AN330">
            <v>326</v>
          </cell>
          <cell r="AO330">
            <v>0</v>
          </cell>
          <cell r="AP330">
            <v>330</v>
          </cell>
          <cell r="AQ330">
            <v>8739.4716514285683</v>
          </cell>
          <cell r="AR330">
            <v>51161.946651428567</v>
          </cell>
        </row>
        <row r="331">
          <cell r="B331" t="str">
            <v>Alvarado Canche Sinthia Del Carmen</v>
          </cell>
          <cell r="C331">
            <v>709.66899999999998</v>
          </cell>
          <cell r="D331">
            <v>17890.07</v>
          </cell>
          <cell r="E331">
            <v>600</v>
          </cell>
          <cell r="F331">
            <v>2800</v>
          </cell>
          <cell r="G331">
            <v>0</v>
          </cell>
          <cell r="H331">
            <v>85</v>
          </cell>
          <cell r="I331">
            <v>2981.6783333333333</v>
          </cell>
          <cell r="J331">
            <v>28386.76</v>
          </cell>
          <cell r="K331">
            <v>21375.07</v>
          </cell>
          <cell r="L331">
            <v>2348.0033333333331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23723.073333333334</v>
          </cell>
          <cell r="S331">
            <v>12009.95</v>
          </cell>
          <cell r="T331">
            <v>0.21360000000000001</v>
          </cell>
          <cell r="U331">
            <v>2501.9231439999999</v>
          </cell>
          <cell r="V331">
            <v>1271.8699999999999</v>
          </cell>
          <cell r="W331">
            <v>3773.7931439999998</v>
          </cell>
          <cell r="X331">
            <v>3773.7931439999998</v>
          </cell>
          <cell r="Y331">
            <v>0</v>
          </cell>
          <cell r="Z331">
            <v>3773.7931439999998</v>
          </cell>
          <cell r="AA331">
            <v>20582.955189333334</v>
          </cell>
          <cell r="AB331">
            <v>48969.715189333336</v>
          </cell>
          <cell r="AC331">
            <v>63827.350270476192</v>
          </cell>
          <cell r="AD331">
            <v>38177.700000000004</v>
          </cell>
          <cell r="AE331">
            <v>0.3</v>
          </cell>
          <cell r="AF331">
            <v>7694.8950811428558</v>
          </cell>
          <cell r="AG331">
            <v>7162.74</v>
          </cell>
          <cell r="AH331">
            <v>14857.635081142857</v>
          </cell>
          <cell r="AI331">
            <v>14857.635081142857</v>
          </cell>
          <cell r="AJ331">
            <v>0</v>
          </cell>
          <cell r="AK331">
            <v>14857.635081142857</v>
          </cell>
          <cell r="AL331">
            <v>48969.715189333336</v>
          </cell>
          <cell r="AM331">
            <v>0</v>
          </cell>
          <cell r="AN331">
            <v>327</v>
          </cell>
          <cell r="AO331">
            <v>0</v>
          </cell>
          <cell r="AP331">
            <v>331</v>
          </cell>
          <cell r="AQ331">
            <v>11083.841937142857</v>
          </cell>
          <cell r="AR331">
            <v>61292.650270476195</v>
          </cell>
        </row>
        <row r="332">
          <cell r="B332" t="str">
            <v>Lara Vargas Manuel Alejandro</v>
          </cell>
          <cell r="C332">
            <v>506.82866666666666</v>
          </cell>
          <cell r="D332">
            <v>15204.86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2534.1433333333334</v>
          </cell>
          <cell r="J332">
            <v>20273.146666666667</v>
          </cell>
          <cell r="K332">
            <v>15204.86</v>
          </cell>
          <cell r="L332">
            <v>1900.4683333333335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17105.328333333335</v>
          </cell>
          <cell r="S332">
            <v>12009.95</v>
          </cell>
          <cell r="T332">
            <v>0.21360000000000001</v>
          </cell>
          <cell r="U332">
            <v>1088.3728120000003</v>
          </cell>
          <cell r="V332">
            <v>1271.8699999999999</v>
          </cell>
          <cell r="W332">
            <v>2360.2428120000004</v>
          </cell>
          <cell r="X332">
            <v>2360.2428120000004</v>
          </cell>
          <cell r="Y332">
            <v>0</v>
          </cell>
          <cell r="Z332">
            <v>2360.2428120000004</v>
          </cell>
          <cell r="AA332">
            <v>15378.760521333334</v>
          </cell>
          <cell r="AB332">
            <v>35651.907187999997</v>
          </cell>
          <cell r="AC332">
            <v>44801.910268571424</v>
          </cell>
          <cell r="AD332">
            <v>38177.700000000004</v>
          </cell>
          <cell r="AE332">
            <v>0.3</v>
          </cell>
          <cell r="AF332">
            <v>1987.2630805714259</v>
          </cell>
          <cell r="AG332">
            <v>7162.74</v>
          </cell>
          <cell r="AH332">
            <v>9150.003080571425</v>
          </cell>
          <cell r="AI332">
            <v>9150.003080571425</v>
          </cell>
          <cell r="AJ332">
            <v>0</v>
          </cell>
          <cell r="AK332">
            <v>9150.003080571425</v>
          </cell>
          <cell r="AL332">
            <v>35651.907187999997</v>
          </cell>
          <cell r="AM332">
            <v>0</v>
          </cell>
          <cell r="AN332">
            <v>328</v>
          </cell>
          <cell r="AO332">
            <v>0</v>
          </cell>
          <cell r="AP332">
            <v>332</v>
          </cell>
          <cell r="AQ332">
            <v>6789.7602685714246</v>
          </cell>
          <cell r="AR332">
            <v>42267.210268571427</v>
          </cell>
        </row>
        <row r="333">
          <cell r="B333" t="str">
            <v>May Medina David Ivan</v>
          </cell>
          <cell r="C333">
            <v>596.33566666666661</v>
          </cell>
          <cell r="D333">
            <v>17890.07</v>
          </cell>
          <cell r="E333">
            <v>0</v>
          </cell>
          <cell r="F333">
            <v>0</v>
          </cell>
          <cell r="G333">
            <v>0</v>
          </cell>
          <cell r="H333">
            <v>85</v>
          </cell>
          <cell r="I333">
            <v>2981.6783333333333</v>
          </cell>
          <cell r="J333">
            <v>23853.426666666666</v>
          </cell>
          <cell r="K333">
            <v>17975.07</v>
          </cell>
          <cell r="L333">
            <v>2348.0033333333331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20323.073333333334</v>
          </cell>
          <cell r="S333">
            <v>12009.95</v>
          </cell>
          <cell r="T333">
            <v>0.21360000000000001</v>
          </cell>
          <cell r="U333">
            <v>1775.6831440000001</v>
          </cell>
          <cell r="V333">
            <v>1271.8699999999999</v>
          </cell>
          <cell r="W333">
            <v>3047.553144</v>
          </cell>
          <cell r="X333">
            <v>3047.553144</v>
          </cell>
          <cell r="Y333">
            <v>0</v>
          </cell>
          <cell r="Z333">
            <v>3047.553144</v>
          </cell>
          <cell r="AA333">
            <v>17909.195189333332</v>
          </cell>
          <cell r="AB333">
            <v>41762.621855999998</v>
          </cell>
          <cell r="AC333">
            <v>53531.502651428571</v>
          </cell>
          <cell r="AD333">
            <v>38177.700000000004</v>
          </cell>
          <cell r="AE333">
            <v>0.3</v>
          </cell>
          <cell r="AF333">
            <v>4606.1407954285696</v>
          </cell>
          <cell r="AG333">
            <v>7162.74</v>
          </cell>
          <cell r="AH333">
            <v>11768.880795428569</v>
          </cell>
          <cell r="AI333">
            <v>11768.880795428569</v>
          </cell>
          <cell r="AJ333">
            <v>0</v>
          </cell>
          <cell r="AK333">
            <v>11768.880795428569</v>
          </cell>
          <cell r="AL333">
            <v>41762.621855999998</v>
          </cell>
          <cell r="AM333">
            <v>0</v>
          </cell>
          <cell r="AN333">
            <v>329</v>
          </cell>
          <cell r="AO333">
            <v>0</v>
          </cell>
          <cell r="AP333">
            <v>333</v>
          </cell>
          <cell r="AQ333">
            <v>8721.3276514285699</v>
          </cell>
          <cell r="AR333">
            <v>50996.802651428574</v>
          </cell>
        </row>
        <row r="334">
          <cell r="B334" t="str">
            <v>Vega Diaz Mario Horacio</v>
          </cell>
          <cell r="C334">
            <v>499.2</v>
          </cell>
          <cell r="D334">
            <v>9476</v>
          </cell>
          <cell r="E334">
            <v>600</v>
          </cell>
          <cell r="F334">
            <v>4900</v>
          </cell>
          <cell r="G334">
            <v>0</v>
          </cell>
          <cell r="H334">
            <v>399</v>
          </cell>
          <cell r="I334">
            <v>1579.3333333333333</v>
          </cell>
          <cell r="J334">
            <v>19968</v>
          </cell>
          <cell r="K334">
            <v>15375</v>
          </cell>
          <cell r="L334">
            <v>945.6583333333333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16320.658333333333</v>
          </cell>
          <cell r="S334">
            <v>12009.95</v>
          </cell>
          <cell r="T334">
            <v>0.21360000000000001</v>
          </cell>
          <cell r="U334">
            <v>920.76729999999975</v>
          </cell>
          <cell r="V334">
            <v>1271.8699999999999</v>
          </cell>
          <cell r="W334">
            <v>2192.6372999999994</v>
          </cell>
          <cell r="X334">
            <v>2192.6372999999994</v>
          </cell>
          <cell r="Y334">
            <v>0</v>
          </cell>
          <cell r="Z334">
            <v>2192.6372999999994</v>
          </cell>
          <cell r="AA334">
            <v>14761.696033333334</v>
          </cell>
          <cell r="AB334">
            <v>34729.696033333334</v>
          </cell>
          <cell r="AC334">
            <v>43484.465761904758</v>
          </cell>
          <cell r="AD334">
            <v>38177.700000000004</v>
          </cell>
          <cell r="AE334">
            <v>0.3</v>
          </cell>
          <cell r="AF334">
            <v>1592.0297285714259</v>
          </cell>
          <cell r="AG334">
            <v>7162.74</v>
          </cell>
          <cell r="AH334">
            <v>8754.7697285714257</v>
          </cell>
          <cell r="AI334">
            <v>8754.7697285714257</v>
          </cell>
          <cell r="AJ334">
            <v>0</v>
          </cell>
          <cell r="AK334">
            <v>8754.7697285714257</v>
          </cell>
          <cell r="AL334">
            <v>34729.696033333334</v>
          </cell>
          <cell r="AM334">
            <v>0</v>
          </cell>
          <cell r="AN334">
            <v>330</v>
          </cell>
          <cell r="AO334">
            <v>0</v>
          </cell>
          <cell r="AP334">
            <v>334</v>
          </cell>
          <cell r="AQ334">
            <v>6562.1324285714263</v>
          </cell>
          <cell r="AR334">
            <v>40949.76576190476</v>
          </cell>
        </row>
        <row r="335">
          <cell r="B335" t="str">
            <v>Figueroa Chan Maria Eugenia</v>
          </cell>
          <cell r="C335">
            <v>531.93566666666663</v>
          </cell>
          <cell r="D335">
            <v>13358.07</v>
          </cell>
          <cell r="E335">
            <v>600</v>
          </cell>
          <cell r="F335">
            <v>2000</v>
          </cell>
          <cell r="G335">
            <v>0</v>
          </cell>
          <cell r="H335">
            <v>399</v>
          </cell>
          <cell r="I335">
            <v>2226.3449999999998</v>
          </cell>
          <cell r="J335">
            <v>21277.426666666666</v>
          </cell>
          <cell r="K335">
            <v>16357.07</v>
          </cell>
          <cell r="L335">
            <v>1592.6699999999998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17949.739999999998</v>
          </cell>
          <cell r="S335">
            <v>12009.95</v>
          </cell>
          <cell r="T335">
            <v>0.21360000000000001</v>
          </cell>
          <cell r="U335">
            <v>1268.7391439999994</v>
          </cell>
          <cell r="V335">
            <v>1271.8699999999999</v>
          </cell>
          <cell r="W335">
            <v>2540.6091439999991</v>
          </cell>
          <cell r="X335">
            <v>2540.6091439999991</v>
          </cell>
          <cell r="Y335">
            <v>0</v>
          </cell>
          <cell r="Z335">
            <v>2540.6091439999991</v>
          </cell>
          <cell r="AA335">
            <v>16042.805856000003</v>
          </cell>
          <cell r="AB335">
            <v>37320.232522666673</v>
          </cell>
          <cell r="AC335">
            <v>47185.232175238103</v>
          </cell>
          <cell r="AD335">
            <v>38177.700000000004</v>
          </cell>
          <cell r="AE335">
            <v>0.3</v>
          </cell>
          <cell r="AF335">
            <v>2702.2596525714293</v>
          </cell>
          <cell r="AG335">
            <v>7162.74</v>
          </cell>
          <cell r="AH335">
            <v>9864.9996525714287</v>
          </cell>
          <cell r="AI335">
            <v>9864.9996525714287</v>
          </cell>
          <cell r="AJ335">
            <v>0</v>
          </cell>
          <cell r="AK335">
            <v>9864.9996525714287</v>
          </cell>
          <cell r="AL335">
            <v>37320.232522666673</v>
          </cell>
          <cell r="AM335">
            <v>0</v>
          </cell>
          <cell r="AN335">
            <v>331</v>
          </cell>
          <cell r="AO335">
            <v>0</v>
          </cell>
          <cell r="AP335">
            <v>335</v>
          </cell>
          <cell r="AQ335">
            <v>7324.3905085714296</v>
          </cell>
          <cell r="AR335">
            <v>44650.532175238106</v>
          </cell>
        </row>
        <row r="336">
          <cell r="B336" t="str">
            <v>Villanueva Perez Miguel Angel</v>
          </cell>
          <cell r="C336">
            <v>644.08100000000002</v>
          </cell>
          <cell r="D336">
            <v>11949.03</v>
          </cell>
          <cell r="E336">
            <v>600</v>
          </cell>
          <cell r="F336">
            <v>6773.4</v>
          </cell>
          <cell r="G336">
            <v>0</v>
          </cell>
          <cell r="H336">
            <v>0</v>
          </cell>
          <cell r="I336">
            <v>1991.5050000000001</v>
          </cell>
          <cell r="J336">
            <v>25763.24</v>
          </cell>
          <cell r="K336">
            <v>19322.43</v>
          </cell>
          <cell r="L336">
            <v>1357.8300000000002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20680.260000000002</v>
          </cell>
          <cell r="S336">
            <v>12009.95</v>
          </cell>
          <cell r="T336">
            <v>0.21360000000000001</v>
          </cell>
          <cell r="U336">
            <v>1851.9782160000004</v>
          </cell>
          <cell r="V336">
            <v>1271.8699999999999</v>
          </cell>
          <cell r="W336">
            <v>3123.8482160000003</v>
          </cell>
          <cell r="X336">
            <v>3123.8482160000003</v>
          </cell>
          <cell r="Y336">
            <v>0</v>
          </cell>
          <cell r="Z336">
            <v>3123.8482160000003</v>
          </cell>
          <cell r="AA336">
            <v>18190.086783999999</v>
          </cell>
          <cell r="AB336">
            <v>43953.326784000004</v>
          </cell>
          <cell r="AC336">
            <v>56661.08112000001</v>
          </cell>
          <cell r="AD336">
            <v>38177.700000000004</v>
          </cell>
          <cell r="AE336">
            <v>0.3</v>
          </cell>
          <cell r="AF336">
            <v>5545.0143360000011</v>
          </cell>
          <cell r="AG336">
            <v>7162.74</v>
          </cell>
          <cell r="AH336">
            <v>12707.754336000002</v>
          </cell>
          <cell r="AI336">
            <v>12707.754336000002</v>
          </cell>
          <cell r="AJ336">
            <v>0</v>
          </cell>
          <cell r="AK336">
            <v>12707.754336000002</v>
          </cell>
          <cell r="AL336">
            <v>43953.326784000004</v>
          </cell>
          <cell r="AM336">
            <v>0</v>
          </cell>
          <cell r="AN336">
            <v>332</v>
          </cell>
          <cell r="AO336">
            <v>0</v>
          </cell>
          <cell r="AP336">
            <v>336</v>
          </cell>
          <cell r="AQ336">
            <v>9583.9061200000015</v>
          </cell>
          <cell r="AR336">
            <v>54126.381120000013</v>
          </cell>
        </row>
        <row r="337">
          <cell r="B337" t="str">
            <v>Arguelles Santana Wilbert Gabriel</v>
          </cell>
          <cell r="C337">
            <v>606.76200000000006</v>
          </cell>
          <cell r="D337">
            <v>15204.86</v>
          </cell>
          <cell r="E337">
            <v>600</v>
          </cell>
          <cell r="F337">
            <v>2398</v>
          </cell>
          <cell r="G337">
            <v>0</v>
          </cell>
          <cell r="H337">
            <v>232</v>
          </cell>
          <cell r="I337">
            <v>2534.1433333333334</v>
          </cell>
          <cell r="J337">
            <v>24270.480000000003</v>
          </cell>
          <cell r="K337">
            <v>18434.86</v>
          </cell>
          <cell r="L337">
            <v>1900.4683333333335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20335.328333333335</v>
          </cell>
          <cell r="S337">
            <v>12009.95</v>
          </cell>
          <cell r="T337">
            <v>0.21360000000000001</v>
          </cell>
          <cell r="U337">
            <v>1778.3008120000002</v>
          </cell>
          <cell r="V337">
            <v>1271.8699999999999</v>
          </cell>
          <cell r="W337">
            <v>3050.1708120000003</v>
          </cell>
          <cell r="X337">
            <v>3050.1708120000003</v>
          </cell>
          <cell r="Y337">
            <v>0</v>
          </cell>
          <cell r="Z337">
            <v>3050.1708120000003</v>
          </cell>
          <cell r="AA337">
            <v>17918.832521333334</v>
          </cell>
          <cell r="AB337">
            <v>42189.312521333341</v>
          </cell>
          <cell r="AC337">
            <v>54141.060744761919</v>
          </cell>
          <cell r="AD337">
            <v>38177.700000000004</v>
          </cell>
          <cell r="AE337">
            <v>0.3</v>
          </cell>
          <cell r="AF337">
            <v>4789.0082234285737</v>
          </cell>
          <cell r="AG337">
            <v>7162.74</v>
          </cell>
          <cell r="AH337">
            <v>11951.748223428574</v>
          </cell>
          <cell r="AI337">
            <v>11951.748223428574</v>
          </cell>
          <cell r="AJ337">
            <v>0</v>
          </cell>
          <cell r="AK337">
            <v>11951.748223428574</v>
          </cell>
          <cell r="AL337">
            <v>42189.312521333341</v>
          </cell>
          <cell r="AM337">
            <v>0</v>
          </cell>
          <cell r="AN337">
            <v>333</v>
          </cell>
          <cell r="AO337">
            <v>0</v>
          </cell>
          <cell r="AP337">
            <v>337</v>
          </cell>
          <cell r="AQ337">
            <v>8901.5774114285741</v>
          </cell>
          <cell r="AR337">
            <v>51606.360744761922</v>
          </cell>
        </row>
        <row r="338">
          <cell r="B338" t="str">
            <v>Diaz Batista Ana Gabriela</v>
          </cell>
          <cell r="C338">
            <v>835.22700000000009</v>
          </cell>
          <cell r="D338">
            <v>25056.81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4176.1350000000002</v>
          </cell>
          <cell r="J338">
            <v>33409.08</v>
          </cell>
          <cell r="K338">
            <v>25056.81</v>
          </cell>
          <cell r="L338">
            <v>3542.46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28599.27</v>
          </cell>
          <cell r="S338">
            <v>24222.32</v>
          </cell>
          <cell r="T338">
            <v>0.23519999999999999</v>
          </cell>
          <cell r="U338">
            <v>1029.4586400000001</v>
          </cell>
          <cell r="V338">
            <v>3880.44</v>
          </cell>
          <cell r="W338">
            <v>4909.8986400000003</v>
          </cell>
          <cell r="X338">
            <v>4909.8986400000003</v>
          </cell>
          <cell r="Y338">
            <v>0</v>
          </cell>
          <cell r="Z338">
            <v>4909.8986400000003</v>
          </cell>
          <cell r="AA338">
            <v>24323.04636</v>
          </cell>
          <cell r="AB338">
            <v>57732.126360000002</v>
          </cell>
          <cell r="AC338">
            <v>76446.784058823541</v>
          </cell>
          <cell r="AD338">
            <v>72887.509999999995</v>
          </cell>
          <cell r="AE338">
            <v>0.32</v>
          </cell>
          <cell r="AF338">
            <v>1138.9676988235349</v>
          </cell>
          <cell r="AG338">
            <v>17575.689999999999</v>
          </cell>
          <cell r="AH338">
            <v>18714.657698823532</v>
          </cell>
          <cell r="AI338">
            <v>18714.657698823532</v>
          </cell>
          <cell r="AJ338">
            <v>0</v>
          </cell>
          <cell r="AK338">
            <v>18714.657698823532</v>
          </cell>
          <cell r="AL338">
            <v>57732.126360000009</v>
          </cell>
          <cell r="AM338">
            <v>0</v>
          </cell>
          <cell r="AN338">
            <v>334</v>
          </cell>
          <cell r="AO338">
            <v>0</v>
          </cell>
          <cell r="AP338">
            <v>338</v>
          </cell>
          <cell r="AQ338">
            <v>13804.759058823533</v>
          </cell>
          <cell r="AR338">
            <v>73912.084058823544</v>
          </cell>
        </row>
        <row r="339">
          <cell r="B339" t="str">
            <v>Garcia Balam Martin Israel</v>
          </cell>
          <cell r="C339">
            <v>1128.6053333333334</v>
          </cell>
          <cell r="D339">
            <v>33858.160000000003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5643.0266666666676</v>
          </cell>
          <cell r="J339">
            <v>45144.213333333333</v>
          </cell>
          <cell r="K339">
            <v>33858.160000000003</v>
          </cell>
          <cell r="L339">
            <v>5009.3516666666674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38867.511666666673</v>
          </cell>
          <cell r="S339">
            <v>38177.700000000004</v>
          </cell>
          <cell r="T339">
            <v>0.3</v>
          </cell>
          <cell r="U339">
            <v>206.94350000000048</v>
          </cell>
          <cell r="V339">
            <v>7162.74</v>
          </cell>
          <cell r="W339">
            <v>7369.6835000000001</v>
          </cell>
          <cell r="X339">
            <v>7369.6835000000001</v>
          </cell>
          <cell r="Y339">
            <v>0</v>
          </cell>
          <cell r="Z339">
            <v>7369.6835000000001</v>
          </cell>
          <cell r="AA339">
            <v>32131.503166666669</v>
          </cell>
          <cell r="AB339">
            <v>77275.71650000001</v>
          </cell>
          <cell r="AC339">
            <v>105429.89530303032</v>
          </cell>
          <cell r="AD339">
            <v>97183.34</v>
          </cell>
          <cell r="AE339">
            <v>0.34</v>
          </cell>
          <cell r="AF339">
            <v>2803.8288030303115</v>
          </cell>
          <cell r="AG339">
            <v>25350.35</v>
          </cell>
          <cell r="AH339">
            <v>28154.178803030311</v>
          </cell>
          <cell r="AI339">
            <v>28154.178803030311</v>
          </cell>
          <cell r="AJ339">
            <v>0</v>
          </cell>
          <cell r="AK339">
            <v>28154.178803030311</v>
          </cell>
          <cell r="AL339">
            <v>77275.71650000001</v>
          </cell>
          <cell r="AM339">
            <v>0</v>
          </cell>
          <cell r="AN339">
            <v>335</v>
          </cell>
          <cell r="AO339">
            <v>0</v>
          </cell>
          <cell r="AP339">
            <v>339</v>
          </cell>
          <cell r="AQ339">
            <v>20784.495303030311</v>
          </cell>
          <cell r="AR339">
            <v>102895.19530303033</v>
          </cell>
        </row>
        <row r="340">
          <cell r="B340" t="str">
            <v>Caamal Tzuc Ana Virginia</v>
          </cell>
          <cell r="C340">
            <v>1128.6053333333334</v>
          </cell>
          <cell r="D340">
            <v>33858.160000000003</v>
          </cell>
          <cell r="E340">
            <v>0</v>
          </cell>
          <cell r="F340">
            <v>0</v>
          </cell>
          <cell r="G340">
            <v>0</v>
          </cell>
          <cell r="H340">
            <v>232</v>
          </cell>
          <cell r="I340">
            <v>5643.0266666666676</v>
          </cell>
          <cell r="J340">
            <v>45144.213333333333</v>
          </cell>
          <cell r="K340">
            <v>34090.160000000003</v>
          </cell>
          <cell r="L340">
            <v>5009.3516666666674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39099.511666666673</v>
          </cell>
          <cell r="S340">
            <v>38177.700000000004</v>
          </cell>
          <cell r="T340">
            <v>0.3</v>
          </cell>
          <cell r="U340">
            <v>276.54350000000051</v>
          </cell>
          <cell r="V340">
            <v>7162.74</v>
          </cell>
          <cell r="W340">
            <v>7439.2835000000005</v>
          </cell>
          <cell r="X340">
            <v>7439.2835000000005</v>
          </cell>
          <cell r="Y340">
            <v>0</v>
          </cell>
          <cell r="Z340">
            <v>7439.2835000000005</v>
          </cell>
          <cell r="AA340">
            <v>32293.903166666667</v>
          </cell>
          <cell r="AB340">
            <v>77438.116500000004</v>
          </cell>
          <cell r="AC340">
            <v>105675.95590909092</v>
          </cell>
          <cell r="AD340">
            <v>97183.34</v>
          </cell>
          <cell r="AE340">
            <v>0.34</v>
          </cell>
          <cell r="AF340">
            <v>2887.4894090909133</v>
          </cell>
          <cell r="AG340">
            <v>25350.35</v>
          </cell>
          <cell r="AH340">
            <v>28237.839409090913</v>
          </cell>
          <cell r="AI340">
            <v>28237.839409090913</v>
          </cell>
          <cell r="AJ340">
            <v>0</v>
          </cell>
          <cell r="AK340">
            <v>28237.839409090913</v>
          </cell>
          <cell r="AL340">
            <v>77438.116500000004</v>
          </cell>
          <cell r="AM340">
            <v>0</v>
          </cell>
          <cell r="AN340">
            <v>336</v>
          </cell>
          <cell r="AO340">
            <v>0</v>
          </cell>
          <cell r="AP340">
            <v>340</v>
          </cell>
          <cell r="AQ340">
            <v>20798.555909090912</v>
          </cell>
          <cell r="AR340">
            <v>103141.25590909092</v>
          </cell>
        </row>
        <row r="341">
          <cell r="B341" t="str">
            <v>Novelo Mena Andres Manuel</v>
          </cell>
          <cell r="C341">
            <v>836.65300000000002</v>
          </cell>
          <cell r="D341">
            <v>11949.03</v>
          </cell>
          <cell r="E341">
            <v>600</v>
          </cell>
          <cell r="F341">
            <v>12550.56</v>
          </cell>
          <cell r="G341">
            <v>0</v>
          </cell>
          <cell r="H341">
            <v>312</v>
          </cell>
          <cell r="I341">
            <v>1991.5050000000001</v>
          </cell>
          <cell r="J341">
            <v>33466.120000000003</v>
          </cell>
          <cell r="K341">
            <v>25411.59</v>
          </cell>
          <cell r="L341">
            <v>1357.8300000000002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26769.420000000002</v>
          </cell>
          <cell r="S341">
            <v>24222.32</v>
          </cell>
          <cell r="T341">
            <v>0.23519999999999999</v>
          </cell>
          <cell r="U341">
            <v>599.07792000000052</v>
          </cell>
          <cell r="V341">
            <v>3880.44</v>
          </cell>
          <cell r="W341">
            <v>4479.5179200000002</v>
          </cell>
          <cell r="X341">
            <v>4479.5179200000002</v>
          </cell>
          <cell r="Y341">
            <v>0</v>
          </cell>
          <cell r="Z341">
            <v>4479.5179200000002</v>
          </cell>
          <cell r="AA341">
            <v>22923.577080000003</v>
          </cell>
          <cell r="AB341">
            <v>56389.697080000005</v>
          </cell>
          <cell r="AC341">
            <v>74472.623352941184</v>
          </cell>
          <cell r="AD341">
            <v>72887.509999999995</v>
          </cell>
          <cell r="AE341">
            <v>0.32</v>
          </cell>
          <cell r="AF341">
            <v>507.23627294118052</v>
          </cell>
          <cell r="AG341">
            <v>17575.689999999999</v>
          </cell>
          <cell r="AH341">
            <v>18082.926272941178</v>
          </cell>
          <cell r="AI341">
            <v>18082.926272941178</v>
          </cell>
          <cell r="AJ341">
            <v>0</v>
          </cell>
          <cell r="AK341">
            <v>18082.926272941178</v>
          </cell>
          <cell r="AL341">
            <v>56389.697080000005</v>
          </cell>
          <cell r="AM341">
            <v>0</v>
          </cell>
          <cell r="AN341">
            <v>337</v>
          </cell>
          <cell r="AO341">
            <v>0</v>
          </cell>
          <cell r="AP341">
            <v>341</v>
          </cell>
          <cell r="AQ341">
            <v>13603.408352941178</v>
          </cell>
          <cell r="AR341">
            <v>71937.923352941187</v>
          </cell>
        </row>
        <row r="342">
          <cell r="B342" t="str">
            <v>Ku Acosta Karla Mariana De Jesus</v>
          </cell>
          <cell r="C342">
            <v>767.91899999999998</v>
          </cell>
          <cell r="D342">
            <v>17890.07</v>
          </cell>
          <cell r="E342">
            <v>600</v>
          </cell>
          <cell r="F342">
            <v>4547.5</v>
          </cell>
          <cell r="G342">
            <v>0</v>
          </cell>
          <cell r="H342">
            <v>232</v>
          </cell>
          <cell r="I342">
            <v>2981.6783333333333</v>
          </cell>
          <cell r="J342">
            <v>30716.76</v>
          </cell>
          <cell r="K342">
            <v>23269.57</v>
          </cell>
          <cell r="L342">
            <v>2348.0033333333331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25617.573333333334</v>
          </cell>
          <cell r="S342">
            <v>24222.32</v>
          </cell>
          <cell r="T342">
            <v>0.23519999999999999</v>
          </cell>
          <cell r="U342">
            <v>328.16358400000013</v>
          </cell>
          <cell r="V342">
            <v>3880.44</v>
          </cell>
          <cell r="W342">
            <v>4208.6035840000004</v>
          </cell>
          <cell r="X342">
            <v>4208.6035840000004</v>
          </cell>
          <cell r="Y342">
            <v>0</v>
          </cell>
          <cell r="Z342">
            <v>4208.6035840000004</v>
          </cell>
          <cell r="AA342">
            <v>22042.644749333333</v>
          </cell>
          <cell r="AB342">
            <v>52759.404749333335</v>
          </cell>
          <cell r="AC342">
            <v>69241.192499047625</v>
          </cell>
          <cell r="AD342">
            <v>38177.700000000004</v>
          </cell>
          <cell r="AE342">
            <v>0.3</v>
          </cell>
          <cell r="AF342">
            <v>9319.0477497142856</v>
          </cell>
          <cell r="AG342">
            <v>7162.74</v>
          </cell>
          <cell r="AH342">
            <v>16481.787749714284</v>
          </cell>
          <cell r="AI342">
            <v>16481.787749714284</v>
          </cell>
          <cell r="AJ342">
            <v>0</v>
          </cell>
          <cell r="AK342">
            <v>16481.787749714284</v>
          </cell>
          <cell r="AL342">
            <v>52759.404749333342</v>
          </cell>
          <cell r="AM342">
            <v>0</v>
          </cell>
          <cell r="AN342">
            <v>338</v>
          </cell>
          <cell r="AO342">
            <v>0</v>
          </cell>
          <cell r="AP342">
            <v>342</v>
          </cell>
          <cell r="AQ342">
            <v>12273.184165714283</v>
          </cell>
          <cell r="AR342">
            <v>66706.492499047628</v>
          </cell>
        </row>
        <row r="343">
          <cell r="B343" t="str">
            <v>Molina Torres Jose De Jesus</v>
          </cell>
          <cell r="C343">
            <v>1128.6053333333334</v>
          </cell>
          <cell r="D343">
            <v>33858.160000000003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5643.0266666666676</v>
          </cell>
          <cell r="J343">
            <v>45144.213333333333</v>
          </cell>
          <cell r="K343">
            <v>33858.160000000003</v>
          </cell>
          <cell r="L343">
            <v>5009.3516666666674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38867.511666666673</v>
          </cell>
          <cell r="S343">
            <v>38177.700000000004</v>
          </cell>
          <cell r="T343">
            <v>0.3</v>
          </cell>
          <cell r="U343">
            <v>206.94350000000048</v>
          </cell>
          <cell r="V343">
            <v>7162.74</v>
          </cell>
          <cell r="W343">
            <v>7369.6835000000001</v>
          </cell>
          <cell r="X343">
            <v>7369.6835000000001</v>
          </cell>
          <cell r="Y343">
            <v>0</v>
          </cell>
          <cell r="Z343">
            <v>7369.6835000000001</v>
          </cell>
          <cell r="AA343">
            <v>32131.503166666669</v>
          </cell>
          <cell r="AB343">
            <v>77275.71650000001</v>
          </cell>
          <cell r="AC343">
            <v>105429.89530303032</v>
          </cell>
          <cell r="AD343">
            <v>97183.34</v>
          </cell>
          <cell r="AE343">
            <v>0.34</v>
          </cell>
          <cell r="AF343">
            <v>2803.8288030303115</v>
          </cell>
          <cell r="AG343">
            <v>25350.35</v>
          </cell>
          <cell r="AH343">
            <v>28154.178803030311</v>
          </cell>
          <cell r="AI343">
            <v>28154.178803030311</v>
          </cell>
          <cell r="AJ343">
            <v>0</v>
          </cell>
          <cell r="AK343">
            <v>28154.178803030311</v>
          </cell>
          <cell r="AL343">
            <v>77275.71650000001</v>
          </cell>
          <cell r="AM343">
            <v>0</v>
          </cell>
          <cell r="AN343">
            <v>339</v>
          </cell>
          <cell r="AO343">
            <v>0</v>
          </cell>
          <cell r="AP343">
            <v>343</v>
          </cell>
          <cell r="AQ343">
            <v>20784.495303030311</v>
          </cell>
          <cell r="AR343">
            <v>102895.19530303033</v>
          </cell>
        </row>
        <row r="344">
          <cell r="B344" t="str">
            <v>Herrera Rosiles Ivan Alberto</v>
          </cell>
          <cell r="C344">
            <v>1128.6053333333334</v>
          </cell>
          <cell r="D344">
            <v>33858.160000000003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5643.0266666666676</v>
          </cell>
          <cell r="J344">
            <v>45144.213333333333</v>
          </cell>
          <cell r="K344">
            <v>33858.160000000003</v>
          </cell>
          <cell r="L344">
            <v>5009.3516666666674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38867.511666666673</v>
          </cell>
          <cell r="S344">
            <v>38177.700000000004</v>
          </cell>
          <cell r="T344">
            <v>0.3</v>
          </cell>
          <cell r="U344">
            <v>206.94350000000048</v>
          </cell>
          <cell r="V344">
            <v>7162.74</v>
          </cell>
          <cell r="W344">
            <v>7369.6835000000001</v>
          </cell>
          <cell r="X344">
            <v>7369.6835000000001</v>
          </cell>
          <cell r="Y344">
            <v>0</v>
          </cell>
          <cell r="Z344">
            <v>7369.6835000000001</v>
          </cell>
          <cell r="AA344">
            <v>32131.503166666669</v>
          </cell>
          <cell r="AB344">
            <v>77275.71650000001</v>
          </cell>
          <cell r="AC344">
            <v>105429.89530303032</v>
          </cell>
          <cell r="AD344">
            <v>97183.34</v>
          </cell>
          <cell r="AE344">
            <v>0.34</v>
          </cell>
          <cell r="AF344">
            <v>2803.8288030303115</v>
          </cell>
          <cell r="AG344">
            <v>25350.35</v>
          </cell>
          <cell r="AH344">
            <v>28154.178803030311</v>
          </cell>
          <cell r="AI344">
            <v>28154.178803030311</v>
          </cell>
          <cell r="AJ344">
            <v>0</v>
          </cell>
          <cell r="AK344">
            <v>28154.178803030311</v>
          </cell>
          <cell r="AL344">
            <v>77275.71650000001</v>
          </cell>
          <cell r="AM344">
            <v>0</v>
          </cell>
          <cell r="AN344">
            <v>340</v>
          </cell>
          <cell r="AO344">
            <v>0</v>
          </cell>
          <cell r="AP344">
            <v>344</v>
          </cell>
          <cell r="AQ344">
            <v>20784.495303030311</v>
          </cell>
          <cell r="AR344">
            <v>102895.19530303033</v>
          </cell>
        </row>
        <row r="345">
          <cell r="B345" t="str">
            <v>Baena Mendoza Mario Alberto</v>
          </cell>
          <cell r="C345">
            <v>1128.6053333333334</v>
          </cell>
          <cell r="D345">
            <v>33858.160000000003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5643.0266666666676</v>
          </cell>
          <cell r="J345">
            <v>45144.213333333333</v>
          </cell>
          <cell r="K345">
            <v>33858.160000000003</v>
          </cell>
          <cell r="L345">
            <v>5009.3516666666674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38867.511666666673</v>
          </cell>
          <cell r="S345">
            <v>38177.700000000004</v>
          </cell>
          <cell r="T345">
            <v>0.3</v>
          </cell>
          <cell r="U345">
            <v>206.94350000000048</v>
          </cell>
          <cell r="V345">
            <v>7162.74</v>
          </cell>
          <cell r="W345">
            <v>7369.6835000000001</v>
          </cell>
          <cell r="X345">
            <v>7369.6835000000001</v>
          </cell>
          <cell r="Y345">
            <v>0</v>
          </cell>
          <cell r="Z345">
            <v>7369.6835000000001</v>
          </cell>
          <cell r="AA345">
            <v>32131.503166666669</v>
          </cell>
          <cell r="AB345">
            <v>77275.71650000001</v>
          </cell>
          <cell r="AC345">
            <v>105429.89530303032</v>
          </cell>
          <cell r="AD345">
            <v>97183.34</v>
          </cell>
          <cell r="AE345">
            <v>0.34</v>
          </cell>
          <cell r="AF345">
            <v>2803.8288030303115</v>
          </cell>
          <cell r="AG345">
            <v>25350.35</v>
          </cell>
          <cell r="AH345">
            <v>28154.178803030311</v>
          </cell>
          <cell r="AI345">
            <v>28154.178803030311</v>
          </cell>
          <cell r="AJ345">
            <v>0</v>
          </cell>
          <cell r="AK345">
            <v>28154.178803030311</v>
          </cell>
          <cell r="AL345">
            <v>77275.71650000001</v>
          </cell>
          <cell r="AM345">
            <v>0</v>
          </cell>
          <cell r="AN345">
            <v>341</v>
          </cell>
          <cell r="AO345">
            <v>0</v>
          </cell>
          <cell r="AP345">
            <v>345</v>
          </cell>
          <cell r="AQ345">
            <v>20784.495303030311</v>
          </cell>
          <cell r="AR345">
            <v>102895.19530303033</v>
          </cell>
        </row>
        <row r="346">
          <cell r="B346" t="str">
            <v>Ledesma Abdala Rene</v>
          </cell>
          <cell r="C346">
            <v>1128.6053333333334</v>
          </cell>
          <cell r="D346">
            <v>33858.160000000003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5643.0266666666676</v>
          </cell>
          <cell r="J346">
            <v>45144.213333333333</v>
          </cell>
          <cell r="K346">
            <v>33858.160000000003</v>
          </cell>
          <cell r="L346">
            <v>5009.3516666666674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38867.511666666673</v>
          </cell>
          <cell r="S346">
            <v>38177.700000000004</v>
          </cell>
          <cell r="T346">
            <v>0.3</v>
          </cell>
          <cell r="U346">
            <v>206.94350000000048</v>
          </cell>
          <cell r="V346">
            <v>7162.74</v>
          </cell>
          <cell r="W346">
            <v>7369.6835000000001</v>
          </cell>
          <cell r="X346">
            <v>7369.6835000000001</v>
          </cell>
          <cell r="Y346">
            <v>0</v>
          </cell>
          <cell r="Z346">
            <v>7369.6835000000001</v>
          </cell>
          <cell r="AA346">
            <v>32131.503166666669</v>
          </cell>
          <cell r="AB346">
            <v>77275.71650000001</v>
          </cell>
          <cell r="AC346">
            <v>105429.89530303032</v>
          </cell>
          <cell r="AD346">
            <v>97183.34</v>
          </cell>
          <cell r="AE346">
            <v>0.34</v>
          </cell>
          <cell r="AF346">
            <v>2803.8288030303115</v>
          </cell>
          <cell r="AG346">
            <v>25350.35</v>
          </cell>
          <cell r="AH346">
            <v>28154.178803030311</v>
          </cell>
          <cell r="AI346">
            <v>28154.178803030311</v>
          </cell>
          <cell r="AJ346">
            <v>0</v>
          </cell>
          <cell r="AK346">
            <v>28154.178803030311</v>
          </cell>
          <cell r="AL346">
            <v>77275.71650000001</v>
          </cell>
          <cell r="AM346">
            <v>0</v>
          </cell>
          <cell r="AN346">
            <v>342</v>
          </cell>
          <cell r="AO346">
            <v>0</v>
          </cell>
          <cell r="AP346">
            <v>346</v>
          </cell>
          <cell r="AQ346">
            <v>20784.495303030311</v>
          </cell>
          <cell r="AR346">
            <v>102895.19530303033</v>
          </cell>
        </row>
        <row r="347">
          <cell r="B347" t="str">
            <v>Cardona Mendoza Carlos Armando</v>
          </cell>
          <cell r="C347">
            <v>1128.6053333333334</v>
          </cell>
          <cell r="D347">
            <v>33858.160000000003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5643.0266666666676</v>
          </cell>
          <cell r="J347">
            <v>45144.213333333333</v>
          </cell>
          <cell r="K347">
            <v>33858.160000000003</v>
          </cell>
          <cell r="L347">
            <v>5009.3516666666674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38867.511666666673</v>
          </cell>
          <cell r="S347">
            <v>38177.700000000004</v>
          </cell>
          <cell r="T347">
            <v>0.3</v>
          </cell>
          <cell r="U347">
            <v>206.94350000000048</v>
          </cell>
          <cell r="V347">
            <v>7162.74</v>
          </cell>
          <cell r="W347">
            <v>7369.6835000000001</v>
          </cell>
          <cell r="X347">
            <v>7369.6835000000001</v>
          </cell>
          <cell r="Y347">
            <v>0</v>
          </cell>
          <cell r="Z347">
            <v>7369.6835000000001</v>
          </cell>
          <cell r="AA347">
            <v>32131.503166666669</v>
          </cell>
          <cell r="AB347">
            <v>77275.71650000001</v>
          </cell>
          <cell r="AC347">
            <v>105429.89530303032</v>
          </cell>
          <cell r="AD347">
            <v>97183.34</v>
          </cell>
          <cell r="AE347">
            <v>0.34</v>
          </cell>
          <cell r="AF347">
            <v>2803.8288030303115</v>
          </cell>
          <cell r="AG347">
            <v>25350.35</v>
          </cell>
          <cell r="AH347">
            <v>28154.178803030311</v>
          </cell>
          <cell r="AI347">
            <v>28154.178803030311</v>
          </cell>
          <cell r="AJ347">
            <v>0</v>
          </cell>
          <cell r="AK347">
            <v>28154.178803030311</v>
          </cell>
          <cell r="AL347">
            <v>77275.71650000001</v>
          </cell>
          <cell r="AM347">
            <v>0</v>
          </cell>
          <cell r="AN347">
            <v>343</v>
          </cell>
          <cell r="AO347">
            <v>0</v>
          </cell>
          <cell r="AP347">
            <v>347</v>
          </cell>
          <cell r="AQ347">
            <v>20784.495303030311</v>
          </cell>
          <cell r="AR347">
            <v>102895.19530303033</v>
          </cell>
        </row>
        <row r="348">
          <cell r="B348" t="str">
            <v>Moreno Tzuc Francisco Fidel</v>
          </cell>
          <cell r="C348">
            <v>1128.6053333333334</v>
          </cell>
          <cell r="D348">
            <v>33858.160000000003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5643.0266666666676</v>
          </cell>
          <cell r="J348">
            <v>45144.213333333333</v>
          </cell>
          <cell r="K348">
            <v>33858.160000000003</v>
          </cell>
          <cell r="L348">
            <v>5009.3516666666674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38867.511666666673</v>
          </cell>
          <cell r="S348">
            <v>38177.700000000004</v>
          </cell>
          <cell r="T348">
            <v>0.3</v>
          </cell>
          <cell r="U348">
            <v>206.94350000000048</v>
          </cell>
          <cell r="V348">
            <v>7162.74</v>
          </cell>
          <cell r="W348">
            <v>7369.6835000000001</v>
          </cell>
          <cell r="X348">
            <v>7369.6835000000001</v>
          </cell>
          <cell r="Y348">
            <v>0</v>
          </cell>
          <cell r="Z348">
            <v>7369.6835000000001</v>
          </cell>
          <cell r="AA348">
            <v>32131.503166666669</v>
          </cell>
          <cell r="AB348">
            <v>77275.71650000001</v>
          </cell>
          <cell r="AC348">
            <v>105429.89530303032</v>
          </cell>
          <cell r="AD348">
            <v>97183.34</v>
          </cell>
          <cell r="AE348">
            <v>0.34</v>
          </cell>
          <cell r="AF348">
            <v>2803.8288030303115</v>
          </cell>
          <cell r="AG348">
            <v>25350.35</v>
          </cell>
          <cell r="AH348">
            <v>28154.178803030311</v>
          </cell>
          <cell r="AI348">
            <v>28154.178803030311</v>
          </cell>
          <cell r="AJ348">
            <v>0</v>
          </cell>
          <cell r="AK348">
            <v>28154.178803030311</v>
          </cell>
          <cell r="AL348">
            <v>77275.71650000001</v>
          </cell>
          <cell r="AM348">
            <v>0</v>
          </cell>
          <cell r="AN348">
            <v>344</v>
          </cell>
          <cell r="AO348">
            <v>0</v>
          </cell>
          <cell r="AP348">
            <v>348</v>
          </cell>
          <cell r="AQ348">
            <v>20784.495303030311</v>
          </cell>
          <cell r="AR348">
            <v>102895.19530303033</v>
          </cell>
        </row>
        <row r="349">
          <cell r="B349" t="str">
            <v>Peraza Sosa Juan Pablo</v>
          </cell>
          <cell r="C349">
            <v>1128.6053333333334</v>
          </cell>
          <cell r="D349">
            <v>33858.160000000003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5643.0266666666676</v>
          </cell>
          <cell r="J349">
            <v>45144.213333333333</v>
          </cell>
          <cell r="K349">
            <v>33858.160000000003</v>
          </cell>
          <cell r="L349">
            <v>5009.3516666666674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38867.511666666673</v>
          </cell>
          <cell r="S349">
            <v>38177.700000000004</v>
          </cell>
          <cell r="T349">
            <v>0.3</v>
          </cell>
          <cell r="U349">
            <v>206.94350000000048</v>
          </cell>
          <cell r="V349">
            <v>7162.74</v>
          </cell>
          <cell r="W349">
            <v>7369.6835000000001</v>
          </cell>
          <cell r="X349">
            <v>7369.6835000000001</v>
          </cell>
          <cell r="Y349">
            <v>0</v>
          </cell>
          <cell r="Z349">
            <v>7369.6835000000001</v>
          </cell>
          <cell r="AA349">
            <v>32131.503166666669</v>
          </cell>
          <cell r="AB349">
            <v>77275.71650000001</v>
          </cell>
          <cell r="AC349">
            <v>105429.89530303032</v>
          </cell>
          <cell r="AD349">
            <v>97183.34</v>
          </cell>
          <cell r="AE349">
            <v>0.34</v>
          </cell>
          <cell r="AF349">
            <v>2803.8288030303115</v>
          </cell>
          <cell r="AG349">
            <v>25350.35</v>
          </cell>
          <cell r="AH349">
            <v>28154.178803030311</v>
          </cell>
          <cell r="AI349">
            <v>28154.178803030311</v>
          </cell>
          <cell r="AJ349">
            <v>0</v>
          </cell>
          <cell r="AK349">
            <v>28154.178803030311</v>
          </cell>
          <cell r="AL349">
            <v>77275.71650000001</v>
          </cell>
          <cell r="AM349">
            <v>0</v>
          </cell>
          <cell r="AN349">
            <v>345</v>
          </cell>
          <cell r="AO349">
            <v>0</v>
          </cell>
          <cell r="AP349">
            <v>349</v>
          </cell>
          <cell r="AQ349">
            <v>20784.495303030311</v>
          </cell>
          <cell r="AR349">
            <v>102895.19530303033</v>
          </cell>
        </row>
        <row r="350">
          <cell r="B350" t="str">
            <v>Carret Vazquez Jose Antonio</v>
          </cell>
          <cell r="C350">
            <v>1128.6053333333334</v>
          </cell>
          <cell r="D350">
            <v>33858.160000000003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5643.0266666666676</v>
          </cell>
          <cell r="J350">
            <v>45144.213333333333</v>
          </cell>
          <cell r="K350">
            <v>33858.160000000003</v>
          </cell>
          <cell r="L350">
            <v>5009.3516666666674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38867.511666666673</v>
          </cell>
          <cell r="S350">
            <v>38177.700000000004</v>
          </cell>
          <cell r="T350">
            <v>0.3</v>
          </cell>
          <cell r="U350">
            <v>206.94350000000048</v>
          </cell>
          <cell r="V350">
            <v>7162.74</v>
          </cell>
          <cell r="W350">
            <v>7369.6835000000001</v>
          </cell>
          <cell r="X350">
            <v>7369.6835000000001</v>
          </cell>
          <cell r="Y350">
            <v>0</v>
          </cell>
          <cell r="Z350">
            <v>7369.6835000000001</v>
          </cell>
          <cell r="AA350">
            <v>32131.503166666669</v>
          </cell>
          <cell r="AB350">
            <v>77275.71650000001</v>
          </cell>
          <cell r="AC350">
            <v>105429.89530303032</v>
          </cell>
          <cell r="AD350">
            <v>97183.34</v>
          </cell>
          <cell r="AE350">
            <v>0.34</v>
          </cell>
          <cell r="AF350">
            <v>2803.8288030303115</v>
          </cell>
          <cell r="AG350">
            <v>25350.35</v>
          </cell>
          <cell r="AH350">
            <v>28154.178803030311</v>
          </cell>
          <cell r="AI350">
            <v>28154.178803030311</v>
          </cell>
          <cell r="AJ350">
            <v>0</v>
          </cell>
          <cell r="AK350">
            <v>28154.178803030311</v>
          </cell>
          <cell r="AL350">
            <v>77275.71650000001</v>
          </cell>
          <cell r="AM350">
            <v>0</v>
          </cell>
          <cell r="AN350">
            <v>346</v>
          </cell>
          <cell r="AO350">
            <v>0</v>
          </cell>
          <cell r="AP350">
            <v>350</v>
          </cell>
          <cell r="AQ350">
            <v>20784.495303030311</v>
          </cell>
          <cell r="AR350">
            <v>102895.19530303033</v>
          </cell>
        </row>
        <row r="351">
          <cell r="B351" t="str">
            <v>Celis Arjona Claudia Aracely</v>
          </cell>
          <cell r="C351">
            <v>1128.6053333333334</v>
          </cell>
          <cell r="D351">
            <v>33858.160000000003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5643.0266666666676</v>
          </cell>
          <cell r="J351">
            <v>45144.213333333333</v>
          </cell>
          <cell r="K351">
            <v>33858.160000000003</v>
          </cell>
          <cell r="L351">
            <v>5009.3516666666674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38867.511666666673</v>
          </cell>
          <cell r="S351">
            <v>38177.700000000004</v>
          </cell>
          <cell r="T351">
            <v>0.3</v>
          </cell>
          <cell r="U351">
            <v>206.94350000000048</v>
          </cell>
          <cell r="V351">
            <v>7162.74</v>
          </cell>
          <cell r="W351">
            <v>7369.6835000000001</v>
          </cell>
          <cell r="X351">
            <v>7369.6835000000001</v>
          </cell>
          <cell r="Y351">
            <v>0</v>
          </cell>
          <cell r="Z351">
            <v>7369.6835000000001</v>
          </cell>
          <cell r="AA351">
            <v>32131.503166666669</v>
          </cell>
          <cell r="AB351">
            <v>77275.71650000001</v>
          </cell>
          <cell r="AC351">
            <v>105429.89530303032</v>
          </cell>
          <cell r="AD351">
            <v>97183.34</v>
          </cell>
          <cell r="AE351">
            <v>0.34</v>
          </cell>
          <cell r="AF351">
            <v>2803.8288030303115</v>
          </cell>
          <cell r="AG351">
            <v>25350.35</v>
          </cell>
          <cell r="AH351">
            <v>28154.178803030311</v>
          </cell>
          <cell r="AI351">
            <v>28154.178803030311</v>
          </cell>
          <cell r="AJ351">
            <v>0</v>
          </cell>
          <cell r="AK351">
            <v>28154.178803030311</v>
          </cell>
          <cell r="AL351">
            <v>77275.71650000001</v>
          </cell>
          <cell r="AM351">
            <v>0</v>
          </cell>
          <cell r="AN351">
            <v>347</v>
          </cell>
          <cell r="AO351">
            <v>0</v>
          </cell>
          <cell r="AP351">
            <v>351</v>
          </cell>
          <cell r="AQ351">
            <v>20784.495303030311</v>
          </cell>
          <cell r="AR351">
            <v>102895.19530303033</v>
          </cell>
        </row>
        <row r="352">
          <cell r="B352" t="str">
            <v>Gonzalez Cetina Javier Adrian</v>
          </cell>
          <cell r="C352">
            <v>1128.6053333333334</v>
          </cell>
          <cell r="D352">
            <v>33858.160000000003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5643.0266666666676</v>
          </cell>
          <cell r="J352">
            <v>45144.213333333333</v>
          </cell>
          <cell r="K352">
            <v>33858.160000000003</v>
          </cell>
          <cell r="L352">
            <v>5009.3516666666674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38867.511666666673</v>
          </cell>
          <cell r="S352">
            <v>38177.700000000004</v>
          </cell>
          <cell r="T352">
            <v>0.3</v>
          </cell>
          <cell r="U352">
            <v>206.94350000000048</v>
          </cell>
          <cell r="V352">
            <v>7162.74</v>
          </cell>
          <cell r="W352">
            <v>7369.6835000000001</v>
          </cell>
          <cell r="X352">
            <v>7369.6835000000001</v>
          </cell>
          <cell r="Y352">
            <v>0</v>
          </cell>
          <cell r="Z352">
            <v>7369.6835000000001</v>
          </cell>
          <cell r="AA352">
            <v>32131.503166666669</v>
          </cell>
          <cell r="AB352">
            <v>77275.71650000001</v>
          </cell>
          <cell r="AC352">
            <v>105429.89530303032</v>
          </cell>
          <cell r="AD352">
            <v>97183.34</v>
          </cell>
          <cell r="AE352">
            <v>0.34</v>
          </cell>
          <cell r="AF352">
            <v>2803.8288030303115</v>
          </cell>
          <cell r="AG352">
            <v>25350.35</v>
          </cell>
          <cell r="AH352">
            <v>28154.178803030311</v>
          </cell>
          <cell r="AI352">
            <v>28154.178803030311</v>
          </cell>
          <cell r="AJ352">
            <v>0</v>
          </cell>
          <cell r="AK352">
            <v>28154.178803030311</v>
          </cell>
          <cell r="AL352">
            <v>77275.71650000001</v>
          </cell>
          <cell r="AM352">
            <v>0</v>
          </cell>
          <cell r="AN352">
            <v>348</v>
          </cell>
          <cell r="AO352">
            <v>0</v>
          </cell>
          <cell r="AP352">
            <v>352</v>
          </cell>
          <cell r="AQ352">
            <v>20784.495303030311</v>
          </cell>
          <cell r="AR352">
            <v>102895.19530303033</v>
          </cell>
        </row>
        <row r="353">
          <cell r="B353" t="str">
            <v>Cervera Sanchez Beatriz Elena</v>
          </cell>
          <cell r="C353">
            <v>1128.6053333333334</v>
          </cell>
          <cell r="D353">
            <v>33858.160000000003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5643.0266666666676</v>
          </cell>
          <cell r="J353">
            <v>45144.213333333333</v>
          </cell>
          <cell r="K353">
            <v>33858.160000000003</v>
          </cell>
          <cell r="L353">
            <v>5009.3516666666674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38867.511666666673</v>
          </cell>
          <cell r="S353">
            <v>38177.700000000004</v>
          </cell>
          <cell r="T353">
            <v>0.3</v>
          </cell>
          <cell r="U353">
            <v>206.94350000000048</v>
          </cell>
          <cell r="V353">
            <v>7162.74</v>
          </cell>
          <cell r="W353">
            <v>7369.6835000000001</v>
          </cell>
          <cell r="X353">
            <v>7369.6835000000001</v>
          </cell>
          <cell r="Y353">
            <v>0</v>
          </cell>
          <cell r="Z353">
            <v>7369.6835000000001</v>
          </cell>
          <cell r="AA353">
            <v>32131.503166666669</v>
          </cell>
          <cell r="AB353">
            <v>77275.71650000001</v>
          </cell>
          <cell r="AC353">
            <v>105429.89530303032</v>
          </cell>
          <cell r="AD353">
            <v>97183.34</v>
          </cell>
          <cell r="AE353">
            <v>0.34</v>
          </cell>
          <cell r="AF353">
            <v>2803.8288030303115</v>
          </cell>
          <cell r="AG353">
            <v>25350.35</v>
          </cell>
          <cell r="AH353">
            <v>28154.178803030311</v>
          </cell>
          <cell r="AI353">
            <v>28154.178803030311</v>
          </cell>
          <cell r="AJ353">
            <v>0</v>
          </cell>
          <cell r="AK353">
            <v>28154.178803030311</v>
          </cell>
          <cell r="AL353">
            <v>77275.71650000001</v>
          </cell>
          <cell r="AM353">
            <v>0</v>
          </cell>
          <cell r="AN353">
            <v>349</v>
          </cell>
          <cell r="AO353">
            <v>0</v>
          </cell>
          <cell r="AP353">
            <v>353</v>
          </cell>
          <cell r="AQ353">
            <v>20784.495303030311</v>
          </cell>
          <cell r="AR353">
            <v>102895.19530303033</v>
          </cell>
        </row>
        <row r="354">
          <cell r="B354" t="str">
            <v>Vargas Madrazo Gerardo</v>
          </cell>
          <cell r="C354">
            <v>1128.6053333333334</v>
          </cell>
          <cell r="D354">
            <v>33858.160000000003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5643.0266666666676</v>
          </cell>
          <cell r="J354">
            <v>45144.213333333333</v>
          </cell>
          <cell r="K354">
            <v>33858.160000000003</v>
          </cell>
          <cell r="L354">
            <v>5009.3516666666674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38867.511666666673</v>
          </cell>
          <cell r="S354">
            <v>38177.700000000004</v>
          </cell>
          <cell r="T354">
            <v>0.3</v>
          </cell>
          <cell r="U354">
            <v>206.94350000000048</v>
          </cell>
          <cell r="V354">
            <v>7162.74</v>
          </cell>
          <cell r="W354">
            <v>7369.6835000000001</v>
          </cell>
          <cell r="X354">
            <v>7369.6835000000001</v>
          </cell>
          <cell r="Y354">
            <v>0</v>
          </cell>
          <cell r="Z354">
            <v>7369.6835000000001</v>
          </cell>
          <cell r="AA354">
            <v>32131.503166666669</v>
          </cell>
          <cell r="AB354">
            <v>77275.71650000001</v>
          </cell>
          <cell r="AC354">
            <v>105429.89530303032</v>
          </cell>
          <cell r="AD354">
            <v>97183.34</v>
          </cell>
          <cell r="AE354">
            <v>0.34</v>
          </cell>
          <cell r="AF354">
            <v>2803.8288030303115</v>
          </cell>
          <cell r="AG354">
            <v>25350.35</v>
          </cell>
          <cell r="AH354">
            <v>28154.178803030311</v>
          </cell>
          <cell r="AI354">
            <v>28154.178803030311</v>
          </cell>
          <cell r="AJ354">
            <v>0</v>
          </cell>
          <cell r="AK354">
            <v>28154.178803030311</v>
          </cell>
          <cell r="AL354">
            <v>77275.71650000001</v>
          </cell>
          <cell r="AM354">
            <v>0</v>
          </cell>
          <cell r="AN354">
            <v>350</v>
          </cell>
          <cell r="AO354">
            <v>0</v>
          </cell>
          <cell r="AP354">
            <v>354</v>
          </cell>
          <cell r="AQ354">
            <v>20784.495303030311</v>
          </cell>
          <cell r="AR354">
            <v>102895.19530303033</v>
          </cell>
        </row>
        <row r="355">
          <cell r="B355" t="str">
            <v>Pompeyo Brito Maria Del Pilar</v>
          </cell>
          <cell r="C355">
            <v>1128.6053333333334</v>
          </cell>
          <cell r="D355">
            <v>33858.160000000003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5643.0266666666676</v>
          </cell>
          <cell r="J355">
            <v>45144.213333333333</v>
          </cell>
          <cell r="K355">
            <v>33858.160000000003</v>
          </cell>
          <cell r="L355">
            <v>5009.3516666666674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38867.511666666673</v>
          </cell>
          <cell r="S355">
            <v>38177.700000000004</v>
          </cell>
          <cell r="T355">
            <v>0.3</v>
          </cell>
          <cell r="U355">
            <v>206.94350000000048</v>
          </cell>
          <cell r="V355">
            <v>7162.74</v>
          </cell>
          <cell r="W355">
            <v>7369.6835000000001</v>
          </cell>
          <cell r="X355">
            <v>7369.6835000000001</v>
          </cell>
          <cell r="Y355">
            <v>0</v>
          </cell>
          <cell r="Z355">
            <v>7369.6835000000001</v>
          </cell>
          <cell r="AA355">
            <v>32131.503166666669</v>
          </cell>
          <cell r="AB355">
            <v>77275.71650000001</v>
          </cell>
          <cell r="AC355">
            <v>105429.89530303032</v>
          </cell>
          <cell r="AD355">
            <v>97183.34</v>
          </cell>
          <cell r="AE355">
            <v>0.34</v>
          </cell>
          <cell r="AF355">
            <v>2803.8288030303115</v>
          </cell>
          <cell r="AG355">
            <v>25350.35</v>
          </cell>
          <cell r="AH355">
            <v>28154.178803030311</v>
          </cell>
          <cell r="AI355">
            <v>28154.178803030311</v>
          </cell>
          <cell r="AJ355">
            <v>0</v>
          </cell>
          <cell r="AK355">
            <v>28154.178803030311</v>
          </cell>
          <cell r="AL355">
            <v>77275.71650000001</v>
          </cell>
          <cell r="AM355">
            <v>0</v>
          </cell>
          <cell r="AN355">
            <v>351</v>
          </cell>
          <cell r="AO355">
            <v>0</v>
          </cell>
          <cell r="AP355">
            <v>355</v>
          </cell>
          <cell r="AQ355">
            <v>20784.495303030311</v>
          </cell>
          <cell r="AR355">
            <v>102895.19530303033</v>
          </cell>
        </row>
        <row r="356">
          <cell r="B356" t="str">
            <v>Vado Lopez Dafli Felipe</v>
          </cell>
          <cell r="C356">
            <v>1128.6053333333334</v>
          </cell>
          <cell r="D356">
            <v>33858.160000000003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5643.0266666666676</v>
          </cell>
          <cell r="J356">
            <v>45144.213333333333</v>
          </cell>
          <cell r="K356">
            <v>33858.160000000003</v>
          </cell>
          <cell r="L356">
            <v>5009.3516666666674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38867.511666666673</v>
          </cell>
          <cell r="S356">
            <v>38177.700000000004</v>
          </cell>
          <cell r="T356">
            <v>0.3</v>
          </cell>
          <cell r="U356">
            <v>206.94350000000048</v>
          </cell>
          <cell r="V356">
            <v>7162.74</v>
          </cell>
          <cell r="W356">
            <v>7369.6835000000001</v>
          </cell>
          <cell r="X356">
            <v>7369.6835000000001</v>
          </cell>
          <cell r="Y356">
            <v>0</v>
          </cell>
          <cell r="Z356">
            <v>7369.6835000000001</v>
          </cell>
          <cell r="AA356">
            <v>32131.503166666669</v>
          </cell>
          <cell r="AB356">
            <v>77275.71650000001</v>
          </cell>
          <cell r="AC356">
            <v>105429.89530303032</v>
          </cell>
          <cell r="AD356">
            <v>97183.34</v>
          </cell>
          <cell r="AE356">
            <v>0.34</v>
          </cell>
          <cell r="AF356">
            <v>2803.8288030303115</v>
          </cell>
          <cell r="AG356">
            <v>25350.35</v>
          </cell>
          <cell r="AH356">
            <v>28154.178803030311</v>
          </cell>
          <cell r="AI356">
            <v>28154.178803030311</v>
          </cell>
          <cell r="AJ356">
            <v>0</v>
          </cell>
          <cell r="AK356">
            <v>28154.178803030311</v>
          </cell>
          <cell r="AL356">
            <v>77275.71650000001</v>
          </cell>
          <cell r="AM356">
            <v>0</v>
          </cell>
          <cell r="AN356">
            <v>352</v>
          </cell>
          <cell r="AO356">
            <v>0</v>
          </cell>
          <cell r="AP356">
            <v>356</v>
          </cell>
          <cell r="AQ356">
            <v>20784.495303030311</v>
          </cell>
          <cell r="AR356">
            <v>102895.19530303033</v>
          </cell>
        </row>
        <row r="357">
          <cell r="B357" t="str">
            <v>Martinez Loeza Jaime Sergio</v>
          </cell>
          <cell r="C357">
            <v>1128.6053333333334</v>
          </cell>
          <cell r="D357">
            <v>33858.160000000003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5643.0266666666676</v>
          </cell>
          <cell r="J357">
            <v>45144.213333333333</v>
          </cell>
          <cell r="K357">
            <v>33858.160000000003</v>
          </cell>
          <cell r="L357">
            <v>5009.3516666666674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38867.511666666673</v>
          </cell>
          <cell r="S357">
            <v>38177.700000000004</v>
          </cell>
          <cell r="T357">
            <v>0.3</v>
          </cell>
          <cell r="U357">
            <v>206.94350000000048</v>
          </cell>
          <cell r="V357">
            <v>7162.74</v>
          </cell>
          <cell r="W357">
            <v>7369.6835000000001</v>
          </cell>
          <cell r="X357">
            <v>7369.6835000000001</v>
          </cell>
          <cell r="Y357">
            <v>0</v>
          </cell>
          <cell r="Z357">
            <v>7369.6835000000001</v>
          </cell>
          <cell r="AA357">
            <v>32131.503166666669</v>
          </cell>
          <cell r="AB357">
            <v>77275.71650000001</v>
          </cell>
          <cell r="AC357">
            <v>105429.89530303032</v>
          </cell>
          <cell r="AD357">
            <v>97183.34</v>
          </cell>
          <cell r="AE357">
            <v>0.34</v>
          </cell>
          <cell r="AF357">
            <v>2803.8288030303115</v>
          </cell>
          <cell r="AG357">
            <v>25350.35</v>
          </cell>
          <cell r="AH357">
            <v>28154.178803030311</v>
          </cell>
          <cell r="AI357">
            <v>28154.178803030311</v>
          </cell>
          <cell r="AJ357">
            <v>0</v>
          </cell>
          <cell r="AK357">
            <v>28154.178803030311</v>
          </cell>
          <cell r="AL357">
            <v>77275.71650000001</v>
          </cell>
          <cell r="AM357">
            <v>0</v>
          </cell>
          <cell r="AN357">
            <v>353</v>
          </cell>
          <cell r="AO357">
            <v>0</v>
          </cell>
          <cell r="AP357">
            <v>357</v>
          </cell>
          <cell r="AQ357">
            <v>20784.495303030311</v>
          </cell>
          <cell r="AR357">
            <v>102895.19530303033</v>
          </cell>
        </row>
        <row r="358">
          <cell r="B358" t="str">
            <v>Rosado Gonzalez Jehova Jesus</v>
          </cell>
          <cell r="C358">
            <v>1128.6053333333334</v>
          </cell>
          <cell r="D358">
            <v>33858.160000000003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5643.0266666666676</v>
          </cell>
          <cell r="J358">
            <v>45144.213333333333</v>
          </cell>
          <cell r="K358">
            <v>33858.160000000003</v>
          </cell>
          <cell r="L358">
            <v>5009.3516666666674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38867.511666666673</v>
          </cell>
          <cell r="S358">
            <v>38177.700000000004</v>
          </cell>
          <cell r="T358">
            <v>0.3</v>
          </cell>
          <cell r="U358">
            <v>206.94350000000048</v>
          </cell>
          <cell r="V358">
            <v>7162.74</v>
          </cell>
          <cell r="W358">
            <v>7369.6835000000001</v>
          </cell>
          <cell r="X358">
            <v>7369.6835000000001</v>
          </cell>
          <cell r="Y358">
            <v>0</v>
          </cell>
          <cell r="Z358">
            <v>7369.6835000000001</v>
          </cell>
          <cell r="AA358">
            <v>32131.503166666669</v>
          </cell>
          <cell r="AB358">
            <v>77275.71650000001</v>
          </cell>
          <cell r="AC358">
            <v>105429.89530303032</v>
          </cell>
          <cell r="AD358">
            <v>97183.34</v>
          </cell>
          <cell r="AE358">
            <v>0.34</v>
          </cell>
          <cell r="AF358">
            <v>2803.8288030303115</v>
          </cell>
          <cell r="AG358">
            <v>25350.35</v>
          </cell>
          <cell r="AH358">
            <v>28154.178803030311</v>
          </cell>
          <cell r="AI358">
            <v>28154.178803030311</v>
          </cell>
          <cell r="AJ358">
            <v>0</v>
          </cell>
          <cell r="AK358">
            <v>28154.178803030311</v>
          </cell>
          <cell r="AL358">
            <v>77275.71650000001</v>
          </cell>
          <cell r="AM358">
            <v>0</v>
          </cell>
          <cell r="AN358">
            <v>354</v>
          </cell>
          <cell r="AO358">
            <v>0</v>
          </cell>
          <cell r="AP358">
            <v>358</v>
          </cell>
          <cell r="AQ358">
            <v>20784.495303030311</v>
          </cell>
          <cell r="AR358">
            <v>102895.19530303033</v>
          </cell>
        </row>
        <row r="359">
          <cell r="B359" t="str">
            <v>Mena Rodriguez Guillermo</v>
          </cell>
          <cell r="C359">
            <v>1253.201</v>
          </cell>
          <cell r="D359">
            <v>37596.03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6266.0050000000001</v>
          </cell>
          <cell r="J359">
            <v>50128.04</v>
          </cell>
          <cell r="K359">
            <v>37596.03</v>
          </cell>
          <cell r="L359">
            <v>5632.33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43228.36</v>
          </cell>
          <cell r="S359">
            <v>38177.700000000004</v>
          </cell>
          <cell r="T359">
            <v>0.3</v>
          </cell>
          <cell r="U359">
            <v>1515.1979999999987</v>
          </cell>
          <cell r="V359">
            <v>7162.74</v>
          </cell>
          <cell r="W359">
            <v>8677.9379999999983</v>
          </cell>
          <cell r="X359">
            <v>8677.9379999999983</v>
          </cell>
          <cell r="Y359">
            <v>0</v>
          </cell>
          <cell r="Z359">
            <v>8677.9379999999983</v>
          </cell>
          <cell r="AA359">
            <v>35184.096999999994</v>
          </cell>
          <cell r="AB359">
            <v>85312.136999999988</v>
          </cell>
          <cell r="AC359">
            <v>117606.28999999998</v>
          </cell>
          <cell r="AD359">
            <v>97183.34</v>
          </cell>
          <cell r="AE359">
            <v>0.34</v>
          </cell>
          <cell r="AF359">
            <v>6943.8029999999944</v>
          </cell>
          <cell r="AG359">
            <v>25350.35</v>
          </cell>
          <cell r="AH359">
            <v>32294.152999999991</v>
          </cell>
          <cell r="AI359">
            <v>32294.152999999991</v>
          </cell>
          <cell r="AJ359">
            <v>0</v>
          </cell>
          <cell r="AK359">
            <v>32294.152999999991</v>
          </cell>
          <cell r="AL359">
            <v>85312.136999999988</v>
          </cell>
          <cell r="AM359">
            <v>0</v>
          </cell>
          <cell r="AN359">
            <v>355</v>
          </cell>
          <cell r="AO359">
            <v>0</v>
          </cell>
          <cell r="AP359">
            <v>359</v>
          </cell>
          <cell r="AQ359">
            <v>23616.214999999993</v>
          </cell>
          <cell r="AR359">
            <v>115071.58999999998</v>
          </cell>
        </row>
        <row r="360">
          <cell r="B360" t="str">
            <v>Monjiote Hercila Manuel De Jesus</v>
          </cell>
          <cell r="C360">
            <v>1356.6130000000001</v>
          </cell>
          <cell r="D360">
            <v>40698.39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6783.0649999999996</v>
          </cell>
          <cell r="J360">
            <v>54264.520000000004</v>
          </cell>
          <cell r="K360">
            <v>40698.39</v>
          </cell>
          <cell r="L360">
            <v>6149.3899999999994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46847.78</v>
          </cell>
          <cell r="S360">
            <v>38177.700000000004</v>
          </cell>
          <cell r="T360">
            <v>0.3</v>
          </cell>
          <cell r="U360">
            <v>2601.0239999999981</v>
          </cell>
          <cell r="V360">
            <v>7162.74</v>
          </cell>
          <cell r="W360">
            <v>9763.7639999999974</v>
          </cell>
          <cell r="X360">
            <v>9763.7639999999974</v>
          </cell>
          <cell r="Y360">
            <v>0</v>
          </cell>
          <cell r="Z360">
            <v>9763.7639999999974</v>
          </cell>
          <cell r="AA360">
            <v>37717.691000000006</v>
          </cell>
          <cell r="AB360">
            <v>91982.21100000001</v>
          </cell>
          <cell r="AC360">
            <v>127712.46272727274</v>
          </cell>
          <cell r="AD360">
            <v>97183.34</v>
          </cell>
          <cell r="AE360">
            <v>0.34</v>
          </cell>
          <cell r="AF360">
            <v>10379.901727272732</v>
          </cell>
          <cell r="AG360">
            <v>25350.35</v>
          </cell>
          <cell r="AH360">
            <v>35730.251727272727</v>
          </cell>
          <cell r="AI360">
            <v>35730.251727272727</v>
          </cell>
          <cell r="AJ360">
            <v>0</v>
          </cell>
          <cell r="AK360">
            <v>35730.251727272727</v>
          </cell>
          <cell r="AL360">
            <v>91982.21100000001</v>
          </cell>
          <cell r="AM360">
            <v>0</v>
          </cell>
          <cell r="AN360">
            <v>356</v>
          </cell>
          <cell r="AO360">
            <v>0</v>
          </cell>
          <cell r="AP360">
            <v>360</v>
          </cell>
          <cell r="AQ360">
            <v>25966.487727272732</v>
          </cell>
          <cell r="AR360">
            <v>125177.76272727274</v>
          </cell>
        </row>
        <row r="361">
          <cell r="B361" t="str">
            <v>Capetillo Vallado Juan Pablo</v>
          </cell>
          <cell r="C361">
            <v>1356.6130000000001</v>
          </cell>
          <cell r="D361">
            <v>40698.39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6783.0649999999996</v>
          </cell>
          <cell r="J361">
            <v>54264.520000000004</v>
          </cell>
          <cell r="K361">
            <v>40698.39</v>
          </cell>
          <cell r="L361">
            <v>6149.3899999999994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46847.78</v>
          </cell>
          <cell r="S361">
            <v>38177.700000000004</v>
          </cell>
          <cell r="T361">
            <v>0.3</v>
          </cell>
          <cell r="U361">
            <v>2601.0239999999981</v>
          </cell>
          <cell r="V361">
            <v>7162.74</v>
          </cell>
          <cell r="W361">
            <v>9763.7639999999974</v>
          </cell>
          <cell r="X361">
            <v>9763.7639999999974</v>
          </cell>
          <cell r="Y361">
            <v>0</v>
          </cell>
          <cell r="Z361">
            <v>9763.7639999999974</v>
          </cell>
          <cell r="AA361">
            <v>37717.691000000006</v>
          </cell>
          <cell r="AB361">
            <v>91982.21100000001</v>
          </cell>
          <cell r="AC361">
            <v>127712.46272727274</v>
          </cell>
          <cell r="AD361">
            <v>97183.34</v>
          </cell>
          <cell r="AE361">
            <v>0.34</v>
          </cell>
          <cell r="AF361">
            <v>10379.901727272732</v>
          </cell>
          <cell r="AG361">
            <v>25350.35</v>
          </cell>
          <cell r="AH361">
            <v>35730.251727272727</v>
          </cell>
          <cell r="AI361">
            <v>35730.251727272727</v>
          </cell>
          <cell r="AJ361">
            <v>0</v>
          </cell>
          <cell r="AK361">
            <v>35730.251727272727</v>
          </cell>
          <cell r="AL361">
            <v>91982.21100000001</v>
          </cell>
          <cell r="AM361">
            <v>0</v>
          </cell>
          <cell r="AN361">
            <v>357</v>
          </cell>
          <cell r="AO361">
            <v>0</v>
          </cell>
          <cell r="AP361">
            <v>361</v>
          </cell>
          <cell r="AQ361">
            <v>25966.487727272732</v>
          </cell>
          <cell r="AR361">
            <v>125177.76272727274</v>
          </cell>
        </row>
        <row r="362">
          <cell r="B362" t="str">
            <v>Cobos Palma Ivan</v>
          </cell>
          <cell r="C362">
            <v>1356.6130000000001</v>
          </cell>
          <cell r="D362">
            <v>40698.39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6783.0649999999996</v>
          </cell>
          <cell r="J362">
            <v>54264.520000000004</v>
          </cell>
          <cell r="K362">
            <v>40698.39</v>
          </cell>
          <cell r="L362">
            <v>6149.3899999999994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46847.78</v>
          </cell>
          <cell r="S362">
            <v>38177.700000000004</v>
          </cell>
          <cell r="T362">
            <v>0.3</v>
          </cell>
          <cell r="U362">
            <v>2601.0239999999981</v>
          </cell>
          <cell r="V362">
            <v>7162.74</v>
          </cell>
          <cell r="W362">
            <v>9763.7639999999974</v>
          </cell>
          <cell r="X362">
            <v>9763.7639999999974</v>
          </cell>
          <cell r="Y362">
            <v>0</v>
          </cell>
          <cell r="Z362">
            <v>9763.7639999999974</v>
          </cell>
          <cell r="AA362">
            <v>37717.691000000006</v>
          </cell>
          <cell r="AB362">
            <v>91982.21100000001</v>
          </cell>
          <cell r="AC362">
            <v>127712.46272727274</v>
          </cell>
          <cell r="AD362">
            <v>97183.34</v>
          </cell>
          <cell r="AE362">
            <v>0.34</v>
          </cell>
          <cell r="AF362">
            <v>10379.901727272732</v>
          </cell>
          <cell r="AG362">
            <v>25350.35</v>
          </cell>
          <cell r="AH362">
            <v>35730.251727272727</v>
          </cell>
          <cell r="AI362">
            <v>35730.251727272727</v>
          </cell>
          <cell r="AJ362">
            <v>0</v>
          </cell>
          <cell r="AK362">
            <v>35730.251727272727</v>
          </cell>
          <cell r="AL362">
            <v>91982.21100000001</v>
          </cell>
          <cell r="AM362">
            <v>0</v>
          </cell>
          <cell r="AN362">
            <v>358</v>
          </cell>
          <cell r="AO362">
            <v>0</v>
          </cell>
          <cell r="AP362">
            <v>362</v>
          </cell>
          <cell r="AQ362">
            <v>25966.487727272732</v>
          </cell>
          <cell r="AR362">
            <v>125177.76272727274</v>
          </cell>
        </row>
        <row r="363">
          <cell r="B363" t="str">
            <v>Vidal Carrillo Miguel Antonio</v>
          </cell>
          <cell r="C363">
            <v>1356.6130000000001</v>
          </cell>
          <cell r="D363">
            <v>40698.39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6783.0649999999996</v>
          </cell>
          <cell r="J363">
            <v>54264.520000000004</v>
          </cell>
          <cell r="K363">
            <v>40698.39</v>
          </cell>
          <cell r="L363">
            <v>6149.3899999999994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46847.78</v>
          </cell>
          <cell r="S363">
            <v>38177.700000000004</v>
          </cell>
          <cell r="T363">
            <v>0.3</v>
          </cell>
          <cell r="U363">
            <v>2601.0239999999981</v>
          </cell>
          <cell r="V363">
            <v>7162.74</v>
          </cell>
          <cell r="W363">
            <v>9763.7639999999974</v>
          </cell>
          <cell r="X363">
            <v>9763.7639999999974</v>
          </cell>
          <cell r="Y363">
            <v>0</v>
          </cell>
          <cell r="Z363">
            <v>9763.7639999999974</v>
          </cell>
          <cell r="AA363">
            <v>37717.691000000006</v>
          </cell>
          <cell r="AB363">
            <v>91982.21100000001</v>
          </cell>
          <cell r="AC363">
            <v>127712.46272727274</v>
          </cell>
          <cell r="AD363">
            <v>97183.34</v>
          </cell>
          <cell r="AE363">
            <v>0.34</v>
          </cell>
          <cell r="AF363">
            <v>10379.901727272732</v>
          </cell>
          <cell r="AG363">
            <v>25350.35</v>
          </cell>
          <cell r="AH363">
            <v>35730.251727272727</v>
          </cell>
          <cell r="AI363">
            <v>35730.251727272727</v>
          </cell>
          <cell r="AJ363">
            <v>0</v>
          </cell>
          <cell r="AK363">
            <v>35730.251727272727</v>
          </cell>
          <cell r="AL363">
            <v>91982.21100000001</v>
          </cell>
          <cell r="AM363">
            <v>0</v>
          </cell>
          <cell r="AN363">
            <v>359</v>
          </cell>
          <cell r="AO363">
            <v>0</v>
          </cell>
          <cell r="AP363">
            <v>363</v>
          </cell>
          <cell r="AQ363">
            <v>25966.487727272732</v>
          </cell>
          <cell r="AR363">
            <v>125177.76272727274</v>
          </cell>
        </row>
        <row r="364">
          <cell r="B364" t="str">
            <v>Novelo Rosas Maria Astrid De Guadalupe</v>
          </cell>
          <cell r="C364">
            <v>1356.6130000000001</v>
          </cell>
          <cell r="D364">
            <v>40698.39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6783.0649999999996</v>
          </cell>
          <cell r="J364">
            <v>54264.520000000004</v>
          </cell>
          <cell r="K364">
            <v>40698.39</v>
          </cell>
          <cell r="L364">
            <v>6149.3899999999994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46847.78</v>
          </cell>
          <cell r="S364">
            <v>38177.700000000004</v>
          </cell>
          <cell r="T364">
            <v>0.3</v>
          </cell>
          <cell r="U364">
            <v>2601.0239999999981</v>
          </cell>
          <cell r="V364">
            <v>7162.74</v>
          </cell>
          <cell r="W364">
            <v>9763.7639999999974</v>
          </cell>
          <cell r="X364">
            <v>9763.7639999999974</v>
          </cell>
          <cell r="Y364">
            <v>0</v>
          </cell>
          <cell r="Z364">
            <v>9763.7639999999974</v>
          </cell>
          <cell r="AA364">
            <v>37717.691000000006</v>
          </cell>
          <cell r="AB364">
            <v>91982.21100000001</v>
          </cell>
          <cell r="AC364">
            <v>127712.46272727274</v>
          </cell>
          <cell r="AD364">
            <v>97183.34</v>
          </cell>
          <cell r="AE364">
            <v>0.34</v>
          </cell>
          <cell r="AF364">
            <v>10379.901727272732</v>
          </cell>
          <cell r="AG364">
            <v>25350.35</v>
          </cell>
          <cell r="AH364">
            <v>35730.251727272727</v>
          </cell>
          <cell r="AI364">
            <v>35730.251727272727</v>
          </cell>
          <cell r="AJ364">
            <v>0</v>
          </cell>
          <cell r="AK364">
            <v>35730.251727272727</v>
          </cell>
          <cell r="AL364">
            <v>91982.21100000001</v>
          </cell>
          <cell r="AM364">
            <v>0</v>
          </cell>
          <cell r="AN364">
            <v>360</v>
          </cell>
          <cell r="AO364">
            <v>0</v>
          </cell>
          <cell r="AP364">
            <v>364</v>
          </cell>
          <cell r="AQ364">
            <v>25966.487727272732</v>
          </cell>
          <cell r="AR364">
            <v>125177.76272727274</v>
          </cell>
        </row>
        <row r="365">
          <cell r="B365" t="str">
            <v>Valenzuela Molina Mauricio Alejandro</v>
          </cell>
          <cell r="C365">
            <v>1695.7576666666669</v>
          </cell>
          <cell r="D365">
            <v>50872.73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8478.7883333333339</v>
          </cell>
          <cell r="J365">
            <v>67830.306666666671</v>
          </cell>
          <cell r="K365">
            <v>50872.73</v>
          </cell>
          <cell r="L365">
            <v>7845.1133333333337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58717.843333333338</v>
          </cell>
          <cell r="S365">
            <v>38177.700000000004</v>
          </cell>
          <cell r="T365">
            <v>0.3</v>
          </cell>
          <cell r="U365">
            <v>6162.0429999999997</v>
          </cell>
          <cell r="V365">
            <v>7162.74</v>
          </cell>
          <cell r="W365">
            <v>13324.782999999999</v>
          </cell>
          <cell r="X365">
            <v>13324.782999999999</v>
          </cell>
          <cell r="Y365">
            <v>0</v>
          </cell>
          <cell r="Z365">
            <v>13324.782999999999</v>
          </cell>
          <cell r="AA365">
            <v>46026.735333333345</v>
          </cell>
          <cell r="AB365">
            <v>113857.04200000002</v>
          </cell>
          <cell r="AC365">
            <v>160856.14606060609</v>
          </cell>
          <cell r="AD365">
            <v>97183.34</v>
          </cell>
          <cell r="AE365">
            <v>0.34</v>
          </cell>
          <cell r="AF365">
            <v>21648.754060606072</v>
          </cell>
          <cell r="AG365">
            <v>25350.35</v>
          </cell>
          <cell r="AH365">
            <v>46999.104060606071</v>
          </cell>
          <cell r="AI365">
            <v>46999.104060606071</v>
          </cell>
          <cell r="AJ365">
            <v>0</v>
          </cell>
          <cell r="AK365">
            <v>46999.104060606071</v>
          </cell>
          <cell r="AL365">
            <v>113857.04200000002</v>
          </cell>
          <cell r="AM365">
            <v>0</v>
          </cell>
          <cell r="AN365">
            <v>361</v>
          </cell>
          <cell r="AO365">
            <v>0</v>
          </cell>
          <cell r="AP365">
            <v>365</v>
          </cell>
          <cell r="AQ365">
            <v>33674.321060606075</v>
          </cell>
          <cell r="AR365">
            <v>158321.44606060607</v>
          </cell>
        </row>
        <row r="366">
          <cell r="B366" t="str">
            <v>Esteban Abud Jorge Antonio</v>
          </cell>
          <cell r="C366">
            <v>1695.7576666666669</v>
          </cell>
          <cell r="D366">
            <v>50872.73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8478.7883333333339</v>
          </cell>
          <cell r="J366">
            <v>67830.306666666671</v>
          </cell>
          <cell r="K366">
            <v>50872.73</v>
          </cell>
          <cell r="L366">
            <v>7845.1133333333337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58717.843333333338</v>
          </cell>
          <cell r="S366">
            <v>38177.700000000004</v>
          </cell>
          <cell r="T366">
            <v>0.3</v>
          </cell>
          <cell r="U366">
            <v>6162.0429999999997</v>
          </cell>
          <cell r="V366">
            <v>7162.74</v>
          </cell>
          <cell r="W366">
            <v>13324.782999999999</v>
          </cell>
          <cell r="X366">
            <v>13324.782999999999</v>
          </cell>
          <cell r="Y366">
            <v>0</v>
          </cell>
          <cell r="Z366">
            <v>13324.782999999999</v>
          </cell>
          <cell r="AA366">
            <v>46026.735333333345</v>
          </cell>
          <cell r="AB366">
            <v>113857.04200000002</v>
          </cell>
          <cell r="AC366">
            <v>160856.14606060609</v>
          </cell>
          <cell r="AD366">
            <v>97183.34</v>
          </cell>
          <cell r="AE366">
            <v>0.34</v>
          </cell>
          <cell r="AF366">
            <v>21648.754060606072</v>
          </cell>
          <cell r="AG366">
            <v>25350.35</v>
          </cell>
          <cell r="AH366">
            <v>46999.104060606071</v>
          </cell>
          <cell r="AI366">
            <v>46999.104060606071</v>
          </cell>
          <cell r="AJ366">
            <v>0</v>
          </cell>
          <cell r="AK366">
            <v>46999.104060606071</v>
          </cell>
          <cell r="AL366">
            <v>113857.04200000002</v>
          </cell>
          <cell r="AM366">
            <v>0</v>
          </cell>
          <cell r="AN366">
            <v>362</v>
          </cell>
          <cell r="AO366">
            <v>0</v>
          </cell>
          <cell r="AP366">
            <v>366</v>
          </cell>
          <cell r="AQ366">
            <v>33674.321060606075</v>
          </cell>
          <cell r="AR366">
            <v>158321.44606060607</v>
          </cell>
        </row>
        <row r="367">
          <cell r="B367" t="str">
            <v>Bacab Hau Aaron Natanael</v>
          </cell>
          <cell r="C367">
            <v>1695.7576666666669</v>
          </cell>
          <cell r="D367">
            <v>50872.73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8478.7883333333339</v>
          </cell>
          <cell r="J367">
            <v>67830.306666666671</v>
          </cell>
          <cell r="K367">
            <v>50872.73</v>
          </cell>
          <cell r="L367">
            <v>7845.1133333333337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58717.843333333338</v>
          </cell>
          <cell r="S367">
            <v>38177.700000000004</v>
          </cell>
          <cell r="T367">
            <v>0.3</v>
          </cell>
          <cell r="U367">
            <v>6162.0429999999997</v>
          </cell>
          <cell r="V367">
            <v>7162.74</v>
          </cell>
          <cell r="W367">
            <v>13324.782999999999</v>
          </cell>
          <cell r="X367">
            <v>13324.782999999999</v>
          </cell>
          <cell r="Y367">
            <v>0</v>
          </cell>
          <cell r="Z367">
            <v>13324.782999999999</v>
          </cell>
          <cell r="AA367">
            <v>46026.735333333345</v>
          </cell>
          <cell r="AB367">
            <v>113857.04200000002</v>
          </cell>
          <cell r="AC367">
            <v>160856.14606060609</v>
          </cell>
          <cell r="AD367">
            <v>97183.34</v>
          </cell>
          <cell r="AE367">
            <v>0.34</v>
          </cell>
          <cell r="AF367">
            <v>21648.754060606072</v>
          </cell>
          <cell r="AG367">
            <v>25350.35</v>
          </cell>
          <cell r="AH367">
            <v>46999.104060606071</v>
          </cell>
          <cell r="AI367">
            <v>46999.104060606071</v>
          </cell>
          <cell r="AJ367">
            <v>0</v>
          </cell>
          <cell r="AK367">
            <v>46999.104060606071</v>
          </cell>
          <cell r="AL367">
            <v>113857.04200000002</v>
          </cell>
          <cell r="AM367">
            <v>0</v>
          </cell>
          <cell r="AN367">
            <v>363</v>
          </cell>
          <cell r="AO367">
            <v>0</v>
          </cell>
          <cell r="AP367">
            <v>367</v>
          </cell>
          <cell r="AQ367">
            <v>33674.321060606075</v>
          </cell>
          <cell r="AR367">
            <v>158321.44606060607</v>
          </cell>
        </row>
        <row r="368">
          <cell r="B368" t="str">
            <v>Saenz Castillo Carlos Xavier</v>
          </cell>
          <cell r="C368">
            <v>2622.3113333333331</v>
          </cell>
          <cell r="D368">
            <v>78669.34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13111.556666666665</v>
          </cell>
          <cell r="J368">
            <v>104892.45333333332</v>
          </cell>
          <cell r="K368">
            <v>78669.34</v>
          </cell>
          <cell r="L368">
            <v>12477.881666666666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91147.221666666665</v>
          </cell>
          <cell r="S368">
            <v>72887.509999999995</v>
          </cell>
          <cell r="T368">
            <v>0.32</v>
          </cell>
          <cell r="U368">
            <v>5843.1077333333342</v>
          </cell>
          <cell r="V368">
            <v>17575.689999999999</v>
          </cell>
          <cell r="W368">
            <v>23418.797733333333</v>
          </cell>
          <cell r="X368">
            <v>23418.797733333333</v>
          </cell>
          <cell r="Y368">
            <v>0</v>
          </cell>
          <cell r="Z368">
            <v>23418.797733333333</v>
          </cell>
          <cell r="AA368">
            <v>68362.098933333327</v>
          </cell>
          <cell r="AB368">
            <v>173254.55226666667</v>
          </cell>
          <cell r="AC368">
            <v>250852.37373737377</v>
          </cell>
          <cell r="AD368">
            <v>97183.34</v>
          </cell>
          <cell r="AE368">
            <v>0.34</v>
          </cell>
          <cell r="AF368">
            <v>52247.471470707089</v>
          </cell>
          <cell r="AG368">
            <v>25350.35</v>
          </cell>
          <cell r="AH368">
            <v>77597.821470707087</v>
          </cell>
          <cell r="AI368">
            <v>77597.821470707087</v>
          </cell>
          <cell r="AJ368">
            <v>0</v>
          </cell>
          <cell r="AK368">
            <v>77597.821470707087</v>
          </cell>
          <cell r="AL368">
            <v>173254.55226666667</v>
          </cell>
          <cell r="AM368">
            <v>0</v>
          </cell>
          <cell r="AN368">
            <v>364</v>
          </cell>
          <cell r="AO368">
            <v>0</v>
          </cell>
          <cell r="AP368">
            <v>368</v>
          </cell>
          <cell r="AQ368">
            <v>54179.023737373755</v>
          </cell>
          <cell r="AR368">
            <v>248317.67373737376</v>
          </cell>
        </row>
        <row r="369">
          <cell r="B369" t="str">
            <v>Cupul Alonzo Alondra Beatriz</v>
          </cell>
          <cell r="C369">
            <v>305.22333333333336</v>
          </cell>
          <cell r="D369">
            <v>9156.7000000000007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1526.1166666666668</v>
          </cell>
          <cell r="J369">
            <v>12208.933333333334</v>
          </cell>
          <cell r="K369">
            <v>9156.7000000000007</v>
          </cell>
          <cell r="L369">
            <v>892.44166666666683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10049.141666666668</v>
          </cell>
          <cell r="S369">
            <v>10031.08</v>
          </cell>
          <cell r="T369">
            <v>0.1792</v>
          </cell>
          <cell r="U369">
            <v>3.2366506666669621</v>
          </cell>
          <cell r="V369">
            <v>917.26</v>
          </cell>
          <cell r="W369">
            <v>920.49665066666694</v>
          </cell>
          <cell r="X369">
            <v>920.49665066666694</v>
          </cell>
          <cell r="Y369">
            <v>0</v>
          </cell>
          <cell r="Z369">
            <v>920.49665066666694</v>
          </cell>
          <cell r="AA369">
            <v>9762.3200160000015</v>
          </cell>
          <cell r="AB369">
            <v>21971.253349333336</v>
          </cell>
          <cell r="AC369">
            <v>26352.776785216181</v>
          </cell>
          <cell r="AD369">
            <v>24222.32</v>
          </cell>
          <cell r="AE369">
            <v>0.23519999999999999</v>
          </cell>
          <cell r="AF369">
            <v>501.08343588284595</v>
          </cell>
          <cell r="AG369">
            <v>3880.44</v>
          </cell>
          <cell r="AH369">
            <v>4381.5234358828457</v>
          </cell>
          <cell r="AI369">
            <v>4381.5234358828457</v>
          </cell>
          <cell r="AJ369">
            <v>0</v>
          </cell>
          <cell r="AK369">
            <v>4381.5234358828457</v>
          </cell>
          <cell r="AL369">
            <v>21971.253349333336</v>
          </cell>
          <cell r="AM369">
            <v>0</v>
          </cell>
          <cell r="AN369">
            <v>365</v>
          </cell>
          <cell r="AO369">
            <v>0</v>
          </cell>
          <cell r="AP369">
            <v>369</v>
          </cell>
          <cell r="AQ369">
            <v>3461.0267852161787</v>
          </cell>
          <cell r="AR369">
            <v>23818.076785216181</v>
          </cell>
        </row>
        <row r="370">
          <cell r="B370" t="str">
            <v>Sulub Herrera Andre Jose</v>
          </cell>
          <cell r="C370">
            <v>1128.6053333333334</v>
          </cell>
          <cell r="D370">
            <v>33858.160000000003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5643.0266666666676</v>
          </cell>
          <cell r="J370">
            <v>45144.213333333333</v>
          </cell>
          <cell r="K370">
            <v>33858.160000000003</v>
          </cell>
          <cell r="L370">
            <v>5009.3516666666674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38867.511666666673</v>
          </cell>
          <cell r="S370">
            <v>38177.700000000004</v>
          </cell>
          <cell r="T370">
            <v>0.3</v>
          </cell>
          <cell r="U370">
            <v>206.94350000000048</v>
          </cell>
          <cell r="V370">
            <v>7162.74</v>
          </cell>
          <cell r="W370">
            <v>7369.6835000000001</v>
          </cell>
          <cell r="X370">
            <v>7369.6835000000001</v>
          </cell>
          <cell r="Y370">
            <v>0</v>
          </cell>
          <cell r="Z370">
            <v>7369.6835000000001</v>
          </cell>
          <cell r="AA370">
            <v>32131.503166666669</v>
          </cell>
          <cell r="AB370">
            <v>77275.71650000001</v>
          </cell>
          <cell r="AC370">
            <v>105429.89530303032</v>
          </cell>
          <cell r="AD370">
            <v>97183.34</v>
          </cell>
          <cell r="AE370">
            <v>0.34</v>
          </cell>
          <cell r="AF370">
            <v>2803.8288030303115</v>
          </cell>
          <cell r="AG370">
            <v>25350.35</v>
          </cell>
          <cell r="AH370">
            <v>28154.178803030311</v>
          </cell>
          <cell r="AI370">
            <v>28154.178803030311</v>
          </cell>
          <cell r="AJ370">
            <v>0</v>
          </cell>
          <cell r="AK370">
            <v>28154.178803030311</v>
          </cell>
          <cell r="AL370">
            <v>77275.71650000001</v>
          </cell>
          <cell r="AM370">
            <v>0</v>
          </cell>
          <cell r="AN370">
            <v>366</v>
          </cell>
          <cell r="AO370">
            <v>0</v>
          </cell>
          <cell r="AP370">
            <v>370</v>
          </cell>
          <cell r="AQ370">
            <v>20784.495303030311</v>
          </cell>
          <cell r="AR370">
            <v>102895.19530303033</v>
          </cell>
        </row>
        <row r="371">
          <cell r="B371" t="str">
            <v>Canul Moguel Maria Jose</v>
          </cell>
          <cell r="C371">
            <v>1128.6053333333334</v>
          </cell>
          <cell r="D371">
            <v>33858.160000000003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5643.0266666666676</v>
          </cell>
          <cell r="J371">
            <v>45144.213333333333</v>
          </cell>
          <cell r="K371">
            <v>33858.160000000003</v>
          </cell>
          <cell r="L371">
            <v>5009.3516666666674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38867.511666666673</v>
          </cell>
          <cell r="S371">
            <v>38177.700000000004</v>
          </cell>
          <cell r="T371">
            <v>0.3</v>
          </cell>
          <cell r="U371">
            <v>206.94350000000048</v>
          </cell>
          <cell r="V371">
            <v>7162.74</v>
          </cell>
          <cell r="W371">
            <v>7369.6835000000001</v>
          </cell>
          <cell r="X371">
            <v>7369.6835000000001</v>
          </cell>
          <cell r="Y371">
            <v>0</v>
          </cell>
          <cell r="Z371">
            <v>7369.6835000000001</v>
          </cell>
          <cell r="AA371">
            <v>32131.503166666669</v>
          </cell>
          <cell r="AB371">
            <v>77275.71650000001</v>
          </cell>
          <cell r="AC371">
            <v>105429.89530303032</v>
          </cell>
          <cell r="AD371">
            <v>97183.34</v>
          </cell>
          <cell r="AE371">
            <v>0.34</v>
          </cell>
          <cell r="AF371">
            <v>2803.8288030303115</v>
          </cell>
          <cell r="AG371">
            <v>25350.35</v>
          </cell>
          <cell r="AH371">
            <v>28154.178803030311</v>
          </cell>
          <cell r="AI371">
            <v>28154.178803030311</v>
          </cell>
          <cell r="AJ371">
            <v>0</v>
          </cell>
          <cell r="AK371">
            <v>28154.178803030311</v>
          </cell>
          <cell r="AL371">
            <v>77275.71650000001</v>
          </cell>
          <cell r="AM371">
            <v>0</v>
          </cell>
          <cell r="AN371">
            <v>367</v>
          </cell>
          <cell r="AO371">
            <v>0</v>
          </cell>
          <cell r="AP371">
            <v>371</v>
          </cell>
          <cell r="AQ371">
            <v>20784.495303030311</v>
          </cell>
          <cell r="AR371">
            <v>102895.19530303033</v>
          </cell>
        </row>
        <row r="372">
          <cell r="B372" t="str">
            <v>Pacheco Morales Luis Antonio</v>
          </cell>
          <cell r="C372">
            <v>1128.6053333333334</v>
          </cell>
          <cell r="D372">
            <v>33858.160000000003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5643.0266666666676</v>
          </cell>
          <cell r="J372">
            <v>45144.213333333333</v>
          </cell>
          <cell r="K372">
            <v>33858.160000000003</v>
          </cell>
          <cell r="L372">
            <v>5009.3516666666674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38867.511666666673</v>
          </cell>
          <cell r="S372">
            <v>38177.700000000004</v>
          </cell>
          <cell r="T372">
            <v>0.3</v>
          </cell>
          <cell r="U372">
            <v>206.94350000000048</v>
          </cell>
          <cell r="V372">
            <v>7162.74</v>
          </cell>
          <cell r="W372">
            <v>7369.6835000000001</v>
          </cell>
          <cell r="X372">
            <v>7369.6835000000001</v>
          </cell>
          <cell r="Y372">
            <v>0</v>
          </cell>
          <cell r="Z372">
            <v>7369.6835000000001</v>
          </cell>
          <cell r="AA372">
            <v>32131.503166666669</v>
          </cell>
          <cell r="AB372">
            <v>77275.71650000001</v>
          </cell>
          <cell r="AC372">
            <v>105429.89530303032</v>
          </cell>
          <cell r="AD372">
            <v>97183.34</v>
          </cell>
          <cell r="AE372">
            <v>0.34</v>
          </cell>
          <cell r="AF372">
            <v>2803.8288030303115</v>
          </cell>
          <cell r="AG372">
            <v>25350.35</v>
          </cell>
          <cell r="AH372">
            <v>28154.178803030311</v>
          </cell>
          <cell r="AI372">
            <v>28154.178803030311</v>
          </cell>
          <cell r="AJ372">
            <v>0</v>
          </cell>
          <cell r="AK372">
            <v>28154.178803030311</v>
          </cell>
          <cell r="AL372">
            <v>77275.71650000001</v>
          </cell>
          <cell r="AM372">
            <v>0</v>
          </cell>
          <cell r="AN372">
            <v>368</v>
          </cell>
          <cell r="AO372">
            <v>0</v>
          </cell>
          <cell r="AP372">
            <v>372</v>
          </cell>
          <cell r="AQ372">
            <v>20784.495303030311</v>
          </cell>
          <cell r="AR372">
            <v>102895.19530303033</v>
          </cell>
        </row>
        <row r="373">
          <cell r="B373" t="str">
            <v>Koh Can Cristo Octavio</v>
          </cell>
          <cell r="C373">
            <v>207.27033333333335</v>
          </cell>
          <cell r="D373">
            <v>6218.1100000000006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1036.3516666666667</v>
          </cell>
          <cell r="J373">
            <v>8290.8133333333335</v>
          </cell>
          <cell r="K373">
            <v>6218.1100000000006</v>
          </cell>
          <cell r="L373">
            <v>402.67666666666673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6620.7866666666669</v>
          </cell>
          <cell r="S373">
            <v>4910.1900000000005</v>
          </cell>
          <cell r="T373">
            <v>0.10879999999999999</v>
          </cell>
          <cell r="U373">
            <v>186.11291733333329</v>
          </cell>
          <cell r="V373">
            <v>288.33</v>
          </cell>
          <cell r="W373">
            <v>474.4429173333333</v>
          </cell>
          <cell r="X373">
            <v>474.4429173333333</v>
          </cell>
          <cell r="Y373">
            <v>253.54</v>
          </cell>
          <cell r="Z373">
            <v>220.90291733333331</v>
          </cell>
          <cell r="AA373">
            <v>7033.5587493333342</v>
          </cell>
          <cell r="AB373">
            <v>15324.372082666669</v>
          </cell>
          <cell r="AC373">
            <v>17841.959260766362</v>
          </cell>
          <cell r="AD373">
            <v>12009.95</v>
          </cell>
          <cell r="AE373">
            <v>0.21360000000000001</v>
          </cell>
          <cell r="AF373">
            <v>1245.7171780996948</v>
          </cell>
          <cell r="AG373">
            <v>1271.8699999999999</v>
          </cell>
          <cell r="AH373">
            <v>2517.5871780996949</v>
          </cell>
          <cell r="AI373">
            <v>2517.5871780996949</v>
          </cell>
          <cell r="AJ373">
            <v>0</v>
          </cell>
          <cell r="AK373">
            <v>2517.5871780996949</v>
          </cell>
          <cell r="AL373">
            <v>15324.372082666667</v>
          </cell>
          <cell r="AM373">
            <v>0</v>
          </cell>
          <cell r="AN373">
            <v>369</v>
          </cell>
          <cell r="AO373">
            <v>0</v>
          </cell>
          <cell r="AP373">
            <v>373</v>
          </cell>
          <cell r="AQ373">
            <v>2296.6842607663616</v>
          </cell>
          <cell r="AR373">
            <v>15307.259260766361</v>
          </cell>
        </row>
        <row r="374">
          <cell r="B374" t="str">
            <v>May . Juan Santos</v>
          </cell>
          <cell r="C374">
            <v>188.97066666666666</v>
          </cell>
          <cell r="D374">
            <v>5669.12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944.85333333333335</v>
          </cell>
          <cell r="J374">
            <v>7558.8266666666659</v>
          </cell>
          <cell r="K374">
            <v>5669.12</v>
          </cell>
          <cell r="L374">
            <v>311.1783333333334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5980.2983333333332</v>
          </cell>
          <cell r="S374">
            <v>4910.1900000000005</v>
          </cell>
          <cell r="T374">
            <v>0.10879999999999999</v>
          </cell>
          <cell r="U374">
            <v>116.42778666666659</v>
          </cell>
          <cell r="V374">
            <v>288.33</v>
          </cell>
          <cell r="W374">
            <v>404.75778666666656</v>
          </cell>
          <cell r="X374">
            <v>404.75778666666656</v>
          </cell>
          <cell r="Y374">
            <v>294.63</v>
          </cell>
          <cell r="Z374">
            <v>110.12778666666657</v>
          </cell>
          <cell r="AA374">
            <v>6503.8455466666665</v>
          </cell>
          <cell r="AB374">
            <v>14062.672213333331</v>
          </cell>
          <cell r="AC374">
            <v>16237.559630383179</v>
          </cell>
          <cell r="AD374">
            <v>12009.95</v>
          </cell>
          <cell r="AE374">
            <v>0.21360000000000001</v>
          </cell>
          <cell r="AF374">
            <v>903.01741704984693</v>
          </cell>
          <cell r="AG374">
            <v>1271.8699999999999</v>
          </cell>
          <cell r="AH374">
            <v>2174.8874170498466</v>
          </cell>
          <cell r="AI374">
            <v>2174.8874170498466</v>
          </cell>
          <cell r="AJ374">
            <v>0</v>
          </cell>
          <cell r="AK374">
            <v>2174.8874170498466</v>
          </cell>
          <cell r="AL374">
            <v>14062.672213333331</v>
          </cell>
          <cell r="AM374">
            <v>0</v>
          </cell>
          <cell r="AN374">
            <v>370</v>
          </cell>
          <cell r="AO374">
            <v>0</v>
          </cell>
          <cell r="AP374">
            <v>374</v>
          </cell>
          <cell r="AQ374">
            <v>2064.7596303831801</v>
          </cell>
          <cell r="AR374">
            <v>13702.85963038318</v>
          </cell>
        </row>
        <row r="375">
          <cell r="B375" t="str">
            <v>Pech Amaya Luis Fernando</v>
          </cell>
          <cell r="C375">
            <v>177.60633333333334</v>
          </cell>
          <cell r="D375">
            <v>5328.1900000000005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888.03166666666675</v>
          </cell>
          <cell r="J375">
            <v>7104.253333333334</v>
          </cell>
          <cell r="K375">
            <v>5328.1900000000005</v>
          </cell>
          <cell r="L375">
            <v>254.3566666666668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5582.5466666666671</v>
          </cell>
          <cell r="S375">
            <v>4910.1900000000005</v>
          </cell>
          <cell r="T375">
            <v>0.10879999999999999</v>
          </cell>
          <cell r="U375">
            <v>73.15240533333332</v>
          </cell>
          <cell r="V375">
            <v>288.33</v>
          </cell>
          <cell r="W375">
            <v>361.4824053333333</v>
          </cell>
          <cell r="X375">
            <v>361.4824053333333</v>
          </cell>
          <cell r="Y375">
            <v>294.63</v>
          </cell>
          <cell r="Z375">
            <v>66.852405333333309</v>
          </cell>
          <cell r="AA375">
            <v>6149.3692613333342</v>
          </cell>
          <cell r="AB375">
            <v>13253.622594666667</v>
          </cell>
          <cell r="AC375">
            <v>15208.757978975924</v>
          </cell>
          <cell r="AD375">
            <v>12009.95</v>
          </cell>
          <cell r="AE375">
            <v>0.21360000000000001</v>
          </cell>
          <cell r="AF375">
            <v>683.26538430925723</v>
          </cell>
          <cell r="AG375">
            <v>1271.8699999999999</v>
          </cell>
          <cell r="AH375">
            <v>1955.135384309257</v>
          </cell>
          <cell r="AI375">
            <v>1955.135384309257</v>
          </cell>
          <cell r="AJ375">
            <v>0</v>
          </cell>
          <cell r="AK375">
            <v>1955.135384309257</v>
          </cell>
          <cell r="AL375">
            <v>13253.622594666667</v>
          </cell>
          <cell r="AM375">
            <v>0</v>
          </cell>
          <cell r="AN375">
            <v>371</v>
          </cell>
          <cell r="AO375">
            <v>0</v>
          </cell>
          <cell r="AP375">
            <v>375</v>
          </cell>
          <cell r="AQ375">
            <v>1888.2829789759237</v>
          </cell>
          <cell r="AR375">
            <v>12674.057978975925</v>
          </cell>
        </row>
        <row r="376">
          <cell r="B376" t="str">
            <v>Pech Balam Nicolas Francisco</v>
          </cell>
          <cell r="C376">
            <v>218.97800000000001</v>
          </cell>
          <cell r="D376">
            <v>6569.34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1094.8900000000001</v>
          </cell>
          <cell r="J376">
            <v>8759.1200000000008</v>
          </cell>
          <cell r="K376">
            <v>6569.34</v>
          </cell>
          <cell r="L376">
            <v>461.21500000000015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7030.5550000000003</v>
          </cell>
          <cell r="S376">
            <v>4910.1900000000005</v>
          </cell>
          <cell r="T376">
            <v>0.10879999999999999</v>
          </cell>
          <cell r="U376">
            <v>230.69571199999996</v>
          </cell>
          <cell r="V376">
            <v>288.33</v>
          </cell>
          <cell r="W376">
            <v>519.02571199999988</v>
          </cell>
          <cell r="X376">
            <v>519.02571199999988</v>
          </cell>
          <cell r="Y376">
            <v>253.54</v>
          </cell>
          <cell r="Z376">
            <v>265.48571199999992</v>
          </cell>
          <cell r="AA376">
            <v>7398.7442880000008</v>
          </cell>
          <cell r="AB376">
            <v>16157.864288000001</v>
          </cell>
          <cell r="AC376">
            <v>18901.842533062052</v>
          </cell>
          <cell r="AD376">
            <v>12009.95</v>
          </cell>
          <cell r="AE376">
            <v>0.21360000000000001</v>
          </cell>
          <cell r="AF376">
            <v>1472.1082450620543</v>
          </cell>
          <cell r="AG376">
            <v>1271.8699999999999</v>
          </cell>
          <cell r="AH376">
            <v>2743.9782450620542</v>
          </cell>
          <cell r="AI376">
            <v>2743.9782450620542</v>
          </cell>
          <cell r="AJ376">
            <v>0</v>
          </cell>
          <cell r="AK376">
            <v>2743.9782450620542</v>
          </cell>
          <cell r="AL376">
            <v>16157.864287999997</v>
          </cell>
          <cell r="AM376">
            <v>0</v>
          </cell>
          <cell r="AN376">
            <v>372</v>
          </cell>
          <cell r="AO376">
            <v>0</v>
          </cell>
          <cell r="AP376">
            <v>376</v>
          </cell>
          <cell r="AQ376">
            <v>2478.4925330620545</v>
          </cell>
          <cell r="AR376">
            <v>16367.142533062051</v>
          </cell>
        </row>
        <row r="377">
          <cell r="B377" t="str">
            <v>Perez Hernandez Leydi Maria</v>
          </cell>
          <cell r="C377">
            <v>177.60633333333334</v>
          </cell>
          <cell r="D377">
            <v>5328.1900000000005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888.03166666666675</v>
          </cell>
          <cell r="J377">
            <v>7104.253333333334</v>
          </cell>
          <cell r="K377">
            <v>5328.1900000000005</v>
          </cell>
          <cell r="L377">
            <v>254.3566666666668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5582.5466666666671</v>
          </cell>
          <cell r="S377">
            <v>4910.1900000000005</v>
          </cell>
          <cell r="T377">
            <v>0.10879999999999999</v>
          </cell>
          <cell r="U377">
            <v>73.15240533333332</v>
          </cell>
          <cell r="V377">
            <v>288.33</v>
          </cell>
          <cell r="W377">
            <v>361.4824053333333</v>
          </cell>
          <cell r="X377">
            <v>361.4824053333333</v>
          </cell>
          <cell r="Y377">
            <v>294.63</v>
          </cell>
          <cell r="Z377">
            <v>66.852405333333309</v>
          </cell>
          <cell r="AA377">
            <v>6149.3692613333342</v>
          </cell>
          <cell r="AB377">
            <v>13253.622594666667</v>
          </cell>
          <cell r="AC377">
            <v>15208.757978975924</v>
          </cell>
          <cell r="AD377">
            <v>12009.95</v>
          </cell>
          <cell r="AE377">
            <v>0.21360000000000001</v>
          </cell>
          <cell r="AF377">
            <v>683.26538430925723</v>
          </cell>
          <cell r="AG377">
            <v>1271.8699999999999</v>
          </cell>
          <cell r="AH377">
            <v>1955.135384309257</v>
          </cell>
          <cell r="AI377">
            <v>1955.135384309257</v>
          </cell>
          <cell r="AJ377">
            <v>0</v>
          </cell>
          <cell r="AK377">
            <v>1955.135384309257</v>
          </cell>
          <cell r="AL377">
            <v>13253.622594666667</v>
          </cell>
          <cell r="AM377">
            <v>0</v>
          </cell>
          <cell r="AN377">
            <v>373</v>
          </cell>
          <cell r="AO377">
            <v>0</v>
          </cell>
          <cell r="AP377">
            <v>377</v>
          </cell>
          <cell r="AQ377">
            <v>1888.2829789759237</v>
          </cell>
          <cell r="AR377">
            <v>12674.057978975925</v>
          </cell>
        </row>
        <row r="378">
          <cell r="B378" t="str">
            <v>Canto Magaña Mario Andres</v>
          </cell>
          <cell r="C378">
            <v>398.30100000000004</v>
          </cell>
          <cell r="D378">
            <v>11949.03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1991.5050000000001</v>
          </cell>
          <cell r="J378">
            <v>15932.04</v>
          </cell>
          <cell r="K378">
            <v>11949.03</v>
          </cell>
          <cell r="L378">
            <v>1357.8300000000002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13306.86</v>
          </cell>
          <cell r="S378">
            <v>12009.95</v>
          </cell>
          <cell r="T378">
            <v>0.21360000000000001</v>
          </cell>
          <cell r="U378">
            <v>277.01997599999999</v>
          </cell>
          <cell r="V378">
            <v>1271.8699999999999</v>
          </cell>
          <cell r="W378">
            <v>1548.8899759999999</v>
          </cell>
          <cell r="X378">
            <v>1548.8899759999999</v>
          </cell>
          <cell r="Y378">
            <v>0</v>
          </cell>
          <cell r="Z378">
            <v>1548.8899759999999</v>
          </cell>
          <cell r="AA378">
            <v>12391.645023999999</v>
          </cell>
          <cell r="AB378">
            <v>28323.685023999999</v>
          </cell>
          <cell r="AC378">
            <v>34658.780543933055</v>
          </cell>
          <cell r="AD378">
            <v>24222.32</v>
          </cell>
          <cell r="AE378">
            <v>0.23519999999999999</v>
          </cell>
          <cell r="AF378">
            <v>2454.6555199330546</v>
          </cell>
          <cell r="AG378">
            <v>3880.44</v>
          </cell>
          <cell r="AH378">
            <v>6335.0955199330547</v>
          </cell>
          <cell r="AI378">
            <v>6335.0955199330547</v>
          </cell>
          <cell r="AJ378">
            <v>0</v>
          </cell>
          <cell r="AK378">
            <v>6335.0955199330547</v>
          </cell>
          <cell r="AL378">
            <v>28323.685023999999</v>
          </cell>
          <cell r="AM378">
            <v>0</v>
          </cell>
          <cell r="AN378">
            <v>374</v>
          </cell>
          <cell r="AO378">
            <v>0</v>
          </cell>
          <cell r="AP378">
            <v>378</v>
          </cell>
          <cell r="AQ378">
            <v>4786.2055439330543</v>
          </cell>
          <cell r="AR378">
            <v>32124.080543933054</v>
          </cell>
        </row>
        <row r="379">
          <cell r="B379" t="str">
            <v>Gutierrez Monjiote Alejandro</v>
          </cell>
          <cell r="C379">
            <v>227.87033333333335</v>
          </cell>
          <cell r="D379">
            <v>6836.1100000000006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1139.3516666666667</v>
          </cell>
          <cell r="J379">
            <v>9114.8133333333335</v>
          </cell>
          <cell r="K379">
            <v>6836.1100000000006</v>
          </cell>
          <cell r="L379">
            <v>505.67666666666673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7341.7866666666669</v>
          </cell>
          <cell r="S379">
            <v>4910.1900000000005</v>
          </cell>
          <cell r="T379">
            <v>0.10879999999999999</v>
          </cell>
          <cell r="U379">
            <v>264.5577173333333</v>
          </cell>
          <cell r="V379">
            <v>288.33</v>
          </cell>
          <cell r="W379">
            <v>552.88771733333328</v>
          </cell>
          <cell r="X379">
            <v>552.88771733333328</v>
          </cell>
          <cell r="Y379">
            <v>217.61</v>
          </cell>
          <cell r="Z379">
            <v>335.27771733333327</v>
          </cell>
          <cell r="AA379">
            <v>7640.1839493333337</v>
          </cell>
          <cell r="AB379">
            <v>16754.997282666667</v>
          </cell>
          <cell r="AC379">
            <v>19661.16729738894</v>
          </cell>
          <cell r="AD379">
            <v>12009.95</v>
          </cell>
          <cell r="AE379">
            <v>0.21360000000000001</v>
          </cell>
          <cell r="AF379">
            <v>1634.3000147222774</v>
          </cell>
          <cell r="AG379">
            <v>1271.8699999999999</v>
          </cell>
          <cell r="AH379">
            <v>2906.1700147222773</v>
          </cell>
          <cell r="AI379">
            <v>2906.1700147222773</v>
          </cell>
          <cell r="AJ379">
            <v>0</v>
          </cell>
          <cell r="AK379">
            <v>2906.1700147222773</v>
          </cell>
          <cell r="AL379">
            <v>16754.997282666664</v>
          </cell>
          <cell r="AM379">
            <v>0</v>
          </cell>
          <cell r="AN379">
            <v>375</v>
          </cell>
          <cell r="AO379">
            <v>0</v>
          </cell>
          <cell r="AP379">
            <v>379</v>
          </cell>
          <cell r="AQ379">
            <v>2570.8922973889439</v>
          </cell>
          <cell r="AR379">
            <v>17126.467297388939</v>
          </cell>
        </row>
        <row r="380">
          <cell r="B380" t="str">
            <v>Itza Chan Jose Catalino</v>
          </cell>
          <cell r="C380">
            <v>177.60633333333334</v>
          </cell>
          <cell r="D380">
            <v>5328.1900000000005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888.03166666666675</v>
          </cell>
          <cell r="J380">
            <v>7104.253333333334</v>
          </cell>
          <cell r="K380">
            <v>5328.1900000000005</v>
          </cell>
          <cell r="L380">
            <v>254.3566666666668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5582.5466666666671</v>
          </cell>
          <cell r="S380">
            <v>4910.1900000000005</v>
          </cell>
          <cell r="T380">
            <v>0.10879999999999999</v>
          </cell>
          <cell r="U380">
            <v>73.15240533333332</v>
          </cell>
          <cell r="V380">
            <v>288.33</v>
          </cell>
          <cell r="W380">
            <v>361.4824053333333</v>
          </cell>
          <cell r="X380">
            <v>361.4824053333333</v>
          </cell>
          <cell r="Y380">
            <v>294.63</v>
          </cell>
          <cell r="Z380">
            <v>66.852405333333309</v>
          </cell>
          <cell r="AA380">
            <v>6149.3692613333342</v>
          </cell>
          <cell r="AB380">
            <v>13253.622594666667</v>
          </cell>
          <cell r="AC380">
            <v>15208.757978975924</v>
          </cell>
          <cell r="AD380">
            <v>12009.95</v>
          </cell>
          <cell r="AE380">
            <v>0.21360000000000001</v>
          </cell>
          <cell r="AF380">
            <v>683.26538430925723</v>
          </cell>
          <cell r="AG380">
            <v>1271.8699999999999</v>
          </cell>
          <cell r="AH380">
            <v>1955.135384309257</v>
          </cell>
          <cell r="AI380">
            <v>1955.135384309257</v>
          </cell>
          <cell r="AJ380">
            <v>0</v>
          </cell>
          <cell r="AK380">
            <v>1955.135384309257</v>
          </cell>
          <cell r="AL380">
            <v>13253.622594666667</v>
          </cell>
          <cell r="AM380">
            <v>0</v>
          </cell>
          <cell r="AN380">
            <v>376</v>
          </cell>
          <cell r="AO380">
            <v>0</v>
          </cell>
          <cell r="AP380">
            <v>380</v>
          </cell>
          <cell r="AQ380">
            <v>1888.2829789759237</v>
          </cell>
          <cell r="AR380">
            <v>12674.057978975925</v>
          </cell>
        </row>
        <row r="381">
          <cell r="B381" t="str">
            <v>Sansores Cruz Marcos Joel</v>
          </cell>
          <cell r="C381">
            <v>177.60633333333334</v>
          </cell>
          <cell r="D381">
            <v>5328.1900000000005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888.03166666666675</v>
          </cell>
          <cell r="J381">
            <v>7104.253333333334</v>
          </cell>
          <cell r="K381">
            <v>5328.1900000000005</v>
          </cell>
          <cell r="L381">
            <v>254.3566666666668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5582.5466666666671</v>
          </cell>
          <cell r="S381">
            <v>4910.1900000000005</v>
          </cell>
          <cell r="T381">
            <v>0.10879999999999999</v>
          </cell>
          <cell r="U381">
            <v>73.15240533333332</v>
          </cell>
          <cell r="V381">
            <v>288.33</v>
          </cell>
          <cell r="W381">
            <v>361.4824053333333</v>
          </cell>
          <cell r="X381">
            <v>361.4824053333333</v>
          </cell>
          <cell r="Y381">
            <v>294.63</v>
          </cell>
          <cell r="Z381">
            <v>66.852405333333309</v>
          </cell>
          <cell r="AA381">
            <v>6149.3692613333342</v>
          </cell>
          <cell r="AB381">
            <v>13253.622594666667</v>
          </cell>
          <cell r="AC381">
            <v>15208.757978975924</v>
          </cell>
          <cell r="AD381">
            <v>12009.95</v>
          </cell>
          <cell r="AE381">
            <v>0.21360000000000001</v>
          </cell>
          <cell r="AF381">
            <v>683.26538430925723</v>
          </cell>
          <cell r="AG381">
            <v>1271.8699999999999</v>
          </cell>
          <cell r="AH381">
            <v>1955.135384309257</v>
          </cell>
          <cell r="AI381">
            <v>1955.135384309257</v>
          </cell>
          <cell r="AJ381">
            <v>0</v>
          </cell>
          <cell r="AK381">
            <v>1955.135384309257</v>
          </cell>
          <cell r="AL381">
            <v>13253.622594666667</v>
          </cell>
          <cell r="AM381">
            <v>0</v>
          </cell>
          <cell r="AN381">
            <v>377</v>
          </cell>
          <cell r="AO381">
            <v>0</v>
          </cell>
          <cell r="AP381">
            <v>381</v>
          </cell>
          <cell r="AQ381">
            <v>1888.2829789759237</v>
          </cell>
          <cell r="AR381">
            <v>12674.057978975925</v>
          </cell>
        </row>
        <row r="382">
          <cell r="B382" t="str">
            <v>Alonzo Sansores Gabriel Emilio</v>
          </cell>
          <cell r="C382">
            <v>506.82866666666666</v>
          </cell>
          <cell r="D382">
            <v>15204.86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2534.1433333333334</v>
          </cell>
          <cell r="J382">
            <v>20273.146666666667</v>
          </cell>
          <cell r="K382">
            <v>15204.86</v>
          </cell>
          <cell r="L382">
            <v>1900.4683333333335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17105.328333333335</v>
          </cell>
          <cell r="S382">
            <v>12009.95</v>
          </cell>
          <cell r="T382">
            <v>0.21360000000000001</v>
          </cell>
          <cell r="U382">
            <v>1088.3728120000003</v>
          </cell>
          <cell r="V382">
            <v>1271.8699999999999</v>
          </cell>
          <cell r="W382">
            <v>2360.2428120000004</v>
          </cell>
          <cell r="X382">
            <v>2360.2428120000004</v>
          </cell>
          <cell r="Y382">
            <v>0</v>
          </cell>
          <cell r="Z382">
            <v>2360.2428120000004</v>
          </cell>
          <cell r="AA382">
            <v>15378.760521333334</v>
          </cell>
          <cell r="AB382">
            <v>35651.907187999997</v>
          </cell>
          <cell r="AC382">
            <v>44801.910268571424</v>
          </cell>
          <cell r="AD382">
            <v>38177.700000000004</v>
          </cell>
          <cell r="AE382">
            <v>0.3</v>
          </cell>
          <cell r="AF382">
            <v>1987.2630805714259</v>
          </cell>
          <cell r="AG382">
            <v>7162.74</v>
          </cell>
          <cell r="AH382">
            <v>9150.003080571425</v>
          </cell>
          <cell r="AI382">
            <v>9150.003080571425</v>
          </cell>
          <cell r="AJ382">
            <v>0</v>
          </cell>
          <cell r="AK382">
            <v>9150.003080571425</v>
          </cell>
          <cell r="AL382">
            <v>35651.907187999997</v>
          </cell>
          <cell r="AM382">
            <v>0</v>
          </cell>
          <cell r="AN382">
            <v>378</v>
          </cell>
          <cell r="AO382">
            <v>0</v>
          </cell>
          <cell r="AP382">
            <v>382</v>
          </cell>
          <cell r="AQ382">
            <v>6789.7602685714246</v>
          </cell>
          <cell r="AR382">
            <v>42267.210268571427</v>
          </cell>
        </row>
        <row r="383">
          <cell r="B383" t="str">
            <v>Chan Espinoza Jonathan Jose</v>
          </cell>
          <cell r="C383">
            <v>181.00533333333334</v>
          </cell>
          <cell r="D383">
            <v>5430.16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905.02666666666664</v>
          </cell>
          <cell r="J383">
            <v>7240.2133333333331</v>
          </cell>
          <cell r="K383">
            <v>5430.16</v>
          </cell>
          <cell r="L383">
            <v>271.35166666666669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5701.5116666666663</v>
          </cell>
          <cell r="S383">
            <v>4910.1900000000005</v>
          </cell>
          <cell r="T383">
            <v>0.10879999999999999</v>
          </cell>
          <cell r="U383">
            <v>86.095797333333238</v>
          </cell>
          <cell r="V383">
            <v>288.33</v>
          </cell>
          <cell r="W383">
            <v>374.42579733333321</v>
          </cell>
          <cell r="X383">
            <v>374.42579733333321</v>
          </cell>
          <cell r="Y383">
            <v>294.63</v>
          </cell>
          <cell r="Z383">
            <v>79.795797333333212</v>
          </cell>
          <cell r="AA383">
            <v>6255.3908693333333</v>
          </cell>
          <cell r="AB383">
            <v>13495.604202666666</v>
          </cell>
          <cell r="AC383">
            <v>15516.466025771446</v>
          </cell>
          <cell r="AD383">
            <v>12009.95</v>
          </cell>
          <cell r="AE383">
            <v>0.21360000000000001</v>
          </cell>
          <cell r="AF383">
            <v>748.99182310478068</v>
          </cell>
          <cell r="AG383">
            <v>1271.8699999999999</v>
          </cell>
          <cell r="AH383">
            <v>2020.8618231047806</v>
          </cell>
          <cell r="AI383">
            <v>2020.8618231047806</v>
          </cell>
          <cell r="AJ383">
            <v>0</v>
          </cell>
          <cell r="AK383">
            <v>2020.8618231047806</v>
          </cell>
          <cell r="AL383">
            <v>13495.604202666666</v>
          </cell>
          <cell r="AM383">
            <v>0</v>
          </cell>
          <cell r="AN383">
            <v>379</v>
          </cell>
          <cell r="AO383">
            <v>0</v>
          </cell>
          <cell r="AP383">
            <v>383</v>
          </cell>
          <cell r="AQ383">
            <v>1941.0660257714474</v>
          </cell>
          <cell r="AR383">
            <v>12981.766025771445</v>
          </cell>
        </row>
        <row r="384">
          <cell r="B384" t="str">
            <v>Lara Ordoñez Jose Armando</v>
          </cell>
          <cell r="C384">
            <v>178.499</v>
          </cell>
          <cell r="D384">
            <v>5354.97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892.495</v>
          </cell>
          <cell r="J384">
            <v>7139.96</v>
          </cell>
          <cell r="K384">
            <v>5354.97</v>
          </cell>
          <cell r="L384">
            <v>258.82000000000005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5613.79</v>
          </cell>
          <cell r="S384">
            <v>4910.1900000000005</v>
          </cell>
          <cell r="T384">
            <v>0.10879999999999999</v>
          </cell>
          <cell r="U384">
            <v>76.551679999999934</v>
          </cell>
          <cell r="V384">
            <v>288.33</v>
          </cell>
          <cell r="W384">
            <v>364.8816799999999</v>
          </cell>
          <cell r="X384">
            <v>364.8816799999999</v>
          </cell>
          <cell r="Y384">
            <v>294.63</v>
          </cell>
          <cell r="Z384">
            <v>70.251679999999908</v>
          </cell>
          <cell r="AA384">
            <v>6177.2133199999998</v>
          </cell>
          <cell r="AB384">
            <v>13317.17332</v>
          </cell>
          <cell r="AC384">
            <v>15289.570193285859</v>
          </cell>
          <cell r="AD384">
            <v>12009.95</v>
          </cell>
          <cell r="AE384">
            <v>0.21360000000000001</v>
          </cell>
          <cell r="AF384">
            <v>700.52687328585944</v>
          </cell>
          <cell r="AG384">
            <v>1271.8699999999999</v>
          </cell>
          <cell r="AH384">
            <v>1972.3968732858593</v>
          </cell>
          <cell r="AI384">
            <v>1972.3968732858593</v>
          </cell>
          <cell r="AJ384">
            <v>0</v>
          </cell>
          <cell r="AK384">
            <v>1972.3968732858593</v>
          </cell>
          <cell r="AL384">
            <v>13317.17332</v>
          </cell>
          <cell r="AM384">
            <v>0</v>
          </cell>
          <cell r="AN384">
            <v>380</v>
          </cell>
          <cell r="AO384">
            <v>0</v>
          </cell>
          <cell r="AP384">
            <v>384</v>
          </cell>
          <cell r="AQ384">
            <v>1902.1451932858595</v>
          </cell>
          <cell r="AR384">
            <v>12754.87019328586</v>
          </cell>
        </row>
        <row r="385">
          <cell r="B385" t="str">
            <v>Ortega Rosado Heidy Veronica De Gpe</v>
          </cell>
          <cell r="C385">
            <v>177.60633333333334</v>
          </cell>
          <cell r="D385">
            <v>5328.1900000000005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888.03166666666675</v>
          </cell>
          <cell r="J385">
            <v>7104.253333333334</v>
          </cell>
          <cell r="K385">
            <v>5328.1900000000005</v>
          </cell>
          <cell r="L385">
            <v>254.3566666666668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5582.5466666666671</v>
          </cell>
          <cell r="S385">
            <v>4910.1900000000005</v>
          </cell>
          <cell r="T385">
            <v>0.10879999999999999</v>
          </cell>
          <cell r="U385">
            <v>73.15240533333332</v>
          </cell>
          <cell r="V385">
            <v>288.33</v>
          </cell>
          <cell r="W385">
            <v>361.4824053333333</v>
          </cell>
          <cell r="X385">
            <v>361.4824053333333</v>
          </cell>
          <cell r="Y385">
            <v>294.63</v>
          </cell>
          <cell r="Z385">
            <v>66.852405333333309</v>
          </cell>
          <cell r="AA385">
            <v>6149.3692613333342</v>
          </cell>
          <cell r="AB385">
            <v>13253.622594666667</v>
          </cell>
          <cell r="AC385">
            <v>15208.757978975924</v>
          </cell>
          <cell r="AD385">
            <v>12009.95</v>
          </cell>
          <cell r="AE385">
            <v>0.21360000000000001</v>
          </cell>
          <cell r="AF385">
            <v>683.26538430925723</v>
          </cell>
          <cell r="AG385">
            <v>1271.8699999999999</v>
          </cell>
          <cell r="AH385">
            <v>1955.135384309257</v>
          </cell>
          <cell r="AI385">
            <v>1955.135384309257</v>
          </cell>
          <cell r="AJ385">
            <v>0</v>
          </cell>
          <cell r="AK385">
            <v>1955.135384309257</v>
          </cell>
          <cell r="AL385">
            <v>13253.622594666667</v>
          </cell>
          <cell r="AM385">
            <v>0</v>
          </cell>
          <cell r="AN385">
            <v>381</v>
          </cell>
          <cell r="AO385">
            <v>0</v>
          </cell>
          <cell r="AP385">
            <v>385</v>
          </cell>
          <cell r="AQ385">
            <v>1888.2829789759237</v>
          </cell>
          <cell r="AR385">
            <v>12674.057978975925</v>
          </cell>
        </row>
        <row r="386">
          <cell r="B386" t="str">
            <v>Canto Torres Jose Javier</v>
          </cell>
          <cell r="C386">
            <v>177.60633333333334</v>
          </cell>
          <cell r="D386">
            <v>5328.1900000000005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888.03166666666675</v>
          </cell>
          <cell r="J386">
            <v>7104.253333333334</v>
          </cell>
          <cell r="K386">
            <v>5328.1900000000005</v>
          </cell>
          <cell r="L386">
            <v>254.3566666666668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5582.5466666666671</v>
          </cell>
          <cell r="S386">
            <v>4910.1900000000005</v>
          </cell>
          <cell r="T386">
            <v>0.10879999999999999</v>
          </cell>
          <cell r="U386">
            <v>73.15240533333332</v>
          </cell>
          <cell r="V386">
            <v>288.33</v>
          </cell>
          <cell r="W386">
            <v>361.4824053333333</v>
          </cell>
          <cell r="X386">
            <v>361.4824053333333</v>
          </cell>
          <cell r="Y386">
            <v>294.63</v>
          </cell>
          <cell r="Z386">
            <v>66.852405333333309</v>
          </cell>
          <cell r="AA386">
            <v>6149.3692613333342</v>
          </cell>
          <cell r="AB386">
            <v>13253.622594666667</v>
          </cell>
          <cell r="AC386">
            <v>15208.757978975924</v>
          </cell>
          <cell r="AD386">
            <v>12009.95</v>
          </cell>
          <cell r="AE386">
            <v>0.21360000000000001</v>
          </cell>
          <cell r="AF386">
            <v>683.26538430925723</v>
          </cell>
          <cell r="AG386">
            <v>1271.8699999999999</v>
          </cell>
          <cell r="AH386">
            <v>1955.135384309257</v>
          </cell>
          <cell r="AI386">
            <v>1955.135384309257</v>
          </cell>
          <cell r="AJ386">
            <v>0</v>
          </cell>
          <cell r="AK386">
            <v>1955.135384309257</v>
          </cell>
          <cell r="AL386">
            <v>13253.622594666667</v>
          </cell>
          <cell r="AM386">
            <v>0</v>
          </cell>
          <cell r="AN386">
            <v>382</v>
          </cell>
          <cell r="AO386">
            <v>0</v>
          </cell>
          <cell r="AP386">
            <v>386</v>
          </cell>
          <cell r="AQ386">
            <v>1888.2829789759237</v>
          </cell>
          <cell r="AR386">
            <v>12674.057978975925</v>
          </cell>
        </row>
        <row r="387">
          <cell r="B387" t="str">
            <v>Couoh Jimenez Jose Salatiel</v>
          </cell>
          <cell r="C387">
            <v>177.60633333333334</v>
          </cell>
          <cell r="D387">
            <v>5328.1900000000005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888.03166666666675</v>
          </cell>
          <cell r="J387">
            <v>7104.253333333334</v>
          </cell>
          <cell r="K387">
            <v>5328.1900000000005</v>
          </cell>
          <cell r="L387">
            <v>254.3566666666668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5582.5466666666671</v>
          </cell>
          <cell r="S387">
            <v>4910.1900000000005</v>
          </cell>
          <cell r="T387">
            <v>0.10879999999999999</v>
          </cell>
          <cell r="U387">
            <v>73.15240533333332</v>
          </cell>
          <cell r="V387">
            <v>288.33</v>
          </cell>
          <cell r="W387">
            <v>361.4824053333333</v>
          </cell>
          <cell r="X387">
            <v>361.4824053333333</v>
          </cell>
          <cell r="Y387">
            <v>294.63</v>
          </cell>
          <cell r="Z387">
            <v>66.852405333333309</v>
          </cell>
          <cell r="AA387">
            <v>6149.3692613333342</v>
          </cell>
          <cell r="AB387">
            <v>13253.622594666667</v>
          </cell>
          <cell r="AC387">
            <v>15208.757978975924</v>
          </cell>
          <cell r="AD387">
            <v>12009.95</v>
          </cell>
          <cell r="AE387">
            <v>0.21360000000000001</v>
          </cell>
          <cell r="AF387">
            <v>683.26538430925723</v>
          </cell>
          <cell r="AG387">
            <v>1271.8699999999999</v>
          </cell>
          <cell r="AH387">
            <v>1955.135384309257</v>
          </cell>
          <cell r="AI387">
            <v>1955.135384309257</v>
          </cell>
          <cell r="AJ387">
            <v>0</v>
          </cell>
          <cell r="AK387">
            <v>1955.135384309257</v>
          </cell>
          <cell r="AL387">
            <v>13253.622594666667</v>
          </cell>
          <cell r="AM387">
            <v>0</v>
          </cell>
          <cell r="AN387">
            <v>383</v>
          </cell>
          <cell r="AO387">
            <v>0</v>
          </cell>
          <cell r="AP387">
            <v>387</v>
          </cell>
          <cell r="AQ387">
            <v>1888.2829789759237</v>
          </cell>
          <cell r="AR387">
            <v>12674.057978975925</v>
          </cell>
        </row>
        <row r="388">
          <cell r="B388" t="str">
            <v>Aguilar Rendon Irwing Jose</v>
          </cell>
          <cell r="C388">
            <v>398.30100000000004</v>
          </cell>
          <cell r="D388">
            <v>11949.03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1991.5050000000001</v>
          </cell>
          <cell r="J388">
            <v>15932.04</v>
          </cell>
          <cell r="K388">
            <v>11949.03</v>
          </cell>
          <cell r="L388">
            <v>1357.8300000000002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13306.86</v>
          </cell>
          <cell r="S388">
            <v>12009.95</v>
          </cell>
          <cell r="T388">
            <v>0.21360000000000001</v>
          </cell>
          <cell r="U388">
            <v>277.01997599999999</v>
          </cell>
          <cell r="V388">
            <v>1271.8699999999999</v>
          </cell>
          <cell r="W388">
            <v>1548.8899759999999</v>
          </cell>
          <cell r="X388">
            <v>1548.8899759999999</v>
          </cell>
          <cell r="Y388">
            <v>0</v>
          </cell>
          <cell r="Z388">
            <v>1548.8899759999999</v>
          </cell>
          <cell r="AA388">
            <v>12391.645023999999</v>
          </cell>
          <cell r="AB388">
            <v>28323.685023999999</v>
          </cell>
          <cell r="AC388">
            <v>34658.780543933055</v>
          </cell>
          <cell r="AD388">
            <v>24222.32</v>
          </cell>
          <cell r="AE388">
            <v>0.23519999999999999</v>
          </cell>
          <cell r="AF388">
            <v>2454.6555199330546</v>
          </cell>
          <cell r="AG388">
            <v>3880.44</v>
          </cell>
          <cell r="AH388">
            <v>6335.0955199330547</v>
          </cell>
          <cell r="AI388">
            <v>6335.0955199330547</v>
          </cell>
          <cell r="AJ388">
            <v>0</v>
          </cell>
          <cell r="AK388">
            <v>6335.0955199330547</v>
          </cell>
          <cell r="AL388">
            <v>28323.685023999999</v>
          </cell>
          <cell r="AM388">
            <v>0</v>
          </cell>
          <cell r="AN388">
            <v>384</v>
          </cell>
          <cell r="AO388">
            <v>0</v>
          </cell>
          <cell r="AP388">
            <v>388</v>
          </cell>
          <cell r="AQ388">
            <v>4786.2055439330543</v>
          </cell>
          <cell r="AR388">
            <v>32124.080543933054</v>
          </cell>
        </row>
        <row r="389">
          <cell r="B389" t="str">
            <v>Bacab Ortega Vanesa Guadalupe</v>
          </cell>
          <cell r="C389">
            <v>445.26900000000001</v>
          </cell>
          <cell r="D389">
            <v>13358.07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2226.3449999999998</v>
          </cell>
          <cell r="J389">
            <v>17810.760000000002</v>
          </cell>
          <cell r="K389">
            <v>13358.07</v>
          </cell>
          <cell r="L389">
            <v>1592.6699999999998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14950.74</v>
          </cell>
          <cell r="S389">
            <v>12009.95</v>
          </cell>
          <cell r="T389">
            <v>0.21360000000000001</v>
          </cell>
          <cell r="U389">
            <v>628.15274399999987</v>
          </cell>
          <cell r="V389">
            <v>1271.8699999999999</v>
          </cell>
          <cell r="W389">
            <v>1900.0227439999999</v>
          </cell>
          <cell r="X389">
            <v>1900.0227439999999</v>
          </cell>
          <cell r="Y389">
            <v>0</v>
          </cell>
          <cell r="Z389">
            <v>1900.0227439999999</v>
          </cell>
          <cell r="AA389">
            <v>13684.392255999999</v>
          </cell>
          <cell r="AB389">
            <v>31495.152256000001</v>
          </cell>
          <cell r="AC389">
            <v>38863.688937142855</v>
          </cell>
          <cell r="AD389">
            <v>38177.700000000004</v>
          </cell>
          <cell r="AE389">
            <v>0.3</v>
          </cell>
          <cell r="AF389">
            <v>205.79668114285522</v>
          </cell>
          <cell r="AG389">
            <v>7162.74</v>
          </cell>
          <cell r="AH389">
            <v>7368.5366811428548</v>
          </cell>
          <cell r="AI389">
            <v>7368.5366811428548</v>
          </cell>
          <cell r="AJ389">
            <v>0</v>
          </cell>
          <cell r="AK389">
            <v>7368.5366811428548</v>
          </cell>
          <cell r="AL389">
            <v>31495.152256000001</v>
          </cell>
          <cell r="AM389">
            <v>0</v>
          </cell>
          <cell r="AN389">
            <v>385</v>
          </cell>
          <cell r="AO389">
            <v>0</v>
          </cell>
          <cell r="AP389">
            <v>389</v>
          </cell>
          <cell r="AQ389">
            <v>5468.513937142855</v>
          </cell>
          <cell r="AR389">
            <v>36328.988937142858</v>
          </cell>
        </row>
        <row r="390">
          <cell r="B390" t="str">
            <v>Gongora Solis Juan Emmanuel</v>
          </cell>
          <cell r="C390">
            <v>506.82866666666666</v>
          </cell>
          <cell r="D390">
            <v>15204.86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2534.1433333333334</v>
          </cell>
          <cell r="J390">
            <v>20273.146666666667</v>
          </cell>
          <cell r="K390">
            <v>15204.86</v>
          </cell>
          <cell r="L390">
            <v>1900.4683333333335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17105.328333333335</v>
          </cell>
          <cell r="S390">
            <v>12009.95</v>
          </cell>
          <cell r="T390">
            <v>0.21360000000000001</v>
          </cell>
          <cell r="U390">
            <v>1088.3728120000003</v>
          </cell>
          <cell r="V390">
            <v>1271.8699999999999</v>
          </cell>
          <cell r="W390">
            <v>2360.2428120000004</v>
          </cell>
          <cell r="X390">
            <v>2360.2428120000004</v>
          </cell>
          <cell r="Y390">
            <v>0</v>
          </cell>
          <cell r="Z390">
            <v>2360.2428120000004</v>
          </cell>
          <cell r="AA390">
            <v>15378.760521333334</v>
          </cell>
          <cell r="AB390">
            <v>35651.907187999997</v>
          </cell>
          <cell r="AC390">
            <v>44801.910268571424</v>
          </cell>
          <cell r="AD390">
            <v>38177.700000000004</v>
          </cell>
          <cell r="AE390">
            <v>0.3</v>
          </cell>
          <cell r="AF390">
            <v>1987.2630805714259</v>
          </cell>
          <cell r="AG390">
            <v>7162.74</v>
          </cell>
          <cell r="AH390">
            <v>9150.003080571425</v>
          </cell>
          <cell r="AI390">
            <v>9150.003080571425</v>
          </cell>
          <cell r="AJ390">
            <v>0</v>
          </cell>
          <cell r="AK390">
            <v>9150.003080571425</v>
          </cell>
          <cell r="AL390">
            <v>35651.907187999997</v>
          </cell>
          <cell r="AM390">
            <v>0</v>
          </cell>
          <cell r="AN390">
            <v>386</v>
          </cell>
          <cell r="AO390">
            <v>0</v>
          </cell>
          <cell r="AP390">
            <v>390</v>
          </cell>
          <cell r="AQ390">
            <v>6789.7602685714246</v>
          </cell>
          <cell r="AR390">
            <v>42267.210268571427</v>
          </cell>
        </row>
        <row r="391">
          <cell r="B391" t="str">
            <v>Cauich Verde Manuel Jesus</v>
          </cell>
          <cell r="C391">
            <v>1128.6053333333334</v>
          </cell>
          <cell r="D391">
            <v>33858.160000000003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5643.0266666666676</v>
          </cell>
          <cell r="J391">
            <v>45144.213333333333</v>
          </cell>
          <cell r="K391">
            <v>33858.160000000003</v>
          </cell>
          <cell r="L391">
            <v>5009.3516666666674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38867.511666666673</v>
          </cell>
          <cell r="S391">
            <v>38177.700000000004</v>
          </cell>
          <cell r="T391">
            <v>0.3</v>
          </cell>
          <cell r="U391">
            <v>206.94350000000048</v>
          </cell>
          <cell r="V391">
            <v>7162.74</v>
          </cell>
          <cell r="W391">
            <v>7369.6835000000001</v>
          </cell>
          <cell r="X391">
            <v>7369.6835000000001</v>
          </cell>
          <cell r="Y391">
            <v>0</v>
          </cell>
          <cell r="Z391">
            <v>7369.6835000000001</v>
          </cell>
          <cell r="AA391">
            <v>32131.503166666669</v>
          </cell>
          <cell r="AB391">
            <v>77275.71650000001</v>
          </cell>
          <cell r="AC391">
            <v>105429.89530303032</v>
          </cell>
          <cell r="AD391">
            <v>97183.34</v>
          </cell>
          <cell r="AE391">
            <v>0.34</v>
          </cell>
          <cell r="AF391">
            <v>2803.8288030303115</v>
          </cell>
          <cell r="AG391">
            <v>25350.35</v>
          </cell>
          <cell r="AH391">
            <v>28154.178803030311</v>
          </cell>
          <cell r="AI391">
            <v>28154.178803030311</v>
          </cell>
          <cell r="AJ391">
            <v>0</v>
          </cell>
          <cell r="AK391">
            <v>28154.178803030311</v>
          </cell>
          <cell r="AL391">
            <v>77275.71650000001</v>
          </cell>
          <cell r="AM391">
            <v>0</v>
          </cell>
          <cell r="AN391">
            <v>387</v>
          </cell>
          <cell r="AO391">
            <v>0</v>
          </cell>
          <cell r="AP391">
            <v>391</v>
          </cell>
          <cell r="AQ391">
            <v>20784.495303030311</v>
          </cell>
          <cell r="AR391">
            <v>102895.19530303033</v>
          </cell>
        </row>
        <row r="392">
          <cell r="B392" t="str">
            <v>Pech Viana Maira Yazmin</v>
          </cell>
          <cell r="C392">
            <v>227.87033333333335</v>
          </cell>
          <cell r="D392">
            <v>6836.1100000000006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1139.3516666666667</v>
          </cell>
          <cell r="J392">
            <v>9114.8133333333335</v>
          </cell>
          <cell r="K392">
            <v>6836.1100000000006</v>
          </cell>
          <cell r="L392">
            <v>505.67666666666673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7341.7866666666669</v>
          </cell>
          <cell r="S392">
            <v>4910.1900000000005</v>
          </cell>
          <cell r="T392">
            <v>0.10879999999999999</v>
          </cell>
          <cell r="U392">
            <v>264.5577173333333</v>
          </cell>
          <cell r="V392">
            <v>288.33</v>
          </cell>
          <cell r="W392">
            <v>552.88771733333328</v>
          </cell>
          <cell r="X392">
            <v>552.88771733333328</v>
          </cell>
          <cell r="Y392">
            <v>217.61</v>
          </cell>
          <cell r="Z392">
            <v>335.27771733333327</v>
          </cell>
          <cell r="AA392">
            <v>7640.1839493333337</v>
          </cell>
          <cell r="AB392">
            <v>16754.997282666667</v>
          </cell>
          <cell r="AC392">
            <v>19661.16729738894</v>
          </cell>
          <cell r="AD392">
            <v>12009.95</v>
          </cell>
          <cell r="AE392">
            <v>0.21360000000000001</v>
          </cell>
          <cell r="AF392">
            <v>1634.3000147222774</v>
          </cell>
          <cell r="AG392">
            <v>1271.8699999999999</v>
          </cell>
          <cell r="AH392">
            <v>2906.1700147222773</v>
          </cell>
          <cell r="AI392">
            <v>2906.1700147222773</v>
          </cell>
          <cell r="AJ392">
            <v>0</v>
          </cell>
          <cell r="AK392">
            <v>2906.1700147222773</v>
          </cell>
          <cell r="AL392">
            <v>16754.997282666664</v>
          </cell>
          <cell r="AM392">
            <v>0</v>
          </cell>
          <cell r="AN392">
            <v>388</v>
          </cell>
          <cell r="AO392">
            <v>0</v>
          </cell>
          <cell r="AP392">
            <v>392</v>
          </cell>
          <cell r="AQ392">
            <v>2570.8922973889439</v>
          </cell>
          <cell r="AR392">
            <v>17126.467297388939</v>
          </cell>
        </row>
        <row r="393">
          <cell r="B393" t="str">
            <v>Cen Arguelles Fredy Benjamin</v>
          </cell>
          <cell r="C393">
            <v>259.93766666666664</v>
          </cell>
          <cell r="D393">
            <v>7798.13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1299.6883333333333</v>
          </cell>
          <cell r="J393">
            <v>10397.506666666666</v>
          </cell>
          <cell r="K393">
            <v>7798.13</v>
          </cell>
          <cell r="L393">
            <v>666.01333333333332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8464.1433333333334</v>
          </cell>
          <cell r="S393">
            <v>4910.1900000000005</v>
          </cell>
          <cell r="T393">
            <v>0.10879999999999999</v>
          </cell>
          <cell r="U393">
            <v>386.6701226666666</v>
          </cell>
          <cell r="V393">
            <v>288.33</v>
          </cell>
          <cell r="W393">
            <v>675.00012266666658</v>
          </cell>
          <cell r="X393">
            <v>675.00012266666658</v>
          </cell>
          <cell r="Y393">
            <v>0</v>
          </cell>
          <cell r="Z393">
            <v>675.00012266666658</v>
          </cell>
          <cell r="AA393">
            <v>8422.8182106666663</v>
          </cell>
          <cell r="AB393">
            <v>18820.324877333333</v>
          </cell>
          <cell r="AC393">
            <v>22287.474004747372</v>
          </cell>
          <cell r="AD393">
            <v>12009.95</v>
          </cell>
          <cell r="AE393">
            <v>0.21360000000000001</v>
          </cell>
          <cell r="AF393">
            <v>2195.2791274140386</v>
          </cell>
          <cell r="AG393">
            <v>1271.8699999999999</v>
          </cell>
          <cell r="AH393">
            <v>3467.1491274140385</v>
          </cell>
          <cell r="AI393">
            <v>3467.1491274140385</v>
          </cell>
          <cell r="AJ393">
            <v>0</v>
          </cell>
          <cell r="AK393">
            <v>3467.1491274140385</v>
          </cell>
          <cell r="AL393">
            <v>18820.324877333333</v>
          </cell>
          <cell r="AM393">
            <v>0</v>
          </cell>
          <cell r="AN393">
            <v>389</v>
          </cell>
          <cell r="AO393">
            <v>0</v>
          </cell>
          <cell r="AP393">
            <v>393</v>
          </cell>
          <cell r="AQ393">
            <v>2792.1490047473717</v>
          </cell>
          <cell r="AR393">
            <v>19752.774004747371</v>
          </cell>
        </row>
        <row r="394">
          <cell r="B394" t="str">
            <v>Espadas Cruz Luis Alfonso</v>
          </cell>
          <cell r="C394">
            <v>259.93766666666664</v>
          </cell>
          <cell r="D394">
            <v>7798.13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1299.6883333333333</v>
          </cell>
          <cell r="J394">
            <v>10397.506666666666</v>
          </cell>
          <cell r="K394">
            <v>7798.13</v>
          </cell>
          <cell r="L394">
            <v>666.01333333333332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8464.1433333333334</v>
          </cell>
          <cell r="S394">
            <v>4910.1900000000005</v>
          </cell>
          <cell r="T394">
            <v>0.10879999999999999</v>
          </cell>
          <cell r="U394">
            <v>386.6701226666666</v>
          </cell>
          <cell r="V394">
            <v>288.33</v>
          </cell>
          <cell r="W394">
            <v>675.00012266666658</v>
          </cell>
          <cell r="X394">
            <v>675.00012266666658</v>
          </cell>
          <cell r="Y394">
            <v>0</v>
          </cell>
          <cell r="Z394">
            <v>675.00012266666658</v>
          </cell>
          <cell r="AA394">
            <v>8422.8182106666663</v>
          </cell>
          <cell r="AB394">
            <v>18820.324877333333</v>
          </cell>
          <cell r="AC394">
            <v>22287.474004747372</v>
          </cell>
          <cell r="AD394">
            <v>12009.95</v>
          </cell>
          <cell r="AE394">
            <v>0.21360000000000001</v>
          </cell>
          <cell r="AF394">
            <v>2195.2791274140386</v>
          </cell>
          <cell r="AG394">
            <v>1271.8699999999999</v>
          </cell>
          <cell r="AH394">
            <v>3467.1491274140385</v>
          </cell>
          <cell r="AI394">
            <v>3467.1491274140385</v>
          </cell>
          <cell r="AJ394">
            <v>0</v>
          </cell>
          <cell r="AK394">
            <v>3467.1491274140385</v>
          </cell>
          <cell r="AL394">
            <v>18820.324877333333</v>
          </cell>
          <cell r="AM394">
            <v>0</v>
          </cell>
          <cell r="AN394">
            <v>390</v>
          </cell>
          <cell r="AO394">
            <v>0</v>
          </cell>
          <cell r="AP394">
            <v>394</v>
          </cell>
          <cell r="AQ394">
            <v>2792.1490047473717</v>
          </cell>
          <cell r="AR394">
            <v>19752.774004747371</v>
          </cell>
        </row>
        <row r="395">
          <cell r="B395" t="str">
            <v>Basto Niquete Jorge Carlos</v>
          </cell>
          <cell r="C395">
            <v>181.00533333333334</v>
          </cell>
          <cell r="D395">
            <v>5430.16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905.02666666666664</v>
          </cell>
          <cell r="J395">
            <v>7240.2133333333331</v>
          </cell>
          <cell r="K395">
            <v>5430.16</v>
          </cell>
          <cell r="L395">
            <v>271.35166666666669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5701.5116666666663</v>
          </cell>
          <cell r="S395">
            <v>4910.1900000000005</v>
          </cell>
          <cell r="T395">
            <v>0.10879999999999999</v>
          </cell>
          <cell r="U395">
            <v>86.095797333333238</v>
          </cell>
          <cell r="V395">
            <v>288.33</v>
          </cell>
          <cell r="W395">
            <v>374.42579733333321</v>
          </cell>
          <cell r="X395">
            <v>374.42579733333321</v>
          </cell>
          <cell r="Y395">
            <v>294.63</v>
          </cell>
          <cell r="Z395">
            <v>79.795797333333212</v>
          </cell>
          <cell r="AA395">
            <v>6255.3908693333333</v>
          </cell>
          <cell r="AB395">
            <v>13495.604202666666</v>
          </cell>
          <cell r="AC395">
            <v>15516.466025771446</v>
          </cell>
          <cell r="AD395">
            <v>12009.95</v>
          </cell>
          <cell r="AE395">
            <v>0.21360000000000001</v>
          </cell>
          <cell r="AF395">
            <v>748.99182310478068</v>
          </cell>
          <cell r="AG395">
            <v>1271.8699999999999</v>
          </cell>
          <cell r="AH395">
            <v>2020.8618231047806</v>
          </cell>
          <cell r="AI395">
            <v>2020.8618231047806</v>
          </cell>
          <cell r="AJ395">
            <v>0</v>
          </cell>
          <cell r="AK395">
            <v>2020.8618231047806</v>
          </cell>
          <cell r="AL395">
            <v>13495.604202666666</v>
          </cell>
          <cell r="AM395">
            <v>0</v>
          </cell>
          <cell r="AN395">
            <v>391</v>
          </cell>
          <cell r="AO395">
            <v>0</v>
          </cell>
          <cell r="AP395">
            <v>395</v>
          </cell>
          <cell r="AQ395">
            <v>1941.0660257714474</v>
          </cell>
          <cell r="AR395">
            <v>12981.766025771445</v>
          </cell>
        </row>
        <row r="396">
          <cell r="B396" t="str">
            <v>Rosado Muñoz Fernando De Jesus</v>
          </cell>
          <cell r="C396">
            <v>199.27066666666667</v>
          </cell>
          <cell r="D396">
            <v>5978.12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996.35333333333335</v>
          </cell>
          <cell r="J396">
            <v>7970.8266666666668</v>
          </cell>
          <cell r="K396">
            <v>5978.12</v>
          </cell>
          <cell r="L396">
            <v>362.6783333333334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6340.7983333333332</v>
          </cell>
          <cell r="S396">
            <v>4910.1900000000005</v>
          </cell>
          <cell r="T396">
            <v>0.10879999999999999</v>
          </cell>
          <cell r="U396">
            <v>155.6501866666666</v>
          </cell>
          <cell r="V396">
            <v>288.33</v>
          </cell>
          <cell r="W396">
            <v>443.98018666666655</v>
          </cell>
          <cell r="X396">
            <v>443.98018666666655</v>
          </cell>
          <cell r="Y396">
            <v>253.54</v>
          </cell>
          <cell r="Z396">
            <v>190.44018666666656</v>
          </cell>
          <cell r="AA396">
            <v>6784.0331466666667</v>
          </cell>
          <cell r="AB396">
            <v>14754.859813333333</v>
          </cell>
          <cell r="AC396">
            <v>17117.757494065783</v>
          </cell>
          <cell r="AD396">
            <v>12009.95</v>
          </cell>
          <cell r="AE396">
            <v>0.21360000000000001</v>
          </cell>
          <cell r="AF396">
            <v>1091.0276807324512</v>
          </cell>
          <cell r="AG396">
            <v>1271.8699999999999</v>
          </cell>
          <cell r="AH396">
            <v>2362.8976807324511</v>
          </cell>
          <cell r="AI396">
            <v>2362.8976807324511</v>
          </cell>
          <cell r="AJ396">
            <v>0</v>
          </cell>
          <cell r="AK396">
            <v>2362.8976807324511</v>
          </cell>
          <cell r="AL396">
            <v>14754.859813333333</v>
          </cell>
          <cell r="AM396">
            <v>0</v>
          </cell>
          <cell r="AN396">
            <v>392</v>
          </cell>
          <cell r="AO396">
            <v>0</v>
          </cell>
          <cell r="AP396">
            <v>396</v>
          </cell>
          <cell r="AQ396">
            <v>2172.4574940657844</v>
          </cell>
          <cell r="AR396">
            <v>14583.057494065783</v>
          </cell>
        </row>
        <row r="397">
          <cell r="B397" t="str">
            <v>Ciau Cante Cintia Noemy</v>
          </cell>
          <cell r="C397">
            <v>204.59233333333336</v>
          </cell>
          <cell r="D397">
            <v>6137.77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1022.9616666666667</v>
          </cell>
          <cell r="J397">
            <v>8183.6933333333345</v>
          </cell>
          <cell r="K397">
            <v>6137.77</v>
          </cell>
          <cell r="L397">
            <v>389.28666666666675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6527.0566666666673</v>
          </cell>
          <cell r="S397">
            <v>4910.1900000000005</v>
          </cell>
          <cell r="T397">
            <v>0.10879999999999999</v>
          </cell>
          <cell r="U397">
            <v>175.91509333333335</v>
          </cell>
          <cell r="V397">
            <v>288.33</v>
          </cell>
          <cell r="W397">
            <v>464.24509333333333</v>
          </cell>
          <cell r="X397">
            <v>464.24509333333333</v>
          </cell>
          <cell r="Y397">
            <v>253.54</v>
          </cell>
          <cell r="Z397">
            <v>210.70509333333334</v>
          </cell>
          <cell r="AA397">
            <v>6950.0265733333345</v>
          </cell>
          <cell r="AB397">
            <v>15133.719906666669</v>
          </cell>
          <cell r="AC397">
            <v>17599.522617836559</v>
          </cell>
          <cell r="AD397">
            <v>12009.95</v>
          </cell>
          <cell r="AE397">
            <v>0.21360000000000001</v>
          </cell>
          <cell r="AF397">
            <v>1193.932711169889</v>
          </cell>
          <cell r="AG397">
            <v>1271.8699999999999</v>
          </cell>
          <cell r="AH397">
            <v>2465.8027111698889</v>
          </cell>
          <cell r="AI397">
            <v>2465.8027111698889</v>
          </cell>
          <cell r="AJ397">
            <v>0</v>
          </cell>
          <cell r="AK397">
            <v>2465.8027111698889</v>
          </cell>
          <cell r="AL397">
            <v>15133.719906666671</v>
          </cell>
          <cell r="AM397">
            <v>0</v>
          </cell>
          <cell r="AN397">
            <v>393</v>
          </cell>
          <cell r="AO397">
            <v>0</v>
          </cell>
          <cell r="AP397">
            <v>397</v>
          </cell>
          <cell r="AQ397">
            <v>2255.0976178365554</v>
          </cell>
          <cell r="AR397">
            <v>15064.822617836558</v>
          </cell>
        </row>
        <row r="398">
          <cell r="B398" t="str">
            <v>Pan Aranda Fabiola Del Socorro</v>
          </cell>
          <cell r="C398">
            <v>204.59233333333336</v>
          </cell>
          <cell r="D398">
            <v>6137.77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1022.9616666666667</v>
          </cell>
          <cell r="J398">
            <v>8183.6933333333345</v>
          </cell>
          <cell r="K398">
            <v>6137.77</v>
          </cell>
          <cell r="L398">
            <v>389.28666666666675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6527.0566666666673</v>
          </cell>
          <cell r="S398">
            <v>4910.1900000000005</v>
          </cell>
          <cell r="T398">
            <v>0.10879999999999999</v>
          </cell>
          <cell r="U398">
            <v>175.91509333333335</v>
          </cell>
          <cell r="V398">
            <v>288.33</v>
          </cell>
          <cell r="W398">
            <v>464.24509333333333</v>
          </cell>
          <cell r="X398">
            <v>464.24509333333333</v>
          </cell>
          <cell r="Y398">
            <v>253.54</v>
          </cell>
          <cell r="Z398">
            <v>210.70509333333334</v>
          </cell>
          <cell r="AA398">
            <v>6950.0265733333345</v>
          </cell>
          <cell r="AB398">
            <v>15133.719906666669</v>
          </cell>
          <cell r="AC398">
            <v>17599.522617836559</v>
          </cell>
          <cell r="AD398">
            <v>12009.95</v>
          </cell>
          <cell r="AE398">
            <v>0.21360000000000001</v>
          </cell>
          <cell r="AF398">
            <v>1193.932711169889</v>
          </cell>
          <cell r="AG398">
            <v>1271.8699999999999</v>
          </cell>
          <cell r="AH398">
            <v>2465.8027111698889</v>
          </cell>
          <cell r="AI398">
            <v>2465.8027111698889</v>
          </cell>
          <cell r="AJ398">
            <v>0</v>
          </cell>
          <cell r="AK398">
            <v>2465.8027111698889</v>
          </cell>
          <cell r="AL398">
            <v>15133.719906666671</v>
          </cell>
          <cell r="AM398">
            <v>0</v>
          </cell>
          <cell r="AN398">
            <v>394</v>
          </cell>
          <cell r="AO398">
            <v>0</v>
          </cell>
          <cell r="AP398">
            <v>398</v>
          </cell>
          <cell r="AQ398">
            <v>2255.0976178365554</v>
          </cell>
          <cell r="AR398">
            <v>15064.822617836558</v>
          </cell>
        </row>
        <row r="399">
          <cell r="B399" t="str">
            <v>Hernandez Noriega Carlos</v>
          </cell>
          <cell r="C399">
            <v>207.27033333333335</v>
          </cell>
          <cell r="D399">
            <v>6218.1100000000006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1036.3516666666667</v>
          </cell>
          <cell r="J399">
            <v>8290.8133333333335</v>
          </cell>
          <cell r="K399">
            <v>6218.1100000000006</v>
          </cell>
          <cell r="L399">
            <v>402.67666666666673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6620.7866666666669</v>
          </cell>
          <cell r="S399">
            <v>4910.1900000000005</v>
          </cell>
          <cell r="T399">
            <v>0.10879999999999999</v>
          </cell>
          <cell r="U399">
            <v>186.11291733333329</v>
          </cell>
          <cell r="V399">
            <v>288.33</v>
          </cell>
          <cell r="W399">
            <v>474.4429173333333</v>
          </cell>
          <cell r="X399">
            <v>474.4429173333333</v>
          </cell>
          <cell r="Y399">
            <v>253.54</v>
          </cell>
          <cell r="Z399">
            <v>220.90291733333331</v>
          </cell>
          <cell r="AA399">
            <v>7033.5587493333342</v>
          </cell>
          <cell r="AB399">
            <v>15324.372082666669</v>
          </cell>
          <cell r="AC399">
            <v>17841.959260766362</v>
          </cell>
          <cell r="AD399">
            <v>12009.95</v>
          </cell>
          <cell r="AE399">
            <v>0.21360000000000001</v>
          </cell>
          <cell r="AF399">
            <v>1245.7171780996948</v>
          </cell>
          <cell r="AG399">
            <v>1271.8699999999999</v>
          </cell>
          <cell r="AH399">
            <v>2517.5871780996949</v>
          </cell>
          <cell r="AI399">
            <v>2517.5871780996949</v>
          </cell>
          <cell r="AJ399">
            <v>0</v>
          </cell>
          <cell r="AK399">
            <v>2517.5871780996949</v>
          </cell>
          <cell r="AL399">
            <v>15324.372082666667</v>
          </cell>
          <cell r="AM399">
            <v>0</v>
          </cell>
          <cell r="AN399">
            <v>395</v>
          </cell>
          <cell r="AO399">
            <v>0</v>
          </cell>
          <cell r="AP399">
            <v>399</v>
          </cell>
          <cell r="AQ399">
            <v>2296.6842607663616</v>
          </cell>
          <cell r="AR399">
            <v>15307.259260766361</v>
          </cell>
        </row>
        <row r="400">
          <cell r="B400" t="str">
            <v>Briceño Ravell Wilbert Raul</v>
          </cell>
          <cell r="C400">
            <v>209.91400000000002</v>
          </cell>
          <cell r="D400">
            <v>6297.42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1049.57</v>
          </cell>
          <cell r="J400">
            <v>8396.5600000000013</v>
          </cell>
          <cell r="K400">
            <v>6297.42</v>
          </cell>
          <cell r="L400">
            <v>415.89499999999998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6713.3150000000005</v>
          </cell>
          <cell r="S400">
            <v>4910.1900000000005</v>
          </cell>
          <cell r="T400">
            <v>0.10879999999999999</v>
          </cell>
          <cell r="U400">
            <v>196.17999999999998</v>
          </cell>
          <cell r="V400">
            <v>288.33</v>
          </cell>
          <cell r="W400">
            <v>484.51</v>
          </cell>
          <cell r="X400">
            <v>484.51</v>
          </cell>
          <cell r="Y400">
            <v>253.54</v>
          </cell>
          <cell r="Z400">
            <v>230.97</v>
          </cell>
          <cell r="AA400">
            <v>7116.0199999999995</v>
          </cell>
          <cell r="AB400">
            <v>15512.580000000002</v>
          </cell>
          <cell r="AC400">
            <v>18081.287741607328</v>
          </cell>
          <cell r="AD400">
            <v>12009.95</v>
          </cell>
          <cell r="AE400">
            <v>0.21360000000000001</v>
          </cell>
          <cell r="AF400">
            <v>1296.8377416073251</v>
          </cell>
          <cell r="AG400">
            <v>1271.8699999999999</v>
          </cell>
          <cell r="AH400">
            <v>2568.7077416073253</v>
          </cell>
          <cell r="AI400">
            <v>2568.7077416073253</v>
          </cell>
          <cell r="AJ400">
            <v>0</v>
          </cell>
          <cell r="AK400">
            <v>2568.7077416073253</v>
          </cell>
          <cell r="AL400">
            <v>15512.580000000002</v>
          </cell>
          <cell r="AM400">
            <v>0</v>
          </cell>
          <cell r="AN400">
            <v>396</v>
          </cell>
          <cell r="AO400">
            <v>0</v>
          </cell>
          <cell r="AP400">
            <v>400</v>
          </cell>
          <cell r="AQ400">
            <v>2337.7377416073255</v>
          </cell>
          <cell r="AR400">
            <v>15546.587741607327</v>
          </cell>
        </row>
        <row r="401">
          <cell r="B401" t="str">
            <v>Tec Pat Jose Antonio</v>
          </cell>
          <cell r="C401">
            <v>181.00533333333334</v>
          </cell>
          <cell r="D401">
            <v>5430.16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905.02666666666664</v>
          </cell>
          <cell r="J401">
            <v>7240.2133333333331</v>
          </cell>
          <cell r="K401">
            <v>5430.16</v>
          </cell>
          <cell r="L401">
            <v>271.35166666666669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5701.5116666666663</v>
          </cell>
          <cell r="S401">
            <v>4910.1900000000005</v>
          </cell>
          <cell r="T401">
            <v>0.10879999999999999</v>
          </cell>
          <cell r="U401">
            <v>86.095797333333238</v>
          </cell>
          <cell r="V401">
            <v>288.33</v>
          </cell>
          <cell r="W401">
            <v>374.42579733333321</v>
          </cell>
          <cell r="X401">
            <v>374.42579733333321</v>
          </cell>
          <cell r="Y401">
            <v>294.63</v>
          </cell>
          <cell r="Z401">
            <v>79.795797333333212</v>
          </cell>
          <cell r="AA401">
            <v>6255.3908693333333</v>
          </cell>
          <cell r="AB401">
            <v>13495.604202666666</v>
          </cell>
          <cell r="AC401">
            <v>15516.466025771446</v>
          </cell>
          <cell r="AD401">
            <v>12009.95</v>
          </cell>
          <cell r="AE401">
            <v>0.21360000000000001</v>
          </cell>
          <cell r="AF401">
            <v>748.99182310478068</v>
          </cell>
          <cell r="AG401">
            <v>1271.8699999999999</v>
          </cell>
          <cell r="AH401">
            <v>2020.8618231047806</v>
          </cell>
          <cell r="AI401">
            <v>2020.8618231047806</v>
          </cell>
          <cell r="AJ401">
            <v>0</v>
          </cell>
          <cell r="AK401">
            <v>2020.8618231047806</v>
          </cell>
          <cell r="AL401">
            <v>13495.604202666666</v>
          </cell>
          <cell r="AM401">
            <v>0</v>
          </cell>
          <cell r="AN401">
            <v>397</v>
          </cell>
          <cell r="AO401">
            <v>0</v>
          </cell>
          <cell r="AP401">
            <v>401</v>
          </cell>
          <cell r="AQ401">
            <v>1941.0660257714474</v>
          </cell>
          <cell r="AR401">
            <v>12981.766025771445</v>
          </cell>
        </row>
        <row r="402">
          <cell r="B402" t="str">
            <v>Nabte Chab Jesus Alejandro</v>
          </cell>
          <cell r="C402">
            <v>177.60633333333334</v>
          </cell>
          <cell r="D402">
            <v>5328.1900000000005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888.03166666666675</v>
          </cell>
          <cell r="J402">
            <v>7104.253333333334</v>
          </cell>
          <cell r="K402">
            <v>5328.1900000000005</v>
          </cell>
          <cell r="L402">
            <v>254.3566666666668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5582.5466666666671</v>
          </cell>
          <cell r="S402">
            <v>4910.1900000000005</v>
          </cell>
          <cell r="T402">
            <v>0.10879999999999999</v>
          </cell>
          <cell r="U402">
            <v>73.15240533333332</v>
          </cell>
          <cell r="V402">
            <v>288.33</v>
          </cell>
          <cell r="W402">
            <v>361.4824053333333</v>
          </cell>
          <cell r="X402">
            <v>361.4824053333333</v>
          </cell>
          <cell r="Y402">
            <v>294.63</v>
          </cell>
          <cell r="Z402">
            <v>66.852405333333309</v>
          </cell>
          <cell r="AA402">
            <v>6149.3692613333342</v>
          </cell>
          <cell r="AB402">
            <v>13253.622594666667</v>
          </cell>
          <cell r="AC402">
            <v>15208.757978975924</v>
          </cell>
          <cell r="AD402">
            <v>12009.95</v>
          </cell>
          <cell r="AE402">
            <v>0.21360000000000001</v>
          </cell>
          <cell r="AF402">
            <v>683.26538430925723</v>
          </cell>
          <cell r="AG402">
            <v>1271.8699999999999</v>
          </cell>
          <cell r="AH402">
            <v>1955.135384309257</v>
          </cell>
          <cell r="AI402">
            <v>1955.135384309257</v>
          </cell>
          <cell r="AJ402">
            <v>0</v>
          </cell>
          <cell r="AK402">
            <v>1955.135384309257</v>
          </cell>
          <cell r="AL402">
            <v>13253.622594666667</v>
          </cell>
          <cell r="AM402">
            <v>0</v>
          </cell>
          <cell r="AN402">
            <v>398</v>
          </cell>
          <cell r="AO402">
            <v>0</v>
          </cell>
          <cell r="AP402">
            <v>402</v>
          </cell>
          <cell r="AQ402">
            <v>1888.2829789759237</v>
          </cell>
          <cell r="AR402">
            <v>12674.057978975925</v>
          </cell>
        </row>
        <row r="403">
          <cell r="B403" t="str">
            <v>Ortega Rosado Monica Isabel De Gpe.</v>
          </cell>
          <cell r="C403">
            <v>177.60633333333334</v>
          </cell>
          <cell r="D403">
            <v>5328.1900000000005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888.03166666666675</v>
          </cell>
          <cell r="J403">
            <v>7104.253333333334</v>
          </cell>
          <cell r="K403">
            <v>5328.1900000000005</v>
          </cell>
          <cell r="L403">
            <v>254.3566666666668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5582.5466666666671</v>
          </cell>
          <cell r="S403">
            <v>4910.1900000000005</v>
          </cell>
          <cell r="T403">
            <v>0.10879999999999999</v>
          </cell>
          <cell r="U403">
            <v>73.15240533333332</v>
          </cell>
          <cell r="V403">
            <v>288.33</v>
          </cell>
          <cell r="W403">
            <v>361.4824053333333</v>
          </cell>
          <cell r="X403">
            <v>361.4824053333333</v>
          </cell>
          <cell r="Y403">
            <v>294.63</v>
          </cell>
          <cell r="Z403">
            <v>66.852405333333309</v>
          </cell>
          <cell r="AA403">
            <v>6149.3692613333342</v>
          </cell>
          <cell r="AB403">
            <v>13253.622594666667</v>
          </cell>
          <cell r="AC403">
            <v>15208.757978975924</v>
          </cell>
          <cell r="AD403">
            <v>12009.95</v>
          </cell>
          <cell r="AE403">
            <v>0.21360000000000001</v>
          </cell>
          <cell r="AF403">
            <v>683.26538430925723</v>
          </cell>
          <cell r="AG403">
            <v>1271.8699999999999</v>
          </cell>
          <cell r="AH403">
            <v>1955.135384309257</v>
          </cell>
          <cell r="AI403">
            <v>1955.135384309257</v>
          </cell>
          <cell r="AJ403">
            <v>0</v>
          </cell>
          <cell r="AK403">
            <v>1955.135384309257</v>
          </cell>
          <cell r="AL403">
            <v>13253.622594666667</v>
          </cell>
          <cell r="AM403">
            <v>0</v>
          </cell>
          <cell r="AN403">
            <v>399</v>
          </cell>
          <cell r="AO403">
            <v>0</v>
          </cell>
          <cell r="AP403">
            <v>403</v>
          </cell>
          <cell r="AQ403">
            <v>1888.2829789759237</v>
          </cell>
          <cell r="AR403">
            <v>12674.057978975925</v>
          </cell>
        </row>
        <row r="404">
          <cell r="B404" t="str">
            <v>Espadas Lara Jose Maria Mariel</v>
          </cell>
          <cell r="C404">
            <v>181.00533333333334</v>
          </cell>
          <cell r="D404">
            <v>5430.16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905.02666666666664</v>
          </cell>
          <cell r="J404">
            <v>7240.2133333333331</v>
          </cell>
          <cell r="K404">
            <v>5430.16</v>
          </cell>
          <cell r="L404">
            <v>271.35166666666669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5701.5116666666663</v>
          </cell>
          <cell r="S404">
            <v>4910.1900000000005</v>
          </cell>
          <cell r="T404">
            <v>0.10879999999999999</v>
          </cell>
          <cell r="U404">
            <v>86.095797333333238</v>
          </cell>
          <cell r="V404">
            <v>288.33</v>
          </cell>
          <cell r="W404">
            <v>374.42579733333321</v>
          </cell>
          <cell r="X404">
            <v>374.42579733333321</v>
          </cell>
          <cell r="Y404">
            <v>294.63</v>
          </cell>
          <cell r="Z404">
            <v>79.795797333333212</v>
          </cell>
          <cell r="AA404">
            <v>6255.3908693333333</v>
          </cell>
          <cell r="AB404">
            <v>13495.604202666666</v>
          </cell>
          <cell r="AC404">
            <v>15516.466025771446</v>
          </cell>
          <cell r="AD404">
            <v>12009.95</v>
          </cell>
          <cell r="AE404">
            <v>0.21360000000000001</v>
          </cell>
          <cell r="AF404">
            <v>748.99182310478068</v>
          </cell>
          <cell r="AG404">
            <v>1271.8699999999999</v>
          </cell>
          <cell r="AH404">
            <v>2020.8618231047806</v>
          </cell>
          <cell r="AI404">
            <v>2020.8618231047806</v>
          </cell>
          <cell r="AJ404">
            <v>0</v>
          </cell>
          <cell r="AK404">
            <v>2020.8618231047806</v>
          </cell>
          <cell r="AL404">
            <v>13495.604202666666</v>
          </cell>
          <cell r="AM404">
            <v>0</v>
          </cell>
          <cell r="AN404">
            <v>400</v>
          </cell>
          <cell r="AO404">
            <v>0</v>
          </cell>
          <cell r="AP404">
            <v>404</v>
          </cell>
          <cell r="AQ404">
            <v>1941.0660257714474</v>
          </cell>
          <cell r="AR404">
            <v>12981.766025771445</v>
          </cell>
        </row>
        <row r="405">
          <cell r="B405" t="str">
            <v>Villanueva Calderon Belen De Jesus</v>
          </cell>
          <cell r="C405">
            <v>181.00533333333334</v>
          </cell>
          <cell r="D405">
            <v>5430.16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905.02666666666664</v>
          </cell>
          <cell r="J405">
            <v>7240.2133333333331</v>
          </cell>
          <cell r="K405">
            <v>5430.16</v>
          </cell>
          <cell r="L405">
            <v>271.35166666666669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5701.5116666666663</v>
          </cell>
          <cell r="S405">
            <v>4910.1900000000005</v>
          </cell>
          <cell r="T405">
            <v>0.10879999999999999</v>
          </cell>
          <cell r="U405">
            <v>86.095797333333238</v>
          </cell>
          <cell r="V405">
            <v>288.33</v>
          </cell>
          <cell r="W405">
            <v>374.42579733333321</v>
          </cell>
          <cell r="X405">
            <v>374.42579733333321</v>
          </cell>
          <cell r="Y405">
            <v>294.63</v>
          </cell>
          <cell r="Z405">
            <v>79.795797333333212</v>
          </cell>
          <cell r="AA405">
            <v>6255.3908693333333</v>
          </cell>
          <cell r="AB405">
            <v>13495.604202666666</v>
          </cell>
          <cell r="AC405">
            <v>15516.466025771446</v>
          </cell>
          <cell r="AD405">
            <v>12009.95</v>
          </cell>
          <cell r="AE405">
            <v>0.21360000000000001</v>
          </cell>
          <cell r="AF405">
            <v>748.99182310478068</v>
          </cell>
          <cell r="AG405">
            <v>1271.8699999999999</v>
          </cell>
          <cell r="AH405">
            <v>2020.8618231047806</v>
          </cell>
          <cell r="AI405">
            <v>2020.8618231047806</v>
          </cell>
          <cell r="AJ405">
            <v>0</v>
          </cell>
          <cell r="AK405">
            <v>2020.8618231047806</v>
          </cell>
          <cell r="AL405">
            <v>13495.604202666666</v>
          </cell>
          <cell r="AM405">
            <v>0</v>
          </cell>
          <cell r="AN405">
            <v>401</v>
          </cell>
          <cell r="AO405">
            <v>0</v>
          </cell>
          <cell r="AP405">
            <v>405</v>
          </cell>
          <cell r="AQ405">
            <v>1941.0660257714474</v>
          </cell>
          <cell r="AR405">
            <v>12981.766025771445</v>
          </cell>
        </row>
        <row r="406">
          <cell r="B406" t="str">
            <v>Cano Angulo Jorge Humberto</v>
          </cell>
          <cell r="C406">
            <v>183.13400000000001</v>
          </cell>
          <cell r="D406">
            <v>5494.02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915.67000000000007</v>
          </cell>
          <cell r="J406">
            <v>7325.3600000000006</v>
          </cell>
          <cell r="K406">
            <v>5494.02</v>
          </cell>
          <cell r="L406">
            <v>281.99500000000012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5776.0150000000003</v>
          </cell>
          <cell r="S406">
            <v>4910.1900000000005</v>
          </cell>
          <cell r="T406">
            <v>0.10879999999999999</v>
          </cell>
          <cell r="U406">
            <v>94.201759999999979</v>
          </cell>
          <cell r="V406">
            <v>288.33</v>
          </cell>
          <cell r="W406">
            <v>382.53175999999996</v>
          </cell>
          <cell r="X406">
            <v>382.53175999999996</v>
          </cell>
          <cell r="Y406">
            <v>294.63</v>
          </cell>
          <cell r="Z406">
            <v>87.901759999999967</v>
          </cell>
          <cell r="AA406">
            <v>6321.7882400000008</v>
          </cell>
          <cell r="AB406">
            <v>13647.148240000002</v>
          </cell>
          <cell r="AC406">
            <v>15709.172075279759</v>
          </cell>
          <cell r="AD406">
            <v>12009.95</v>
          </cell>
          <cell r="AE406">
            <v>0.21360000000000001</v>
          </cell>
          <cell r="AF406">
            <v>790.15383527975644</v>
          </cell>
          <cell r="AG406">
            <v>1271.8699999999999</v>
          </cell>
          <cell r="AH406">
            <v>2062.0238352797564</v>
          </cell>
          <cell r="AI406">
            <v>2062.0238352797564</v>
          </cell>
          <cell r="AJ406">
            <v>0</v>
          </cell>
          <cell r="AK406">
            <v>2062.0238352797564</v>
          </cell>
          <cell r="AL406">
            <v>13647.148240000002</v>
          </cell>
          <cell r="AM406">
            <v>0</v>
          </cell>
          <cell r="AN406">
            <v>402</v>
          </cell>
          <cell r="AO406">
            <v>0</v>
          </cell>
          <cell r="AP406">
            <v>406</v>
          </cell>
          <cell r="AQ406">
            <v>1974.1220752797565</v>
          </cell>
          <cell r="AR406">
            <v>13174.472075279758</v>
          </cell>
        </row>
        <row r="407">
          <cell r="B407" t="str">
            <v>Flores Reyes Lizeth De Los Angeles</v>
          </cell>
          <cell r="C407">
            <v>183.13400000000001</v>
          </cell>
          <cell r="D407">
            <v>5494.02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915.67000000000007</v>
          </cell>
          <cell r="J407">
            <v>7325.3600000000006</v>
          </cell>
          <cell r="K407">
            <v>5494.02</v>
          </cell>
          <cell r="L407">
            <v>281.99500000000012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5776.0150000000003</v>
          </cell>
          <cell r="S407">
            <v>4910.1900000000005</v>
          </cell>
          <cell r="T407">
            <v>0.10879999999999999</v>
          </cell>
          <cell r="U407">
            <v>94.201759999999979</v>
          </cell>
          <cell r="V407">
            <v>288.33</v>
          </cell>
          <cell r="W407">
            <v>382.53175999999996</v>
          </cell>
          <cell r="X407">
            <v>382.53175999999996</v>
          </cell>
          <cell r="Y407">
            <v>294.63</v>
          </cell>
          <cell r="Z407">
            <v>87.901759999999967</v>
          </cell>
          <cell r="AA407">
            <v>6321.7882400000008</v>
          </cell>
          <cell r="AB407">
            <v>13647.148240000002</v>
          </cell>
          <cell r="AC407">
            <v>15709.172075279759</v>
          </cell>
          <cell r="AD407">
            <v>12009.95</v>
          </cell>
          <cell r="AE407">
            <v>0.21360000000000001</v>
          </cell>
          <cell r="AF407">
            <v>790.15383527975644</v>
          </cell>
          <cell r="AG407">
            <v>1271.8699999999999</v>
          </cell>
          <cell r="AH407">
            <v>2062.0238352797564</v>
          </cell>
          <cell r="AI407">
            <v>2062.0238352797564</v>
          </cell>
          <cell r="AJ407">
            <v>0</v>
          </cell>
          <cell r="AK407">
            <v>2062.0238352797564</v>
          </cell>
          <cell r="AL407">
            <v>13647.148240000002</v>
          </cell>
          <cell r="AM407">
            <v>0</v>
          </cell>
          <cell r="AN407">
            <v>403</v>
          </cell>
          <cell r="AO407">
            <v>0</v>
          </cell>
          <cell r="AP407">
            <v>407</v>
          </cell>
          <cell r="AQ407">
            <v>1974.1220752797565</v>
          </cell>
          <cell r="AR407">
            <v>13174.472075279758</v>
          </cell>
        </row>
        <row r="408">
          <cell r="B408" t="str">
            <v>Pech Pavon Maria Jesus</v>
          </cell>
          <cell r="C408">
            <v>191.27100000000002</v>
          </cell>
          <cell r="D408">
            <v>5738.13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956.35500000000002</v>
          </cell>
          <cell r="J408">
            <v>7650.84</v>
          </cell>
          <cell r="K408">
            <v>5738.13</v>
          </cell>
          <cell r="L408">
            <v>322.68000000000006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6060.81</v>
          </cell>
          <cell r="S408">
            <v>4910.1900000000005</v>
          </cell>
          <cell r="T408">
            <v>0.10879999999999999</v>
          </cell>
          <cell r="U408">
            <v>125.18745599999998</v>
          </cell>
          <cell r="V408">
            <v>288.33</v>
          </cell>
          <cell r="W408">
            <v>413.51745599999998</v>
          </cell>
          <cell r="X408">
            <v>413.51745599999998</v>
          </cell>
          <cell r="Y408">
            <v>294.63</v>
          </cell>
          <cell r="Z408">
            <v>118.88745599999999</v>
          </cell>
          <cell r="AA408">
            <v>6575.5975440000002</v>
          </cell>
          <cell r="AB408">
            <v>14226.437544</v>
          </cell>
          <cell r="AC408">
            <v>16445.806490335708</v>
          </cell>
          <cell r="AD408">
            <v>12009.95</v>
          </cell>
          <cell r="AE408">
            <v>0.21360000000000001</v>
          </cell>
          <cell r="AF408">
            <v>947.49894633570716</v>
          </cell>
          <cell r="AG408">
            <v>1271.8699999999999</v>
          </cell>
          <cell r="AH408">
            <v>2219.3689463357068</v>
          </cell>
          <cell r="AI408">
            <v>2219.3689463357068</v>
          </cell>
          <cell r="AJ408">
            <v>0</v>
          </cell>
          <cell r="AK408">
            <v>2219.3689463357068</v>
          </cell>
          <cell r="AL408">
            <v>14226.437544</v>
          </cell>
          <cell r="AM408">
            <v>0</v>
          </cell>
          <cell r="AN408">
            <v>404</v>
          </cell>
          <cell r="AO408">
            <v>0</v>
          </cell>
          <cell r="AP408">
            <v>408</v>
          </cell>
          <cell r="AQ408">
            <v>2100.4814903357069</v>
          </cell>
          <cell r="AR408">
            <v>13911.106490335707</v>
          </cell>
        </row>
        <row r="409">
          <cell r="B409" t="str">
            <v>Ferreiro Vazquez Maria Alejandra</v>
          </cell>
          <cell r="C409">
            <v>191.27100000000002</v>
          </cell>
          <cell r="D409">
            <v>5738.13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956.35500000000002</v>
          </cell>
          <cell r="J409">
            <v>7650.84</v>
          </cell>
          <cell r="K409">
            <v>5738.13</v>
          </cell>
          <cell r="L409">
            <v>322.68000000000006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6060.81</v>
          </cell>
          <cell r="S409">
            <v>4910.1900000000005</v>
          </cell>
          <cell r="T409">
            <v>0.10879999999999999</v>
          </cell>
          <cell r="U409">
            <v>125.18745599999998</v>
          </cell>
          <cell r="V409">
            <v>288.33</v>
          </cell>
          <cell r="W409">
            <v>413.51745599999998</v>
          </cell>
          <cell r="X409">
            <v>413.51745599999998</v>
          </cell>
          <cell r="Y409">
            <v>294.63</v>
          </cell>
          <cell r="Z409">
            <v>118.88745599999999</v>
          </cell>
          <cell r="AA409">
            <v>6575.5975440000002</v>
          </cell>
          <cell r="AB409">
            <v>14226.437544</v>
          </cell>
          <cell r="AC409">
            <v>16445.806490335708</v>
          </cell>
          <cell r="AD409">
            <v>12009.95</v>
          </cell>
          <cell r="AE409">
            <v>0.21360000000000001</v>
          </cell>
          <cell r="AF409">
            <v>947.49894633570716</v>
          </cell>
          <cell r="AG409">
            <v>1271.8699999999999</v>
          </cell>
          <cell r="AH409">
            <v>2219.3689463357068</v>
          </cell>
          <cell r="AI409">
            <v>2219.3689463357068</v>
          </cell>
          <cell r="AJ409">
            <v>0</v>
          </cell>
          <cell r="AK409">
            <v>2219.3689463357068</v>
          </cell>
          <cell r="AL409">
            <v>14226.437544</v>
          </cell>
          <cell r="AM409">
            <v>0</v>
          </cell>
          <cell r="AN409">
            <v>405</v>
          </cell>
          <cell r="AO409">
            <v>0</v>
          </cell>
          <cell r="AP409">
            <v>409</v>
          </cell>
          <cell r="AQ409">
            <v>2100.4814903357069</v>
          </cell>
          <cell r="AR409">
            <v>13911.106490335707</v>
          </cell>
        </row>
        <row r="410">
          <cell r="B410" t="str">
            <v>Ayuso Aviles Wilbert Ernesto</v>
          </cell>
          <cell r="C410">
            <v>199.27066666666667</v>
          </cell>
          <cell r="D410">
            <v>5978.12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996.35333333333335</v>
          </cell>
          <cell r="J410">
            <v>7970.8266666666668</v>
          </cell>
          <cell r="K410">
            <v>5978.12</v>
          </cell>
          <cell r="L410">
            <v>362.6783333333334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6340.7983333333332</v>
          </cell>
          <cell r="S410">
            <v>4910.1900000000005</v>
          </cell>
          <cell r="T410">
            <v>0.10879999999999999</v>
          </cell>
          <cell r="U410">
            <v>155.6501866666666</v>
          </cell>
          <cell r="V410">
            <v>288.33</v>
          </cell>
          <cell r="W410">
            <v>443.98018666666655</v>
          </cell>
          <cell r="X410">
            <v>443.98018666666655</v>
          </cell>
          <cell r="Y410">
            <v>253.54</v>
          </cell>
          <cell r="Z410">
            <v>190.44018666666656</v>
          </cell>
          <cell r="AA410">
            <v>6784.0331466666667</v>
          </cell>
          <cell r="AB410">
            <v>14754.859813333333</v>
          </cell>
          <cell r="AC410">
            <v>17117.757494065783</v>
          </cell>
          <cell r="AD410">
            <v>12009.95</v>
          </cell>
          <cell r="AE410">
            <v>0.21360000000000001</v>
          </cell>
          <cell r="AF410">
            <v>1091.0276807324512</v>
          </cell>
          <cell r="AG410">
            <v>1271.8699999999999</v>
          </cell>
          <cell r="AH410">
            <v>2362.8976807324511</v>
          </cell>
          <cell r="AI410">
            <v>2362.8976807324511</v>
          </cell>
          <cell r="AJ410">
            <v>0</v>
          </cell>
          <cell r="AK410">
            <v>2362.8976807324511</v>
          </cell>
          <cell r="AL410">
            <v>14754.859813333333</v>
          </cell>
          <cell r="AM410">
            <v>0</v>
          </cell>
          <cell r="AN410">
            <v>406</v>
          </cell>
          <cell r="AO410">
            <v>0</v>
          </cell>
          <cell r="AP410">
            <v>410</v>
          </cell>
          <cell r="AQ410">
            <v>2172.4574940657844</v>
          </cell>
          <cell r="AR410">
            <v>14583.057494065783</v>
          </cell>
        </row>
        <row r="411">
          <cell r="B411" t="str">
            <v>Quijano Moo Victor Manuel</v>
          </cell>
          <cell r="C411">
            <v>207.27033333333335</v>
          </cell>
          <cell r="D411">
            <v>6218.1100000000006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1036.3516666666667</v>
          </cell>
          <cell r="J411">
            <v>8290.8133333333335</v>
          </cell>
          <cell r="K411">
            <v>6218.1100000000006</v>
          </cell>
          <cell r="L411">
            <v>402.67666666666673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6620.7866666666669</v>
          </cell>
          <cell r="S411">
            <v>4910.1900000000005</v>
          </cell>
          <cell r="T411">
            <v>0.10879999999999999</v>
          </cell>
          <cell r="U411">
            <v>186.11291733333329</v>
          </cell>
          <cell r="V411">
            <v>288.33</v>
          </cell>
          <cell r="W411">
            <v>474.4429173333333</v>
          </cell>
          <cell r="X411">
            <v>474.4429173333333</v>
          </cell>
          <cell r="Y411">
            <v>253.54</v>
          </cell>
          <cell r="Z411">
            <v>220.90291733333331</v>
          </cell>
          <cell r="AA411">
            <v>7033.5587493333342</v>
          </cell>
          <cell r="AB411">
            <v>15324.372082666669</v>
          </cell>
          <cell r="AC411">
            <v>17841.959260766362</v>
          </cell>
          <cell r="AD411">
            <v>12009.95</v>
          </cell>
          <cell r="AE411">
            <v>0.21360000000000001</v>
          </cell>
          <cell r="AF411">
            <v>1245.7171780996948</v>
          </cell>
          <cell r="AG411">
            <v>1271.8699999999999</v>
          </cell>
          <cell r="AH411">
            <v>2517.5871780996949</v>
          </cell>
          <cell r="AI411">
            <v>2517.5871780996949</v>
          </cell>
          <cell r="AJ411">
            <v>0</v>
          </cell>
          <cell r="AK411">
            <v>2517.5871780996949</v>
          </cell>
          <cell r="AL411">
            <v>15324.372082666667</v>
          </cell>
          <cell r="AM411">
            <v>0</v>
          </cell>
          <cell r="AN411">
            <v>407</v>
          </cell>
          <cell r="AO411">
            <v>0</v>
          </cell>
          <cell r="AP411">
            <v>411</v>
          </cell>
          <cell r="AQ411">
            <v>2296.6842607663616</v>
          </cell>
          <cell r="AR411">
            <v>15307.259260766361</v>
          </cell>
        </row>
        <row r="412">
          <cell r="B412" t="str">
            <v>Ramirez Perera Neyra</v>
          </cell>
          <cell r="C412">
            <v>209.91400000000002</v>
          </cell>
          <cell r="D412">
            <v>6297.42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1049.57</v>
          </cell>
          <cell r="J412">
            <v>8396.5600000000013</v>
          </cell>
          <cell r="K412">
            <v>6297.42</v>
          </cell>
          <cell r="L412">
            <v>415.89499999999998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6713.3150000000005</v>
          </cell>
          <cell r="S412">
            <v>4910.1900000000005</v>
          </cell>
          <cell r="T412">
            <v>0.10879999999999999</v>
          </cell>
          <cell r="U412">
            <v>196.17999999999998</v>
          </cell>
          <cell r="V412">
            <v>288.33</v>
          </cell>
          <cell r="W412">
            <v>484.51</v>
          </cell>
          <cell r="X412">
            <v>484.51</v>
          </cell>
          <cell r="Y412">
            <v>253.54</v>
          </cell>
          <cell r="Z412">
            <v>230.97</v>
          </cell>
          <cell r="AA412">
            <v>7116.0199999999995</v>
          </cell>
          <cell r="AB412">
            <v>15512.580000000002</v>
          </cell>
          <cell r="AC412">
            <v>18081.287741607328</v>
          </cell>
          <cell r="AD412">
            <v>12009.95</v>
          </cell>
          <cell r="AE412">
            <v>0.21360000000000001</v>
          </cell>
          <cell r="AF412">
            <v>1296.8377416073251</v>
          </cell>
          <cell r="AG412">
            <v>1271.8699999999999</v>
          </cell>
          <cell r="AH412">
            <v>2568.7077416073253</v>
          </cell>
          <cell r="AI412">
            <v>2568.7077416073253</v>
          </cell>
          <cell r="AJ412">
            <v>0</v>
          </cell>
          <cell r="AK412">
            <v>2568.7077416073253</v>
          </cell>
          <cell r="AL412">
            <v>15512.580000000002</v>
          </cell>
          <cell r="AM412">
            <v>0</v>
          </cell>
          <cell r="AN412">
            <v>408</v>
          </cell>
          <cell r="AO412">
            <v>0</v>
          </cell>
          <cell r="AP412">
            <v>412</v>
          </cell>
          <cell r="AQ412">
            <v>2337.7377416073255</v>
          </cell>
          <cell r="AR412">
            <v>15546.587741607327</v>
          </cell>
        </row>
        <row r="413">
          <cell r="B413" t="str">
            <v>Lavin Leal Juan Carlos</v>
          </cell>
          <cell r="C413">
            <v>227.76733333333334</v>
          </cell>
          <cell r="D413">
            <v>6833.02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1138.8366666666668</v>
          </cell>
          <cell r="J413">
            <v>9110.6933333333327</v>
          </cell>
          <cell r="K413">
            <v>6833.02</v>
          </cell>
          <cell r="L413">
            <v>505.16166666666686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7338.1816666666673</v>
          </cell>
          <cell r="S413">
            <v>4910.1900000000005</v>
          </cell>
          <cell r="T413">
            <v>0.10879999999999999</v>
          </cell>
          <cell r="U413">
            <v>264.16549333333336</v>
          </cell>
          <cell r="V413">
            <v>288.33</v>
          </cell>
          <cell r="W413">
            <v>552.49549333333334</v>
          </cell>
          <cell r="X413">
            <v>552.49549333333334</v>
          </cell>
          <cell r="Y413">
            <v>217.61</v>
          </cell>
          <cell r="Z413">
            <v>334.88549333333333</v>
          </cell>
          <cell r="AA413">
            <v>7636.9711733333343</v>
          </cell>
          <cell r="AB413">
            <v>16747.664506666668</v>
          </cell>
          <cell r="AC413">
            <v>19651.84281112242</v>
          </cell>
          <cell r="AD413">
            <v>12009.95</v>
          </cell>
          <cell r="AE413">
            <v>0.21360000000000001</v>
          </cell>
          <cell r="AF413">
            <v>1632.3083044557488</v>
          </cell>
          <cell r="AG413">
            <v>1271.8699999999999</v>
          </cell>
          <cell r="AH413">
            <v>2904.1783044557487</v>
          </cell>
          <cell r="AI413">
            <v>2904.1783044557487</v>
          </cell>
          <cell r="AJ413">
            <v>0</v>
          </cell>
          <cell r="AK413">
            <v>2904.1783044557487</v>
          </cell>
          <cell r="AL413">
            <v>16747.664506666672</v>
          </cell>
          <cell r="AM413">
            <v>0</v>
          </cell>
          <cell r="AN413">
            <v>409</v>
          </cell>
          <cell r="AO413">
            <v>0</v>
          </cell>
          <cell r="AP413">
            <v>413</v>
          </cell>
          <cell r="AQ413">
            <v>2569.2928111224155</v>
          </cell>
          <cell r="AR413">
            <v>17117.14281112242</v>
          </cell>
        </row>
        <row r="414">
          <cell r="B414" t="str">
            <v>Sanchez Chulines Samuel Antonio</v>
          </cell>
          <cell r="C414">
            <v>227.87033333333335</v>
          </cell>
          <cell r="D414">
            <v>6836.1100000000006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1139.3516666666667</v>
          </cell>
          <cell r="J414">
            <v>9114.8133333333335</v>
          </cell>
          <cell r="K414">
            <v>6836.1100000000006</v>
          </cell>
          <cell r="L414">
            <v>505.67666666666673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7341.7866666666669</v>
          </cell>
          <cell r="S414">
            <v>4910.1900000000005</v>
          </cell>
          <cell r="T414">
            <v>0.10879999999999999</v>
          </cell>
          <cell r="U414">
            <v>264.5577173333333</v>
          </cell>
          <cell r="V414">
            <v>288.33</v>
          </cell>
          <cell r="W414">
            <v>552.88771733333328</v>
          </cell>
          <cell r="X414">
            <v>552.88771733333328</v>
          </cell>
          <cell r="Y414">
            <v>217.61</v>
          </cell>
          <cell r="Z414">
            <v>335.27771733333327</v>
          </cell>
          <cell r="AA414">
            <v>7640.1839493333337</v>
          </cell>
          <cell r="AB414">
            <v>16754.997282666667</v>
          </cell>
          <cell r="AC414">
            <v>19661.16729738894</v>
          </cell>
          <cell r="AD414">
            <v>12009.95</v>
          </cell>
          <cell r="AE414">
            <v>0.21360000000000001</v>
          </cell>
          <cell r="AF414">
            <v>1634.3000147222774</v>
          </cell>
          <cell r="AG414">
            <v>1271.8699999999999</v>
          </cell>
          <cell r="AH414">
            <v>2906.1700147222773</v>
          </cell>
          <cell r="AI414">
            <v>2906.1700147222773</v>
          </cell>
          <cell r="AJ414">
            <v>0</v>
          </cell>
          <cell r="AK414">
            <v>2906.1700147222773</v>
          </cell>
          <cell r="AL414">
            <v>16754.997282666664</v>
          </cell>
          <cell r="AM414">
            <v>0</v>
          </cell>
          <cell r="AN414">
            <v>410</v>
          </cell>
          <cell r="AO414">
            <v>0</v>
          </cell>
          <cell r="AP414">
            <v>414</v>
          </cell>
          <cell r="AQ414">
            <v>2570.8922973889439</v>
          </cell>
          <cell r="AR414">
            <v>17126.467297388939</v>
          </cell>
        </row>
        <row r="415">
          <cell r="B415" t="str">
            <v>Flota Estrada Vanessa</v>
          </cell>
          <cell r="C415">
            <v>305.22333333333336</v>
          </cell>
          <cell r="D415">
            <v>9156.7000000000007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1526.1166666666668</v>
          </cell>
          <cell r="J415">
            <v>12208.933333333334</v>
          </cell>
          <cell r="K415">
            <v>9156.7000000000007</v>
          </cell>
          <cell r="L415">
            <v>892.44166666666683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10049.141666666668</v>
          </cell>
          <cell r="S415">
            <v>10031.08</v>
          </cell>
          <cell r="T415">
            <v>0.1792</v>
          </cell>
          <cell r="U415">
            <v>3.2366506666669621</v>
          </cell>
          <cell r="V415">
            <v>917.26</v>
          </cell>
          <cell r="W415">
            <v>920.49665066666694</v>
          </cell>
          <cell r="X415">
            <v>920.49665066666694</v>
          </cell>
          <cell r="Y415">
            <v>0</v>
          </cell>
          <cell r="Z415">
            <v>920.49665066666694</v>
          </cell>
          <cell r="AA415">
            <v>9762.3200160000015</v>
          </cell>
          <cell r="AB415">
            <v>21971.253349333336</v>
          </cell>
          <cell r="AC415">
            <v>26352.776785216181</v>
          </cell>
          <cell r="AD415">
            <v>24222.32</v>
          </cell>
          <cell r="AE415">
            <v>0.23519999999999999</v>
          </cell>
          <cell r="AF415">
            <v>501.08343588284595</v>
          </cell>
          <cell r="AG415">
            <v>3880.44</v>
          </cell>
          <cell r="AH415">
            <v>4381.5234358828457</v>
          </cell>
          <cell r="AI415">
            <v>4381.5234358828457</v>
          </cell>
          <cell r="AJ415">
            <v>0</v>
          </cell>
          <cell r="AK415">
            <v>4381.5234358828457</v>
          </cell>
          <cell r="AL415">
            <v>21971.253349333336</v>
          </cell>
          <cell r="AM415">
            <v>0</v>
          </cell>
          <cell r="AN415">
            <v>411</v>
          </cell>
          <cell r="AO415">
            <v>0</v>
          </cell>
          <cell r="AP415">
            <v>415</v>
          </cell>
          <cell r="AQ415">
            <v>3461.0267852161787</v>
          </cell>
          <cell r="AR415">
            <v>23818.076785216181</v>
          </cell>
        </row>
        <row r="416">
          <cell r="B416" t="str">
            <v>Rubio Rejon Patricia Del Carmen</v>
          </cell>
          <cell r="C416">
            <v>315.86666666666667</v>
          </cell>
          <cell r="D416">
            <v>9476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1579.3333333333333</v>
          </cell>
          <cell r="J416">
            <v>12634.666666666668</v>
          </cell>
          <cell r="K416">
            <v>9476</v>
          </cell>
          <cell r="L416">
            <v>945.6583333333333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10421.658333333333</v>
          </cell>
          <cell r="S416">
            <v>10031.08</v>
          </cell>
          <cell r="T416">
            <v>0.1792</v>
          </cell>
          <cell r="U416">
            <v>69.991637333333259</v>
          </cell>
          <cell r="V416">
            <v>917.26</v>
          </cell>
          <cell r="W416">
            <v>987.25163733333329</v>
          </cell>
          <cell r="X416">
            <v>987.25163733333329</v>
          </cell>
          <cell r="Y416">
            <v>0</v>
          </cell>
          <cell r="Z416">
            <v>987.25163733333329</v>
          </cell>
          <cell r="AA416">
            <v>10068.081696000001</v>
          </cell>
          <cell r="AB416">
            <v>22702.748362666669</v>
          </cell>
          <cell r="AC416">
            <v>27309.22947001395</v>
          </cell>
          <cell r="AD416">
            <v>24222.32</v>
          </cell>
          <cell r="AE416">
            <v>0.23519999999999999</v>
          </cell>
          <cell r="AF416">
            <v>726.04110734728113</v>
          </cell>
          <cell r="AG416">
            <v>3880.44</v>
          </cell>
          <cell r="AH416">
            <v>4606.4811073472811</v>
          </cell>
          <cell r="AI416">
            <v>4606.4811073472811</v>
          </cell>
          <cell r="AJ416">
            <v>0</v>
          </cell>
          <cell r="AK416">
            <v>4606.4811073472811</v>
          </cell>
          <cell r="AL416">
            <v>22702.748362666669</v>
          </cell>
          <cell r="AM416">
            <v>0</v>
          </cell>
          <cell r="AN416">
            <v>412</v>
          </cell>
          <cell r="AO416">
            <v>0</v>
          </cell>
          <cell r="AP416">
            <v>416</v>
          </cell>
          <cell r="AQ416">
            <v>3619.2294700139478</v>
          </cell>
          <cell r="AR416">
            <v>24774.529470013949</v>
          </cell>
        </row>
        <row r="417">
          <cell r="B417" t="str">
            <v>Machain Chable Miguel Angel</v>
          </cell>
          <cell r="C417">
            <v>315.86666666666667</v>
          </cell>
          <cell r="D417">
            <v>9476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1579.3333333333333</v>
          </cell>
          <cell r="J417">
            <v>12634.666666666668</v>
          </cell>
          <cell r="K417">
            <v>9476</v>
          </cell>
          <cell r="L417">
            <v>945.6583333333333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10421.658333333333</v>
          </cell>
          <cell r="S417">
            <v>10031.08</v>
          </cell>
          <cell r="T417">
            <v>0.1792</v>
          </cell>
          <cell r="U417">
            <v>69.991637333333259</v>
          </cell>
          <cell r="V417">
            <v>917.26</v>
          </cell>
          <cell r="W417">
            <v>987.25163733333329</v>
          </cell>
          <cell r="X417">
            <v>987.25163733333329</v>
          </cell>
          <cell r="Y417">
            <v>0</v>
          </cell>
          <cell r="Z417">
            <v>987.25163733333329</v>
          </cell>
          <cell r="AA417">
            <v>10068.081696000001</v>
          </cell>
          <cell r="AB417">
            <v>22702.748362666669</v>
          </cell>
          <cell r="AC417">
            <v>27309.22947001395</v>
          </cell>
          <cell r="AD417">
            <v>24222.32</v>
          </cell>
          <cell r="AE417">
            <v>0.23519999999999999</v>
          </cell>
          <cell r="AF417">
            <v>726.04110734728113</v>
          </cell>
          <cell r="AG417">
            <v>3880.44</v>
          </cell>
          <cell r="AH417">
            <v>4606.4811073472811</v>
          </cell>
          <cell r="AI417">
            <v>4606.4811073472811</v>
          </cell>
          <cell r="AJ417">
            <v>0</v>
          </cell>
          <cell r="AK417">
            <v>4606.4811073472811</v>
          </cell>
          <cell r="AL417">
            <v>22702.748362666669</v>
          </cell>
          <cell r="AM417">
            <v>0</v>
          </cell>
          <cell r="AN417">
            <v>413</v>
          </cell>
          <cell r="AO417">
            <v>0</v>
          </cell>
          <cell r="AP417">
            <v>417</v>
          </cell>
          <cell r="AQ417">
            <v>3619.2294700139478</v>
          </cell>
          <cell r="AR417">
            <v>24774.529470013949</v>
          </cell>
        </row>
        <row r="418">
          <cell r="B418" t="str">
            <v>Arceo Verde Sugey Guadalupe</v>
          </cell>
          <cell r="C418">
            <v>181.00533333333334</v>
          </cell>
          <cell r="D418">
            <v>5430.16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905.02666666666664</v>
          </cell>
          <cell r="J418">
            <v>7240.2133333333331</v>
          </cell>
          <cell r="K418">
            <v>5430.16</v>
          </cell>
          <cell r="L418">
            <v>271.35166666666669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5701.5116666666663</v>
          </cell>
          <cell r="S418">
            <v>4910.1900000000005</v>
          </cell>
          <cell r="T418">
            <v>0.10879999999999999</v>
          </cell>
          <cell r="U418">
            <v>86.095797333333238</v>
          </cell>
          <cell r="V418">
            <v>288.33</v>
          </cell>
          <cell r="W418">
            <v>374.42579733333321</v>
          </cell>
          <cell r="X418">
            <v>374.42579733333321</v>
          </cell>
          <cell r="Y418">
            <v>294.63</v>
          </cell>
          <cell r="Z418">
            <v>79.795797333333212</v>
          </cell>
          <cell r="AA418">
            <v>6255.3908693333333</v>
          </cell>
          <cell r="AB418">
            <v>13495.604202666666</v>
          </cell>
          <cell r="AC418">
            <v>15516.466025771446</v>
          </cell>
          <cell r="AD418">
            <v>12009.95</v>
          </cell>
          <cell r="AE418">
            <v>0.21360000000000001</v>
          </cell>
          <cell r="AF418">
            <v>748.99182310478068</v>
          </cell>
          <cell r="AG418">
            <v>1271.8699999999999</v>
          </cell>
          <cell r="AH418">
            <v>2020.8618231047806</v>
          </cell>
          <cell r="AI418">
            <v>2020.8618231047806</v>
          </cell>
          <cell r="AJ418">
            <v>0</v>
          </cell>
          <cell r="AK418">
            <v>2020.8618231047806</v>
          </cell>
          <cell r="AL418">
            <v>13495.604202666666</v>
          </cell>
          <cell r="AM418">
            <v>0</v>
          </cell>
          <cell r="AN418">
            <v>414</v>
          </cell>
          <cell r="AO418">
            <v>0</v>
          </cell>
          <cell r="AP418">
            <v>418</v>
          </cell>
          <cell r="AQ418">
            <v>1941.0660257714474</v>
          </cell>
          <cell r="AR418">
            <v>12981.766025771445</v>
          </cell>
        </row>
        <row r="419">
          <cell r="B419" t="str">
            <v>Gomez Paredes Gloria Leticia</v>
          </cell>
          <cell r="C419">
            <v>193.98333333333332</v>
          </cell>
          <cell r="D419">
            <v>5819.5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969.91666666666663</v>
          </cell>
          <cell r="J419">
            <v>7759.333333333333</v>
          </cell>
          <cell r="K419">
            <v>5819.5</v>
          </cell>
          <cell r="L419">
            <v>336.24166666666667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6155.7416666666668</v>
          </cell>
          <cell r="S419">
            <v>4910.1900000000005</v>
          </cell>
          <cell r="T419">
            <v>0.10879999999999999</v>
          </cell>
          <cell r="U419">
            <v>135.51602133333327</v>
          </cell>
          <cell r="V419">
            <v>288.33</v>
          </cell>
          <cell r="W419">
            <v>423.84602133333328</v>
          </cell>
          <cell r="X419">
            <v>423.84602133333328</v>
          </cell>
          <cell r="Y419">
            <v>294.63</v>
          </cell>
          <cell r="Z419">
            <v>129.21602133333329</v>
          </cell>
          <cell r="AA419">
            <v>6660.2006453333333</v>
          </cell>
          <cell r="AB419">
            <v>14419.533978666666</v>
          </cell>
          <cell r="AC419">
            <v>16691.351295354358</v>
          </cell>
          <cell r="AD419">
            <v>12009.95</v>
          </cell>
          <cell r="AE419">
            <v>0.21360000000000001</v>
          </cell>
          <cell r="AF419">
            <v>999.94731668769066</v>
          </cell>
          <cell r="AG419">
            <v>1271.8699999999999</v>
          </cell>
          <cell r="AH419">
            <v>2271.8173166876904</v>
          </cell>
          <cell r="AI419">
            <v>2271.8173166876904</v>
          </cell>
          <cell r="AJ419">
            <v>0</v>
          </cell>
          <cell r="AK419">
            <v>2271.8173166876904</v>
          </cell>
          <cell r="AL419">
            <v>14419.533978666666</v>
          </cell>
          <cell r="AM419">
            <v>0</v>
          </cell>
          <cell r="AN419">
            <v>415</v>
          </cell>
          <cell r="AO419">
            <v>0</v>
          </cell>
          <cell r="AP419">
            <v>419</v>
          </cell>
          <cell r="AQ419">
            <v>2142.6012953543573</v>
          </cell>
          <cell r="AR419">
            <v>14156.651295354357</v>
          </cell>
        </row>
        <row r="420">
          <cell r="B420" t="str">
            <v>Rosel Ramirez Marisol</v>
          </cell>
          <cell r="C420">
            <v>218.97800000000001</v>
          </cell>
          <cell r="D420">
            <v>6569.34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1094.8900000000001</v>
          </cell>
          <cell r="J420">
            <v>8759.1200000000008</v>
          </cell>
          <cell r="K420">
            <v>6569.34</v>
          </cell>
          <cell r="L420">
            <v>461.21500000000015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7030.5550000000003</v>
          </cell>
          <cell r="S420">
            <v>4910.1900000000005</v>
          </cell>
          <cell r="T420">
            <v>0.10879999999999999</v>
          </cell>
          <cell r="U420">
            <v>230.69571199999996</v>
          </cell>
          <cell r="V420">
            <v>288.33</v>
          </cell>
          <cell r="W420">
            <v>519.02571199999988</v>
          </cell>
          <cell r="X420">
            <v>519.02571199999988</v>
          </cell>
          <cell r="Y420">
            <v>253.54</v>
          </cell>
          <cell r="Z420">
            <v>265.48571199999992</v>
          </cell>
          <cell r="AA420">
            <v>7398.7442880000008</v>
          </cell>
          <cell r="AB420">
            <v>16157.864288000001</v>
          </cell>
          <cell r="AC420">
            <v>18901.842533062052</v>
          </cell>
          <cell r="AD420">
            <v>12009.95</v>
          </cell>
          <cell r="AE420">
            <v>0.21360000000000001</v>
          </cell>
          <cell r="AF420">
            <v>1472.1082450620543</v>
          </cell>
          <cell r="AG420">
            <v>1271.8699999999999</v>
          </cell>
          <cell r="AH420">
            <v>2743.9782450620542</v>
          </cell>
          <cell r="AI420">
            <v>2743.9782450620542</v>
          </cell>
          <cell r="AJ420">
            <v>0</v>
          </cell>
          <cell r="AK420">
            <v>2743.9782450620542</v>
          </cell>
          <cell r="AL420">
            <v>16157.864287999997</v>
          </cell>
          <cell r="AM420">
            <v>0</v>
          </cell>
          <cell r="AN420">
            <v>416</v>
          </cell>
          <cell r="AO420">
            <v>0</v>
          </cell>
          <cell r="AP420">
            <v>420</v>
          </cell>
          <cell r="AQ420">
            <v>2478.4925330620545</v>
          </cell>
          <cell r="AR420">
            <v>16367.142533062051</v>
          </cell>
        </row>
        <row r="421">
          <cell r="B421" t="str">
            <v>Herrera Marrufo Daniel</v>
          </cell>
          <cell r="C421">
            <v>315.86666666666667</v>
          </cell>
          <cell r="D421">
            <v>9476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1579.3333333333333</v>
          </cell>
          <cell r="J421">
            <v>12634.666666666668</v>
          </cell>
          <cell r="K421">
            <v>9476</v>
          </cell>
          <cell r="L421">
            <v>945.6583333333333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10421.658333333333</v>
          </cell>
          <cell r="S421">
            <v>10031.08</v>
          </cell>
          <cell r="T421">
            <v>0.1792</v>
          </cell>
          <cell r="U421">
            <v>69.991637333333259</v>
          </cell>
          <cell r="V421">
            <v>917.26</v>
          </cell>
          <cell r="W421">
            <v>987.25163733333329</v>
          </cell>
          <cell r="X421">
            <v>987.25163733333329</v>
          </cell>
          <cell r="Y421">
            <v>0</v>
          </cell>
          <cell r="Z421">
            <v>987.25163733333329</v>
          </cell>
          <cell r="AA421">
            <v>10068.081696000001</v>
          </cell>
          <cell r="AB421">
            <v>22702.748362666669</v>
          </cell>
          <cell r="AC421">
            <v>27309.22947001395</v>
          </cell>
          <cell r="AD421">
            <v>24222.32</v>
          </cell>
          <cell r="AE421">
            <v>0.23519999999999999</v>
          </cell>
          <cell r="AF421">
            <v>726.04110734728113</v>
          </cell>
          <cell r="AG421">
            <v>3880.44</v>
          </cell>
          <cell r="AH421">
            <v>4606.4811073472811</v>
          </cell>
          <cell r="AI421">
            <v>4606.4811073472811</v>
          </cell>
          <cell r="AJ421">
            <v>0</v>
          </cell>
          <cell r="AK421">
            <v>4606.4811073472811</v>
          </cell>
          <cell r="AL421">
            <v>22702.748362666669</v>
          </cell>
          <cell r="AM421">
            <v>0</v>
          </cell>
          <cell r="AN421">
            <v>417</v>
          </cell>
          <cell r="AO421">
            <v>0</v>
          </cell>
          <cell r="AP421">
            <v>421</v>
          </cell>
          <cell r="AQ421">
            <v>3619.2294700139478</v>
          </cell>
          <cell r="AR421">
            <v>24774.529470013949</v>
          </cell>
        </row>
        <row r="422">
          <cell r="B422" t="str">
            <v>May Naal Isela</v>
          </cell>
          <cell r="C422">
            <v>191.27100000000002</v>
          </cell>
          <cell r="D422">
            <v>5738.13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956.35500000000002</v>
          </cell>
          <cell r="J422">
            <v>7650.84</v>
          </cell>
          <cell r="K422">
            <v>5738.13</v>
          </cell>
          <cell r="L422">
            <v>322.68000000000006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6060.81</v>
          </cell>
          <cell r="S422">
            <v>4910.1900000000005</v>
          </cell>
          <cell r="T422">
            <v>0.10879999999999999</v>
          </cell>
          <cell r="U422">
            <v>125.18745599999998</v>
          </cell>
          <cell r="V422">
            <v>288.33</v>
          </cell>
          <cell r="W422">
            <v>413.51745599999998</v>
          </cell>
          <cell r="X422">
            <v>413.51745599999998</v>
          </cell>
          <cell r="Y422">
            <v>294.63</v>
          </cell>
          <cell r="Z422">
            <v>118.88745599999999</v>
          </cell>
          <cell r="AA422">
            <v>6575.5975440000002</v>
          </cell>
          <cell r="AB422">
            <v>14226.437544</v>
          </cell>
          <cell r="AC422">
            <v>16445.806490335708</v>
          </cell>
          <cell r="AD422">
            <v>12009.95</v>
          </cell>
          <cell r="AE422">
            <v>0.21360000000000001</v>
          </cell>
          <cell r="AF422">
            <v>947.49894633570716</v>
          </cell>
          <cell r="AG422">
            <v>1271.8699999999999</v>
          </cell>
          <cell r="AH422">
            <v>2219.3689463357068</v>
          </cell>
          <cell r="AI422">
            <v>2219.3689463357068</v>
          </cell>
          <cell r="AJ422">
            <v>0</v>
          </cell>
          <cell r="AK422">
            <v>2219.3689463357068</v>
          </cell>
          <cell r="AL422">
            <v>14226.437544</v>
          </cell>
          <cell r="AM422">
            <v>0</v>
          </cell>
          <cell r="AN422">
            <v>418</v>
          </cell>
          <cell r="AO422">
            <v>0</v>
          </cell>
          <cell r="AP422">
            <v>422</v>
          </cell>
          <cell r="AQ422">
            <v>2100.4814903357069</v>
          </cell>
          <cell r="AR422">
            <v>13911.106490335707</v>
          </cell>
        </row>
        <row r="423">
          <cell r="B423" t="str">
            <v>Cocom Aban Leovigildo</v>
          </cell>
          <cell r="C423">
            <v>202.63533333333334</v>
          </cell>
          <cell r="D423">
            <v>6079.06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1013.1766666666667</v>
          </cell>
          <cell r="J423">
            <v>8105.4133333333339</v>
          </cell>
          <cell r="K423">
            <v>6079.06</v>
          </cell>
          <cell r="L423">
            <v>379.50166666666678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6458.5616666666674</v>
          </cell>
          <cell r="S423">
            <v>4910.1900000000005</v>
          </cell>
          <cell r="T423">
            <v>0.10879999999999999</v>
          </cell>
          <cell r="U423">
            <v>168.46283733333334</v>
          </cell>
          <cell r="V423">
            <v>288.33</v>
          </cell>
          <cell r="W423">
            <v>456.7928373333333</v>
          </cell>
          <cell r="X423">
            <v>456.7928373333333</v>
          </cell>
          <cell r="Y423">
            <v>253.54</v>
          </cell>
          <cell r="Z423">
            <v>203.2528373333333</v>
          </cell>
          <cell r="AA423">
            <v>6888.9838293333341</v>
          </cell>
          <cell r="AB423">
            <v>14994.397162666668</v>
          </cell>
          <cell r="AC423">
            <v>17422.357378772467</v>
          </cell>
          <cell r="AD423">
            <v>12009.95</v>
          </cell>
          <cell r="AE423">
            <v>0.21360000000000001</v>
          </cell>
          <cell r="AF423">
            <v>1156.0902161057988</v>
          </cell>
          <cell r="AG423">
            <v>1271.8699999999999</v>
          </cell>
          <cell r="AH423">
            <v>2427.9602161057987</v>
          </cell>
          <cell r="AI423">
            <v>2427.9602161057987</v>
          </cell>
          <cell r="AJ423">
            <v>0</v>
          </cell>
          <cell r="AK423">
            <v>2427.9602161057987</v>
          </cell>
          <cell r="AL423">
            <v>14994.397162666668</v>
          </cell>
          <cell r="AM423">
            <v>0</v>
          </cell>
          <cell r="AN423">
            <v>419</v>
          </cell>
          <cell r="AO423">
            <v>0</v>
          </cell>
          <cell r="AP423">
            <v>423</v>
          </cell>
          <cell r="AQ423">
            <v>2224.7073787724653</v>
          </cell>
          <cell r="AR423">
            <v>14887.657378772466</v>
          </cell>
        </row>
      </sheetData>
      <sheetData sheetId="8">
        <row r="5">
          <cell r="B5" t="str">
            <v>Caamal Tzuc Ana Virginia</v>
          </cell>
          <cell r="C5">
            <v>1128.6053333333334</v>
          </cell>
          <cell r="D5">
            <v>33858.160000000003</v>
          </cell>
          <cell r="E5">
            <v>0</v>
          </cell>
          <cell r="F5">
            <v>0</v>
          </cell>
          <cell r="G5">
            <v>0</v>
          </cell>
          <cell r="H5">
            <v>232</v>
          </cell>
          <cell r="I5">
            <v>0</v>
          </cell>
          <cell r="J5">
            <v>0</v>
          </cell>
          <cell r="K5">
            <v>34090.160000000003</v>
          </cell>
          <cell r="L5">
            <v>0</v>
          </cell>
          <cell r="M5">
            <v>7500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34090.160000000003</v>
          </cell>
          <cell r="S5">
            <v>24222.32</v>
          </cell>
          <cell r="T5">
            <v>0.23519999999999999</v>
          </cell>
          <cell r="U5">
            <v>2320.9159680000007</v>
          </cell>
          <cell r="V5">
            <v>3880.44</v>
          </cell>
          <cell r="W5">
            <v>6201.3559680000008</v>
          </cell>
          <cell r="X5">
            <v>6201.3559680000008</v>
          </cell>
          <cell r="Y5">
            <v>0</v>
          </cell>
          <cell r="Z5">
            <v>6201.3559680000008</v>
          </cell>
          <cell r="AA5">
            <v>27888.804032000004</v>
          </cell>
          <cell r="AB5">
            <v>35388.804032</v>
          </cell>
          <cell r="AC5">
            <v>44426.048617142857</v>
          </cell>
          <cell r="AD5">
            <v>38177.700000000004</v>
          </cell>
          <cell r="AE5">
            <v>0.3</v>
          </cell>
          <cell r="AF5">
            <v>1874.5045851428556</v>
          </cell>
          <cell r="AG5">
            <v>7162.74</v>
          </cell>
          <cell r="AH5">
            <v>9037.2445851428547</v>
          </cell>
          <cell r="AI5">
            <v>9037.2445851428547</v>
          </cell>
          <cell r="AJ5">
            <v>0</v>
          </cell>
          <cell r="AK5">
            <v>9037.2445851428547</v>
          </cell>
          <cell r="AL5">
            <v>35388.804032</v>
          </cell>
          <cell r="AM5">
            <v>0</v>
          </cell>
          <cell r="AN5">
            <v>336</v>
          </cell>
          <cell r="AO5">
            <v>0</v>
          </cell>
          <cell r="AP5">
            <v>340</v>
          </cell>
          <cell r="AQ5">
            <v>2835.8886171428539</v>
          </cell>
        </row>
        <row r="6">
          <cell r="B6" t="str">
            <v>Albornoz Ake David Alejandro</v>
          </cell>
          <cell r="C6">
            <v>181.00533333333334</v>
          </cell>
          <cell r="D6">
            <v>5430.16</v>
          </cell>
          <cell r="E6">
            <v>0</v>
          </cell>
          <cell r="F6">
            <v>0</v>
          </cell>
          <cell r="G6">
            <v>0</v>
          </cell>
          <cell r="H6">
            <v>85</v>
          </cell>
          <cell r="I6">
            <v>0</v>
          </cell>
          <cell r="J6">
            <v>0</v>
          </cell>
          <cell r="K6">
            <v>5515.16</v>
          </cell>
          <cell r="L6">
            <v>0</v>
          </cell>
          <cell r="M6">
            <v>10000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5515.16</v>
          </cell>
          <cell r="S6">
            <v>4910.1900000000005</v>
          </cell>
          <cell r="T6">
            <v>0.10879999999999999</v>
          </cell>
          <cell r="U6">
            <v>65.820735999999926</v>
          </cell>
          <cell r="V6">
            <v>288.33</v>
          </cell>
          <cell r="W6">
            <v>354.15073599999994</v>
          </cell>
          <cell r="X6">
            <v>354.15073599999994</v>
          </cell>
          <cell r="Y6">
            <v>294.63</v>
          </cell>
          <cell r="Z6">
            <v>59.520735999999943</v>
          </cell>
          <cell r="AA6">
            <v>5455.6392639999995</v>
          </cell>
          <cell r="AB6">
            <v>15455.639263999999</v>
          </cell>
          <cell r="AC6">
            <v>18008.880905391656</v>
          </cell>
          <cell r="AD6">
            <v>12009.95</v>
          </cell>
          <cell r="AE6">
            <v>0.21360000000000001</v>
          </cell>
          <cell r="AF6">
            <v>1281.3716413916575</v>
          </cell>
          <cell r="AG6">
            <v>1271.8699999999999</v>
          </cell>
          <cell r="AH6">
            <v>2553.2416413916571</v>
          </cell>
          <cell r="AI6">
            <v>2553.2416413916571</v>
          </cell>
          <cell r="AJ6">
            <v>0</v>
          </cell>
          <cell r="AK6">
            <v>2553.2416413916571</v>
          </cell>
          <cell r="AL6">
            <v>15455.639263999998</v>
          </cell>
          <cell r="AM6">
            <v>0</v>
          </cell>
          <cell r="AN6">
            <v>2</v>
          </cell>
          <cell r="AO6">
            <v>0</v>
          </cell>
          <cell r="AP6">
            <v>6</v>
          </cell>
          <cell r="AQ6">
            <v>2493.7209053916572</v>
          </cell>
        </row>
        <row r="7">
          <cell r="B7" t="str">
            <v>Cutz Cahun Diegolina</v>
          </cell>
          <cell r="C7">
            <v>199.27066666666667</v>
          </cell>
          <cell r="D7">
            <v>5978.12</v>
          </cell>
          <cell r="E7">
            <v>0</v>
          </cell>
          <cell r="F7">
            <v>0</v>
          </cell>
          <cell r="G7">
            <v>0</v>
          </cell>
          <cell r="H7">
            <v>85</v>
          </cell>
          <cell r="I7">
            <v>0</v>
          </cell>
          <cell r="J7">
            <v>0</v>
          </cell>
          <cell r="K7">
            <v>6063.12</v>
          </cell>
          <cell r="L7">
            <v>0</v>
          </cell>
          <cell r="M7">
            <v>10000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6063.12</v>
          </cell>
          <cell r="S7">
            <v>4910.1900000000005</v>
          </cell>
          <cell r="T7">
            <v>0.10879999999999999</v>
          </cell>
          <cell r="U7">
            <v>125.43878399999993</v>
          </cell>
          <cell r="V7">
            <v>288.33</v>
          </cell>
          <cell r="W7">
            <v>413.76878399999993</v>
          </cell>
          <cell r="X7">
            <v>413.76878399999993</v>
          </cell>
          <cell r="Y7">
            <v>294.63</v>
          </cell>
          <cell r="Z7">
            <v>119.13878399999993</v>
          </cell>
          <cell r="AA7">
            <v>5943.9812160000001</v>
          </cell>
          <cell r="AB7">
            <v>15943.981216</v>
          </cell>
          <cell r="AC7">
            <v>18629.865076297061</v>
          </cell>
          <cell r="AD7">
            <v>12009.95</v>
          </cell>
          <cell r="AE7">
            <v>0.21360000000000001</v>
          </cell>
          <cell r="AF7">
            <v>1414.0138602970521</v>
          </cell>
          <cell r="AG7">
            <v>1271.8699999999999</v>
          </cell>
          <cell r="AH7">
            <v>2685.8838602970518</v>
          </cell>
          <cell r="AI7">
            <v>2685.8838602970518</v>
          </cell>
          <cell r="AJ7">
            <v>0</v>
          </cell>
          <cell r="AK7">
            <v>2685.8838602970518</v>
          </cell>
          <cell r="AL7">
            <v>15943.981216000009</v>
          </cell>
          <cell r="AM7">
            <v>0</v>
          </cell>
          <cell r="AN7">
            <v>18</v>
          </cell>
          <cell r="AO7">
            <v>0</v>
          </cell>
          <cell r="AP7">
            <v>22</v>
          </cell>
          <cell r="AQ7">
            <v>2566.745076297052</v>
          </cell>
        </row>
        <row r="8">
          <cell r="B8" t="str">
            <v>Vargas Camargo Sergio Esteban</v>
          </cell>
          <cell r="C8">
            <v>236.58066666666667</v>
          </cell>
          <cell r="D8">
            <v>6297.42</v>
          </cell>
          <cell r="E8">
            <v>600</v>
          </cell>
          <cell r="F8">
            <v>200</v>
          </cell>
          <cell r="G8">
            <v>0</v>
          </cell>
          <cell r="H8">
            <v>158</v>
          </cell>
          <cell r="I8">
            <v>0</v>
          </cell>
          <cell r="J8">
            <v>0</v>
          </cell>
          <cell r="K8">
            <v>7255.42</v>
          </cell>
          <cell r="L8">
            <v>0</v>
          </cell>
          <cell r="M8">
            <v>10000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7255.42</v>
          </cell>
          <cell r="S8">
            <v>4910.1900000000005</v>
          </cell>
          <cell r="T8">
            <v>0.10879999999999999</v>
          </cell>
          <cell r="U8">
            <v>255.16102399999994</v>
          </cell>
          <cell r="V8">
            <v>288.33</v>
          </cell>
          <cell r="W8">
            <v>543.49102399999992</v>
          </cell>
          <cell r="X8">
            <v>543.49102399999992</v>
          </cell>
          <cell r="Y8">
            <v>217.61</v>
          </cell>
          <cell r="Z8">
            <v>325.88102399999991</v>
          </cell>
          <cell r="AA8">
            <v>6929.5389759999998</v>
          </cell>
          <cell r="AB8">
            <v>16929.538976</v>
          </cell>
          <cell r="AC8">
            <v>19883.117568667345</v>
          </cell>
          <cell r="AD8">
            <v>12009.95</v>
          </cell>
          <cell r="AE8">
            <v>0.21360000000000001</v>
          </cell>
          <cell r="AF8">
            <v>1681.7085926673449</v>
          </cell>
          <cell r="AG8">
            <v>1271.8699999999999</v>
          </cell>
          <cell r="AH8">
            <v>2953.5785926673448</v>
          </cell>
          <cell r="AI8">
            <v>2953.5785926673448</v>
          </cell>
          <cell r="AJ8">
            <v>0</v>
          </cell>
          <cell r="AK8">
            <v>2953.5785926673448</v>
          </cell>
          <cell r="AL8">
            <v>16929.538976</v>
          </cell>
          <cell r="AM8">
            <v>0</v>
          </cell>
          <cell r="AN8">
            <v>56</v>
          </cell>
          <cell r="AO8">
            <v>0</v>
          </cell>
          <cell r="AP8">
            <v>60</v>
          </cell>
          <cell r="AQ8">
            <v>2627.697568667345</v>
          </cell>
        </row>
        <row r="9">
          <cell r="B9" t="str">
            <v>Dzib Gonzalez Maria Azucena</v>
          </cell>
          <cell r="C9">
            <v>209.53700000000001</v>
          </cell>
          <cell r="D9">
            <v>6218.1100000000006</v>
          </cell>
          <cell r="E9">
            <v>68</v>
          </cell>
          <cell r="F9">
            <v>0</v>
          </cell>
          <cell r="G9">
            <v>0</v>
          </cell>
          <cell r="H9">
            <v>158</v>
          </cell>
          <cell r="I9">
            <v>0</v>
          </cell>
          <cell r="J9">
            <v>0</v>
          </cell>
          <cell r="K9">
            <v>6444.1100000000006</v>
          </cell>
          <cell r="L9">
            <v>0</v>
          </cell>
          <cell r="M9">
            <v>10000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6444.1100000000006</v>
          </cell>
          <cell r="S9">
            <v>4910.1900000000005</v>
          </cell>
          <cell r="T9">
            <v>0.10879999999999999</v>
          </cell>
          <cell r="U9">
            <v>166.89049599999998</v>
          </cell>
          <cell r="V9">
            <v>288.33</v>
          </cell>
          <cell r="W9">
            <v>455.22049599999997</v>
          </cell>
          <cell r="X9">
            <v>455.22049599999997</v>
          </cell>
          <cell r="Y9">
            <v>253.54</v>
          </cell>
          <cell r="Z9">
            <v>201.68049599999998</v>
          </cell>
          <cell r="AA9">
            <v>6242.4295040000006</v>
          </cell>
          <cell r="AB9">
            <v>16242.429504</v>
          </cell>
          <cell r="AC9">
            <v>19009.377141403867</v>
          </cell>
          <cell r="AD9">
            <v>12009.95</v>
          </cell>
          <cell r="AE9">
            <v>0.21360000000000001</v>
          </cell>
          <cell r="AF9">
            <v>1495.077637403866</v>
          </cell>
          <cell r="AG9">
            <v>1271.8699999999999</v>
          </cell>
          <cell r="AH9">
            <v>2766.9476374038659</v>
          </cell>
          <cell r="AI9">
            <v>2766.9476374038659</v>
          </cell>
          <cell r="AJ9">
            <v>0</v>
          </cell>
          <cell r="AK9">
            <v>2766.9476374038659</v>
          </cell>
          <cell r="AL9">
            <v>16242.429504000002</v>
          </cell>
          <cell r="AM9">
            <v>0</v>
          </cell>
          <cell r="AN9">
            <v>82</v>
          </cell>
          <cell r="AO9">
            <v>0</v>
          </cell>
          <cell r="AP9">
            <v>86</v>
          </cell>
          <cell r="AQ9">
            <v>2565.2671414038659</v>
          </cell>
        </row>
        <row r="10">
          <cell r="B10" t="str">
            <v>Carrillo Amaya Adolfo Esteban</v>
          </cell>
          <cell r="C10">
            <v>261.20366666666666</v>
          </cell>
          <cell r="D10">
            <v>6836.1100000000006</v>
          </cell>
          <cell r="E10">
            <v>600</v>
          </cell>
          <cell r="F10">
            <v>400</v>
          </cell>
          <cell r="G10">
            <v>0</v>
          </cell>
          <cell r="H10">
            <v>158</v>
          </cell>
          <cell r="I10">
            <v>0</v>
          </cell>
          <cell r="J10">
            <v>0</v>
          </cell>
          <cell r="K10">
            <v>7994.1100000000006</v>
          </cell>
          <cell r="L10">
            <v>0</v>
          </cell>
          <cell r="M10">
            <v>10000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7994.1100000000006</v>
          </cell>
          <cell r="S10">
            <v>4910.1900000000005</v>
          </cell>
          <cell r="T10">
            <v>0.10879999999999999</v>
          </cell>
          <cell r="U10">
            <v>335.53049599999997</v>
          </cell>
          <cell r="V10">
            <v>288.33</v>
          </cell>
          <cell r="W10">
            <v>623.86049600000001</v>
          </cell>
          <cell r="X10">
            <v>623.86049600000001</v>
          </cell>
          <cell r="Y10">
            <v>0</v>
          </cell>
          <cell r="Z10">
            <v>623.86049600000001</v>
          </cell>
          <cell r="AA10">
            <v>7370.2495040000003</v>
          </cell>
          <cell r="AB10">
            <v>17370.249503999999</v>
          </cell>
          <cell r="AC10">
            <v>20443.532787385553</v>
          </cell>
          <cell r="AD10">
            <v>12009.95</v>
          </cell>
          <cell r="AE10">
            <v>0.21360000000000001</v>
          </cell>
          <cell r="AF10">
            <v>1801.413283385554</v>
          </cell>
          <cell r="AG10">
            <v>1271.8699999999999</v>
          </cell>
          <cell r="AH10">
            <v>3073.2832833855537</v>
          </cell>
          <cell r="AI10">
            <v>3073.2832833855537</v>
          </cell>
          <cell r="AJ10">
            <v>0</v>
          </cell>
          <cell r="AK10">
            <v>3073.2832833855537</v>
          </cell>
          <cell r="AL10">
            <v>17370.249503999999</v>
          </cell>
          <cell r="AM10">
            <v>0</v>
          </cell>
          <cell r="AN10">
            <v>111</v>
          </cell>
          <cell r="AO10">
            <v>0</v>
          </cell>
          <cell r="AP10">
            <v>115</v>
          </cell>
          <cell r="AQ10">
            <v>2449.4227873855534</v>
          </cell>
        </row>
        <row r="11">
          <cell r="B11" t="str">
            <v>Ventura Martinez Jose Gerardo</v>
          </cell>
          <cell r="C11">
            <v>216.40700000000004</v>
          </cell>
          <cell r="D11">
            <v>5328.1900000000005</v>
          </cell>
          <cell r="E11">
            <v>600</v>
          </cell>
          <cell r="F11">
            <v>564.02</v>
          </cell>
          <cell r="G11">
            <v>0</v>
          </cell>
          <cell r="H11">
            <v>158</v>
          </cell>
          <cell r="I11">
            <v>0</v>
          </cell>
          <cell r="J11">
            <v>0</v>
          </cell>
          <cell r="K11">
            <v>6650.2100000000009</v>
          </cell>
          <cell r="L11">
            <v>0</v>
          </cell>
          <cell r="M11">
            <v>10000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6650.2100000000009</v>
          </cell>
          <cell r="S11">
            <v>4910.1900000000005</v>
          </cell>
          <cell r="T11">
            <v>0.10879999999999999</v>
          </cell>
          <cell r="U11">
            <v>189.31417600000003</v>
          </cell>
          <cell r="V11">
            <v>288.33</v>
          </cell>
          <cell r="W11">
            <v>477.64417600000002</v>
          </cell>
          <cell r="X11">
            <v>477.64417600000002</v>
          </cell>
          <cell r="Y11">
            <v>253.54</v>
          </cell>
          <cell r="Z11">
            <v>224.10417600000002</v>
          </cell>
          <cell r="AA11">
            <v>6426.1058240000011</v>
          </cell>
          <cell r="AB11">
            <v>16426.105824000002</v>
          </cell>
          <cell r="AC11">
            <v>19242.943163784334</v>
          </cell>
          <cell r="AD11">
            <v>12009.95</v>
          </cell>
          <cell r="AE11">
            <v>0.21360000000000001</v>
          </cell>
          <cell r="AF11">
            <v>1544.9673397843335</v>
          </cell>
          <cell r="AG11">
            <v>1271.8699999999999</v>
          </cell>
          <cell r="AH11">
            <v>2816.8373397843334</v>
          </cell>
          <cell r="AI11">
            <v>2816.8373397843334</v>
          </cell>
          <cell r="AJ11">
            <v>0</v>
          </cell>
          <cell r="AK11">
            <v>2816.8373397843334</v>
          </cell>
          <cell r="AL11">
            <v>16426.105823999998</v>
          </cell>
          <cell r="AM11">
            <v>0</v>
          </cell>
          <cell r="AN11">
            <v>138</v>
          </cell>
          <cell r="AO11">
            <v>0</v>
          </cell>
          <cell r="AP11">
            <v>142</v>
          </cell>
          <cell r="AQ11">
            <v>2592.7331637843336</v>
          </cell>
        </row>
        <row r="12">
          <cell r="B12" t="str">
            <v>Carrillo Carrillo Rusell Fernando</v>
          </cell>
          <cell r="C12">
            <v>181.00533333333334</v>
          </cell>
          <cell r="D12">
            <v>5430.16</v>
          </cell>
          <cell r="E12">
            <v>0</v>
          </cell>
          <cell r="F12">
            <v>0</v>
          </cell>
          <cell r="G12">
            <v>0</v>
          </cell>
          <cell r="H12">
            <v>85</v>
          </cell>
          <cell r="I12">
            <v>0</v>
          </cell>
          <cell r="J12">
            <v>0</v>
          </cell>
          <cell r="K12">
            <v>5515.16</v>
          </cell>
          <cell r="L12">
            <v>0</v>
          </cell>
          <cell r="M12">
            <v>10000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5515.16</v>
          </cell>
          <cell r="S12">
            <v>4910.1900000000005</v>
          </cell>
          <cell r="T12">
            <v>0.10879999999999999</v>
          </cell>
          <cell r="U12">
            <v>65.820735999999926</v>
          </cell>
          <cell r="V12">
            <v>288.33</v>
          </cell>
          <cell r="W12">
            <v>354.15073599999994</v>
          </cell>
          <cell r="X12">
            <v>354.15073599999994</v>
          </cell>
          <cell r="Y12">
            <v>294.63</v>
          </cell>
          <cell r="Z12">
            <v>59.520735999999943</v>
          </cell>
          <cell r="AA12">
            <v>5455.6392639999995</v>
          </cell>
          <cell r="AB12">
            <v>15455.639263999999</v>
          </cell>
          <cell r="AC12">
            <v>18008.880905391656</v>
          </cell>
          <cell r="AD12">
            <v>12009.95</v>
          </cell>
          <cell r="AE12">
            <v>0.21360000000000001</v>
          </cell>
          <cell r="AF12">
            <v>1281.3716413916575</v>
          </cell>
          <cell r="AG12">
            <v>1271.8699999999999</v>
          </cell>
          <cell r="AH12">
            <v>2553.2416413916571</v>
          </cell>
          <cell r="AI12">
            <v>2553.2416413916571</v>
          </cell>
          <cell r="AJ12">
            <v>0</v>
          </cell>
          <cell r="AK12">
            <v>2553.2416413916571</v>
          </cell>
          <cell r="AL12">
            <v>15455.639263999998</v>
          </cell>
          <cell r="AM12">
            <v>0</v>
          </cell>
          <cell r="AN12">
            <v>170</v>
          </cell>
          <cell r="AO12">
            <v>0</v>
          </cell>
          <cell r="AP12">
            <v>174</v>
          </cell>
          <cell r="AQ12">
            <v>2493.7209053916572</v>
          </cell>
        </row>
        <row r="13">
          <cell r="B13" t="str">
            <v>Naal Ek Manuel Filiberto</v>
          </cell>
          <cell r="C13">
            <v>173.34900000000002</v>
          </cell>
          <cell r="D13">
            <v>5200.47</v>
          </cell>
          <cell r="E13">
            <v>0</v>
          </cell>
          <cell r="F13">
            <v>0</v>
          </cell>
          <cell r="G13">
            <v>0</v>
          </cell>
          <cell r="H13">
            <v>85</v>
          </cell>
          <cell r="I13">
            <v>0</v>
          </cell>
          <cell r="J13">
            <v>0</v>
          </cell>
          <cell r="K13">
            <v>5285.47</v>
          </cell>
          <cell r="L13">
            <v>0</v>
          </cell>
          <cell r="M13">
            <v>10000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5285.47</v>
          </cell>
          <cell r="S13">
            <v>4910.1900000000005</v>
          </cell>
          <cell r="T13">
            <v>0.10879999999999999</v>
          </cell>
          <cell r="U13">
            <v>40.830463999999971</v>
          </cell>
          <cell r="V13">
            <v>288.33</v>
          </cell>
          <cell r="W13">
            <v>329.16046399999993</v>
          </cell>
          <cell r="X13">
            <v>329.16046399999993</v>
          </cell>
          <cell r="Y13">
            <v>324.87</v>
          </cell>
          <cell r="Z13">
            <v>4.290463999999929</v>
          </cell>
          <cell r="AA13">
            <v>5281.1795360000006</v>
          </cell>
          <cell r="AB13">
            <v>15281.179536</v>
          </cell>
          <cell r="AC13">
            <v>17787.03486266531</v>
          </cell>
          <cell r="AD13">
            <v>12009.95</v>
          </cell>
          <cell r="AE13">
            <v>0.21360000000000001</v>
          </cell>
          <cell r="AF13">
            <v>1233.9853266653101</v>
          </cell>
          <cell r="AG13">
            <v>1271.8699999999999</v>
          </cell>
          <cell r="AH13">
            <v>2505.8553266653098</v>
          </cell>
          <cell r="AI13">
            <v>2505.8553266653098</v>
          </cell>
          <cell r="AJ13">
            <v>0</v>
          </cell>
          <cell r="AK13">
            <v>2505.8553266653098</v>
          </cell>
          <cell r="AL13">
            <v>15281.179536</v>
          </cell>
          <cell r="AM13">
            <v>0</v>
          </cell>
          <cell r="AN13">
            <v>175</v>
          </cell>
          <cell r="AO13">
            <v>0</v>
          </cell>
          <cell r="AP13">
            <v>179</v>
          </cell>
          <cell r="AQ13">
            <v>2501.5648626653101</v>
          </cell>
        </row>
        <row r="14">
          <cell r="B14" t="str">
            <v>Cob Rodriguez Guadalupe Del Refugio</v>
          </cell>
          <cell r="C14">
            <v>441.75166666666672</v>
          </cell>
          <cell r="D14">
            <v>11949.03</v>
          </cell>
          <cell r="E14">
            <v>600</v>
          </cell>
          <cell r="F14">
            <v>703.52</v>
          </cell>
          <cell r="G14">
            <v>0</v>
          </cell>
          <cell r="H14">
            <v>158</v>
          </cell>
          <cell r="I14">
            <v>0</v>
          </cell>
          <cell r="J14">
            <v>0</v>
          </cell>
          <cell r="K14">
            <v>13410.550000000001</v>
          </cell>
          <cell r="L14">
            <v>0</v>
          </cell>
          <cell r="M14">
            <v>10000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13410.550000000001</v>
          </cell>
          <cell r="S14">
            <v>12009.95</v>
          </cell>
          <cell r="T14">
            <v>0.21360000000000001</v>
          </cell>
          <cell r="U14">
            <v>299.16816000000011</v>
          </cell>
          <cell r="V14">
            <v>1271.8699999999999</v>
          </cell>
          <cell r="W14">
            <v>1571.0381600000001</v>
          </cell>
          <cell r="X14">
            <v>1571.0381600000001</v>
          </cell>
          <cell r="Y14">
            <v>0</v>
          </cell>
          <cell r="Z14">
            <v>1571.0381600000001</v>
          </cell>
          <cell r="AA14">
            <v>11839.511840000001</v>
          </cell>
          <cell r="AB14">
            <v>21839.511839999999</v>
          </cell>
          <cell r="AC14">
            <v>26180.520627615064</v>
          </cell>
          <cell r="AD14">
            <v>24222.32</v>
          </cell>
          <cell r="AE14">
            <v>0.23519999999999999</v>
          </cell>
          <cell r="AF14">
            <v>460.56878761506306</v>
          </cell>
          <cell r="AG14">
            <v>3880.44</v>
          </cell>
          <cell r="AH14">
            <v>4341.0087876150628</v>
          </cell>
          <cell r="AI14">
            <v>4341.0087876150628</v>
          </cell>
          <cell r="AJ14">
            <v>0</v>
          </cell>
          <cell r="AK14">
            <v>4341.0087876150628</v>
          </cell>
          <cell r="AL14">
            <v>21839.511839999999</v>
          </cell>
          <cell r="AM14">
            <v>0</v>
          </cell>
          <cell r="AN14">
            <v>223</v>
          </cell>
          <cell r="AO14">
            <v>0</v>
          </cell>
          <cell r="AP14">
            <v>227</v>
          </cell>
          <cell r="AQ14">
            <v>2769.9706276150628</v>
          </cell>
        </row>
        <row r="15">
          <cell r="B15" t="str">
            <v>Huchim Osalde Diego Martin</v>
          </cell>
          <cell r="C15">
            <v>338.55666666666667</v>
          </cell>
          <cell r="D15">
            <v>9156.7000000000007</v>
          </cell>
          <cell r="E15">
            <v>600</v>
          </cell>
          <cell r="F15">
            <v>400</v>
          </cell>
          <cell r="G15">
            <v>0</v>
          </cell>
          <cell r="H15">
            <v>158</v>
          </cell>
          <cell r="I15">
            <v>0</v>
          </cell>
          <cell r="J15">
            <v>0</v>
          </cell>
          <cell r="K15">
            <v>10314.700000000001</v>
          </cell>
          <cell r="L15">
            <v>0</v>
          </cell>
          <cell r="M15">
            <v>10000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10314.700000000001</v>
          </cell>
          <cell r="S15">
            <v>10031.08</v>
          </cell>
          <cell r="T15">
            <v>0.1792</v>
          </cell>
          <cell r="U15">
            <v>50.824704000000146</v>
          </cell>
          <cell r="V15">
            <v>917.26</v>
          </cell>
          <cell r="W15">
            <v>968.0847040000001</v>
          </cell>
          <cell r="X15">
            <v>968.0847040000001</v>
          </cell>
          <cell r="Y15">
            <v>0</v>
          </cell>
          <cell r="Z15">
            <v>968.0847040000001</v>
          </cell>
          <cell r="AA15">
            <v>9346.6152959999999</v>
          </cell>
          <cell r="AB15">
            <v>19346.615296</v>
          </cell>
          <cell r="AC15">
            <v>22956.714109867753</v>
          </cell>
          <cell r="AD15">
            <v>12009.95</v>
          </cell>
          <cell r="AE15">
            <v>0.21360000000000001</v>
          </cell>
          <cell r="AF15">
            <v>2338.2288138677518</v>
          </cell>
          <cell r="AG15">
            <v>1271.8699999999999</v>
          </cell>
          <cell r="AH15">
            <v>3610.0988138677517</v>
          </cell>
          <cell r="AI15">
            <v>3610.0988138677517</v>
          </cell>
          <cell r="AJ15">
            <v>0</v>
          </cell>
          <cell r="AK15">
            <v>3610.0988138677517</v>
          </cell>
          <cell r="AL15">
            <v>19346.615296</v>
          </cell>
          <cell r="AM15">
            <v>0</v>
          </cell>
          <cell r="AN15">
            <v>250</v>
          </cell>
          <cell r="AO15">
            <v>0</v>
          </cell>
          <cell r="AP15">
            <v>254</v>
          </cell>
          <cell r="AQ15">
            <v>2642.0141098677514</v>
          </cell>
        </row>
        <row r="16">
          <cell r="B16" t="str">
            <v>Couoh Gomez Jose Adolfo</v>
          </cell>
          <cell r="C16">
            <v>238.89133333333334</v>
          </cell>
          <cell r="D16">
            <v>7166.74</v>
          </cell>
          <cell r="E16">
            <v>0</v>
          </cell>
          <cell r="F16">
            <v>0</v>
          </cell>
          <cell r="G16">
            <v>0</v>
          </cell>
          <cell r="H16">
            <v>158</v>
          </cell>
          <cell r="I16">
            <v>0</v>
          </cell>
          <cell r="J16">
            <v>0</v>
          </cell>
          <cell r="K16">
            <v>7324.74</v>
          </cell>
          <cell r="L16">
            <v>0</v>
          </cell>
          <cell r="M16">
            <v>10000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7324.74</v>
          </cell>
          <cell r="S16">
            <v>4910.1900000000005</v>
          </cell>
          <cell r="T16">
            <v>0.10879999999999999</v>
          </cell>
          <cell r="U16">
            <v>262.70303999999993</v>
          </cell>
          <cell r="V16">
            <v>288.33</v>
          </cell>
          <cell r="W16">
            <v>551.03303999999991</v>
          </cell>
          <cell r="X16">
            <v>551.03303999999991</v>
          </cell>
          <cell r="Y16">
            <v>217.61</v>
          </cell>
          <cell r="Z16">
            <v>333.4230399999999</v>
          </cell>
          <cell r="AA16">
            <v>6991.3169600000001</v>
          </cell>
          <cell r="AB16">
            <v>16991.31696</v>
          </cell>
          <cell r="AC16">
            <v>19961.67553407935</v>
          </cell>
          <cell r="AD16">
            <v>12009.95</v>
          </cell>
          <cell r="AE16">
            <v>0.21360000000000001</v>
          </cell>
          <cell r="AF16">
            <v>1698.4885740793491</v>
          </cell>
          <cell r="AG16">
            <v>1271.8699999999999</v>
          </cell>
          <cell r="AH16">
            <v>2970.3585740793487</v>
          </cell>
          <cell r="AI16">
            <v>2970.3585740793487</v>
          </cell>
          <cell r="AJ16">
            <v>0</v>
          </cell>
          <cell r="AK16">
            <v>2970.3585740793487</v>
          </cell>
          <cell r="AL16">
            <v>16991.31696</v>
          </cell>
          <cell r="AM16">
            <v>0</v>
          </cell>
          <cell r="AN16">
            <v>266</v>
          </cell>
          <cell r="AO16">
            <v>0</v>
          </cell>
          <cell r="AP16">
            <v>270</v>
          </cell>
          <cell r="AQ16">
            <v>2636.9355340793491</v>
          </cell>
        </row>
        <row r="17">
          <cell r="B17" t="str">
            <v>Ruiz Canche Luis Antonio</v>
          </cell>
          <cell r="C17">
            <v>265.55799999999999</v>
          </cell>
          <cell r="D17">
            <v>7166.74</v>
          </cell>
          <cell r="E17">
            <v>600</v>
          </cell>
          <cell r="F17">
            <v>200</v>
          </cell>
          <cell r="G17">
            <v>0</v>
          </cell>
          <cell r="H17">
            <v>158</v>
          </cell>
          <cell r="I17">
            <v>0</v>
          </cell>
          <cell r="J17">
            <v>0</v>
          </cell>
          <cell r="K17">
            <v>8124.74</v>
          </cell>
          <cell r="L17">
            <v>0</v>
          </cell>
          <cell r="M17">
            <v>10000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8124.74</v>
          </cell>
          <cell r="S17">
            <v>4910.1900000000005</v>
          </cell>
          <cell r="T17">
            <v>0.10879999999999999</v>
          </cell>
          <cell r="U17">
            <v>349.74303999999989</v>
          </cell>
          <cell r="V17">
            <v>288.33</v>
          </cell>
          <cell r="W17">
            <v>638.07303999999988</v>
          </cell>
          <cell r="X17">
            <v>638.07303999999988</v>
          </cell>
          <cell r="Y17">
            <v>0</v>
          </cell>
          <cell r="Z17">
            <v>638.07303999999988</v>
          </cell>
          <cell r="AA17">
            <v>7486.6669599999996</v>
          </cell>
          <cell r="AB17">
            <v>17486.666959999999</v>
          </cell>
          <cell r="AC17">
            <v>20591.571261444587</v>
          </cell>
          <cell r="AD17">
            <v>12009.95</v>
          </cell>
          <cell r="AE17">
            <v>0.21360000000000001</v>
          </cell>
          <cell r="AF17">
            <v>1833.0343014445639</v>
          </cell>
          <cell r="AG17">
            <v>1271.8699999999999</v>
          </cell>
          <cell r="AH17">
            <v>3104.9043014445638</v>
          </cell>
          <cell r="AI17">
            <v>3104.9043014445638</v>
          </cell>
          <cell r="AJ17">
            <v>0</v>
          </cell>
          <cell r="AK17">
            <v>3104.9043014445638</v>
          </cell>
          <cell r="AL17">
            <v>17486.666960000024</v>
          </cell>
          <cell r="AM17">
            <v>0</v>
          </cell>
          <cell r="AN17">
            <v>267</v>
          </cell>
          <cell r="AO17">
            <v>0</v>
          </cell>
          <cell r="AP17">
            <v>271</v>
          </cell>
          <cell r="AQ17">
            <v>2466.831261444564</v>
          </cell>
        </row>
        <row r="18">
          <cell r="B18" t="str">
            <v>Morales Ortega Rubi Isabel</v>
          </cell>
          <cell r="C18">
            <v>398.30100000000004</v>
          </cell>
          <cell r="D18">
            <v>11949.03</v>
          </cell>
          <cell r="E18">
            <v>0</v>
          </cell>
          <cell r="F18">
            <v>0</v>
          </cell>
          <cell r="G18">
            <v>0</v>
          </cell>
          <cell r="H18">
            <v>158</v>
          </cell>
          <cell r="I18">
            <v>0</v>
          </cell>
          <cell r="J18">
            <v>0</v>
          </cell>
          <cell r="K18">
            <v>12107.03</v>
          </cell>
          <cell r="L18">
            <v>0</v>
          </cell>
          <cell r="M18">
            <v>10000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12107.03</v>
          </cell>
          <cell r="S18">
            <v>12009.95</v>
          </cell>
          <cell r="T18">
            <v>0.21360000000000001</v>
          </cell>
          <cell r="U18">
            <v>20.736287999999984</v>
          </cell>
          <cell r="V18">
            <v>1271.8699999999999</v>
          </cell>
          <cell r="W18">
            <v>1292.6062879999999</v>
          </cell>
          <cell r="X18">
            <v>1292.6062879999999</v>
          </cell>
          <cell r="Y18">
            <v>0</v>
          </cell>
          <cell r="Z18">
            <v>1292.6062879999999</v>
          </cell>
          <cell r="AA18">
            <v>10814.423712</v>
          </cell>
          <cell r="AB18">
            <v>20814.423712</v>
          </cell>
          <cell r="AC18">
            <v>24840.185732217571</v>
          </cell>
          <cell r="AD18">
            <v>24222.32</v>
          </cell>
          <cell r="AE18">
            <v>0.23519999999999999</v>
          </cell>
          <cell r="AF18">
            <v>145.32202021757277</v>
          </cell>
          <cell r="AG18">
            <v>3880.44</v>
          </cell>
          <cell r="AH18">
            <v>4025.7620202175726</v>
          </cell>
          <cell r="AI18">
            <v>4025.7620202175726</v>
          </cell>
          <cell r="AJ18">
            <v>0</v>
          </cell>
          <cell r="AK18">
            <v>4025.7620202175726</v>
          </cell>
          <cell r="AL18">
            <v>20814.423712</v>
          </cell>
          <cell r="AM18">
            <v>0</v>
          </cell>
          <cell r="AN18">
            <v>288</v>
          </cell>
          <cell r="AO18">
            <v>0</v>
          </cell>
          <cell r="AP18">
            <v>292</v>
          </cell>
          <cell r="AQ18">
            <v>2733.1557322175727</v>
          </cell>
        </row>
        <row r="19">
          <cell r="B19" t="str">
            <v>Escamilla Sanchez Harold Stanley</v>
          </cell>
          <cell r="C19">
            <v>874.78166666666664</v>
          </cell>
          <cell r="D19">
            <v>17890.07</v>
          </cell>
          <cell r="E19">
            <v>600</v>
          </cell>
          <cell r="F19">
            <v>7753.38</v>
          </cell>
          <cell r="G19">
            <v>0</v>
          </cell>
          <cell r="H19">
            <v>158</v>
          </cell>
          <cell r="I19">
            <v>0</v>
          </cell>
          <cell r="J19">
            <v>0</v>
          </cell>
          <cell r="K19">
            <v>26401.45</v>
          </cell>
          <cell r="L19">
            <v>0</v>
          </cell>
          <cell r="M19">
            <v>10000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26401.45</v>
          </cell>
          <cell r="S19">
            <v>24222.32</v>
          </cell>
          <cell r="T19">
            <v>0.23519999999999999</v>
          </cell>
          <cell r="U19">
            <v>512.53137600000025</v>
          </cell>
          <cell r="V19">
            <v>3880.44</v>
          </cell>
          <cell r="W19">
            <v>4392.9713760000004</v>
          </cell>
          <cell r="X19">
            <v>4392.9713760000004</v>
          </cell>
          <cell r="Y19">
            <v>0</v>
          </cell>
          <cell r="Z19">
            <v>4392.9713760000004</v>
          </cell>
          <cell r="AA19">
            <v>22008.478623999999</v>
          </cell>
          <cell r="AB19">
            <v>32008.478623999999</v>
          </cell>
          <cell r="AC19">
            <v>39597.012320000009</v>
          </cell>
          <cell r="AD19">
            <v>38177.700000000004</v>
          </cell>
          <cell r="AE19">
            <v>0.3</v>
          </cell>
          <cell r="AF19">
            <v>425.79369600000138</v>
          </cell>
          <cell r="AG19">
            <v>7162.74</v>
          </cell>
          <cell r="AH19">
            <v>7588.5336960000013</v>
          </cell>
          <cell r="AI19">
            <v>7588.5336960000013</v>
          </cell>
          <cell r="AJ19">
            <v>0</v>
          </cell>
          <cell r="AK19">
            <v>7588.5336960000013</v>
          </cell>
          <cell r="AL19">
            <v>32008.478624000007</v>
          </cell>
          <cell r="AM19">
            <v>0</v>
          </cell>
          <cell r="AN19">
            <v>294</v>
          </cell>
          <cell r="AO19">
            <v>0</v>
          </cell>
          <cell r="AP19">
            <v>298</v>
          </cell>
          <cell r="AQ19">
            <v>3195.5623200000009</v>
          </cell>
        </row>
        <row r="20">
          <cell r="B20" t="str">
            <v>Alvarado Canche Sinthia Del Carmen</v>
          </cell>
          <cell r="C20">
            <v>709.66899999999998</v>
          </cell>
          <cell r="D20">
            <v>17890.07</v>
          </cell>
          <cell r="E20">
            <v>600</v>
          </cell>
          <cell r="F20">
            <v>2800</v>
          </cell>
          <cell r="G20">
            <v>0</v>
          </cell>
          <cell r="H20">
            <v>85</v>
          </cell>
          <cell r="I20">
            <v>0</v>
          </cell>
          <cell r="J20">
            <v>0</v>
          </cell>
          <cell r="K20">
            <v>21375.07</v>
          </cell>
          <cell r="L20">
            <v>0</v>
          </cell>
          <cell r="M20">
            <v>10000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21375.07</v>
          </cell>
          <cell r="S20">
            <v>12009.95</v>
          </cell>
          <cell r="T20">
            <v>0.21360000000000001</v>
          </cell>
          <cell r="U20">
            <v>2000.3896319999999</v>
          </cell>
          <cell r="V20">
            <v>1271.8699999999999</v>
          </cell>
          <cell r="W20">
            <v>3272.2596319999998</v>
          </cell>
          <cell r="X20">
            <v>3272.2596319999998</v>
          </cell>
          <cell r="Y20">
            <v>0</v>
          </cell>
          <cell r="Z20">
            <v>3272.2596319999998</v>
          </cell>
          <cell r="AA20">
            <v>18102.810367999999</v>
          </cell>
          <cell r="AB20">
            <v>28102.810367999999</v>
          </cell>
          <cell r="AC20">
            <v>34369.980000000003</v>
          </cell>
          <cell r="AD20">
            <v>24222.32</v>
          </cell>
          <cell r="AE20">
            <v>0.23519999999999999</v>
          </cell>
          <cell r="AF20">
            <v>2386.7296320000009</v>
          </cell>
          <cell r="AG20">
            <v>3880.44</v>
          </cell>
          <cell r="AH20">
            <v>6267.169632000001</v>
          </cell>
          <cell r="AI20">
            <v>6267.169632000001</v>
          </cell>
          <cell r="AJ20">
            <v>0</v>
          </cell>
          <cell r="AK20">
            <v>6267.169632000001</v>
          </cell>
          <cell r="AL20">
            <v>28102.810368000002</v>
          </cell>
          <cell r="AM20">
            <v>0</v>
          </cell>
          <cell r="AN20">
            <v>327</v>
          </cell>
          <cell r="AO20">
            <v>0</v>
          </cell>
          <cell r="AP20">
            <v>331</v>
          </cell>
          <cell r="AQ20">
            <v>2994.9100000000012</v>
          </cell>
        </row>
        <row r="21">
          <cell r="B21" t="str">
            <v>May Mendez Luis Antonio</v>
          </cell>
          <cell r="C21">
            <v>177.60633333333334</v>
          </cell>
          <cell r="D21">
            <v>5328.1900000000005</v>
          </cell>
          <cell r="E21">
            <v>0</v>
          </cell>
          <cell r="F21">
            <v>0</v>
          </cell>
          <cell r="G21">
            <v>0</v>
          </cell>
          <cell r="H21">
            <v>232</v>
          </cell>
          <cell r="I21">
            <v>0</v>
          </cell>
          <cell r="J21">
            <v>0</v>
          </cell>
          <cell r="K21">
            <v>5560.1900000000005</v>
          </cell>
          <cell r="L21">
            <v>0</v>
          </cell>
          <cell r="M21">
            <v>15000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5560.1900000000005</v>
          </cell>
          <cell r="S21">
            <v>4910.1900000000005</v>
          </cell>
          <cell r="T21">
            <v>0.10879999999999999</v>
          </cell>
          <cell r="U21">
            <v>70.72</v>
          </cell>
          <cell r="V21">
            <v>288.33</v>
          </cell>
          <cell r="W21">
            <v>359.04999999999995</v>
          </cell>
          <cell r="X21">
            <v>359.04999999999995</v>
          </cell>
          <cell r="Y21">
            <v>294.63</v>
          </cell>
          <cell r="Z21">
            <v>64.419999999999959</v>
          </cell>
          <cell r="AA21">
            <v>5495.77</v>
          </cell>
          <cell r="AB21">
            <v>20495.77</v>
          </cell>
          <cell r="AC21">
            <v>24423.536004184101</v>
          </cell>
          <cell r="AD21">
            <v>24222.32</v>
          </cell>
          <cell r="AE21">
            <v>0.23519999999999999</v>
          </cell>
          <cell r="AF21">
            <v>47.326004184100697</v>
          </cell>
          <cell r="AG21">
            <v>3880.44</v>
          </cell>
          <cell r="AH21">
            <v>3927.7660041841009</v>
          </cell>
          <cell r="AI21">
            <v>3927.7660041841009</v>
          </cell>
          <cell r="AJ21">
            <v>0</v>
          </cell>
          <cell r="AK21">
            <v>3927.7660041841009</v>
          </cell>
          <cell r="AL21">
            <v>20495.77</v>
          </cell>
          <cell r="AM21">
            <v>0</v>
          </cell>
          <cell r="AN21">
            <v>22</v>
          </cell>
          <cell r="AO21">
            <v>0</v>
          </cell>
          <cell r="AP21">
            <v>26</v>
          </cell>
          <cell r="AQ21">
            <v>3863.3460041841008</v>
          </cell>
        </row>
        <row r="22">
          <cell r="B22" t="str">
            <v>Sansores Dzul Victor Manuel</v>
          </cell>
          <cell r="C22">
            <v>177.60633333333334</v>
          </cell>
          <cell r="D22">
            <v>5328.1900000000005</v>
          </cell>
          <cell r="E22">
            <v>0</v>
          </cell>
          <cell r="F22">
            <v>0</v>
          </cell>
          <cell r="G22">
            <v>0</v>
          </cell>
          <cell r="H22">
            <v>232</v>
          </cell>
          <cell r="I22">
            <v>0</v>
          </cell>
          <cell r="J22">
            <v>0</v>
          </cell>
          <cell r="K22">
            <v>5560.1900000000005</v>
          </cell>
          <cell r="L22">
            <v>0</v>
          </cell>
          <cell r="M22">
            <v>15000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5560.1900000000005</v>
          </cell>
          <cell r="S22">
            <v>4910.1900000000005</v>
          </cell>
          <cell r="T22">
            <v>0.10879999999999999</v>
          </cell>
          <cell r="U22">
            <v>70.72</v>
          </cell>
          <cell r="V22">
            <v>288.33</v>
          </cell>
          <cell r="W22">
            <v>359.04999999999995</v>
          </cell>
          <cell r="X22">
            <v>359.04999999999995</v>
          </cell>
          <cell r="Y22">
            <v>294.63</v>
          </cell>
          <cell r="Z22">
            <v>64.419999999999959</v>
          </cell>
          <cell r="AA22">
            <v>5495.77</v>
          </cell>
          <cell r="AB22">
            <v>20495.77</v>
          </cell>
          <cell r="AC22">
            <v>24423.536004184101</v>
          </cell>
          <cell r="AD22">
            <v>24222.32</v>
          </cell>
          <cell r="AE22">
            <v>0.23519999999999999</v>
          </cell>
          <cell r="AF22">
            <v>47.326004184100697</v>
          </cell>
          <cell r="AG22">
            <v>3880.44</v>
          </cell>
          <cell r="AH22">
            <v>3927.7660041841009</v>
          </cell>
          <cell r="AI22">
            <v>3927.7660041841009</v>
          </cell>
          <cell r="AJ22">
            <v>0</v>
          </cell>
          <cell r="AK22">
            <v>3927.7660041841009</v>
          </cell>
          <cell r="AL22">
            <v>20495.77</v>
          </cell>
          <cell r="AM22">
            <v>0</v>
          </cell>
          <cell r="AN22">
            <v>29</v>
          </cell>
          <cell r="AO22">
            <v>0</v>
          </cell>
          <cell r="AP22">
            <v>33</v>
          </cell>
          <cell r="AQ22">
            <v>3863.3460041841008</v>
          </cell>
        </row>
        <row r="23">
          <cell r="B23" t="str">
            <v>Rodriguez Basto Francisco Jose</v>
          </cell>
          <cell r="C23">
            <v>398.30100000000004</v>
          </cell>
          <cell r="D23">
            <v>11949.03</v>
          </cell>
          <cell r="E23">
            <v>0</v>
          </cell>
          <cell r="F23">
            <v>0</v>
          </cell>
          <cell r="G23">
            <v>0</v>
          </cell>
          <cell r="H23">
            <v>158</v>
          </cell>
          <cell r="I23">
            <v>0</v>
          </cell>
          <cell r="J23">
            <v>0</v>
          </cell>
          <cell r="K23">
            <v>12107.03</v>
          </cell>
          <cell r="L23">
            <v>0</v>
          </cell>
          <cell r="M23">
            <v>15000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12107.03</v>
          </cell>
          <cell r="S23">
            <v>12009.95</v>
          </cell>
          <cell r="T23">
            <v>0.21360000000000001</v>
          </cell>
          <cell r="U23">
            <v>20.736287999999984</v>
          </cell>
          <cell r="V23">
            <v>1271.8699999999999</v>
          </cell>
          <cell r="W23">
            <v>1292.6062879999999</v>
          </cell>
          <cell r="X23">
            <v>1292.6062879999999</v>
          </cell>
          <cell r="Y23">
            <v>0</v>
          </cell>
          <cell r="Z23">
            <v>1292.6062879999999</v>
          </cell>
          <cell r="AA23">
            <v>10814.423712</v>
          </cell>
          <cell r="AB23">
            <v>25814.423712</v>
          </cell>
          <cell r="AC23">
            <v>31377.842635983245</v>
          </cell>
          <cell r="AD23">
            <v>24222.32</v>
          </cell>
          <cell r="AE23">
            <v>0.23519999999999999</v>
          </cell>
          <cell r="AF23">
            <v>1682.9789239832592</v>
          </cell>
          <cell r="AG23">
            <v>3880.44</v>
          </cell>
          <cell r="AH23">
            <v>5563.4189239832594</v>
          </cell>
          <cell r="AI23">
            <v>5563.4189239832594</v>
          </cell>
          <cell r="AJ23">
            <v>0</v>
          </cell>
          <cell r="AK23">
            <v>5563.4189239832594</v>
          </cell>
          <cell r="AL23">
            <v>25814.423711999985</v>
          </cell>
          <cell r="AM23">
            <v>0</v>
          </cell>
          <cell r="AN23">
            <v>32</v>
          </cell>
          <cell r="AO23">
            <v>0</v>
          </cell>
          <cell r="AP23">
            <v>36</v>
          </cell>
          <cell r="AQ23">
            <v>4270.8126359832595</v>
          </cell>
        </row>
        <row r="24">
          <cell r="B24" t="str">
            <v>Cox Matus Roger Antonio</v>
          </cell>
          <cell r="C24">
            <v>177.60633333333334</v>
          </cell>
          <cell r="D24">
            <v>5328.1900000000005</v>
          </cell>
          <cell r="E24">
            <v>0</v>
          </cell>
          <cell r="F24">
            <v>0</v>
          </cell>
          <cell r="G24">
            <v>0</v>
          </cell>
          <cell r="H24">
            <v>232</v>
          </cell>
          <cell r="I24">
            <v>0</v>
          </cell>
          <cell r="J24">
            <v>0</v>
          </cell>
          <cell r="K24">
            <v>5560.1900000000005</v>
          </cell>
          <cell r="L24">
            <v>0</v>
          </cell>
          <cell r="M24">
            <v>15000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5560.1900000000005</v>
          </cell>
          <cell r="S24">
            <v>4910.1900000000005</v>
          </cell>
          <cell r="T24">
            <v>0.10879999999999999</v>
          </cell>
          <cell r="U24">
            <v>70.72</v>
          </cell>
          <cell r="V24">
            <v>288.33</v>
          </cell>
          <cell r="W24">
            <v>359.04999999999995</v>
          </cell>
          <cell r="X24">
            <v>359.04999999999995</v>
          </cell>
          <cell r="Y24">
            <v>294.63</v>
          </cell>
          <cell r="Z24">
            <v>64.419999999999959</v>
          </cell>
          <cell r="AA24">
            <v>5495.77</v>
          </cell>
          <cell r="AB24">
            <v>20495.77</v>
          </cell>
          <cell r="AC24">
            <v>24423.536004184101</v>
          </cell>
          <cell r="AD24">
            <v>24222.32</v>
          </cell>
          <cell r="AE24">
            <v>0.23519999999999999</v>
          </cell>
          <cell r="AF24">
            <v>47.326004184100697</v>
          </cell>
          <cell r="AG24">
            <v>3880.44</v>
          </cell>
          <cell r="AH24">
            <v>3927.7660041841009</v>
          </cell>
          <cell r="AI24">
            <v>3927.7660041841009</v>
          </cell>
          <cell r="AJ24">
            <v>0</v>
          </cell>
          <cell r="AK24">
            <v>3927.7660041841009</v>
          </cell>
          <cell r="AL24">
            <v>20495.77</v>
          </cell>
          <cell r="AM24">
            <v>0</v>
          </cell>
          <cell r="AN24">
            <v>38</v>
          </cell>
          <cell r="AO24">
            <v>0</v>
          </cell>
          <cell r="AP24">
            <v>42</v>
          </cell>
          <cell r="AQ24">
            <v>3863.3460041841008</v>
          </cell>
        </row>
        <row r="25">
          <cell r="B25" t="str">
            <v>Hernandez Borges Alma Judith</v>
          </cell>
          <cell r="C25">
            <v>204.434</v>
          </cell>
          <cell r="D25">
            <v>5978.12</v>
          </cell>
          <cell r="E25">
            <v>154.9</v>
          </cell>
          <cell r="F25">
            <v>0</v>
          </cell>
          <cell r="G25">
            <v>0</v>
          </cell>
          <cell r="H25">
            <v>158</v>
          </cell>
          <cell r="I25">
            <v>0</v>
          </cell>
          <cell r="J25">
            <v>0</v>
          </cell>
          <cell r="K25">
            <v>6291.0199999999995</v>
          </cell>
          <cell r="L25">
            <v>0</v>
          </cell>
          <cell r="M25">
            <v>15000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6291.0199999999995</v>
          </cell>
          <cell r="S25">
            <v>4910.1900000000005</v>
          </cell>
          <cell r="T25">
            <v>0.10879999999999999</v>
          </cell>
          <cell r="U25">
            <v>150.2343039999999</v>
          </cell>
          <cell r="V25">
            <v>288.33</v>
          </cell>
          <cell r="W25">
            <v>438.56430399999988</v>
          </cell>
          <cell r="X25">
            <v>438.56430399999988</v>
          </cell>
          <cell r="Y25">
            <v>253.54</v>
          </cell>
          <cell r="Z25">
            <v>185.02430399999989</v>
          </cell>
          <cell r="AA25">
            <v>6105.995696</v>
          </cell>
          <cell r="AB25">
            <v>21105.995695999998</v>
          </cell>
          <cell r="AC25">
            <v>25221.425251046021</v>
          </cell>
          <cell r="AD25">
            <v>24222.32</v>
          </cell>
          <cell r="AE25">
            <v>0.23519999999999999</v>
          </cell>
          <cell r="AF25">
            <v>234.98955504602421</v>
          </cell>
          <cell r="AG25">
            <v>3880.44</v>
          </cell>
          <cell r="AH25">
            <v>4115.4295550460247</v>
          </cell>
          <cell r="AI25">
            <v>4115.4295550460247</v>
          </cell>
          <cell r="AJ25">
            <v>0</v>
          </cell>
          <cell r="AK25">
            <v>4115.4295550460247</v>
          </cell>
          <cell r="AL25">
            <v>21105.995695999998</v>
          </cell>
          <cell r="AM25">
            <v>0</v>
          </cell>
          <cell r="AN25">
            <v>77</v>
          </cell>
          <cell r="AO25">
            <v>0</v>
          </cell>
          <cell r="AP25">
            <v>81</v>
          </cell>
          <cell r="AQ25">
            <v>3930.4052510460247</v>
          </cell>
        </row>
        <row r="26">
          <cell r="B26" t="str">
            <v>Pinto Y Arceo Fidelio Ferny</v>
          </cell>
          <cell r="C26">
            <v>177.60633333333334</v>
          </cell>
          <cell r="D26">
            <v>5328.1900000000005</v>
          </cell>
          <cell r="E26">
            <v>0</v>
          </cell>
          <cell r="F26">
            <v>0</v>
          </cell>
          <cell r="G26">
            <v>0</v>
          </cell>
          <cell r="H26">
            <v>158</v>
          </cell>
          <cell r="I26">
            <v>0</v>
          </cell>
          <cell r="J26">
            <v>0</v>
          </cell>
          <cell r="K26">
            <v>5486.1900000000005</v>
          </cell>
          <cell r="L26">
            <v>0</v>
          </cell>
          <cell r="M26">
            <v>15000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5486.1900000000005</v>
          </cell>
          <cell r="S26">
            <v>4910.1900000000005</v>
          </cell>
          <cell r="T26">
            <v>0.10879999999999999</v>
          </cell>
          <cell r="U26">
            <v>62.668799999999997</v>
          </cell>
          <cell r="V26">
            <v>288.33</v>
          </cell>
          <cell r="W26">
            <v>350.99879999999996</v>
          </cell>
          <cell r="X26">
            <v>350.99879999999996</v>
          </cell>
          <cell r="Y26">
            <v>294.63</v>
          </cell>
          <cell r="Z26">
            <v>56.368799999999965</v>
          </cell>
          <cell r="AA26">
            <v>5429.8212000000003</v>
          </cell>
          <cell r="AB26">
            <v>20429.821199999998</v>
          </cell>
          <cell r="AC26">
            <v>24337.305878661085</v>
          </cell>
          <cell r="AD26">
            <v>24222.32</v>
          </cell>
          <cell r="AE26">
            <v>0.23519999999999999</v>
          </cell>
          <cell r="AF26">
            <v>27.044678661087364</v>
          </cell>
          <cell r="AG26">
            <v>3880.44</v>
          </cell>
          <cell r="AH26">
            <v>3907.4846786610874</v>
          </cell>
          <cell r="AI26">
            <v>3907.4846786610874</v>
          </cell>
          <cell r="AJ26">
            <v>0</v>
          </cell>
          <cell r="AK26">
            <v>3907.4846786610874</v>
          </cell>
          <cell r="AL26">
            <v>20429.821199999998</v>
          </cell>
          <cell r="AM26">
            <v>0</v>
          </cell>
          <cell r="AN26">
            <v>81</v>
          </cell>
          <cell r="AO26">
            <v>0</v>
          </cell>
          <cell r="AP26">
            <v>85</v>
          </cell>
          <cell r="AQ26">
            <v>3851.1158786610877</v>
          </cell>
        </row>
        <row r="27">
          <cell r="B27" t="str">
            <v>Medina Escalante Lilia Del Socorro</v>
          </cell>
          <cell r="C27">
            <v>204.434</v>
          </cell>
          <cell r="D27">
            <v>5978.12</v>
          </cell>
          <cell r="E27">
            <v>154.9</v>
          </cell>
          <cell r="F27">
            <v>0</v>
          </cell>
          <cell r="G27">
            <v>0</v>
          </cell>
          <cell r="H27">
            <v>158</v>
          </cell>
          <cell r="I27">
            <v>0</v>
          </cell>
          <cell r="J27">
            <v>0</v>
          </cell>
          <cell r="K27">
            <v>6291.0199999999995</v>
          </cell>
          <cell r="L27">
            <v>0</v>
          </cell>
          <cell r="M27">
            <v>15000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6291.0199999999995</v>
          </cell>
          <cell r="S27">
            <v>4910.1900000000005</v>
          </cell>
          <cell r="T27">
            <v>0.10879999999999999</v>
          </cell>
          <cell r="U27">
            <v>150.2343039999999</v>
          </cell>
          <cell r="V27">
            <v>288.33</v>
          </cell>
          <cell r="W27">
            <v>438.56430399999988</v>
          </cell>
          <cell r="X27">
            <v>438.56430399999988</v>
          </cell>
          <cell r="Y27">
            <v>253.54</v>
          </cell>
          <cell r="Z27">
            <v>185.02430399999989</v>
          </cell>
          <cell r="AA27">
            <v>6105.995696</v>
          </cell>
          <cell r="AB27">
            <v>21105.995695999998</v>
          </cell>
          <cell r="AC27">
            <v>25221.425251046021</v>
          </cell>
          <cell r="AD27">
            <v>24222.32</v>
          </cell>
          <cell r="AE27">
            <v>0.23519999999999999</v>
          </cell>
          <cell r="AF27">
            <v>234.98955504602421</v>
          </cell>
          <cell r="AG27">
            <v>3880.44</v>
          </cell>
          <cell r="AH27">
            <v>4115.4295550460247</v>
          </cell>
          <cell r="AI27">
            <v>4115.4295550460247</v>
          </cell>
          <cell r="AJ27">
            <v>0</v>
          </cell>
          <cell r="AK27">
            <v>4115.4295550460247</v>
          </cell>
          <cell r="AL27">
            <v>21105.995695999998</v>
          </cell>
          <cell r="AM27">
            <v>0</v>
          </cell>
          <cell r="AN27">
            <v>116</v>
          </cell>
          <cell r="AO27">
            <v>0</v>
          </cell>
          <cell r="AP27">
            <v>120</v>
          </cell>
          <cell r="AQ27">
            <v>3930.4052510460247</v>
          </cell>
        </row>
        <row r="28">
          <cell r="B28" t="str">
            <v>Ventura Araujo Marco Antonio</v>
          </cell>
          <cell r="C28">
            <v>177.60633333333334</v>
          </cell>
          <cell r="D28">
            <v>5328.1900000000005</v>
          </cell>
          <cell r="E28">
            <v>0</v>
          </cell>
          <cell r="F28">
            <v>0</v>
          </cell>
          <cell r="G28">
            <v>0</v>
          </cell>
          <cell r="H28">
            <v>158</v>
          </cell>
          <cell r="I28">
            <v>0</v>
          </cell>
          <cell r="J28">
            <v>0</v>
          </cell>
          <cell r="K28">
            <v>5486.1900000000005</v>
          </cell>
          <cell r="L28">
            <v>0</v>
          </cell>
          <cell r="M28">
            <v>15000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5486.1900000000005</v>
          </cell>
          <cell r="S28">
            <v>4910.1900000000005</v>
          </cell>
          <cell r="T28">
            <v>0.10879999999999999</v>
          </cell>
          <cell r="U28">
            <v>62.668799999999997</v>
          </cell>
          <cell r="V28">
            <v>288.33</v>
          </cell>
          <cell r="W28">
            <v>350.99879999999996</v>
          </cell>
          <cell r="X28">
            <v>350.99879999999996</v>
          </cell>
          <cell r="Y28">
            <v>294.63</v>
          </cell>
          <cell r="Z28">
            <v>56.368799999999965</v>
          </cell>
          <cell r="AA28">
            <v>5429.8212000000003</v>
          </cell>
          <cell r="AB28">
            <v>20429.821199999998</v>
          </cell>
          <cell r="AC28">
            <v>24337.305878661085</v>
          </cell>
          <cell r="AD28">
            <v>24222.32</v>
          </cell>
          <cell r="AE28">
            <v>0.23519999999999999</v>
          </cell>
          <cell r="AF28">
            <v>27.044678661087364</v>
          </cell>
          <cell r="AG28">
            <v>3880.44</v>
          </cell>
          <cell r="AH28">
            <v>3907.4846786610874</v>
          </cell>
          <cell r="AI28">
            <v>3907.4846786610874</v>
          </cell>
          <cell r="AJ28">
            <v>0</v>
          </cell>
          <cell r="AK28">
            <v>3907.4846786610874</v>
          </cell>
          <cell r="AL28">
            <v>20429.821199999998</v>
          </cell>
          <cell r="AM28">
            <v>0</v>
          </cell>
          <cell r="AN28">
            <v>121</v>
          </cell>
          <cell r="AO28">
            <v>0</v>
          </cell>
          <cell r="AP28">
            <v>125</v>
          </cell>
          <cell r="AQ28">
            <v>3851.1158786610877</v>
          </cell>
        </row>
        <row r="29">
          <cell r="B29" t="str">
            <v>Ceballos Y Gamboa Herbert Efrain</v>
          </cell>
          <cell r="C29">
            <v>279.42866666666669</v>
          </cell>
          <cell r="D29">
            <v>7582.8600000000006</v>
          </cell>
          <cell r="E29">
            <v>600</v>
          </cell>
          <cell r="F29">
            <v>200</v>
          </cell>
          <cell r="G29">
            <v>0</v>
          </cell>
          <cell r="H29">
            <v>158</v>
          </cell>
          <cell r="I29">
            <v>0</v>
          </cell>
          <cell r="J29">
            <v>0</v>
          </cell>
          <cell r="K29">
            <v>8540.86</v>
          </cell>
          <cell r="L29">
            <v>0</v>
          </cell>
          <cell r="M29">
            <v>15000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8540.86</v>
          </cell>
          <cell r="S29">
            <v>4910.1900000000005</v>
          </cell>
          <cell r="T29">
            <v>0.10879999999999999</v>
          </cell>
          <cell r="U29">
            <v>395.01689599999997</v>
          </cell>
          <cell r="V29">
            <v>288.33</v>
          </cell>
          <cell r="W29">
            <v>683.34689600000002</v>
          </cell>
          <cell r="X29">
            <v>683.34689600000002</v>
          </cell>
          <cell r="Y29">
            <v>0</v>
          </cell>
          <cell r="Z29">
            <v>683.34689600000002</v>
          </cell>
          <cell r="AA29">
            <v>7857.5131040000006</v>
          </cell>
          <cell r="AB29">
            <v>22857.513104000001</v>
          </cell>
          <cell r="AC29">
            <v>27511.589225941425</v>
          </cell>
          <cell r="AD29">
            <v>24222.32</v>
          </cell>
          <cell r="AE29">
            <v>0.23519999999999999</v>
          </cell>
          <cell r="AF29">
            <v>773.6361219414232</v>
          </cell>
          <cell r="AG29">
            <v>3880.44</v>
          </cell>
          <cell r="AH29">
            <v>4654.0761219414235</v>
          </cell>
          <cell r="AI29">
            <v>4654.0761219414235</v>
          </cell>
          <cell r="AJ29">
            <v>0</v>
          </cell>
          <cell r="AK29">
            <v>4654.0761219414235</v>
          </cell>
          <cell r="AL29">
            <v>22857.513104000001</v>
          </cell>
          <cell r="AM29">
            <v>0</v>
          </cell>
          <cell r="AN29">
            <v>126</v>
          </cell>
          <cell r="AO29">
            <v>0</v>
          </cell>
          <cell r="AP29">
            <v>130</v>
          </cell>
          <cell r="AQ29">
            <v>3970.7292259414235</v>
          </cell>
        </row>
        <row r="30">
          <cell r="B30" t="str">
            <v>Salazar Ku Manuel Jesus</v>
          </cell>
          <cell r="C30">
            <v>197.60633333333334</v>
          </cell>
          <cell r="D30">
            <v>5328.1900000000005</v>
          </cell>
          <cell r="E30">
            <v>600</v>
          </cell>
          <cell r="F30">
            <v>0</v>
          </cell>
          <cell r="G30">
            <v>0</v>
          </cell>
          <cell r="H30">
            <v>232</v>
          </cell>
          <cell r="I30">
            <v>0</v>
          </cell>
          <cell r="J30">
            <v>0</v>
          </cell>
          <cell r="K30">
            <v>6160.1900000000005</v>
          </cell>
          <cell r="L30">
            <v>0</v>
          </cell>
          <cell r="M30">
            <v>15000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6160.1900000000005</v>
          </cell>
          <cell r="S30">
            <v>4910.1900000000005</v>
          </cell>
          <cell r="T30">
            <v>0.10879999999999999</v>
          </cell>
          <cell r="U30">
            <v>136</v>
          </cell>
          <cell r="V30">
            <v>288.33</v>
          </cell>
          <cell r="W30">
            <v>424.33</v>
          </cell>
          <cell r="X30">
            <v>424.33</v>
          </cell>
          <cell r="Y30">
            <v>294.63</v>
          </cell>
          <cell r="Z30">
            <v>129.69999999999999</v>
          </cell>
          <cell r="AA30">
            <v>6030.4900000000007</v>
          </cell>
          <cell r="AB30">
            <v>21030.49</v>
          </cell>
          <cell r="AC30">
            <v>25122.69918410042</v>
          </cell>
          <cell r="AD30">
            <v>24222.32</v>
          </cell>
          <cell r="AE30">
            <v>0.23519999999999999</v>
          </cell>
          <cell r="AF30">
            <v>211.76918410041887</v>
          </cell>
          <cell r="AG30">
            <v>3880.44</v>
          </cell>
          <cell r="AH30">
            <v>4092.209184100419</v>
          </cell>
          <cell r="AI30">
            <v>4092.209184100419</v>
          </cell>
          <cell r="AJ30">
            <v>0</v>
          </cell>
          <cell r="AK30">
            <v>4092.209184100419</v>
          </cell>
          <cell r="AL30">
            <v>21030.49</v>
          </cell>
          <cell r="AM30">
            <v>0</v>
          </cell>
          <cell r="AN30">
            <v>149</v>
          </cell>
          <cell r="AO30">
            <v>0</v>
          </cell>
          <cell r="AP30">
            <v>153</v>
          </cell>
          <cell r="AQ30">
            <v>3962.5091841004191</v>
          </cell>
        </row>
        <row r="31">
          <cell r="B31" t="str">
            <v>Flores Huchim Humberto</v>
          </cell>
          <cell r="C31">
            <v>251.81266666666664</v>
          </cell>
          <cell r="D31">
            <v>5897.78</v>
          </cell>
          <cell r="E31">
            <v>600</v>
          </cell>
          <cell r="F31">
            <v>1056.5999999999999</v>
          </cell>
          <cell r="G31">
            <v>0</v>
          </cell>
          <cell r="H31">
            <v>158</v>
          </cell>
          <cell r="I31">
            <v>0</v>
          </cell>
          <cell r="J31">
            <v>0</v>
          </cell>
          <cell r="K31">
            <v>7712.3799999999992</v>
          </cell>
          <cell r="L31">
            <v>0</v>
          </cell>
          <cell r="M31">
            <v>15000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7712.3799999999992</v>
          </cell>
          <cell r="S31">
            <v>4910.1900000000005</v>
          </cell>
          <cell r="T31">
            <v>0.10879999999999999</v>
          </cell>
          <cell r="U31">
            <v>304.87827199999987</v>
          </cell>
          <cell r="V31">
            <v>288.33</v>
          </cell>
          <cell r="W31">
            <v>593.20827199999985</v>
          </cell>
          <cell r="X31">
            <v>593.20827199999985</v>
          </cell>
          <cell r="Y31">
            <v>0</v>
          </cell>
          <cell r="Z31">
            <v>593.20827199999985</v>
          </cell>
          <cell r="AA31">
            <v>7119.1717279999993</v>
          </cell>
          <cell r="AB31">
            <v>22119.171728000001</v>
          </cell>
          <cell r="AC31">
            <v>26546.184707112971</v>
          </cell>
          <cell r="AD31">
            <v>24222.32</v>
          </cell>
          <cell r="AE31">
            <v>0.23519999999999999</v>
          </cell>
          <cell r="AF31">
            <v>546.57297911297076</v>
          </cell>
          <cell r="AG31">
            <v>3880.44</v>
          </cell>
          <cell r="AH31">
            <v>4427.0129791129712</v>
          </cell>
          <cell r="AI31">
            <v>4427.0129791129712</v>
          </cell>
          <cell r="AJ31">
            <v>0</v>
          </cell>
          <cell r="AK31">
            <v>4427.0129791129712</v>
          </cell>
          <cell r="AL31">
            <v>22119.171728000001</v>
          </cell>
          <cell r="AM31">
            <v>0</v>
          </cell>
          <cell r="AN31">
            <v>180</v>
          </cell>
          <cell r="AO31">
            <v>0</v>
          </cell>
          <cell r="AP31">
            <v>184</v>
          </cell>
          <cell r="AQ31">
            <v>3833.8047071129713</v>
          </cell>
        </row>
        <row r="32">
          <cell r="B32" t="str">
            <v>Manzano Azcorra Ligia Noemi</v>
          </cell>
          <cell r="C32">
            <v>177.60633333333334</v>
          </cell>
          <cell r="D32">
            <v>5328.1900000000005</v>
          </cell>
          <cell r="E32">
            <v>0</v>
          </cell>
          <cell r="F32">
            <v>0</v>
          </cell>
          <cell r="G32">
            <v>0</v>
          </cell>
          <cell r="H32">
            <v>158</v>
          </cell>
          <cell r="I32">
            <v>0</v>
          </cell>
          <cell r="J32">
            <v>0</v>
          </cell>
          <cell r="K32">
            <v>5486.1900000000005</v>
          </cell>
          <cell r="L32">
            <v>0</v>
          </cell>
          <cell r="M32">
            <v>15000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5486.1900000000005</v>
          </cell>
          <cell r="S32">
            <v>4910.1900000000005</v>
          </cell>
          <cell r="T32">
            <v>0.10879999999999999</v>
          </cell>
          <cell r="U32">
            <v>62.668799999999997</v>
          </cell>
          <cell r="V32">
            <v>288.33</v>
          </cell>
          <cell r="W32">
            <v>350.99879999999996</v>
          </cell>
          <cell r="X32">
            <v>350.99879999999996</v>
          </cell>
          <cell r="Y32">
            <v>294.63</v>
          </cell>
          <cell r="Z32">
            <v>56.368799999999965</v>
          </cell>
          <cell r="AA32">
            <v>5429.8212000000003</v>
          </cell>
          <cell r="AB32">
            <v>20429.821199999998</v>
          </cell>
          <cell r="AC32">
            <v>24337.305878661085</v>
          </cell>
          <cell r="AD32">
            <v>24222.32</v>
          </cell>
          <cell r="AE32">
            <v>0.23519999999999999</v>
          </cell>
          <cell r="AF32">
            <v>27.044678661087364</v>
          </cell>
          <cell r="AG32">
            <v>3880.44</v>
          </cell>
          <cell r="AH32">
            <v>3907.4846786610874</v>
          </cell>
          <cell r="AI32">
            <v>3907.4846786610874</v>
          </cell>
          <cell r="AJ32">
            <v>0</v>
          </cell>
          <cell r="AK32">
            <v>3907.4846786610874</v>
          </cell>
          <cell r="AL32">
            <v>20429.821199999998</v>
          </cell>
          <cell r="AM32">
            <v>0</v>
          </cell>
          <cell r="AN32">
            <v>184</v>
          </cell>
          <cell r="AO32">
            <v>0</v>
          </cell>
          <cell r="AP32">
            <v>188</v>
          </cell>
          <cell r="AQ32">
            <v>3851.1158786610877</v>
          </cell>
        </row>
        <row r="33">
          <cell r="B33" t="str">
            <v>Garcia Sansores Mirna Guadalupe</v>
          </cell>
          <cell r="C33">
            <v>227.87033333333335</v>
          </cell>
          <cell r="D33">
            <v>6836.1100000000006</v>
          </cell>
          <cell r="E33">
            <v>0</v>
          </cell>
          <cell r="F33">
            <v>0</v>
          </cell>
          <cell r="G33">
            <v>0</v>
          </cell>
          <cell r="H33">
            <v>232</v>
          </cell>
          <cell r="I33">
            <v>0</v>
          </cell>
          <cell r="J33">
            <v>0</v>
          </cell>
          <cell r="K33">
            <v>7068.1100000000006</v>
          </cell>
          <cell r="L33">
            <v>0</v>
          </cell>
          <cell r="M33">
            <v>15000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7068.1100000000006</v>
          </cell>
          <cell r="S33">
            <v>4910.1900000000005</v>
          </cell>
          <cell r="T33">
            <v>0.10879999999999999</v>
          </cell>
          <cell r="U33">
            <v>234.78169599999998</v>
          </cell>
          <cell r="V33">
            <v>288.33</v>
          </cell>
          <cell r="W33">
            <v>523.11169599999994</v>
          </cell>
          <cell r="X33">
            <v>523.11169599999994</v>
          </cell>
          <cell r="Y33">
            <v>253.54</v>
          </cell>
          <cell r="Z33">
            <v>269.57169599999997</v>
          </cell>
          <cell r="AA33">
            <v>6798.5383040000006</v>
          </cell>
          <cell r="AB33">
            <v>21798.538304000002</v>
          </cell>
          <cell r="AC33">
            <v>26126.946443514644</v>
          </cell>
          <cell r="AD33">
            <v>24222.32</v>
          </cell>
          <cell r="AE33">
            <v>0.23519999999999999</v>
          </cell>
          <cell r="AF33">
            <v>447.96813951464429</v>
          </cell>
          <cell r="AG33">
            <v>3880.44</v>
          </cell>
          <cell r="AH33">
            <v>4328.4081395146441</v>
          </cell>
          <cell r="AI33">
            <v>4328.4081395146441</v>
          </cell>
          <cell r="AJ33">
            <v>0</v>
          </cell>
          <cell r="AK33">
            <v>4328.4081395146441</v>
          </cell>
          <cell r="AL33">
            <v>21798.538304000002</v>
          </cell>
          <cell r="AM33">
            <v>0</v>
          </cell>
          <cell r="AN33">
            <v>203</v>
          </cell>
          <cell r="AO33">
            <v>0</v>
          </cell>
          <cell r="AP33">
            <v>207</v>
          </cell>
          <cell r="AQ33">
            <v>4058.8364435146441</v>
          </cell>
        </row>
        <row r="34">
          <cell r="B34" t="str">
            <v>Alonzo Chan Rita Isabel</v>
          </cell>
          <cell r="C34">
            <v>178.499</v>
          </cell>
          <cell r="D34">
            <v>5354.97</v>
          </cell>
          <cell r="E34">
            <v>0</v>
          </cell>
          <cell r="F34">
            <v>0</v>
          </cell>
          <cell r="G34">
            <v>0</v>
          </cell>
          <cell r="H34">
            <v>312</v>
          </cell>
          <cell r="I34">
            <v>0</v>
          </cell>
          <cell r="J34">
            <v>0</v>
          </cell>
          <cell r="K34">
            <v>5666.97</v>
          </cell>
          <cell r="L34">
            <v>0</v>
          </cell>
          <cell r="M34">
            <v>20000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5666.97</v>
          </cell>
          <cell r="S34">
            <v>4910.1900000000005</v>
          </cell>
          <cell r="T34">
            <v>0.10879999999999999</v>
          </cell>
          <cell r="U34">
            <v>82.337663999999961</v>
          </cell>
          <cell r="V34">
            <v>288.33</v>
          </cell>
          <cell r="W34">
            <v>370.66766399999995</v>
          </cell>
          <cell r="X34">
            <v>370.66766399999995</v>
          </cell>
          <cell r="Y34">
            <v>294.63</v>
          </cell>
          <cell r="Z34">
            <v>76.03766399999995</v>
          </cell>
          <cell r="AA34">
            <v>5590.9323359999999</v>
          </cell>
          <cell r="AB34">
            <v>25590.932335999998</v>
          </cell>
          <cell r="AC34">
            <v>31085.620648535561</v>
          </cell>
          <cell r="AD34">
            <v>24222.32</v>
          </cell>
          <cell r="AE34">
            <v>0.23519999999999999</v>
          </cell>
          <cell r="AF34">
            <v>1614.2483125355641</v>
          </cell>
          <cell r="AG34">
            <v>3880.44</v>
          </cell>
          <cell r="AH34">
            <v>5494.6883125355644</v>
          </cell>
          <cell r="AI34">
            <v>5494.6883125355644</v>
          </cell>
          <cell r="AJ34">
            <v>0</v>
          </cell>
          <cell r="AK34">
            <v>5494.6883125355644</v>
          </cell>
          <cell r="AL34">
            <v>25590.932335999998</v>
          </cell>
          <cell r="AM34">
            <v>0</v>
          </cell>
          <cell r="AN34">
            <v>27</v>
          </cell>
          <cell r="AO34">
            <v>0</v>
          </cell>
          <cell r="AP34">
            <v>31</v>
          </cell>
          <cell r="AQ34">
            <v>5418.650648535564</v>
          </cell>
        </row>
        <row r="35">
          <cell r="B35" t="str">
            <v>Trejo Dzib Carlos Francisco</v>
          </cell>
          <cell r="C35">
            <v>195.16566666666668</v>
          </cell>
          <cell r="D35">
            <v>5354.97</v>
          </cell>
          <cell r="E35">
            <v>500</v>
          </cell>
          <cell r="F35">
            <v>0</v>
          </cell>
          <cell r="G35">
            <v>0</v>
          </cell>
          <cell r="H35">
            <v>312</v>
          </cell>
          <cell r="I35">
            <v>0</v>
          </cell>
          <cell r="J35">
            <v>0</v>
          </cell>
          <cell r="K35">
            <v>6166.97</v>
          </cell>
          <cell r="L35">
            <v>0</v>
          </cell>
          <cell r="M35">
            <v>20000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6166.97</v>
          </cell>
          <cell r="S35">
            <v>4910.1900000000005</v>
          </cell>
          <cell r="T35">
            <v>0.10879999999999999</v>
          </cell>
          <cell r="U35">
            <v>136.73766399999997</v>
          </cell>
          <cell r="V35">
            <v>288.33</v>
          </cell>
          <cell r="W35">
            <v>425.06766399999992</v>
          </cell>
          <cell r="X35">
            <v>425.06766399999992</v>
          </cell>
          <cell r="Y35">
            <v>294.63</v>
          </cell>
          <cell r="Z35">
            <v>130.43766399999993</v>
          </cell>
          <cell r="AA35">
            <v>6036.5323360000002</v>
          </cell>
          <cell r="AB35">
            <v>26036.532336</v>
          </cell>
          <cell r="AC35">
            <v>31668.256631799166</v>
          </cell>
          <cell r="AD35">
            <v>24222.32</v>
          </cell>
          <cell r="AE35">
            <v>0.23519999999999999</v>
          </cell>
          <cell r="AF35">
            <v>1751.2842957991638</v>
          </cell>
          <cell r="AG35">
            <v>3880.44</v>
          </cell>
          <cell r="AH35">
            <v>5631.7242957991639</v>
          </cell>
          <cell r="AI35">
            <v>5631.7242957991639</v>
          </cell>
          <cell r="AJ35">
            <v>0</v>
          </cell>
          <cell r="AK35">
            <v>5631.7242957991639</v>
          </cell>
          <cell r="AL35">
            <v>26036.532336000004</v>
          </cell>
          <cell r="AM35">
            <v>0</v>
          </cell>
          <cell r="AN35">
            <v>57</v>
          </cell>
          <cell r="AO35">
            <v>0</v>
          </cell>
          <cell r="AP35">
            <v>61</v>
          </cell>
          <cell r="AQ35">
            <v>5501.2866317991638</v>
          </cell>
        </row>
        <row r="36">
          <cell r="B36" t="str">
            <v>Ojeda Carnahan Karina</v>
          </cell>
          <cell r="C36">
            <v>663.00233333333335</v>
          </cell>
          <cell r="D36">
            <v>17890.07</v>
          </cell>
          <cell r="E36">
            <v>600</v>
          </cell>
          <cell r="F36">
            <v>1400</v>
          </cell>
          <cell r="G36">
            <v>0</v>
          </cell>
          <cell r="H36">
            <v>312</v>
          </cell>
          <cell r="I36">
            <v>0</v>
          </cell>
          <cell r="J36">
            <v>0</v>
          </cell>
          <cell r="K36">
            <v>20202.07</v>
          </cell>
          <cell r="L36">
            <v>0</v>
          </cell>
          <cell r="M36">
            <v>20000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20202.07</v>
          </cell>
          <cell r="S36">
            <v>12009.95</v>
          </cell>
          <cell r="T36">
            <v>0.21360000000000001</v>
          </cell>
          <cell r="U36">
            <v>1749.836832</v>
          </cell>
          <cell r="V36">
            <v>1271.8699999999999</v>
          </cell>
          <cell r="W36">
            <v>3021.7068319999998</v>
          </cell>
          <cell r="X36">
            <v>3021.7068319999998</v>
          </cell>
          <cell r="Y36">
            <v>0</v>
          </cell>
          <cell r="Z36">
            <v>3021.7068319999998</v>
          </cell>
          <cell r="AA36">
            <v>17180.363168</v>
          </cell>
          <cell r="AB36">
            <v>37180.363167999996</v>
          </cell>
          <cell r="AC36">
            <v>46985.418811428557</v>
          </cell>
          <cell r="AD36">
            <v>38177.700000000004</v>
          </cell>
          <cell r="AE36">
            <v>0.3</v>
          </cell>
          <cell r="AF36">
            <v>2642.3156434285656</v>
          </cell>
          <cell r="AG36">
            <v>7162.74</v>
          </cell>
          <cell r="AH36">
            <v>9805.0556434285645</v>
          </cell>
          <cell r="AI36">
            <v>9805.0556434285645</v>
          </cell>
          <cell r="AJ36">
            <v>0</v>
          </cell>
          <cell r="AK36">
            <v>9805.0556434285645</v>
          </cell>
          <cell r="AL36">
            <v>37180.363167999996</v>
          </cell>
          <cell r="AM36">
            <v>0</v>
          </cell>
          <cell r="AN36">
            <v>281</v>
          </cell>
          <cell r="AO36">
            <v>0</v>
          </cell>
          <cell r="AP36">
            <v>285</v>
          </cell>
          <cell r="AQ36">
            <v>6783.3488114285647</v>
          </cell>
        </row>
        <row r="37">
          <cell r="B37" t="str">
            <v>Villanueva Pech Miguel Fernando</v>
          </cell>
          <cell r="C37">
            <v>259.20400000000001</v>
          </cell>
          <cell r="D37">
            <v>5978.12</v>
          </cell>
          <cell r="E37">
            <v>600</v>
          </cell>
          <cell r="F37">
            <v>1198</v>
          </cell>
          <cell r="G37">
            <v>0</v>
          </cell>
          <cell r="H37">
            <v>399</v>
          </cell>
          <cell r="I37">
            <v>0</v>
          </cell>
          <cell r="J37">
            <v>0</v>
          </cell>
          <cell r="K37">
            <v>8175.12</v>
          </cell>
          <cell r="L37">
            <v>0</v>
          </cell>
          <cell r="M37">
            <v>25000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8175.12</v>
          </cell>
          <cell r="S37">
            <v>4910.1900000000005</v>
          </cell>
          <cell r="T37">
            <v>0.10879999999999999</v>
          </cell>
          <cell r="U37">
            <v>355.22438399999993</v>
          </cell>
          <cell r="V37">
            <v>288.33</v>
          </cell>
          <cell r="W37">
            <v>643.55438399999991</v>
          </cell>
          <cell r="X37">
            <v>643.55438399999991</v>
          </cell>
          <cell r="Y37">
            <v>0</v>
          </cell>
          <cell r="Z37">
            <v>643.55438399999991</v>
          </cell>
          <cell r="AA37">
            <v>7531.5656159999999</v>
          </cell>
          <cell r="AB37">
            <v>32531.565616</v>
          </cell>
          <cell r="AC37">
            <v>40344.279451428571</v>
          </cell>
          <cell r="AD37">
            <v>38177.700000000004</v>
          </cell>
          <cell r="AE37">
            <v>0.3</v>
          </cell>
          <cell r="AF37">
            <v>649.97383542856983</v>
          </cell>
          <cell r="AG37">
            <v>7162.74</v>
          </cell>
          <cell r="AH37">
            <v>7812.7138354285698</v>
          </cell>
          <cell r="AI37">
            <v>7812.7138354285698</v>
          </cell>
          <cell r="AJ37">
            <v>0</v>
          </cell>
          <cell r="AK37">
            <v>7812.7138354285698</v>
          </cell>
          <cell r="AL37">
            <v>32531.565616</v>
          </cell>
          <cell r="AM37">
            <v>0</v>
          </cell>
          <cell r="AN37">
            <v>36</v>
          </cell>
          <cell r="AO37">
            <v>0</v>
          </cell>
          <cell r="AP37">
            <v>40</v>
          </cell>
          <cell r="AQ37">
            <v>7169.1594514285698</v>
          </cell>
        </row>
        <row r="38">
          <cell r="B38" t="str">
            <v>Esquivo Ayala Sylvia Beatriz</v>
          </cell>
          <cell r="C38">
            <v>398.30100000000004</v>
          </cell>
          <cell r="D38">
            <v>11949.03</v>
          </cell>
          <cell r="E38">
            <v>0</v>
          </cell>
          <cell r="F38">
            <v>0</v>
          </cell>
          <cell r="G38">
            <v>0</v>
          </cell>
          <cell r="H38">
            <v>399</v>
          </cell>
          <cell r="I38">
            <v>0</v>
          </cell>
          <cell r="J38">
            <v>0</v>
          </cell>
          <cell r="K38">
            <v>12348.03</v>
          </cell>
          <cell r="L38">
            <v>0</v>
          </cell>
          <cell r="M38">
            <v>25000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12348.03</v>
          </cell>
          <cell r="S38">
            <v>12009.95</v>
          </cell>
          <cell r="T38">
            <v>0.21360000000000001</v>
          </cell>
          <cell r="U38">
            <v>72.213887999999983</v>
          </cell>
          <cell r="V38">
            <v>1271.8699999999999</v>
          </cell>
          <cell r="W38">
            <v>1344.0838879999999</v>
          </cell>
          <cell r="X38">
            <v>1344.0838879999999</v>
          </cell>
          <cell r="Y38">
            <v>0</v>
          </cell>
          <cell r="Z38">
            <v>1344.0838879999999</v>
          </cell>
          <cell r="AA38">
            <v>11003.946112000001</v>
          </cell>
          <cell r="AB38">
            <v>36003.946112000005</v>
          </cell>
          <cell r="AC38">
            <v>45304.823017142859</v>
          </cell>
          <cell r="AD38">
            <v>38177.700000000004</v>
          </cell>
          <cell r="AE38">
            <v>0.3</v>
          </cell>
          <cell r="AF38">
            <v>2138.136905142856</v>
          </cell>
          <cell r="AG38">
            <v>7162.74</v>
          </cell>
          <cell r="AH38">
            <v>9300.8769051428553</v>
          </cell>
          <cell r="AI38">
            <v>9300.8769051428553</v>
          </cell>
          <cell r="AJ38">
            <v>0</v>
          </cell>
          <cell r="AK38">
            <v>9300.8769051428553</v>
          </cell>
          <cell r="AL38">
            <v>36003.946112000005</v>
          </cell>
          <cell r="AM38">
            <v>0</v>
          </cell>
          <cell r="AN38">
            <v>49</v>
          </cell>
          <cell r="AO38">
            <v>0</v>
          </cell>
          <cell r="AP38">
            <v>53</v>
          </cell>
          <cell r="AQ38">
            <v>7956.7930171428552</v>
          </cell>
        </row>
        <row r="39">
          <cell r="B39" t="str">
            <v>Puc Caamal Florencio</v>
          </cell>
          <cell r="C39">
            <v>199.27066666666667</v>
          </cell>
          <cell r="D39">
            <v>5978.12</v>
          </cell>
          <cell r="E39">
            <v>0</v>
          </cell>
          <cell r="F39">
            <v>0</v>
          </cell>
          <cell r="G39">
            <v>0</v>
          </cell>
          <cell r="H39">
            <v>312</v>
          </cell>
          <cell r="I39">
            <v>0</v>
          </cell>
          <cell r="J39">
            <v>0</v>
          </cell>
          <cell r="K39">
            <v>6290.12</v>
          </cell>
          <cell r="L39">
            <v>0</v>
          </cell>
          <cell r="M39">
            <v>25000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6290.12</v>
          </cell>
          <cell r="S39">
            <v>4910.1900000000005</v>
          </cell>
          <cell r="T39">
            <v>0.10879999999999999</v>
          </cell>
          <cell r="U39">
            <v>150.13638399999994</v>
          </cell>
          <cell r="V39">
            <v>288.33</v>
          </cell>
          <cell r="W39">
            <v>438.46638399999995</v>
          </cell>
          <cell r="X39">
            <v>438.46638399999995</v>
          </cell>
          <cell r="Y39">
            <v>253.54</v>
          </cell>
          <cell r="Z39">
            <v>184.92638399999996</v>
          </cell>
          <cell r="AA39">
            <v>6105.1936159999996</v>
          </cell>
          <cell r="AB39">
            <v>31105.193616</v>
          </cell>
          <cell r="AC39">
            <v>38306.605165714289</v>
          </cell>
          <cell r="AD39">
            <v>38177.700000000004</v>
          </cell>
          <cell r="AE39">
            <v>0.3</v>
          </cell>
          <cell r="AF39">
            <v>38.671549714285355</v>
          </cell>
          <cell r="AG39">
            <v>7162.74</v>
          </cell>
          <cell r="AH39">
            <v>7201.4115497142848</v>
          </cell>
          <cell r="AI39">
            <v>7201.4115497142848</v>
          </cell>
          <cell r="AJ39">
            <v>0</v>
          </cell>
          <cell r="AK39">
            <v>7201.4115497142848</v>
          </cell>
          <cell r="AL39">
            <v>31105.193616000004</v>
          </cell>
          <cell r="AM39">
            <v>0</v>
          </cell>
          <cell r="AN39">
            <v>103</v>
          </cell>
          <cell r="AO39">
            <v>0</v>
          </cell>
          <cell r="AP39">
            <v>107</v>
          </cell>
          <cell r="AQ39">
            <v>7016.4851657142844</v>
          </cell>
        </row>
        <row r="40">
          <cell r="B40" t="str">
            <v>Torregrosa . Andres Avelino</v>
          </cell>
          <cell r="C40">
            <v>192.10399999999998</v>
          </cell>
          <cell r="D40">
            <v>5669.12</v>
          </cell>
          <cell r="E40">
            <v>94</v>
          </cell>
          <cell r="F40">
            <v>0</v>
          </cell>
          <cell r="G40">
            <v>0</v>
          </cell>
          <cell r="H40">
            <v>399</v>
          </cell>
          <cell r="I40">
            <v>0</v>
          </cell>
          <cell r="J40">
            <v>0</v>
          </cell>
          <cell r="K40">
            <v>6162.12</v>
          </cell>
          <cell r="L40">
            <v>0</v>
          </cell>
          <cell r="M40">
            <v>25000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6162.12</v>
          </cell>
          <cell r="S40">
            <v>4910.1900000000005</v>
          </cell>
          <cell r="T40">
            <v>0.10879999999999999</v>
          </cell>
          <cell r="U40">
            <v>136.20998399999993</v>
          </cell>
          <cell r="V40">
            <v>288.33</v>
          </cell>
          <cell r="W40">
            <v>424.53998399999989</v>
          </cell>
          <cell r="X40">
            <v>424.53998399999989</v>
          </cell>
          <cell r="Y40">
            <v>294.63</v>
          </cell>
          <cell r="Z40">
            <v>129.90998399999989</v>
          </cell>
          <cell r="AA40">
            <v>6032.210016</v>
          </cell>
          <cell r="AB40">
            <v>31032.210016000001</v>
          </cell>
          <cell r="AC40">
            <v>38202.342879999997</v>
          </cell>
          <cell r="AD40">
            <v>38177.700000000004</v>
          </cell>
          <cell r="AE40">
            <v>0.3</v>
          </cell>
          <cell r="AF40">
            <v>7.392863999997644</v>
          </cell>
          <cell r="AG40">
            <v>7162.74</v>
          </cell>
          <cell r="AH40">
            <v>7170.1328639999974</v>
          </cell>
          <cell r="AI40">
            <v>7170.1328639999974</v>
          </cell>
          <cell r="AJ40">
            <v>0</v>
          </cell>
          <cell r="AK40">
            <v>7170.1328639999974</v>
          </cell>
          <cell r="AL40">
            <v>31032.210015999997</v>
          </cell>
          <cell r="AM40">
            <v>0</v>
          </cell>
          <cell r="AN40">
            <v>137</v>
          </cell>
          <cell r="AO40">
            <v>0</v>
          </cell>
          <cell r="AP40">
            <v>141</v>
          </cell>
          <cell r="AQ40">
            <v>7040.2228799999975</v>
          </cell>
        </row>
        <row r="41">
          <cell r="B41" t="str">
            <v>Pech Trujillo Rene Arturo De Jesus</v>
          </cell>
          <cell r="C41">
            <v>473.03433333333334</v>
          </cell>
          <cell r="D41">
            <v>11949.03</v>
          </cell>
          <cell r="E41">
            <v>600</v>
          </cell>
          <cell r="F41">
            <v>1642</v>
          </cell>
          <cell r="G41">
            <v>0</v>
          </cell>
          <cell r="H41">
            <v>399</v>
          </cell>
          <cell r="I41">
            <v>0</v>
          </cell>
          <cell r="J41">
            <v>0</v>
          </cell>
          <cell r="K41">
            <v>14590.03</v>
          </cell>
          <cell r="L41">
            <v>0</v>
          </cell>
          <cell r="M41">
            <v>25000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14590.03</v>
          </cell>
          <cell r="S41">
            <v>12009.95</v>
          </cell>
          <cell r="T41">
            <v>0.21360000000000001</v>
          </cell>
          <cell r="U41">
            <v>551.10508800000002</v>
          </cell>
          <cell r="V41">
            <v>1271.8699999999999</v>
          </cell>
          <cell r="W41">
            <v>1822.9750879999999</v>
          </cell>
          <cell r="X41">
            <v>1822.9750879999999</v>
          </cell>
          <cell r="Y41">
            <v>0</v>
          </cell>
          <cell r="Z41">
            <v>1822.9750879999999</v>
          </cell>
          <cell r="AA41">
            <v>12767.054912000001</v>
          </cell>
          <cell r="AB41">
            <v>37767.054912</v>
          </cell>
          <cell r="AC41">
            <v>47823.549874285716</v>
          </cell>
          <cell r="AD41">
            <v>38177.700000000004</v>
          </cell>
          <cell r="AE41">
            <v>0.3</v>
          </cell>
          <cell r="AF41">
            <v>2893.7549622857136</v>
          </cell>
          <cell r="AG41">
            <v>7162.74</v>
          </cell>
          <cell r="AH41">
            <v>10056.494962285713</v>
          </cell>
          <cell r="AI41">
            <v>10056.494962285713</v>
          </cell>
          <cell r="AJ41">
            <v>0</v>
          </cell>
          <cell r="AK41">
            <v>10056.494962285713</v>
          </cell>
          <cell r="AL41">
            <v>37767.054912000007</v>
          </cell>
          <cell r="AM41">
            <v>0</v>
          </cell>
          <cell r="AN41">
            <v>140</v>
          </cell>
          <cell r="AO41">
            <v>0</v>
          </cell>
          <cell r="AP41">
            <v>144</v>
          </cell>
          <cell r="AQ41">
            <v>8233.5198742857137</v>
          </cell>
        </row>
        <row r="42">
          <cell r="B42" t="str">
            <v>Medina Cardeña Freddy Armando</v>
          </cell>
          <cell r="C42">
            <v>382.53333333333336</v>
          </cell>
          <cell r="D42">
            <v>9476</v>
          </cell>
          <cell r="E42">
            <v>600</v>
          </cell>
          <cell r="F42">
            <v>1400</v>
          </cell>
          <cell r="G42">
            <v>0</v>
          </cell>
          <cell r="H42">
            <v>399</v>
          </cell>
          <cell r="I42">
            <v>0</v>
          </cell>
          <cell r="J42">
            <v>0</v>
          </cell>
          <cell r="K42">
            <v>11875</v>
          </cell>
          <cell r="L42">
            <v>0</v>
          </cell>
          <cell r="M42">
            <v>25000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11875</v>
          </cell>
          <cell r="S42">
            <v>10031.08</v>
          </cell>
          <cell r="T42">
            <v>0.1792</v>
          </cell>
          <cell r="U42">
            <v>330.43046400000003</v>
          </cell>
          <cell r="V42">
            <v>917.26</v>
          </cell>
          <cell r="W42">
            <v>1247.690464</v>
          </cell>
          <cell r="X42">
            <v>1247.690464</v>
          </cell>
          <cell r="Y42">
            <v>0</v>
          </cell>
          <cell r="Z42">
            <v>1247.690464</v>
          </cell>
          <cell r="AA42">
            <v>10627.309536000001</v>
          </cell>
          <cell r="AB42">
            <v>35627.309536000001</v>
          </cell>
          <cell r="AC42">
            <v>44766.770765714282</v>
          </cell>
          <cell r="AD42">
            <v>38177.700000000004</v>
          </cell>
          <cell r="AE42">
            <v>0.3</v>
          </cell>
          <cell r="AF42">
            <v>1976.7212297142833</v>
          </cell>
          <cell r="AG42">
            <v>7162.74</v>
          </cell>
          <cell r="AH42">
            <v>9139.461229714283</v>
          </cell>
          <cell r="AI42">
            <v>9139.461229714283</v>
          </cell>
          <cell r="AJ42">
            <v>0</v>
          </cell>
          <cell r="AK42">
            <v>9139.461229714283</v>
          </cell>
          <cell r="AL42">
            <v>35627.309536000001</v>
          </cell>
          <cell r="AM42">
            <v>0</v>
          </cell>
          <cell r="AN42">
            <v>150</v>
          </cell>
          <cell r="AO42">
            <v>0</v>
          </cell>
          <cell r="AP42">
            <v>154</v>
          </cell>
          <cell r="AQ42">
            <v>7891.7707657142828</v>
          </cell>
        </row>
        <row r="43">
          <cell r="B43" t="str">
            <v>Valdez Leon Yenny Del Carmen</v>
          </cell>
          <cell r="C43">
            <v>245.16566666666668</v>
          </cell>
          <cell r="D43">
            <v>5354.97</v>
          </cell>
          <cell r="E43">
            <v>0</v>
          </cell>
          <cell r="F43">
            <v>2000</v>
          </cell>
          <cell r="G43">
            <v>0</v>
          </cell>
          <cell r="H43">
            <v>312</v>
          </cell>
          <cell r="I43">
            <v>0</v>
          </cell>
          <cell r="J43">
            <v>0</v>
          </cell>
          <cell r="K43">
            <v>7666.97</v>
          </cell>
          <cell r="L43">
            <v>0</v>
          </cell>
          <cell r="M43">
            <v>25000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7666.97</v>
          </cell>
          <cell r="S43">
            <v>4910.1900000000005</v>
          </cell>
          <cell r="T43">
            <v>0.10879999999999999</v>
          </cell>
          <cell r="U43">
            <v>299.93766399999998</v>
          </cell>
          <cell r="V43">
            <v>288.33</v>
          </cell>
          <cell r="W43">
            <v>588.26766399999997</v>
          </cell>
          <cell r="X43">
            <v>588.26766399999997</v>
          </cell>
          <cell r="Y43">
            <v>0</v>
          </cell>
          <cell r="Z43">
            <v>588.26766399999997</v>
          </cell>
          <cell r="AA43">
            <v>7078.7023360000003</v>
          </cell>
          <cell r="AB43">
            <v>32078.702336000002</v>
          </cell>
          <cell r="AC43">
            <v>39697.331908571432</v>
          </cell>
          <cell r="AD43">
            <v>38177.700000000004</v>
          </cell>
          <cell r="AE43">
            <v>0.3</v>
          </cell>
          <cell r="AF43">
            <v>455.88957257142829</v>
          </cell>
          <cell r="AG43">
            <v>7162.74</v>
          </cell>
          <cell r="AH43">
            <v>7618.6295725714281</v>
          </cell>
          <cell r="AI43">
            <v>7618.6295725714281</v>
          </cell>
          <cell r="AJ43">
            <v>0</v>
          </cell>
          <cell r="AK43">
            <v>7618.6295725714281</v>
          </cell>
          <cell r="AL43">
            <v>32078.702336000002</v>
          </cell>
          <cell r="AM43">
            <v>0</v>
          </cell>
          <cell r="AN43">
            <v>172</v>
          </cell>
          <cell r="AO43">
            <v>0</v>
          </cell>
          <cell r="AP43">
            <v>176</v>
          </cell>
          <cell r="AQ43">
            <v>7030.3619085714281</v>
          </cell>
        </row>
        <row r="44">
          <cell r="B44" t="str">
            <v>Carrillo Cortes Maria Alejandra</v>
          </cell>
          <cell r="C44">
            <v>305.22333333333336</v>
          </cell>
          <cell r="D44">
            <v>9156.7000000000007</v>
          </cell>
          <cell r="E44">
            <v>0</v>
          </cell>
          <cell r="F44">
            <v>0</v>
          </cell>
          <cell r="G44">
            <v>0</v>
          </cell>
          <cell r="H44">
            <v>399</v>
          </cell>
          <cell r="I44">
            <v>0</v>
          </cell>
          <cell r="J44">
            <v>0</v>
          </cell>
          <cell r="K44">
            <v>9555.7000000000007</v>
          </cell>
          <cell r="L44">
            <v>0</v>
          </cell>
          <cell r="M44">
            <v>25000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9555.7000000000007</v>
          </cell>
          <cell r="S44">
            <v>8629.2100000000009</v>
          </cell>
          <cell r="T44">
            <v>0.16</v>
          </cell>
          <cell r="U44">
            <v>148.23839999999996</v>
          </cell>
          <cell r="V44">
            <v>692.96</v>
          </cell>
          <cell r="W44">
            <v>841.19839999999999</v>
          </cell>
          <cell r="X44">
            <v>841.19839999999999</v>
          </cell>
          <cell r="Y44">
            <v>0</v>
          </cell>
          <cell r="Z44">
            <v>841.19839999999999</v>
          </cell>
          <cell r="AA44">
            <v>8714.5016000000014</v>
          </cell>
          <cell r="AB44">
            <v>33714.501600000003</v>
          </cell>
          <cell r="AC44">
            <v>42034.188000000002</v>
          </cell>
          <cell r="AD44">
            <v>38177.700000000004</v>
          </cell>
          <cell r="AE44">
            <v>0.3</v>
          </cell>
          <cell r="AF44">
            <v>1156.9463999999991</v>
          </cell>
          <cell r="AG44">
            <v>7162.74</v>
          </cell>
          <cell r="AH44">
            <v>8319.6863999999987</v>
          </cell>
          <cell r="AI44">
            <v>8319.6863999999987</v>
          </cell>
          <cell r="AJ44">
            <v>0</v>
          </cell>
          <cell r="AK44">
            <v>8319.6863999999987</v>
          </cell>
          <cell r="AL44">
            <v>33714.501600000003</v>
          </cell>
          <cell r="AM44">
            <v>0</v>
          </cell>
          <cell r="AN44">
            <v>190</v>
          </cell>
          <cell r="AO44">
            <v>0</v>
          </cell>
          <cell r="AP44">
            <v>194</v>
          </cell>
          <cell r="AQ44">
            <v>7478.4879999999985</v>
          </cell>
        </row>
        <row r="45">
          <cell r="B45" t="str">
            <v>Ruiz Sosa Leticia De Fatima</v>
          </cell>
          <cell r="C45">
            <v>178.499</v>
          </cell>
          <cell r="D45">
            <v>5354.97</v>
          </cell>
          <cell r="E45">
            <v>0</v>
          </cell>
          <cell r="F45">
            <v>0</v>
          </cell>
          <cell r="G45">
            <v>0</v>
          </cell>
          <cell r="H45">
            <v>399</v>
          </cell>
          <cell r="I45">
            <v>0</v>
          </cell>
          <cell r="J45">
            <v>0</v>
          </cell>
          <cell r="K45">
            <v>5753.97</v>
          </cell>
          <cell r="L45">
            <v>0</v>
          </cell>
          <cell r="M45">
            <v>25000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5753.97</v>
          </cell>
          <cell r="S45">
            <v>4910.1900000000005</v>
          </cell>
          <cell r="T45">
            <v>0.10879999999999999</v>
          </cell>
          <cell r="U45">
            <v>91.80326399999997</v>
          </cell>
          <cell r="V45">
            <v>288.33</v>
          </cell>
          <cell r="W45">
            <v>380.13326399999994</v>
          </cell>
          <cell r="X45">
            <v>380.13326399999994</v>
          </cell>
          <cell r="Y45">
            <v>294.63</v>
          </cell>
          <cell r="Z45">
            <v>85.503263999999945</v>
          </cell>
          <cell r="AA45">
            <v>5668.4667360000003</v>
          </cell>
          <cell r="AB45">
            <v>30668.466736000002</v>
          </cell>
          <cell r="AC45">
            <v>37724.65621338912</v>
          </cell>
          <cell r="AD45">
            <v>24222.32</v>
          </cell>
          <cell r="AE45">
            <v>0.23519999999999999</v>
          </cell>
          <cell r="AF45">
            <v>3175.7494773891212</v>
          </cell>
          <cell r="AG45">
            <v>3880.44</v>
          </cell>
          <cell r="AH45">
            <v>7056.1894773891217</v>
          </cell>
          <cell r="AI45">
            <v>7056.1894773891217</v>
          </cell>
          <cell r="AJ45">
            <v>0</v>
          </cell>
          <cell r="AK45">
            <v>7056.1894773891217</v>
          </cell>
          <cell r="AL45">
            <v>30668.466735999998</v>
          </cell>
          <cell r="AM45">
            <v>0</v>
          </cell>
          <cell r="AN45">
            <v>197</v>
          </cell>
          <cell r="AO45">
            <v>0</v>
          </cell>
          <cell r="AP45">
            <v>201</v>
          </cell>
          <cell r="AQ45">
            <v>6970.6862133891218</v>
          </cell>
        </row>
        <row r="46">
          <cell r="B46" t="str">
            <v>Medina Cetina Jose Luis</v>
          </cell>
          <cell r="C46">
            <v>216.69900000000001</v>
          </cell>
          <cell r="D46">
            <v>5354.97</v>
          </cell>
          <cell r="E46">
            <v>600</v>
          </cell>
          <cell r="F46">
            <v>546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6500.97</v>
          </cell>
          <cell r="L46">
            <v>0</v>
          </cell>
          <cell r="M46">
            <v>25000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6500.97</v>
          </cell>
          <cell r="S46">
            <v>4910.1900000000005</v>
          </cell>
          <cell r="T46">
            <v>0.10879999999999999</v>
          </cell>
          <cell r="U46">
            <v>173.07686399999997</v>
          </cell>
          <cell r="V46">
            <v>288.33</v>
          </cell>
          <cell r="W46">
            <v>461.40686399999993</v>
          </cell>
          <cell r="X46">
            <v>461.40686399999993</v>
          </cell>
          <cell r="Y46">
            <v>253.54</v>
          </cell>
          <cell r="Z46">
            <v>207.86686399999994</v>
          </cell>
          <cell r="AA46">
            <v>6293.1031360000006</v>
          </cell>
          <cell r="AB46">
            <v>31293.103136000002</v>
          </cell>
          <cell r="AC46">
            <v>38575.04733714286</v>
          </cell>
          <cell r="AD46">
            <v>38177.700000000004</v>
          </cell>
          <cell r="AE46">
            <v>0.3</v>
          </cell>
          <cell r="AF46">
            <v>119.20420114285662</v>
          </cell>
          <cell r="AG46">
            <v>7162.74</v>
          </cell>
          <cell r="AH46">
            <v>7281.9442011428564</v>
          </cell>
          <cell r="AI46">
            <v>7281.9442011428564</v>
          </cell>
          <cell r="AJ46">
            <v>0</v>
          </cell>
          <cell r="AK46">
            <v>7281.9442011428564</v>
          </cell>
          <cell r="AL46">
            <v>31293.103136000005</v>
          </cell>
          <cell r="AM46">
            <v>0</v>
          </cell>
          <cell r="AN46">
            <v>240</v>
          </cell>
          <cell r="AO46">
            <v>0</v>
          </cell>
          <cell r="AP46">
            <v>244</v>
          </cell>
          <cell r="AQ46">
            <v>7074.0773371428568</v>
          </cell>
        </row>
        <row r="47">
          <cell r="B47" t="str">
            <v>Rosas Alonzo Veronica Dominga</v>
          </cell>
          <cell r="C47">
            <v>506.82866666666666</v>
          </cell>
          <cell r="D47">
            <v>15204.86</v>
          </cell>
          <cell r="E47">
            <v>0</v>
          </cell>
          <cell r="F47">
            <v>0</v>
          </cell>
          <cell r="G47">
            <v>0</v>
          </cell>
          <cell r="H47">
            <v>399</v>
          </cell>
          <cell r="I47">
            <v>0</v>
          </cell>
          <cell r="J47">
            <v>0</v>
          </cell>
          <cell r="K47">
            <v>15603.86</v>
          </cell>
          <cell r="L47">
            <v>0</v>
          </cell>
          <cell r="M47">
            <v>25000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15603.86</v>
          </cell>
          <cell r="S47">
            <v>12009.95</v>
          </cell>
          <cell r="T47">
            <v>0.21360000000000001</v>
          </cell>
          <cell r="U47">
            <v>767.659176</v>
          </cell>
          <cell r="V47">
            <v>1271.8699999999999</v>
          </cell>
          <cell r="W47">
            <v>2039.529176</v>
          </cell>
          <cell r="X47">
            <v>2039.529176</v>
          </cell>
          <cell r="Y47">
            <v>0</v>
          </cell>
          <cell r="Z47">
            <v>2039.529176</v>
          </cell>
          <cell r="AA47">
            <v>13564.330824000001</v>
          </cell>
          <cell r="AB47">
            <v>38564.330824000004</v>
          </cell>
          <cell r="AC47">
            <v>48962.515462857111</v>
          </cell>
          <cell r="AD47">
            <v>38177.700000000004</v>
          </cell>
          <cell r="AE47">
            <v>0.3</v>
          </cell>
          <cell r="AF47">
            <v>3235.4446388571318</v>
          </cell>
          <cell r="AG47">
            <v>7162.74</v>
          </cell>
          <cell r="AH47">
            <v>10398.184638857132</v>
          </cell>
          <cell r="AI47">
            <v>10398.184638857132</v>
          </cell>
          <cell r="AJ47">
            <v>0</v>
          </cell>
          <cell r="AK47">
            <v>10398.184638857132</v>
          </cell>
          <cell r="AL47">
            <v>38564.330823999975</v>
          </cell>
          <cell r="AM47">
            <v>0</v>
          </cell>
          <cell r="AN47">
            <v>245</v>
          </cell>
          <cell r="AO47">
            <v>0</v>
          </cell>
          <cell r="AP47">
            <v>249</v>
          </cell>
          <cell r="AQ47">
            <v>8358.6554628571321</v>
          </cell>
        </row>
        <row r="48">
          <cell r="B48" t="str">
            <v>Colli Lopez Martha Feliciana</v>
          </cell>
          <cell r="C48">
            <v>232.87033333333335</v>
          </cell>
          <cell r="D48">
            <v>6836.1100000000006</v>
          </cell>
          <cell r="E48">
            <v>150</v>
          </cell>
          <cell r="F48">
            <v>0</v>
          </cell>
          <cell r="G48">
            <v>0</v>
          </cell>
          <cell r="H48">
            <v>399</v>
          </cell>
          <cell r="I48">
            <v>0</v>
          </cell>
          <cell r="J48">
            <v>0</v>
          </cell>
          <cell r="K48">
            <v>7385.1100000000006</v>
          </cell>
          <cell r="L48">
            <v>0</v>
          </cell>
          <cell r="M48">
            <v>25000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7385.1100000000006</v>
          </cell>
          <cell r="S48">
            <v>4910.1900000000005</v>
          </cell>
          <cell r="T48">
            <v>0.10879999999999999</v>
          </cell>
          <cell r="U48">
            <v>269.27129600000001</v>
          </cell>
          <cell r="V48">
            <v>288.33</v>
          </cell>
          <cell r="W48">
            <v>557.60129600000005</v>
          </cell>
          <cell r="X48">
            <v>557.60129600000005</v>
          </cell>
          <cell r="Y48">
            <v>0</v>
          </cell>
          <cell r="Z48">
            <v>557.60129600000005</v>
          </cell>
          <cell r="AA48">
            <v>6827.5087040000008</v>
          </cell>
          <cell r="AB48">
            <v>31827.508704</v>
          </cell>
          <cell r="AC48">
            <v>39338.483862857145</v>
          </cell>
          <cell r="AD48">
            <v>38177.700000000004</v>
          </cell>
          <cell r="AE48">
            <v>0.3</v>
          </cell>
          <cell r="AF48">
            <v>348.23515885714221</v>
          </cell>
          <cell r="AG48">
            <v>7162.74</v>
          </cell>
          <cell r="AH48">
            <v>7510.9751588571417</v>
          </cell>
          <cell r="AI48">
            <v>7510.9751588571417</v>
          </cell>
          <cell r="AJ48">
            <v>0</v>
          </cell>
          <cell r="AK48">
            <v>7510.9751588571417</v>
          </cell>
          <cell r="AL48">
            <v>31827.508704000003</v>
          </cell>
          <cell r="AM48">
            <v>0</v>
          </cell>
          <cell r="AN48">
            <v>251</v>
          </cell>
          <cell r="AO48">
            <v>0</v>
          </cell>
          <cell r="AP48">
            <v>255</v>
          </cell>
          <cell r="AQ48">
            <v>6953.3738628571418</v>
          </cell>
        </row>
        <row r="49">
          <cell r="B49" t="str">
            <v>Duarte Medina Victor Manuel</v>
          </cell>
          <cell r="C49">
            <v>411.89000000000004</v>
          </cell>
          <cell r="D49">
            <v>9156.7000000000007</v>
          </cell>
          <cell r="E49">
            <v>600</v>
          </cell>
          <cell r="F49">
            <v>2600</v>
          </cell>
          <cell r="G49">
            <v>0</v>
          </cell>
          <cell r="H49">
            <v>399</v>
          </cell>
          <cell r="I49">
            <v>0</v>
          </cell>
          <cell r="J49">
            <v>0</v>
          </cell>
          <cell r="K49">
            <v>12755.7</v>
          </cell>
          <cell r="L49">
            <v>0</v>
          </cell>
          <cell r="M49">
            <v>25000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12755.7</v>
          </cell>
          <cell r="S49">
            <v>12009.95</v>
          </cell>
          <cell r="T49">
            <v>0.21360000000000001</v>
          </cell>
          <cell r="U49">
            <v>159.29220000000001</v>
          </cell>
          <cell r="V49">
            <v>1271.8699999999999</v>
          </cell>
          <cell r="W49">
            <v>1431.1622</v>
          </cell>
          <cell r="X49">
            <v>1431.1622</v>
          </cell>
          <cell r="Y49">
            <v>0</v>
          </cell>
          <cell r="Z49">
            <v>1431.1622</v>
          </cell>
          <cell r="AA49">
            <v>11324.5378</v>
          </cell>
          <cell r="AB49">
            <v>36324.537799999998</v>
          </cell>
          <cell r="AC49">
            <v>45762.811142857136</v>
          </cell>
          <cell r="AD49">
            <v>38177.700000000004</v>
          </cell>
          <cell r="AE49">
            <v>0.3</v>
          </cell>
          <cell r="AF49">
            <v>2275.5333428571394</v>
          </cell>
          <cell r="AG49">
            <v>7162.74</v>
          </cell>
          <cell r="AH49">
            <v>9438.2733428571391</v>
          </cell>
          <cell r="AI49">
            <v>9438.2733428571391</v>
          </cell>
          <cell r="AJ49">
            <v>0</v>
          </cell>
          <cell r="AK49">
            <v>9438.2733428571391</v>
          </cell>
          <cell r="AL49">
            <v>36324.537799999998</v>
          </cell>
          <cell r="AM49">
            <v>0</v>
          </cell>
          <cell r="AN49">
            <v>320</v>
          </cell>
          <cell r="AO49">
            <v>0</v>
          </cell>
          <cell r="AP49">
            <v>324</v>
          </cell>
          <cell r="AQ49">
            <v>8007.1111428571394</v>
          </cell>
        </row>
        <row r="50">
          <cell r="B50" t="str">
            <v>Vega Diaz Mario Horacio</v>
          </cell>
          <cell r="C50">
            <v>499.2</v>
          </cell>
          <cell r="D50">
            <v>9476</v>
          </cell>
          <cell r="E50">
            <v>600</v>
          </cell>
          <cell r="F50">
            <v>4900</v>
          </cell>
          <cell r="G50">
            <v>0</v>
          </cell>
          <cell r="H50">
            <v>399</v>
          </cell>
          <cell r="I50">
            <v>0</v>
          </cell>
          <cell r="J50">
            <v>0</v>
          </cell>
          <cell r="K50">
            <v>15375</v>
          </cell>
          <cell r="L50">
            <v>0</v>
          </cell>
          <cell r="M50">
            <v>25000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15375</v>
          </cell>
          <cell r="S50">
            <v>12009.95</v>
          </cell>
          <cell r="T50">
            <v>0.21360000000000001</v>
          </cell>
          <cell r="U50">
            <v>718.77467999999988</v>
          </cell>
          <cell r="V50">
            <v>1271.8699999999999</v>
          </cell>
          <cell r="W50">
            <v>1990.6446799999999</v>
          </cell>
          <cell r="X50">
            <v>1990.6446799999999</v>
          </cell>
          <cell r="Y50">
            <v>0</v>
          </cell>
          <cell r="Z50">
            <v>1990.6446799999999</v>
          </cell>
          <cell r="AA50">
            <v>13384.355320000001</v>
          </cell>
          <cell r="AB50">
            <v>38384.355320000002</v>
          </cell>
          <cell r="AC50">
            <v>48705.407599999999</v>
          </cell>
          <cell r="AD50">
            <v>38177.700000000004</v>
          </cell>
          <cell r="AE50">
            <v>0.3</v>
          </cell>
          <cell r="AF50">
            <v>3158.3122799999983</v>
          </cell>
          <cell r="AG50">
            <v>7162.74</v>
          </cell>
          <cell r="AH50">
            <v>10321.052279999998</v>
          </cell>
          <cell r="AI50">
            <v>10321.052279999998</v>
          </cell>
          <cell r="AJ50">
            <v>0</v>
          </cell>
          <cell r="AK50">
            <v>10321.052279999998</v>
          </cell>
          <cell r="AL50">
            <v>38384.355320000002</v>
          </cell>
          <cell r="AM50">
            <v>0</v>
          </cell>
          <cell r="AN50">
            <v>330</v>
          </cell>
          <cell r="AO50">
            <v>0</v>
          </cell>
          <cell r="AP50">
            <v>334</v>
          </cell>
          <cell r="AQ50">
            <v>8330.4075999999986</v>
          </cell>
        </row>
        <row r="51">
          <cell r="B51" t="str">
            <v>Novelo Mena Andres Manuel</v>
          </cell>
          <cell r="C51">
            <v>836.65300000000002</v>
          </cell>
          <cell r="D51">
            <v>11949.03</v>
          </cell>
          <cell r="E51">
            <v>600</v>
          </cell>
          <cell r="F51">
            <v>12550.56</v>
          </cell>
          <cell r="G51">
            <v>0</v>
          </cell>
          <cell r="H51">
            <v>312</v>
          </cell>
          <cell r="I51">
            <v>0</v>
          </cell>
          <cell r="J51">
            <v>0</v>
          </cell>
          <cell r="K51">
            <v>25411.59</v>
          </cell>
          <cell r="L51">
            <v>0</v>
          </cell>
          <cell r="M51">
            <v>25000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25411.59</v>
          </cell>
          <cell r="S51">
            <v>24222.32</v>
          </cell>
          <cell r="T51">
            <v>0.23519999999999999</v>
          </cell>
          <cell r="U51">
            <v>279.71630400000009</v>
          </cell>
          <cell r="V51">
            <v>3880.44</v>
          </cell>
          <cell r="W51">
            <v>4160.1563040000001</v>
          </cell>
          <cell r="X51">
            <v>4160.1563040000001</v>
          </cell>
          <cell r="Y51">
            <v>0</v>
          </cell>
          <cell r="Z51">
            <v>4160.1563040000001</v>
          </cell>
          <cell r="AA51">
            <v>21251.433696</v>
          </cell>
          <cell r="AB51">
            <v>46251.433696</v>
          </cell>
          <cell r="AC51">
            <v>59944.090994285718</v>
          </cell>
          <cell r="AD51">
            <v>38177.700000000004</v>
          </cell>
          <cell r="AE51">
            <v>0.3</v>
          </cell>
          <cell r="AF51">
            <v>6529.9172982857135</v>
          </cell>
          <cell r="AG51">
            <v>7162.74</v>
          </cell>
          <cell r="AH51">
            <v>13692.657298285714</v>
          </cell>
          <cell r="AI51">
            <v>13692.657298285714</v>
          </cell>
          <cell r="AJ51">
            <v>0</v>
          </cell>
          <cell r="AK51">
            <v>13692.657298285714</v>
          </cell>
          <cell r="AL51">
            <v>46251.433696000007</v>
          </cell>
          <cell r="AM51">
            <v>0</v>
          </cell>
          <cell r="AN51">
            <v>337</v>
          </cell>
          <cell r="AO51">
            <v>0</v>
          </cell>
          <cell r="AP51">
            <v>341</v>
          </cell>
          <cell r="AQ51">
            <v>9532.5009942857141</v>
          </cell>
        </row>
        <row r="52">
          <cell r="B52" t="str">
            <v>Pasos Palma Yadira Ines</v>
          </cell>
          <cell r="C52">
            <v>238.30066666666667</v>
          </cell>
          <cell r="D52">
            <v>6569.34</v>
          </cell>
          <cell r="E52">
            <v>579.67999999999995</v>
          </cell>
          <cell r="F52">
            <v>0</v>
          </cell>
          <cell r="G52">
            <v>0</v>
          </cell>
          <cell r="H52">
            <v>399</v>
          </cell>
          <cell r="I52">
            <v>0</v>
          </cell>
          <cell r="J52">
            <v>0</v>
          </cell>
          <cell r="K52">
            <v>7548.02</v>
          </cell>
          <cell r="L52">
            <v>0</v>
          </cell>
          <cell r="M52">
            <v>30000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7548.02</v>
          </cell>
          <cell r="S52">
            <v>4910.1900000000005</v>
          </cell>
          <cell r="T52">
            <v>0.10879999999999999</v>
          </cell>
          <cell r="U52">
            <v>286.995904</v>
          </cell>
          <cell r="V52">
            <v>288.33</v>
          </cell>
          <cell r="W52">
            <v>575.32590400000004</v>
          </cell>
          <cell r="X52">
            <v>575.32590400000004</v>
          </cell>
          <cell r="Y52">
            <v>0</v>
          </cell>
          <cell r="Z52">
            <v>575.32590400000004</v>
          </cell>
          <cell r="AA52">
            <v>6972.6940960000002</v>
          </cell>
          <cell r="AB52">
            <v>36972.694095999999</v>
          </cell>
          <cell r="AC52">
            <v>46688.748708571424</v>
          </cell>
          <cell r="AD52">
            <v>38177.700000000004</v>
          </cell>
          <cell r="AE52">
            <v>0.3</v>
          </cell>
          <cell r="AF52">
            <v>2553.3146125714256</v>
          </cell>
          <cell r="AG52">
            <v>7162.74</v>
          </cell>
          <cell r="AH52">
            <v>9716.0546125714245</v>
          </cell>
          <cell r="AI52">
            <v>9716.0546125714245</v>
          </cell>
          <cell r="AJ52">
            <v>0</v>
          </cell>
          <cell r="AK52">
            <v>9716.0546125714245</v>
          </cell>
          <cell r="AL52">
            <v>36972.694095999999</v>
          </cell>
          <cell r="AM52">
            <v>0</v>
          </cell>
          <cell r="AN52">
            <v>4</v>
          </cell>
          <cell r="AO52">
            <v>0</v>
          </cell>
          <cell r="AP52">
            <v>8</v>
          </cell>
          <cell r="AQ52">
            <v>9140.7287085714252</v>
          </cell>
        </row>
        <row r="53">
          <cell r="B53" t="str">
            <v>Rubio Cetina Guillermo De Jesus</v>
          </cell>
          <cell r="C53">
            <v>209.91400000000002</v>
          </cell>
          <cell r="D53">
            <v>6297.42</v>
          </cell>
          <cell r="E53">
            <v>0</v>
          </cell>
          <cell r="F53">
            <v>0</v>
          </cell>
          <cell r="G53">
            <v>0</v>
          </cell>
          <cell r="H53">
            <v>399</v>
          </cell>
          <cell r="I53">
            <v>0</v>
          </cell>
          <cell r="J53">
            <v>0</v>
          </cell>
          <cell r="K53">
            <v>6696.42</v>
          </cell>
          <cell r="L53">
            <v>0</v>
          </cell>
          <cell r="M53">
            <v>30000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6696.42</v>
          </cell>
          <cell r="S53">
            <v>4910.1900000000005</v>
          </cell>
          <cell r="T53">
            <v>0.10879999999999999</v>
          </cell>
          <cell r="U53">
            <v>194.34182399999995</v>
          </cell>
          <cell r="V53">
            <v>288.33</v>
          </cell>
          <cell r="W53">
            <v>482.6718239999999</v>
          </cell>
          <cell r="X53">
            <v>482.6718239999999</v>
          </cell>
          <cell r="Y53">
            <v>253.54</v>
          </cell>
          <cell r="Z53">
            <v>229.13182399999991</v>
          </cell>
          <cell r="AA53">
            <v>6467.288176</v>
          </cell>
          <cell r="AB53">
            <v>36467.288176000002</v>
          </cell>
          <cell r="AC53">
            <v>45966.740251428571</v>
          </cell>
          <cell r="AD53">
            <v>38177.700000000004</v>
          </cell>
          <cell r="AE53">
            <v>0.3</v>
          </cell>
          <cell r="AF53">
            <v>2336.7120754285702</v>
          </cell>
          <cell r="AG53">
            <v>7162.74</v>
          </cell>
          <cell r="AH53">
            <v>9499.4520754285695</v>
          </cell>
          <cell r="AI53">
            <v>9499.4520754285695</v>
          </cell>
          <cell r="AJ53">
            <v>0</v>
          </cell>
          <cell r="AK53">
            <v>9499.4520754285695</v>
          </cell>
          <cell r="AL53">
            <v>36467.288176000002</v>
          </cell>
          <cell r="AM53">
            <v>0</v>
          </cell>
          <cell r="AN53">
            <v>101</v>
          </cell>
          <cell r="AO53">
            <v>0</v>
          </cell>
          <cell r="AP53">
            <v>105</v>
          </cell>
          <cell r="AQ53">
            <v>9270.3202514285695</v>
          </cell>
        </row>
        <row r="54">
          <cell r="B54" t="str">
            <v>Lugo Herrera Alberto Alonso</v>
          </cell>
          <cell r="C54">
            <v>276.86399999999998</v>
          </cell>
          <cell r="D54">
            <v>8305.92</v>
          </cell>
          <cell r="E54">
            <v>0</v>
          </cell>
          <cell r="F54">
            <v>0</v>
          </cell>
          <cell r="G54">
            <v>0</v>
          </cell>
          <cell r="H54">
            <v>399</v>
          </cell>
          <cell r="I54">
            <v>0</v>
          </cell>
          <cell r="J54">
            <v>0</v>
          </cell>
          <cell r="K54">
            <v>8704.92</v>
          </cell>
          <cell r="L54">
            <v>0</v>
          </cell>
          <cell r="M54">
            <v>30000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8704.92</v>
          </cell>
          <cell r="S54">
            <v>8629.2100000000009</v>
          </cell>
          <cell r="T54">
            <v>0.16</v>
          </cell>
          <cell r="U54">
            <v>12.113599999999861</v>
          </cell>
          <cell r="V54">
            <v>692.96</v>
          </cell>
          <cell r="W54">
            <v>705.07359999999994</v>
          </cell>
          <cell r="X54">
            <v>705.07359999999994</v>
          </cell>
          <cell r="Y54">
            <v>0</v>
          </cell>
          <cell r="Z54">
            <v>705.07359999999994</v>
          </cell>
          <cell r="AA54">
            <v>7999.8464000000004</v>
          </cell>
          <cell r="AB54">
            <v>37999.846400000002</v>
          </cell>
          <cell r="AC54">
            <v>48156.109142857138</v>
          </cell>
          <cell r="AD54">
            <v>38177.700000000004</v>
          </cell>
          <cell r="AE54">
            <v>0.3</v>
          </cell>
          <cell r="AF54">
            <v>2993.5227428571402</v>
          </cell>
          <cell r="AG54">
            <v>7162.74</v>
          </cell>
          <cell r="AH54">
            <v>10156.26274285714</v>
          </cell>
          <cell r="AI54">
            <v>10156.26274285714</v>
          </cell>
          <cell r="AJ54">
            <v>0</v>
          </cell>
          <cell r="AK54">
            <v>10156.26274285714</v>
          </cell>
          <cell r="AL54">
            <v>37999.846399999995</v>
          </cell>
          <cell r="AM54">
            <v>0</v>
          </cell>
          <cell r="AN54">
            <v>119</v>
          </cell>
          <cell r="AO54">
            <v>0</v>
          </cell>
          <cell r="AP54">
            <v>123</v>
          </cell>
          <cell r="AQ54">
            <v>9451.1891428571398</v>
          </cell>
        </row>
        <row r="55">
          <cell r="B55" t="str">
            <v>Yi Ac Carlos Emilio</v>
          </cell>
          <cell r="C55">
            <v>191.27100000000002</v>
          </cell>
          <cell r="D55">
            <v>5738.13</v>
          </cell>
          <cell r="E55">
            <v>0</v>
          </cell>
          <cell r="F55">
            <v>0</v>
          </cell>
          <cell r="G55">
            <v>0</v>
          </cell>
          <cell r="H55">
            <v>399</v>
          </cell>
          <cell r="I55">
            <v>0</v>
          </cell>
          <cell r="J55">
            <v>0</v>
          </cell>
          <cell r="K55">
            <v>6137.13</v>
          </cell>
          <cell r="L55">
            <v>0</v>
          </cell>
          <cell r="M55">
            <v>30000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6137.13</v>
          </cell>
          <cell r="S55">
            <v>4910.1900000000005</v>
          </cell>
          <cell r="T55">
            <v>0.10879999999999999</v>
          </cell>
          <cell r="U55">
            <v>133.49107199999995</v>
          </cell>
          <cell r="V55">
            <v>288.33</v>
          </cell>
          <cell r="W55">
            <v>421.82107199999996</v>
          </cell>
          <cell r="X55">
            <v>421.82107199999996</v>
          </cell>
          <cell r="Y55">
            <v>294.63</v>
          </cell>
          <cell r="Z55">
            <v>127.19107199999996</v>
          </cell>
          <cell r="AA55">
            <v>6009.9389280000005</v>
          </cell>
          <cell r="AB55">
            <v>36009.938928000003</v>
          </cell>
          <cell r="AC55">
            <v>45313.384182857146</v>
          </cell>
          <cell r="AD55">
            <v>38177.700000000004</v>
          </cell>
          <cell r="AE55">
            <v>0.3</v>
          </cell>
          <cell r="AF55">
            <v>2140.7052548571423</v>
          </cell>
          <cell r="AG55">
            <v>7162.74</v>
          </cell>
          <cell r="AH55">
            <v>9303.4452548571426</v>
          </cell>
          <cell r="AI55">
            <v>9303.4452548571426</v>
          </cell>
          <cell r="AJ55">
            <v>0</v>
          </cell>
          <cell r="AK55">
            <v>9303.4452548571426</v>
          </cell>
          <cell r="AL55">
            <v>36009.938928000003</v>
          </cell>
          <cell r="AM55">
            <v>0</v>
          </cell>
          <cell r="AN55">
            <v>132</v>
          </cell>
          <cell r="AO55">
            <v>0</v>
          </cell>
          <cell r="AP55">
            <v>136</v>
          </cell>
          <cell r="AQ55">
            <v>9176.254182857143</v>
          </cell>
        </row>
        <row r="56">
          <cell r="B56" t="str">
            <v>Caballero Escobedo Jorge</v>
          </cell>
          <cell r="C56">
            <v>214.33866666666665</v>
          </cell>
          <cell r="D56">
            <v>5430.16</v>
          </cell>
          <cell r="E56">
            <v>600</v>
          </cell>
          <cell r="F56">
            <v>400</v>
          </cell>
          <cell r="G56">
            <v>0</v>
          </cell>
          <cell r="H56">
            <v>399</v>
          </cell>
          <cell r="I56">
            <v>0</v>
          </cell>
          <cell r="J56">
            <v>0</v>
          </cell>
          <cell r="K56">
            <v>6829.16</v>
          </cell>
          <cell r="L56">
            <v>0</v>
          </cell>
          <cell r="M56">
            <v>30000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6829.16</v>
          </cell>
          <cell r="S56">
            <v>4910.1900000000005</v>
          </cell>
          <cell r="T56">
            <v>0.10879999999999999</v>
          </cell>
          <cell r="U56">
            <v>208.78393599999993</v>
          </cell>
          <cell r="V56">
            <v>288.33</v>
          </cell>
          <cell r="W56">
            <v>497.11393599999991</v>
          </cell>
          <cell r="X56">
            <v>497.11393599999991</v>
          </cell>
          <cell r="Y56">
            <v>253.54</v>
          </cell>
          <cell r="Z56">
            <v>243.57393599999992</v>
          </cell>
          <cell r="AA56">
            <v>6585.5860640000001</v>
          </cell>
          <cell r="AB56">
            <v>36585.586064000003</v>
          </cell>
          <cell r="AC56">
            <v>46135.737234285712</v>
          </cell>
          <cell r="AD56">
            <v>38177.700000000004</v>
          </cell>
          <cell r="AE56">
            <v>0.3</v>
          </cell>
          <cell r="AF56">
            <v>2387.4111702857122</v>
          </cell>
          <cell r="AG56">
            <v>7162.74</v>
          </cell>
          <cell r="AH56">
            <v>9550.1511702857115</v>
          </cell>
          <cell r="AI56">
            <v>9550.1511702857115</v>
          </cell>
          <cell r="AJ56">
            <v>0</v>
          </cell>
          <cell r="AK56">
            <v>9550.1511702857115</v>
          </cell>
          <cell r="AL56">
            <v>36585.586064000003</v>
          </cell>
          <cell r="AM56">
            <v>0</v>
          </cell>
          <cell r="AN56">
            <v>157</v>
          </cell>
          <cell r="AO56">
            <v>0</v>
          </cell>
          <cell r="AP56">
            <v>161</v>
          </cell>
          <cell r="AQ56">
            <v>9306.5772342857108</v>
          </cell>
        </row>
        <row r="57">
          <cell r="B57" t="str">
            <v>Vidal Gijon Henry Alberto</v>
          </cell>
          <cell r="C57">
            <v>272.22466666666668</v>
          </cell>
          <cell r="D57">
            <v>7166.74</v>
          </cell>
          <cell r="E57">
            <v>600</v>
          </cell>
          <cell r="F57">
            <v>400</v>
          </cell>
          <cell r="G57">
            <v>0</v>
          </cell>
          <cell r="H57">
            <v>399</v>
          </cell>
          <cell r="I57">
            <v>0</v>
          </cell>
          <cell r="J57">
            <v>0</v>
          </cell>
          <cell r="K57">
            <v>8565.74</v>
          </cell>
          <cell r="L57">
            <v>0</v>
          </cell>
          <cell r="M57">
            <v>30000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8565.74</v>
          </cell>
          <cell r="S57">
            <v>4910.1900000000005</v>
          </cell>
          <cell r="T57">
            <v>0.10879999999999999</v>
          </cell>
          <cell r="U57">
            <v>397.72383999999988</v>
          </cell>
          <cell r="V57">
            <v>288.33</v>
          </cell>
          <cell r="W57">
            <v>686.05383999999981</v>
          </cell>
          <cell r="X57">
            <v>686.05383999999981</v>
          </cell>
          <cell r="Y57">
            <v>0</v>
          </cell>
          <cell r="Z57">
            <v>686.05383999999981</v>
          </cell>
          <cell r="AA57">
            <v>7879.6861600000002</v>
          </cell>
          <cell r="AB57">
            <v>37879.686159999997</v>
          </cell>
          <cell r="AC57">
            <v>47984.451657142854</v>
          </cell>
          <cell r="AD57">
            <v>38177.700000000004</v>
          </cell>
          <cell r="AE57">
            <v>0.3</v>
          </cell>
          <cell r="AF57">
            <v>2942.0254971428549</v>
          </cell>
          <cell r="AG57">
            <v>7162.74</v>
          </cell>
          <cell r="AH57">
            <v>10104.765497142855</v>
          </cell>
          <cell r="AI57">
            <v>10104.765497142855</v>
          </cell>
          <cell r="AJ57">
            <v>0</v>
          </cell>
          <cell r="AK57">
            <v>10104.765497142855</v>
          </cell>
          <cell r="AL57">
            <v>37879.686159999997</v>
          </cell>
          <cell r="AM57">
            <v>0</v>
          </cell>
          <cell r="AN57">
            <v>158</v>
          </cell>
          <cell r="AO57">
            <v>0</v>
          </cell>
          <cell r="AP57">
            <v>162</v>
          </cell>
          <cell r="AQ57">
            <v>9418.7116571428542</v>
          </cell>
        </row>
        <row r="58">
          <cell r="B58" t="str">
            <v>Uc Canche David</v>
          </cell>
          <cell r="C58">
            <v>181.80533333333332</v>
          </cell>
          <cell r="D58">
            <v>5430.16</v>
          </cell>
          <cell r="E58">
            <v>24</v>
          </cell>
          <cell r="F58">
            <v>0</v>
          </cell>
          <cell r="G58">
            <v>0</v>
          </cell>
          <cell r="H58">
            <v>399</v>
          </cell>
          <cell r="I58">
            <v>0</v>
          </cell>
          <cell r="J58">
            <v>0</v>
          </cell>
          <cell r="K58">
            <v>5853.16</v>
          </cell>
          <cell r="L58">
            <v>0</v>
          </cell>
          <cell r="M58">
            <v>30000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5853.16</v>
          </cell>
          <cell r="S58">
            <v>4910.1900000000005</v>
          </cell>
          <cell r="T58">
            <v>0.10879999999999999</v>
          </cell>
          <cell r="U58">
            <v>102.59513599999993</v>
          </cell>
          <cell r="V58">
            <v>288.33</v>
          </cell>
          <cell r="W58">
            <v>390.9251359999999</v>
          </cell>
          <cell r="X58">
            <v>390.9251359999999</v>
          </cell>
          <cell r="Y58">
            <v>294.63</v>
          </cell>
          <cell r="Z58">
            <v>96.2951359999999</v>
          </cell>
          <cell r="AA58">
            <v>5756.8648640000001</v>
          </cell>
          <cell r="AB58">
            <v>35756.864864000003</v>
          </cell>
          <cell r="AC58">
            <v>44951.849805714286</v>
          </cell>
          <cell r="AD58">
            <v>38177.700000000004</v>
          </cell>
          <cell r="AE58">
            <v>0.3</v>
          </cell>
          <cell r="AF58">
            <v>2032.2449417142843</v>
          </cell>
          <cell r="AG58">
            <v>7162.74</v>
          </cell>
          <cell r="AH58">
            <v>9194.9849417142832</v>
          </cell>
          <cell r="AI58">
            <v>9194.9849417142832</v>
          </cell>
          <cell r="AJ58">
            <v>0</v>
          </cell>
          <cell r="AK58">
            <v>9194.9849417142832</v>
          </cell>
          <cell r="AL58">
            <v>35756.864864000003</v>
          </cell>
          <cell r="AM58">
            <v>0</v>
          </cell>
          <cell r="AN58">
            <v>205</v>
          </cell>
          <cell r="AO58">
            <v>0</v>
          </cell>
          <cell r="AP58">
            <v>209</v>
          </cell>
          <cell r="AQ58">
            <v>9098.6898057142826</v>
          </cell>
        </row>
        <row r="59">
          <cell r="B59" t="str">
            <v>Villanueva Castillo Wilbert</v>
          </cell>
          <cell r="C59">
            <v>189.16566666666668</v>
          </cell>
          <cell r="D59">
            <v>5354.97</v>
          </cell>
          <cell r="E59">
            <v>320</v>
          </cell>
          <cell r="F59">
            <v>0</v>
          </cell>
          <cell r="G59">
            <v>0</v>
          </cell>
          <cell r="H59">
            <v>399</v>
          </cell>
          <cell r="I59">
            <v>0</v>
          </cell>
          <cell r="J59">
            <v>0</v>
          </cell>
          <cell r="K59">
            <v>6073.97</v>
          </cell>
          <cell r="L59">
            <v>0</v>
          </cell>
          <cell r="M59">
            <v>30000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6073.97</v>
          </cell>
          <cell r="S59">
            <v>4910.1900000000005</v>
          </cell>
          <cell r="T59">
            <v>0.10879999999999999</v>
          </cell>
          <cell r="U59">
            <v>126.61926399999996</v>
          </cell>
          <cell r="V59">
            <v>288.33</v>
          </cell>
          <cell r="W59">
            <v>414.94926399999997</v>
          </cell>
          <cell r="X59">
            <v>414.94926399999997</v>
          </cell>
          <cell r="Y59">
            <v>294.63</v>
          </cell>
          <cell r="Z59">
            <v>120.31926399999998</v>
          </cell>
          <cell r="AA59">
            <v>5953.6507360000005</v>
          </cell>
          <cell r="AB59">
            <v>35953.650736000003</v>
          </cell>
          <cell r="AC59">
            <v>45232.972480000004</v>
          </cell>
          <cell r="AD59">
            <v>38177.700000000004</v>
          </cell>
          <cell r="AE59">
            <v>0.3</v>
          </cell>
          <cell r="AF59">
            <v>2116.5817439999996</v>
          </cell>
          <cell r="AG59">
            <v>7162.74</v>
          </cell>
          <cell r="AH59">
            <v>9279.3217439999989</v>
          </cell>
          <cell r="AI59">
            <v>9279.3217439999989</v>
          </cell>
          <cell r="AJ59">
            <v>0</v>
          </cell>
          <cell r="AK59">
            <v>9279.3217439999989</v>
          </cell>
          <cell r="AL59">
            <v>35953.650736000003</v>
          </cell>
          <cell r="AM59">
            <v>0</v>
          </cell>
          <cell r="AN59">
            <v>216</v>
          </cell>
          <cell r="AO59">
            <v>0</v>
          </cell>
          <cell r="AP59">
            <v>220</v>
          </cell>
          <cell r="AQ59">
            <v>9159.0024799999992</v>
          </cell>
        </row>
        <row r="60">
          <cell r="B60" t="str">
            <v>Rufino Herrera William Ariel</v>
          </cell>
          <cell r="C60">
            <v>248.47733333333332</v>
          </cell>
          <cell r="D60">
            <v>6297.42</v>
          </cell>
          <cell r="E60">
            <v>600</v>
          </cell>
          <cell r="F60">
            <v>556.9</v>
          </cell>
          <cell r="G60">
            <v>0</v>
          </cell>
          <cell r="H60">
            <v>399</v>
          </cell>
          <cell r="I60">
            <v>0</v>
          </cell>
          <cell r="J60">
            <v>0</v>
          </cell>
          <cell r="K60">
            <v>7853.32</v>
          </cell>
          <cell r="L60">
            <v>0</v>
          </cell>
          <cell r="M60">
            <v>30000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7853.32</v>
          </cell>
          <cell r="S60">
            <v>4910.1900000000005</v>
          </cell>
          <cell r="T60">
            <v>0.10879999999999999</v>
          </cell>
          <cell r="U60">
            <v>320.21254399999992</v>
          </cell>
          <cell r="V60">
            <v>288.33</v>
          </cell>
          <cell r="W60">
            <v>608.54254399999991</v>
          </cell>
          <cell r="X60">
            <v>608.54254399999991</v>
          </cell>
          <cell r="Y60">
            <v>0</v>
          </cell>
          <cell r="Z60">
            <v>608.54254399999991</v>
          </cell>
          <cell r="AA60">
            <v>7244.7774559999998</v>
          </cell>
          <cell r="AB60">
            <v>37244.777455999996</v>
          </cell>
          <cell r="AC60">
            <v>47077.439222857131</v>
          </cell>
          <cell r="AD60">
            <v>38177.700000000004</v>
          </cell>
          <cell r="AE60">
            <v>0.3</v>
          </cell>
          <cell r="AF60">
            <v>2669.9217668571378</v>
          </cell>
          <cell r="AG60">
            <v>7162.74</v>
          </cell>
          <cell r="AH60">
            <v>9832.661766857138</v>
          </cell>
          <cell r="AI60">
            <v>9832.661766857138</v>
          </cell>
          <cell r="AJ60">
            <v>0</v>
          </cell>
          <cell r="AK60">
            <v>9832.661766857138</v>
          </cell>
          <cell r="AL60">
            <v>37244.777455999996</v>
          </cell>
          <cell r="AM60">
            <v>0</v>
          </cell>
          <cell r="AN60">
            <v>261</v>
          </cell>
          <cell r="AO60">
            <v>0</v>
          </cell>
          <cell r="AP60">
            <v>265</v>
          </cell>
          <cell r="AQ60">
            <v>9224.1192228571381</v>
          </cell>
        </row>
      </sheetData>
      <sheetData sheetId="9">
        <row r="3">
          <cell r="B3" t="str">
            <v>550    COORDINADOR</v>
          </cell>
          <cell r="C3">
            <v>6637</v>
          </cell>
          <cell r="D3">
            <v>221.23333333333332</v>
          </cell>
        </row>
        <row r="4">
          <cell r="B4" t="str">
            <v>BU0003 JEFE DE SECCION D</v>
          </cell>
          <cell r="C4">
            <v>6037</v>
          </cell>
          <cell r="D4">
            <v>201.23333333333332</v>
          </cell>
        </row>
        <row r="5">
          <cell r="B5" t="str">
            <v>BU0004 AUXILIAR ADMINISTRATIVO J</v>
          </cell>
          <cell r="C5">
            <v>6037</v>
          </cell>
          <cell r="D5">
            <v>201.23333333333332</v>
          </cell>
        </row>
        <row r="6">
          <cell r="B6" t="str">
            <v>BU0006 SECRETARIA F</v>
          </cell>
          <cell r="C6">
            <v>5959</v>
          </cell>
          <cell r="D6">
            <v>198.63333333333333</v>
          </cell>
        </row>
        <row r="7">
          <cell r="B7" t="str">
            <v>BU0009 AUXILIAR ADMINISTRATIVO I</v>
          </cell>
          <cell r="C7">
            <v>5902</v>
          </cell>
          <cell r="D7">
            <v>196.73333333333332</v>
          </cell>
        </row>
        <row r="8">
          <cell r="B8" t="str">
            <v>BU0012 AUXILIAR ADMINISTRATIVO H</v>
          </cell>
          <cell r="C8">
            <v>5804</v>
          </cell>
          <cell r="D8">
            <v>193.46666666666667</v>
          </cell>
        </row>
        <row r="9">
          <cell r="B9" t="str">
            <v>BU0014 SECRETARIA E</v>
          </cell>
          <cell r="C9">
            <v>5804</v>
          </cell>
          <cell r="D9">
            <v>193.46666666666667</v>
          </cell>
        </row>
        <row r="10">
          <cell r="B10" t="str">
            <v>BU0017 AUXILIAR DE SERVICIO G</v>
          </cell>
          <cell r="C10">
            <v>5804</v>
          </cell>
          <cell r="D10">
            <v>193.46666666666667</v>
          </cell>
        </row>
        <row r="11">
          <cell r="B11" t="str">
            <v>BU0020 CAJERA B</v>
          </cell>
          <cell r="C11">
            <v>5726</v>
          </cell>
          <cell r="D11">
            <v>190.86666666666667</v>
          </cell>
        </row>
        <row r="12">
          <cell r="B12" t="str">
            <v>BU0022 ENCARGADO B</v>
          </cell>
          <cell r="C12">
            <v>5726</v>
          </cell>
          <cell r="D12">
            <v>190.86666666666667</v>
          </cell>
        </row>
        <row r="13">
          <cell r="B13" t="str">
            <v>BU0023 CHOFER C</v>
          </cell>
          <cell r="C13">
            <v>5726</v>
          </cell>
          <cell r="D13">
            <v>190.86666666666667</v>
          </cell>
        </row>
        <row r="14">
          <cell r="B14" t="str">
            <v>BU0026 AUXILIAR ADMINISTRATIVO G</v>
          </cell>
          <cell r="C14">
            <v>5650</v>
          </cell>
          <cell r="D14">
            <v>188.33333333333334</v>
          </cell>
        </row>
        <row r="15">
          <cell r="B15" t="str">
            <v>BU0027 SECRETARIA D</v>
          </cell>
          <cell r="C15">
            <v>5650</v>
          </cell>
          <cell r="D15">
            <v>188.33333333333334</v>
          </cell>
        </row>
        <row r="16">
          <cell r="B16" t="str">
            <v>BU0029 SUPERVISOR</v>
          </cell>
          <cell r="C16">
            <v>5650</v>
          </cell>
          <cell r="D16">
            <v>188.33333333333334</v>
          </cell>
        </row>
        <row r="17">
          <cell r="B17" t="str">
            <v>BU0032 ENCARGADO A</v>
          </cell>
          <cell r="C17">
            <v>5650</v>
          </cell>
          <cell r="D17">
            <v>188.33333333333334</v>
          </cell>
        </row>
        <row r="18">
          <cell r="B18" t="str">
            <v>BU0033 CHOFER B</v>
          </cell>
          <cell r="C18">
            <v>5650</v>
          </cell>
          <cell r="D18">
            <v>188.33333333333334</v>
          </cell>
        </row>
        <row r="19">
          <cell r="B19" t="str">
            <v>BU0036 JEFE DE SECCION A</v>
          </cell>
          <cell r="C19">
            <v>5602</v>
          </cell>
          <cell r="D19">
            <v>186.73333333333332</v>
          </cell>
        </row>
        <row r="20">
          <cell r="B20" t="str">
            <v>BU0038 AUXILIAR ADMINISTRATIVO F</v>
          </cell>
          <cell r="C20">
            <v>5571</v>
          </cell>
          <cell r="D20">
            <v>185.7</v>
          </cell>
        </row>
        <row r="21">
          <cell r="B21" t="str">
            <v>BU0039 SECRETARIA C</v>
          </cell>
          <cell r="C21">
            <v>5571</v>
          </cell>
          <cell r="D21">
            <v>185.7</v>
          </cell>
        </row>
        <row r="22">
          <cell r="B22" t="str">
            <v>BU0042 AUXILIAR DE SERVICIO F</v>
          </cell>
          <cell r="C22">
            <v>5571</v>
          </cell>
          <cell r="D22">
            <v>185.7</v>
          </cell>
        </row>
        <row r="23">
          <cell r="B23" t="str">
            <v>BU0048 AUXILIAR DE SERVICIO E</v>
          </cell>
          <cell r="C23">
            <v>5504</v>
          </cell>
          <cell r="D23">
            <v>183.46666666666667</v>
          </cell>
        </row>
        <row r="24">
          <cell r="B24" t="str">
            <v>BU0050 AUXILIAR ADMINISTRATIVO D</v>
          </cell>
          <cell r="C24">
            <v>5416</v>
          </cell>
          <cell r="D24">
            <v>180.53333333333333</v>
          </cell>
        </row>
        <row r="25">
          <cell r="B25" t="str">
            <v>BU0053 AUXILIAR DE SERVICIO D</v>
          </cell>
          <cell r="C25">
            <v>5416</v>
          </cell>
          <cell r="D25">
            <v>180.53333333333333</v>
          </cell>
        </row>
        <row r="26">
          <cell r="B26" t="str">
            <v>BU0054 AUXILIAR ADMINISTRATIVO C</v>
          </cell>
          <cell r="C26">
            <v>5334</v>
          </cell>
          <cell r="D26">
            <v>177.8</v>
          </cell>
        </row>
        <row r="27">
          <cell r="B27" t="str">
            <v>BU0055 SECRETARIA A</v>
          </cell>
          <cell r="C27">
            <v>5334</v>
          </cell>
          <cell r="D27">
            <v>177.8</v>
          </cell>
        </row>
        <row r="28">
          <cell r="B28" t="str">
            <v>BU0058 AUXILIAR DE SERVICIO C</v>
          </cell>
          <cell r="C28">
            <v>5334</v>
          </cell>
          <cell r="D28">
            <v>177.8</v>
          </cell>
        </row>
        <row r="29">
          <cell r="B29" t="str">
            <v>BU0059 AUXILIAR ADMINISTRATIVO B</v>
          </cell>
          <cell r="C29">
            <v>5272</v>
          </cell>
          <cell r="D29">
            <v>175.73333333333332</v>
          </cell>
        </row>
        <row r="30">
          <cell r="B30" t="str">
            <v>BU0061 AUXILIAR DE SERVICIO B</v>
          </cell>
          <cell r="C30">
            <v>5272</v>
          </cell>
          <cell r="D30">
            <v>175.73333333333332</v>
          </cell>
        </row>
        <row r="31">
          <cell r="B31" t="str">
            <v>BU0062 VIGILANTE C</v>
          </cell>
          <cell r="C31">
            <v>5272</v>
          </cell>
          <cell r="D31">
            <v>175.73333333333332</v>
          </cell>
        </row>
        <row r="32">
          <cell r="B32" t="str">
            <v>BU0064 AUXILIAR ADMINISTRATIVO A</v>
          </cell>
          <cell r="C32">
            <v>5199</v>
          </cell>
          <cell r="D32">
            <v>173.3</v>
          </cell>
        </row>
        <row r="33">
          <cell r="B33" t="str">
            <v>BU0065 VIGILANTE B</v>
          </cell>
          <cell r="C33">
            <v>5173</v>
          </cell>
          <cell r="D33">
            <v>172.43333333333334</v>
          </cell>
        </row>
        <row r="34">
          <cell r="B34" t="str">
            <v>BU0066 AUXILIAR DE SERVICIO A</v>
          </cell>
          <cell r="C34">
            <v>5173</v>
          </cell>
          <cell r="D34">
            <v>172.43333333333334</v>
          </cell>
        </row>
        <row r="35">
          <cell r="B35" t="str">
            <v>BU0068 VIGILANTE A</v>
          </cell>
          <cell r="C35">
            <v>5049</v>
          </cell>
          <cell r="D35">
            <v>168.3</v>
          </cell>
        </row>
        <row r="36">
          <cell r="B36" t="str">
            <v>BU0070 INSTRUCTOR DEPORTIVO A</v>
          </cell>
          <cell r="C36">
            <v>4760</v>
          </cell>
          <cell r="D36">
            <v>158.66666666666666</v>
          </cell>
        </row>
        <row r="37">
          <cell r="B37" t="str">
            <v>BU0072 INSTRUCTOR DEPORTIVO B</v>
          </cell>
          <cell r="C37">
            <v>6958</v>
          </cell>
          <cell r="D37">
            <v>231.93333333333334</v>
          </cell>
        </row>
        <row r="38">
          <cell r="B38" t="str">
            <v>MM0013 COORDINADOR B</v>
          </cell>
          <cell r="C38">
            <v>12969</v>
          </cell>
          <cell r="D38">
            <v>432.3</v>
          </cell>
        </row>
        <row r="39">
          <cell r="B39" t="str">
            <v>MM0027 COORDINADOR A</v>
          </cell>
          <cell r="C39">
            <v>11601</v>
          </cell>
          <cell r="D39">
            <v>386.7</v>
          </cell>
        </row>
        <row r="40">
          <cell r="B40" t="str">
            <v>MM0041 PROGRAMADOR D</v>
          </cell>
          <cell r="C40">
            <v>9200</v>
          </cell>
          <cell r="D40">
            <v>306.66666666666669</v>
          </cell>
        </row>
        <row r="41">
          <cell r="B41" t="str">
            <v>MM0042 PROGRAMADOR B</v>
          </cell>
          <cell r="C41">
            <v>6634</v>
          </cell>
          <cell r="D41">
            <v>221.13333333333333</v>
          </cell>
        </row>
        <row r="42">
          <cell r="B42" t="str">
            <v>MM0044 COORDINADOR DE PROYECTOS</v>
          </cell>
          <cell r="C42">
            <v>8890</v>
          </cell>
          <cell r="D42">
            <v>296.33333333333331</v>
          </cell>
        </row>
        <row r="43">
          <cell r="B43" t="str">
            <v>MM0062 ANALISTA ADMINISTRATIVO F</v>
          </cell>
          <cell r="C43">
            <v>8064</v>
          </cell>
          <cell r="D43">
            <v>268.8</v>
          </cell>
        </row>
        <row r="44">
          <cell r="B44" t="str">
            <v>MM0069 ANALISTA ADMINISTRATIVO E</v>
          </cell>
          <cell r="C44">
            <v>7571</v>
          </cell>
          <cell r="D44">
            <v>252.36666666666667</v>
          </cell>
        </row>
        <row r="45">
          <cell r="B45" t="str">
            <v>MM0084 ANALISTA ADMINISTRATIVO D</v>
          </cell>
          <cell r="C45">
            <v>6634</v>
          </cell>
          <cell r="D45">
            <v>221.13333333333333</v>
          </cell>
        </row>
        <row r="46">
          <cell r="B46" t="str">
            <v>MM0085 JEFE DE PROGRAMACION</v>
          </cell>
          <cell r="C46">
            <v>6634</v>
          </cell>
          <cell r="D46">
            <v>221.13333333333333</v>
          </cell>
        </row>
        <row r="47">
          <cell r="B47" t="str">
            <v>MM0094 JEFE DE OFICINA C</v>
          </cell>
          <cell r="C47">
            <v>6378</v>
          </cell>
          <cell r="D47">
            <v>212.6</v>
          </cell>
        </row>
        <row r="48">
          <cell r="B48" t="str">
            <v>MM0095 ANALISTA ADMINISTRATIVO C</v>
          </cell>
          <cell r="C48">
            <v>6378</v>
          </cell>
          <cell r="D48">
            <v>212.6</v>
          </cell>
        </row>
        <row r="49">
          <cell r="B49" t="str">
            <v>MM0097 SECRETARIA I</v>
          </cell>
          <cell r="C49">
            <v>7362</v>
          </cell>
          <cell r="D49">
            <v>245.4</v>
          </cell>
        </row>
        <row r="50">
          <cell r="B50" t="str">
            <v>MM0099 AUXILIAR ADMINISTRATIVO K</v>
          </cell>
          <cell r="C50">
            <v>6114</v>
          </cell>
          <cell r="D50">
            <v>203.8</v>
          </cell>
        </row>
        <row r="51">
          <cell r="B51" t="str">
            <v>MM0100 JEFE OFICINA B</v>
          </cell>
          <cell r="C51">
            <v>6114</v>
          </cell>
          <cell r="D51">
            <v>203.8</v>
          </cell>
        </row>
        <row r="52">
          <cell r="B52" t="str">
            <v>MM0102 ANALISTA ADMINISTRATIVO B</v>
          </cell>
          <cell r="C52">
            <v>6114</v>
          </cell>
          <cell r="D52">
            <v>203.8</v>
          </cell>
        </row>
        <row r="53">
          <cell r="B53" t="str">
            <v>MM0104 PROMOTOR A</v>
          </cell>
          <cell r="C53">
            <v>8387</v>
          </cell>
          <cell r="D53">
            <v>279.56666666666666</v>
          </cell>
        </row>
        <row r="54">
          <cell r="B54" t="str">
            <v>SC0013 DIRECTOR B</v>
          </cell>
          <cell r="C54">
            <v>49391</v>
          </cell>
          <cell r="D54">
            <v>1646.3666666666666</v>
          </cell>
        </row>
        <row r="55">
          <cell r="B55" t="str">
            <v>SC0022 DIRECTOR A</v>
          </cell>
          <cell r="C55">
            <v>39513</v>
          </cell>
          <cell r="D55">
            <v>1317.1</v>
          </cell>
        </row>
        <row r="56">
          <cell r="B56" t="str">
            <v>SC0029 JEFE DE DEPARTAMENTO C</v>
          </cell>
          <cell r="C56">
            <v>32872</v>
          </cell>
          <cell r="D56">
            <v>1095.7333333333333</v>
          </cell>
        </row>
        <row r="57">
          <cell r="B57" t="str">
            <v>SC0030 CONTRALOR INTERNO C</v>
          </cell>
          <cell r="C57">
            <v>32872</v>
          </cell>
          <cell r="D57">
            <v>1095.7333333333333</v>
          </cell>
        </row>
        <row r="58">
          <cell r="B58" t="str">
            <v>SC0043 JEFE DE DEPARTAMENTO B</v>
          </cell>
          <cell r="C58">
            <v>24327</v>
          </cell>
          <cell r="D58">
            <v>810.9</v>
          </cell>
        </row>
        <row r="59">
          <cell r="B59" t="str">
            <v>SC0064 SUBDIRECTOR</v>
          </cell>
          <cell r="C59">
            <v>36501</v>
          </cell>
          <cell r="D59">
            <v>1216.7</v>
          </cell>
        </row>
        <row r="60">
          <cell r="B60" t="str">
            <v>SC0097 COORDINADOR C</v>
          </cell>
          <cell r="C60">
            <v>14762</v>
          </cell>
          <cell r="D60">
            <v>492.06666666666666</v>
          </cell>
        </row>
        <row r="61">
          <cell r="B61" t="str">
            <v>SC0098 COORDINADOR D</v>
          </cell>
          <cell r="C61">
            <v>17369</v>
          </cell>
          <cell r="D61">
            <v>578.9666666666667</v>
          </cell>
        </row>
        <row r="62">
          <cell r="B62" t="str">
            <v>SC0164 DIRECTOR GENERAL</v>
          </cell>
          <cell r="C62">
            <v>76378</v>
          </cell>
          <cell r="D62">
            <v>2545.9333333333334</v>
          </cell>
        </row>
      </sheetData>
      <sheetData sheetId="10"/>
      <sheetData sheetId="11">
        <row r="11">
          <cell r="B11" t="str">
            <v>18IB0183</v>
          </cell>
          <cell r="C11">
            <v>32675</v>
          </cell>
          <cell r="D11">
            <v>1989</v>
          </cell>
          <cell r="E11" t="str">
            <v>Rufino Herrera William Ariel</v>
          </cell>
          <cell r="F11" t="str">
            <v>MM0099 AUXILIAR ADMINISTRATIVO K</v>
          </cell>
          <cell r="G11" t="str">
            <v>CENTRO DE ALTO RENDIMIENTO DEPORTIVO</v>
          </cell>
          <cell r="H11">
            <v>30</v>
          </cell>
          <cell r="I11">
            <v>30804.000000000004</v>
          </cell>
        </row>
        <row r="12">
          <cell r="B12" t="str">
            <v>18SB0323</v>
          </cell>
          <cell r="C12">
            <v>32797</v>
          </cell>
          <cell r="D12">
            <v>1989</v>
          </cell>
          <cell r="E12" t="str">
            <v>Lugo Herrera Alberto Alonso</v>
          </cell>
          <cell r="F12" t="str">
            <v>MM0062 ANALISTA ADMINISTRATIVO F</v>
          </cell>
          <cell r="G12" t="str">
            <v>COMPLEJO DEPORTIVO KUKULCAN</v>
          </cell>
          <cell r="H12">
            <v>30</v>
          </cell>
          <cell r="I12">
            <v>30804.000000000004</v>
          </cell>
        </row>
        <row r="13">
          <cell r="B13" t="str">
            <v>18KB0049</v>
          </cell>
          <cell r="C13">
            <v>32660</v>
          </cell>
          <cell r="D13">
            <v>1989</v>
          </cell>
          <cell r="E13" t="str">
            <v>Uc Canche David</v>
          </cell>
          <cell r="F13" t="str">
            <v>BU0061 AUXILIAR DE SERVICIO B</v>
          </cell>
          <cell r="G13" t="str">
            <v>COMPLEJO DEPORTIVO KUKULCAN</v>
          </cell>
          <cell r="H13">
            <v>30</v>
          </cell>
          <cell r="I13">
            <v>30804.000000000004</v>
          </cell>
        </row>
        <row r="14">
          <cell r="B14" t="str">
            <v>18IB0181</v>
          </cell>
          <cell r="C14">
            <v>32690</v>
          </cell>
          <cell r="D14">
            <v>1989</v>
          </cell>
          <cell r="E14" t="str">
            <v>Rubio Cetina Guillermo De Jesus</v>
          </cell>
          <cell r="F14" t="str">
            <v>MM0099 AUXILIAR ADMINISTRATIVO K</v>
          </cell>
          <cell r="G14" t="str">
            <v>DIRECCION DE ALTO RENDIMIENTO</v>
          </cell>
          <cell r="H14">
            <v>30</v>
          </cell>
          <cell r="I14">
            <v>30804.000000000004</v>
          </cell>
        </row>
        <row r="15">
          <cell r="B15" t="str">
            <v>18IB0200</v>
          </cell>
          <cell r="C15">
            <v>32599</v>
          </cell>
          <cell r="D15">
            <v>1989</v>
          </cell>
          <cell r="E15" t="str">
            <v>Vidal Gijon Henry Alberto</v>
          </cell>
          <cell r="F15" t="str">
            <v>BU0072 INSTRUCTOR DEPORTIVO B</v>
          </cell>
          <cell r="G15" t="str">
            <v>DIRECCION DE ALTO RENDIMIENTO</v>
          </cell>
          <cell r="H15">
            <v>30</v>
          </cell>
          <cell r="I15">
            <v>30804.000000000004</v>
          </cell>
        </row>
        <row r="16">
          <cell r="B16" t="str">
            <v>18EB0272</v>
          </cell>
          <cell r="C16">
            <v>32738</v>
          </cell>
          <cell r="D16">
            <v>1989</v>
          </cell>
          <cell r="E16" t="str">
            <v>Caballero Escobedo Jorge</v>
          </cell>
          <cell r="F16" t="str">
            <v>BU0061 AUXILIAR DE SERVICIO B</v>
          </cell>
          <cell r="G16" t="str">
            <v>GIMNASIO POLIFUNCIONAL</v>
          </cell>
          <cell r="H16">
            <v>30</v>
          </cell>
          <cell r="I16">
            <v>30804.000000000004</v>
          </cell>
        </row>
        <row r="17">
          <cell r="B17" t="str">
            <v>18IB0163</v>
          </cell>
          <cell r="C17">
            <v>32782</v>
          </cell>
          <cell r="D17">
            <v>1989</v>
          </cell>
          <cell r="E17" t="str">
            <v>Pasos Palma Yadira Ines</v>
          </cell>
          <cell r="F17" t="str">
            <v>MM0094 JEFE DE OFICINA C</v>
          </cell>
          <cell r="G17" t="str">
            <v>GIMNASIO SOLIDARIDAD</v>
          </cell>
          <cell r="H17">
            <v>30</v>
          </cell>
          <cell r="I17">
            <v>30804.000000000004</v>
          </cell>
        </row>
        <row r="18">
          <cell r="B18" t="str">
            <v>18KB0056</v>
          </cell>
          <cell r="C18">
            <v>32540</v>
          </cell>
          <cell r="D18">
            <v>1989</v>
          </cell>
          <cell r="E18" t="str">
            <v>Yi Ac Carlos Emilio</v>
          </cell>
          <cell r="F18" t="str">
            <v>BU0042 AUXILIAR DE SERVICIO F</v>
          </cell>
          <cell r="G18" t="str">
            <v>GIMNASIO SOLIDARIDAD</v>
          </cell>
          <cell r="H18">
            <v>30</v>
          </cell>
          <cell r="I18">
            <v>30804.000000000004</v>
          </cell>
        </row>
        <row r="19">
          <cell r="B19" t="str">
            <v>18IB0201</v>
          </cell>
          <cell r="C19">
            <v>32690</v>
          </cell>
          <cell r="D19">
            <v>1989</v>
          </cell>
          <cell r="E19" t="str">
            <v>Villanueva Castillo Wilbert</v>
          </cell>
          <cell r="F19" t="str">
            <v>BU0064 AUXILIAR ADMINISTRATIVO A</v>
          </cell>
          <cell r="G19" t="str">
            <v>UNIDAD DEPORTIVA LIC BENITO JUAREZ GARC</v>
          </cell>
          <cell r="H19">
            <v>30</v>
          </cell>
          <cell r="I19">
            <v>30804.000000000004</v>
          </cell>
        </row>
        <row r="20">
          <cell r="B20" t="str">
            <v>18SB0319</v>
          </cell>
          <cell r="C20">
            <v>32905</v>
          </cell>
          <cell r="D20">
            <v>1990</v>
          </cell>
          <cell r="E20" t="str">
            <v>Cruz Alcocer Maria Eugenia Del Socorro</v>
          </cell>
          <cell r="F20" t="str">
            <v>BU0064 AUXILIAR ADMINISTRATIVO A</v>
          </cell>
          <cell r="G20" t="str">
            <v>CENTRO DEPORTIVO PARALIMPICO</v>
          </cell>
          <cell r="H20">
            <v>29</v>
          </cell>
          <cell r="I20">
            <v>30804.000000000004</v>
          </cell>
        </row>
        <row r="21">
          <cell r="B21" t="str">
            <v>18KB0046</v>
          </cell>
          <cell r="C21">
            <v>33086</v>
          </cell>
          <cell r="D21">
            <v>1990</v>
          </cell>
          <cell r="E21" t="str">
            <v>Sosa Pool Roman</v>
          </cell>
          <cell r="F21" t="str">
            <v>BU0061 AUXILIAR DE SERVICIO B</v>
          </cell>
          <cell r="G21" t="str">
            <v>COMPLEJO DEPORTIVO KUKULCAN</v>
          </cell>
          <cell r="H21">
            <v>29</v>
          </cell>
          <cell r="I21">
            <v>30804.000000000004</v>
          </cell>
        </row>
        <row r="22">
          <cell r="B22" t="str">
            <v>18KB0050</v>
          </cell>
          <cell r="C22">
            <v>32964</v>
          </cell>
          <cell r="D22">
            <v>1990</v>
          </cell>
          <cell r="E22" t="str">
            <v>Uc Canche Jacinto</v>
          </cell>
          <cell r="F22" t="str">
            <v>BU0061 AUXILIAR DE SERVICIO B</v>
          </cell>
          <cell r="G22" t="str">
            <v>COMPLEJO DEPORTIVO KUKULCAN</v>
          </cell>
          <cell r="H22">
            <v>29</v>
          </cell>
          <cell r="I22">
            <v>30804.000000000004</v>
          </cell>
        </row>
        <row r="23">
          <cell r="B23" t="str">
            <v>18IB0118</v>
          </cell>
          <cell r="C23">
            <v>32889</v>
          </cell>
          <cell r="D23">
            <v>1990</v>
          </cell>
          <cell r="E23" t="str">
            <v>Hurtado Legorreta Manuel</v>
          </cell>
          <cell r="F23" t="str">
            <v>MM0104 PROMOTOR A</v>
          </cell>
          <cell r="G23" t="str">
            <v>DIRECCION DE ALTO RENDIMIENTO</v>
          </cell>
          <cell r="H23">
            <v>29</v>
          </cell>
          <cell r="I23">
            <v>30804.000000000004</v>
          </cell>
        </row>
        <row r="24">
          <cell r="B24" t="str">
            <v>18IB0130</v>
          </cell>
          <cell r="C24">
            <v>33117</v>
          </cell>
          <cell r="D24">
            <v>1990</v>
          </cell>
          <cell r="E24" t="str">
            <v>Luna Sosa Georgina Guadalupe</v>
          </cell>
          <cell r="F24" t="str">
            <v>MM0027 COORDINADOR A</v>
          </cell>
          <cell r="G24" t="str">
            <v>DIRECCION DE ALTO RENDIMIENTO</v>
          </cell>
          <cell r="H24">
            <v>29</v>
          </cell>
          <cell r="I24">
            <v>30804.000000000004</v>
          </cell>
        </row>
        <row r="25">
          <cell r="B25" t="str">
            <v>18BB0227</v>
          </cell>
          <cell r="C25">
            <v>32905</v>
          </cell>
          <cell r="D25">
            <v>1990</v>
          </cell>
          <cell r="E25" t="str">
            <v>May Naal Martha Isabel Del Socorro</v>
          </cell>
          <cell r="F25" t="str">
            <v>BU0061 AUXILIAR DE SERVICIO B</v>
          </cell>
          <cell r="G25" t="str">
            <v>UNIDAD DEPORTIVA VILLA PALMIRA</v>
          </cell>
          <cell r="H25">
            <v>29</v>
          </cell>
          <cell r="I25">
            <v>30804.000000000004</v>
          </cell>
        </row>
        <row r="26">
          <cell r="B26" t="str">
            <v>18IB0123</v>
          </cell>
          <cell r="C26">
            <v>29983</v>
          </cell>
          <cell r="D26">
            <v>1982</v>
          </cell>
          <cell r="E26" t="str">
            <v>Lara Uribe Jorge Alberto</v>
          </cell>
          <cell r="F26" t="str">
            <v>BU0064 AUXILIAR ADMINISTRATIVO A</v>
          </cell>
          <cell r="G26" t="str">
            <v>GIMNASIO POLIFUNCIONAL</v>
          </cell>
          <cell r="H26">
            <v>37</v>
          </cell>
          <cell r="I26">
            <v>30804.000000000004</v>
          </cell>
        </row>
        <row r="27">
          <cell r="B27" t="str">
            <v>18IB0187</v>
          </cell>
          <cell r="C27">
            <v>31883</v>
          </cell>
          <cell r="D27">
            <v>1987</v>
          </cell>
          <cell r="E27" t="str">
            <v>Sabido Soberanis Glafira Leticia</v>
          </cell>
          <cell r="F27" t="str">
            <v>MM0044 COORDINADOR DE PROYECTOS</v>
          </cell>
          <cell r="G27" t="str">
            <v>UNIDAD DE COMUNICACION SOCIAL</v>
          </cell>
          <cell r="H27">
            <v>32</v>
          </cell>
          <cell r="I27">
            <v>30804.000000000004</v>
          </cell>
        </row>
        <row r="28">
          <cell r="B28" t="str">
            <v>18IB0103</v>
          </cell>
          <cell r="C28">
            <v>32112</v>
          </cell>
          <cell r="D28">
            <v>1987</v>
          </cell>
          <cell r="E28" t="str">
            <v>Gomez Cetz Genny Gabriela</v>
          </cell>
          <cell r="F28" t="str">
            <v>MM0062 ANALISTA ADMINISTRATIVO F</v>
          </cell>
          <cell r="G28" t="str">
            <v>DIRECCION DE ALTO RENDIMIENTO</v>
          </cell>
          <cell r="H28">
            <v>32</v>
          </cell>
          <cell r="I28">
            <v>30804.000000000004</v>
          </cell>
        </row>
        <row r="29">
          <cell r="B29" t="str">
            <v>18IB0142</v>
          </cell>
          <cell r="C29">
            <v>32339</v>
          </cell>
          <cell r="D29">
            <v>1988</v>
          </cell>
          <cell r="E29" t="str">
            <v>Mendoza Aguilar Pedro Antonio</v>
          </cell>
          <cell r="F29" t="str">
            <v>MM0041 PROGRAMADOR D</v>
          </cell>
          <cell r="G29" t="str">
            <v>DIRECCION DE ALTO RENDIMIENTO</v>
          </cell>
          <cell r="H29">
            <v>31</v>
          </cell>
          <cell r="I29">
            <v>30804.000000000004</v>
          </cell>
        </row>
        <row r="30">
          <cell r="B30" t="str">
            <v>18IB0154</v>
          </cell>
          <cell r="C30">
            <v>32325</v>
          </cell>
          <cell r="D30">
            <v>1988</v>
          </cell>
          <cell r="E30" t="str">
            <v>Ojeda Morayta Ana Maria</v>
          </cell>
          <cell r="F30" t="str">
            <v>MM0104 PROMOTOR A</v>
          </cell>
          <cell r="G30" t="str">
            <v>ACTIVACION FISICA</v>
          </cell>
          <cell r="H30">
            <v>31</v>
          </cell>
          <cell r="I30">
            <v>30804.000000000004</v>
          </cell>
        </row>
        <row r="31">
          <cell r="B31" t="str">
            <v>18KB0039</v>
          </cell>
          <cell r="C31">
            <v>32356</v>
          </cell>
          <cell r="D31">
            <v>1988</v>
          </cell>
          <cell r="E31" t="str">
            <v>Quijano Pereira Fernando</v>
          </cell>
          <cell r="F31" t="str">
            <v>BU0036 JEFE DE SECCION A</v>
          </cell>
          <cell r="G31" t="str">
            <v>COMPLEJO DEPORTIVO KUKULCAN</v>
          </cell>
          <cell r="H31">
            <v>31</v>
          </cell>
          <cell r="I31">
            <v>30804.000000000004</v>
          </cell>
        </row>
        <row r="32">
          <cell r="B32" t="str">
            <v>18CB0257</v>
          </cell>
          <cell r="C32">
            <v>32478</v>
          </cell>
          <cell r="D32">
            <v>1988</v>
          </cell>
          <cell r="E32" t="str">
            <v>Loeza Tun Mariana</v>
          </cell>
          <cell r="F32" t="str">
            <v>MM0099 AUXILIAR ADMINISTRATIVO K</v>
          </cell>
          <cell r="G32" t="str">
            <v>ESTADIO GENERAL SALVADOR ALVARADO</v>
          </cell>
          <cell r="H32">
            <v>31</v>
          </cell>
          <cell r="I32">
            <v>30804.000000000004</v>
          </cell>
        </row>
      </sheetData>
      <sheetData sheetId="12">
        <row r="2">
          <cell r="D2" t="str">
            <v>Herrera Rosiles Ivan Alberto</v>
          </cell>
          <cell r="E2">
            <v>1760.41</v>
          </cell>
        </row>
        <row r="3">
          <cell r="D3" t="str">
            <v>Novelo Rosas Maria Astrid De Guadalupe</v>
          </cell>
          <cell r="E3">
            <v>4594.5233333333335</v>
          </cell>
        </row>
        <row r="4">
          <cell r="D4" t="str">
            <v>Baena Mendoza Mario Alberto</v>
          </cell>
          <cell r="E4">
            <v>1760.41</v>
          </cell>
        </row>
        <row r="5">
          <cell r="D5" t="str">
            <v>Ledesma Abdala Rene</v>
          </cell>
          <cell r="E5">
            <v>1760.41</v>
          </cell>
        </row>
        <row r="6">
          <cell r="D6" t="str">
            <v>Cauich Verde Manuel Jesus</v>
          </cell>
          <cell r="E6">
            <v>1760.41</v>
          </cell>
        </row>
        <row r="7">
          <cell r="D7" t="str">
            <v>Vidal Carrillo Miguel Antonio</v>
          </cell>
          <cell r="E7">
            <v>2708.33</v>
          </cell>
        </row>
        <row r="8">
          <cell r="D8" t="str">
            <v>Pacheco Morales Luis Antonio</v>
          </cell>
          <cell r="E8">
            <v>2703.41</v>
          </cell>
        </row>
        <row r="9">
          <cell r="D9" t="str">
            <v>Cardona Mendoza Carlos Armando</v>
          </cell>
          <cell r="E9">
            <v>1760.41</v>
          </cell>
        </row>
        <row r="10">
          <cell r="D10" t="str">
            <v>Pompeyo Brito Maria Del Pilar</v>
          </cell>
          <cell r="E10">
            <v>1760.41</v>
          </cell>
        </row>
        <row r="11">
          <cell r="D11" t="str">
            <v>Mena Rodriguez Guillermo</v>
          </cell>
          <cell r="E11">
            <v>2166.66</v>
          </cell>
        </row>
        <row r="12">
          <cell r="D12" t="str">
            <v>CENTROS DE DESARROLLO DEL DEPORTE</v>
          </cell>
          <cell r="E12">
            <v>1760.41</v>
          </cell>
        </row>
        <row r="13">
          <cell r="D13" t="str">
            <v>CONTABILIDAD</v>
          </cell>
          <cell r="E13">
            <v>1760.41</v>
          </cell>
        </row>
        <row r="14">
          <cell r="D14" t="str">
            <v>UNIDAD DE CONTROL Y NORMATIVIDAD</v>
          </cell>
          <cell r="E14">
            <v>1760.41</v>
          </cell>
        </row>
        <row r="15">
          <cell r="D15" t="str">
            <v>CENTRO ESTATAL DE BOX</v>
          </cell>
          <cell r="E15">
            <v>1760.41</v>
          </cell>
        </row>
        <row r="16">
          <cell r="D16" t="str">
            <v>Moreno Tzuc Francisco Fidel</v>
          </cell>
          <cell r="E16">
            <v>1760.41</v>
          </cell>
        </row>
        <row r="17">
          <cell r="D17" t="str">
            <v>Valenzuela Molina Mauricio Alejandro</v>
          </cell>
          <cell r="E17">
            <v>2708.33</v>
          </cell>
        </row>
        <row r="18">
          <cell r="D18" t="str">
            <v>Monjiote Hercila Manuel De Jesus</v>
          </cell>
          <cell r="E18">
            <v>2708.33</v>
          </cell>
        </row>
        <row r="19">
          <cell r="D19" t="str">
            <v>Esteban Abud Jorge Antonio</v>
          </cell>
          <cell r="E19">
            <v>2708.33</v>
          </cell>
        </row>
        <row r="20">
          <cell r="D20" t="str">
            <v>Saenz Castillo Carlos Xavier</v>
          </cell>
          <cell r="E20">
            <v>5416.66</v>
          </cell>
        </row>
        <row r="21">
          <cell r="D21" t="str">
            <v>Molina Torres Jose De Jesus</v>
          </cell>
          <cell r="E21">
            <v>1760.41</v>
          </cell>
        </row>
        <row r="22">
          <cell r="D22" t="str">
            <v>Garcia Balam Martin Israel</v>
          </cell>
          <cell r="E22">
            <v>1760.41</v>
          </cell>
        </row>
        <row r="23">
          <cell r="D23" t="str">
            <v>Peraza Sosa Juan Pablo</v>
          </cell>
          <cell r="E23">
            <v>1760.41</v>
          </cell>
        </row>
        <row r="24">
          <cell r="D24" t="str">
            <v>Diaz Batista Ana Gabriela</v>
          </cell>
          <cell r="E24">
            <v>1760.41</v>
          </cell>
        </row>
        <row r="25">
          <cell r="D25" t="str">
            <v>Bacab Hau Aaron Natanael</v>
          </cell>
          <cell r="E25">
            <v>2708.33</v>
          </cell>
        </row>
        <row r="26">
          <cell r="D26" t="str">
            <v>Sulub Herrera Andre Jose</v>
          </cell>
          <cell r="E26">
            <v>1760.41</v>
          </cell>
        </row>
        <row r="27">
          <cell r="D27" t="str">
            <v>Carret Vazquez Jose Antonio</v>
          </cell>
          <cell r="E27">
            <v>1760.41</v>
          </cell>
        </row>
        <row r="28">
          <cell r="D28" t="str">
            <v>Celis Arjona Claudia Aracely</v>
          </cell>
          <cell r="E28">
            <v>1760.41</v>
          </cell>
        </row>
        <row r="29">
          <cell r="D29" t="str">
            <v>Caamal Tzuc Ana Virginia</v>
          </cell>
          <cell r="E29">
            <v>1760.41</v>
          </cell>
        </row>
        <row r="30">
          <cell r="D30" t="str">
            <v>Capetillo Vallado Juan Pablo</v>
          </cell>
          <cell r="E30">
            <v>2708.33</v>
          </cell>
        </row>
        <row r="31">
          <cell r="D31" t="str">
            <v>Gonzalez Cetina Javier Adrian</v>
          </cell>
          <cell r="E31">
            <v>2703.41</v>
          </cell>
        </row>
        <row r="32">
          <cell r="D32" t="str">
            <v>Cervera Sanchez Beatriz Elena</v>
          </cell>
          <cell r="E32">
            <v>2703.41</v>
          </cell>
        </row>
        <row r="33">
          <cell r="D33" t="str">
            <v>Vargas Madrazo Gerardo</v>
          </cell>
          <cell r="E33">
            <v>1760.41</v>
          </cell>
        </row>
        <row r="34">
          <cell r="D34" t="str">
            <v>Vega Arcila Jesus Miguel</v>
          </cell>
          <cell r="E34">
            <v>2166.66</v>
          </cell>
        </row>
        <row r="35">
          <cell r="D35" t="str">
            <v>Pacheco Morales Luis Antonio</v>
          </cell>
          <cell r="E35">
            <v>2703.41</v>
          </cell>
        </row>
        <row r="36">
          <cell r="D36" t="str">
            <v>Martinez Loeza Jaime Sergio</v>
          </cell>
          <cell r="E36">
            <v>1760.41</v>
          </cell>
        </row>
        <row r="37">
          <cell r="D37" t="str">
            <v>Puerto Navarrete Kembly Rebeca</v>
          </cell>
          <cell r="E37">
            <v>2703.41</v>
          </cell>
        </row>
        <row r="38">
          <cell r="D38" t="str">
            <v>Canul Moguel Maria Jose</v>
          </cell>
          <cell r="E38">
            <v>1760.41</v>
          </cell>
        </row>
        <row r="39">
          <cell r="D39" t="str">
            <v>Vado Lopez Dafli Felipe</v>
          </cell>
          <cell r="E39">
            <v>1760.41</v>
          </cell>
        </row>
        <row r="40">
          <cell r="D40" t="str">
            <v>Cobos Palma Ivan</v>
          </cell>
          <cell r="E40">
            <v>2708.33</v>
          </cell>
        </row>
        <row r="41">
          <cell r="D41" t="str">
            <v>Rosado Gonzalez Jehova Jesus</v>
          </cell>
          <cell r="E41">
            <v>1760.41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do"/>
      <sheetName val="BASE DE DATOS"/>
      <sheetName val="Hoja1"/>
    </sheetNames>
    <sheetDataSet>
      <sheetData sheetId="0"/>
      <sheetData sheetId="1">
        <row r="2">
          <cell r="A2" t="str">
            <v>Figueroa Chan Fernando Guadalupe</v>
          </cell>
          <cell r="B2" t="str">
            <v>18IB0099</v>
          </cell>
          <cell r="C2" t="str">
            <v>ACADEMIAS INICIACION DEPORTIVA MASIVIDAD</v>
          </cell>
          <cell r="D2" t="str">
            <v>NOMINA DE EMPLEADOS</v>
          </cell>
          <cell r="E2" t="str">
            <v>MM0099 AUXILIAR ADMINISTRATIVO K</v>
          </cell>
          <cell r="F2" t="str">
            <v>FICF-780606-3Z7</v>
          </cell>
          <cell r="G2">
            <v>211.95</v>
          </cell>
        </row>
        <row r="3">
          <cell r="A3" t="str">
            <v>Montañez Arceo Jose Gabriel</v>
          </cell>
          <cell r="B3" t="str">
            <v>18IB0615</v>
          </cell>
          <cell r="C3" t="str">
            <v>ACADEMIAS INICIACION DEPORTIVA MASIVIDAD</v>
          </cell>
          <cell r="D3" t="str">
            <v>NOMINA DE EMPLEADOS</v>
          </cell>
          <cell r="E3" t="str">
            <v>MM0027 COORDINADOR A</v>
          </cell>
          <cell r="F3" t="str">
            <v>MOAG-781220-UQ7</v>
          </cell>
          <cell r="G3">
            <v>386.7</v>
          </cell>
        </row>
        <row r="4">
          <cell r="A4" t="str">
            <v>Moo Segura Rolando Ismael</v>
          </cell>
          <cell r="B4" t="str">
            <v>18IB0146</v>
          </cell>
          <cell r="C4" t="str">
            <v>ACTIVACION FISICA</v>
          </cell>
          <cell r="D4" t="str">
            <v>NOMINA DE EMPLEADOS</v>
          </cell>
          <cell r="E4" t="str">
            <v>BU0061 AUXILIAR DE SERVICIO B</v>
          </cell>
          <cell r="F4" t="str">
            <v>MOSR-690108-2V0</v>
          </cell>
          <cell r="G4">
            <v>182.76</v>
          </cell>
        </row>
        <row r="5">
          <cell r="A5" t="str">
            <v>Can Canche Wilberth Demetrio</v>
          </cell>
          <cell r="B5" t="str">
            <v>18IB0064</v>
          </cell>
          <cell r="C5" t="str">
            <v>CENTROS DE DESARROLLO DEL DEPORTE</v>
          </cell>
          <cell r="D5" t="str">
            <v>NOMINA DE EMPLEADOS</v>
          </cell>
          <cell r="E5" t="str">
            <v>MM0041 PROGRAMADOR D</v>
          </cell>
          <cell r="F5" t="str">
            <v>CACW-640814-AW1</v>
          </cell>
          <cell r="G5">
            <v>306.67</v>
          </cell>
        </row>
        <row r="6">
          <cell r="A6" t="str">
            <v>Carrillo Canul Jose Luis</v>
          </cell>
          <cell r="B6" t="str">
            <v>18PB0294</v>
          </cell>
          <cell r="C6" t="str">
            <v>COMPLEJO DEPORTIVO KUKULCAN</v>
          </cell>
          <cell r="D6" t="str">
            <v>NOMINA DE EMPLEADOS</v>
          </cell>
          <cell r="E6" t="str">
            <v>BU0026 AUXILIAR ADMINISTRATIVO G</v>
          </cell>
          <cell r="F6" t="str">
            <v>CACL-680819-NU1</v>
          </cell>
          <cell r="G6">
            <v>195.86</v>
          </cell>
        </row>
        <row r="7">
          <cell r="A7" t="str">
            <v>Cobos Palma Ivan</v>
          </cell>
          <cell r="B7" t="str">
            <v>CON00006</v>
          </cell>
          <cell r="C7" t="str">
            <v>CONFIANZA</v>
          </cell>
          <cell r="D7" t="str">
            <v>NOMINA DE EMPLEADOS</v>
          </cell>
          <cell r="E7" t="str">
            <v>SC0022 DIRECTOR A</v>
          </cell>
          <cell r="F7" t="str">
            <v>COPI-700812-7C9</v>
          </cell>
          <cell r="G7">
            <v>1317.1</v>
          </cell>
        </row>
        <row r="8">
          <cell r="A8" t="str">
            <v>Sansores Dzul Victor Manuel</v>
          </cell>
          <cell r="B8" t="str">
            <v>18IC0021</v>
          </cell>
          <cell r="C8" t="str">
            <v>COMPLEJO DEPORTIVO KUKULCAN</v>
          </cell>
          <cell r="D8" t="str">
            <v>NOMINA DE EMPLEADOS</v>
          </cell>
          <cell r="E8" t="str">
            <v>BU0066 AUXILIAR DE SERVICIO A</v>
          </cell>
          <cell r="F8" t="str">
            <v>SADV-650415-NY1</v>
          </cell>
          <cell r="G8">
            <v>179.33</v>
          </cell>
        </row>
        <row r="9">
          <cell r="A9" t="str">
            <v>Valdez Leon Yenny Del Carmen</v>
          </cell>
          <cell r="B9" t="str">
            <v>18EB0291</v>
          </cell>
          <cell r="C9" t="str">
            <v>COMPLEJO DEPORTIVO KUKULCAN</v>
          </cell>
          <cell r="D9" t="str">
            <v>NOMINA DE EMPLEADOS</v>
          </cell>
          <cell r="E9" t="str">
            <v>BU0064 AUXILIAR ADMINISTRATIVO A</v>
          </cell>
          <cell r="F9" t="str">
            <v>VALY-720725-ES7</v>
          </cell>
          <cell r="G9">
            <v>180.23</v>
          </cell>
        </row>
        <row r="10">
          <cell r="A10" t="str">
            <v>Aguilar Argaez Pedro Hildebrando</v>
          </cell>
          <cell r="B10" t="str">
            <v>18BA0075</v>
          </cell>
          <cell r="C10" t="str">
            <v>COMPLEJO OLIMPICO DEPORTIVO  INALAMBRICA</v>
          </cell>
          <cell r="D10" t="str">
            <v>NOMINA DE EMPLEADOS</v>
          </cell>
          <cell r="E10" t="str">
            <v>SC0097 COORDINADOR C</v>
          </cell>
          <cell r="F10" t="str">
            <v>AUAP-670827-DU8</v>
          </cell>
          <cell r="G10">
            <v>492.07</v>
          </cell>
        </row>
        <row r="11">
          <cell r="A11" t="str">
            <v>Chan Canul Veronica De Los Angeles</v>
          </cell>
          <cell r="B11" t="str">
            <v>18IC0004</v>
          </cell>
          <cell r="C11" t="str">
            <v>COMPLEJO OLIMPICO DEPORTIVO  INALAMBRICA</v>
          </cell>
          <cell r="D11" t="str">
            <v>NOMINA DE EMPLEADOS</v>
          </cell>
          <cell r="E11" t="str">
            <v>550    COORDINADOR</v>
          </cell>
          <cell r="F11" t="str">
            <v>CACV-730513-FG7</v>
          </cell>
          <cell r="G11">
            <v>230.08</v>
          </cell>
        </row>
        <row r="12">
          <cell r="A12" t="str">
            <v>Lopez Rejon Nelsy Leticia</v>
          </cell>
          <cell r="B12" t="str">
            <v>18IC0223</v>
          </cell>
          <cell r="C12" t="str">
            <v>DIRECCION DE ADMINISTRACION Y FINANZAS</v>
          </cell>
          <cell r="D12" t="str">
            <v>NOMINA DE EMPLEADOS</v>
          </cell>
          <cell r="E12" t="str">
            <v>MM0041 PROGRAMADOR D</v>
          </cell>
          <cell r="F12" t="str">
            <v>LORN-760305-9Q1</v>
          </cell>
          <cell r="G12">
            <v>306.67</v>
          </cell>
        </row>
        <row r="13">
          <cell r="A13" t="str">
            <v>Gongora Santos Evangelina</v>
          </cell>
          <cell r="B13" t="str">
            <v>18IC0260</v>
          </cell>
          <cell r="C13" t="str">
            <v>DIRECCION DE PROMOCION DEPORTIVA</v>
          </cell>
          <cell r="D13" t="str">
            <v>NOMINA DE EMPLEADOS</v>
          </cell>
          <cell r="E13" t="str">
            <v>BU0020 CAJERA B</v>
          </cell>
          <cell r="F13" t="str">
            <v>GOSE-761230-9N3</v>
          </cell>
          <cell r="G13">
            <v>198.5</v>
          </cell>
        </row>
        <row r="14">
          <cell r="A14" t="str">
            <v>Jimenez Garcia Julio Jose</v>
          </cell>
          <cell r="B14" t="str">
            <v>18IE0677</v>
          </cell>
          <cell r="C14" t="str">
            <v>DIRECCION DE PROMOCION DEPORTIVA</v>
          </cell>
          <cell r="D14" t="str">
            <v>NOMINA DE EMPLEADOS</v>
          </cell>
          <cell r="E14" t="str">
            <v>MM0095 ANALISTA ADMINISTRATIVO C</v>
          </cell>
          <cell r="F14" t="str">
            <v>JIGJ-850830-QN2</v>
          </cell>
          <cell r="G14">
            <v>221.1</v>
          </cell>
        </row>
        <row r="15">
          <cell r="A15" t="str">
            <v>Ortega Rivera Rosario Alely</v>
          </cell>
          <cell r="B15" t="str">
            <v>18IE0670</v>
          </cell>
          <cell r="C15" t="str">
            <v>DIRECCION DE PROYECTOS ESTRATEGICOS</v>
          </cell>
          <cell r="D15" t="str">
            <v>NOMINA DE EMPLEADOS</v>
          </cell>
          <cell r="E15" t="str">
            <v>BU0055 SECRETARIA A</v>
          </cell>
          <cell r="F15" t="str">
            <v>OERR-810331-G24</v>
          </cell>
          <cell r="G15">
            <v>184.91</v>
          </cell>
        </row>
        <row r="16">
          <cell r="A16" t="str">
            <v>Alvarado Canche Sinthia Del Carmen</v>
          </cell>
          <cell r="B16" t="str">
            <v>18IB0578</v>
          </cell>
          <cell r="C16" t="str">
            <v>DIRECCION JURIDICA</v>
          </cell>
          <cell r="D16" t="str">
            <v>NOMINA DE EMPLEADOS</v>
          </cell>
          <cell r="E16" t="str">
            <v>SC0098 COORDINADOR D</v>
          </cell>
          <cell r="F16" t="str">
            <v>AACS-850911-FBA</v>
          </cell>
          <cell r="G16">
            <v>578.97</v>
          </cell>
        </row>
        <row r="17">
          <cell r="A17" t="str">
            <v>Ceballos Lopez Jesus Misael</v>
          </cell>
          <cell r="B17" t="str">
            <v>18BA0074</v>
          </cell>
          <cell r="C17" t="str">
            <v>DIRECCION GENERAL</v>
          </cell>
          <cell r="D17" t="str">
            <v>NOMINA DE EMPLEADOS</v>
          </cell>
          <cell r="E17" t="str">
            <v>SC0097 COORDINADOR C</v>
          </cell>
          <cell r="F17" t="str">
            <v>CELJ-970312-S95</v>
          </cell>
          <cell r="G17">
            <v>492.07</v>
          </cell>
        </row>
        <row r="18">
          <cell r="A18" t="str">
            <v>Villanueva Perez Miguel Angel</v>
          </cell>
          <cell r="B18" t="str">
            <v>18BA0058</v>
          </cell>
          <cell r="C18" t="str">
            <v>DIRECCION GENERAL</v>
          </cell>
          <cell r="D18" t="str">
            <v>NOMINA DE EMPLEADOS</v>
          </cell>
          <cell r="E18" t="str">
            <v>MM0027 COORDINADOR A</v>
          </cell>
          <cell r="F18" t="str">
            <v>VIPM-650325-V18</v>
          </cell>
          <cell r="G18">
            <v>386.7</v>
          </cell>
        </row>
        <row r="19">
          <cell r="A19" t="str">
            <v>Ayala Ibarra Jose Francisco</v>
          </cell>
          <cell r="B19" t="str">
            <v>18BA0022</v>
          </cell>
          <cell r="C19" t="str">
            <v>DIRECCION JURIDICA</v>
          </cell>
          <cell r="D19" t="str">
            <v>NOMINA DE EMPLEADOS</v>
          </cell>
          <cell r="E19" t="str">
            <v>MM0027 COORDINADOR A</v>
          </cell>
          <cell r="F19" t="str">
            <v>AAIF-820125-TIA</v>
          </cell>
          <cell r="G19">
            <v>386.7</v>
          </cell>
        </row>
        <row r="20">
          <cell r="A20" t="str">
            <v>Bacab Hau Aaron Natanael</v>
          </cell>
          <cell r="B20" t="str">
            <v>CON00014</v>
          </cell>
          <cell r="C20" t="str">
            <v>CONFIANZA</v>
          </cell>
          <cell r="D20" t="str">
            <v>NOMINA DE EMPLEADOS</v>
          </cell>
          <cell r="E20" t="str">
            <v>SC0013 DIRECTOR B</v>
          </cell>
          <cell r="F20" t="str">
            <v>BAHA-860301-B60</v>
          </cell>
          <cell r="G20">
            <v>1646.37</v>
          </cell>
        </row>
        <row r="21">
          <cell r="A21" t="str">
            <v>Juarez Landeros Fernando</v>
          </cell>
          <cell r="B21" t="str">
            <v>18IB0119</v>
          </cell>
          <cell r="C21" t="str">
            <v>ESTADIO SALVADOR ALVARADO</v>
          </cell>
          <cell r="D21" t="str">
            <v>NOMINA DE EMPLEADOS</v>
          </cell>
          <cell r="E21" t="str">
            <v>MM0027 COORDINADOR A</v>
          </cell>
          <cell r="F21" t="str">
            <v>JULF-601130-4M6</v>
          </cell>
          <cell r="G21">
            <v>386.7</v>
          </cell>
        </row>
        <row r="22">
          <cell r="A22" t="str">
            <v>Quiroz Rivas Jose Antonio</v>
          </cell>
          <cell r="B22" t="str">
            <v>18PB0301</v>
          </cell>
          <cell r="C22" t="str">
            <v>ESTADIO SALVADOR ALVARADO</v>
          </cell>
          <cell r="D22" t="str">
            <v>NOMINA DE EMPLEADOS</v>
          </cell>
          <cell r="E22" t="str">
            <v>BU0064 AUXILIAR ADMINISTRATIVO A</v>
          </cell>
          <cell r="F22" t="str">
            <v>QURA-770117-9U8</v>
          </cell>
          <cell r="G22">
            <v>180.23</v>
          </cell>
        </row>
        <row r="23">
          <cell r="A23" t="str">
            <v>Arevalo Perez Jorge Luis</v>
          </cell>
          <cell r="B23" t="str">
            <v>18BA0051</v>
          </cell>
          <cell r="C23" t="str">
            <v>EVENTOS ESPECIALES</v>
          </cell>
          <cell r="D23" t="str">
            <v>NOMINA DE EMPLEADOS</v>
          </cell>
          <cell r="E23" t="str">
            <v>BU0039 SECRETARIA C</v>
          </cell>
          <cell r="F23" t="str">
            <v>AEPJ-740902-BM4</v>
          </cell>
          <cell r="G23">
            <v>193.13</v>
          </cell>
        </row>
        <row r="24">
          <cell r="A24" t="str">
            <v>Estrella Tellez Maria Guadalupe</v>
          </cell>
          <cell r="B24" t="str">
            <v>18BA0042</v>
          </cell>
          <cell r="C24" t="str">
            <v>GIMNASIO POLIFUNCIONAL</v>
          </cell>
          <cell r="D24" t="str">
            <v>NOMINA DE EMPLEADOS</v>
          </cell>
          <cell r="E24" t="str">
            <v>BU0061 AUXILIAR DE SERVICIO B</v>
          </cell>
          <cell r="F24" t="str">
            <v>EETG-670625-JQ6</v>
          </cell>
          <cell r="G24">
            <v>182.76</v>
          </cell>
        </row>
        <row r="25">
          <cell r="A25" t="str">
            <v>Che Kantun Alma Gabriela</v>
          </cell>
          <cell r="B25" t="str">
            <v>18IB0897</v>
          </cell>
          <cell r="C25" t="str">
            <v>RECURSOS HUMANOS</v>
          </cell>
          <cell r="D25" t="str">
            <v>NOMINA DE EMPLEADOS</v>
          </cell>
          <cell r="E25" t="str">
            <v>MM0027 COORDINADOR A</v>
          </cell>
          <cell r="F25" t="str">
            <v>CEKA-831102-PN6</v>
          </cell>
          <cell r="G25">
            <v>386.7</v>
          </cell>
        </row>
        <row r="26">
          <cell r="A26" t="str">
            <v>Escamilla Sanchez Harold Stanley</v>
          </cell>
          <cell r="B26" t="str">
            <v>18IB0580</v>
          </cell>
          <cell r="C26" t="str">
            <v>RECURSOS HUMANOS</v>
          </cell>
          <cell r="D26" t="str">
            <v>NOMINA DE EMPLEADOS</v>
          </cell>
          <cell r="E26" t="str">
            <v>SC0098 COORDINADOR D</v>
          </cell>
          <cell r="F26" t="str">
            <v>EASH-810101-KH4</v>
          </cell>
          <cell r="G26">
            <v>578.97</v>
          </cell>
        </row>
        <row r="27">
          <cell r="A27" t="str">
            <v>Koh Suarez Merlissa Isabel</v>
          </cell>
          <cell r="B27" t="str">
            <v>18BA0030</v>
          </cell>
          <cell r="C27" t="str">
            <v>UNIDAD DEPORTIVA BENITO JUAREZ GARCIA</v>
          </cell>
          <cell r="D27" t="str">
            <v>NOMINA DE EMPLEADOS</v>
          </cell>
          <cell r="E27" t="str">
            <v>BU0061 AUXILIAR DE SERVICIO B</v>
          </cell>
          <cell r="F27" t="str">
            <v>KOSM-810407-540</v>
          </cell>
          <cell r="G27">
            <v>182.76</v>
          </cell>
        </row>
        <row r="28">
          <cell r="A28" t="str">
            <v>Solis Cetz Jose Carlos</v>
          </cell>
          <cell r="B28" t="str">
            <v>18BA0002</v>
          </cell>
          <cell r="C28" t="str">
            <v>UNIDAD DEPORTIVA BENITO JUAREZ GARCIA</v>
          </cell>
          <cell r="D28" t="str">
            <v>NOMINA DE EMPLEADOS</v>
          </cell>
          <cell r="E28" t="str">
            <v>MM0104 PROMOTOR A</v>
          </cell>
          <cell r="F28" t="str">
            <v>SOCC-870405-G30</v>
          </cell>
          <cell r="G28">
            <v>279.57</v>
          </cell>
        </row>
        <row r="29">
          <cell r="A29" t="str">
            <v>Aguilar Herrera Enrique Armando</v>
          </cell>
          <cell r="B29" t="str">
            <v>18BA0060</v>
          </cell>
          <cell r="C29" t="str">
            <v>UNIDAD DEPORTIVA DEL SUR</v>
          </cell>
          <cell r="D29" t="str">
            <v>NOMINA DE EMPLEADOS</v>
          </cell>
          <cell r="E29" t="str">
            <v>BU0061 AUXILIAR DE SERVICIO B</v>
          </cell>
          <cell r="F29" t="str">
            <v>AUHE-710327-VE9</v>
          </cell>
          <cell r="G29">
            <v>182.76</v>
          </cell>
        </row>
        <row r="30">
          <cell r="A30" t="str">
            <v>Arcique Cortes Ricardo De La Cruz</v>
          </cell>
          <cell r="B30" t="str">
            <v>18IB0231</v>
          </cell>
          <cell r="C30" t="str">
            <v>UNIDAD DEPORTIVA VILLA PALMIRA</v>
          </cell>
          <cell r="D30" t="str">
            <v>NOMINA DE EMPLEADOS</v>
          </cell>
          <cell r="E30" t="str">
            <v>BU0066 AUXILIAR DE SERVICIO A</v>
          </cell>
          <cell r="F30" t="str">
            <v>AICR-710503-PT3</v>
          </cell>
          <cell r="G30">
            <v>179.33</v>
          </cell>
        </row>
        <row r="31">
          <cell r="A31" t="str">
            <v>Baeza Pat Juan Pablo</v>
          </cell>
          <cell r="B31" t="str">
            <v>18EB0268</v>
          </cell>
          <cell r="C31" t="str">
            <v>ACADEMIAS INICIACION DEPORTIVA MASIVIDAD</v>
          </cell>
          <cell r="D31" t="str">
            <v>NOMINA DE EMPLEADOS</v>
          </cell>
          <cell r="E31" t="str">
            <v>MM0041 PROGRAMADOR D</v>
          </cell>
          <cell r="F31" t="str">
            <v>BAPJ-800131-795</v>
          </cell>
          <cell r="G31">
            <v>306.67</v>
          </cell>
        </row>
        <row r="32">
          <cell r="A32" t="str">
            <v>Duarte Medina Victor Manuel</v>
          </cell>
          <cell r="B32" t="str">
            <v>18IB0093</v>
          </cell>
          <cell r="C32" t="str">
            <v>ACADEMIAS INICIACION DEPORTIVA MASIVIDAD</v>
          </cell>
          <cell r="D32" t="str">
            <v>NOMINA DE EMPLEADOS</v>
          </cell>
          <cell r="E32" t="str">
            <v>MM0044 COORDINADOR DE PROYECTOS</v>
          </cell>
          <cell r="F32" t="str">
            <v>DUMV-570607-92A</v>
          </cell>
          <cell r="G32">
            <v>296.33</v>
          </cell>
        </row>
        <row r="33">
          <cell r="A33" t="str">
            <v>Espinosa Aguileta Walter Rene</v>
          </cell>
          <cell r="B33" t="str">
            <v>18IC0106</v>
          </cell>
          <cell r="C33" t="str">
            <v>ACADEMIAS INICIACION DEPORTIVA MASIVIDAD</v>
          </cell>
          <cell r="D33" t="str">
            <v>NOMINA DE EMPLEADOS</v>
          </cell>
          <cell r="E33" t="str">
            <v>MM0062 ANALISTA ADMINISTRATIVO F</v>
          </cell>
          <cell r="F33" t="str">
            <v>EIAW-790501-QR0</v>
          </cell>
          <cell r="G33">
            <v>268.8</v>
          </cell>
        </row>
        <row r="34">
          <cell r="A34" t="str">
            <v>Gamboa May Jose Reynaldo</v>
          </cell>
          <cell r="B34" t="str">
            <v>18IB0608</v>
          </cell>
          <cell r="C34" t="str">
            <v>ACADEMIAS INICIACION DEPORTIVA MASIVIDAD</v>
          </cell>
          <cell r="D34" t="str">
            <v>NOMINA DE EMPLEADOS</v>
          </cell>
          <cell r="E34" t="str">
            <v>MM0062 ANALISTA ADMINISTRATIVO F</v>
          </cell>
          <cell r="F34" t="str">
            <v>GAMR-810816-BZA</v>
          </cell>
          <cell r="G34">
            <v>268.8</v>
          </cell>
        </row>
        <row r="35">
          <cell r="A35" t="str">
            <v>Gomez Sanchez Aurora</v>
          </cell>
          <cell r="B35" t="str">
            <v>18IB0104</v>
          </cell>
          <cell r="C35" t="str">
            <v>ACADEMIAS INICIACION DEPORTIVA MASIVIDAD</v>
          </cell>
          <cell r="D35" t="str">
            <v>NOMINA DE EMPLEADOS</v>
          </cell>
          <cell r="E35" t="str">
            <v>550    COORDINADOR</v>
          </cell>
          <cell r="F35" t="str">
            <v>GOSA-750822-PU7</v>
          </cell>
          <cell r="G35">
            <v>230.08</v>
          </cell>
        </row>
        <row r="36">
          <cell r="A36" t="str">
            <v>Haro Realpozo Manuel Rodolfo</v>
          </cell>
          <cell r="B36" t="str">
            <v>CONF0024</v>
          </cell>
          <cell r="C36" t="str">
            <v>CONFIANZA</v>
          </cell>
          <cell r="D36" t="str">
            <v>NOMINA DE EMPLEADOS</v>
          </cell>
          <cell r="E36" t="str">
            <v>SC0029 JEFE DE DEPARTAMENTO C</v>
          </cell>
          <cell r="F36" t="str">
            <v>HARM-841121-AN2</v>
          </cell>
          <cell r="G36">
            <v>1095.73</v>
          </cell>
        </row>
        <row r="37">
          <cell r="A37" t="str">
            <v>Ortiz Santos William Andres</v>
          </cell>
          <cell r="B37" t="str">
            <v>18BB0237</v>
          </cell>
          <cell r="C37" t="str">
            <v>ACADEMIAS INICIACION DEPORTIVA MASIVIDAD</v>
          </cell>
          <cell r="D37" t="str">
            <v>NOMINA DE EMPLEADOS</v>
          </cell>
          <cell r="E37" t="str">
            <v>BU0066 AUXILIAR DE SERVICIO A</v>
          </cell>
          <cell r="F37" t="str">
            <v>OISW-800803-1A8</v>
          </cell>
          <cell r="G37">
            <v>179.33</v>
          </cell>
        </row>
        <row r="38">
          <cell r="A38" t="str">
            <v>Pacheco Argaez Luis Ramon</v>
          </cell>
          <cell r="B38" t="str">
            <v>18IB0156</v>
          </cell>
          <cell r="C38" t="str">
            <v>ACADEMIAS INICIACION DEPORTIVA MASIVIDAD</v>
          </cell>
          <cell r="D38" t="str">
            <v>NOMINA DE EMPLEADOS</v>
          </cell>
          <cell r="E38" t="str">
            <v>MM0069 ANALISTA ADMINISTRATIVO E</v>
          </cell>
          <cell r="F38" t="str">
            <v>PAAL-751103-V50</v>
          </cell>
          <cell r="G38">
            <v>252.37</v>
          </cell>
        </row>
        <row r="39">
          <cell r="A39" t="str">
            <v>Vargas Camargo Sergio Esteban</v>
          </cell>
          <cell r="B39" t="str">
            <v>18IB0586</v>
          </cell>
          <cell r="C39" t="str">
            <v>ACADEMIAS INICIACION DEPORTIVA MASIVIDAD</v>
          </cell>
          <cell r="D39" t="str">
            <v>NOMINA DE EMPLEADOS</v>
          </cell>
          <cell r="E39" t="str">
            <v>MM0102 ANALISTA ADMINISTRATIVO B</v>
          </cell>
          <cell r="F39" t="str">
            <v>VACS-611228-4U0</v>
          </cell>
          <cell r="G39">
            <v>211.95</v>
          </cell>
        </row>
        <row r="40">
          <cell r="A40" t="str">
            <v>Galue Ruz Sergio Andrei</v>
          </cell>
          <cell r="B40" t="str">
            <v>18BA0044</v>
          </cell>
          <cell r="C40" t="str">
            <v>ACTIVACION FISICA</v>
          </cell>
          <cell r="D40" t="str">
            <v>NOMINA DE EMPLEADOS</v>
          </cell>
          <cell r="E40" t="str">
            <v>MM0062 ANALISTA ADMINISTRATIVO F</v>
          </cell>
          <cell r="F40" t="str">
            <v>GARS-880119-4XA</v>
          </cell>
          <cell r="G40">
            <v>268.8</v>
          </cell>
        </row>
        <row r="41">
          <cell r="A41" t="str">
            <v>Gonzaga Castillo Silvia Guadalupe Delacruz</v>
          </cell>
          <cell r="B41" t="str">
            <v>18BA0009</v>
          </cell>
          <cell r="C41" t="str">
            <v>ACTIVACION FISICA</v>
          </cell>
          <cell r="D41" t="str">
            <v>NOMINA DE EMPLEADOS</v>
          </cell>
          <cell r="E41" t="str">
            <v>BU0017 AUXILIAR DE SERVICIO G</v>
          </cell>
          <cell r="F41" t="str">
            <v>GOCS-840502-LX7</v>
          </cell>
          <cell r="G41">
            <v>201.21</v>
          </cell>
        </row>
        <row r="42">
          <cell r="A42" t="str">
            <v>Herrera Figueroa Andres</v>
          </cell>
          <cell r="B42" t="str">
            <v>CONF0026</v>
          </cell>
          <cell r="C42" t="str">
            <v>CONFIANZA</v>
          </cell>
          <cell r="D42" t="str">
            <v>NOMINA DE EMPLEADOS</v>
          </cell>
          <cell r="E42" t="str">
            <v>SC0029 JEFE DE DEPARTAMENTO C</v>
          </cell>
          <cell r="F42" t="str">
            <v>HEFA-860212-GP3</v>
          </cell>
          <cell r="G42">
            <v>1095.73</v>
          </cell>
        </row>
        <row r="43">
          <cell r="A43" t="str">
            <v>Mota Gonzalez Ingrid Eunice</v>
          </cell>
          <cell r="B43" t="str">
            <v>18BA0071</v>
          </cell>
          <cell r="C43" t="str">
            <v>ACTIVACION FISICA</v>
          </cell>
          <cell r="D43" t="str">
            <v>NOMINA DE EMPLEADOS</v>
          </cell>
          <cell r="E43" t="str">
            <v>BU0068 VIGILANTE A</v>
          </cell>
          <cell r="F43" t="str">
            <v>MOGI-820610-5T9</v>
          </cell>
          <cell r="G43">
            <v>175.03</v>
          </cell>
        </row>
        <row r="44">
          <cell r="A44" t="str">
            <v>Tec Medina Emilio Maximiliano</v>
          </cell>
          <cell r="B44" t="str">
            <v>18IB0502</v>
          </cell>
          <cell r="C44" t="str">
            <v>ACTIVACION FISICA</v>
          </cell>
          <cell r="D44" t="str">
            <v>NOMINA DE EMPLEADOS</v>
          </cell>
          <cell r="E44" t="str">
            <v>MM0062 ANALISTA ADMINISTRATIVO F</v>
          </cell>
          <cell r="F44" t="str">
            <v>TEME-610608-JX4</v>
          </cell>
          <cell r="G44">
            <v>268.8</v>
          </cell>
        </row>
        <row r="45">
          <cell r="A45" t="str">
            <v>. Chavarrea Teresa De Jesus</v>
          </cell>
          <cell r="B45" t="str">
            <v>18BB0216</v>
          </cell>
          <cell r="C45" t="str">
            <v>CENTRO DE ALTO RENDIMIENTO DEPORTIVO</v>
          </cell>
          <cell r="D45" t="str">
            <v>NOMINA DE EMPLEADOS</v>
          </cell>
          <cell r="E45" t="str">
            <v>BU0061 AUXILIAR DE SERVICIO B</v>
          </cell>
          <cell r="F45" t="str">
            <v>CATE-641013-E55</v>
          </cell>
          <cell r="G45">
            <v>182.76</v>
          </cell>
        </row>
        <row r="46">
          <cell r="A46" t="str">
            <v>Aguilar Ramirez Haneloren Guadalupe</v>
          </cell>
          <cell r="B46" t="str">
            <v>18IB0053</v>
          </cell>
          <cell r="C46" t="str">
            <v>CENTRO DE ALTO RENDIMIENTO DEPORTIVO</v>
          </cell>
          <cell r="D46" t="str">
            <v>NOMINA DE EMPLEADOS</v>
          </cell>
          <cell r="E46" t="str">
            <v>BU0027 SECRETARIA D</v>
          </cell>
          <cell r="F46" t="str">
            <v>AURH-710926-6I6</v>
          </cell>
          <cell r="G46">
            <v>195.86</v>
          </cell>
        </row>
        <row r="47">
          <cell r="A47" t="str">
            <v>Alvarez Jimenez Jorge Enrique</v>
          </cell>
          <cell r="B47" t="str">
            <v>18IB0055</v>
          </cell>
          <cell r="C47" t="str">
            <v>CENTRO DE ALTO RENDIMIENTO DEPORTIVO</v>
          </cell>
          <cell r="D47" t="str">
            <v>NOMINA DE EMPLEADOS</v>
          </cell>
          <cell r="E47" t="str">
            <v>MM0069 ANALISTA ADMINISTRATIVO E</v>
          </cell>
          <cell r="F47" t="str">
            <v>AAJJ-700301-KC7</v>
          </cell>
          <cell r="G47">
            <v>252.37</v>
          </cell>
        </row>
        <row r="48">
          <cell r="A48" t="str">
            <v>Baena Mendoza Mario Alberto</v>
          </cell>
          <cell r="B48" t="str">
            <v>CONF0006</v>
          </cell>
          <cell r="C48" t="str">
            <v>CONFIANZA</v>
          </cell>
          <cell r="D48" t="str">
            <v>NOMINA DE EMPLEADOS</v>
          </cell>
          <cell r="E48" t="str">
            <v>SC0029 JEFE DE DEPARTAMENTO C</v>
          </cell>
          <cell r="F48" t="str">
            <v>BAMM-510105-4QA</v>
          </cell>
          <cell r="G48">
            <v>1095.73</v>
          </cell>
        </row>
        <row r="49">
          <cell r="A49" t="str">
            <v>Ballote Sanchez Oscar Daniel</v>
          </cell>
          <cell r="B49" t="str">
            <v>18IR0438</v>
          </cell>
          <cell r="C49" t="str">
            <v>CENTRO DE ALTO RENDIMIENTO DEPORTIVO</v>
          </cell>
          <cell r="D49" t="str">
            <v>NOMINA DE EMPLEADOS</v>
          </cell>
          <cell r="E49" t="str">
            <v>MM0099 AUXILIAR ADMINISTRATIVO K</v>
          </cell>
          <cell r="F49" t="str">
            <v>BASO-750424-LM8</v>
          </cell>
          <cell r="G49">
            <v>211.95</v>
          </cell>
        </row>
        <row r="50">
          <cell r="A50" t="str">
            <v>Basto Alcocer Luis Roberto</v>
          </cell>
          <cell r="B50" t="str">
            <v>18EB0271</v>
          </cell>
          <cell r="C50" t="str">
            <v>CENTRO DE ALTO RENDIMIENTO DEPORTIVO</v>
          </cell>
          <cell r="D50" t="str">
            <v>NOMINA DE EMPLEADOS</v>
          </cell>
          <cell r="E50" t="str">
            <v>BU0061 AUXILIAR DE SERVICIO B</v>
          </cell>
          <cell r="F50" t="str">
            <v>BAAL-561213-4Q3</v>
          </cell>
          <cell r="G50">
            <v>182.76</v>
          </cell>
        </row>
        <row r="51">
          <cell r="A51" t="str">
            <v>Blancarte Canto Marco Antonio</v>
          </cell>
          <cell r="B51" t="str">
            <v>18IB0375</v>
          </cell>
          <cell r="C51" t="str">
            <v>CENTRO DE ALTO RENDIMIENTO DEPORTIVO</v>
          </cell>
          <cell r="D51" t="str">
            <v>NOMINA DE EMPLEADOS</v>
          </cell>
          <cell r="E51" t="str">
            <v>SC0097 COORDINADOR C</v>
          </cell>
          <cell r="F51" t="str">
            <v>BACM-800618-670</v>
          </cell>
          <cell r="G51">
            <v>492.07</v>
          </cell>
        </row>
        <row r="52">
          <cell r="A52" t="str">
            <v>Canto Morayta Enmi Sorgelia</v>
          </cell>
          <cell r="B52" t="str">
            <v>18EB0274</v>
          </cell>
          <cell r="C52" t="str">
            <v>CENTRO DE ALTO RENDIMIENTO DEPORTIVO</v>
          </cell>
          <cell r="D52" t="str">
            <v>NOMINA DE EMPLEADOS</v>
          </cell>
          <cell r="E52" t="str">
            <v>BU0039 SECRETARIA C</v>
          </cell>
          <cell r="F52" t="str">
            <v>CAME-630925-F20</v>
          </cell>
          <cell r="G52">
            <v>193.13</v>
          </cell>
        </row>
        <row r="53">
          <cell r="A53" t="str">
            <v>Ceballos Y Gamboa Herbert Efrain</v>
          </cell>
          <cell r="B53" t="str">
            <v>18IC0027</v>
          </cell>
          <cell r="C53" t="str">
            <v>CENTRO DE ALTO RENDIMIENTO DEPORTIVO</v>
          </cell>
          <cell r="D53" t="str">
            <v>NOMINA DE EMPLEADOS</v>
          </cell>
          <cell r="E53" t="str">
            <v>MM0097 SECRETARIA I</v>
          </cell>
          <cell r="F53" t="str">
            <v>CEGH-470724-NA5</v>
          </cell>
          <cell r="G53">
            <v>245.4</v>
          </cell>
        </row>
        <row r="54">
          <cell r="A54" t="str">
            <v>Centeno Tec Wilian Martin</v>
          </cell>
          <cell r="B54" t="str">
            <v>18IB0624</v>
          </cell>
          <cell r="C54" t="str">
            <v>CENTRO DE ALTO RENDIMIENTO DEPORTIVO</v>
          </cell>
          <cell r="D54" t="str">
            <v>NOMINA DE EMPLEADOS</v>
          </cell>
          <cell r="E54" t="str">
            <v>BU0004 AUXILIAR ADMINISTRATIVO J</v>
          </cell>
          <cell r="F54" t="str">
            <v>CETW-680512-1M7</v>
          </cell>
          <cell r="G54">
            <v>209.28</v>
          </cell>
        </row>
        <row r="55">
          <cell r="A55" t="str">
            <v>Chin Chan Maria Mercedes</v>
          </cell>
          <cell r="B55" t="str">
            <v>18IC0092</v>
          </cell>
          <cell r="C55" t="str">
            <v>CENTRO DE ALTO RENDIMIENTO DEPORTIVO</v>
          </cell>
          <cell r="D55" t="str">
            <v>NOMINA DE EMPLEADOS</v>
          </cell>
          <cell r="E55" t="str">
            <v>BU0003 JEFE DE SECCION D</v>
          </cell>
          <cell r="F55" t="str">
            <v>CICM-780810-9Q5</v>
          </cell>
          <cell r="G55">
            <v>209.28</v>
          </cell>
        </row>
        <row r="56">
          <cell r="A56" t="str">
            <v>Flores Huchim Humberto</v>
          </cell>
          <cell r="B56" t="str">
            <v>18IC0051</v>
          </cell>
          <cell r="C56" t="str">
            <v>CENTRO DE ALTO RENDIMIENTO DEPORTIVO</v>
          </cell>
          <cell r="D56" t="str">
            <v>NOMINA DE EMPLEADOS</v>
          </cell>
          <cell r="E56" t="str">
            <v>BU0023 CHOFER C</v>
          </cell>
          <cell r="F56" t="str">
            <v>FOHH-490812-DT2</v>
          </cell>
          <cell r="G56">
            <v>198.5</v>
          </cell>
        </row>
        <row r="57">
          <cell r="A57" t="str">
            <v>Garcia Gomez Oscar Rosendo</v>
          </cell>
          <cell r="B57" t="str">
            <v>18BA0062</v>
          </cell>
          <cell r="C57" t="str">
            <v>CENTRO DE ALTO RENDIMIENTO DEPORTIVO</v>
          </cell>
          <cell r="D57" t="str">
            <v>NOMINA DE EMPLEADOS</v>
          </cell>
          <cell r="E57" t="str">
            <v>MM0042 PROGRAMADOR B</v>
          </cell>
          <cell r="F57" t="str">
            <v>GAGO-500329-G88</v>
          </cell>
          <cell r="G57">
            <v>229.98</v>
          </cell>
        </row>
        <row r="58">
          <cell r="A58" t="str">
            <v>Hernandez Borges Alma Judith</v>
          </cell>
          <cell r="B58" t="str">
            <v>18IC0034</v>
          </cell>
          <cell r="C58" t="str">
            <v>CENTRO DE ALTO RENDIMIENTO DEPORTIVO</v>
          </cell>
          <cell r="D58" t="str">
            <v>NOMINA DE EMPLEADOS</v>
          </cell>
          <cell r="E58" t="str">
            <v>BU0017 AUXILIAR DE SERVICIO G</v>
          </cell>
          <cell r="F58" t="str">
            <v>HEBA-700927-FC2</v>
          </cell>
          <cell r="G58">
            <v>201.21</v>
          </cell>
        </row>
        <row r="59">
          <cell r="A59" t="str">
            <v>Hernandez Lorenzana Jorge Mauricio</v>
          </cell>
          <cell r="B59" t="str">
            <v>18IB0005</v>
          </cell>
          <cell r="C59" t="str">
            <v>CENTRO DE ALTO RENDIMIENTO DEPORTIVO</v>
          </cell>
          <cell r="D59" t="str">
            <v>NOMINA DE EMPLEADOS</v>
          </cell>
          <cell r="E59" t="str">
            <v>MM0085 JEFE DE PROGRAMACION</v>
          </cell>
          <cell r="F59" t="str">
            <v>HELJ-720922-BT2</v>
          </cell>
          <cell r="G59">
            <v>229.98</v>
          </cell>
        </row>
        <row r="60">
          <cell r="A60" t="str">
            <v>Medina Acuña Rafael Alexi</v>
          </cell>
          <cell r="B60" t="str">
            <v>18IB0137</v>
          </cell>
          <cell r="C60" t="str">
            <v>CENTRO DE ALTO RENDIMIENTO DEPORTIVO</v>
          </cell>
          <cell r="D60" t="str">
            <v>NOMINA DE EMPLEADOS</v>
          </cell>
          <cell r="E60" t="str">
            <v>MM0104 PROMOTOR A</v>
          </cell>
          <cell r="F60" t="str">
            <v>MEAX-740915-TF1</v>
          </cell>
          <cell r="G60">
            <v>279.57</v>
          </cell>
        </row>
        <row r="61">
          <cell r="A61" t="str">
            <v>Medina Escalante Lilia Del Socorro</v>
          </cell>
          <cell r="B61" t="str">
            <v>18IC0030</v>
          </cell>
          <cell r="C61" t="str">
            <v>CENTRO DE ALTO RENDIMIENTO DEPORTIVO</v>
          </cell>
          <cell r="D61" t="str">
            <v>NOMINA DE EMPLEADOS</v>
          </cell>
          <cell r="E61" t="str">
            <v>BU0017 AUXILIAR DE SERVICIO G</v>
          </cell>
          <cell r="F61" t="str">
            <v>MEEL-711220-SD3</v>
          </cell>
          <cell r="G61">
            <v>201.21</v>
          </cell>
        </row>
        <row r="62">
          <cell r="A62" t="str">
            <v>Medina Puerto Leonel Antonio</v>
          </cell>
          <cell r="B62" t="str">
            <v>18BA0023</v>
          </cell>
          <cell r="C62" t="str">
            <v>CENTRO DE ALTO RENDIMIENTO DEPORTIVO</v>
          </cell>
          <cell r="D62" t="str">
            <v>NOMINA DE EMPLEADOS</v>
          </cell>
          <cell r="E62" t="str">
            <v>BU0066 AUXILIAR DE SERVICIO A</v>
          </cell>
          <cell r="F62" t="str">
            <v>MEPL-720603-UJ2</v>
          </cell>
          <cell r="G62">
            <v>179.33</v>
          </cell>
        </row>
        <row r="63">
          <cell r="A63" t="str">
            <v>Mendez Uicab Ana Isidra</v>
          </cell>
          <cell r="B63" t="str">
            <v>18IB0576</v>
          </cell>
          <cell r="C63" t="str">
            <v>CENTRO DE ALTO RENDIMIENTO DEPORTIVO</v>
          </cell>
          <cell r="D63" t="str">
            <v>NOMINA DE EMPLEADOS</v>
          </cell>
          <cell r="E63" t="str">
            <v>BU0042 AUXILIAR DE SERVICIO F</v>
          </cell>
          <cell r="F63" t="str">
            <v>MEUA-571220-8U0</v>
          </cell>
          <cell r="G63">
            <v>193.13</v>
          </cell>
        </row>
        <row r="64">
          <cell r="A64" t="str">
            <v>Mijangos Poot Paula Trinidad</v>
          </cell>
          <cell r="B64" t="str">
            <v>18IC0237</v>
          </cell>
          <cell r="C64" t="str">
            <v>CENTRO DE ALTO RENDIMIENTO DEPORTIVO</v>
          </cell>
          <cell r="D64" t="str">
            <v>NOMINA DE EMPLEADOS</v>
          </cell>
          <cell r="E64" t="str">
            <v>MM0104 PROMOTOR A</v>
          </cell>
          <cell r="F64" t="str">
            <v>MIPP-760714-IX9</v>
          </cell>
          <cell r="G64">
            <v>279.57</v>
          </cell>
        </row>
        <row r="65">
          <cell r="A65" t="str">
            <v>Novelo Barea Gabriela Del Carmen</v>
          </cell>
          <cell r="B65" t="str">
            <v>18BA0012</v>
          </cell>
          <cell r="C65" t="str">
            <v>CENTRO DE ALTO RENDIMIENTO DEPORTIVO</v>
          </cell>
          <cell r="D65" t="str">
            <v>NOMINA DE EMPLEADOS</v>
          </cell>
          <cell r="E65" t="str">
            <v>BU0061 AUXILIAR DE SERVICIO B</v>
          </cell>
          <cell r="F65" t="str">
            <v>NOBG-640126-BR5</v>
          </cell>
          <cell r="G65">
            <v>182.76</v>
          </cell>
        </row>
        <row r="66">
          <cell r="A66" t="str">
            <v>Pech Can Maria Evangelina</v>
          </cell>
          <cell r="B66" t="str">
            <v>18IE0722</v>
          </cell>
          <cell r="C66" t="str">
            <v>CENTRO DE ALTO RENDIMIENTO DEPORTIVO</v>
          </cell>
          <cell r="D66" t="str">
            <v>NOMINA DE EMPLEADOS</v>
          </cell>
          <cell r="E66" t="str">
            <v>MM0095 ANALISTA ADMINISTRATIVO C</v>
          </cell>
          <cell r="F66" t="str">
            <v>PECE-731220-AE5</v>
          </cell>
          <cell r="G66">
            <v>221.1</v>
          </cell>
        </row>
        <row r="67">
          <cell r="A67" t="str">
            <v>Rosas Alonzo Veronica Dominga</v>
          </cell>
          <cell r="B67" t="str">
            <v>18KB0042</v>
          </cell>
          <cell r="C67" t="str">
            <v>CENTRO DE ALTO RENDIMIENTO DEPORTIVO</v>
          </cell>
          <cell r="D67" t="str">
            <v>NOMINA DE EMPLEADOS</v>
          </cell>
          <cell r="E67" t="str">
            <v>SC0097 COORDINADOR C</v>
          </cell>
          <cell r="F67" t="str">
            <v>ROAV-720826-BR9</v>
          </cell>
          <cell r="G67">
            <v>492.07</v>
          </cell>
        </row>
        <row r="68">
          <cell r="A68" t="str">
            <v>Rufino Herrera William Ariel</v>
          </cell>
          <cell r="B68" t="str">
            <v>18IB0183</v>
          </cell>
          <cell r="C68" t="str">
            <v>CENTRO DE ALTO RENDIMIENTO DEPORTIVO</v>
          </cell>
          <cell r="D68" t="str">
            <v>NOMINA DE EMPLEADOS</v>
          </cell>
          <cell r="E68" t="str">
            <v>MM0099 AUXILIAR ADMINISTRATIVO K</v>
          </cell>
          <cell r="F68" t="str">
            <v>RUHW-600221-GI2</v>
          </cell>
          <cell r="G68">
            <v>211.95</v>
          </cell>
        </row>
        <row r="69">
          <cell r="A69" t="str">
            <v>Sanchez Gongora Ismael Eugenio</v>
          </cell>
          <cell r="B69" t="str">
            <v>18IE0739</v>
          </cell>
          <cell r="C69" t="str">
            <v>CENTRO DE ALTO RENDIMIENTO DEPORTIVO</v>
          </cell>
          <cell r="D69" t="str">
            <v>NOMINA DE EMPLEADOS</v>
          </cell>
          <cell r="E69" t="str">
            <v>BU0066 AUXILIAR DE SERVICIO A</v>
          </cell>
          <cell r="F69" t="str">
            <v>SAGI-491114-88A</v>
          </cell>
          <cell r="G69">
            <v>179.33</v>
          </cell>
        </row>
        <row r="70">
          <cell r="A70" t="str">
            <v>Torres Varguez Amairani Guadalupe</v>
          </cell>
          <cell r="B70" t="str">
            <v>18BA0070</v>
          </cell>
          <cell r="C70" t="str">
            <v>CENTRO DE ALTO RENDIMIENTO DEPORTIVO</v>
          </cell>
          <cell r="D70" t="str">
            <v>NOMINA DE EMPLEADOS</v>
          </cell>
          <cell r="E70" t="str">
            <v>BU0023 CHOFER C</v>
          </cell>
          <cell r="F70" t="str">
            <v>TOVA-930523-TU1</v>
          </cell>
          <cell r="G70">
            <v>198.5</v>
          </cell>
        </row>
        <row r="71">
          <cell r="A71" t="str">
            <v>Traconis Herrera Maria Socorro Del Rosario</v>
          </cell>
          <cell r="B71" t="str">
            <v>18EB0289</v>
          </cell>
          <cell r="C71" t="str">
            <v>CENTRO DE ALTO RENDIMIENTO DEPORTIVO</v>
          </cell>
          <cell r="D71" t="str">
            <v>NOMINA DE EMPLEADOS</v>
          </cell>
          <cell r="E71" t="str">
            <v>BU0061 AUXILIAR DE SERVICIO B</v>
          </cell>
          <cell r="F71" t="str">
            <v>TAHS-520718-2HA</v>
          </cell>
          <cell r="G71">
            <v>182.76</v>
          </cell>
        </row>
        <row r="72">
          <cell r="A72" t="str">
            <v>Canche Diaz Eira Patricia</v>
          </cell>
          <cell r="B72" t="str">
            <v>18PB0293</v>
          </cell>
          <cell r="C72" t="str">
            <v>CENTRO DEPORTIVO PARALIMPICO</v>
          </cell>
          <cell r="D72" t="str">
            <v>NOMINA DE EMPLEADOS</v>
          </cell>
          <cell r="E72" t="str">
            <v>BU0064 AUXILIAR ADMINISTRATIVO A</v>
          </cell>
          <cell r="F72" t="str">
            <v>CADE-781014-LD0</v>
          </cell>
          <cell r="G72">
            <v>180.23</v>
          </cell>
        </row>
        <row r="73">
          <cell r="A73" t="str">
            <v>Celis Arjona Claudia Aracely</v>
          </cell>
          <cell r="B73" t="str">
            <v>CONF0013</v>
          </cell>
          <cell r="C73" t="str">
            <v>CONFIANZA</v>
          </cell>
          <cell r="D73" t="str">
            <v>NOMINA DE EMPLEADOS</v>
          </cell>
          <cell r="E73" t="str">
            <v>SC0029 JEFE DE DEPARTAMENTO C</v>
          </cell>
          <cell r="F73" t="str">
            <v>CEAC-860313-P80</v>
          </cell>
          <cell r="G73">
            <v>1095.73</v>
          </cell>
        </row>
        <row r="74">
          <cell r="A74" t="str">
            <v>Cruz Alcocer Maria Eugenia Del Socorro</v>
          </cell>
          <cell r="B74" t="str">
            <v>18SB0319</v>
          </cell>
          <cell r="C74" t="str">
            <v>CENTRO DEPORTIVO PARALIMPICO</v>
          </cell>
          <cell r="D74" t="str">
            <v>NOMINA DE EMPLEADOS</v>
          </cell>
          <cell r="E74" t="str">
            <v>BU0064 AUXILIAR ADMINISTRATIVO A</v>
          </cell>
          <cell r="F74" t="str">
            <v>CUAE-630101-BS0</v>
          </cell>
          <cell r="G74">
            <v>180.23</v>
          </cell>
        </row>
        <row r="75">
          <cell r="A75" t="str">
            <v>Erosa Cornelio Argimira</v>
          </cell>
          <cell r="B75" t="str">
            <v>18IE0736</v>
          </cell>
          <cell r="C75" t="str">
            <v>CENTRO DEPORTIVO PARALIMPICO</v>
          </cell>
          <cell r="D75" t="str">
            <v>NOMINA DE EMPLEADOS</v>
          </cell>
          <cell r="E75" t="str">
            <v>BU0004 AUXILIAR ADMINISTRATIVO J</v>
          </cell>
          <cell r="F75" t="str">
            <v>EOCA-841215-K45</v>
          </cell>
          <cell r="G75">
            <v>209.28</v>
          </cell>
        </row>
        <row r="76">
          <cell r="A76" t="str">
            <v>Escamilla Sanchez Gerardo Maxbelle</v>
          </cell>
          <cell r="B76" t="str">
            <v>18IE0735</v>
          </cell>
          <cell r="C76" t="str">
            <v>CENTRO DEPORTIVO PARALIMPICO</v>
          </cell>
          <cell r="D76" t="str">
            <v>NOMINA DE EMPLEADOS</v>
          </cell>
          <cell r="E76" t="str">
            <v>MM0069 ANALISTA ADMINISTRATIVO E</v>
          </cell>
          <cell r="F76" t="str">
            <v>EASG-791001-PN5</v>
          </cell>
          <cell r="G76">
            <v>252.37</v>
          </cell>
        </row>
        <row r="77">
          <cell r="A77" t="str">
            <v>Quijano Cetina Abraham Esteban</v>
          </cell>
          <cell r="B77" t="str">
            <v>18BA0011</v>
          </cell>
          <cell r="C77" t="str">
            <v>CENTRO DEPORTIVO PARALIMPICO</v>
          </cell>
          <cell r="D77" t="str">
            <v>NOMINA DE EMPLEADOS</v>
          </cell>
          <cell r="E77" t="str">
            <v>BU0064 AUXILIAR ADMINISTRATIVO A</v>
          </cell>
          <cell r="F77" t="str">
            <v>QUCA-851019-3L0</v>
          </cell>
          <cell r="G77">
            <v>180.23</v>
          </cell>
        </row>
        <row r="78">
          <cell r="A78" t="str">
            <v>Santana Cicero Dulce Alejandra</v>
          </cell>
          <cell r="B78" t="str">
            <v>18IC0235</v>
          </cell>
          <cell r="C78" t="str">
            <v>CENTRO ESTATAL DE BOX</v>
          </cell>
          <cell r="D78" t="str">
            <v>NOMINA DE EMPLEADOS</v>
          </cell>
          <cell r="E78" t="str">
            <v>MM0062 ANALISTA ADMINISTRATIVO F</v>
          </cell>
          <cell r="F78" t="str">
            <v>SACD-800908-KF5</v>
          </cell>
          <cell r="G78">
            <v>268.8</v>
          </cell>
        </row>
        <row r="79">
          <cell r="A79" t="str">
            <v>Perez Guillermo Claudia Lucia</v>
          </cell>
          <cell r="B79" t="str">
            <v>18IE0487</v>
          </cell>
          <cell r="C79" t="str">
            <v>CENTROS DE DESARROLLO DEL DEPORTE</v>
          </cell>
          <cell r="D79" t="str">
            <v>NOMINA DE EMPLEADOS</v>
          </cell>
          <cell r="E79" t="str">
            <v>MM0069 ANALISTA ADMINISTRATIVO E</v>
          </cell>
          <cell r="F79" t="str">
            <v>PEGC-801203-TKA</v>
          </cell>
          <cell r="G79">
            <v>252.37</v>
          </cell>
        </row>
        <row r="80">
          <cell r="A80" t="str">
            <v>Rejon Vela Jose Francisco</v>
          </cell>
          <cell r="B80" t="str">
            <v>18IB0050</v>
          </cell>
          <cell r="C80" t="str">
            <v>CONFIANZA</v>
          </cell>
          <cell r="D80" t="str">
            <v>NOMINA DE EMPLEADOS</v>
          </cell>
          <cell r="E80" t="str">
            <v>SC0029 JEFE DE DEPARTAMENTO C</v>
          </cell>
          <cell r="F80" t="str">
            <v>REVF-660316-LY4</v>
          </cell>
          <cell r="G80">
            <v>1095.73</v>
          </cell>
        </row>
        <row r="81">
          <cell r="A81" t="str">
            <v>Ancona Concha Manuel Jesus</v>
          </cell>
          <cell r="B81" t="str">
            <v>18IC0112</v>
          </cell>
          <cell r="C81" t="str">
            <v>COMPLEJO DEPORTIVO KUKULCAN</v>
          </cell>
          <cell r="D81" t="str">
            <v>NOMINA DE EMPLEADOS</v>
          </cell>
          <cell r="E81" t="str">
            <v>BU0017 AUXILIAR DE SERVICIO G</v>
          </cell>
          <cell r="F81" t="str">
            <v>AOCM-721224-8T0</v>
          </cell>
          <cell r="G81">
            <v>201.21</v>
          </cell>
        </row>
        <row r="82">
          <cell r="A82" t="str">
            <v>Arguelles Santana Wilbert Gabriel</v>
          </cell>
          <cell r="B82" t="str">
            <v>18IC0257</v>
          </cell>
          <cell r="C82" t="str">
            <v>COMPLEJO DEPORTIVO KUKULCAN</v>
          </cell>
          <cell r="D82" t="str">
            <v>NOMINA DE EMPLEADOS</v>
          </cell>
          <cell r="E82" t="str">
            <v>SC0097 COORDINADOR C</v>
          </cell>
          <cell r="F82" t="str">
            <v>AUSW-610323-4P3</v>
          </cell>
          <cell r="G82">
            <v>492.07</v>
          </cell>
        </row>
        <row r="83">
          <cell r="A83" t="str">
            <v>Cab Chuil Santiago</v>
          </cell>
          <cell r="B83" t="str">
            <v>18KB0006</v>
          </cell>
          <cell r="C83" t="str">
            <v>COMPLEJO DEPORTIVO KUKULCAN</v>
          </cell>
          <cell r="D83" t="str">
            <v>NOMINA DE EMPLEADOS</v>
          </cell>
          <cell r="E83" t="str">
            <v>BU0061 AUXILIAR DE SERVICIO B</v>
          </cell>
          <cell r="F83" t="str">
            <v>CACS-750724-DL7</v>
          </cell>
          <cell r="G83">
            <v>182.76</v>
          </cell>
        </row>
        <row r="84">
          <cell r="A84" t="str">
            <v>Camara Chel Leandro Guadalupe</v>
          </cell>
          <cell r="B84" t="str">
            <v>18IC0269</v>
          </cell>
          <cell r="C84" t="str">
            <v>(Ninguno)</v>
          </cell>
          <cell r="D84" t="str">
            <v>NOMINA DE EMPLEADOS</v>
          </cell>
          <cell r="E84" t="str">
            <v>BU0062 VIGILANTE C</v>
          </cell>
          <cell r="F84" t="str">
            <v>CACL-760227-ND6</v>
          </cell>
          <cell r="G84">
            <v>182.76</v>
          </cell>
        </row>
        <row r="85">
          <cell r="A85" t="str">
            <v>Ceballos Escalante Monica</v>
          </cell>
          <cell r="B85" t="str">
            <v>18IE0724</v>
          </cell>
          <cell r="C85" t="str">
            <v>COMPLEJO DEPORTIVO KUKULCAN</v>
          </cell>
          <cell r="D85" t="str">
            <v>NOMINA DE EMPLEADOS</v>
          </cell>
          <cell r="E85" t="str">
            <v>BU0068 VIGILANTE A</v>
          </cell>
          <cell r="F85" t="str">
            <v>CEEM-850717-UY8</v>
          </cell>
          <cell r="G85">
            <v>175.03</v>
          </cell>
        </row>
        <row r="86">
          <cell r="A86" t="str">
            <v>Chab Cruz Manuel Jesus</v>
          </cell>
          <cell r="B86" t="str">
            <v>18KB0009</v>
          </cell>
          <cell r="C86" t="str">
            <v>COMPLEJO DEPORTIVO KUKULCAN</v>
          </cell>
          <cell r="D86" t="str">
            <v>NOMINA DE EMPLEADOS</v>
          </cell>
          <cell r="E86" t="str">
            <v>BU0033 CHOFER B</v>
          </cell>
          <cell r="F86" t="str">
            <v>CACM-681225-7GA</v>
          </cell>
          <cell r="G86">
            <v>195.86</v>
          </cell>
        </row>
        <row r="87">
          <cell r="A87" t="str">
            <v>Chim Ek Lizandro</v>
          </cell>
          <cell r="B87" t="str">
            <v>18IC0096</v>
          </cell>
          <cell r="C87" t="str">
            <v>COMPLEJO DEPORTIVO KUKULCAN</v>
          </cell>
          <cell r="D87" t="str">
            <v>NOMINA DE EMPLEADOS</v>
          </cell>
          <cell r="E87" t="str">
            <v>BU0066 AUXILIAR DE SERVICIO A</v>
          </cell>
          <cell r="F87" t="str">
            <v>CIEL-630711-T29</v>
          </cell>
          <cell r="G87">
            <v>179.33</v>
          </cell>
        </row>
        <row r="88">
          <cell r="A88" t="str">
            <v>Cox Matus Roger Antonio</v>
          </cell>
          <cell r="B88" t="str">
            <v>18IC0023</v>
          </cell>
          <cell r="C88" t="str">
            <v>COMPLEJO DEPORTIVO KUKULCAN</v>
          </cell>
          <cell r="D88" t="str">
            <v>NOMINA DE EMPLEADOS</v>
          </cell>
          <cell r="E88" t="str">
            <v>BU0066 AUXILIAR DE SERVICIO A</v>
          </cell>
          <cell r="F88" t="str">
            <v>COMR-690513-632</v>
          </cell>
          <cell r="G88">
            <v>179.33</v>
          </cell>
        </row>
        <row r="89">
          <cell r="A89" t="str">
            <v>Crespo Solis Pedro Robert</v>
          </cell>
          <cell r="B89" t="str">
            <v>18BA0063</v>
          </cell>
          <cell r="C89" t="str">
            <v>COMPLEJO DEPORTIVO KUKULCAN</v>
          </cell>
          <cell r="D89" t="str">
            <v>NOMINA DE EMPLEADOS</v>
          </cell>
          <cell r="E89" t="str">
            <v>MM0027 COORDINADOR A</v>
          </cell>
          <cell r="F89" t="str">
            <v>CESP-680626-U71</v>
          </cell>
          <cell r="G89">
            <v>386.7</v>
          </cell>
        </row>
        <row r="90">
          <cell r="A90" t="str">
            <v>Erosa Cornelio Guillermo</v>
          </cell>
          <cell r="B90" t="str">
            <v>18IC0114</v>
          </cell>
          <cell r="C90" t="str">
            <v>COMPLEJO DEPORTIVO KUKULCAN</v>
          </cell>
          <cell r="D90" t="str">
            <v>NOMINA DE EMPLEADOS</v>
          </cell>
          <cell r="E90" t="str">
            <v>MM0069 ANALISTA ADMINISTRATIVO E</v>
          </cell>
          <cell r="F90" t="str">
            <v>EOCG-810810-TK8</v>
          </cell>
          <cell r="G90">
            <v>252.37</v>
          </cell>
        </row>
        <row r="91">
          <cell r="A91" t="str">
            <v>Estrella Alvarado Josefina Del Carmen</v>
          </cell>
          <cell r="B91" t="str">
            <v>18IE0239</v>
          </cell>
          <cell r="C91" t="str">
            <v>COMPLEJO DEPORTIVO KUKULCAN</v>
          </cell>
          <cell r="D91" t="str">
            <v>NOMINA DE EMPLEADOS</v>
          </cell>
          <cell r="E91" t="str">
            <v>BU0070 INSTRUCTOR DEPORTIVO A</v>
          </cell>
          <cell r="F91" t="str">
            <v>EEAJ-621118-3G3</v>
          </cell>
          <cell r="G91">
            <v>165.02</v>
          </cell>
        </row>
        <row r="92">
          <cell r="A92" t="str">
            <v>Estrella Herrera Jesus Enrique</v>
          </cell>
          <cell r="B92" t="str">
            <v>18IC0311</v>
          </cell>
          <cell r="C92" t="str">
            <v>COMPLEJO DEPORTIVO KUKULCAN</v>
          </cell>
          <cell r="D92" t="str">
            <v>NOMINA DE EMPLEADOS</v>
          </cell>
          <cell r="E92" t="str">
            <v>BU0066 AUXILIAR DE SERVICIO A</v>
          </cell>
          <cell r="F92" t="str">
            <v>EEHJ-860327-JC6</v>
          </cell>
          <cell r="G92">
            <v>179.33</v>
          </cell>
        </row>
        <row r="93">
          <cell r="A93" t="str">
            <v>Euan Zapata Antonio</v>
          </cell>
          <cell r="B93" t="str">
            <v>18IB0098</v>
          </cell>
          <cell r="C93" t="str">
            <v>COMPLEJO DEPORTIVO KUKULCAN</v>
          </cell>
          <cell r="D93" t="str">
            <v>NOMINA DE EMPLEADOS</v>
          </cell>
          <cell r="E93" t="str">
            <v>BU0066 AUXILIAR DE SERVICIO A</v>
          </cell>
          <cell r="F93" t="str">
            <v>EUZA-480117-U80</v>
          </cell>
          <cell r="G93">
            <v>179.33</v>
          </cell>
        </row>
        <row r="94">
          <cell r="A94" t="str">
            <v>Gamboa Gomez Manuel Jesus</v>
          </cell>
          <cell r="B94" t="str">
            <v>18IB0623</v>
          </cell>
          <cell r="C94" t="str">
            <v>COMPLEJO DEPORTIVO KUKULCAN</v>
          </cell>
          <cell r="D94" t="str">
            <v>NOMINA DE EMPLEADOS</v>
          </cell>
          <cell r="E94" t="str">
            <v>BU0022 ENCARGADO B</v>
          </cell>
          <cell r="F94" t="str">
            <v>GAGM-780317-GY3</v>
          </cell>
          <cell r="G94">
            <v>198.5</v>
          </cell>
        </row>
        <row r="95">
          <cell r="A95" t="str">
            <v>Garcia Salazar Addy Nelda</v>
          </cell>
          <cell r="B95" t="str">
            <v>18KB0015</v>
          </cell>
          <cell r="C95" t="str">
            <v>COMPLEJO DEPORTIVO KUKULCAN</v>
          </cell>
          <cell r="D95" t="str">
            <v>NOMINA DE EMPLEADOS</v>
          </cell>
          <cell r="E95" t="str">
            <v>MM0094 JEFE DE OFICINA C</v>
          </cell>
          <cell r="F95" t="str">
            <v>GASA-621204-4D1</v>
          </cell>
          <cell r="G95">
            <v>221.1</v>
          </cell>
        </row>
        <row r="96">
          <cell r="A96" t="str">
            <v>Gomez Cruz Carla Maribel</v>
          </cell>
          <cell r="B96" t="str">
            <v>18IB0638</v>
          </cell>
          <cell r="C96" t="str">
            <v>COMPLEJO DEPORTIVO KUKULCAN</v>
          </cell>
          <cell r="D96" t="str">
            <v>NOMINA DE EMPLEADOS</v>
          </cell>
          <cell r="E96" t="str">
            <v>MM0027 COORDINADOR A</v>
          </cell>
          <cell r="F96" t="str">
            <v>GOCC-860228-8Z4</v>
          </cell>
          <cell r="G96">
            <v>386.7</v>
          </cell>
        </row>
        <row r="97">
          <cell r="A97" t="str">
            <v>Gomez Lopez Maria Beatriz</v>
          </cell>
          <cell r="B97" t="str">
            <v>18IC0091</v>
          </cell>
          <cell r="C97" t="str">
            <v>COMPLEJO DEPORTIVO KUKULCAN</v>
          </cell>
          <cell r="D97" t="str">
            <v>NOMINA DE EMPLEADOS</v>
          </cell>
          <cell r="E97" t="str">
            <v>BU0066 AUXILIAR DE SERVICIO A</v>
          </cell>
          <cell r="F97" t="str">
            <v>GOLB-710131-RV7</v>
          </cell>
          <cell r="G97">
            <v>179.33</v>
          </cell>
        </row>
        <row r="98">
          <cell r="A98" t="str">
            <v>Gomez Lopez Wilbert Alberto</v>
          </cell>
          <cell r="B98" t="str">
            <v>18KB0017</v>
          </cell>
          <cell r="C98" t="str">
            <v>COMPLEJO DEPORTIVO KUKULCAN</v>
          </cell>
          <cell r="D98" t="str">
            <v>NOMINA DE EMPLEADOS</v>
          </cell>
          <cell r="E98" t="str">
            <v>BU0061 AUXILIAR DE SERVICIO B</v>
          </cell>
          <cell r="F98" t="str">
            <v>GOLW-510720-BC1</v>
          </cell>
          <cell r="G98">
            <v>182.76</v>
          </cell>
        </row>
        <row r="99">
          <cell r="A99" t="str">
            <v>Hernandez Diaz Miguel Gamaliel</v>
          </cell>
          <cell r="B99" t="str">
            <v>18IC0529</v>
          </cell>
          <cell r="C99" t="str">
            <v>COMPLEJO DEPORTIVO KUKULCAN</v>
          </cell>
          <cell r="D99" t="str">
            <v>NOMINA DE EMPLEADOS</v>
          </cell>
          <cell r="E99" t="str">
            <v>BU0061 AUXILIAR DE SERVICIO B</v>
          </cell>
          <cell r="F99" t="str">
            <v>HEDM-900126-R51</v>
          </cell>
          <cell r="G99">
            <v>182.76</v>
          </cell>
        </row>
        <row r="100">
          <cell r="A100" t="str">
            <v>Itza Chan Rolando</v>
          </cell>
          <cell r="B100" t="str">
            <v>18KB0021</v>
          </cell>
          <cell r="C100" t="str">
            <v>COMPLEJO DEPORTIVO KUKULCAN</v>
          </cell>
          <cell r="D100" t="str">
            <v>NOMINA DE EMPLEADOS</v>
          </cell>
          <cell r="E100" t="str">
            <v>BU0061 AUXILIAR DE SERVICIO B</v>
          </cell>
          <cell r="F100" t="str">
            <v>IACR-750903-SB1</v>
          </cell>
          <cell r="G100">
            <v>182.76</v>
          </cell>
        </row>
        <row r="101">
          <cell r="A101" t="str">
            <v>Juarez Zapata Guadalupe</v>
          </cell>
          <cell r="B101" t="str">
            <v>18IC0510</v>
          </cell>
          <cell r="C101" t="str">
            <v>COMPLEJO DEPORTIVO KUKULCAN</v>
          </cell>
          <cell r="D101" t="str">
            <v>NOMINA DE EMPLEADOS</v>
          </cell>
          <cell r="E101" t="str">
            <v>BU0066 AUXILIAR DE SERVICIO A</v>
          </cell>
          <cell r="F101" t="str">
            <v>JUZG-700906-GZ5</v>
          </cell>
          <cell r="G101">
            <v>179.33</v>
          </cell>
        </row>
        <row r="102">
          <cell r="A102" t="str">
            <v>Lara Tome Astrid Leticia</v>
          </cell>
          <cell r="B102" t="str">
            <v>18IC0266</v>
          </cell>
          <cell r="C102" t="str">
            <v>COMPLEJO DEPORTIVO KUKULCAN</v>
          </cell>
          <cell r="D102" t="str">
            <v>NOMINA DE EMPLEADOS</v>
          </cell>
          <cell r="E102" t="str">
            <v>MM0027 COORDINADOR A</v>
          </cell>
          <cell r="F102" t="str">
            <v>LATA-700611-8J8</v>
          </cell>
          <cell r="G102">
            <v>386.7</v>
          </cell>
        </row>
        <row r="103">
          <cell r="A103" t="str">
            <v>Loria Ciau Ana Maria</v>
          </cell>
          <cell r="B103" t="str">
            <v>18BA0037</v>
          </cell>
          <cell r="C103" t="str">
            <v>COMPLEJO DEPORTIVO KUKULCAN</v>
          </cell>
          <cell r="D103" t="str">
            <v>NOMINA DE EMPLEADOS</v>
          </cell>
          <cell r="E103" t="str">
            <v>BU0064 AUXILIAR ADMINISTRATIVO A</v>
          </cell>
          <cell r="F103" t="str">
            <v>LOCA-660530-I81</v>
          </cell>
          <cell r="G103">
            <v>180.23</v>
          </cell>
        </row>
        <row r="104">
          <cell r="A104" t="str">
            <v>May Mendez Luis Antonio</v>
          </cell>
          <cell r="B104" t="str">
            <v>18IC0015</v>
          </cell>
          <cell r="C104" t="str">
            <v>COMPLEJO DEPORTIVO KUKULCAN</v>
          </cell>
          <cell r="D104" t="str">
            <v>NOMINA DE EMPLEADOS</v>
          </cell>
          <cell r="E104" t="str">
            <v>BU0066 AUXILIAR DE SERVICIO A</v>
          </cell>
          <cell r="F104" t="str">
            <v>MAML-750628-V17</v>
          </cell>
          <cell r="G104">
            <v>179.33</v>
          </cell>
        </row>
        <row r="105">
          <cell r="A105" t="str">
            <v>May Sansores Luis Antonio</v>
          </cell>
          <cell r="B105" t="str">
            <v>18IC0302</v>
          </cell>
          <cell r="C105" t="str">
            <v>COMPLEJO DEPORTIVO KUKULCAN</v>
          </cell>
          <cell r="D105" t="str">
            <v>NOMINA DE EMPLEADOS</v>
          </cell>
          <cell r="E105" t="str">
            <v>BU0066 AUXILIAR DE SERVICIO A</v>
          </cell>
          <cell r="F105" t="str">
            <v>MASL-620819-8M4</v>
          </cell>
          <cell r="G105">
            <v>179.33</v>
          </cell>
        </row>
        <row r="106">
          <cell r="A106" t="str">
            <v>Moreno Canche Jose Habib Del Jesus</v>
          </cell>
          <cell r="B106" t="str">
            <v>18IB0577</v>
          </cell>
          <cell r="C106" t="str">
            <v>COMPLEJO DEPORTIVO KUKULCAN</v>
          </cell>
          <cell r="D106" t="str">
            <v>NOMINA DE EMPLEADOS</v>
          </cell>
          <cell r="E106" t="str">
            <v>MM0099 AUXILIAR ADMINISTRATIVO K</v>
          </cell>
          <cell r="F106" t="str">
            <v>MOCH-881004-866</v>
          </cell>
          <cell r="G106">
            <v>211.95</v>
          </cell>
        </row>
        <row r="107">
          <cell r="A107" t="str">
            <v>Ojeda Carnahan Karina</v>
          </cell>
          <cell r="B107" t="str">
            <v>18BB0235</v>
          </cell>
          <cell r="C107" t="str">
            <v>COMPLEJO DEPORTIVO KUKULCAN</v>
          </cell>
          <cell r="D107" t="str">
            <v>NOMINA DE EMPLEADOS</v>
          </cell>
          <cell r="E107" t="str">
            <v>SC0098 COORDINADOR D</v>
          </cell>
          <cell r="F107" t="str">
            <v>OECK-620620-L32</v>
          </cell>
          <cell r="G107">
            <v>578.97</v>
          </cell>
        </row>
        <row r="108">
          <cell r="A108" t="str">
            <v>Pech Madera Jorge Epifanio</v>
          </cell>
          <cell r="B108" t="str">
            <v>18IC0097</v>
          </cell>
          <cell r="C108" t="str">
            <v>COMPLEJO DEPORTIVO KUKULCAN</v>
          </cell>
          <cell r="D108" t="str">
            <v>NOMINA DE EMPLEADOS</v>
          </cell>
          <cell r="E108" t="str">
            <v>BU0066 AUXILIAR DE SERVICIO A</v>
          </cell>
          <cell r="F108" t="str">
            <v>PEMJ-661008-TG9</v>
          </cell>
          <cell r="G108">
            <v>179.33</v>
          </cell>
        </row>
        <row r="109">
          <cell r="A109" t="str">
            <v>Perez Estrella Miguel Angel</v>
          </cell>
          <cell r="B109" t="str">
            <v>18db0017</v>
          </cell>
          <cell r="C109" t="str">
            <v>COMPLEJO DEPORTIVO KUKULCAN</v>
          </cell>
          <cell r="D109" t="str">
            <v>NOMINA DE EMPLEADOS</v>
          </cell>
          <cell r="E109" t="str">
            <v>BU0009 AUXILIAR ADMINISTRATIVO I</v>
          </cell>
          <cell r="F109" t="str">
            <v>PEEM-651001-FS1</v>
          </cell>
          <cell r="G109">
            <v>204.6</v>
          </cell>
        </row>
        <row r="110">
          <cell r="A110" t="str">
            <v>Poot Rejon Fanny Maria</v>
          </cell>
          <cell r="B110" t="str">
            <v>18IC0494</v>
          </cell>
          <cell r="C110" t="str">
            <v>COMPLEJO DEPORTIVO KUKULCAN</v>
          </cell>
          <cell r="D110" t="str">
            <v>NOMINA DE EMPLEADOS</v>
          </cell>
          <cell r="E110" t="str">
            <v>BU0064 AUXILIAR ADMINISTRATIVO A</v>
          </cell>
          <cell r="F110" t="str">
            <v>PORF-650518-R87</v>
          </cell>
          <cell r="G110">
            <v>180.23</v>
          </cell>
        </row>
        <row r="111">
          <cell r="A111" t="str">
            <v>Quijano Pereira Fernando</v>
          </cell>
          <cell r="B111" t="str">
            <v>18KB0039</v>
          </cell>
          <cell r="C111" t="str">
            <v>COMPLEJO DEPORTIVO KUKULCAN</v>
          </cell>
          <cell r="D111" t="str">
            <v>NOMINA DE EMPLEADOS</v>
          </cell>
          <cell r="E111" t="str">
            <v>BU0036 JEFE DE SECCION A</v>
          </cell>
          <cell r="F111" t="str">
            <v>QUPF-631219-HM5</v>
          </cell>
          <cell r="G111">
            <v>194.2</v>
          </cell>
        </row>
        <row r="112">
          <cell r="A112" t="str">
            <v>Ramirez Perez Maria Beatriz</v>
          </cell>
          <cell r="B112" t="str">
            <v>18KB0040</v>
          </cell>
          <cell r="C112" t="str">
            <v>COMPLEJO DEPORTIVO KUKULCAN</v>
          </cell>
          <cell r="D112" t="str">
            <v>NOMINA DE EMPLEADOS</v>
          </cell>
          <cell r="E112" t="str">
            <v>MM0084 ANALISTA ADMINISTRATIVO D</v>
          </cell>
          <cell r="F112" t="str">
            <v>RAPB-700317-GV5</v>
          </cell>
          <cell r="G112">
            <v>229.98</v>
          </cell>
        </row>
        <row r="113">
          <cell r="A113" t="str">
            <v>Rejon Sanchez Lina</v>
          </cell>
          <cell r="B113" t="str">
            <v>18IC0517</v>
          </cell>
          <cell r="C113" t="str">
            <v>COMPLEJO DEPORTIVO KUKULCAN</v>
          </cell>
          <cell r="D113" t="str">
            <v>NOMINA DE EMPLEADOS</v>
          </cell>
          <cell r="E113" t="str">
            <v>MM0044 COORDINADOR DE PROYECTOS</v>
          </cell>
          <cell r="F113" t="str">
            <v>RESL-770709-Q11</v>
          </cell>
          <cell r="G113">
            <v>296.33</v>
          </cell>
        </row>
        <row r="114">
          <cell r="A114" t="str">
            <v>Romero Perez Jose De Jesus</v>
          </cell>
          <cell r="B114" t="str">
            <v>18IC0518</v>
          </cell>
          <cell r="C114" t="str">
            <v>COMPLEJO DEPORTIVO KUKULCAN</v>
          </cell>
          <cell r="D114" t="str">
            <v>NOMINA DE EMPLEADOS</v>
          </cell>
          <cell r="E114" t="str">
            <v>BU0066 AUXILIAR DE SERVICIO A</v>
          </cell>
          <cell r="F114" t="str">
            <v>ROPJ-750502-FA7</v>
          </cell>
          <cell r="G114">
            <v>179.33</v>
          </cell>
        </row>
        <row r="115">
          <cell r="A115" t="str">
            <v>Salazar Ku Manuel Jesus</v>
          </cell>
          <cell r="B115" t="str">
            <v>18IC0025</v>
          </cell>
          <cell r="C115" t="str">
            <v>COMPLEJO DEPORTIVO KUKULCAN</v>
          </cell>
          <cell r="D115" t="str">
            <v>NOMINA DE EMPLEADOS</v>
          </cell>
          <cell r="E115" t="str">
            <v>BU0066 AUXILIAR DE SERVICIO A</v>
          </cell>
          <cell r="F115" t="str">
            <v>SAKM-610217-S45</v>
          </cell>
          <cell r="G115">
            <v>179.33</v>
          </cell>
        </row>
        <row r="116">
          <cell r="A116" t="str">
            <v>Sanchez Angulo Marcelo</v>
          </cell>
          <cell r="B116" t="str">
            <v>18IB0385</v>
          </cell>
          <cell r="C116" t="str">
            <v>COMPLEJO DEPORTIVO KUKULCAN</v>
          </cell>
          <cell r="D116" t="str">
            <v>NOMINA DE EMPLEADOS</v>
          </cell>
          <cell r="E116" t="str">
            <v>BU0017 AUXILIAR DE SERVICIO G</v>
          </cell>
          <cell r="F116" t="str">
            <v>SAAM-650116-A55</v>
          </cell>
          <cell r="G116">
            <v>201.21</v>
          </cell>
        </row>
        <row r="117">
          <cell r="A117" t="str">
            <v>Silva Camelo Jose Dolores</v>
          </cell>
          <cell r="B117" t="str">
            <v>18KB0045</v>
          </cell>
          <cell r="C117" t="str">
            <v>COMPLEJO DEPORTIVO KUKULCAN</v>
          </cell>
          <cell r="D117" t="str">
            <v>NOMINA DE EMPLEADOS</v>
          </cell>
          <cell r="E117" t="str">
            <v>MM0069 ANALISTA ADMINISTRATIVO E</v>
          </cell>
          <cell r="F117" t="str">
            <v>SICD-540217-IR2</v>
          </cell>
          <cell r="G117">
            <v>252.37</v>
          </cell>
        </row>
        <row r="118">
          <cell r="A118" t="str">
            <v>Sosa Pool Roman</v>
          </cell>
          <cell r="B118" t="str">
            <v>18KB0046</v>
          </cell>
          <cell r="C118" t="str">
            <v>COMPLEJO DEPORTIVO KUKULCAN</v>
          </cell>
          <cell r="D118" t="str">
            <v>NOMINA DE EMPLEADOS</v>
          </cell>
          <cell r="E118" t="str">
            <v>BU0061 AUXILIAR DE SERVICIO B</v>
          </cell>
          <cell r="F118" t="str">
            <v>SOPR-730304-H71</v>
          </cell>
          <cell r="G118">
            <v>182.76</v>
          </cell>
        </row>
        <row r="119">
          <cell r="A119" t="str">
            <v>Tamayo Canto Angelica Beatriz</v>
          </cell>
          <cell r="B119" t="str">
            <v>18IB0630</v>
          </cell>
          <cell r="C119" t="str">
            <v>COMPLEJO DEPORTIVO KUKULCAN</v>
          </cell>
          <cell r="D119" t="str">
            <v>NOMINA DE EMPLEADOS</v>
          </cell>
          <cell r="E119" t="str">
            <v>MM0100 JEFE DE OFICINA B</v>
          </cell>
          <cell r="F119" t="str">
            <v>TACA-680126-8W0</v>
          </cell>
          <cell r="G119">
            <v>211.95</v>
          </cell>
        </row>
        <row r="120">
          <cell r="A120" t="str">
            <v>Torregrosa . Andres Avelino</v>
          </cell>
          <cell r="B120" t="str">
            <v>18SB0327</v>
          </cell>
          <cell r="C120" t="str">
            <v>COMPLEJO DEPORTIVO KUKULCAN</v>
          </cell>
          <cell r="D120" t="str">
            <v>NOMINA DE EMPLEADOS</v>
          </cell>
          <cell r="E120" t="str">
            <v>BU0048 AUXILIAR DE SERVICIO E</v>
          </cell>
          <cell r="F120" t="str">
            <v>TOAN-400402-Q76</v>
          </cell>
          <cell r="G120">
            <v>190.81</v>
          </cell>
        </row>
        <row r="121">
          <cell r="A121" t="str">
            <v>Tun Ruiz Carlos Manuel</v>
          </cell>
          <cell r="B121" t="str">
            <v>18IC0307</v>
          </cell>
          <cell r="C121" t="str">
            <v>COMPLEJO DEPORTIVO KUKULCAN</v>
          </cell>
          <cell r="D121" t="str">
            <v>NOMINA DE EMPLEADOS</v>
          </cell>
          <cell r="E121" t="str">
            <v>BU0061 AUXILIAR DE SERVICIO B</v>
          </cell>
          <cell r="F121" t="str">
            <v>TURC-461206-2J3</v>
          </cell>
          <cell r="G121">
            <v>182.76</v>
          </cell>
        </row>
        <row r="122">
          <cell r="A122" t="str">
            <v>Uc Canche David</v>
          </cell>
          <cell r="B122" t="str">
            <v>18KB0049</v>
          </cell>
          <cell r="C122" t="str">
            <v>COMPLEJO DEPORTIVO KUKULCAN</v>
          </cell>
          <cell r="D122" t="str">
            <v>NOMINA DE EMPLEADOS</v>
          </cell>
          <cell r="E122" t="str">
            <v>BU0061 AUXILIAR DE SERVICIO B</v>
          </cell>
          <cell r="F122" t="str">
            <v>UCDA-681229-HR9</v>
          </cell>
          <cell r="G122">
            <v>182.76</v>
          </cell>
        </row>
        <row r="123">
          <cell r="A123" t="str">
            <v>Uc Canche Jacinto</v>
          </cell>
          <cell r="B123" t="str">
            <v>18KB0050</v>
          </cell>
          <cell r="C123" t="str">
            <v>COMPLEJO DEPORTIVO KUKULCAN</v>
          </cell>
          <cell r="D123" t="str">
            <v>NOMINA DE EMPLEADOS</v>
          </cell>
          <cell r="E123" t="str">
            <v>BU0061 AUXILIAR DE SERVICIO B</v>
          </cell>
          <cell r="F123" t="str">
            <v>UCJA-580817-UC3</v>
          </cell>
          <cell r="G123">
            <v>182.76</v>
          </cell>
        </row>
        <row r="124">
          <cell r="A124" t="str">
            <v>Uicab Martinez Jose Luis</v>
          </cell>
          <cell r="B124" t="str">
            <v>18IC0295</v>
          </cell>
          <cell r="C124" t="str">
            <v>COMPLEJO DEPORTIVO KUKULCAN</v>
          </cell>
          <cell r="D124" t="str">
            <v>NOMINA DE EMPLEADOS</v>
          </cell>
          <cell r="E124" t="str">
            <v>BU0061 AUXILIAR DE SERVICIO B</v>
          </cell>
          <cell r="F124" t="str">
            <v>UIML-570706-TR2</v>
          </cell>
          <cell r="G124">
            <v>182.76</v>
          </cell>
        </row>
        <row r="125">
          <cell r="A125" t="str">
            <v>Vera Kuk Rosario Del Carmen</v>
          </cell>
          <cell r="B125" t="str">
            <v>18IB0199</v>
          </cell>
          <cell r="C125" t="str">
            <v>COMPLEJO DEPORTIVO KUKULCAN</v>
          </cell>
          <cell r="D125" t="str">
            <v>NOMINA DE EMPLEADOS</v>
          </cell>
          <cell r="E125" t="str">
            <v>MM0084 ANALISTA ADMINISTRATIVO D</v>
          </cell>
          <cell r="F125" t="str">
            <v>VEKR-820716-922</v>
          </cell>
          <cell r="G125">
            <v>229.98</v>
          </cell>
        </row>
        <row r="126">
          <cell r="A126" t="str">
            <v>Ake Cox Gloria Guadalupe</v>
          </cell>
          <cell r="B126" t="str">
            <v>18IE0695</v>
          </cell>
          <cell r="C126" t="str">
            <v>COMPLEJO OLIMPICO DEPORTIVO  INALAMBRICA</v>
          </cell>
          <cell r="D126" t="str">
            <v>NOMINA DE EMPLEADOS</v>
          </cell>
          <cell r="E126" t="str">
            <v>BU0048 AUXILIAR DE SERVICIO E</v>
          </cell>
          <cell r="F126" t="str">
            <v>AECG-871105-I25</v>
          </cell>
          <cell r="G126">
            <v>190.81</v>
          </cell>
        </row>
        <row r="127">
          <cell r="A127" t="str">
            <v>Ake Ucan Jose Rodolfo</v>
          </cell>
          <cell r="B127" t="str">
            <v>18DB0002</v>
          </cell>
          <cell r="C127" t="str">
            <v>COMPLEJO OLIMPICO DEPORTIVO  INALAMBRICA</v>
          </cell>
          <cell r="D127" t="str">
            <v>NOMINA DE EMPLEADOS</v>
          </cell>
          <cell r="E127" t="str">
            <v>BU0009 AUXILIAR ADMINISTRATIVO I</v>
          </cell>
          <cell r="F127" t="str">
            <v>AEUR-770907-LU9</v>
          </cell>
          <cell r="G127">
            <v>204.6</v>
          </cell>
        </row>
        <row r="128">
          <cell r="A128" t="str">
            <v>Alcocer Trava Guadalupe Del Socorro</v>
          </cell>
          <cell r="B128" t="str">
            <v>18DB0003</v>
          </cell>
          <cell r="C128" t="str">
            <v>COMPLEJO OLIMPICO DEPORTIVO  INALAMBRICA</v>
          </cell>
          <cell r="D128" t="str">
            <v>NOMINA DE EMPLEADOS</v>
          </cell>
          <cell r="E128" t="str">
            <v>BU0027 SECRETARIA D</v>
          </cell>
          <cell r="F128" t="str">
            <v>AOTG-591211-983</v>
          </cell>
          <cell r="G128">
            <v>195.86</v>
          </cell>
        </row>
        <row r="129">
          <cell r="A129" t="str">
            <v>Alvarez Caballero Francisco Ruben</v>
          </cell>
          <cell r="B129" t="str">
            <v>18DB0026</v>
          </cell>
          <cell r="C129" t="str">
            <v>COMPLEJO OLIMPICO DEPORTIVO  INALAMBRICA</v>
          </cell>
          <cell r="D129" t="str">
            <v>NOMINA DE EMPLEADOS</v>
          </cell>
          <cell r="E129" t="str">
            <v>BU0048 AUXILIAR DE SERVICIO E</v>
          </cell>
          <cell r="F129" t="str">
            <v>AACF-650208-A12</v>
          </cell>
          <cell r="G129">
            <v>190.81</v>
          </cell>
        </row>
        <row r="130">
          <cell r="A130" t="str">
            <v>Balam Pech Maricela De Guadalupe</v>
          </cell>
          <cell r="B130" t="str">
            <v>18IC0001</v>
          </cell>
          <cell r="C130" t="str">
            <v>COMPLEJO OLIMPICO DEPORTIVO  INALAMBRICA</v>
          </cell>
          <cell r="D130" t="str">
            <v>NOMINA DE EMPLEADOS</v>
          </cell>
          <cell r="E130" t="str">
            <v>MM0099 AUXILIAR ADMINISTRATIVO K</v>
          </cell>
          <cell r="F130" t="str">
            <v>BAPM-790930-JL6</v>
          </cell>
          <cell r="G130">
            <v>211.95</v>
          </cell>
        </row>
        <row r="131">
          <cell r="A131" t="str">
            <v>Bustillos Lopez Jesus Francisco</v>
          </cell>
          <cell r="B131" t="str">
            <v>18BA0033</v>
          </cell>
          <cell r="C131" t="str">
            <v>COMPLEJO OLIMPICO DEPORTIVO  INALAMBRICA</v>
          </cell>
          <cell r="D131" t="str">
            <v>NOMINA DE EMPLEADOS</v>
          </cell>
          <cell r="E131" t="str">
            <v>BU0059 AUXILIAR ADMINISTRATIVO B</v>
          </cell>
          <cell r="F131" t="str">
            <v>BULJ-791004-9NA</v>
          </cell>
          <cell r="G131">
            <v>182.76</v>
          </cell>
        </row>
        <row r="132">
          <cell r="A132" t="str">
            <v>Caamal Ku Carlos Ivan</v>
          </cell>
          <cell r="B132" t="str">
            <v>18IB0635</v>
          </cell>
          <cell r="C132" t="str">
            <v>COMPLEJO OLIMPICO DEPORTIVO  INALAMBRICA</v>
          </cell>
          <cell r="D132" t="str">
            <v>NOMINA DE EMPLEADOS</v>
          </cell>
          <cell r="E132" t="str">
            <v>BU0048 AUXILIAR DE SERVICIO E</v>
          </cell>
          <cell r="F132" t="str">
            <v>CAKC-820627-H90</v>
          </cell>
          <cell r="G132">
            <v>190.81</v>
          </cell>
        </row>
        <row r="133">
          <cell r="A133" t="str">
            <v>Conrado Poot Miguel Angel</v>
          </cell>
          <cell r="B133" t="str">
            <v>18PB0295</v>
          </cell>
          <cell r="C133" t="str">
            <v>COMPLEJO OLIMPICO DEPORTIVO  INALAMBRICA</v>
          </cell>
          <cell r="D133" t="str">
            <v>NOMINA DE EMPLEADOS</v>
          </cell>
          <cell r="E133" t="str">
            <v>BU0066 AUXILIAR DE SERVICIO A</v>
          </cell>
          <cell r="F133" t="str">
            <v>COPM-570929-5Q0</v>
          </cell>
          <cell r="G133">
            <v>179.33</v>
          </cell>
        </row>
        <row r="134">
          <cell r="A134" t="str">
            <v>Cuevas Bates Ruy Ismael</v>
          </cell>
          <cell r="B134" t="str">
            <v>18IC0264</v>
          </cell>
          <cell r="C134" t="str">
            <v>COMPLEJO OLIMPICO DEPORTIVO  INALAMBRICA</v>
          </cell>
          <cell r="D134" t="str">
            <v>NOMINA DE EMPLEADOS</v>
          </cell>
          <cell r="E134" t="str">
            <v>BU0029 SUPERVISOR</v>
          </cell>
          <cell r="F134" t="str">
            <v>CUBR-700120-FI0</v>
          </cell>
          <cell r="G134">
            <v>195.86</v>
          </cell>
        </row>
        <row r="135">
          <cell r="A135" t="str">
            <v>Dzib Castillo Arcadio</v>
          </cell>
          <cell r="B135" t="str">
            <v>18DB0007</v>
          </cell>
          <cell r="C135" t="str">
            <v>COMPLEJO OLIMPICO DEPORTIVO  INALAMBRICA</v>
          </cell>
          <cell r="D135" t="str">
            <v>NOMINA DE EMPLEADOS</v>
          </cell>
          <cell r="E135" t="str">
            <v>BU0048 AUXILIAR DE SERVICIO E</v>
          </cell>
          <cell r="F135" t="str">
            <v>DICA-620101-5T9</v>
          </cell>
          <cell r="G135">
            <v>190.81</v>
          </cell>
        </row>
        <row r="136">
          <cell r="A136" t="str">
            <v>Espinosa Rivas Carlos Eduardo</v>
          </cell>
          <cell r="B136" t="str">
            <v>18BA0019</v>
          </cell>
          <cell r="C136" t="str">
            <v>COMPLEJO OLIMPICO DEPORTIVO  INALAMBRICA</v>
          </cell>
          <cell r="D136" t="str">
            <v>NOMINA DE EMPLEADOS</v>
          </cell>
          <cell r="E136" t="str">
            <v>BU0064 AUXILIAR ADMINISTRATIVO A</v>
          </cell>
          <cell r="F136" t="str">
            <v>EIRC-790616-261</v>
          </cell>
          <cell r="G136">
            <v>180.23</v>
          </cell>
        </row>
        <row r="137">
          <cell r="A137" t="str">
            <v>Garcia Cabrera Diana Carolina</v>
          </cell>
          <cell r="B137" t="str">
            <v>18IB0603</v>
          </cell>
          <cell r="C137" t="str">
            <v>COMPLEJO OLIMPICO DEPORTIVO  INALAMBRICA</v>
          </cell>
          <cell r="D137" t="str">
            <v>NOMINA DE EMPLEADOS</v>
          </cell>
          <cell r="E137" t="str">
            <v>MM0099 AUXILIAR ADMINISTRATIVO K</v>
          </cell>
          <cell r="F137" t="str">
            <v>GACD-901130-1X0</v>
          </cell>
          <cell r="G137">
            <v>211.95</v>
          </cell>
        </row>
        <row r="138">
          <cell r="A138" t="str">
            <v>Koyoc Matu Angel Efrain</v>
          </cell>
          <cell r="B138" t="str">
            <v>18IC0316</v>
          </cell>
          <cell r="C138" t="str">
            <v>COMPLEJO OLIMPICO DEPORTIVO  INALAMBRICA</v>
          </cell>
          <cell r="D138" t="str">
            <v>NOMINA DE EMPLEADOS</v>
          </cell>
          <cell r="E138" t="str">
            <v>BU0064 AUXILIAR ADMINISTRATIVO A</v>
          </cell>
          <cell r="F138" t="str">
            <v>KOMA-760208-GT1</v>
          </cell>
          <cell r="G138">
            <v>180.23</v>
          </cell>
        </row>
        <row r="139">
          <cell r="A139" t="str">
            <v>Kuk Zapata Wilder Rene</v>
          </cell>
          <cell r="B139" t="str">
            <v>18BA0015</v>
          </cell>
          <cell r="C139" t="str">
            <v>COMPLEJO OLIMPICO DEPORTIVO  INALAMBRICA</v>
          </cell>
          <cell r="D139" t="str">
            <v>NOMINA DE EMPLEADOS</v>
          </cell>
          <cell r="E139" t="str">
            <v>MM0095 ANALISTA ADMINISTRATIVO C</v>
          </cell>
          <cell r="F139" t="str">
            <v>KUZW-811204-C92</v>
          </cell>
          <cell r="G139">
            <v>221.1</v>
          </cell>
        </row>
        <row r="140">
          <cell r="A140" t="str">
            <v>Lopez Mena Franz Augusto</v>
          </cell>
          <cell r="B140" t="str">
            <v>18IC0056</v>
          </cell>
          <cell r="C140" t="str">
            <v>COMPLEJO OLIMPICO DEPORTIVO  INALAMBRICA</v>
          </cell>
          <cell r="D140" t="str">
            <v>NOMINA DE EMPLEADOS</v>
          </cell>
          <cell r="E140" t="str">
            <v>MM0095 ANALISTA ADMINISTRATIVO C</v>
          </cell>
          <cell r="F140" t="str">
            <v>LOMF-790726-9PA</v>
          </cell>
          <cell r="G140">
            <v>221.1</v>
          </cell>
        </row>
        <row r="141">
          <cell r="A141" t="str">
            <v>Magaña Toledano Edgar Fabian</v>
          </cell>
          <cell r="B141" t="str">
            <v>18IC0274</v>
          </cell>
          <cell r="C141" t="str">
            <v>COMPLEJO OLIMPICO DEPORTIVO  INALAMBRICA</v>
          </cell>
          <cell r="D141" t="str">
            <v>NOMINA DE EMPLEADOS</v>
          </cell>
          <cell r="E141" t="str">
            <v>BU0017 AUXILIAR DE SERVICIO G</v>
          </cell>
          <cell r="F141" t="str">
            <v>MATE-650813-UY1</v>
          </cell>
          <cell r="G141">
            <v>201.21</v>
          </cell>
        </row>
        <row r="142">
          <cell r="A142" t="str">
            <v>Manrique Beltran Maria Teresa De Jesus</v>
          </cell>
          <cell r="B142" t="str">
            <v>18DB0011</v>
          </cell>
          <cell r="C142" t="str">
            <v>COMPLEJO OLIMPICO DEPORTIVO  INALAMBRICA</v>
          </cell>
          <cell r="D142" t="str">
            <v>NOMINA DE EMPLEADOS</v>
          </cell>
          <cell r="E142" t="str">
            <v>BU0048 AUXILIAR DE SERVICIO E</v>
          </cell>
          <cell r="F142" t="str">
            <v>MABT-570402-IZ3</v>
          </cell>
          <cell r="G142">
            <v>190.81</v>
          </cell>
        </row>
        <row r="143">
          <cell r="A143" t="str">
            <v>Miranda Villegas Jorge Alberto</v>
          </cell>
          <cell r="B143" t="str">
            <v>18DB0014</v>
          </cell>
          <cell r="C143" t="str">
            <v>COMPLEJO OLIMPICO DEPORTIVO  INALAMBRICA</v>
          </cell>
          <cell r="D143" t="str">
            <v>NOMINA DE EMPLEADOS</v>
          </cell>
          <cell r="E143" t="str">
            <v>BU0009 AUXILIAR ADMINISTRATIVO I</v>
          </cell>
          <cell r="F143" t="str">
            <v>MIVJ-590915-I8A</v>
          </cell>
          <cell r="G143">
            <v>204.6</v>
          </cell>
        </row>
        <row r="144">
          <cell r="A144" t="str">
            <v>Moguel Marin Jose Rodolfo</v>
          </cell>
          <cell r="B144" t="str">
            <v>18IC0007</v>
          </cell>
          <cell r="C144" t="str">
            <v>COMPLEJO OLIMPICO DEPORTIVO  INALAMBRICA</v>
          </cell>
          <cell r="D144" t="str">
            <v>NOMINA DE EMPLEADOS</v>
          </cell>
          <cell r="E144" t="str">
            <v>BU0009 AUXILIAR ADMINISTRATIVO I</v>
          </cell>
          <cell r="F144" t="str">
            <v>MOMR-850601-9HA</v>
          </cell>
          <cell r="G144">
            <v>204.6</v>
          </cell>
        </row>
        <row r="145">
          <cell r="A145" t="str">
            <v>Navarro Canche Lazaro</v>
          </cell>
          <cell r="B145" t="str">
            <v>18DB0015</v>
          </cell>
          <cell r="C145" t="str">
            <v>COMPLEJO OLIMPICO DEPORTIVO  INALAMBRICA</v>
          </cell>
          <cell r="D145" t="str">
            <v>NOMINA DE EMPLEADOS</v>
          </cell>
          <cell r="E145" t="str">
            <v>BU0009 AUXILIAR ADMINISTRATIVO I</v>
          </cell>
          <cell r="F145" t="str">
            <v>NACL-620314-DE9</v>
          </cell>
          <cell r="G145">
            <v>204.6</v>
          </cell>
        </row>
        <row r="146">
          <cell r="A146" t="str">
            <v>Ortiz De La Cruz Ramon</v>
          </cell>
          <cell r="B146" t="str">
            <v>18IE0379</v>
          </cell>
          <cell r="C146" t="str">
            <v>COMPLEJO OLIMPICO DEPORTIVO  INALAMBRICA</v>
          </cell>
          <cell r="D146" t="str">
            <v>NOMINA DE EMPLEADOS</v>
          </cell>
          <cell r="E146" t="str">
            <v>SC0097 COORDINADOR C</v>
          </cell>
          <cell r="F146" t="str">
            <v>OICR-520307-988</v>
          </cell>
          <cell r="G146">
            <v>492.07</v>
          </cell>
        </row>
        <row r="147">
          <cell r="A147" t="str">
            <v>Perez Sauballet Maria Virginia</v>
          </cell>
          <cell r="B147" t="str">
            <v>18DB0019</v>
          </cell>
          <cell r="C147" t="str">
            <v>COMPLEJO OLIMPICO DEPORTIVO  INALAMBRICA</v>
          </cell>
          <cell r="D147" t="str">
            <v>NOMINA DE EMPLEADOS</v>
          </cell>
          <cell r="E147" t="str">
            <v>BU0048 AUXILIAR DE SERVICIO E</v>
          </cell>
          <cell r="F147" t="str">
            <v>PESV-540401-3H5</v>
          </cell>
          <cell r="G147">
            <v>190.81</v>
          </cell>
        </row>
        <row r="148">
          <cell r="A148" t="str">
            <v>Santos Y Rodriguez Carlos Roberto</v>
          </cell>
          <cell r="B148" t="str">
            <v>18DB0023</v>
          </cell>
          <cell r="C148" t="str">
            <v>COMPLEJO OLIMPICO DEPORTIVO  INALAMBRICA</v>
          </cell>
          <cell r="D148" t="str">
            <v>NOMINA DE EMPLEADOS</v>
          </cell>
          <cell r="E148" t="str">
            <v>BU0009 AUXILIAR ADMINISTRATIVO I</v>
          </cell>
          <cell r="F148" t="str">
            <v>SARC-481004-B83</v>
          </cell>
          <cell r="G148">
            <v>204.6</v>
          </cell>
        </row>
        <row r="149">
          <cell r="A149" t="str">
            <v>Sosa Perez Miguel Ricardo</v>
          </cell>
          <cell r="B149" t="str">
            <v>18IB0188</v>
          </cell>
          <cell r="C149" t="str">
            <v>COMPLEJO OLIMPICO DEPORTIVO  INALAMBRICA</v>
          </cell>
          <cell r="D149" t="str">
            <v>NOMINA DE EMPLEADOS</v>
          </cell>
          <cell r="E149" t="str">
            <v>MM0099 AUXILIAR ADMINISTRATIVO K</v>
          </cell>
          <cell r="F149" t="str">
            <v>SOPM-550207-EZ8</v>
          </cell>
          <cell r="G149">
            <v>211.95</v>
          </cell>
        </row>
        <row r="150">
          <cell r="A150" t="str">
            <v>Torres Cervera Freddy Eliel</v>
          </cell>
          <cell r="B150" t="str">
            <v>18DB0024</v>
          </cell>
          <cell r="C150" t="str">
            <v>COMPLEJO OLIMPICO DEPORTIVO  INALAMBRICA</v>
          </cell>
          <cell r="D150" t="str">
            <v>NOMINA DE EMPLEADOS</v>
          </cell>
          <cell r="E150" t="str">
            <v>BU0048 AUXILIAR DE SERVICIO E</v>
          </cell>
          <cell r="F150" t="str">
            <v>TOCF-820409-6B6</v>
          </cell>
          <cell r="G150">
            <v>190.81</v>
          </cell>
        </row>
        <row r="151">
          <cell r="A151" t="str">
            <v>Uc Ucan Maria Del Carmen</v>
          </cell>
          <cell r="B151" t="str">
            <v>18IB0383</v>
          </cell>
          <cell r="C151" t="str">
            <v>COMPLEJO OLIMPICO DEPORTIVO  INALAMBRICA</v>
          </cell>
          <cell r="D151" t="str">
            <v>NOMINA DE EMPLEADOS</v>
          </cell>
          <cell r="E151" t="str">
            <v>MM0027 COORDINADOR A</v>
          </cell>
          <cell r="F151" t="str">
            <v>UUCA-780306-NY5</v>
          </cell>
          <cell r="G151">
            <v>386.7</v>
          </cell>
        </row>
        <row r="152">
          <cell r="A152" t="str">
            <v>Vidal Carrillo Miguel Antonio</v>
          </cell>
          <cell r="B152" t="str">
            <v>CON00003</v>
          </cell>
          <cell r="C152" t="str">
            <v>CONFIANZA</v>
          </cell>
          <cell r="D152" t="str">
            <v>NOMINA DE EMPLEADOS</v>
          </cell>
          <cell r="E152" t="str">
            <v>SC0022 DIRECTOR A</v>
          </cell>
          <cell r="F152" t="str">
            <v>VICM-701107-V98</v>
          </cell>
          <cell r="G152">
            <v>1317.1</v>
          </cell>
        </row>
        <row r="153">
          <cell r="A153" t="str">
            <v>Cob Rodriguez Guadalupe Del Refugio</v>
          </cell>
          <cell r="B153" t="str">
            <v>18IB0579</v>
          </cell>
          <cell r="C153" t="str">
            <v>CONTABILIDAD</v>
          </cell>
          <cell r="D153" t="str">
            <v>NOMINA DE EMPLEADOS</v>
          </cell>
          <cell r="E153" t="str">
            <v>MM0027 COORDINADOR A</v>
          </cell>
          <cell r="F153" t="str">
            <v>CORG-850407-8C8</v>
          </cell>
          <cell r="G153">
            <v>386.7</v>
          </cell>
        </row>
        <row r="154">
          <cell r="A154" t="str">
            <v>Couoh Gomez Jose Adolfo</v>
          </cell>
          <cell r="B154" t="str">
            <v>18IB0582</v>
          </cell>
          <cell r="C154" t="str">
            <v>CONTABILIDAD</v>
          </cell>
          <cell r="D154" t="str">
            <v>NOMINA DE EMPLEADOS</v>
          </cell>
          <cell r="E154" t="str">
            <v>BU0072 INSTRUCTOR DEPORTIVO B</v>
          </cell>
          <cell r="F154" t="str">
            <v>COGA-610826-NM1</v>
          </cell>
          <cell r="G154">
            <v>241.21</v>
          </cell>
        </row>
        <row r="155">
          <cell r="A155" t="str">
            <v>Ku Acosta Karla Mariana De Jesus</v>
          </cell>
          <cell r="B155" t="str">
            <v>18IC0550</v>
          </cell>
          <cell r="C155" t="str">
            <v>CONTABILIDAD</v>
          </cell>
          <cell r="D155" t="str">
            <v>NOMINA DE EMPLEADOS</v>
          </cell>
          <cell r="E155" t="str">
            <v>SC0098 COORDINADOR D</v>
          </cell>
          <cell r="F155" t="str">
            <v>KUAK-810916-HX8</v>
          </cell>
          <cell r="G155">
            <v>578.97</v>
          </cell>
        </row>
        <row r="156">
          <cell r="A156" t="str">
            <v>Mendez Rubio Julia Del Carmen</v>
          </cell>
          <cell r="B156" t="str">
            <v>CONF0022</v>
          </cell>
          <cell r="C156" t="str">
            <v>CONFIANZA</v>
          </cell>
          <cell r="D156" t="str">
            <v>NOMINA DE EMPLEADOS</v>
          </cell>
          <cell r="E156" t="str">
            <v>SC0029 JEFE DE DEPARTAMENTO C</v>
          </cell>
          <cell r="F156" t="str">
            <v>MERJ-670204-E95</v>
          </cell>
          <cell r="G156">
            <v>1095.73</v>
          </cell>
        </row>
        <row r="157">
          <cell r="A157" t="str">
            <v>Pat Rivera Mario De Jesus</v>
          </cell>
          <cell r="B157" t="str">
            <v>18IE0737</v>
          </cell>
          <cell r="C157" t="str">
            <v>CONTABILIDAD</v>
          </cell>
          <cell r="D157" t="str">
            <v>NOMINA DE EMPLEADOS</v>
          </cell>
          <cell r="E157" t="str">
            <v>MM0042 PROGRAMADOR B</v>
          </cell>
          <cell r="F157" t="str">
            <v>PARM-850101-TE6</v>
          </cell>
          <cell r="G157">
            <v>229.98</v>
          </cell>
        </row>
        <row r="158">
          <cell r="A158" t="str">
            <v>Tuyin Trejo Cesar Enrique</v>
          </cell>
          <cell r="B158" t="str">
            <v>18IB0191</v>
          </cell>
          <cell r="C158" t="str">
            <v>CONTABILIDAD</v>
          </cell>
          <cell r="D158" t="str">
            <v>NOMINA DE EMPLEADOS</v>
          </cell>
          <cell r="E158" t="str">
            <v>MM0013 COORDINADOR B</v>
          </cell>
          <cell r="F158" t="str">
            <v>TUTC-750929-NL3</v>
          </cell>
          <cell r="G158">
            <v>432.3</v>
          </cell>
        </row>
        <row r="159">
          <cell r="A159" t="str">
            <v>Tzec Calan Gemina Esther</v>
          </cell>
          <cell r="B159" t="str">
            <v>18IB0192</v>
          </cell>
          <cell r="C159" t="str">
            <v>CONTABILIDAD</v>
          </cell>
          <cell r="D159" t="str">
            <v>NOMINA DE EMPLEADOS</v>
          </cell>
          <cell r="E159" t="str">
            <v>MM0097 SECRETARIA I</v>
          </cell>
          <cell r="F159" t="str">
            <v>TECG-780529-CJ6</v>
          </cell>
          <cell r="G159">
            <v>245.4</v>
          </cell>
        </row>
        <row r="160">
          <cell r="A160" t="str">
            <v>Cardona Mendoza Carlos Armando</v>
          </cell>
          <cell r="B160" t="str">
            <v>CON00011</v>
          </cell>
          <cell r="C160" t="str">
            <v>CONFIANZA</v>
          </cell>
          <cell r="D160" t="str">
            <v>NOMINA DE EMPLEADOS</v>
          </cell>
          <cell r="E160" t="str">
            <v>SC0029 JEFE DE DEPARTAMENTO C</v>
          </cell>
          <cell r="F160" t="str">
            <v>CAMC-720728-M45</v>
          </cell>
          <cell r="G160">
            <v>1095.73</v>
          </cell>
        </row>
        <row r="161">
          <cell r="A161" t="str">
            <v>Pacheco Cruz Nidia Cecilia</v>
          </cell>
          <cell r="B161" t="str">
            <v>18IB0634</v>
          </cell>
          <cell r="C161" t="str">
            <v>DEPORTE FEDERADO</v>
          </cell>
          <cell r="D161" t="str">
            <v>NOMINA DE EMPLEADOS</v>
          </cell>
          <cell r="E161" t="str">
            <v>MM0044 COORDINADOR DE PROYECTOS</v>
          </cell>
          <cell r="F161" t="str">
            <v>PACN-880430-1Z8</v>
          </cell>
          <cell r="G161">
            <v>296.33</v>
          </cell>
        </row>
        <row r="162">
          <cell r="A162" t="str">
            <v>Pech Trujillo Rene Arturo De Jesus</v>
          </cell>
          <cell r="B162" t="str">
            <v>18IB0503</v>
          </cell>
          <cell r="C162" t="str">
            <v>DEPORTE FEDERADO</v>
          </cell>
          <cell r="D162" t="str">
            <v>NOMINA DE EMPLEADOS</v>
          </cell>
          <cell r="E162" t="str">
            <v>MM0027 COORDINADOR A</v>
          </cell>
          <cell r="F162" t="str">
            <v>PETR-481222-JK3</v>
          </cell>
          <cell r="G162">
            <v>386.7</v>
          </cell>
        </row>
        <row r="163">
          <cell r="A163" t="str">
            <v>Pineda Osorio Janet Trinidad</v>
          </cell>
          <cell r="B163" t="str">
            <v>18BA0047</v>
          </cell>
          <cell r="C163" t="str">
            <v>DEPORTE FEDERADO</v>
          </cell>
          <cell r="D163" t="str">
            <v>NOMINA DE EMPLEADOS</v>
          </cell>
          <cell r="E163" t="str">
            <v>BU0066 AUXILIAR DE SERVICIO A</v>
          </cell>
          <cell r="F163" t="str">
            <v>PIOJ-881209-LM3</v>
          </cell>
          <cell r="G163">
            <v>179.33</v>
          </cell>
        </row>
        <row r="164">
          <cell r="A164" t="str">
            <v>Santamaria May Ricardo Ismael</v>
          </cell>
          <cell r="B164" t="str">
            <v>18IR0451</v>
          </cell>
          <cell r="C164" t="str">
            <v>DEPORTE FEDERADO</v>
          </cell>
          <cell r="D164" t="str">
            <v>NOMINA DE EMPLEADOS</v>
          </cell>
          <cell r="E164" t="str">
            <v>MM0069 ANALISTA ADMINISTRATIVO E</v>
          </cell>
          <cell r="F164" t="str">
            <v>SAMR-710617-740</v>
          </cell>
          <cell r="G164">
            <v>252.37</v>
          </cell>
        </row>
        <row r="165">
          <cell r="A165" t="str">
            <v>Alayola Herrera Roberto</v>
          </cell>
          <cell r="B165" t="str">
            <v>18BA0065</v>
          </cell>
          <cell r="C165" t="str">
            <v>DIRECCION DE ADMINISTRACION Y FINANZAS</v>
          </cell>
          <cell r="D165" t="str">
            <v>NOMINA DE EMPLEADOS</v>
          </cell>
          <cell r="E165" t="str">
            <v>MM0027 COORDINADOR A</v>
          </cell>
          <cell r="F165" t="str">
            <v>AAHR-840618-GU8</v>
          </cell>
          <cell r="G165">
            <v>386.7</v>
          </cell>
        </row>
        <row r="166">
          <cell r="A166" t="str">
            <v>Ix Tun Jose Alejandro</v>
          </cell>
          <cell r="B166" t="str">
            <v>18BA0076</v>
          </cell>
          <cell r="C166" t="str">
            <v>DIRECCION DE ADMINISTRACION Y FINANZAS</v>
          </cell>
          <cell r="D166" t="str">
            <v>NOMINA DE EMPLEADOS</v>
          </cell>
          <cell r="E166" t="str">
            <v>BU0023 CHOFER C</v>
          </cell>
          <cell r="F166" t="str">
            <v>ITAL-770220-4E5</v>
          </cell>
          <cell r="G166">
            <v>198.5</v>
          </cell>
        </row>
        <row r="167">
          <cell r="A167" t="str">
            <v>Mata Cox Reyes Marilu</v>
          </cell>
          <cell r="B167" t="str">
            <v>18BA0018</v>
          </cell>
          <cell r="C167" t="str">
            <v>DIRECCION DE ADMINISTRACION Y FINANZAS</v>
          </cell>
          <cell r="D167" t="str">
            <v>NOMINA DE EMPLEADOS</v>
          </cell>
          <cell r="E167" t="str">
            <v>BU0006 SECRETARIA F</v>
          </cell>
          <cell r="F167" t="str">
            <v>MACR-830520-FQ3</v>
          </cell>
          <cell r="G167">
            <v>206.58</v>
          </cell>
        </row>
        <row r="168">
          <cell r="A168" t="str">
            <v>Pinzon Cachon Carlos Desiderio</v>
          </cell>
          <cell r="B168" t="str">
            <v>18IE0723</v>
          </cell>
          <cell r="C168" t="str">
            <v>DIRECCION DE ADMINISTRACION Y FINANZAS</v>
          </cell>
          <cell r="D168" t="str">
            <v>NOMINA DE EMPLEADOS</v>
          </cell>
          <cell r="E168" t="str">
            <v>MM0062 ANALISTA ADMINISTRATIVO F</v>
          </cell>
          <cell r="F168" t="str">
            <v>PICC-530916-JJ3</v>
          </cell>
          <cell r="G168">
            <v>268.8</v>
          </cell>
        </row>
        <row r="169">
          <cell r="A169" t="str">
            <v>Valenzuela Molina Mauricio Alejandro</v>
          </cell>
          <cell r="B169" t="str">
            <v>CON00015</v>
          </cell>
          <cell r="C169" t="str">
            <v>CONFIANZA</v>
          </cell>
          <cell r="D169" t="str">
            <v>NOMINA DE EMPLEADOS</v>
          </cell>
          <cell r="E169" t="str">
            <v>SC0013 DIRECTOR B</v>
          </cell>
          <cell r="F169" t="str">
            <v>VAMM-830924-TP4</v>
          </cell>
          <cell r="G169">
            <v>1646.37</v>
          </cell>
        </row>
        <row r="170">
          <cell r="A170" t="str">
            <v>Aguilar Martinez Maricela</v>
          </cell>
          <cell r="B170" t="str">
            <v>18BA0024</v>
          </cell>
          <cell r="C170" t="str">
            <v>ESTADIO SALVADOR ALVARADO</v>
          </cell>
          <cell r="D170" t="str">
            <v>NOMINA DE EMPLEADOS</v>
          </cell>
          <cell r="E170" t="str">
            <v>MM0041 PROGRAMADOR D</v>
          </cell>
          <cell r="F170" t="str">
            <v>AUMM-670430-CT1</v>
          </cell>
          <cell r="G170">
            <v>306.67</v>
          </cell>
        </row>
        <row r="171">
          <cell r="A171" t="str">
            <v>Barbachano Granados Margarita Isabel</v>
          </cell>
          <cell r="B171" t="str">
            <v>18IC0293</v>
          </cell>
          <cell r="C171" t="str">
            <v>DIRECCION DE ALTO RENDIMIENTO</v>
          </cell>
          <cell r="D171" t="str">
            <v>NOMINA DE EMPLEADOS</v>
          </cell>
          <cell r="E171" t="str">
            <v>MM0097 SECRETARIA I</v>
          </cell>
          <cell r="F171" t="str">
            <v>BAGM-620820-633</v>
          </cell>
          <cell r="G171">
            <v>245.4</v>
          </cell>
        </row>
        <row r="172">
          <cell r="A172" t="str">
            <v>Cahuich Chable Jose Javier</v>
          </cell>
          <cell r="B172" t="str">
            <v>18IC0204</v>
          </cell>
          <cell r="C172" t="str">
            <v>CENTRO DEPORTIVO PARALIMPICO</v>
          </cell>
          <cell r="D172" t="str">
            <v>NOMINA DE EMPLEADOS</v>
          </cell>
          <cell r="E172" t="str">
            <v>MM0027 COORDINADOR A</v>
          </cell>
          <cell r="F172" t="str">
            <v>CACJ-561111-8W0</v>
          </cell>
          <cell r="G172">
            <v>386.7</v>
          </cell>
        </row>
        <row r="173">
          <cell r="A173" t="str">
            <v>Carrillo Puerto Cesar Augusto</v>
          </cell>
          <cell r="B173" t="str">
            <v>18IB0382</v>
          </cell>
          <cell r="C173" t="str">
            <v>DIRECCION DE ALTO RENDIMIENTO</v>
          </cell>
          <cell r="D173" t="str">
            <v>NOMINA DE EMPLEADOS</v>
          </cell>
          <cell r="E173" t="str">
            <v>MM0027 COORDINADOR A</v>
          </cell>
          <cell r="F173" t="str">
            <v>CAPC-800630-955</v>
          </cell>
          <cell r="G173">
            <v>386.7</v>
          </cell>
        </row>
        <row r="174">
          <cell r="A174" t="str">
            <v>Castillo Lizarraga Elda Maria</v>
          </cell>
          <cell r="B174" t="str">
            <v>18IB0072</v>
          </cell>
          <cell r="C174" t="str">
            <v>COMPLEJO DEPORTIVO KUKULCAN</v>
          </cell>
          <cell r="D174" t="str">
            <v>NOMINA DE EMPLEADOS</v>
          </cell>
          <cell r="E174" t="str">
            <v>MM0104 PROMOTOR A</v>
          </cell>
          <cell r="F174" t="str">
            <v>CALE-740922-CT3</v>
          </cell>
          <cell r="G174">
            <v>279.57</v>
          </cell>
        </row>
        <row r="175">
          <cell r="A175" t="str">
            <v>Ceballos Canul Miriam Evangelina</v>
          </cell>
          <cell r="B175" t="str">
            <v>18IB0074</v>
          </cell>
          <cell r="C175" t="str">
            <v>COMPLEJO OLIMPICO DEPORTIVO  INALAMBRICA</v>
          </cell>
          <cell r="D175" t="str">
            <v>NOMINA DE EMPLEADOS</v>
          </cell>
          <cell r="E175" t="str">
            <v>MM0104 PROMOTOR A</v>
          </cell>
          <cell r="F175" t="str">
            <v>CECM-770306-HC1</v>
          </cell>
          <cell r="G175">
            <v>279.57</v>
          </cell>
        </row>
        <row r="176">
          <cell r="A176" t="str">
            <v>Euan Vargas Jose Eduardo</v>
          </cell>
          <cell r="B176" t="str">
            <v>18IC0040</v>
          </cell>
          <cell r="C176" t="str">
            <v>(Ninguno)</v>
          </cell>
          <cell r="D176" t="str">
            <v>NOMINA DE EMPLEADOS</v>
          </cell>
          <cell r="E176" t="str">
            <v>MM0094 JEFE DE OFICINA C</v>
          </cell>
          <cell r="F176" t="str">
            <v>EUVE-790924-7L7</v>
          </cell>
          <cell r="G176">
            <v>221.1</v>
          </cell>
        </row>
        <row r="177">
          <cell r="A177" t="str">
            <v>Fernandez Lugo Mario Emmanuel</v>
          </cell>
          <cell r="B177" t="str">
            <v>18IB0628</v>
          </cell>
          <cell r="C177" t="str">
            <v>DIRECCION DE ALTO RENDIMIENTO</v>
          </cell>
          <cell r="D177" t="str">
            <v>NOMINA DE EMPLEADOS</v>
          </cell>
          <cell r="E177" t="str">
            <v>550    COORDINADOR</v>
          </cell>
          <cell r="F177" t="str">
            <v>FELM-820922-SG7</v>
          </cell>
          <cell r="G177">
            <v>230.08</v>
          </cell>
        </row>
        <row r="178">
          <cell r="A178" t="str">
            <v>Figueroa Chan Maria Eugenia</v>
          </cell>
          <cell r="B178" t="str">
            <v>18IB0100</v>
          </cell>
          <cell r="C178" t="str">
            <v>CENTRO DEPORTIVO PARALIMPICO</v>
          </cell>
          <cell r="D178" t="str">
            <v>NOMINA DE EMPLEADOS</v>
          </cell>
          <cell r="E178" t="str">
            <v>MM0013 COORDINADOR B</v>
          </cell>
          <cell r="F178" t="str">
            <v>FICE-740317-937</v>
          </cell>
          <cell r="G178">
            <v>432.3</v>
          </cell>
        </row>
        <row r="179">
          <cell r="A179" t="str">
            <v>Gomez Cetz Genny Gabriela</v>
          </cell>
          <cell r="B179" t="str">
            <v>18IB0103</v>
          </cell>
          <cell r="C179" t="str">
            <v>DIRECCION DE ALTO RENDIMIENTO</v>
          </cell>
          <cell r="D179" t="str">
            <v>NOMINA DE EMPLEADOS</v>
          </cell>
          <cell r="E179" t="str">
            <v>MM0062 ANALISTA ADMINISTRATIVO F</v>
          </cell>
          <cell r="F179" t="str">
            <v>GOCG-680911-FH7</v>
          </cell>
          <cell r="G179">
            <v>268.8</v>
          </cell>
        </row>
        <row r="180">
          <cell r="A180" t="str">
            <v>Gonzalez Ruiz Oscar Mateo</v>
          </cell>
          <cell r="B180" t="str">
            <v>18IB0107</v>
          </cell>
          <cell r="C180" t="str">
            <v>DIRECCION DE ALTO RENDIMIENTO</v>
          </cell>
          <cell r="D180" t="str">
            <v>NOMINA DE EMPLEADOS</v>
          </cell>
          <cell r="E180" t="str">
            <v>BU0004 AUXILIAR ADMINISTRATIVO J</v>
          </cell>
          <cell r="F180" t="str">
            <v>GORO-811030-UH3</v>
          </cell>
          <cell r="G180">
            <v>209.28</v>
          </cell>
        </row>
        <row r="181">
          <cell r="A181" t="str">
            <v>Herrera Marrufo Juan Antonio</v>
          </cell>
          <cell r="B181" t="str">
            <v>18IB0115</v>
          </cell>
          <cell r="C181" t="str">
            <v>DIRECCION DE ALTO RENDIMIENTO</v>
          </cell>
          <cell r="D181" t="str">
            <v>NOMINA DE EMPLEADOS</v>
          </cell>
          <cell r="E181" t="str">
            <v>MM0041 PROGRAMADOR D</v>
          </cell>
          <cell r="F181" t="str">
            <v>HEMJ-581201-A4A</v>
          </cell>
          <cell r="G181">
            <v>306.67</v>
          </cell>
        </row>
        <row r="182">
          <cell r="A182" t="str">
            <v>Hurtado Legorreta Manuel</v>
          </cell>
          <cell r="B182" t="str">
            <v>18IB0118</v>
          </cell>
          <cell r="C182" t="str">
            <v>(Ninguno)</v>
          </cell>
          <cell r="D182" t="str">
            <v>NOMINA DE EMPLEADOS</v>
          </cell>
          <cell r="E182" t="str">
            <v>MM0104 PROMOTOR A</v>
          </cell>
          <cell r="F182" t="str">
            <v>HULM-630526-DQ8</v>
          </cell>
          <cell r="G182">
            <v>279.57</v>
          </cell>
        </row>
        <row r="183">
          <cell r="A183" t="str">
            <v>Ku Cauich Lourdes Maria</v>
          </cell>
          <cell r="B183" t="str">
            <v>18IB0084</v>
          </cell>
          <cell r="C183" t="str">
            <v>DIRECCION DE ALTO RENDIMIENTO</v>
          </cell>
          <cell r="D183" t="str">
            <v>NOMINA DE EMPLEADOS</v>
          </cell>
          <cell r="E183" t="str">
            <v>MM0041 PROGRAMADOR D</v>
          </cell>
          <cell r="F183" t="str">
            <v>CUCL-620122-9T5</v>
          </cell>
          <cell r="G183">
            <v>306.67</v>
          </cell>
        </row>
        <row r="184">
          <cell r="A184" t="str">
            <v>Lugo Sanchez Effy Guadalupe</v>
          </cell>
          <cell r="B184" t="str">
            <v>18IB0374</v>
          </cell>
          <cell r="C184" t="str">
            <v>DIRECCION DE ALTO RENDIMIENTO</v>
          </cell>
          <cell r="D184" t="str">
            <v>NOMINA DE EMPLEADOS</v>
          </cell>
          <cell r="E184" t="str">
            <v>MM0027 COORDINADOR A</v>
          </cell>
          <cell r="F184" t="str">
            <v>LUSE-850330-7G7</v>
          </cell>
          <cell r="G184">
            <v>386.7</v>
          </cell>
        </row>
        <row r="185">
          <cell r="A185" t="str">
            <v>Marrufo Morales Landy Margarita</v>
          </cell>
          <cell r="B185" t="str">
            <v>18IB0135</v>
          </cell>
          <cell r="C185" t="str">
            <v>COMPLEJO DEPORTIVO KUKULCAN</v>
          </cell>
          <cell r="D185" t="str">
            <v>NOMINA DE EMPLEADOS</v>
          </cell>
          <cell r="E185" t="str">
            <v>BU0064 AUXILIAR ADMINISTRATIVO A</v>
          </cell>
          <cell r="F185" t="str">
            <v>MAML-610627-EM9</v>
          </cell>
          <cell r="G185">
            <v>180.23</v>
          </cell>
        </row>
        <row r="186">
          <cell r="A186" t="str">
            <v>Martinez Cua Jose Modesto</v>
          </cell>
          <cell r="B186" t="str">
            <v>18IC0263</v>
          </cell>
          <cell r="C186" t="str">
            <v>COMPLEJO DEPORTIVO KUKULCAN</v>
          </cell>
          <cell r="D186" t="str">
            <v>NOMINA DE EMPLEADOS</v>
          </cell>
          <cell r="E186" t="str">
            <v>BU0070 INSTRUCTOR DEPORTIVO A</v>
          </cell>
          <cell r="F186" t="str">
            <v>MACM-660212-1T9</v>
          </cell>
          <cell r="G186">
            <v>165.02</v>
          </cell>
        </row>
        <row r="187">
          <cell r="A187" t="str">
            <v>Navarro Ramirez Miguel Angel</v>
          </cell>
          <cell r="B187" t="str">
            <v>CONF0027</v>
          </cell>
          <cell r="C187" t="str">
            <v>CONFIANZA</v>
          </cell>
          <cell r="D187" t="str">
            <v>NOMINA DE EMPLEADOS</v>
          </cell>
          <cell r="E187" t="str">
            <v>SC0022 DIRECTOR A</v>
          </cell>
          <cell r="F187" t="str">
            <v>NARM-671226-648</v>
          </cell>
          <cell r="G187">
            <v>1317.1</v>
          </cell>
        </row>
        <row r="188">
          <cell r="A188" t="str">
            <v>Quiroz Rivas Israel Abraham</v>
          </cell>
          <cell r="B188" t="str">
            <v>18PB0302</v>
          </cell>
          <cell r="C188" t="str">
            <v>DIRECCION DE ALTO RENDIMIENTO</v>
          </cell>
          <cell r="D188" t="str">
            <v>NOMINA DE EMPLEADOS</v>
          </cell>
          <cell r="E188" t="str">
            <v>MM0069 ANALISTA ADMINISTRATIVO E</v>
          </cell>
          <cell r="F188" t="str">
            <v>QURI-721009-9S1</v>
          </cell>
          <cell r="G188">
            <v>252.37</v>
          </cell>
        </row>
        <row r="189">
          <cell r="A189" t="str">
            <v>Vega Diaz Mario Horacio</v>
          </cell>
          <cell r="B189" t="str">
            <v>18IB0197</v>
          </cell>
          <cell r="C189" t="str">
            <v>DIRECCION DE ALTO RENDIMIENTO</v>
          </cell>
          <cell r="D189" t="str">
            <v>NOMINA DE EMPLEADOS</v>
          </cell>
          <cell r="E189" t="str">
            <v>MM0041 PROGRAMADOR D</v>
          </cell>
          <cell r="F189" t="str">
            <v>VEDM-580801-SN2</v>
          </cell>
          <cell r="G189">
            <v>306.67</v>
          </cell>
        </row>
        <row r="190">
          <cell r="A190" t="str">
            <v>Zaldivar Sosa Rebeca Antonia</v>
          </cell>
          <cell r="B190" t="str">
            <v>18IB0205</v>
          </cell>
          <cell r="C190" t="str">
            <v>DIRECCION DE ALTO RENDIMIENTO</v>
          </cell>
          <cell r="D190" t="str">
            <v>NOMINA DE EMPLEADOS</v>
          </cell>
          <cell r="E190" t="str">
            <v>MM0027 COORDINADOR A</v>
          </cell>
          <cell r="F190" t="str">
            <v>ZASR-690105-5P2</v>
          </cell>
          <cell r="G190">
            <v>386.7</v>
          </cell>
        </row>
        <row r="191">
          <cell r="A191" t="str">
            <v>Herrera Rosiles Ivan Alberto</v>
          </cell>
          <cell r="B191" t="str">
            <v>CONF0005</v>
          </cell>
          <cell r="C191" t="str">
            <v>CONFIANZA</v>
          </cell>
          <cell r="D191" t="str">
            <v>NOMINA DE EMPLEADOS</v>
          </cell>
          <cell r="E191" t="str">
            <v>SC0022 DIRECTOR A</v>
          </cell>
          <cell r="F191" t="str">
            <v>HERI-880524-DQ4</v>
          </cell>
          <cell r="G191">
            <v>1317.1</v>
          </cell>
        </row>
        <row r="192">
          <cell r="A192" t="str">
            <v>Parra Parra Nidia Guadalupe</v>
          </cell>
          <cell r="B192" t="str">
            <v>18IC0055</v>
          </cell>
          <cell r="C192" t="str">
            <v>DIRECCION DE PROMOCION DEPORTIVA</v>
          </cell>
          <cell r="D192" t="str">
            <v>NOMINA DE EMPLEADOS</v>
          </cell>
          <cell r="E192" t="str">
            <v>BU0055 SECRETARIA A</v>
          </cell>
          <cell r="F192" t="str">
            <v>PAPN-630702-DC1</v>
          </cell>
          <cell r="G192">
            <v>184.91</v>
          </cell>
        </row>
        <row r="193">
          <cell r="A193" t="str">
            <v>Serrano Rodriguez Miguel Felipe</v>
          </cell>
          <cell r="B193" t="str">
            <v>18BA0084</v>
          </cell>
          <cell r="C193" t="str">
            <v>DIRECCION DE PROMOCION DEPORTIVA</v>
          </cell>
          <cell r="D193" t="str">
            <v>NOMINA DE EMPLEADOS</v>
          </cell>
          <cell r="E193" t="str">
            <v>BU0072 INSTRUCTOR DEPORTIVO B</v>
          </cell>
          <cell r="F193" t="str">
            <v>SERM-640923-9X1</v>
          </cell>
          <cell r="G193">
            <v>241.21</v>
          </cell>
        </row>
        <row r="194">
          <cell r="A194" t="str">
            <v>Capetillo Vallado Juan Pablo</v>
          </cell>
          <cell r="B194" t="str">
            <v>CON00013</v>
          </cell>
          <cell r="C194" t="str">
            <v>CONFIANZA</v>
          </cell>
          <cell r="D194" t="str">
            <v>NOMINA DE EMPLEADOS</v>
          </cell>
          <cell r="E194" t="str">
            <v>SC0022 DIRECTOR A</v>
          </cell>
          <cell r="F194" t="str">
            <v>CAVJ-810429-BY7</v>
          </cell>
          <cell r="G194">
            <v>1317.1</v>
          </cell>
        </row>
        <row r="195">
          <cell r="A195" t="str">
            <v>Dzib Gonzalez Maria Azucena</v>
          </cell>
          <cell r="B195" t="str">
            <v>18IE0605</v>
          </cell>
          <cell r="C195" t="str">
            <v>DIRECCION DE PROYECTOS ESTRATEGICOS</v>
          </cell>
          <cell r="D195" t="str">
            <v>NOMINA DE EMPLEADOS</v>
          </cell>
          <cell r="E195" t="str">
            <v>BU0004 AUXILIAR ADMINISTRATIVO J</v>
          </cell>
          <cell r="F195" t="str">
            <v>DIGA-790805-VE2</v>
          </cell>
          <cell r="G195">
            <v>209.28</v>
          </cell>
        </row>
        <row r="196">
          <cell r="A196" t="str">
            <v>Nuñez Ortega Gelmy Yamire</v>
          </cell>
          <cell r="B196" t="str">
            <v>18IE0671</v>
          </cell>
          <cell r="C196" t="str">
            <v>DIRECCION DE PROYECTOS ESTRATEGICOS</v>
          </cell>
          <cell r="D196" t="str">
            <v>NOMINA DE EMPLEADOS</v>
          </cell>
          <cell r="E196" t="str">
            <v>BU0050 AUXILIAR ADMINISTRATIVO D</v>
          </cell>
          <cell r="F196" t="str">
            <v>NUOG-661123-QX5</v>
          </cell>
          <cell r="G196">
            <v>187.75</v>
          </cell>
        </row>
        <row r="197">
          <cell r="A197" t="str">
            <v>Esteban Abud Jorge Antonio</v>
          </cell>
          <cell r="B197" t="str">
            <v>CON00005</v>
          </cell>
          <cell r="C197" t="str">
            <v>CONFIANZA</v>
          </cell>
          <cell r="D197" t="str">
            <v>NOMINA DE EMPLEADOS</v>
          </cell>
          <cell r="E197" t="str">
            <v>SC0013 DIRECTOR B</v>
          </cell>
          <cell r="F197" t="str">
            <v>EEAJ-700429-HW2</v>
          </cell>
          <cell r="G197">
            <v>1646.37</v>
          </cell>
        </row>
        <row r="198">
          <cell r="A198" t="str">
            <v>Zepeda Garcia Xochitl Selene</v>
          </cell>
          <cell r="B198" t="str">
            <v>18IC0305</v>
          </cell>
          <cell r="C198" t="str">
            <v>DIRECCION DE VINC Y UNIDADES DEPORTIVAS</v>
          </cell>
          <cell r="D198" t="str">
            <v>NOMINA DE EMPLEADOS</v>
          </cell>
          <cell r="E198" t="str">
            <v>MM0041 PROGRAMADOR D</v>
          </cell>
          <cell r="F198" t="str">
            <v>ZEGX-740709-G7A</v>
          </cell>
          <cell r="G198">
            <v>306.67</v>
          </cell>
        </row>
        <row r="199">
          <cell r="A199" t="str">
            <v>Cardenas Tun Karla Del Rosario</v>
          </cell>
          <cell r="B199" t="str">
            <v>18IC0304</v>
          </cell>
          <cell r="C199" t="str">
            <v>DIRECCION GENERAL</v>
          </cell>
          <cell r="D199" t="str">
            <v>NOMINA DE EMPLEADOS</v>
          </cell>
          <cell r="E199" t="str">
            <v>MM0027 COORDINADOR A</v>
          </cell>
          <cell r="F199" t="str">
            <v>CATK-850425-BK0</v>
          </cell>
          <cell r="G199">
            <v>386.7</v>
          </cell>
        </row>
        <row r="200">
          <cell r="A200" t="str">
            <v>Castro Albornoz Maria Isabel</v>
          </cell>
          <cell r="B200" t="str">
            <v>18IB0369</v>
          </cell>
          <cell r="C200" t="str">
            <v>DIRECCION GENERAL</v>
          </cell>
          <cell r="D200" t="str">
            <v>NOMINA DE EMPLEADOS</v>
          </cell>
          <cell r="E200" t="str">
            <v>BU0004 AUXILIAR ADMINISTRATIVO J</v>
          </cell>
          <cell r="F200" t="str">
            <v>CAAI-870911-GF1</v>
          </cell>
          <cell r="G200">
            <v>209.28</v>
          </cell>
        </row>
        <row r="201">
          <cell r="A201" t="str">
            <v>Ceron Concha Leticia Margarita</v>
          </cell>
          <cell r="B201" t="str">
            <v>18IC0049</v>
          </cell>
          <cell r="C201" t="str">
            <v>DIRECCION JURIDICA</v>
          </cell>
          <cell r="D201" t="str">
            <v>NOMINA DE EMPLEADOS</v>
          </cell>
          <cell r="E201" t="str">
            <v>MM0069 ANALISTA ADMINISTRATIVO E</v>
          </cell>
          <cell r="F201" t="str">
            <v>CECL-730519-MM1</v>
          </cell>
          <cell r="G201">
            <v>252.37</v>
          </cell>
        </row>
        <row r="202">
          <cell r="A202" t="str">
            <v>Saenz Castillo Carlos Xavier</v>
          </cell>
          <cell r="B202" t="str">
            <v>CON00001</v>
          </cell>
          <cell r="C202" t="str">
            <v>CONFIANZA</v>
          </cell>
          <cell r="D202" t="str">
            <v>NOMINA DE EMPLEADOS</v>
          </cell>
          <cell r="E202" t="str">
            <v>SC0164 DIRECTOR GENERAL</v>
          </cell>
          <cell r="F202" t="str">
            <v>SACC-670110-FR8</v>
          </cell>
          <cell r="G202">
            <v>2545.9299999999998</v>
          </cell>
        </row>
        <row r="203">
          <cell r="A203" t="str">
            <v>Arriola Burgos Gustavo</v>
          </cell>
          <cell r="B203" t="str">
            <v>18BA0083</v>
          </cell>
          <cell r="C203" t="str">
            <v>DIRECCION JURIDICA</v>
          </cell>
          <cell r="D203" t="str">
            <v>NOMINA DE EMPLEADOS</v>
          </cell>
          <cell r="E203" t="str">
            <v>MM0097 SECRETARIA I</v>
          </cell>
          <cell r="F203" t="str">
            <v>AIBG-930815-8X5</v>
          </cell>
          <cell r="G203">
            <v>245.4</v>
          </cell>
        </row>
        <row r="204">
          <cell r="A204" t="str">
            <v>Basto Sosa Ana Beatriz</v>
          </cell>
          <cell r="B204" t="str">
            <v>18IC0551</v>
          </cell>
          <cell r="C204" t="str">
            <v>ESTADIO SALVADOR ALVARADO</v>
          </cell>
          <cell r="D204" t="str">
            <v>NOMINA DE EMPLEADOS</v>
          </cell>
          <cell r="E204" t="str">
            <v>BU0066 AUXILIAR DE SERVICIO A</v>
          </cell>
          <cell r="F204" t="str">
            <v>BASA-630204-RI5</v>
          </cell>
          <cell r="G204">
            <v>179.33</v>
          </cell>
        </row>
        <row r="205">
          <cell r="A205" t="str">
            <v>Caamal Cime Bernabe</v>
          </cell>
          <cell r="B205" t="str">
            <v>18IB0629</v>
          </cell>
          <cell r="C205" t="str">
            <v>ESTADIO SALVADOR ALVARADO</v>
          </cell>
          <cell r="D205" t="str">
            <v>NOMINA DE EMPLEADOS</v>
          </cell>
          <cell r="E205" t="str">
            <v>BU0062 VIGILANTE C</v>
          </cell>
          <cell r="F205" t="str">
            <v>CACB-740816-VA8</v>
          </cell>
          <cell r="G205">
            <v>182.76</v>
          </cell>
        </row>
        <row r="206">
          <cell r="A206" t="str">
            <v>Canul Crespo Jose Federico</v>
          </cell>
          <cell r="B206" t="str">
            <v>18IE0668</v>
          </cell>
          <cell r="C206" t="str">
            <v>ESTADIO SALVADOR ALVARADO</v>
          </cell>
          <cell r="D206" t="str">
            <v>NOMINA DE EMPLEADOS</v>
          </cell>
          <cell r="E206" t="str">
            <v>BU0032 ENCARGADO A</v>
          </cell>
          <cell r="F206" t="str">
            <v>CACF-721226-U25</v>
          </cell>
          <cell r="G206">
            <v>195.86</v>
          </cell>
        </row>
        <row r="207">
          <cell r="A207" t="str">
            <v>Carrillo Amaya Adolfo Esteban</v>
          </cell>
          <cell r="B207" t="str">
            <v>18IB0591</v>
          </cell>
          <cell r="C207" t="str">
            <v>ESTADIO SALVADOR ALVARADO</v>
          </cell>
          <cell r="D207" t="str">
            <v>NOMINA DE EMPLEADOS</v>
          </cell>
          <cell r="E207" t="str">
            <v>550    COORDINADOR</v>
          </cell>
          <cell r="F207" t="str">
            <v>CAAA-690420-2E2</v>
          </cell>
          <cell r="G207">
            <v>230.08</v>
          </cell>
        </row>
        <row r="208">
          <cell r="A208" t="str">
            <v>Carrillo Carrillo Rusell Fernando</v>
          </cell>
          <cell r="B208" t="str">
            <v>18IB0598</v>
          </cell>
          <cell r="C208" t="str">
            <v>ESTADIO SALVADOR ALVARADO</v>
          </cell>
          <cell r="D208" t="str">
            <v>NOMINA DE EMPLEADOS</v>
          </cell>
          <cell r="E208" t="str">
            <v>BU0061 AUXILIAR DE SERVICIO B</v>
          </cell>
          <cell r="F208" t="str">
            <v>CACR-650519-7V8</v>
          </cell>
          <cell r="G208">
            <v>182.76</v>
          </cell>
        </row>
        <row r="209">
          <cell r="A209" t="str">
            <v>Centeno Pacheco Cecilia De Jesus</v>
          </cell>
          <cell r="B209" t="str">
            <v>18IC0116</v>
          </cell>
          <cell r="C209" t="str">
            <v>ESTADIO SALVADOR ALVARADO</v>
          </cell>
          <cell r="D209" t="str">
            <v>NOMINA DE EMPLEADOS</v>
          </cell>
          <cell r="E209" t="str">
            <v>MM0097 SECRETARIA I</v>
          </cell>
          <cell r="F209" t="str">
            <v>CEPC-851122-3S6</v>
          </cell>
          <cell r="G209">
            <v>245.4</v>
          </cell>
        </row>
        <row r="210">
          <cell r="A210" t="str">
            <v>Chim Ek Alvaro</v>
          </cell>
          <cell r="B210" t="str">
            <v>18BB0217</v>
          </cell>
          <cell r="C210" t="str">
            <v>ESTADIO SALVADOR ALVARADO</v>
          </cell>
          <cell r="D210" t="str">
            <v>NOMINA DE EMPLEADOS</v>
          </cell>
          <cell r="E210" t="str">
            <v>BU0061 AUXILIAR DE SERVICIO B</v>
          </cell>
          <cell r="F210" t="str">
            <v>CIEA-680727-249</v>
          </cell>
          <cell r="G210">
            <v>182.76</v>
          </cell>
        </row>
        <row r="211">
          <cell r="A211" t="str">
            <v>Colli Lopez Martha Feliciana</v>
          </cell>
          <cell r="B211" t="str">
            <v>18IB0079</v>
          </cell>
          <cell r="C211" t="str">
            <v>ESTADIO SALVADOR ALVARADO</v>
          </cell>
          <cell r="D211" t="str">
            <v>NOMINA DE EMPLEADOS</v>
          </cell>
          <cell r="E211" t="str">
            <v>550    COORDINADOR</v>
          </cell>
          <cell r="F211" t="str">
            <v>COLM-670520-CC5</v>
          </cell>
          <cell r="G211">
            <v>230.08</v>
          </cell>
        </row>
        <row r="212">
          <cell r="A212" t="str">
            <v>Espinosa Ortega Francisco Javier</v>
          </cell>
          <cell r="B212" t="str">
            <v>18BB0220</v>
          </cell>
          <cell r="C212" t="str">
            <v>ESTADIO SALVADOR ALVARADO</v>
          </cell>
          <cell r="D212" t="str">
            <v>NOMINA DE EMPLEADOS</v>
          </cell>
          <cell r="E212" t="str">
            <v>BU0066 AUXILIAR DE SERVICIO A</v>
          </cell>
          <cell r="F212" t="str">
            <v>EIOF-681008-HT9</v>
          </cell>
          <cell r="G212">
            <v>179.33</v>
          </cell>
        </row>
        <row r="213">
          <cell r="A213" t="str">
            <v>Hernandez Martinez Gloria Mercedes</v>
          </cell>
          <cell r="B213" t="str">
            <v>18BA0040</v>
          </cell>
          <cell r="C213" t="str">
            <v>ESTADIO SALVADOR ALVARADO</v>
          </cell>
          <cell r="D213" t="str">
            <v>NOMINA DE EMPLEADOS</v>
          </cell>
          <cell r="E213" t="str">
            <v>BU0061 AUXILIAR DE SERVICIO B</v>
          </cell>
          <cell r="F213" t="str">
            <v>HEMG-690727-E57</v>
          </cell>
          <cell r="G213">
            <v>182.76</v>
          </cell>
        </row>
        <row r="214">
          <cell r="A214" t="str">
            <v>Herrera Pech Mario Enrique</v>
          </cell>
          <cell r="B214" t="str">
            <v>18BA0034</v>
          </cell>
          <cell r="C214" t="str">
            <v>ESTADIO SALVADOR ALVARADO</v>
          </cell>
          <cell r="D214" t="str">
            <v>NOMINA DE EMPLEADOS</v>
          </cell>
          <cell r="E214" t="str">
            <v>BU0061 AUXILIAR DE SERVICIO B</v>
          </cell>
          <cell r="F214" t="str">
            <v>HEPM-590126-7Q6</v>
          </cell>
          <cell r="G214">
            <v>182.76</v>
          </cell>
        </row>
        <row r="215">
          <cell r="A215" t="str">
            <v>Huchim Osalde Diego Martin</v>
          </cell>
          <cell r="B215" t="str">
            <v>18IB0589</v>
          </cell>
          <cell r="C215" t="str">
            <v>ESTADIO SALVADOR ALVARADO</v>
          </cell>
          <cell r="D215" t="str">
            <v>NOMINA DE EMPLEADOS</v>
          </cell>
          <cell r="E215" t="str">
            <v>MM0044 COORDINADOR DE PROYECTOS</v>
          </cell>
          <cell r="F215" t="str">
            <v>HUOD-870812-9I4</v>
          </cell>
          <cell r="G215">
            <v>296.33</v>
          </cell>
        </row>
        <row r="216">
          <cell r="A216" t="str">
            <v>Ku Pat Miguel Alexander</v>
          </cell>
          <cell r="B216" t="str">
            <v>18IE0738</v>
          </cell>
          <cell r="C216" t="str">
            <v>ESTADIO SALVADOR ALVARADO</v>
          </cell>
          <cell r="D216" t="str">
            <v>NOMINA DE EMPLEADOS</v>
          </cell>
          <cell r="E216" t="str">
            <v>BU0061 AUXILIAR DE SERVICIO B</v>
          </cell>
          <cell r="F216" t="str">
            <v>KUPM-850712-993</v>
          </cell>
          <cell r="G216">
            <v>182.76</v>
          </cell>
        </row>
        <row r="217">
          <cell r="A217" t="str">
            <v>Lara Vargas Manuel Alejandro</v>
          </cell>
          <cell r="B217" t="str">
            <v>18BA0016</v>
          </cell>
          <cell r="C217" t="str">
            <v>ESTADIO SALVADOR ALVARADO</v>
          </cell>
          <cell r="D217" t="str">
            <v>NOMINA DE EMPLEADOS</v>
          </cell>
          <cell r="E217" t="str">
            <v>SC0097 COORDINADOR C</v>
          </cell>
          <cell r="F217" t="str">
            <v>LAVM-751017-J1A</v>
          </cell>
          <cell r="G217">
            <v>492.07</v>
          </cell>
        </row>
        <row r="218">
          <cell r="A218" t="str">
            <v>Medina Cetina Jose Luis</v>
          </cell>
          <cell r="B218" t="str">
            <v>18BB0229</v>
          </cell>
          <cell r="C218" t="str">
            <v>ESTADIO SALVADOR ALVARADO</v>
          </cell>
          <cell r="D218" t="str">
            <v>NOMINA DE EMPLEADOS</v>
          </cell>
          <cell r="E218" t="str">
            <v>BU0064 AUXILIAR ADMINISTRATIVO A</v>
          </cell>
          <cell r="F218" t="str">
            <v>MECL-520915-9U9</v>
          </cell>
          <cell r="G218">
            <v>180.23</v>
          </cell>
        </row>
        <row r="219">
          <cell r="A219" t="str">
            <v>Mier Perez Luis Ricardo</v>
          </cell>
          <cell r="B219" t="str">
            <v>18BB0230</v>
          </cell>
          <cell r="C219" t="str">
            <v>ESTADIO SALVADOR ALVARADO</v>
          </cell>
          <cell r="D219" t="str">
            <v>NOMINA DE EMPLEADOS</v>
          </cell>
          <cell r="E219" t="str">
            <v>MM0094 JEFE DE OFICINA C</v>
          </cell>
          <cell r="F219" t="str">
            <v>MIPL-460403-EG7</v>
          </cell>
          <cell r="G219">
            <v>221.1</v>
          </cell>
        </row>
        <row r="220">
          <cell r="A220" t="str">
            <v>Molina Torres Jose De Jesus</v>
          </cell>
          <cell r="B220" t="str">
            <v>CONF0015</v>
          </cell>
          <cell r="C220" t="str">
            <v>CONFIANZA</v>
          </cell>
          <cell r="D220" t="str">
            <v>NOMINA DE EMPLEADOS</v>
          </cell>
          <cell r="E220" t="str">
            <v>SC0029 JEFE DE DEPARTAMENTO C</v>
          </cell>
          <cell r="F220" t="str">
            <v>MOTJ-640825-4B5</v>
          </cell>
          <cell r="G220">
            <v>1095.73</v>
          </cell>
        </row>
        <row r="221">
          <cell r="A221" t="str">
            <v>Moo Aguayo Jorge San Miguel</v>
          </cell>
          <cell r="B221" t="str">
            <v>18BB0231</v>
          </cell>
          <cell r="C221" t="str">
            <v>ESTADIO SALVADOR ALVARADO</v>
          </cell>
          <cell r="D221" t="str">
            <v>NOMINA DE EMPLEADOS</v>
          </cell>
          <cell r="E221" t="str">
            <v>BU0061 AUXILIAR DE SERVICIO B</v>
          </cell>
          <cell r="F221" t="str">
            <v>MOAJ-790921-6U8</v>
          </cell>
          <cell r="G221">
            <v>182.76</v>
          </cell>
        </row>
        <row r="222">
          <cell r="A222" t="str">
            <v>Moo Aguayo Manuel David</v>
          </cell>
          <cell r="B222" t="str">
            <v>18BB0232</v>
          </cell>
          <cell r="C222" t="str">
            <v>ESTADIO SALVADOR ALVARADO</v>
          </cell>
          <cell r="D222" t="str">
            <v>NOMINA DE EMPLEADOS</v>
          </cell>
          <cell r="E222" t="str">
            <v>BU0032 ENCARGADO A</v>
          </cell>
          <cell r="F222" t="str">
            <v>MOAM-750206-D22</v>
          </cell>
          <cell r="G222">
            <v>195.86</v>
          </cell>
        </row>
        <row r="223">
          <cell r="A223" t="str">
            <v>Morales Varguez Sugely Elena</v>
          </cell>
          <cell r="B223" t="str">
            <v>18EB0265</v>
          </cell>
          <cell r="C223" t="str">
            <v>ESTADIO SALVADOR ALVARADO</v>
          </cell>
          <cell r="D223" t="str">
            <v>NOMINA DE EMPLEADOS</v>
          </cell>
          <cell r="E223" t="str">
            <v>BU0061 AUXILIAR DE SERVICIO B</v>
          </cell>
          <cell r="F223" t="str">
            <v>MOVS-761217-NV5</v>
          </cell>
          <cell r="G223">
            <v>182.76</v>
          </cell>
        </row>
        <row r="224">
          <cell r="A224" t="str">
            <v>Naal Ek Manuel Filiberto</v>
          </cell>
          <cell r="B224" t="str">
            <v>18IB0600</v>
          </cell>
          <cell r="C224" t="str">
            <v>ESTADIO SALVADOR ALVARADO</v>
          </cell>
          <cell r="D224" t="str">
            <v>NOMINA DE EMPLEADOS</v>
          </cell>
          <cell r="E224" t="str">
            <v>BU0068 VIGILANTE A</v>
          </cell>
          <cell r="F224" t="str">
            <v>NAEM-881112-BZ7</v>
          </cell>
          <cell r="G224">
            <v>175.03</v>
          </cell>
        </row>
        <row r="225">
          <cell r="A225" t="str">
            <v>Ortega Kantun Fernanda Emilia</v>
          </cell>
          <cell r="B225" t="str">
            <v>18IC0297</v>
          </cell>
          <cell r="C225" t="str">
            <v>ESTADIO SALVADOR ALVARADO</v>
          </cell>
          <cell r="D225" t="str">
            <v>NOMINA DE EMPLEADOS</v>
          </cell>
          <cell r="E225" t="str">
            <v>BU0061 AUXILIAR DE SERVICIO B</v>
          </cell>
          <cell r="F225" t="str">
            <v>OEKF-680530-GQ5</v>
          </cell>
          <cell r="G225">
            <v>182.76</v>
          </cell>
        </row>
        <row r="226">
          <cell r="A226" t="str">
            <v>Rubio Cetina Guillermo De Jesus</v>
          </cell>
          <cell r="B226" t="str">
            <v>18IB0181</v>
          </cell>
          <cell r="C226" t="str">
            <v>ESTADIO SALVADOR ALVARADO</v>
          </cell>
          <cell r="D226" t="str">
            <v>NOMINA DE EMPLEADOS</v>
          </cell>
          <cell r="E226" t="str">
            <v>MM0099 AUXILIAR ADMINISTRATIVO K</v>
          </cell>
          <cell r="F226" t="str">
            <v>RUCG-630625-7KA</v>
          </cell>
          <cell r="G226">
            <v>211.95</v>
          </cell>
        </row>
        <row r="227">
          <cell r="A227" t="str">
            <v>Sanchez Concha Alma Delia</v>
          </cell>
          <cell r="B227" t="str">
            <v>18IE0682</v>
          </cell>
          <cell r="C227" t="str">
            <v>ESTADIO SALVADOR ALVARADO</v>
          </cell>
          <cell r="D227" t="str">
            <v>NOMINA DE EMPLEADOS</v>
          </cell>
          <cell r="E227" t="str">
            <v>BU0061 AUXILIAR DE SERVICIO B</v>
          </cell>
          <cell r="F227" t="str">
            <v>SACA-660928-1J0</v>
          </cell>
          <cell r="G227">
            <v>182.76</v>
          </cell>
        </row>
        <row r="228">
          <cell r="A228" t="str">
            <v>Suarez Varguez Cindy Maria</v>
          </cell>
          <cell r="B228" t="str">
            <v>18BA0049</v>
          </cell>
          <cell r="C228" t="str">
            <v>ESTADIO SALVADOR ALVARADO</v>
          </cell>
          <cell r="D228" t="str">
            <v>NOMINA DE EMPLEADOS</v>
          </cell>
          <cell r="E228" t="str">
            <v>BU0061 AUXILIAR DE SERVICIO B</v>
          </cell>
          <cell r="F228" t="str">
            <v>SUVC-841205-SM1</v>
          </cell>
          <cell r="G228">
            <v>182.76</v>
          </cell>
        </row>
        <row r="229">
          <cell r="A229" t="str">
            <v>Tamayo Muñoz Jorge Humberto</v>
          </cell>
          <cell r="B229" t="str">
            <v>18IC0303</v>
          </cell>
          <cell r="C229" t="str">
            <v>ESTADIO SALVADOR ALVARADO</v>
          </cell>
          <cell r="D229" t="str">
            <v>NOMINA DE EMPLEADOS</v>
          </cell>
          <cell r="E229" t="str">
            <v>BU0066 AUXILIAR DE SERVICIO A</v>
          </cell>
          <cell r="F229" t="str">
            <v>TAMJ-861001-17A</v>
          </cell>
          <cell r="G229">
            <v>179.33</v>
          </cell>
        </row>
        <row r="230">
          <cell r="A230" t="str">
            <v>Uc Lopez Eulogio</v>
          </cell>
          <cell r="B230" t="str">
            <v>18IC0213</v>
          </cell>
          <cell r="C230" t="str">
            <v>ESTADIO SALVADOR ALVARADO</v>
          </cell>
          <cell r="D230" t="str">
            <v>NOMINA DE EMPLEADOS</v>
          </cell>
          <cell r="E230" t="str">
            <v>BU0065 VIGILANTE B</v>
          </cell>
          <cell r="F230" t="str">
            <v>ULEU-520311-V81</v>
          </cell>
          <cell r="G230">
            <v>179.33</v>
          </cell>
        </row>
        <row r="231">
          <cell r="A231" t="str">
            <v>Vidal Gijon Henry Alberto</v>
          </cell>
          <cell r="B231" t="str">
            <v>18IB0200</v>
          </cell>
          <cell r="C231" t="str">
            <v>ESTADIO SALVADOR ALVARADO</v>
          </cell>
          <cell r="D231" t="str">
            <v>NOMINA DE EMPLEADOS</v>
          </cell>
          <cell r="E231" t="str">
            <v>BU0072 INSTRUCTOR DEPORTIVO B</v>
          </cell>
          <cell r="F231" t="str">
            <v>VIGH-601120-CI6</v>
          </cell>
          <cell r="G231">
            <v>241.21</v>
          </cell>
        </row>
        <row r="232">
          <cell r="A232" t="str">
            <v>Amaya Ortega Angel Oswaldo</v>
          </cell>
          <cell r="B232" t="str">
            <v>18BA0078</v>
          </cell>
          <cell r="C232" t="str">
            <v>EVENTOS ESPECIALES</v>
          </cell>
          <cell r="D232" t="str">
            <v>NOMINA DE EMPLEADOS</v>
          </cell>
          <cell r="E232" t="str">
            <v>BU0066 AUXILIAR DE SERVICIO A</v>
          </cell>
          <cell r="F232" t="str">
            <v>AAOA-751030-MS6</v>
          </cell>
          <cell r="G232">
            <v>179.33</v>
          </cell>
        </row>
        <row r="233">
          <cell r="A233" t="str">
            <v>Arenas Salazar Juan</v>
          </cell>
          <cell r="B233" t="str">
            <v>18BA0080</v>
          </cell>
          <cell r="C233" t="str">
            <v>EVENTOS ESPECIALES</v>
          </cell>
          <cell r="D233" t="str">
            <v>NOMINA DE EMPLEADOS</v>
          </cell>
          <cell r="E233" t="str">
            <v>BU0064 AUXILIAR ADMINISTRATIVO A</v>
          </cell>
          <cell r="F233" t="str">
            <v>AESJ-680703-949</v>
          </cell>
          <cell r="G233">
            <v>180.23</v>
          </cell>
        </row>
        <row r="234">
          <cell r="A234" t="str">
            <v>Cantillo Gamboa Ismael</v>
          </cell>
          <cell r="B234" t="str">
            <v>18IB0067</v>
          </cell>
          <cell r="C234" t="str">
            <v>EVENTOS ESPECIALES</v>
          </cell>
          <cell r="D234" t="str">
            <v>NOMINA DE EMPLEADOS</v>
          </cell>
          <cell r="E234" t="str">
            <v>BU0023 CHOFER C</v>
          </cell>
          <cell r="F234" t="str">
            <v>CAGI-481021-T55</v>
          </cell>
          <cell r="G234">
            <v>198.5</v>
          </cell>
        </row>
        <row r="235">
          <cell r="A235" t="str">
            <v>Cetina Baas Manuel Israel</v>
          </cell>
          <cell r="B235" t="str">
            <v>18BA0020</v>
          </cell>
          <cell r="C235" t="str">
            <v>EVENTOS ESPECIALES</v>
          </cell>
          <cell r="D235" t="str">
            <v>NOMINA DE EMPLEADOS</v>
          </cell>
          <cell r="E235" t="str">
            <v>BU0006 SECRETARIA F</v>
          </cell>
          <cell r="F235" t="str">
            <v>CEBM-880321-7M4</v>
          </cell>
          <cell r="G235">
            <v>206.58</v>
          </cell>
        </row>
        <row r="236">
          <cell r="A236" t="str">
            <v>G. Canton Ruz Elias Rene</v>
          </cell>
          <cell r="B236" t="str">
            <v>18IC0010</v>
          </cell>
          <cell r="C236" t="str">
            <v>EVENTOS ESPECIALES</v>
          </cell>
          <cell r="D236" t="str">
            <v>NOMINA DE EMPLEADOS</v>
          </cell>
          <cell r="E236" t="str">
            <v>BU0017 AUXILIAR DE SERVICIO G</v>
          </cell>
          <cell r="F236" t="str">
            <v>GREL-760205-L16</v>
          </cell>
          <cell r="G236">
            <v>201.21</v>
          </cell>
        </row>
        <row r="237">
          <cell r="A237" t="str">
            <v>Garcia Balam Martin Israel</v>
          </cell>
          <cell r="B237" t="str">
            <v>CON00007</v>
          </cell>
          <cell r="C237" t="str">
            <v>CONFIANZA</v>
          </cell>
          <cell r="D237" t="str">
            <v>NOMINA DE EMPLEADOS</v>
          </cell>
          <cell r="E237" t="str">
            <v>SC0029 JEFE DE DEPARTAMENTO C</v>
          </cell>
          <cell r="F237" t="str">
            <v>GABM-790516-MS3</v>
          </cell>
          <cell r="G237">
            <v>1095.73</v>
          </cell>
        </row>
        <row r="238">
          <cell r="A238" t="str">
            <v>Gomez Cordova Jose Luis</v>
          </cell>
          <cell r="B238" t="str">
            <v>18BA0079</v>
          </cell>
          <cell r="C238" t="str">
            <v>EVENTOS ESPECIALES</v>
          </cell>
          <cell r="D238" t="str">
            <v>NOMINA DE EMPLEADOS</v>
          </cell>
          <cell r="E238" t="str">
            <v>BU0064 AUXILIAR ADMINISTRATIVO A</v>
          </cell>
          <cell r="F238" t="str">
            <v>GOCL-870929-566</v>
          </cell>
          <cell r="G238">
            <v>180.23</v>
          </cell>
        </row>
        <row r="239">
          <cell r="A239" t="str">
            <v>Ku Narvaez Angel De La Cruz</v>
          </cell>
          <cell r="B239" t="str">
            <v>18IB0120</v>
          </cell>
          <cell r="C239" t="str">
            <v>EVENTOS ESPECIALES</v>
          </cell>
          <cell r="D239" t="str">
            <v>NOMINA DE EMPLEADOS</v>
          </cell>
          <cell r="E239" t="str">
            <v>BU0061 AUXILIAR DE SERVICIO B</v>
          </cell>
          <cell r="F239" t="str">
            <v>KUNA-750503-267</v>
          </cell>
          <cell r="G239">
            <v>182.76</v>
          </cell>
        </row>
        <row r="240">
          <cell r="A240" t="str">
            <v>Marrufo Sanchez Raul David</v>
          </cell>
          <cell r="B240" t="str">
            <v>18BA0043</v>
          </cell>
          <cell r="C240" t="str">
            <v>EVENTOS ESPECIALES</v>
          </cell>
          <cell r="D240" t="str">
            <v>NOMINA DE EMPLEADOS</v>
          </cell>
          <cell r="E240" t="str">
            <v>BU0061 AUXILIAR DE SERVICIO B</v>
          </cell>
          <cell r="F240" t="str">
            <v>MASR-761115-9FA</v>
          </cell>
          <cell r="G240">
            <v>182.76</v>
          </cell>
        </row>
        <row r="241">
          <cell r="A241" t="str">
            <v>May Tellez Jose Nieves</v>
          </cell>
          <cell r="B241" t="str">
            <v>18IB0604</v>
          </cell>
          <cell r="C241" t="str">
            <v>EVENTOS ESPECIALES</v>
          </cell>
          <cell r="D241" t="str">
            <v>NOMINA DE EMPLEADOS</v>
          </cell>
          <cell r="E241" t="str">
            <v>BU0042 AUXILIAR DE SERVICIO F</v>
          </cell>
          <cell r="F241" t="str">
            <v>MATN-640710-CC7</v>
          </cell>
          <cell r="G241">
            <v>193.13</v>
          </cell>
        </row>
        <row r="242">
          <cell r="A242" t="str">
            <v>Moguel Cortes Lucia Rubi</v>
          </cell>
          <cell r="B242" t="str">
            <v>18IB0386</v>
          </cell>
          <cell r="C242" t="str">
            <v>EVENTOS ESPECIALES</v>
          </cell>
          <cell r="D242" t="str">
            <v>NOMINA DE EMPLEADOS</v>
          </cell>
          <cell r="E242" t="str">
            <v>MM0097 SECRETARIA I</v>
          </cell>
          <cell r="F242" t="str">
            <v>MOCL-701213-5A5</v>
          </cell>
          <cell r="G242">
            <v>245.4</v>
          </cell>
        </row>
        <row r="243">
          <cell r="A243" t="str">
            <v>Palma Mendez Raul Humberto</v>
          </cell>
          <cell r="B243" t="str">
            <v>18IB0632</v>
          </cell>
          <cell r="C243" t="str">
            <v>EVENTOS ESPECIALES</v>
          </cell>
          <cell r="D243" t="str">
            <v>NOMINA DE EMPLEADOS</v>
          </cell>
          <cell r="E243" t="str">
            <v>BU0017 AUXILIAR DE SERVICIO G</v>
          </cell>
          <cell r="F243" t="str">
            <v>PAMR-540310-9G5</v>
          </cell>
          <cell r="G243">
            <v>201.21</v>
          </cell>
        </row>
        <row r="244">
          <cell r="A244" t="str">
            <v>Perez Frayde Jose Gabriel</v>
          </cell>
          <cell r="B244" t="str">
            <v>18BA0008</v>
          </cell>
          <cell r="C244" t="str">
            <v>EVENTOS ESPECIALES</v>
          </cell>
          <cell r="D244" t="str">
            <v>NOMINA DE EMPLEADOS</v>
          </cell>
          <cell r="E244" t="str">
            <v>BU0054 AUXILIAR ADMINISTRATIVO C</v>
          </cell>
          <cell r="F244" t="str">
            <v>PEFG-850417-8K3</v>
          </cell>
          <cell r="G244">
            <v>184.91</v>
          </cell>
        </row>
        <row r="245">
          <cell r="A245" t="str">
            <v>Segovia Cabrales Carlos Fabian</v>
          </cell>
          <cell r="B245" t="str">
            <v>18IE0596</v>
          </cell>
          <cell r="C245" t="str">
            <v>EVENTOS ESPECIALES</v>
          </cell>
          <cell r="D245" t="str">
            <v>NOMINA DE EMPLEADOS</v>
          </cell>
          <cell r="E245" t="str">
            <v>MM0041 PROGRAMADOR D</v>
          </cell>
          <cell r="F245" t="str">
            <v>SECC-880105-1E0</v>
          </cell>
          <cell r="G245">
            <v>306.67</v>
          </cell>
        </row>
        <row r="246">
          <cell r="A246" t="str">
            <v>Aguilar Aguilar Ejidio Jose</v>
          </cell>
          <cell r="B246" t="str">
            <v>18IB0051</v>
          </cell>
          <cell r="C246" t="str">
            <v>GIMNASIO POLIFUNCIONAL</v>
          </cell>
          <cell r="D246" t="str">
            <v>NOMINA DE EMPLEADOS</v>
          </cell>
          <cell r="E246" t="str">
            <v>BU0068 VIGILANTE A</v>
          </cell>
          <cell r="F246" t="str">
            <v>AUAE-501119-AE4</v>
          </cell>
          <cell r="G246">
            <v>175.03</v>
          </cell>
        </row>
        <row r="247">
          <cell r="A247" t="str">
            <v>Alonzo Canche Jesus De Atoche</v>
          </cell>
          <cell r="B247" t="str">
            <v>18PB0292</v>
          </cell>
          <cell r="C247" t="str">
            <v>GIMNASIO POLIFUNCIONAL</v>
          </cell>
          <cell r="D247" t="str">
            <v>NOMINA DE EMPLEADOS</v>
          </cell>
          <cell r="E247" t="str">
            <v>BU0026 AUXILIAR ADMINISTRATIVO G</v>
          </cell>
          <cell r="F247" t="str">
            <v>AOCJ-461009-3T9</v>
          </cell>
          <cell r="G247">
            <v>195.86</v>
          </cell>
        </row>
        <row r="248">
          <cell r="A248" t="str">
            <v>Caballero Escobedo Jorge</v>
          </cell>
          <cell r="B248" t="str">
            <v>18EB0272</v>
          </cell>
          <cell r="C248" t="str">
            <v>GIMNASIO POLIFUNCIONAL</v>
          </cell>
          <cell r="D248" t="str">
            <v>NOMINA DE EMPLEADOS</v>
          </cell>
          <cell r="E248" t="str">
            <v>BU0061 AUXILIAR DE SERVICIO B</v>
          </cell>
          <cell r="F248" t="str">
            <v>CAEJ-511113-826</v>
          </cell>
          <cell r="G248">
            <v>182.76</v>
          </cell>
        </row>
        <row r="249">
          <cell r="A249" t="str">
            <v>Diaz Batista Ana Gabriela</v>
          </cell>
          <cell r="B249" t="str">
            <v>CONF0018</v>
          </cell>
          <cell r="C249" t="str">
            <v>CONFIANZA</v>
          </cell>
          <cell r="D249" t="str">
            <v>NOMINA DE EMPLEADOS</v>
          </cell>
          <cell r="E249" t="str">
            <v>SC0029 JEFE DE DEPARTAMENTO C</v>
          </cell>
          <cell r="F249" t="str">
            <v>DIBA-861112-4I3</v>
          </cell>
          <cell r="G249">
            <v>1095.73</v>
          </cell>
        </row>
        <row r="250">
          <cell r="A250" t="str">
            <v>Duarte Casanova Rocio Evelin</v>
          </cell>
          <cell r="B250" t="str">
            <v>18IC0002</v>
          </cell>
          <cell r="C250" t="str">
            <v>GIMNASIO POLIFUNCIONAL</v>
          </cell>
          <cell r="D250" t="str">
            <v>NOMINA DE EMPLEADOS</v>
          </cell>
          <cell r="E250" t="str">
            <v>MM0027 COORDINADOR A</v>
          </cell>
          <cell r="F250" t="str">
            <v>DUCR-720313-KH5</v>
          </cell>
          <cell r="G250">
            <v>386.7</v>
          </cell>
        </row>
        <row r="251">
          <cell r="A251" t="str">
            <v>Fuentes Lopez Leidy Del Socorro</v>
          </cell>
          <cell r="B251" t="str">
            <v>18IC0296</v>
          </cell>
          <cell r="C251" t="str">
            <v>GIMNASIO POLIFUNCIONAL</v>
          </cell>
          <cell r="D251" t="str">
            <v>NOMINA DE EMPLEADOS</v>
          </cell>
          <cell r="E251" t="str">
            <v>BU0009 AUXILIAR ADMINISTRATIVO I</v>
          </cell>
          <cell r="F251" t="str">
            <v>FULL-671230-LS3</v>
          </cell>
          <cell r="G251">
            <v>204.6</v>
          </cell>
        </row>
        <row r="252">
          <cell r="A252" t="str">
            <v>Garcia Sansores Mirna Guadalupe</v>
          </cell>
          <cell r="B252" t="str">
            <v>18IC0026</v>
          </cell>
          <cell r="C252" t="str">
            <v>GIMNASIO POLIFUNCIONAL</v>
          </cell>
          <cell r="D252" t="str">
            <v>NOMINA DE EMPLEADOS</v>
          </cell>
          <cell r="E252" t="str">
            <v>550    COORDINADOR</v>
          </cell>
          <cell r="F252" t="str">
            <v>GASM-691209-SA0</v>
          </cell>
          <cell r="G252">
            <v>230.08</v>
          </cell>
        </row>
        <row r="253">
          <cell r="A253" t="str">
            <v>Garcia Sansores Pedro Jesus</v>
          </cell>
          <cell r="B253" t="str">
            <v>18CB0254</v>
          </cell>
          <cell r="C253" t="str">
            <v>GIMNASIO POLIFUNCIONAL</v>
          </cell>
          <cell r="D253" t="str">
            <v>NOMINA DE EMPLEADOS</v>
          </cell>
          <cell r="E253" t="str">
            <v>BU0064 AUXILIAR ADMINISTRATIVO A</v>
          </cell>
          <cell r="F253" t="str">
            <v>GASP-741124-7X3</v>
          </cell>
          <cell r="G253">
            <v>180.23</v>
          </cell>
        </row>
        <row r="254">
          <cell r="A254" t="str">
            <v>Lara Uribe Jorge Alberto</v>
          </cell>
          <cell r="B254" t="str">
            <v>18IB0123</v>
          </cell>
          <cell r="C254" t="str">
            <v>GIMNASIO POLIFUNCIONAL</v>
          </cell>
          <cell r="D254" t="str">
            <v>NOMINA DE EMPLEADOS</v>
          </cell>
          <cell r="E254" t="str">
            <v>BU0064 AUXILIAR ADMINISTRATIVO A</v>
          </cell>
          <cell r="F254" t="str">
            <v>LAUJ-610120-JJ3</v>
          </cell>
          <cell r="G254">
            <v>180.23</v>
          </cell>
        </row>
        <row r="255">
          <cell r="A255" t="str">
            <v>Manzano Azcorra Ligia Noemi</v>
          </cell>
          <cell r="B255" t="str">
            <v>18IC0032</v>
          </cell>
          <cell r="C255" t="str">
            <v>GIMNASIO POLIFUNCIONAL</v>
          </cell>
          <cell r="D255" t="str">
            <v>NOMINA DE EMPLEADOS</v>
          </cell>
          <cell r="E255" t="str">
            <v>BU0066 AUXILIAR DE SERVICIO A</v>
          </cell>
          <cell r="F255" t="str">
            <v>MAAL-670627-NQ1</v>
          </cell>
          <cell r="G255">
            <v>179.33</v>
          </cell>
        </row>
        <row r="256">
          <cell r="A256" t="str">
            <v>Mendoza Basto Jose De Jesus</v>
          </cell>
          <cell r="B256" t="str">
            <v>18IB0232</v>
          </cell>
          <cell r="C256" t="str">
            <v>GIMNASIO POLIFUNCIONAL</v>
          </cell>
          <cell r="D256" t="str">
            <v>NOMINA DE EMPLEADOS</v>
          </cell>
          <cell r="E256" t="str">
            <v>BU0066 AUXILIAR DE SERVICIO A</v>
          </cell>
          <cell r="F256" t="str">
            <v>MEBJ-610321-DZ9</v>
          </cell>
          <cell r="G256">
            <v>179.33</v>
          </cell>
        </row>
        <row r="257">
          <cell r="A257" t="str">
            <v>Perera Arcila Ana Lilia</v>
          </cell>
          <cell r="B257" t="str">
            <v>18BA0029</v>
          </cell>
          <cell r="C257" t="str">
            <v>GIMNASIO POLIFUNCIONAL</v>
          </cell>
          <cell r="D257" t="str">
            <v>NOMINA DE EMPLEADOS</v>
          </cell>
          <cell r="E257" t="str">
            <v>BU0061 AUXILIAR DE SERVICIO B</v>
          </cell>
          <cell r="F257" t="str">
            <v>PEAA-750626-AB5</v>
          </cell>
          <cell r="G257">
            <v>182.76</v>
          </cell>
        </row>
        <row r="258">
          <cell r="A258" t="str">
            <v>Puc Caamal Florencio</v>
          </cell>
          <cell r="B258" t="str">
            <v>18PB0229</v>
          </cell>
          <cell r="C258" t="str">
            <v>GIMNASIO POLIFUNCIONAL</v>
          </cell>
          <cell r="D258" t="str">
            <v>NOMINA DE EMPLEADOS</v>
          </cell>
          <cell r="E258" t="str">
            <v>BU0017 AUXILIAR DE SERVICIO G</v>
          </cell>
          <cell r="F258" t="str">
            <v>PUCF-411110-T27</v>
          </cell>
          <cell r="G258">
            <v>201.21</v>
          </cell>
        </row>
        <row r="259">
          <cell r="A259" t="str">
            <v>Quintal Lopez Felix Alejandro</v>
          </cell>
          <cell r="B259" t="str">
            <v>18IB0367</v>
          </cell>
          <cell r="C259" t="str">
            <v>GIMNASIO POLIFUNCIONAL</v>
          </cell>
          <cell r="D259" t="str">
            <v>NOMINA DE EMPLEADOS</v>
          </cell>
          <cell r="E259" t="str">
            <v>BU0055 SECRETARIA A</v>
          </cell>
          <cell r="F259" t="str">
            <v>QULF-710421-7W9</v>
          </cell>
          <cell r="G259">
            <v>184.91</v>
          </cell>
        </row>
        <row r="260">
          <cell r="A260" t="str">
            <v>Tun Zuñiga Maria Lucila</v>
          </cell>
          <cell r="B260" t="str">
            <v>18IB0190</v>
          </cell>
          <cell r="C260" t="str">
            <v>GIMNASIO POLIFUNCIONAL</v>
          </cell>
          <cell r="D260" t="str">
            <v>NOMINA DE EMPLEADOS</v>
          </cell>
          <cell r="E260" t="str">
            <v>BU0066 AUXILIAR DE SERVICIO A</v>
          </cell>
          <cell r="F260" t="str">
            <v>TUZL-660212-K82</v>
          </cell>
          <cell r="G260">
            <v>179.33</v>
          </cell>
        </row>
        <row r="261">
          <cell r="A261" t="str">
            <v>Valdez Canto Marcos Efren</v>
          </cell>
          <cell r="B261" t="str">
            <v>18DB0025</v>
          </cell>
          <cell r="C261" t="str">
            <v>GIMNASIO POLIFUNCIONAL</v>
          </cell>
          <cell r="D261" t="str">
            <v>NOMINA DE EMPLEADOS</v>
          </cell>
          <cell r="E261" t="str">
            <v>BU0009 AUXILIAR ADMINISTRATIVO I</v>
          </cell>
          <cell r="F261" t="str">
            <v>VACM-710907-PN1</v>
          </cell>
          <cell r="G261">
            <v>204.6</v>
          </cell>
        </row>
        <row r="262">
          <cell r="A262" t="str">
            <v>Aguilar Ramirez Maria Del Socorro</v>
          </cell>
          <cell r="B262" t="str">
            <v>18IB0361</v>
          </cell>
          <cell r="C262" t="str">
            <v>GIMNASIO SOLIDARIDAD</v>
          </cell>
          <cell r="D262" t="str">
            <v>NOMINA DE EMPLEADOS</v>
          </cell>
          <cell r="E262" t="str">
            <v>BU0039 SECRETARIA C</v>
          </cell>
          <cell r="F262" t="str">
            <v>AURS-680626-1K0</v>
          </cell>
          <cell r="G262">
            <v>193.13</v>
          </cell>
        </row>
        <row r="263">
          <cell r="A263" t="str">
            <v>Bojorquez Sanchez Josue Ismael</v>
          </cell>
          <cell r="B263" t="str">
            <v>18BA0085</v>
          </cell>
          <cell r="C263" t="str">
            <v>GIMNASIO SOLIDARIDAD</v>
          </cell>
          <cell r="D263" t="str">
            <v>NOMINA DE EMPLEADOS</v>
          </cell>
          <cell r="E263" t="str">
            <v>MM0094 JEFE DE OFICINA C</v>
          </cell>
          <cell r="F263" t="str">
            <v>BOSJ-850422-9D7</v>
          </cell>
          <cell r="G263">
            <v>221.1</v>
          </cell>
        </row>
        <row r="264">
          <cell r="A264" t="str">
            <v>Chale Trujeque Belizario</v>
          </cell>
          <cell r="B264" t="str">
            <v>18RC0318</v>
          </cell>
          <cell r="C264" t="str">
            <v>GIMNASIO SOLIDARIDAD</v>
          </cell>
          <cell r="D264" t="str">
            <v>NOMINA DE EMPLEADOS</v>
          </cell>
          <cell r="E264" t="str">
            <v>MM0099 AUXILIAR ADMINISTRATIVO K</v>
          </cell>
          <cell r="F264" t="str">
            <v>CATB-621106-FE6</v>
          </cell>
          <cell r="G264">
            <v>211.95</v>
          </cell>
        </row>
        <row r="265">
          <cell r="A265" t="str">
            <v>Fuentes Aguilar Griselda Del Socorro</v>
          </cell>
          <cell r="B265" t="str">
            <v>18SB0321</v>
          </cell>
          <cell r="C265" t="str">
            <v>GIMNASIO SOLIDARIDAD</v>
          </cell>
          <cell r="D265" t="str">
            <v>NOMINA DE EMPLEADOS</v>
          </cell>
          <cell r="E265" t="str">
            <v>BU0027 SECRETARIA D</v>
          </cell>
          <cell r="F265" t="str">
            <v>FUAG-460510-9J2</v>
          </cell>
          <cell r="G265">
            <v>195.86</v>
          </cell>
        </row>
        <row r="266">
          <cell r="A266" t="str">
            <v>Gomez Brito Wilbert Renan</v>
          </cell>
          <cell r="B266" t="str">
            <v>18IB0622</v>
          </cell>
          <cell r="C266" t="str">
            <v>GIMNASIO SOLIDARIDAD</v>
          </cell>
          <cell r="D266" t="str">
            <v>NOMINA DE EMPLEADOS</v>
          </cell>
          <cell r="E266" t="str">
            <v>BU0017 AUXILIAR DE SERVICIO G</v>
          </cell>
          <cell r="F266" t="str">
            <v>GOBW-630110-TE0</v>
          </cell>
          <cell r="G266">
            <v>201.21</v>
          </cell>
        </row>
        <row r="267">
          <cell r="A267" t="str">
            <v>Perez Angulo Jose Aroldo</v>
          </cell>
          <cell r="B267" t="str">
            <v>18EB0284</v>
          </cell>
          <cell r="C267" t="str">
            <v>GIMNASIO SOLIDARIDAD</v>
          </cell>
          <cell r="D267" t="str">
            <v>NOMINA DE EMPLEADOS</v>
          </cell>
          <cell r="E267" t="str">
            <v>BU0062 VIGILANTE C</v>
          </cell>
          <cell r="F267" t="str">
            <v>PEAA-541124-5F3</v>
          </cell>
          <cell r="G267">
            <v>182.76</v>
          </cell>
        </row>
        <row r="268">
          <cell r="A268" t="str">
            <v>Pool Robertos Roque Jose</v>
          </cell>
          <cell r="B268" t="str">
            <v>18SB0325</v>
          </cell>
          <cell r="C268" t="str">
            <v>GIMNASIO SOLIDARIDAD</v>
          </cell>
          <cell r="D268" t="str">
            <v>NOMINA DE EMPLEADOS</v>
          </cell>
          <cell r="E268" t="str">
            <v>BU0068 VIGILANTE A</v>
          </cell>
          <cell r="F268" t="str">
            <v>PORR-360703-9I1</v>
          </cell>
          <cell r="G268">
            <v>175.03</v>
          </cell>
        </row>
        <row r="269">
          <cell r="A269" t="str">
            <v>Pool Y Pool Mariano Lorenzo</v>
          </cell>
          <cell r="B269" t="str">
            <v>18SB0324</v>
          </cell>
          <cell r="C269" t="str">
            <v>GIMNASIO SOLIDARIDAD</v>
          </cell>
          <cell r="D269" t="str">
            <v>NOMINA DE EMPLEADOS</v>
          </cell>
          <cell r="E269" t="str">
            <v>BU0066 AUXILIAR DE SERVICIO A</v>
          </cell>
          <cell r="F269" t="str">
            <v>POPM-600430-2X9</v>
          </cell>
          <cell r="G269">
            <v>179.33</v>
          </cell>
        </row>
        <row r="270">
          <cell r="A270" t="str">
            <v>Valladares Vazquez Alexandra</v>
          </cell>
          <cell r="B270" t="str">
            <v>18BA0067</v>
          </cell>
          <cell r="C270" t="str">
            <v>CONFIANZA</v>
          </cell>
          <cell r="D270" t="str">
            <v>NOMINA DE EMPLEADOS</v>
          </cell>
          <cell r="E270" t="str">
            <v>SC0043 JEFE DE DEPARTAMENTO B</v>
          </cell>
          <cell r="F270" t="str">
            <v>VAVA-910904-NU9</v>
          </cell>
          <cell r="G270">
            <v>810.9</v>
          </cell>
        </row>
        <row r="271">
          <cell r="A271" t="str">
            <v>Varguez Calderon Carlos Renan</v>
          </cell>
          <cell r="B271" t="str">
            <v>18IC0272</v>
          </cell>
          <cell r="C271" t="str">
            <v>GIMNASIO SOLIDARIDAD</v>
          </cell>
          <cell r="D271" t="str">
            <v>NOMINA DE EMPLEADOS</v>
          </cell>
          <cell r="E271" t="str">
            <v>BU0068 VIGILANTE A</v>
          </cell>
          <cell r="F271" t="str">
            <v>VACC-590825-1JA</v>
          </cell>
          <cell r="G271">
            <v>175.03</v>
          </cell>
        </row>
        <row r="272">
          <cell r="A272" t="str">
            <v>Yi Ac Carlos Emilio</v>
          </cell>
          <cell r="B272" t="str">
            <v>18KB0056</v>
          </cell>
          <cell r="C272" t="str">
            <v>GIMNASIO SOLIDARIDAD</v>
          </cell>
          <cell r="D272" t="str">
            <v>NOMINA DE EMPLEADOS</v>
          </cell>
          <cell r="E272" t="str">
            <v>BU0042 AUXILIAR DE SERVICIO F</v>
          </cell>
          <cell r="F272" t="str">
            <v>YIAC-710708-14A</v>
          </cell>
          <cell r="G272">
            <v>193.13</v>
          </cell>
        </row>
        <row r="273">
          <cell r="A273" t="str">
            <v>Bolayna Ortiz Cristian Marisol</v>
          </cell>
          <cell r="B273" t="str">
            <v>18BA0072</v>
          </cell>
          <cell r="C273" t="str">
            <v>MARKETING DEPORTIVO</v>
          </cell>
          <cell r="D273" t="str">
            <v>NOMINA DE EMPLEADOS</v>
          </cell>
          <cell r="E273" t="str">
            <v>MM0044 COORDINADOR DE PROYECTOS</v>
          </cell>
          <cell r="F273" t="str">
            <v>BOOC-840710-TI7</v>
          </cell>
          <cell r="G273">
            <v>296.33</v>
          </cell>
        </row>
        <row r="274">
          <cell r="A274" t="str">
            <v>Magaña Estrella Margeli De La Cruz</v>
          </cell>
          <cell r="B274" t="str">
            <v>18IB0134</v>
          </cell>
          <cell r="C274" t="str">
            <v>MARKETING DEPORTIVO</v>
          </cell>
          <cell r="D274" t="str">
            <v>NOMINA DE EMPLEADOS</v>
          </cell>
          <cell r="E274" t="str">
            <v>MM0041 PROGRAMADOR D</v>
          </cell>
          <cell r="F274" t="str">
            <v>MAEM-741106-EDA</v>
          </cell>
          <cell r="G274">
            <v>306.67</v>
          </cell>
        </row>
        <row r="275">
          <cell r="A275" t="str">
            <v>Medina Cardeña Freddy Armando</v>
          </cell>
          <cell r="B275" t="str">
            <v>18IB0138</v>
          </cell>
          <cell r="C275" t="str">
            <v>MARKETING DEPORTIVO</v>
          </cell>
          <cell r="D275" t="str">
            <v>NOMINA DE EMPLEADOS</v>
          </cell>
          <cell r="E275" t="str">
            <v>MM0041 PROGRAMADOR D</v>
          </cell>
          <cell r="F275" t="str">
            <v>MECF-740828-658</v>
          </cell>
          <cell r="G275">
            <v>306.67</v>
          </cell>
        </row>
        <row r="276">
          <cell r="A276" t="str">
            <v>Novelo Mena Andres Manuel</v>
          </cell>
          <cell r="B276" t="str">
            <v>18IB0151</v>
          </cell>
          <cell r="C276" t="str">
            <v>MARKETING DEPORTIVO</v>
          </cell>
          <cell r="D276" t="str">
            <v>NOMINA DE EMPLEADOS</v>
          </cell>
          <cell r="E276" t="str">
            <v>MM0027 COORDINADOR A</v>
          </cell>
          <cell r="F276" t="str">
            <v>NOMA-710521-KL8</v>
          </cell>
          <cell r="G276">
            <v>386.7</v>
          </cell>
        </row>
        <row r="277">
          <cell r="A277" t="str">
            <v>Pantoja Flores Jesus Felipe</v>
          </cell>
          <cell r="B277" t="str">
            <v>18IB0159</v>
          </cell>
          <cell r="C277" t="str">
            <v>MARKETING DEPORTIVO</v>
          </cell>
          <cell r="D277" t="str">
            <v>NOMINA DE EMPLEADOS</v>
          </cell>
          <cell r="E277" t="str">
            <v>SC0097 COORDINADOR C</v>
          </cell>
          <cell r="F277" t="str">
            <v>PAFJ-780325-797</v>
          </cell>
          <cell r="G277">
            <v>492.07</v>
          </cell>
        </row>
        <row r="278">
          <cell r="A278" t="str">
            <v>Pompeyo Brito Maria Del Pilar</v>
          </cell>
          <cell r="B278" t="str">
            <v>CONF0019</v>
          </cell>
          <cell r="C278" t="str">
            <v>CONFIANZA</v>
          </cell>
          <cell r="D278" t="str">
            <v>NOMINA DE EMPLEADOS</v>
          </cell>
          <cell r="E278" t="str">
            <v>SC0029 JEFE DE DEPARTAMENTO C</v>
          </cell>
          <cell r="F278" t="str">
            <v>POBP-790425-8V2</v>
          </cell>
          <cell r="G278">
            <v>1095.73</v>
          </cell>
        </row>
        <row r="279">
          <cell r="A279" t="str">
            <v>Tello Del Olmo Regina</v>
          </cell>
          <cell r="B279" t="str">
            <v>18BA0081</v>
          </cell>
          <cell r="C279" t="str">
            <v>MARKETING DEPORTIVO</v>
          </cell>
          <cell r="D279" t="str">
            <v>NOMINA DE EMPLEADOS</v>
          </cell>
          <cell r="E279" t="str">
            <v>MM0044 COORDINADOR DE PROYECTOS</v>
          </cell>
          <cell r="F279" t="str">
            <v>TEOR-930717-2K3</v>
          </cell>
          <cell r="G279">
            <v>296.33</v>
          </cell>
        </row>
        <row r="280">
          <cell r="A280" t="str">
            <v>Carret Vazquez Jose Antonio</v>
          </cell>
          <cell r="B280" t="str">
            <v>CONF0010</v>
          </cell>
          <cell r="C280" t="str">
            <v>CONFIANZA</v>
          </cell>
          <cell r="D280" t="str">
            <v>NOMINA DE EMPLEADOS</v>
          </cell>
          <cell r="E280" t="str">
            <v>SC0029 JEFE DE DEPARTAMENTO C</v>
          </cell>
          <cell r="F280" t="str">
            <v>CAVA-571207-9P2</v>
          </cell>
          <cell r="G280">
            <v>1095.73</v>
          </cell>
        </row>
        <row r="281">
          <cell r="A281" t="str">
            <v>Monroy Vera Ofelia Francisca</v>
          </cell>
          <cell r="B281" t="str">
            <v>18IB0505</v>
          </cell>
          <cell r="C281" t="str">
            <v>PISTA INTERNACIONAL DE REMO Y CANOTAJE</v>
          </cell>
          <cell r="D281" t="str">
            <v>NOMINA DE EMPLEADOS</v>
          </cell>
          <cell r="E281" t="str">
            <v>MM0069 ANALISTA ADMINISTRATIVO E</v>
          </cell>
          <cell r="F281" t="str">
            <v>MOVO-800402-UD8</v>
          </cell>
          <cell r="G281">
            <v>252.37</v>
          </cell>
        </row>
        <row r="282">
          <cell r="A282" t="str">
            <v>Che Lara Freddy Agustin</v>
          </cell>
          <cell r="B282" t="str">
            <v>18IE0669</v>
          </cell>
          <cell r="C282" t="str">
            <v>PISTA INTERNACIONAL DE REMO Y CANOTAJE</v>
          </cell>
          <cell r="D282" t="str">
            <v>NOMINA DE EMPLEADOS</v>
          </cell>
          <cell r="E282" t="str">
            <v>BU0066 AUXILIAR DE SERVICIO A</v>
          </cell>
          <cell r="F282" t="str">
            <v>CELF-570828-GIA</v>
          </cell>
          <cell r="G282">
            <v>179.33</v>
          </cell>
        </row>
        <row r="283">
          <cell r="A283" t="str">
            <v>Cobos Valdez Jose Rene</v>
          </cell>
          <cell r="B283" t="str">
            <v>18IB0078</v>
          </cell>
          <cell r="C283" t="str">
            <v>PISTA INTERNACIONAL DE REMO Y CANOTAJE</v>
          </cell>
          <cell r="D283" t="str">
            <v>NOMINA DE EMPLEADOS</v>
          </cell>
          <cell r="E283" t="str">
            <v>BU0066 AUXILIAR DE SERVICIO A</v>
          </cell>
          <cell r="F283" t="str">
            <v>COVR-690109-6L4</v>
          </cell>
          <cell r="G283">
            <v>179.33</v>
          </cell>
        </row>
        <row r="284">
          <cell r="A284" t="str">
            <v>Garcia Medrano Jose Ramon</v>
          </cell>
          <cell r="B284" t="str">
            <v>CONF0025</v>
          </cell>
          <cell r="C284" t="str">
            <v>CONFIANZA</v>
          </cell>
          <cell r="D284" t="str">
            <v>NOMINA DE EMPLEADOS</v>
          </cell>
          <cell r="E284" t="str">
            <v>SC0029 JEFE DE DEPARTAMENTO C</v>
          </cell>
          <cell r="F284" t="str">
            <v>GAMR-661103-JJ6</v>
          </cell>
          <cell r="G284">
            <v>1095.73</v>
          </cell>
        </row>
        <row r="285">
          <cell r="A285" t="str">
            <v>Magaña Santana Eric Rodulfo</v>
          </cell>
          <cell r="B285" t="str">
            <v>18RB0310</v>
          </cell>
          <cell r="C285" t="str">
            <v>PISTA INTERNACIONAL DE REMO Y CANOTAJE</v>
          </cell>
          <cell r="D285" t="str">
            <v>NOMINA DE EMPLEADOS</v>
          </cell>
          <cell r="E285" t="str">
            <v>BU0066 AUXILIAR DE SERVICIO A</v>
          </cell>
          <cell r="F285" t="str">
            <v>MASE-710309-HZ9</v>
          </cell>
          <cell r="G285">
            <v>179.33</v>
          </cell>
        </row>
        <row r="286">
          <cell r="A286" t="str">
            <v>Ramos Colli Jose Alberto</v>
          </cell>
          <cell r="B286" t="str">
            <v>18IE0538</v>
          </cell>
          <cell r="C286" t="str">
            <v>PISTA INTERNACIONAL DE REMO Y CANOTAJE</v>
          </cell>
          <cell r="D286" t="str">
            <v>NOMINA DE EMPLEADOS</v>
          </cell>
          <cell r="E286" t="str">
            <v>550    COORDINADOR</v>
          </cell>
          <cell r="F286" t="str">
            <v>RACA-810528-GX6</v>
          </cell>
          <cell r="G286">
            <v>230.08</v>
          </cell>
        </row>
        <row r="287">
          <cell r="A287" t="str">
            <v>Ventura Martinez Jose Gerardo</v>
          </cell>
          <cell r="B287" t="str">
            <v>18IB0583</v>
          </cell>
          <cell r="C287" t="str">
            <v>PISTA INTERNACIONAL DE REMO Y CANOTAJE</v>
          </cell>
          <cell r="D287" t="str">
            <v>NOMINA DE EMPLEADOS</v>
          </cell>
          <cell r="E287" t="str">
            <v>BU0066 AUXILIAR DE SERVICIO A</v>
          </cell>
          <cell r="F287" t="str">
            <v>VEMG-750810-CS7</v>
          </cell>
          <cell r="G287">
            <v>179.33</v>
          </cell>
        </row>
        <row r="288">
          <cell r="A288" t="str">
            <v>Aldana Varguez Luis Ernesto</v>
          </cell>
          <cell r="B288" t="str">
            <v>18IC0103</v>
          </cell>
          <cell r="C288" t="str">
            <v>PLANEACION Y CONTROL PRESUPUESTAL</v>
          </cell>
          <cell r="D288" t="str">
            <v>NOMINA DE EMPLEADOS</v>
          </cell>
          <cell r="E288" t="str">
            <v>MM0027 COORDINADOR A</v>
          </cell>
          <cell r="F288" t="str">
            <v>AAVL-831002-GI5</v>
          </cell>
          <cell r="G288">
            <v>386.7</v>
          </cell>
        </row>
        <row r="289">
          <cell r="A289" t="str">
            <v>Caamal Tzuc Ana Virginia</v>
          </cell>
          <cell r="B289" t="str">
            <v>18IC0014</v>
          </cell>
          <cell r="C289" t="str">
            <v>CONFIANZA</v>
          </cell>
          <cell r="D289" t="str">
            <v>NOMINA DE EMPLEADOS</v>
          </cell>
          <cell r="E289" t="str">
            <v>SC0029 JEFE DE DEPARTAMENTO C</v>
          </cell>
          <cell r="F289" t="str">
            <v>CATA-800610-I4A</v>
          </cell>
          <cell r="G289">
            <v>1095.73</v>
          </cell>
        </row>
        <row r="290">
          <cell r="A290" t="str">
            <v>Cruz Mendez Joanna Del Pilar</v>
          </cell>
          <cell r="B290" t="str">
            <v>18IE0696</v>
          </cell>
          <cell r="C290" t="str">
            <v>PLANEACION Y CONTROL PRESUPUESTAL</v>
          </cell>
          <cell r="D290" t="str">
            <v>NOMINA DE EMPLEADOS</v>
          </cell>
          <cell r="E290" t="str">
            <v>MM0062 ANALISTA ADMINISTRATIVO F</v>
          </cell>
          <cell r="F290" t="str">
            <v>CUMJ-890930-G78</v>
          </cell>
          <cell r="G290">
            <v>268.8</v>
          </cell>
        </row>
        <row r="291">
          <cell r="A291" t="str">
            <v>Morales Ortega Rubi Isabel</v>
          </cell>
          <cell r="B291" t="str">
            <v>18IE0609</v>
          </cell>
          <cell r="C291" t="str">
            <v>PLANEACION Y CONTROL PRESUPUESTAL</v>
          </cell>
          <cell r="D291" t="str">
            <v>NOMINA DE EMPLEADOS</v>
          </cell>
          <cell r="E291" t="str">
            <v>MM0027 COORDINADOR A</v>
          </cell>
          <cell r="F291" t="str">
            <v>MOOR-840318-AD8</v>
          </cell>
          <cell r="G291">
            <v>386.7</v>
          </cell>
        </row>
        <row r="292">
          <cell r="A292" t="str">
            <v>Carrillo Cortes Maria Alejandra</v>
          </cell>
          <cell r="B292" t="str">
            <v>18IB0070</v>
          </cell>
          <cell r="C292" t="str">
            <v>RECURSOS HUMANOS</v>
          </cell>
          <cell r="D292" t="str">
            <v>NOMINA DE EMPLEADOS</v>
          </cell>
          <cell r="E292" t="str">
            <v>MM0044 COORDINADOR DE PROYECTOS</v>
          </cell>
          <cell r="F292" t="str">
            <v>CACX-750424-SB2</v>
          </cell>
          <cell r="G292">
            <v>296.33</v>
          </cell>
        </row>
        <row r="293">
          <cell r="A293" t="str">
            <v>Gamboa Rio Jose Enrique</v>
          </cell>
          <cell r="B293" t="str">
            <v>18IE0672</v>
          </cell>
          <cell r="C293" t="str">
            <v>RECURSOS HUMANOS</v>
          </cell>
          <cell r="D293" t="str">
            <v>NOMINA DE EMPLEADOS</v>
          </cell>
          <cell r="E293" t="str">
            <v>MM0027 COORDINADOR A</v>
          </cell>
          <cell r="F293" t="str">
            <v>GARE-830218-T44</v>
          </cell>
          <cell r="G293">
            <v>386.7</v>
          </cell>
        </row>
        <row r="294">
          <cell r="A294" t="str">
            <v>Gonzalez Cetina Javier Adrian</v>
          </cell>
          <cell r="B294" t="str">
            <v>CONF0011</v>
          </cell>
          <cell r="C294" t="str">
            <v>CONFIANZA</v>
          </cell>
          <cell r="D294" t="str">
            <v>NOMINA DE EMPLEADOS</v>
          </cell>
          <cell r="E294" t="str">
            <v>SC0029 JEFE DE DEPARTAMENTO C</v>
          </cell>
          <cell r="F294" t="str">
            <v>GOCJ-861021-T14</v>
          </cell>
          <cell r="G294">
            <v>1095.73</v>
          </cell>
        </row>
        <row r="295">
          <cell r="A295" t="str">
            <v>Quijano Cetina Jose Ismael</v>
          </cell>
          <cell r="B295" t="str">
            <v>18IB0174</v>
          </cell>
          <cell r="C295" t="str">
            <v>RECURSOS HUMANOS</v>
          </cell>
          <cell r="D295" t="str">
            <v>NOMINA DE EMPLEADOS</v>
          </cell>
          <cell r="E295" t="str">
            <v>SC0098 COORDINADOR D</v>
          </cell>
          <cell r="F295" t="str">
            <v>QUCI-740410-U7A</v>
          </cell>
          <cell r="G295">
            <v>578.97</v>
          </cell>
        </row>
        <row r="296">
          <cell r="A296" t="str">
            <v>Quintal Mendez Hilda Guadalupe</v>
          </cell>
          <cell r="B296" t="str">
            <v>18IB0177</v>
          </cell>
          <cell r="C296" t="str">
            <v>RECURSOS HUMANOS</v>
          </cell>
          <cell r="D296" t="str">
            <v>NOMINA DE EMPLEADOS</v>
          </cell>
          <cell r="E296" t="str">
            <v>MM0062 ANALISTA ADMINISTRATIVO F</v>
          </cell>
          <cell r="F296" t="str">
            <v>QUMH-690310-S47</v>
          </cell>
          <cell r="G296">
            <v>268.8</v>
          </cell>
        </row>
        <row r="297">
          <cell r="A297" t="str">
            <v>Aguilar Gongora Martha Cecilia</v>
          </cell>
          <cell r="B297" t="str">
            <v>18BA0032</v>
          </cell>
          <cell r="C297" t="str">
            <v>RECURSOS MATERIALES</v>
          </cell>
          <cell r="D297" t="str">
            <v>NOMINA DE EMPLEADOS</v>
          </cell>
          <cell r="E297" t="str">
            <v>MM0062 ANALISTA ADMINISTRATIVO F</v>
          </cell>
          <cell r="F297" t="str">
            <v>AUGM-901202-V76</v>
          </cell>
          <cell r="G297">
            <v>268.8</v>
          </cell>
        </row>
        <row r="298">
          <cell r="A298" t="str">
            <v>Andrade Magaña Antonio Eduardo</v>
          </cell>
          <cell r="B298" t="str">
            <v>18IB0656</v>
          </cell>
          <cell r="C298" t="str">
            <v>RECURSOS MATERIALES</v>
          </cell>
          <cell r="D298" t="str">
            <v>NOMINA DE EMPLEADOS</v>
          </cell>
          <cell r="E298" t="str">
            <v>MM0027 COORDINADOR A</v>
          </cell>
          <cell r="F298" t="str">
            <v>AAMA-620414-SP1</v>
          </cell>
          <cell r="G298">
            <v>386.7</v>
          </cell>
        </row>
        <row r="299">
          <cell r="A299" t="str">
            <v>Cano Madera Javier Rene De La Cruz</v>
          </cell>
          <cell r="B299" t="str">
            <v>18IC0113</v>
          </cell>
          <cell r="C299" t="str">
            <v>RECURSOS MATERIALES</v>
          </cell>
          <cell r="D299" t="str">
            <v>NOMINA DE EMPLEADOS</v>
          </cell>
          <cell r="E299" t="str">
            <v>MM0027 COORDINADOR A</v>
          </cell>
          <cell r="F299" t="str">
            <v>CAMJ-830503-JV1</v>
          </cell>
          <cell r="G299">
            <v>386.7</v>
          </cell>
        </row>
        <row r="300">
          <cell r="A300" t="str">
            <v>Carrillo Can Ignacio De Loyola</v>
          </cell>
          <cell r="B300" t="str">
            <v>18IC0221</v>
          </cell>
          <cell r="C300" t="str">
            <v>RECURSOS MATERIALES</v>
          </cell>
          <cell r="D300" t="str">
            <v>NOMINA DE EMPLEADOS</v>
          </cell>
          <cell r="E300" t="str">
            <v>MM0044 COORDINADOR DE PROYECTOS</v>
          </cell>
          <cell r="F300" t="str">
            <v>CACI-730731-MU5</v>
          </cell>
          <cell r="G300">
            <v>296.33</v>
          </cell>
        </row>
        <row r="301">
          <cell r="A301" t="str">
            <v>Carrillo Castillo Mario Alfredo</v>
          </cell>
          <cell r="B301" t="str">
            <v>18IC0104</v>
          </cell>
          <cell r="C301" t="str">
            <v>RECURSOS MATERIALES</v>
          </cell>
          <cell r="D301" t="str">
            <v>NOMINA DE EMPLEADOS</v>
          </cell>
          <cell r="E301" t="str">
            <v>SC0097 COORDINADOR C</v>
          </cell>
          <cell r="F301" t="str">
            <v>CACM-780702-1B6</v>
          </cell>
          <cell r="G301">
            <v>492.07</v>
          </cell>
        </row>
        <row r="302">
          <cell r="A302" t="str">
            <v>Castilla Ayala Justo Pastor</v>
          </cell>
          <cell r="B302" t="str">
            <v>18IC0214</v>
          </cell>
          <cell r="C302" t="str">
            <v>RECURSOS MATERIALES</v>
          </cell>
          <cell r="D302" t="str">
            <v>NOMINA DE EMPLEADOS</v>
          </cell>
          <cell r="E302" t="str">
            <v>MM0099 AUXILIAR ADMINISTRATIVO K</v>
          </cell>
          <cell r="F302" t="str">
            <v>CAAJ-640430-FM2</v>
          </cell>
          <cell r="G302">
            <v>211.95</v>
          </cell>
        </row>
        <row r="303">
          <cell r="A303" t="str">
            <v>Cervera Sanchez Beatriz Elena</v>
          </cell>
          <cell r="B303" t="str">
            <v>CONF0012</v>
          </cell>
          <cell r="C303" t="str">
            <v>CONFIANZA</v>
          </cell>
          <cell r="D303" t="str">
            <v>NOMINA DE EMPLEADOS</v>
          </cell>
          <cell r="E303" t="str">
            <v>SC0029 JEFE DE DEPARTAMENTO C</v>
          </cell>
          <cell r="F303" t="str">
            <v>CESB-840925-TA5</v>
          </cell>
          <cell r="G303">
            <v>1095.73</v>
          </cell>
        </row>
        <row r="304">
          <cell r="A304" t="str">
            <v>Dominguez Perez Adolfo Francisco</v>
          </cell>
          <cell r="B304" t="str">
            <v>18IE0461</v>
          </cell>
          <cell r="C304" t="str">
            <v>RECURSOS MATERIALES</v>
          </cell>
          <cell r="D304" t="str">
            <v>NOMINA DE EMPLEADOS</v>
          </cell>
          <cell r="E304" t="str">
            <v>MM0044 COORDINADOR DE PROYECTOS</v>
          </cell>
          <cell r="F304" t="str">
            <v>DOPA-690128-51A</v>
          </cell>
          <cell r="G304">
            <v>296.33</v>
          </cell>
        </row>
        <row r="305">
          <cell r="A305" t="str">
            <v>May Medina David Ivan</v>
          </cell>
          <cell r="B305" t="str">
            <v>18IB0661</v>
          </cell>
          <cell r="C305" t="str">
            <v>RECURSOS MATERIALES</v>
          </cell>
          <cell r="D305" t="str">
            <v>NOMINA DE EMPLEADOS</v>
          </cell>
          <cell r="E305" t="str">
            <v>SC0098 COORDINADOR D</v>
          </cell>
          <cell r="F305" t="str">
            <v>MAMD-880216-TD7</v>
          </cell>
          <cell r="G305">
            <v>578.97</v>
          </cell>
        </row>
        <row r="306">
          <cell r="A306" t="str">
            <v>Rodriguez Basto Francisco Jose</v>
          </cell>
          <cell r="B306" t="str">
            <v>18IC0053</v>
          </cell>
          <cell r="C306" t="str">
            <v>RECURSOS MATERIALES</v>
          </cell>
          <cell r="D306" t="str">
            <v>NOMINA DE EMPLEADOS</v>
          </cell>
          <cell r="E306" t="str">
            <v>MM0027 COORDINADOR A</v>
          </cell>
          <cell r="F306" t="str">
            <v>ROBF-730830-8Y9</v>
          </cell>
          <cell r="G306">
            <v>386.7</v>
          </cell>
        </row>
        <row r="307">
          <cell r="A307" t="str">
            <v>Caamal Yrigoyen Francisco Eliazar</v>
          </cell>
          <cell r="B307" t="str">
            <v>18BA0069</v>
          </cell>
          <cell r="C307" t="str">
            <v>SISTEMAS DE INFORMACION</v>
          </cell>
          <cell r="D307" t="str">
            <v>NOMINA DE EMPLEADOS</v>
          </cell>
          <cell r="E307" t="str">
            <v>MM0104 PROMOTOR A</v>
          </cell>
          <cell r="F307" t="str">
            <v>CAYF-760103-MM6</v>
          </cell>
          <cell r="G307">
            <v>279.57</v>
          </cell>
        </row>
        <row r="308">
          <cell r="A308" t="str">
            <v>Puc Tzab Rodrigo Ambrocio</v>
          </cell>
          <cell r="B308" t="str">
            <v>18IE0692</v>
          </cell>
          <cell r="C308" t="str">
            <v>SISTEMAS DE INFORMACION</v>
          </cell>
          <cell r="D308" t="str">
            <v>NOMINA DE EMPLEADOS</v>
          </cell>
          <cell r="E308" t="str">
            <v>BU0064 AUXILIAR ADMINISTRATIVO A</v>
          </cell>
          <cell r="F308" t="str">
            <v>PUTR-881022-K18</v>
          </cell>
          <cell r="G308">
            <v>180.23</v>
          </cell>
        </row>
        <row r="309">
          <cell r="A309" t="str">
            <v>Vargas Madrazo Gerardo</v>
          </cell>
          <cell r="B309" t="str">
            <v>CON00008</v>
          </cell>
          <cell r="C309" t="str">
            <v>CONFIANZA</v>
          </cell>
          <cell r="D309" t="str">
            <v>NOMINA DE EMPLEADOS</v>
          </cell>
          <cell r="E309" t="str">
            <v>SC0029 JEFE DE DEPARTAMENTO C</v>
          </cell>
          <cell r="F309" t="str">
            <v>VAMG-670313-ME0</v>
          </cell>
          <cell r="G309">
            <v>1095.73</v>
          </cell>
        </row>
        <row r="310">
          <cell r="A310" t="str">
            <v>Alonzo Chan Rita Isabel</v>
          </cell>
          <cell r="B310" t="str">
            <v>18CB0245</v>
          </cell>
          <cell r="C310" t="str">
            <v>UNIDAD DEPORTIVA BENITO JUAREZ GARCIA</v>
          </cell>
          <cell r="D310" t="str">
            <v>NOMINA DE EMPLEADOS</v>
          </cell>
          <cell r="E310" t="str">
            <v>BU0064 AUXILIAR ADMINISTRATIVO A</v>
          </cell>
          <cell r="F310" t="str">
            <v>AOCR-650611-KY0</v>
          </cell>
          <cell r="G310">
            <v>180.23</v>
          </cell>
        </row>
        <row r="311">
          <cell r="A311" t="str">
            <v>Cutz Cahun Diegolina</v>
          </cell>
          <cell r="B311" t="str">
            <v>18IB0594</v>
          </cell>
          <cell r="C311" t="str">
            <v>UNIDAD DEPORTIVA BENITO JUAREZ GARCIA</v>
          </cell>
          <cell r="D311" t="str">
            <v>NOMINA DE EMPLEADOS</v>
          </cell>
          <cell r="E311" t="str">
            <v>BU0017 AUXILIAR DE SERVICIO G</v>
          </cell>
          <cell r="F311" t="str">
            <v>CUCD-711113-EE7</v>
          </cell>
          <cell r="G311">
            <v>201.21</v>
          </cell>
        </row>
        <row r="312">
          <cell r="A312" t="str">
            <v>Estrella Canto Hernan</v>
          </cell>
          <cell r="B312" t="str">
            <v>18CB0252</v>
          </cell>
          <cell r="C312" t="str">
            <v>UNIDAD DEPORTIVA BENITO JUAREZ GARCIA</v>
          </cell>
          <cell r="D312" t="str">
            <v>NOMINA DE EMPLEADOS</v>
          </cell>
          <cell r="E312" t="str">
            <v>BU0004 AUXILIAR ADMINISTRATIVO J</v>
          </cell>
          <cell r="F312" t="str">
            <v>EECH-531010-6X6</v>
          </cell>
          <cell r="G312">
            <v>209.28</v>
          </cell>
        </row>
        <row r="313">
          <cell r="A313" t="str">
            <v>Marin Estrada Carlos Ramon</v>
          </cell>
          <cell r="B313" t="str">
            <v>18BA0027</v>
          </cell>
          <cell r="C313" t="str">
            <v>UNIDAD DEPORTIVA BENITO JUAREZ GARCIA</v>
          </cell>
          <cell r="D313" t="str">
            <v>NOMINA DE EMPLEADOS</v>
          </cell>
          <cell r="E313" t="str">
            <v>BU0061 AUXILIAR DE SERVICIO B</v>
          </cell>
          <cell r="F313" t="str">
            <v>MAEC-801203-3N9</v>
          </cell>
          <cell r="G313">
            <v>182.76</v>
          </cell>
        </row>
        <row r="314">
          <cell r="A314" t="str">
            <v>Martinez Loeza Jaime Sergio</v>
          </cell>
          <cell r="B314" t="str">
            <v>CONF0014</v>
          </cell>
          <cell r="C314" t="str">
            <v>CONFIANZA</v>
          </cell>
          <cell r="D314" t="str">
            <v>NOMINA DE EMPLEADOS</v>
          </cell>
          <cell r="E314" t="str">
            <v>SC0029 JEFE DE DEPARTAMENTO C</v>
          </cell>
          <cell r="F314" t="str">
            <v>MALJ-710801-U37</v>
          </cell>
          <cell r="G314">
            <v>1095.73</v>
          </cell>
        </row>
        <row r="315">
          <cell r="A315" t="str">
            <v>Matos Yah Raymundo</v>
          </cell>
          <cell r="B315" t="str">
            <v>18KB0026</v>
          </cell>
          <cell r="C315" t="str">
            <v>UNIDAD DEPORTIVA BENITO JUAREZ GARCIA</v>
          </cell>
          <cell r="D315" t="str">
            <v>NOMINA DE EMPLEADOS</v>
          </cell>
          <cell r="E315" t="str">
            <v>BU0066 AUXILIAR DE SERVICIO A</v>
          </cell>
          <cell r="F315" t="str">
            <v>MAYR-661228-4D4</v>
          </cell>
          <cell r="G315">
            <v>179.33</v>
          </cell>
        </row>
        <row r="316">
          <cell r="A316" t="str">
            <v>Perez Sanchez Antonio Benjamin</v>
          </cell>
          <cell r="B316" t="str">
            <v>18IC0319</v>
          </cell>
          <cell r="C316" t="str">
            <v>UNIDAD DEPORTIVA BENITO JUAREZ GARCIA</v>
          </cell>
          <cell r="D316" t="str">
            <v>NOMINA DE EMPLEADOS</v>
          </cell>
          <cell r="E316" t="str">
            <v>BU0066 AUXILIAR DE SERVICIO A</v>
          </cell>
          <cell r="F316" t="str">
            <v>PESA-771217-5I8</v>
          </cell>
          <cell r="G316">
            <v>179.33</v>
          </cell>
        </row>
        <row r="317">
          <cell r="A317" t="str">
            <v>Pinto Y Arceo Fidelio Ferny</v>
          </cell>
          <cell r="B317" t="str">
            <v>18IC0033</v>
          </cell>
          <cell r="C317" t="str">
            <v>UNIDAD DEPORTIVA BENITO JUAREZ GARCIA</v>
          </cell>
          <cell r="D317" t="str">
            <v>NOMINA DE EMPLEADOS</v>
          </cell>
          <cell r="E317" t="str">
            <v>BU0066 AUXILIAR DE SERVICIO A</v>
          </cell>
          <cell r="F317" t="str">
            <v>PIAF-541124-161</v>
          </cell>
          <cell r="G317">
            <v>179.33</v>
          </cell>
        </row>
        <row r="318">
          <cell r="A318" t="str">
            <v>Ramirez Murillo Concepcion Del Carmen</v>
          </cell>
          <cell r="B318" t="str">
            <v>18IC0203</v>
          </cell>
          <cell r="C318" t="str">
            <v>UNIDAD DEPORTIVA BENITO JUAREZ GARCIA</v>
          </cell>
          <cell r="D318" t="str">
            <v>NOMINA DE EMPLEADOS</v>
          </cell>
          <cell r="E318" t="str">
            <v>MM0041 PROGRAMADOR D</v>
          </cell>
          <cell r="F318" t="str">
            <v>RAMC-640814-JP1</v>
          </cell>
          <cell r="G318">
            <v>306.67</v>
          </cell>
        </row>
        <row r="319">
          <cell r="A319" t="str">
            <v>Trejo Dzib Deivi Gabriel</v>
          </cell>
          <cell r="B319" t="str">
            <v>18IC0095</v>
          </cell>
          <cell r="C319" t="str">
            <v>UNIDAD DEPORTIVA BENITO JUAREZ GARCIA</v>
          </cell>
          <cell r="D319" t="str">
            <v>NOMINA DE EMPLEADOS</v>
          </cell>
          <cell r="E319" t="str">
            <v>BU0061 AUXILIAR DE SERVICIO B</v>
          </cell>
          <cell r="F319" t="str">
            <v>TEDD-820522-1Y5</v>
          </cell>
          <cell r="G319">
            <v>182.76</v>
          </cell>
        </row>
        <row r="320">
          <cell r="A320" t="str">
            <v>Villanueva Castillo Wilbert</v>
          </cell>
          <cell r="B320" t="str">
            <v>18IB0201</v>
          </cell>
          <cell r="C320" t="str">
            <v>UNIDAD DEPORTIVA BENITO JUAREZ GARCIA</v>
          </cell>
          <cell r="D320" t="str">
            <v>NOMINA DE EMPLEADOS</v>
          </cell>
          <cell r="E320" t="str">
            <v>BU0064 AUXILIAR ADMINISTRATIVO A</v>
          </cell>
          <cell r="F320" t="str">
            <v>VICW-590801-HC4</v>
          </cell>
          <cell r="G320">
            <v>180.23</v>
          </cell>
        </row>
        <row r="321">
          <cell r="A321" t="str">
            <v>Alvarado Zapata Rodolfo</v>
          </cell>
          <cell r="B321" t="str">
            <v>18BA0026</v>
          </cell>
          <cell r="C321" t="str">
            <v>UNIDAD DEPORTIVA DEL SUR</v>
          </cell>
          <cell r="D321" t="str">
            <v>NOMINA DE EMPLEADOS</v>
          </cell>
          <cell r="E321" t="str">
            <v>BU0072 INSTRUCTOR DEPORTIVO B</v>
          </cell>
          <cell r="F321" t="str">
            <v>AAZR-620228-JN2</v>
          </cell>
          <cell r="G321">
            <v>241.21</v>
          </cell>
        </row>
        <row r="322">
          <cell r="A322" t="str">
            <v>Canul Cauich Jose Luis Santos</v>
          </cell>
          <cell r="B322" t="str">
            <v>18IE0686</v>
          </cell>
          <cell r="C322" t="str">
            <v>UNIDAD DEPORTIVA DEL SUR</v>
          </cell>
          <cell r="D322" t="str">
            <v>NOMINA DE EMPLEADOS</v>
          </cell>
          <cell r="E322" t="str">
            <v>BU0062 VIGILANTE C</v>
          </cell>
          <cell r="F322" t="str">
            <v>CACL-681209-R64</v>
          </cell>
          <cell r="G322">
            <v>182.76</v>
          </cell>
        </row>
        <row r="323">
          <cell r="A323" t="str">
            <v>Castillo Cen Ariel Alejandro</v>
          </cell>
          <cell r="B323" t="str">
            <v>18IE0688</v>
          </cell>
          <cell r="C323" t="str">
            <v>UNIDAD DEPORTIVA DEL SUR</v>
          </cell>
          <cell r="D323" t="str">
            <v>NOMINA DE EMPLEADOS</v>
          </cell>
          <cell r="E323" t="str">
            <v>MM0085 JEFE DE PROGRAMACION</v>
          </cell>
          <cell r="F323" t="str">
            <v>CACX-850919-MK6</v>
          </cell>
          <cell r="G323">
            <v>229.98</v>
          </cell>
        </row>
        <row r="324">
          <cell r="A324" t="str">
            <v>Ek Cauich Luciano De Jesus</v>
          </cell>
          <cell r="B324" t="str">
            <v>18BA0041</v>
          </cell>
          <cell r="C324" t="str">
            <v>UNIDAD DEPORTIVA DEL SUR</v>
          </cell>
          <cell r="D324" t="str">
            <v>NOMINA DE EMPLEADOS</v>
          </cell>
          <cell r="E324" t="str">
            <v>BU0066 AUXILIAR DE SERVICIO A</v>
          </cell>
          <cell r="F324" t="str">
            <v>ECLU-691215-156</v>
          </cell>
          <cell r="G324">
            <v>179.33</v>
          </cell>
        </row>
        <row r="325">
          <cell r="A325" t="str">
            <v>Flores Pren Saira Aziadeth</v>
          </cell>
          <cell r="B325" t="str">
            <v>18BA0059</v>
          </cell>
          <cell r="C325" t="str">
            <v>UNIDAD DEPORTIVA DEL SUR</v>
          </cell>
          <cell r="D325" t="str">
            <v>NOMINA DE EMPLEADOS</v>
          </cell>
          <cell r="E325" t="str">
            <v>MM0027 COORDINADOR A</v>
          </cell>
          <cell r="F325" t="str">
            <v>FOPS-930606-FI3</v>
          </cell>
          <cell r="G325">
            <v>386.7</v>
          </cell>
        </row>
        <row r="326">
          <cell r="A326" t="str">
            <v>Gonzalez Camara Jose Luis</v>
          </cell>
          <cell r="B326" t="str">
            <v>18IB0602</v>
          </cell>
          <cell r="C326" t="str">
            <v>UNIDAD DEPORTIVA DEL SUR</v>
          </cell>
          <cell r="D326" t="str">
            <v>NOMINA DE EMPLEADOS</v>
          </cell>
          <cell r="E326" t="str">
            <v>BU0064 AUXILIAR ADMINISTRATIVO A</v>
          </cell>
          <cell r="F326" t="str">
            <v>GOCL-801119-2F0</v>
          </cell>
          <cell r="G326">
            <v>180.23</v>
          </cell>
        </row>
        <row r="327">
          <cell r="A327" t="str">
            <v>Lopez Keb Christian Lizeth</v>
          </cell>
          <cell r="B327" t="str">
            <v>18IB0128</v>
          </cell>
          <cell r="C327" t="str">
            <v>UNIDAD DEPORTIVA DEL SUR</v>
          </cell>
          <cell r="D327" t="str">
            <v>NOMINA DE EMPLEADOS</v>
          </cell>
          <cell r="E327" t="str">
            <v>MM0044 COORDINADOR DE PROYECTOS</v>
          </cell>
          <cell r="F327" t="str">
            <v>LOKC-820705-R24</v>
          </cell>
          <cell r="G327">
            <v>296.33</v>
          </cell>
        </row>
        <row r="328">
          <cell r="A328" t="str">
            <v>Medina Campos Pedro Rene</v>
          </cell>
          <cell r="B328" t="str">
            <v>18BB0228</v>
          </cell>
          <cell r="C328" t="str">
            <v>UNIDAD DEPORTIVA DEL SUR</v>
          </cell>
          <cell r="D328" t="str">
            <v>NOMINA DE EMPLEADOS</v>
          </cell>
          <cell r="E328" t="str">
            <v>BU0066 AUXILIAR DE SERVICIO A</v>
          </cell>
          <cell r="F328" t="str">
            <v>MECP-800717-R28</v>
          </cell>
          <cell r="G328">
            <v>179.33</v>
          </cell>
        </row>
        <row r="329">
          <cell r="A329" t="str">
            <v>Moreno Quijano Jose</v>
          </cell>
          <cell r="B329" t="str">
            <v>18IE0588</v>
          </cell>
          <cell r="C329" t="str">
            <v>UNIDAD DEPORTIVA DEL SUR</v>
          </cell>
          <cell r="D329" t="str">
            <v>NOMINA DE EMPLEADOS</v>
          </cell>
          <cell r="E329" t="str">
            <v>BU0066 AUXILIAR DE SERVICIO A</v>
          </cell>
          <cell r="F329" t="str">
            <v>MOQJ-700804-CM7</v>
          </cell>
          <cell r="G329">
            <v>179.33</v>
          </cell>
        </row>
        <row r="330">
          <cell r="A330" t="str">
            <v>Pacheco Gomez Manuel Jesus</v>
          </cell>
          <cell r="B330" t="str">
            <v>18IC0265</v>
          </cell>
          <cell r="C330" t="str">
            <v>UNIDAD DEPORTIVA DEL SUR</v>
          </cell>
          <cell r="D330" t="str">
            <v>NOMINA DE EMPLEADOS</v>
          </cell>
          <cell r="E330" t="str">
            <v>BU0017 AUXILIAR DE SERVICIO G</v>
          </cell>
          <cell r="F330" t="str">
            <v>PAGM-760910-QZ0</v>
          </cell>
          <cell r="G330">
            <v>201.21</v>
          </cell>
        </row>
        <row r="331">
          <cell r="A331" t="str">
            <v>Pat Chuc Manuel Jesus</v>
          </cell>
          <cell r="B331" t="str">
            <v>18BA0005</v>
          </cell>
          <cell r="C331" t="str">
            <v>UNIDAD DEPORTIVA DEL SUR</v>
          </cell>
          <cell r="D331" t="str">
            <v>NOMINA DE EMPLEADOS</v>
          </cell>
          <cell r="E331" t="str">
            <v>BU0059 AUXILIAR ADMINISTRATIVO B</v>
          </cell>
          <cell r="F331" t="str">
            <v>PACM-521210-LWA</v>
          </cell>
          <cell r="G331">
            <v>182.76</v>
          </cell>
        </row>
        <row r="332">
          <cell r="A332" t="str">
            <v>Presuel Canul Irene Del Rosario</v>
          </cell>
          <cell r="B332" t="str">
            <v>18KB0038</v>
          </cell>
          <cell r="C332" t="str">
            <v>UNIDAD DEPORTIVA DEL SUR</v>
          </cell>
          <cell r="D332" t="str">
            <v>NOMINA DE EMPLEADOS</v>
          </cell>
          <cell r="E332" t="str">
            <v>MM0084 ANALISTA ADMINISTRATIVO D</v>
          </cell>
          <cell r="F332" t="str">
            <v>PECI-570620-DE2</v>
          </cell>
          <cell r="G332">
            <v>229.98</v>
          </cell>
        </row>
        <row r="333">
          <cell r="A333" t="str">
            <v>Sandoval Chi Freddy Manuel</v>
          </cell>
          <cell r="B333" t="str">
            <v>18IC0036</v>
          </cell>
          <cell r="C333" t="str">
            <v>UNIDAD DEPORTIVA DEL SUR</v>
          </cell>
          <cell r="D333" t="str">
            <v>NOMINA DE EMPLEADOS</v>
          </cell>
          <cell r="E333" t="str">
            <v>MM0044 COORDINADOR DE PROYECTOS</v>
          </cell>
          <cell r="F333" t="str">
            <v>SACF-781213-NA3</v>
          </cell>
          <cell r="G333">
            <v>296.33</v>
          </cell>
        </row>
        <row r="334">
          <cell r="A334" t="str">
            <v>Trejo Dzib Carlos Francisco</v>
          </cell>
          <cell r="B334" t="str">
            <v>18SB0328</v>
          </cell>
          <cell r="C334" t="str">
            <v>UNIDAD DEPORTIVA DEL SUR</v>
          </cell>
          <cell r="D334" t="str">
            <v>NOMINA DE EMPLEADOS</v>
          </cell>
          <cell r="E334" t="str">
            <v>BU0064 AUXILIAR ADMINISTRATIVO A</v>
          </cell>
          <cell r="F334" t="str">
            <v>TEDC-700604-HG4</v>
          </cell>
          <cell r="G334">
            <v>180.23</v>
          </cell>
        </row>
        <row r="335">
          <cell r="A335" t="str">
            <v>Vado Lopez Dafli Felipe</v>
          </cell>
          <cell r="B335" t="str">
            <v>CON00010</v>
          </cell>
          <cell r="C335" t="str">
            <v>CONFIANZA</v>
          </cell>
          <cell r="D335" t="str">
            <v>NOMINA DE EMPLEADOS</v>
          </cell>
          <cell r="E335" t="str">
            <v>SC0029 JEFE DE DEPARTAMENTO C</v>
          </cell>
          <cell r="F335" t="str">
            <v>VALD-720930-HA6</v>
          </cell>
          <cell r="G335">
            <v>1095.73</v>
          </cell>
        </row>
        <row r="336">
          <cell r="A336" t="str">
            <v>Varguez Escalante Jorge Ismael</v>
          </cell>
          <cell r="B336" t="str">
            <v>18BA0021</v>
          </cell>
          <cell r="C336" t="str">
            <v>UNIDAD DEPORTIVA DEL SUR</v>
          </cell>
          <cell r="D336" t="str">
            <v>NOMINA DE EMPLEADOS</v>
          </cell>
          <cell r="E336" t="str">
            <v>MM0094 JEFE DE OFICINA C</v>
          </cell>
          <cell r="F336" t="str">
            <v>VAEJ-890217-L44</v>
          </cell>
          <cell r="G336">
            <v>221.1</v>
          </cell>
        </row>
        <row r="337">
          <cell r="A337" t="str">
            <v>Ventura Araujo Marco Antonio</v>
          </cell>
          <cell r="B337" t="str">
            <v>18IC0031</v>
          </cell>
          <cell r="C337" t="str">
            <v>UNIDAD DEPORTIVA DEL SUR</v>
          </cell>
          <cell r="D337" t="str">
            <v>NOMINA DE EMPLEADOS</v>
          </cell>
          <cell r="E337" t="str">
            <v>BU0066 AUXILIAR DE SERVICIO A</v>
          </cell>
          <cell r="F337" t="str">
            <v>VEAM-561017-HX0</v>
          </cell>
          <cell r="G337">
            <v>179.33</v>
          </cell>
        </row>
        <row r="338">
          <cell r="A338" t="str">
            <v>Albornoz Ake David Alejandro</v>
          </cell>
          <cell r="B338" t="str">
            <v>18IB0595</v>
          </cell>
          <cell r="C338" t="str">
            <v>UNIDAD DEPORTIVA VILLA PALMIRA</v>
          </cell>
          <cell r="D338" t="str">
            <v>NOMINA DE EMPLEADOS</v>
          </cell>
          <cell r="E338" t="str">
            <v>BU0061 AUXILIAR DE SERVICIO B</v>
          </cell>
          <cell r="F338" t="str">
            <v>AOAD-860817-1M6</v>
          </cell>
          <cell r="G338">
            <v>182.76</v>
          </cell>
        </row>
        <row r="339">
          <cell r="A339" t="str">
            <v>Euan Cisneros Silvia Liliana</v>
          </cell>
          <cell r="B339" t="str">
            <v>18IB0097</v>
          </cell>
          <cell r="C339" t="str">
            <v>UNIDAD DEPORTIVA VILLA PALMIRA</v>
          </cell>
          <cell r="D339" t="str">
            <v>NOMINA DE EMPLEADOS</v>
          </cell>
          <cell r="E339" t="str">
            <v>BU0066 AUXILIAR DE SERVICIO A</v>
          </cell>
          <cell r="F339" t="str">
            <v>EUCS-750502-HR8</v>
          </cell>
          <cell r="G339">
            <v>179.33</v>
          </cell>
        </row>
        <row r="340">
          <cell r="A340" t="str">
            <v>Gonzalez Uruñuela Eduardo</v>
          </cell>
          <cell r="B340" t="str">
            <v>18IB0108</v>
          </cell>
          <cell r="C340" t="str">
            <v>UNIDAD DEPORTIVA VILLA PALMIRA</v>
          </cell>
          <cell r="D340" t="str">
            <v>NOMINA DE EMPLEADOS</v>
          </cell>
          <cell r="E340" t="str">
            <v>MM0084 ANALISTA ADMINISTRATIVO D</v>
          </cell>
          <cell r="F340" t="str">
            <v>GOUE-721118-I72</v>
          </cell>
          <cell r="G340">
            <v>229.98</v>
          </cell>
        </row>
        <row r="341">
          <cell r="A341" t="str">
            <v>Rodriguez Sansores Alfredo Oscar</v>
          </cell>
          <cell r="B341" t="str">
            <v>18EB0288</v>
          </cell>
          <cell r="C341" t="str">
            <v>UNIDAD DEPORTIVA VILLA PALMIRA</v>
          </cell>
          <cell r="D341" t="str">
            <v>NOMINA DE EMPLEADOS</v>
          </cell>
          <cell r="E341" t="str">
            <v>BU0066 AUXILIAR DE SERVICIO A</v>
          </cell>
          <cell r="F341" t="str">
            <v>ROSA-581015-SI6</v>
          </cell>
          <cell r="G341">
            <v>179.33</v>
          </cell>
        </row>
        <row r="342">
          <cell r="A342" t="str">
            <v>Rosado Gonzalez Jehova Jesus</v>
          </cell>
          <cell r="B342" t="str">
            <v>CONF0017</v>
          </cell>
          <cell r="C342" t="str">
            <v>CONFIANZA</v>
          </cell>
          <cell r="D342" t="str">
            <v>NOMINA DE EMPLEADOS</v>
          </cell>
          <cell r="E342" t="str">
            <v>SC0029 JEFE DE DEPARTAMENTO C</v>
          </cell>
          <cell r="F342" t="str">
            <v>ROGJ-741115-UK2</v>
          </cell>
          <cell r="G342">
            <v>1095.73</v>
          </cell>
        </row>
        <row r="343">
          <cell r="A343" t="str">
            <v>Yama Burgos Ruby Natividad</v>
          </cell>
          <cell r="B343" t="str">
            <v>18KB0055</v>
          </cell>
          <cell r="C343" t="str">
            <v>UNIDAD DEPORTIVA VILLA PALMIRA</v>
          </cell>
          <cell r="D343" t="str">
            <v>NOMINA DE EMPLEADOS</v>
          </cell>
          <cell r="E343" t="str">
            <v>BU0039 SECRETARIA C</v>
          </cell>
          <cell r="F343" t="str">
            <v>YABR-671124-FW7</v>
          </cell>
          <cell r="G343">
            <v>193.13</v>
          </cell>
        </row>
        <row r="344">
          <cell r="D344" t="str">
            <v>NOMINA DE EMPLEADOS</v>
          </cell>
        </row>
        <row r="345">
          <cell r="D345" t="str">
            <v>NOMINA DE EMPLEADOS</v>
          </cell>
        </row>
        <row r="346">
          <cell r="D346" t="str">
            <v>NOMINA DE EMPLEADOS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do"/>
      <sheetName val="BASE DE DATOS"/>
      <sheetName val="Hoja1"/>
    </sheetNames>
    <sheetDataSet>
      <sheetData sheetId="0"/>
      <sheetData sheetId="1">
        <row r="2">
          <cell r="A2" t="str">
            <v>Figueroa Chan Fernando Guadalupe</v>
          </cell>
          <cell r="B2" t="str">
            <v>18IB0099</v>
          </cell>
          <cell r="C2" t="str">
            <v>ACADEMIAS INICIACION DEPORTIVA MASIVIDAD</v>
          </cell>
          <cell r="D2" t="str">
            <v>NOMINA DE EMPLEADOS</v>
          </cell>
          <cell r="E2" t="str">
            <v>MM0099 AUXILIAR ADMINISTRATIVO K</v>
          </cell>
          <cell r="F2" t="str">
            <v>FICF-780606-3Z7</v>
          </cell>
          <cell r="G2">
            <v>211.95</v>
          </cell>
        </row>
        <row r="3">
          <cell r="A3" t="str">
            <v>Montañez Arceo Jose Gabriel</v>
          </cell>
          <cell r="B3" t="str">
            <v>18IB0615</v>
          </cell>
          <cell r="C3" t="str">
            <v>ACADEMIAS INICIACION DEPORTIVA MASIVIDAD</v>
          </cell>
          <cell r="D3" t="str">
            <v>NOMINA DE EMPLEADOS</v>
          </cell>
          <cell r="E3" t="str">
            <v>MM0027 COORDINADOR A</v>
          </cell>
          <cell r="F3" t="str">
            <v>MOAG-781220-UQ7</v>
          </cell>
          <cell r="G3">
            <v>386.7</v>
          </cell>
        </row>
        <row r="4">
          <cell r="A4" t="str">
            <v>Moo Segura Rolando Ismael</v>
          </cell>
          <cell r="B4" t="str">
            <v>18IB0146</v>
          </cell>
          <cell r="C4" t="str">
            <v>ACTIVACION FISICA</v>
          </cell>
          <cell r="D4" t="str">
            <v>NOMINA DE EMPLEADOS</v>
          </cell>
          <cell r="E4" t="str">
            <v>BU0061 AUXILIAR DE SERVICIO B</v>
          </cell>
          <cell r="F4" t="str">
            <v>MOSR-690108-2V0</v>
          </cell>
          <cell r="G4">
            <v>182.76</v>
          </cell>
        </row>
        <row r="5">
          <cell r="A5" t="str">
            <v>Can Canche Wilberth Demetrio</v>
          </cell>
          <cell r="B5" t="str">
            <v>18IB0064</v>
          </cell>
          <cell r="C5" t="str">
            <v>CENTROS DE DESARROLLO DEL DEPORTE</v>
          </cell>
          <cell r="D5" t="str">
            <v>NOMINA DE EMPLEADOS</v>
          </cell>
          <cell r="E5" t="str">
            <v>MM0041 PROGRAMADOR D</v>
          </cell>
          <cell r="F5" t="str">
            <v>CACW-640814-AW1</v>
          </cell>
          <cell r="G5">
            <v>306.67</v>
          </cell>
        </row>
        <row r="6">
          <cell r="A6" t="str">
            <v>Carrillo Canul Jose Luis</v>
          </cell>
          <cell r="B6" t="str">
            <v>18PB0294</v>
          </cell>
          <cell r="C6" t="str">
            <v>COMPLEJO DEPORTIVO KUKULCAN</v>
          </cell>
          <cell r="D6" t="str">
            <v>NOMINA DE EMPLEADOS</v>
          </cell>
          <cell r="E6" t="str">
            <v>BU0026 AUXILIAR ADMINISTRATIVO G</v>
          </cell>
          <cell r="F6" t="str">
            <v>CACL-680819-NU1</v>
          </cell>
          <cell r="G6">
            <v>195.86</v>
          </cell>
        </row>
        <row r="7">
          <cell r="A7" t="str">
            <v>Cobos Palma Ivan</v>
          </cell>
          <cell r="B7" t="str">
            <v>CON00006</v>
          </cell>
          <cell r="C7" t="str">
            <v>CONFIANZA</v>
          </cell>
          <cell r="D7" t="str">
            <v>NOMINA DE EMPLEADOS</v>
          </cell>
          <cell r="E7" t="str">
            <v>SC0022 DIRECTOR A</v>
          </cell>
          <cell r="F7" t="str">
            <v>COPI-700812-7C9</v>
          </cell>
          <cell r="G7">
            <v>1317.1</v>
          </cell>
        </row>
        <row r="8">
          <cell r="A8" t="str">
            <v>Sansores Dzul Victor Manuel</v>
          </cell>
          <cell r="B8" t="str">
            <v>18IC0021</v>
          </cell>
          <cell r="C8" t="str">
            <v>COMPLEJO DEPORTIVO KUKULCAN</v>
          </cell>
          <cell r="D8" t="str">
            <v>NOMINA DE EMPLEADOS</v>
          </cell>
          <cell r="E8" t="str">
            <v>BU0066 AUXILIAR DE SERVICIO A</v>
          </cell>
          <cell r="F8" t="str">
            <v>SADV-650415-NY1</v>
          </cell>
          <cell r="G8">
            <v>179.33</v>
          </cell>
        </row>
        <row r="9">
          <cell r="A9" t="str">
            <v>Valdez Leon Yenny Del Carmen</v>
          </cell>
          <cell r="B9" t="str">
            <v>18EB0291</v>
          </cell>
          <cell r="C9" t="str">
            <v>COMPLEJO DEPORTIVO KUKULCAN</v>
          </cell>
          <cell r="D9" t="str">
            <v>NOMINA DE EMPLEADOS</v>
          </cell>
          <cell r="E9" t="str">
            <v>BU0064 AUXILIAR ADMINISTRATIVO A</v>
          </cell>
          <cell r="F9" t="str">
            <v>VALY-720725-ES7</v>
          </cell>
          <cell r="G9">
            <v>180.23</v>
          </cell>
        </row>
        <row r="10">
          <cell r="A10" t="str">
            <v>Aguilar Argaez Pedro Hildebrando</v>
          </cell>
          <cell r="B10" t="str">
            <v>18BA0075</v>
          </cell>
          <cell r="C10" t="str">
            <v>COMPLEJO OLIMPICO DEPORTIVO  INALAMBRICA</v>
          </cell>
          <cell r="D10" t="str">
            <v>NOMINA DE EMPLEADOS</v>
          </cell>
          <cell r="E10" t="str">
            <v>SC0097 COORDINADOR C</v>
          </cell>
          <cell r="F10" t="str">
            <v>AUAP-670827-DU8</v>
          </cell>
          <cell r="G10">
            <v>492.07</v>
          </cell>
        </row>
        <row r="11">
          <cell r="A11" t="str">
            <v>Chan Canul Veronica De Los Angeles</v>
          </cell>
          <cell r="B11" t="str">
            <v>18IC0004</v>
          </cell>
          <cell r="C11" t="str">
            <v>COMPLEJO OLIMPICO DEPORTIVO  INALAMBRICA</v>
          </cell>
          <cell r="D11" t="str">
            <v>NOMINA DE EMPLEADOS</v>
          </cell>
          <cell r="E11" t="str">
            <v>550    COORDINADOR</v>
          </cell>
          <cell r="F11" t="str">
            <v>CACV-730513-FG7</v>
          </cell>
          <cell r="G11">
            <v>230.08</v>
          </cell>
        </row>
        <row r="12">
          <cell r="A12" t="str">
            <v>Lopez Rejon Nelsy Leticia</v>
          </cell>
          <cell r="B12" t="str">
            <v>18IC0223</v>
          </cell>
          <cell r="C12" t="str">
            <v>DIRECCION DE ADMINISTRACION Y FINANZAS</v>
          </cell>
          <cell r="D12" t="str">
            <v>NOMINA DE EMPLEADOS</v>
          </cell>
          <cell r="E12" t="str">
            <v>MM0041 PROGRAMADOR D</v>
          </cell>
          <cell r="F12" t="str">
            <v>LORN-760305-9Q1</v>
          </cell>
          <cell r="G12">
            <v>306.67</v>
          </cell>
        </row>
        <row r="13">
          <cell r="A13" t="str">
            <v>Gongora Santos Evangelina</v>
          </cell>
          <cell r="B13" t="str">
            <v>18IC0260</v>
          </cell>
          <cell r="C13" t="str">
            <v>DIRECCION DE PROMOCION DEPORTIVA</v>
          </cell>
          <cell r="D13" t="str">
            <v>NOMINA DE EMPLEADOS</v>
          </cell>
          <cell r="E13" t="str">
            <v>BU0020 CAJERA B</v>
          </cell>
          <cell r="F13" t="str">
            <v>GOSE-761230-9N3</v>
          </cell>
          <cell r="G13">
            <v>198.5</v>
          </cell>
        </row>
        <row r="14">
          <cell r="A14" t="str">
            <v>Jimenez Garcia Julio Jose</v>
          </cell>
          <cell r="B14" t="str">
            <v>18IE0677</v>
          </cell>
          <cell r="C14" t="str">
            <v>DIRECCION DE PROMOCION DEPORTIVA</v>
          </cell>
          <cell r="D14" t="str">
            <v>NOMINA DE EMPLEADOS</v>
          </cell>
          <cell r="E14" t="str">
            <v>MM0095 ANALISTA ADMINISTRATIVO C</v>
          </cell>
          <cell r="F14" t="str">
            <v>JIGJ-850830-QN2</v>
          </cell>
          <cell r="G14">
            <v>221.1</v>
          </cell>
        </row>
        <row r="15">
          <cell r="A15" t="str">
            <v>Ortega Rivera Rosario Alely</v>
          </cell>
          <cell r="B15" t="str">
            <v>18IE0670</v>
          </cell>
          <cell r="C15" t="str">
            <v>DIRECCION DE PROYECTOS ESTRATEGICOS</v>
          </cell>
          <cell r="D15" t="str">
            <v>NOMINA DE EMPLEADOS</v>
          </cell>
          <cell r="E15" t="str">
            <v>BU0055 SECRETARIA A</v>
          </cell>
          <cell r="F15" t="str">
            <v>OERR-810331-G24</v>
          </cell>
          <cell r="G15">
            <v>184.91</v>
          </cell>
        </row>
        <row r="16">
          <cell r="A16" t="str">
            <v>Alvarado Canche Sinthia Del Carmen</v>
          </cell>
          <cell r="B16" t="str">
            <v>18IB0578</v>
          </cell>
          <cell r="C16" t="str">
            <v>DIRECCION JURIDICA</v>
          </cell>
          <cell r="D16" t="str">
            <v>NOMINA DE EMPLEADOS</v>
          </cell>
          <cell r="E16" t="str">
            <v>SC0098 COORDINADOR D</v>
          </cell>
          <cell r="F16" t="str">
            <v>AACS-850911-FBA</v>
          </cell>
          <cell r="G16">
            <v>578.97</v>
          </cell>
        </row>
        <row r="17">
          <cell r="A17" t="str">
            <v>Ceballos Lopez Jesus Misael</v>
          </cell>
          <cell r="B17" t="str">
            <v>18BA0074</v>
          </cell>
          <cell r="C17" t="str">
            <v>DIRECCION GENERAL</v>
          </cell>
          <cell r="D17" t="str">
            <v>NOMINA DE EMPLEADOS</v>
          </cell>
          <cell r="E17" t="str">
            <v>SC0097 COORDINADOR C</v>
          </cell>
          <cell r="F17" t="str">
            <v>CELJ-970312-S95</v>
          </cell>
          <cell r="G17">
            <v>492.07</v>
          </cell>
        </row>
        <row r="18">
          <cell r="A18" t="str">
            <v>Villanueva Perez Miguel Angel</v>
          </cell>
          <cell r="B18" t="str">
            <v>18BA0058</v>
          </cell>
          <cell r="C18" t="str">
            <v>DIRECCION GENERAL</v>
          </cell>
          <cell r="D18" t="str">
            <v>NOMINA DE EMPLEADOS</v>
          </cell>
          <cell r="E18" t="str">
            <v>MM0027 COORDINADOR A</v>
          </cell>
          <cell r="F18" t="str">
            <v>VIPM-650325-V18</v>
          </cell>
          <cell r="G18">
            <v>386.7</v>
          </cell>
        </row>
        <row r="19">
          <cell r="A19" t="str">
            <v>Ayala Ibarra Jose Francisco</v>
          </cell>
          <cell r="B19" t="str">
            <v>18BA0022</v>
          </cell>
          <cell r="C19" t="str">
            <v>DIRECCION JURIDICA</v>
          </cell>
          <cell r="D19" t="str">
            <v>NOMINA DE EMPLEADOS</v>
          </cell>
          <cell r="E19" t="str">
            <v>MM0027 COORDINADOR A</v>
          </cell>
          <cell r="F19" t="str">
            <v>AAIF-820125-TIA</v>
          </cell>
          <cell r="G19">
            <v>386.7</v>
          </cell>
        </row>
        <row r="20">
          <cell r="A20" t="str">
            <v>Bacab Hau Aaron Natanael</v>
          </cell>
          <cell r="B20" t="str">
            <v>CON00014</v>
          </cell>
          <cell r="C20" t="str">
            <v>CONFIANZA</v>
          </cell>
          <cell r="D20" t="str">
            <v>NOMINA DE EMPLEADOS</v>
          </cell>
          <cell r="E20" t="str">
            <v>SC0013 DIRECTOR B</v>
          </cell>
          <cell r="F20" t="str">
            <v>BAHA-860301-B60</v>
          </cell>
          <cell r="G20">
            <v>1646.37</v>
          </cell>
        </row>
        <row r="21">
          <cell r="A21" t="str">
            <v>Juarez Landeros Fernando</v>
          </cell>
          <cell r="B21" t="str">
            <v>18IB0119</v>
          </cell>
          <cell r="C21" t="str">
            <v>ESTADIO SALVADOR ALVARADO</v>
          </cell>
          <cell r="D21" t="str">
            <v>NOMINA DE EMPLEADOS</v>
          </cell>
          <cell r="E21" t="str">
            <v>MM0027 COORDINADOR A</v>
          </cell>
          <cell r="F21" t="str">
            <v>JULF-601130-4M6</v>
          </cell>
          <cell r="G21">
            <v>386.7</v>
          </cell>
        </row>
        <row r="22">
          <cell r="A22" t="str">
            <v>Quiroz Rivas Jose Antonio</v>
          </cell>
          <cell r="B22" t="str">
            <v>18PB0301</v>
          </cell>
          <cell r="C22" t="str">
            <v>ESTADIO SALVADOR ALVARADO</v>
          </cell>
          <cell r="D22" t="str">
            <v>NOMINA DE EMPLEADOS</v>
          </cell>
          <cell r="E22" t="str">
            <v>BU0064 AUXILIAR ADMINISTRATIVO A</v>
          </cell>
          <cell r="F22" t="str">
            <v>QURA-770117-9U8</v>
          </cell>
          <cell r="G22">
            <v>180.23</v>
          </cell>
        </row>
        <row r="23">
          <cell r="A23" t="str">
            <v>Arevalo Perez Jorge Luis</v>
          </cell>
          <cell r="B23" t="str">
            <v>18BA0051</v>
          </cell>
          <cell r="C23" t="str">
            <v>EVENTOS ESPECIALES</v>
          </cell>
          <cell r="D23" t="str">
            <v>NOMINA DE EMPLEADOS</v>
          </cell>
          <cell r="E23" t="str">
            <v>BU0039 SECRETARIA C</v>
          </cell>
          <cell r="F23" t="str">
            <v>AEPJ-740902-BM4</v>
          </cell>
          <cell r="G23">
            <v>193.13</v>
          </cell>
        </row>
        <row r="24">
          <cell r="A24" t="str">
            <v>Estrella Tellez Maria Guadalupe</v>
          </cell>
          <cell r="B24" t="str">
            <v>18BA0042</v>
          </cell>
          <cell r="C24" t="str">
            <v>GIMNASIO POLIFUNCIONAL</v>
          </cell>
          <cell r="D24" t="str">
            <v>NOMINA DE EMPLEADOS</v>
          </cell>
          <cell r="E24" t="str">
            <v>BU0061 AUXILIAR DE SERVICIO B</v>
          </cell>
          <cell r="F24" t="str">
            <v>EETG-670625-JQ6</v>
          </cell>
          <cell r="G24">
            <v>182.76</v>
          </cell>
        </row>
        <row r="25">
          <cell r="A25" t="str">
            <v>Che Kantun Alma Gabriela</v>
          </cell>
          <cell r="B25" t="str">
            <v>18IB0897</v>
          </cell>
          <cell r="C25" t="str">
            <v>RECURSOS HUMANOS</v>
          </cell>
          <cell r="D25" t="str">
            <v>NOMINA DE EMPLEADOS</v>
          </cell>
          <cell r="E25" t="str">
            <v>MM0027 COORDINADOR A</v>
          </cell>
          <cell r="F25" t="str">
            <v>CEKA-831102-PN6</v>
          </cell>
          <cell r="G25">
            <v>386.7</v>
          </cell>
        </row>
        <row r="26">
          <cell r="A26" t="str">
            <v>Escamilla Sanchez Harold Stanley</v>
          </cell>
          <cell r="B26" t="str">
            <v>18IB0580</v>
          </cell>
          <cell r="C26" t="str">
            <v>RECURSOS HUMANOS</v>
          </cell>
          <cell r="D26" t="str">
            <v>NOMINA DE EMPLEADOS</v>
          </cell>
          <cell r="E26" t="str">
            <v>SC0098 COORDINADOR D</v>
          </cell>
          <cell r="F26" t="str">
            <v>EASH-810101-KH4</v>
          </cell>
          <cell r="G26">
            <v>578.97</v>
          </cell>
        </row>
        <row r="27">
          <cell r="A27" t="str">
            <v>Koh Suarez Merlissa Isabel</v>
          </cell>
          <cell r="B27" t="str">
            <v>18BA0030</v>
          </cell>
          <cell r="C27" t="str">
            <v>UNIDAD DEPORTIVA BENITO JUAREZ GARCIA</v>
          </cell>
          <cell r="D27" t="str">
            <v>NOMINA DE EMPLEADOS</v>
          </cell>
          <cell r="E27" t="str">
            <v>BU0061 AUXILIAR DE SERVICIO B</v>
          </cell>
          <cell r="F27" t="str">
            <v>KOSM-810407-540</v>
          </cell>
          <cell r="G27">
            <v>182.76</v>
          </cell>
        </row>
        <row r="28">
          <cell r="A28" t="str">
            <v>Solis Cetz Jose Carlos</v>
          </cell>
          <cell r="B28" t="str">
            <v>18BA0002</v>
          </cell>
          <cell r="C28" t="str">
            <v>UNIDAD DEPORTIVA BENITO JUAREZ GARCIA</v>
          </cell>
          <cell r="D28" t="str">
            <v>NOMINA DE EMPLEADOS</v>
          </cell>
          <cell r="E28" t="str">
            <v>MM0104 PROMOTOR A</v>
          </cell>
          <cell r="F28" t="str">
            <v>SOCC-870405-G30</v>
          </cell>
          <cell r="G28">
            <v>279.57</v>
          </cell>
        </row>
        <row r="29">
          <cell r="A29" t="str">
            <v>Aguilar Herrera Enrique Armando</v>
          </cell>
          <cell r="B29" t="str">
            <v>18BA0060</v>
          </cell>
          <cell r="C29" t="str">
            <v>UNIDAD DEPORTIVA DEL SUR</v>
          </cell>
          <cell r="D29" t="str">
            <v>NOMINA DE EMPLEADOS</v>
          </cell>
          <cell r="E29" t="str">
            <v>BU0061 AUXILIAR DE SERVICIO B</v>
          </cell>
          <cell r="F29" t="str">
            <v>AUHE-710327-VE9</v>
          </cell>
          <cell r="G29">
            <v>182.76</v>
          </cell>
        </row>
        <row r="30">
          <cell r="A30" t="str">
            <v>Arcique Cortes Ricardo De La Cruz</v>
          </cell>
          <cell r="B30" t="str">
            <v>18IB0231</v>
          </cell>
          <cell r="C30" t="str">
            <v>UNIDAD DEPORTIVA VILLA PALMIRA</v>
          </cell>
          <cell r="D30" t="str">
            <v>NOMINA DE EMPLEADOS</v>
          </cell>
          <cell r="E30" t="str">
            <v>BU0066 AUXILIAR DE SERVICIO A</v>
          </cell>
          <cell r="F30" t="str">
            <v>AICR-710503-PT3</v>
          </cell>
          <cell r="G30">
            <v>179.33</v>
          </cell>
        </row>
        <row r="31">
          <cell r="A31" t="str">
            <v>Baeza Pat Juan Pablo</v>
          </cell>
          <cell r="B31" t="str">
            <v>18EB0268</v>
          </cell>
          <cell r="C31" t="str">
            <v>ACADEMIAS INICIACION DEPORTIVA MASIVIDAD</v>
          </cell>
          <cell r="D31" t="str">
            <v>NOMINA DE EMPLEADOS</v>
          </cell>
          <cell r="E31" t="str">
            <v>MM0041 PROGRAMADOR D</v>
          </cell>
          <cell r="F31" t="str">
            <v>BAPJ-800131-795</v>
          </cell>
          <cell r="G31">
            <v>306.67</v>
          </cell>
        </row>
        <row r="32">
          <cell r="A32" t="str">
            <v>Duarte Medina Victor Manuel</v>
          </cell>
          <cell r="B32" t="str">
            <v>18IB0093</v>
          </cell>
          <cell r="C32" t="str">
            <v>ACADEMIAS INICIACION DEPORTIVA MASIVIDAD</v>
          </cell>
          <cell r="D32" t="str">
            <v>NOMINA DE EMPLEADOS</v>
          </cell>
          <cell r="E32" t="str">
            <v>MM0044 COORDINADOR DE PROYECTOS</v>
          </cell>
          <cell r="F32" t="str">
            <v>DUMV-570607-92A</v>
          </cell>
          <cell r="G32">
            <v>296.33</v>
          </cell>
        </row>
        <row r="33">
          <cell r="A33" t="str">
            <v>Espinosa Aguileta Walter Rene</v>
          </cell>
          <cell r="B33" t="str">
            <v>18IC0106</v>
          </cell>
          <cell r="C33" t="str">
            <v>ACADEMIAS INICIACION DEPORTIVA MASIVIDAD</v>
          </cell>
          <cell r="D33" t="str">
            <v>NOMINA DE EMPLEADOS</v>
          </cell>
          <cell r="E33" t="str">
            <v>MM0062 ANALISTA ADMINISTRATIVO F</v>
          </cell>
          <cell r="F33" t="str">
            <v>EIAW-790501-QR0</v>
          </cell>
          <cell r="G33">
            <v>268.8</v>
          </cell>
        </row>
        <row r="34">
          <cell r="A34" t="str">
            <v>Gamboa May Jose Reynaldo</v>
          </cell>
          <cell r="B34" t="str">
            <v>18IB0608</v>
          </cell>
          <cell r="C34" t="str">
            <v>ACADEMIAS INICIACION DEPORTIVA MASIVIDAD</v>
          </cell>
          <cell r="D34" t="str">
            <v>NOMINA DE EMPLEADOS</v>
          </cell>
          <cell r="E34" t="str">
            <v>MM0062 ANALISTA ADMINISTRATIVO F</v>
          </cell>
          <cell r="F34" t="str">
            <v>GAMR-810816-BZA</v>
          </cell>
          <cell r="G34">
            <v>268.8</v>
          </cell>
        </row>
        <row r="35">
          <cell r="A35" t="str">
            <v>Gomez Sanchez Aurora</v>
          </cell>
          <cell r="B35" t="str">
            <v>18IB0104</v>
          </cell>
          <cell r="C35" t="str">
            <v>ACADEMIAS INICIACION DEPORTIVA MASIVIDAD</v>
          </cell>
          <cell r="D35" t="str">
            <v>NOMINA DE EMPLEADOS</v>
          </cell>
          <cell r="E35" t="str">
            <v>550    COORDINADOR</v>
          </cell>
          <cell r="F35" t="str">
            <v>GOSA-750822-PU7</v>
          </cell>
          <cell r="G35">
            <v>230.08</v>
          </cell>
        </row>
        <row r="36">
          <cell r="A36" t="str">
            <v>Haro Realpozo Manuel Rodolfo</v>
          </cell>
          <cell r="B36" t="str">
            <v>CONF0024</v>
          </cell>
          <cell r="C36" t="str">
            <v>CONFIANZA</v>
          </cell>
          <cell r="D36" t="str">
            <v>NOMINA DE EMPLEADOS</v>
          </cell>
          <cell r="E36" t="str">
            <v>SC0029 JEFE DE DEPARTAMENTO C</v>
          </cell>
          <cell r="F36" t="str">
            <v>HARM-841121-AN2</v>
          </cell>
          <cell r="G36">
            <v>1095.73</v>
          </cell>
        </row>
        <row r="37">
          <cell r="A37" t="str">
            <v>Ortiz Santos William Andres</v>
          </cell>
          <cell r="B37" t="str">
            <v>18BB0237</v>
          </cell>
          <cell r="C37" t="str">
            <v>ACADEMIAS INICIACION DEPORTIVA MASIVIDAD</v>
          </cell>
          <cell r="D37" t="str">
            <v>NOMINA DE EMPLEADOS</v>
          </cell>
          <cell r="E37" t="str">
            <v>BU0066 AUXILIAR DE SERVICIO A</v>
          </cell>
          <cell r="F37" t="str">
            <v>OISW-800803-1A8</v>
          </cell>
          <cell r="G37">
            <v>179.33</v>
          </cell>
        </row>
        <row r="38">
          <cell r="A38" t="str">
            <v>Pacheco Argaez Luis Ramon</v>
          </cell>
          <cell r="B38" t="str">
            <v>18IB0156</v>
          </cell>
          <cell r="C38" t="str">
            <v>ACADEMIAS INICIACION DEPORTIVA MASIVIDAD</v>
          </cell>
          <cell r="D38" t="str">
            <v>NOMINA DE EMPLEADOS</v>
          </cell>
          <cell r="E38" t="str">
            <v>MM0069 ANALISTA ADMINISTRATIVO E</v>
          </cell>
          <cell r="F38" t="str">
            <v>PAAL-751103-V50</v>
          </cell>
          <cell r="G38">
            <v>252.37</v>
          </cell>
        </row>
        <row r="39">
          <cell r="A39" t="str">
            <v>Vargas Camargo Sergio Esteban</v>
          </cell>
          <cell r="B39" t="str">
            <v>18IB0586</v>
          </cell>
          <cell r="C39" t="str">
            <v>ACADEMIAS INICIACION DEPORTIVA MASIVIDAD</v>
          </cell>
          <cell r="D39" t="str">
            <v>NOMINA DE EMPLEADOS</v>
          </cell>
          <cell r="E39" t="str">
            <v>MM0102 ANALISTA ADMINISTRATIVO B</v>
          </cell>
          <cell r="F39" t="str">
            <v>VACS-611228-4U0</v>
          </cell>
          <cell r="G39">
            <v>211.95</v>
          </cell>
        </row>
        <row r="40">
          <cell r="A40" t="str">
            <v>Galue Ruz Sergio Andrei</v>
          </cell>
          <cell r="B40" t="str">
            <v>18BA0044</v>
          </cell>
          <cell r="C40" t="str">
            <v>ACTIVACION FISICA</v>
          </cell>
          <cell r="D40" t="str">
            <v>NOMINA DE EMPLEADOS</v>
          </cell>
          <cell r="E40" t="str">
            <v>MM0062 ANALISTA ADMINISTRATIVO F</v>
          </cell>
          <cell r="F40" t="str">
            <v>GARS-880119-4XA</v>
          </cell>
          <cell r="G40">
            <v>268.8</v>
          </cell>
        </row>
        <row r="41">
          <cell r="A41" t="str">
            <v>Gonzaga Castillo Silvia Guadalupe Delacruz</v>
          </cell>
          <cell r="B41" t="str">
            <v>18BA0009</v>
          </cell>
          <cell r="C41" t="str">
            <v>ACTIVACION FISICA</v>
          </cell>
          <cell r="D41" t="str">
            <v>NOMINA DE EMPLEADOS</v>
          </cell>
          <cell r="E41" t="str">
            <v>BU0017 AUXILIAR DE SERVICIO G</v>
          </cell>
          <cell r="F41" t="str">
            <v>GOCS-840502-LX7</v>
          </cell>
          <cell r="G41">
            <v>201.21</v>
          </cell>
        </row>
        <row r="42">
          <cell r="A42" t="str">
            <v>Herrera Figueroa Andres</v>
          </cell>
          <cell r="B42" t="str">
            <v>CONF0026</v>
          </cell>
          <cell r="C42" t="str">
            <v>CONFIANZA</v>
          </cell>
          <cell r="D42" t="str">
            <v>NOMINA DE EMPLEADOS</v>
          </cell>
          <cell r="E42" t="str">
            <v>SC0029 JEFE DE DEPARTAMENTO C</v>
          </cell>
          <cell r="F42" t="str">
            <v>HEFA-860212-GP3</v>
          </cell>
          <cell r="G42">
            <v>1095.73</v>
          </cell>
        </row>
        <row r="43">
          <cell r="A43" t="str">
            <v>Mota Gonzalez Ingrid Eunice</v>
          </cell>
          <cell r="B43" t="str">
            <v>18BA0071</v>
          </cell>
          <cell r="C43" t="str">
            <v>ACTIVACION FISICA</v>
          </cell>
          <cell r="D43" t="str">
            <v>NOMINA DE EMPLEADOS</v>
          </cell>
          <cell r="E43" t="str">
            <v>BU0068 VIGILANTE A</v>
          </cell>
          <cell r="F43" t="str">
            <v>MOGI-820610-5T9</v>
          </cell>
          <cell r="G43">
            <v>175.03</v>
          </cell>
        </row>
        <row r="44">
          <cell r="A44" t="str">
            <v>Tec Medina Emilio Maximiliano</v>
          </cell>
          <cell r="B44" t="str">
            <v>18IB0502</v>
          </cell>
          <cell r="C44" t="str">
            <v>ACTIVACION FISICA</v>
          </cell>
          <cell r="D44" t="str">
            <v>NOMINA DE EMPLEADOS</v>
          </cell>
          <cell r="E44" t="str">
            <v>MM0062 ANALISTA ADMINISTRATIVO F</v>
          </cell>
          <cell r="F44" t="str">
            <v>TEME-610608-JX4</v>
          </cell>
          <cell r="G44">
            <v>268.8</v>
          </cell>
        </row>
        <row r="45">
          <cell r="A45" t="str">
            <v>. Chavarrea Teresa De Jesus</v>
          </cell>
          <cell r="B45" t="str">
            <v>18BB0216</v>
          </cell>
          <cell r="C45" t="str">
            <v>CENTRO DE ALTO RENDIMIENTO DEPORTIVO</v>
          </cell>
          <cell r="D45" t="str">
            <v>NOMINA DE EMPLEADOS</v>
          </cell>
          <cell r="E45" t="str">
            <v>BU0061 AUXILIAR DE SERVICIO B</v>
          </cell>
          <cell r="F45" t="str">
            <v>CATE-641013-E55</v>
          </cell>
          <cell r="G45">
            <v>182.76</v>
          </cell>
        </row>
        <row r="46">
          <cell r="A46" t="str">
            <v>Aguilar Ramirez Haneloren Guadalupe</v>
          </cell>
          <cell r="B46" t="str">
            <v>18IB0053</v>
          </cell>
          <cell r="C46" t="str">
            <v>CENTRO DE ALTO RENDIMIENTO DEPORTIVO</v>
          </cell>
          <cell r="D46" t="str">
            <v>NOMINA DE EMPLEADOS</v>
          </cell>
          <cell r="E46" t="str">
            <v>BU0027 SECRETARIA D</v>
          </cell>
          <cell r="F46" t="str">
            <v>AURH-710926-6I6</v>
          </cell>
          <cell r="G46">
            <v>195.86</v>
          </cell>
        </row>
        <row r="47">
          <cell r="A47" t="str">
            <v>Alvarez Jimenez Jorge Enrique</v>
          </cell>
          <cell r="B47" t="str">
            <v>18IB0055</v>
          </cell>
          <cell r="C47" t="str">
            <v>CENTRO DE ALTO RENDIMIENTO DEPORTIVO</v>
          </cell>
          <cell r="D47" t="str">
            <v>NOMINA DE EMPLEADOS</v>
          </cell>
          <cell r="E47" t="str">
            <v>MM0069 ANALISTA ADMINISTRATIVO E</v>
          </cell>
          <cell r="F47" t="str">
            <v>AAJJ-700301-KC7</v>
          </cell>
          <cell r="G47">
            <v>252.37</v>
          </cell>
        </row>
        <row r="48">
          <cell r="A48" t="str">
            <v>Baena Mendoza Mario Alberto</v>
          </cell>
          <cell r="B48" t="str">
            <v>CONF0006</v>
          </cell>
          <cell r="C48" t="str">
            <v>CONFIANZA</v>
          </cell>
          <cell r="D48" t="str">
            <v>NOMINA DE EMPLEADOS</v>
          </cell>
          <cell r="E48" t="str">
            <v>SC0029 JEFE DE DEPARTAMENTO C</v>
          </cell>
          <cell r="F48" t="str">
            <v>BAMM-510105-4QA</v>
          </cell>
          <cell r="G48">
            <v>1095.73</v>
          </cell>
        </row>
        <row r="49">
          <cell r="A49" t="str">
            <v>Ballote Sanchez Oscar Daniel</v>
          </cell>
          <cell r="B49" t="str">
            <v>18IR0438</v>
          </cell>
          <cell r="C49" t="str">
            <v>CENTRO DE ALTO RENDIMIENTO DEPORTIVO</v>
          </cell>
          <cell r="D49" t="str">
            <v>NOMINA DE EMPLEADOS</v>
          </cell>
          <cell r="E49" t="str">
            <v>MM0099 AUXILIAR ADMINISTRATIVO K</v>
          </cell>
          <cell r="F49" t="str">
            <v>BASO-750424-LM8</v>
          </cell>
          <cell r="G49">
            <v>211.95</v>
          </cell>
        </row>
        <row r="50">
          <cell r="A50" t="str">
            <v>Basto Alcocer Luis Roberto</v>
          </cell>
          <cell r="B50" t="str">
            <v>18EB0271</v>
          </cell>
          <cell r="C50" t="str">
            <v>CENTRO DE ALTO RENDIMIENTO DEPORTIVO</v>
          </cell>
          <cell r="D50" t="str">
            <v>NOMINA DE EMPLEADOS</v>
          </cell>
          <cell r="E50" t="str">
            <v>BU0061 AUXILIAR DE SERVICIO B</v>
          </cell>
          <cell r="F50" t="str">
            <v>BAAL-561213-4Q3</v>
          </cell>
          <cell r="G50">
            <v>182.76</v>
          </cell>
        </row>
        <row r="51">
          <cell r="A51" t="str">
            <v>Blancarte Canto Marco Antonio</v>
          </cell>
          <cell r="B51" t="str">
            <v>18IB0375</v>
          </cell>
          <cell r="C51" t="str">
            <v>CENTRO DE ALTO RENDIMIENTO DEPORTIVO</v>
          </cell>
          <cell r="D51" t="str">
            <v>NOMINA DE EMPLEADOS</v>
          </cell>
          <cell r="E51" t="str">
            <v>SC0097 COORDINADOR C</v>
          </cell>
          <cell r="F51" t="str">
            <v>BACM-800618-670</v>
          </cell>
          <cell r="G51">
            <v>492.07</v>
          </cell>
        </row>
        <row r="52">
          <cell r="A52" t="str">
            <v>Canto Morayta Enmi Sorgelia</v>
          </cell>
          <cell r="B52" t="str">
            <v>18EB0274</v>
          </cell>
          <cell r="C52" t="str">
            <v>CENTRO DE ALTO RENDIMIENTO DEPORTIVO</v>
          </cell>
          <cell r="D52" t="str">
            <v>NOMINA DE EMPLEADOS</v>
          </cell>
          <cell r="E52" t="str">
            <v>BU0039 SECRETARIA C</v>
          </cell>
          <cell r="F52" t="str">
            <v>CAME-630925-F20</v>
          </cell>
          <cell r="G52">
            <v>193.13</v>
          </cell>
        </row>
        <row r="53">
          <cell r="A53" t="str">
            <v>Ceballos Y Gamboa Herbert Efrain</v>
          </cell>
          <cell r="B53" t="str">
            <v>18IC0027</v>
          </cell>
          <cell r="C53" t="str">
            <v>CENTRO DE ALTO RENDIMIENTO DEPORTIVO</v>
          </cell>
          <cell r="D53" t="str">
            <v>NOMINA DE EMPLEADOS</v>
          </cell>
          <cell r="E53" t="str">
            <v>MM0097 SECRETARIA I</v>
          </cell>
          <cell r="F53" t="str">
            <v>CEGH-470724-NA5</v>
          </cell>
          <cell r="G53">
            <v>245.4</v>
          </cell>
        </row>
        <row r="54">
          <cell r="A54" t="str">
            <v>Centeno Tec Wilian Martin</v>
          </cell>
          <cell r="B54" t="str">
            <v>18IB0624</v>
          </cell>
          <cell r="C54" t="str">
            <v>CENTRO DE ALTO RENDIMIENTO DEPORTIVO</v>
          </cell>
          <cell r="D54" t="str">
            <v>NOMINA DE EMPLEADOS</v>
          </cell>
          <cell r="E54" t="str">
            <v>BU0004 AUXILIAR ADMINISTRATIVO J</v>
          </cell>
          <cell r="F54" t="str">
            <v>CETW-680512-1M7</v>
          </cell>
          <cell r="G54">
            <v>209.28</v>
          </cell>
        </row>
        <row r="55">
          <cell r="A55" t="str">
            <v>Chin Chan Maria Mercedes</v>
          </cell>
          <cell r="B55" t="str">
            <v>18IC0092</v>
          </cell>
          <cell r="C55" t="str">
            <v>CENTRO DE ALTO RENDIMIENTO DEPORTIVO</v>
          </cell>
          <cell r="D55" t="str">
            <v>NOMINA DE EMPLEADOS</v>
          </cell>
          <cell r="E55" t="str">
            <v>BU0003 JEFE DE SECCION D</v>
          </cell>
          <cell r="F55" t="str">
            <v>CICM-780810-9Q5</v>
          </cell>
          <cell r="G55">
            <v>209.28</v>
          </cell>
        </row>
        <row r="56">
          <cell r="A56" t="str">
            <v>Flores Huchim Humberto</v>
          </cell>
          <cell r="B56" t="str">
            <v>18IC0051</v>
          </cell>
          <cell r="C56" t="str">
            <v>CENTRO DE ALTO RENDIMIENTO DEPORTIVO</v>
          </cell>
          <cell r="D56" t="str">
            <v>NOMINA DE EMPLEADOS</v>
          </cell>
          <cell r="E56" t="str">
            <v>BU0023 CHOFER C</v>
          </cell>
          <cell r="F56" t="str">
            <v>FOHH-490812-DT2</v>
          </cell>
          <cell r="G56">
            <v>198.5</v>
          </cell>
        </row>
        <row r="57">
          <cell r="A57" t="str">
            <v>Garcia Gomez Oscar Rosendo</v>
          </cell>
          <cell r="B57" t="str">
            <v>18BA0062</v>
          </cell>
          <cell r="C57" t="str">
            <v>CENTRO DE ALTO RENDIMIENTO DEPORTIVO</v>
          </cell>
          <cell r="D57" t="str">
            <v>NOMINA DE EMPLEADOS</v>
          </cell>
          <cell r="E57" t="str">
            <v>MM0042 PROGRAMADOR B</v>
          </cell>
          <cell r="F57" t="str">
            <v>GAGO-500329-G88</v>
          </cell>
          <cell r="G57">
            <v>229.98</v>
          </cell>
        </row>
        <row r="58">
          <cell r="A58" t="str">
            <v>Hernandez Borges Alma Judith</v>
          </cell>
          <cell r="B58" t="str">
            <v>18IC0034</v>
          </cell>
          <cell r="C58" t="str">
            <v>CENTRO DE ALTO RENDIMIENTO DEPORTIVO</v>
          </cell>
          <cell r="D58" t="str">
            <v>NOMINA DE EMPLEADOS</v>
          </cell>
          <cell r="E58" t="str">
            <v>BU0017 AUXILIAR DE SERVICIO G</v>
          </cell>
          <cell r="F58" t="str">
            <v>HEBA-700927-FC2</v>
          </cell>
          <cell r="G58">
            <v>201.21</v>
          </cell>
        </row>
        <row r="59">
          <cell r="A59" t="str">
            <v>Hernandez Lorenzana Jorge Mauricio</v>
          </cell>
          <cell r="B59" t="str">
            <v>18IB0005</v>
          </cell>
          <cell r="C59" t="str">
            <v>CENTRO DE ALTO RENDIMIENTO DEPORTIVO</v>
          </cell>
          <cell r="D59" t="str">
            <v>NOMINA DE EMPLEADOS</v>
          </cell>
          <cell r="E59" t="str">
            <v>MM0085 JEFE DE PROGRAMACION</v>
          </cell>
          <cell r="F59" t="str">
            <v>HELJ-720922-BT2</v>
          </cell>
          <cell r="G59">
            <v>229.98</v>
          </cell>
        </row>
        <row r="60">
          <cell r="A60" t="str">
            <v>Medina Acuña Rafael Alexi</v>
          </cell>
          <cell r="B60" t="str">
            <v>18IB0137</v>
          </cell>
          <cell r="C60" t="str">
            <v>CENTRO DE ALTO RENDIMIENTO DEPORTIVO</v>
          </cell>
          <cell r="D60" t="str">
            <v>NOMINA DE EMPLEADOS</v>
          </cell>
          <cell r="E60" t="str">
            <v>MM0104 PROMOTOR A</v>
          </cell>
          <cell r="F60" t="str">
            <v>MEAX-740915-TF1</v>
          </cell>
          <cell r="G60">
            <v>279.57</v>
          </cell>
        </row>
        <row r="61">
          <cell r="A61" t="str">
            <v>Medina Escalante Lilia Del Socorro</v>
          </cell>
          <cell r="B61" t="str">
            <v>18IC0030</v>
          </cell>
          <cell r="C61" t="str">
            <v>CENTRO DE ALTO RENDIMIENTO DEPORTIVO</v>
          </cell>
          <cell r="D61" t="str">
            <v>NOMINA DE EMPLEADOS</v>
          </cell>
          <cell r="E61" t="str">
            <v>BU0017 AUXILIAR DE SERVICIO G</v>
          </cell>
          <cell r="F61" t="str">
            <v>MEEL-711220-SD3</v>
          </cell>
          <cell r="G61">
            <v>201.21</v>
          </cell>
        </row>
        <row r="62">
          <cell r="A62" t="str">
            <v>Medina Puerto Leonel Antonio</v>
          </cell>
          <cell r="B62" t="str">
            <v>18BA0023</v>
          </cell>
          <cell r="C62" t="str">
            <v>CENTRO DE ALTO RENDIMIENTO DEPORTIVO</v>
          </cell>
          <cell r="D62" t="str">
            <v>NOMINA DE EMPLEADOS</v>
          </cell>
          <cell r="E62" t="str">
            <v>BU0066 AUXILIAR DE SERVICIO A</v>
          </cell>
          <cell r="F62" t="str">
            <v>MEPL-720603-UJ2</v>
          </cell>
          <cell r="G62">
            <v>179.33</v>
          </cell>
        </row>
        <row r="63">
          <cell r="A63" t="str">
            <v>Mendez Uicab Ana Isidra</v>
          </cell>
          <cell r="B63" t="str">
            <v>18IB0576</v>
          </cell>
          <cell r="C63" t="str">
            <v>CENTRO DE ALTO RENDIMIENTO DEPORTIVO</v>
          </cell>
          <cell r="D63" t="str">
            <v>NOMINA DE EMPLEADOS</v>
          </cell>
          <cell r="E63" t="str">
            <v>BU0042 AUXILIAR DE SERVICIO F</v>
          </cell>
          <cell r="F63" t="str">
            <v>MEUA-571220-8U0</v>
          </cell>
          <cell r="G63">
            <v>193.13</v>
          </cell>
        </row>
        <row r="64">
          <cell r="A64" t="str">
            <v>Mijangos Poot Paula Trinidad</v>
          </cell>
          <cell r="B64" t="str">
            <v>18IC0237</v>
          </cell>
          <cell r="C64" t="str">
            <v>CENTRO DE ALTO RENDIMIENTO DEPORTIVO</v>
          </cell>
          <cell r="D64" t="str">
            <v>NOMINA DE EMPLEADOS</v>
          </cell>
          <cell r="E64" t="str">
            <v>MM0104 PROMOTOR A</v>
          </cell>
          <cell r="F64" t="str">
            <v>MIPP-760714-IX9</v>
          </cell>
          <cell r="G64">
            <v>279.57</v>
          </cell>
        </row>
        <row r="65">
          <cell r="A65" t="str">
            <v>Novelo Barea Gabriela Del Carmen</v>
          </cell>
          <cell r="B65" t="str">
            <v>18BA0012</v>
          </cell>
          <cell r="C65" t="str">
            <v>CENTRO DE ALTO RENDIMIENTO DEPORTIVO</v>
          </cell>
          <cell r="D65" t="str">
            <v>NOMINA DE EMPLEADOS</v>
          </cell>
          <cell r="E65" t="str">
            <v>BU0061 AUXILIAR DE SERVICIO B</v>
          </cell>
          <cell r="F65" t="str">
            <v>NOBG-640126-BR5</v>
          </cell>
          <cell r="G65">
            <v>182.76</v>
          </cell>
        </row>
        <row r="66">
          <cell r="A66" t="str">
            <v>Pech Can Maria Evangelina</v>
          </cell>
          <cell r="B66" t="str">
            <v>18IE0722</v>
          </cell>
          <cell r="C66" t="str">
            <v>CENTRO DE ALTO RENDIMIENTO DEPORTIVO</v>
          </cell>
          <cell r="D66" t="str">
            <v>NOMINA DE EMPLEADOS</v>
          </cell>
          <cell r="E66" t="str">
            <v>MM0095 ANALISTA ADMINISTRATIVO C</v>
          </cell>
          <cell r="F66" t="str">
            <v>PECE-731220-AE5</v>
          </cell>
          <cell r="G66">
            <v>221.1</v>
          </cell>
        </row>
        <row r="67">
          <cell r="A67" t="str">
            <v>Rosas Alonzo Veronica Dominga</v>
          </cell>
          <cell r="B67" t="str">
            <v>18KB0042</v>
          </cell>
          <cell r="C67" t="str">
            <v>CENTRO DE ALTO RENDIMIENTO DEPORTIVO</v>
          </cell>
          <cell r="D67" t="str">
            <v>NOMINA DE EMPLEADOS</v>
          </cell>
          <cell r="E67" t="str">
            <v>SC0097 COORDINADOR C</v>
          </cell>
          <cell r="F67" t="str">
            <v>ROAV-720826-BR9</v>
          </cell>
          <cell r="G67">
            <v>492.07</v>
          </cell>
        </row>
        <row r="68">
          <cell r="A68" t="str">
            <v>Rufino Herrera William Ariel</v>
          </cell>
          <cell r="B68" t="str">
            <v>18IB0183</v>
          </cell>
          <cell r="C68" t="str">
            <v>CENTRO DE ALTO RENDIMIENTO DEPORTIVO</v>
          </cell>
          <cell r="D68" t="str">
            <v>NOMINA DE EMPLEADOS</v>
          </cell>
          <cell r="E68" t="str">
            <v>MM0099 AUXILIAR ADMINISTRATIVO K</v>
          </cell>
          <cell r="F68" t="str">
            <v>RUHW-600221-GI2</v>
          </cell>
          <cell r="G68">
            <v>211.95</v>
          </cell>
        </row>
        <row r="69">
          <cell r="A69" t="str">
            <v>Sanchez Gongora Ismael Eugenio</v>
          </cell>
          <cell r="B69" t="str">
            <v>18IE0739</v>
          </cell>
          <cell r="C69" t="str">
            <v>CENTRO DE ALTO RENDIMIENTO DEPORTIVO</v>
          </cell>
          <cell r="D69" t="str">
            <v>NOMINA DE EMPLEADOS</v>
          </cell>
          <cell r="E69" t="str">
            <v>BU0066 AUXILIAR DE SERVICIO A</v>
          </cell>
          <cell r="F69" t="str">
            <v>SAGI-491114-88A</v>
          </cell>
          <cell r="G69">
            <v>179.33</v>
          </cell>
        </row>
        <row r="70">
          <cell r="A70" t="str">
            <v>Torres Varguez Amairani Guadalupe</v>
          </cell>
          <cell r="B70" t="str">
            <v>18BA0070</v>
          </cell>
          <cell r="C70" t="str">
            <v>CENTRO DE ALTO RENDIMIENTO DEPORTIVO</v>
          </cell>
          <cell r="D70" t="str">
            <v>NOMINA DE EMPLEADOS</v>
          </cell>
          <cell r="E70" t="str">
            <v>BU0023 CHOFER C</v>
          </cell>
          <cell r="F70" t="str">
            <v>TOVA-930523-TU1</v>
          </cell>
          <cell r="G70">
            <v>198.5</v>
          </cell>
        </row>
        <row r="71">
          <cell r="A71" t="str">
            <v>Traconis Herrera Maria Socorro Del Rosario</v>
          </cell>
          <cell r="B71" t="str">
            <v>18EB0289</v>
          </cell>
          <cell r="C71" t="str">
            <v>CENTRO DE ALTO RENDIMIENTO DEPORTIVO</v>
          </cell>
          <cell r="D71" t="str">
            <v>NOMINA DE EMPLEADOS</v>
          </cell>
          <cell r="E71" t="str">
            <v>BU0061 AUXILIAR DE SERVICIO B</v>
          </cell>
          <cell r="F71" t="str">
            <v>TAHS-520718-2HA</v>
          </cell>
          <cell r="G71">
            <v>182.76</v>
          </cell>
        </row>
        <row r="72">
          <cell r="A72" t="str">
            <v>Canche Diaz Eira Patricia</v>
          </cell>
          <cell r="B72" t="str">
            <v>18PB0293</v>
          </cell>
          <cell r="C72" t="str">
            <v>CENTRO DEPORTIVO PARALIMPICO</v>
          </cell>
          <cell r="D72" t="str">
            <v>NOMINA DE EMPLEADOS</v>
          </cell>
          <cell r="E72" t="str">
            <v>BU0064 AUXILIAR ADMINISTRATIVO A</v>
          </cell>
          <cell r="F72" t="str">
            <v>CADE-781014-LD0</v>
          </cell>
          <cell r="G72">
            <v>180.23</v>
          </cell>
        </row>
        <row r="73">
          <cell r="A73" t="str">
            <v>Celis Arjona Claudia Aracely</v>
          </cell>
          <cell r="B73" t="str">
            <v>CONF0013</v>
          </cell>
          <cell r="C73" t="str">
            <v>CONFIANZA</v>
          </cell>
          <cell r="D73" t="str">
            <v>NOMINA DE EMPLEADOS</v>
          </cell>
          <cell r="E73" t="str">
            <v>SC0029 JEFE DE DEPARTAMENTO C</v>
          </cell>
          <cell r="F73" t="str">
            <v>CEAC-860313-P80</v>
          </cell>
          <cell r="G73">
            <v>1095.73</v>
          </cell>
        </row>
        <row r="74">
          <cell r="A74" t="str">
            <v>Cruz Alcocer Maria Eugenia Del Socorro</v>
          </cell>
          <cell r="B74" t="str">
            <v>18SB0319</v>
          </cell>
          <cell r="C74" t="str">
            <v>CENTRO DEPORTIVO PARALIMPICO</v>
          </cell>
          <cell r="D74" t="str">
            <v>NOMINA DE EMPLEADOS</v>
          </cell>
          <cell r="E74" t="str">
            <v>BU0064 AUXILIAR ADMINISTRATIVO A</v>
          </cell>
          <cell r="F74" t="str">
            <v>CUAE-630101-BS0</v>
          </cell>
          <cell r="G74">
            <v>180.23</v>
          </cell>
        </row>
        <row r="75">
          <cell r="A75" t="str">
            <v>Erosa Cornelio Argimira</v>
          </cell>
          <cell r="B75" t="str">
            <v>18IE0736</v>
          </cell>
          <cell r="C75" t="str">
            <v>CENTRO DEPORTIVO PARALIMPICO</v>
          </cell>
          <cell r="D75" t="str">
            <v>NOMINA DE EMPLEADOS</v>
          </cell>
          <cell r="E75" t="str">
            <v>BU0004 AUXILIAR ADMINISTRATIVO J</v>
          </cell>
          <cell r="F75" t="str">
            <v>EOCA-841215-K45</v>
          </cell>
          <cell r="G75">
            <v>209.28</v>
          </cell>
        </row>
        <row r="76">
          <cell r="A76" t="str">
            <v>Escamilla Sanchez Gerardo Maxbelle</v>
          </cell>
          <cell r="B76" t="str">
            <v>18IE0735</v>
          </cell>
          <cell r="C76" t="str">
            <v>CENTRO DEPORTIVO PARALIMPICO</v>
          </cell>
          <cell r="D76" t="str">
            <v>NOMINA DE EMPLEADOS</v>
          </cell>
          <cell r="E76" t="str">
            <v>MM0069 ANALISTA ADMINISTRATIVO E</v>
          </cell>
          <cell r="F76" t="str">
            <v>EASG-791001-PN5</v>
          </cell>
          <cell r="G76">
            <v>252.37</v>
          </cell>
        </row>
        <row r="77">
          <cell r="A77" t="str">
            <v>Quijano Cetina Abraham Esteban</v>
          </cell>
          <cell r="B77" t="str">
            <v>18BA0011</v>
          </cell>
          <cell r="C77" t="str">
            <v>CENTRO DEPORTIVO PARALIMPICO</v>
          </cell>
          <cell r="D77" t="str">
            <v>NOMINA DE EMPLEADOS</v>
          </cell>
          <cell r="E77" t="str">
            <v>BU0064 AUXILIAR ADMINISTRATIVO A</v>
          </cell>
          <cell r="F77" t="str">
            <v>QUCA-851019-3L0</v>
          </cell>
          <cell r="G77">
            <v>180.23</v>
          </cell>
        </row>
        <row r="78">
          <cell r="A78" t="str">
            <v>Santana Cicero Dulce Alejandra</v>
          </cell>
          <cell r="B78" t="str">
            <v>18IC0235</v>
          </cell>
          <cell r="C78" t="str">
            <v>CENTRO ESTATAL DE BOX</v>
          </cell>
          <cell r="D78" t="str">
            <v>NOMINA DE EMPLEADOS</v>
          </cell>
          <cell r="E78" t="str">
            <v>MM0062 ANALISTA ADMINISTRATIVO F</v>
          </cell>
          <cell r="F78" t="str">
            <v>SACD-800908-KF5</v>
          </cell>
          <cell r="G78">
            <v>268.8</v>
          </cell>
        </row>
        <row r="79">
          <cell r="A79" t="str">
            <v>Perez Guillermo Claudia Lucia</v>
          </cell>
          <cell r="B79" t="str">
            <v>18IE0487</v>
          </cell>
          <cell r="C79" t="str">
            <v>CENTROS DE DESARROLLO DEL DEPORTE</v>
          </cell>
          <cell r="D79" t="str">
            <v>NOMINA DE EMPLEADOS</v>
          </cell>
          <cell r="E79" t="str">
            <v>MM0069 ANALISTA ADMINISTRATIVO E</v>
          </cell>
          <cell r="F79" t="str">
            <v>PEGC-801203-TKA</v>
          </cell>
          <cell r="G79">
            <v>252.37</v>
          </cell>
        </row>
        <row r="80">
          <cell r="A80" t="str">
            <v>Rejon Vela Jose Francisco</v>
          </cell>
          <cell r="B80" t="str">
            <v>18IB0050</v>
          </cell>
          <cell r="C80" t="str">
            <v>CONFIANZA</v>
          </cell>
          <cell r="D80" t="str">
            <v>NOMINA DE EMPLEADOS</v>
          </cell>
          <cell r="E80" t="str">
            <v>SC0029 JEFE DE DEPARTAMENTO C</v>
          </cell>
          <cell r="F80" t="str">
            <v>REVF-660316-LY4</v>
          </cell>
          <cell r="G80">
            <v>1095.73</v>
          </cell>
        </row>
        <row r="81">
          <cell r="A81" t="str">
            <v>Ancona Concha Manuel Jesus</v>
          </cell>
          <cell r="B81" t="str">
            <v>18IC0112</v>
          </cell>
          <cell r="C81" t="str">
            <v>COMPLEJO DEPORTIVO KUKULCAN</v>
          </cell>
          <cell r="D81" t="str">
            <v>NOMINA DE EMPLEADOS</v>
          </cell>
          <cell r="E81" t="str">
            <v>BU0017 AUXILIAR DE SERVICIO G</v>
          </cell>
          <cell r="F81" t="str">
            <v>AOCM-721224-8T0</v>
          </cell>
          <cell r="G81">
            <v>201.21</v>
          </cell>
        </row>
        <row r="82">
          <cell r="A82" t="str">
            <v>Arguelles Santana Wilbert Gabriel</v>
          </cell>
          <cell r="B82" t="str">
            <v>18IC0257</v>
          </cell>
          <cell r="C82" t="str">
            <v>COMPLEJO DEPORTIVO KUKULCAN</v>
          </cell>
          <cell r="D82" t="str">
            <v>NOMINA DE EMPLEADOS</v>
          </cell>
          <cell r="E82" t="str">
            <v>SC0097 COORDINADOR C</v>
          </cell>
          <cell r="F82" t="str">
            <v>AUSW-610323-4P3</v>
          </cell>
          <cell r="G82">
            <v>492.07</v>
          </cell>
        </row>
        <row r="83">
          <cell r="A83" t="str">
            <v>Cab Chuil Santiago</v>
          </cell>
          <cell r="B83" t="str">
            <v>18KB0006</v>
          </cell>
          <cell r="C83" t="str">
            <v>COMPLEJO DEPORTIVO KUKULCAN</v>
          </cell>
          <cell r="D83" t="str">
            <v>NOMINA DE EMPLEADOS</v>
          </cell>
          <cell r="E83" t="str">
            <v>BU0061 AUXILIAR DE SERVICIO B</v>
          </cell>
          <cell r="F83" t="str">
            <v>CACS-750724-DL7</v>
          </cell>
          <cell r="G83">
            <v>182.76</v>
          </cell>
        </row>
        <row r="84">
          <cell r="A84" t="str">
            <v>Camara Chel Leandro Guadalupe</v>
          </cell>
          <cell r="B84" t="str">
            <v>18IC0269</v>
          </cell>
          <cell r="C84" t="str">
            <v>(Ninguno)</v>
          </cell>
          <cell r="D84" t="str">
            <v>NOMINA DE EMPLEADOS</v>
          </cell>
          <cell r="E84" t="str">
            <v>BU0062 VIGILANTE C</v>
          </cell>
          <cell r="F84" t="str">
            <v>CACL-760227-ND6</v>
          </cell>
          <cell r="G84">
            <v>182.76</v>
          </cell>
        </row>
        <row r="85">
          <cell r="A85" t="str">
            <v>Ceballos Escalante Monica</v>
          </cell>
          <cell r="B85" t="str">
            <v>18IE0724</v>
          </cell>
          <cell r="C85" t="str">
            <v>COMPLEJO DEPORTIVO KUKULCAN</v>
          </cell>
          <cell r="D85" t="str">
            <v>NOMINA DE EMPLEADOS</v>
          </cell>
          <cell r="E85" t="str">
            <v>BU0068 VIGILANTE A</v>
          </cell>
          <cell r="F85" t="str">
            <v>CEEM-850717-UY8</v>
          </cell>
          <cell r="G85">
            <v>175.03</v>
          </cell>
        </row>
        <row r="86">
          <cell r="A86" t="str">
            <v>Chab Cruz Manuel Jesus</v>
          </cell>
          <cell r="B86" t="str">
            <v>18KB0009</v>
          </cell>
          <cell r="C86" t="str">
            <v>COMPLEJO DEPORTIVO KUKULCAN</v>
          </cell>
          <cell r="D86" t="str">
            <v>NOMINA DE EMPLEADOS</v>
          </cell>
          <cell r="E86" t="str">
            <v>BU0033 CHOFER B</v>
          </cell>
          <cell r="F86" t="str">
            <v>CACM-681225-7GA</v>
          </cell>
          <cell r="G86">
            <v>195.86</v>
          </cell>
        </row>
        <row r="87">
          <cell r="A87" t="str">
            <v>Chim Ek Lizandro</v>
          </cell>
          <cell r="B87" t="str">
            <v>18IC0096</v>
          </cell>
          <cell r="C87" t="str">
            <v>COMPLEJO DEPORTIVO KUKULCAN</v>
          </cell>
          <cell r="D87" t="str">
            <v>NOMINA DE EMPLEADOS</v>
          </cell>
          <cell r="E87" t="str">
            <v>BU0066 AUXILIAR DE SERVICIO A</v>
          </cell>
          <cell r="F87" t="str">
            <v>CIEL-630711-T29</v>
          </cell>
          <cell r="G87">
            <v>179.33</v>
          </cell>
        </row>
        <row r="88">
          <cell r="A88" t="str">
            <v>Cox Matus Roger Antonio</v>
          </cell>
          <cell r="B88" t="str">
            <v>18IC0023</v>
          </cell>
          <cell r="C88" t="str">
            <v>COMPLEJO DEPORTIVO KUKULCAN</v>
          </cell>
          <cell r="D88" t="str">
            <v>NOMINA DE EMPLEADOS</v>
          </cell>
          <cell r="E88" t="str">
            <v>BU0066 AUXILIAR DE SERVICIO A</v>
          </cell>
          <cell r="F88" t="str">
            <v>COMR-690513-632</v>
          </cell>
          <cell r="G88">
            <v>179.33</v>
          </cell>
        </row>
        <row r="89">
          <cell r="A89" t="str">
            <v>Crespo Solis Pedro Robert</v>
          </cell>
          <cell r="B89" t="str">
            <v>18BA0063</v>
          </cell>
          <cell r="C89" t="str">
            <v>COMPLEJO DEPORTIVO KUKULCAN</v>
          </cell>
          <cell r="D89" t="str">
            <v>NOMINA DE EMPLEADOS</v>
          </cell>
          <cell r="E89" t="str">
            <v>MM0027 COORDINADOR A</v>
          </cell>
          <cell r="F89" t="str">
            <v>CESP-680626-U71</v>
          </cell>
          <cell r="G89">
            <v>386.7</v>
          </cell>
        </row>
        <row r="90">
          <cell r="A90" t="str">
            <v>Erosa Cornelio Guillermo</v>
          </cell>
          <cell r="B90" t="str">
            <v>18IC0114</v>
          </cell>
          <cell r="C90" t="str">
            <v>COMPLEJO DEPORTIVO KUKULCAN</v>
          </cell>
          <cell r="D90" t="str">
            <v>NOMINA DE EMPLEADOS</v>
          </cell>
          <cell r="E90" t="str">
            <v>MM0069 ANALISTA ADMINISTRATIVO E</v>
          </cell>
          <cell r="F90" t="str">
            <v>EOCG-810810-TK8</v>
          </cell>
          <cell r="G90">
            <v>252.37</v>
          </cell>
        </row>
        <row r="91">
          <cell r="A91" t="str">
            <v>Estrella Alvarado Josefina Del Carmen</v>
          </cell>
          <cell r="B91" t="str">
            <v>18IE0239</v>
          </cell>
          <cell r="C91" t="str">
            <v>COMPLEJO DEPORTIVO KUKULCAN</v>
          </cell>
          <cell r="D91" t="str">
            <v>NOMINA DE EMPLEADOS</v>
          </cell>
          <cell r="E91" t="str">
            <v>BU0070 INSTRUCTOR DEPORTIVO A</v>
          </cell>
          <cell r="F91" t="str">
            <v>EEAJ-621118-3G3</v>
          </cell>
          <cell r="G91">
            <v>165.02</v>
          </cell>
        </row>
        <row r="92">
          <cell r="A92" t="str">
            <v>Estrella Herrera Jesus Enrique</v>
          </cell>
          <cell r="B92" t="str">
            <v>18IC0311</v>
          </cell>
          <cell r="C92" t="str">
            <v>COMPLEJO DEPORTIVO KUKULCAN</v>
          </cell>
          <cell r="D92" t="str">
            <v>NOMINA DE EMPLEADOS</v>
          </cell>
          <cell r="E92" t="str">
            <v>BU0066 AUXILIAR DE SERVICIO A</v>
          </cell>
          <cell r="F92" t="str">
            <v>EEHJ-860327-JC6</v>
          </cell>
          <cell r="G92">
            <v>179.33</v>
          </cell>
        </row>
        <row r="93">
          <cell r="A93" t="str">
            <v>Euan Zapata Antonio</v>
          </cell>
          <cell r="B93" t="str">
            <v>18IB0098</v>
          </cell>
          <cell r="C93" t="str">
            <v>COMPLEJO DEPORTIVO KUKULCAN</v>
          </cell>
          <cell r="D93" t="str">
            <v>NOMINA DE EMPLEADOS</v>
          </cell>
          <cell r="E93" t="str">
            <v>BU0066 AUXILIAR DE SERVICIO A</v>
          </cell>
          <cell r="F93" t="str">
            <v>EUZA-480117-U80</v>
          </cell>
          <cell r="G93">
            <v>179.33</v>
          </cell>
        </row>
        <row r="94">
          <cell r="A94" t="str">
            <v>Gamboa Gomez Manuel Jesus</v>
          </cell>
          <cell r="B94" t="str">
            <v>18IB0623</v>
          </cell>
          <cell r="C94" t="str">
            <v>COMPLEJO DEPORTIVO KUKULCAN</v>
          </cell>
          <cell r="D94" t="str">
            <v>NOMINA DE EMPLEADOS</v>
          </cell>
          <cell r="E94" t="str">
            <v>BU0022 ENCARGADO B</v>
          </cell>
          <cell r="F94" t="str">
            <v>GAGM-780317-GY3</v>
          </cell>
          <cell r="G94">
            <v>198.5</v>
          </cell>
        </row>
        <row r="95">
          <cell r="A95" t="str">
            <v>Garcia Salazar Addy Nelda</v>
          </cell>
          <cell r="B95" t="str">
            <v>18KB0015</v>
          </cell>
          <cell r="C95" t="str">
            <v>COMPLEJO DEPORTIVO KUKULCAN</v>
          </cell>
          <cell r="D95" t="str">
            <v>NOMINA DE EMPLEADOS</v>
          </cell>
          <cell r="E95" t="str">
            <v>MM0094 JEFE DE OFICINA C</v>
          </cell>
          <cell r="F95" t="str">
            <v>GASA-621204-4D1</v>
          </cell>
          <cell r="G95">
            <v>221.1</v>
          </cell>
        </row>
        <row r="96">
          <cell r="A96" t="str">
            <v>Gomez Cruz Carla Maribel</v>
          </cell>
          <cell r="B96" t="str">
            <v>18IB0638</v>
          </cell>
          <cell r="C96" t="str">
            <v>COMPLEJO DEPORTIVO KUKULCAN</v>
          </cell>
          <cell r="D96" t="str">
            <v>NOMINA DE EMPLEADOS</v>
          </cell>
          <cell r="E96" t="str">
            <v>MM0027 COORDINADOR A</v>
          </cell>
          <cell r="F96" t="str">
            <v>GOCC-860228-8Z4</v>
          </cell>
          <cell r="G96">
            <v>386.7</v>
          </cell>
        </row>
        <row r="97">
          <cell r="A97" t="str">
            <v>Gomez Lopez Maria Beatriz</v>
          </cell>
          <cell r="B97" t="str">
            <v>18IC0091</v>
          </cell>
          <cell r="C97" t="str">
            <v>COMPLEJO DEPORTIVO KUKULCAN</v>
          </cell>
          <cell r="D97" t="str">
            <v>NOMINA DE EMPLEADOS</v>
          </cell>
          <cell r="E97" t="str">
            <v>BU0066 AUXILIAR DE SERVICIO A</v>
          </cell>
          <cell r="F97" t="str">
            <v>GOLB-710131-RV7</v>
          </cell>
          <cell r="G97">
            <v>179.33</v>
          </cell>
        </row>
        <row r="98">
          <cell r="A98" t="str">
            <v>Gomez Lopez Wilbert Alberto</v>
          </cell>
          <cell r="B98" t="str">
            <v>18KB0017</v>
          </cell>
          <cell r="C98" t="str">
            <v>COMPLEJO DEPORTIVO KUKULCAN</v>
          </cell>
          <cell r="D98" t="str">
            <v>NOMINA DE EMPLEADOS</v>
          </cell>
          <cell r="E98" t="str">
            <v>BU0061 AUXILIAR DE SERVICIO B</v>
          </cell>
          <cell r="F98" t="str">
            <v>GOLW-510720-BC1</v>
          </cell>
          <cell r="G98">
            <v>182.76</v>
          </cell>
        </row>
        <row r="99">
          <cell r="A99" t="str">
            <v>Hernandez Diaz Miguel Gamaliel</v>
          </cell>
          <cell r="B99" t="str">
            <v>18IC0529</v>
          </cell>
          <cell r="C99" t="str">
            <v>COMPLEJO DEPORTIVO KUKULCAN</v>
          </cell>
          <cell r="D99" t="str">
            <v>NOMINA DE EMPLEADOS</v>
          </cell>
          <cell r="E99" t="str">
            <v>BU0061 AUXILIAR DE SERVICIO B</v>
          </cell>
          <cell r="F99" t="str">
            <v>HEDM-900126-R51</v>
          </cell>
          <cell r="G99">
            <v>182.76</v>
          </cell>
        </row>
        <row r="100">
          <cell r="A100" t="str">
            <v>Itza Chan Rolando</v>
          </cell>
          <cell r="B100" t="str">
            <v>18KB0021</v>
          </cell>
          <cell r="C100" t="str">
            <v>COMPLEJO DEPORTIVO KUKULCAN</v>
          </cell>
          <cell r="D100" t="str">
            <v>NOMINA DE EMPLEADOS</v>
          </cell>
          <cell r="E100" t="str">
            <v>BU0061 AUXILIAR DE SERVICIO B</v>
          </cell>
          <cell r="F100" t="str">
            <v>IACR-750903-SB1</v>
          </cell>
          <cell r="G100">
            <v>182.76</v>
          </cell>
        </row>
        <row r="101">
          <cell r="A101" t="str">
            <v>Juarez Zapata Guadalupe</v>
          </cell>
          <cell r="B101" t="str">
            <v>18IC0510</v>
          </cell>
          <cell r="C101" t="str">
            <v>COMPLEJO DEPORTIVO KUKULCAN</v>
          </cell>
          <cell r="D101" t="str">
            <v>NOMINA DE EMPLEADOS</v>
          </cell>
          <cell r="E101" t="str">
            <v>BU0066 AUXILIAR DE SERVICIO A</v>
          </cell>
          <cell r="F101" t="str">
            <v>JUZG-700906-GZ5</v>
          </cell>
          <cell r="G101">
            <v>179.33</v>
          </cell>
        </row>
        <row r="102">
          <cell r="A102" t="str">
            <v>Lara Tome Astrid Leticia</v>
          </cell>
          <cell r="B102" t="str">
            <v>18IC0266</v>
          </cell>
          <cell r="C102" t="str">
            <v>COMPLEJO DEPORTIVO KUKULCAN</v>
          </cell>
          <cell r="D102" t="str">
            <v>NOMINA DE EMPLEADOS</v>
          </cell>
          <cell r="E102" t="str">
            <v>MM0027 COORDINADOR A</v>
          </cell>
          <cell r="F102" t="str">
            <v>LATA-700611-8J8</v>
          </cell>
          <cell r="G102">
            <v>386.7</v>
          </cell>
        </row>
        <row r="103">
          <cell r="A103" t="str">
            <v>Loria Ciau Ana Maria</v>
          </cell>
          <cell r="B103" t="str">
            <v>18BA0037</v>
          </cell>
          <cell r="C103" t="str">
            <v>COMPLEJO DEPORTIVO KUKULCAN</v>
          </cell>
          <cell r="D103" t="str">
            <v>NOMINA DE EMPLEADOS</v>
          </cell>
          <cell r="E103" t="str">
            <v>BU0064 AUXILIAR ADMINISTRATIVO A</v>
          </cell>
          <cell r="F103" t="str">
            <v>LOCA-660530-I81</v>
          </cell>
          <cell r="G103">
            <v>180.23</v>
          </cell>
        </row>
        <row r="104">
          <cell r="A104" t="str">
            <v>May Mendez Luis Antonio</v>
          </cell>
          <cell r="B104" t="str">
            <v>18IC0015</v>
          </cell>
          <cell r="C104" t="str">
            <v>COMPLEJO DEPORTIVO KUKULCAN</v>
          </cell>
          <cell r="D104" t="str">
            <v>NOMINA DE EMPLEADOS</v>
          </cell>
          <cell r="E104" t="str">
            <v>BU0066 AUXILIAR DE SERVICIO A</v>
          </cell>
          <cell r="F104" t="str">
            <v>MAML-750628-V17</v>
          </cell>
          <cell r="G104">
            <v>179.33</v>
          </cell>
        </row>
        <row r="105">
          <cell r="A105" t="str">
            <v>May Sansores Luis Antonio</v>
          </cell>
          <cell r="B105" t="str">
            <v>18IC0302</v>
          </cell>
          <cell r="C105" t="str">
            <v>COMPLEJO DEPORTIVO KUKULCAN</v>
          </cell>
          <cell r="D105" t="str">
            <v>NOMINA DE EMPLEADOS</v>
          </cell>
          <cell r="E105" t="str">
            <v>BU0066 AUXILIAR DE SERVICIO A</v>
          </cell>
          <cell r="F105" t="str">
            <v>MASL-620819-8M4</v>
          </cell>
          <cell r="G105">
            <v>179.33</v>
          </cell>
        </row>
        <row r="106">
          <cell r="A106" t="str">
            <v>Moreno Canche Jose Habib Del Jesus</v>
          </cell>
          <cell r="B106" t="str">
            <v>18IB0577</v>
          </cell>
          <cell r="C106" t="str">
            <v>COMPLEJO DEPORTIVO KUKULCAN</v>
          </cell>
          <cell r="D106" t="str">
            <v>NOMINA DE EMPLEADOS</v>
          </cell>
          <cell r="E106" t="str">
            <v>MM0099 AUXILIAR ADMINISTRATIVO K</v>
          </cell>
          <cell r="F106" t="str">
            <v>MOCH-881004-866</v>
          </cell>
          <cell r="G106">
            <v>211.95</v>
          </cell>
        </row>
        <row r="107">
          <cell r="A107" t="str">
            <v>Ojeda Carnahan Karina</v>
          </cell>
          <cell r="B107" t="str">
            <v>18BB0235</v>
          </cell>
          <cell r="C107" t="str">
            <v>COMPLEJO DEPORTIVO KUKULCAN</v>
          </cell>
          <cell r="D107" t="str">
            <v>NOMINA DE EMPLEADOS</v>
          </cell>
          <cell r="E107" t="str">
            <v>SC0098 COORDINADOR D</v>
          </cell>
          <cell r="F107" t="str">
            <v>OECK-620620-L32</v>
          </cell>
          <cell r="G107">
            <v>578.97</v>
          </cell>
        </row>
        <row r="108">
          <cell r="A108" t="str">
            <v>Pech Madera Jorge Epifanio</v>
          </cell>
          <cell r="B108" t="str">
            <v>18IC0097</v>
          </cell>
          <cell r="C108" t="str">
            <v>COMPLEJO DEPORTIVO KUKULCAN</v>
          </cell>
          <cell r="D108" t="str">
            <v>NOMINA DE EMPLEADOS</v>
          </cell>
          <cell r="E108" t="str">
            <v>BU0066 AUXILIAR DE SERVICIO A</v>
          </cell>
          <cell r="F108" t="str">
            <v>PEMJ-661008-TG9</v>
          </cell>
          <cell r="G108">
            <v>179.33</v>
          </cell>
        </row>
        <row r="109">
          <cell r="A109" t="str">
            <v>Perez Estrella Miguel Angel</v>
          </cell>
          <cell r="B109" t="str">
            <v>18db0017</v>
          </cell>
          <cell r="C109" t="str">
            <v>COMPLEJO DEPORTIVO KUKULCAN</v>
          </cell>
          <cell r="D109" t="str">
            <v>NOMINA DE EMPLEADOS</v>
          </cell>
          <cell r="E109" t="str">
            <v>BU0009 AUXILIAR ADMINISTRATIVO I</v>
          </cell>
          <cell r="F109" t="str">
            <v>PEEM-651001-FS1</v>
          </cell>
          <cell r="G109">
            <v>204.6</v>
          </cell>
        </row>
        <row r="110">
          <cell r="A110" t="str">
            <v>Poot Rejon Fanny Maria</v>
          </cell>
          <cell r="B110" t="str">
            <v>18IC0494</v>
          </cell>
          <cell r="C110" t="str">
            <v>COMPLEJO DEPORTIVO KUKULCAN</v>
          </cell>
          <cell r="D110" t="str">
            <v>NOMINA DE EMPLEADOS</v>
          </cell>
          <cell r="E110" t="str">
            <v>BU0064 AUXILIAR ADMINISTRATIVO A</v>
          </cell>
          <cell r="F110" t="str">
            <v>PORF-650518-R87</v>
          </cell>
          <cell r="G110">
            <v>180.23</v>
          </cell>
        </row>
        <row r="111">
          <cell r="A111" t="str">
            <v>Quijano Pereira Fernando</v>
          </cell>
          <cell r="B111" t="str">
            <v>18KB0039</v>
          </cell>
          <cell r="C111" t="str">
            <v>COMPLEJO DEPORTIVO KUKULCAN</v>
          </cell>
          <cell r="D111" t="str">
            <v>NOMINA DE EMPLEADOS</v>
          </cell>
          <cell r="E111" t="str">
            <v>BU0036 JEFE DE SECCION A</v>
          </cell>
          <cell r="F111" t="str">
            <v>QUPF-631219-HM5</v>
          </cell>
          <cell r="G111">
            <v>194.2</v>
          </cell>
        </row>
        <row r="112">
          <cell r="A112" t="str">
            <v>Ramirez Perez Maria Beatriz</v>
          </cell>
          <cell r="B112" t="str">
            <v>18KB0040</v>
          </cell>
          <cell r="C112" t="str">
            <v>COMPLEJO DEPORTIVO KUKULCAN</v>
          </cell>
          <cell r="D112" t="str">
            <v>NOMINA DE EMPLEADOS</v>
          </cell>
          <cell r="E112" t="str">
            <v>MM0084 ANALISTA ADMINISTRATIVO D</v>
          </cell>
          <cell r="F112" t="str">
            <v>RAPB-700317-GV5</v>
          </cell>
          <cell r="G112">
            <v>229.98</v>
          </cell>
        </row>
        <row r="113">
          <cell r="A113" t="str">
            <v>Rejon Sanchez Lina</v>
          </cell>
          <cell r="B113" t="str">
            <v>18IC0517</v>
          </cell>
          <cell r="C113" t="str">
            <v>COMPLEJO DEPORTIVO KUKULCAN</v>
          </cell>
          <cell r="D113" t="str">
            <v>NOMINA DE EMPLEADOS</v>
          </cell>
          <cell r="E113" t="str">
            <v>MM0044 COORDINADOR DE PROYECTOS</v>
          </cell>
          <cell r="F113" t="str">
            <v>RESL-770709-Q11</v>
          </cell>
          <cell r="G113">
            <v>296.33</v>
          </cell>
        </row>
        <row r="114">
          <cell r="A114" t="str">
            <v>Romero Perez Jose De Jesus</v>
          </cell>
          <cell r="B114" t="str">
            <v>18IC0518</v>
          </cell>
          <cell r="C114" t="str">
            <v>COMPLEJO DEPORTIVO KUKULCAN</v>
          </cell>
          <cell r="D114" t="str">
            <v>NOMINA DE EMPLEADOS</v>
          </cell>
          <cell r="E114" t="str">
            <v>BU0066 AUXILIAR DE SERVICIO A</v>
          </cell>
          <cell r="F114" t="str">
            <v>ROPJ-750502-FA7</v>
          </cell>
          <cell r="G114">
            <v>179.33</v>
          </cell>
        </row>
        <row r="115">
          <cell r="A115" t="str">
            <v>Salazar Ku Manuel Jesus</v>
          </cell>
          <cell r="B115" t="str">
            <v>18IC0025</v>
          </cell>
          <cell r="C115" t="str">
            <v>COMPLEJO DEPORTIVO KUKULCAN</v>
          </cell>
          <cell r="D115" t="str">
            <v>NOMINA DE EMPLEADOS</v>
          </cell>
          <cell r="E115" t="str">
            <v>BU0066 AUXILIAR DE SERVICIO A</v>
          </cell>
          <cell r="F115" t="str">
            <v>SAKM-610217-S45</v>
          </cell>
          <cell r="G115">
            <v>179.33</v>
          </cell>
        </row>
        <row r="116">
          <cell r="A116" t="str">
            <v>Sanchez Angulo Marcelo</v>
          </cell>
          <cell r="B116" t="str">
            <v>18IB0385</v>
          </cell>
          <cell r="C116" t="str">
            <v>COMPLEJO DEPORTIVO KUKULCAN</v>
          </cell>
          <cell r="D116" t="str">
            <v>NOMINA DE EMPLEADOS</v>
          </cell>
          <cell r="E116" t="str">
            <v>BU0017 AUXILIAR DE SERVICIO G</v>
          </cell>
          <cell r="F116" t="str">
            <v>SAAM-650116-A55</v>
          </cell>
          <cell r="G116">
            <v>201.21</v>
          </cell>
        </row>
        <row r="117">
          <cell r="A117" t="str">
            <v>Silva Camelo Jose Dolores</v>
          </cell>
          <cell r="B117" t="str">
            <v>18KB0045</v>
          </cell>
          <cell r="C117" t="str">
            <v>COMPLEJO DEPORTIVO KUKULCAN</v>
          </cell>
          <cell r="D117" t="str">
            <v>NOMINA DE EMPLEADOS</v>
          </cell>
          <cell r="E117" t="str">
            <v>MM0069 ANALISTA ADMINISTRATIVO E</v>
          </cell>
          <cell r="F117" t="str">
            <v>SICD-540217-IR2</v>
          </cell>
          <cell r="G117">
            <v>252.37</v>
          </cell>
        </row>
        <row r="118">
          <cell r="A118" t="str">
            <v>Sosa Pool Roman</v>
          </cell>
          <cell r="B118" t="str">
            <v>18KB0046</v>
          </cell>
          <cell r="C118" t="str">
            <v>COMPLEJO DEPORTIVO KUKULCAN</v>
          </cell>
          <cell r="D118" t="str">
            <v>NOMINA DE EMPLEADOS</v>
          </cell>
          <cell r="E118" t="str">
            <v>BU0061 AUXILIAR DE SERVICIO B</v>
          </cell>
          <cell r="F118" t="str">
            <v>SOPR-730304-H71</v>
          </cell>
          <cell r="G118">
            <v>182.76</v>
          </cell>
        </row>
        <row r="119">
          <cell r="A119" t="str">
            <v>Tamayo Canto Angelica Beatriz</v>
          </cell>
          <cell r="B119" t="str">
            <v>18IB0630</v>
          </cell>
          <cell r="C119" t="str">
            <v>COMPLEJO DEPORTIVO KUKULCAN</v>
          </cell>
          <cell r="D119" t="str">
            <v>NOMINA DE EMPLEADOS</v>
          </cell>
          <cell r="E119" t="str">
            <v>MM0100 JEFE DE OFICINA B</v>
          </cell>
          <cell r="F119" t="str">
            <v>TACA-680126-8W0</v>
          </cell>
          <cell r="G119">
            <v>211.95</v>
          </cell>
        </row>
        <row r="120">
          <cell r="A120" t="str">
            <v>Torregrosa . Andres Avelino</v>
          </cell>
          <cell r="B120" t="str">
            <v>18SB0327</v>
          </cell>
          <cell r="C120" t="str">
            <v>COMPLEJO DEPORTIVO KUKULCAN</v>
          </cell>
          <cell r="D120" t="str">
            <v>NOMINA DE EMPLEADOS</v>
          </cell>
          <cell r="E120" t="str">
            <v>BU0048 AUXILIAR DE SERVICIO E</v>
          </cell>
          <cell r="F120" t="str">
            <v>TOAN-400402-Q76</v>
          </cell>
          <cell r="G120">
            <v>190.81</v>
          </cell>
        </row>
        <row r="121">
          <cell r="A121" t="str">
            <v>Tun Ruiz Carlos Manuel</v>
          </cell>
          <cell r="B121" t="str">
            <v>18IC0307</v>
          </cell>
          <cell r="C121" t="str">
            <v>COMPLEJO DEPORTIVO KUKULCAN</v>
          </cell>
          <cell r="D121" t="str">
            <v>NOMINA DE EMPLEADOS</v>
          </cell>
          <cell r="E121" t="str">
            <v>BU0061 AUXILIAR DE SERVICIO B</v>
          </cell>
          <cell r="F121" t="str">
            <v>TURC-461206-2J3</v>
          </cell>
          <cell r="G121">
            <v>182.76</v>
          </cell>
        </row>
        <row r="122">
          <cell r="A122" t="str">
            <v>Uc Canche David</v>
          </cell>
          <cell r="B122" t="str">
            <v>18KB0049</v>
          </cell>
          <cell r="C122" t="str">
            <v>COMPLEJO DEPORTIVO KUKULCAN</v>
          </cell>
          <cell r="D122" t="str">
            <v>NOMINA DE EMPLEADOS</v>
          </cell>
          <cell r="E122" t="str">
            <v>BU0061 AUXILIAR DE SERVICIO B</v>
          </cell>
          <cell r="F122" t="str">
            <v>UCDA-681229-HR9</v>
          </cell>
          <cell r="G122">
            <v>182.76</v>
          </cell>
        </row>
        <row r="123">
          <cell r="A123" t="str">
            <v>Uc Canche Jacinto</v>
          </cell>
          <cell r="B123" t="str">
            <v>18KB0050</v>
          </cell>
          <cell r="C123" t="str">
            <v>COMPLEJO DEPORTIVO KUKULCAN</v>
          </cell>
          <cell r="D123" t="str">
            <v>NOMINA DE EMPLEADOS</v>
          </cell>
          <cell r="E123" t="str">
            <v>BU0061 AUXILIAR DE SERVICIO B</v>
          </cell>
          <cell r="F123" t="str">
            <v>UCJA-580817-UC3</v>
          </cell>
          <cell r="G123">
            <v>182.76</v>
          </cell>
        </row>
        <row r="124">
          <cell r="A124" t="str">
            <v>Uicab Martinez Jose Luis</v>
          </cell>
          <cell r="B124" t="str">
            <v>18IC0295</v>
          </cell>
          <cell r="C124" t="str">
            <v>COMPLEJO DEPORTIVO KUKULCAN</v>
          </cell>
          <cell r="D124" t="str">
            <v>NOMINA DE EMPLEADOS</v>
          </cell>
          <cell r="E124" t="str">
            <v>BU0061 AUXILIAR DE SERVICIO B</v>
          </cell>
          <cell r="F124" t="str">
            <v>UIML-570706-TR2</v>
          </cell>
          <cell r="G124">
            <v>182.76</v>
          </cell>
        </row>
        <row r="125">
          <cell r="A125" t="str">
            <v>Vera Kuk Rosario Del Carmen</v>
          </cell>
          <cell r="B125" t="str">
            <v>18IB0199</v>
          </cell>
          <cell r="C125" t="str">
            <v>COMPLEJO DEPORTIVO KUKULCAN</v>
          </cell>
          <cell r="D125" t="str">
            <v>NOMINA DE EMPLEADOS</v>
          </cell>
          <cell r="E125" t="str">
            <v>MM0084 ANALISTA ADMINISTRATIVO D</v>
          </cell>
          <cell r="F125" t="str">
            <v>VEKR-820716-922</v>
          </cell>
          <cell r="G125">
            <v>229.98</v>
          </cell>
        </row>
        <row r="126">
          <cell r="A126" t="str">
            <v>Ake Cox Gloria Guadalupe</v>
          </cell>
          <cell r="B126" t="str">
            <v>18IE0695</v>
          </cell>
          <cell r="C126" t="str">
            <v>COMPLEJO OLIMPICO DEPORTIVO  INALAMBRICA</v>
          </cell>
          <cell r="D126" t="str">
            <v>NOMINA DE EMPLEADOS</v>
          </cell>
          <cell r="E126" t="str">
            <v>BU0048 AUXILIAR DE SERVICIO E</v>
          </cell>
          <cell r="F126" t="str">
            <v>AECG-871105-I25</v>
          </cell>
          <cell r="G126">
            <v>190.81</v>
          </cell>
        </row>
        <row r="127">
          <cell r="A127" t="str">
            <v>Ake Ucan Jose Rodolfo</v>
          </cell>
          <cell r="B127" t="str">
            <v>18DB0002</v>
          </cell>
          <cell r="C127" t="str">
            <v>COMPLEJO OLIMPICO DEPORTIVO  INALAMBRICA</v>
          </cell>
          <cell r="D127" t="str">
            <v>NOMINA DE EMPLEADOS</v>
          </cell>
          <cell r="E127" t="str">
            <v>BU0009 AUXILIAR ADMINISTRATIVO I</v>
          </cell>
          <cell r="F127" t="str">
            <v>AEUR-770907-LU9</v>
          </cell>
          <cell r="G127">
            <v>204.6</v>
          </cell>
        </row>
        <row r="128">
          <cell r="A128" t="str">
            <v>Alcocer Trava Guadalupe Del Socorro</v>
          </cell>
          <cell r="B128" t="str">
            <v>18DB0003</v>
          </cell>
          <cell r="C128" t="str">
            <v>COMPLEJO OLIMPICO DEPORTIVO  INALAMBRICA</v>
          </cell>
          <cell r="D128" t="str">
            <v>NOMINA DE EMPLEADOS</v>
          </cell>
          <cell r="E128" t="str">
            <v>BU0027 SECRETARIA D</v>
          </cell>
          <cell r="F128" t="str">
            <v>AOTG-591211-983</v>
          </cell>
          <cell r="G128">
            <v>195.86</v>
          </cell>
        </row>
        <row r="129">
          <cell r="A129" t="str">
            <v>Alvarez Caballero Francisco Ruben</v>
          </cell>
          <cell r="B129" t="str">
            <v>18DB0026</v>
          </cell>
          <cell r="C129" t="str">
            <v>COMPLEJO OLIMPICO DEPORTIVO  INALAMBRICA</v>
          </cell>
          <cell r="D129" t="str">
            <v>NOMINA DE EMPLEADOS</v>
          </cell>
          <cell r="E129" t="str">
            <v>BU0048 AUXILIAR DE SERVICIO E</v>
          </cell>
          <cell r="F129" t="str">
            <v>AACF-650208-A12</v>
          </cell>
          <cell r="G129">
            <v>190.81</v>
          </cell>
        </row>
        <row r="130">
          <cell r="A130" t="str">
            <v>Balam Pech Maricela De Guadalupe</v>
          </cell>
          <cell r="B130" t="str">
            <v>18IC0001</v>
          </cell>
          <cell r="C130" t="str">
            <v>COMPLEJO OLIMPICO DEPORTIVO  INALAMBRICA</v>
          </cell>
          <cell r="D130" t="str">
            <v>NOMINA DE EMPLEADOS</v>
          </cell>
          <cell r="E130" t="str">
            <v>MM0099 AUXILIAR ADMINISTRATIVO K</v>
          </cell>
          <cell r="F130" t="str">
            <v>BAPM-790930-JL6</v>
          </cell>
          <cell r="G130">
            <v>211.95</v>
          </cell>
        </row>
        <row r="131">
          <cell r="A131" t="str">
            <v>Bustillos Lopez Jesus Francisco</v>
          </cell>
          <cell r="B131" t="str">
            <v>18BA0033</v>
          </cell>
          <cell r="C131" t="str">
            <v>COMPLEJO OLIMPICO DEPORTIVO  INALAMBRICA</v>
          </cell>
          <cell r="D131" t="str">
            <v>NOMINA DE EMPLEADOS</v>
          </cell>
          <cell r="E131" t="str">
            <v>BU0059 AUXILIAR ADMINISTRATIVO B</v>
          </cell>
          <cell r="F131" t="str">
            <v>BULJ-791004-9NA</v>
          </cell>
          <cell r="G131">
            <v>182.76</v>
          </cell>
        </row>
        <row r="132">
          <cell r="A132" t="str">
            <v>Caamal Ku Carlos Ivan</v>
          </cell>
          <cell r="B132" t="str">
            <v>18IB0635</v>
          </cell>
          <cell r="C132" t="str">
            <v>COMPLEJO OLIMPICO DEPORTIVO  INALAMBRICA</v>
          </cell>
          <cell r="D132" t="str">
            <v>NOMINA DE EMPLEADOS</v>
          </cell>
          <cell r="E132" t="str">
            <v>BU0048 AUXILIAR DE SERVICIO E</v>
          </cell>
          <cell r="F132" t="str">
            <v>CAKC-820627-H90</v>
          </cell>
          <cell r="G132">
            <v>190.81</v>
          </cell>
        </row>
        <row r="133">
          <cell r="A133" t="str">
            <v>Conrado Poot Miguel Angel</v>
          </cell>
          <cell r="B133" t="str">
            <v>18PB0295</v>
          </cell>
          <cell r="C133" t="str">
            <v>COMPLEJO OLIMPICO DEPORTIVO  INALAMBRICA</v>
          </cell>
          <cell r="D133" t="str">
            <v>NOMINA DE EMPLEADOS</v>
          </cell>
          <cell r="E133" t="str">
            <v>BU0066 AUXILIAR DE SERVICIO A</v>
          </cell>
          <cell r="F133" t="str">
            <v>COPM-570929-5Q0</v>
          </cell>
          <cell r="G133">
            <v>179.33</v>
          </cell>
        </row>
        <row r="134">
          <cell r="A134" t="str">
            <v>Cuevas Bates Ruy Ismael</v>
          </cell>
          <cell r="B134" t="str">
            <v>18IC0264</v>
          </cell>
          <cell r="C134" t="str">
            <v>COMPLEJO OLIMPICO DEPORTIVO  INALAMBRICA</v>
          </cell>
          <cell r="D134" t="str">
            <v>NOMINA DE EMPLEADOS</v>
          </cell>
          <cell r="E134" t="str">
            <v>BU0029 SUPERVISOR</v>
          </cell>
          <cell r="F134" t="str">
            <v>CUBR-700120-FI0</v>
          </cell>
          <cell r="G134">
            <v>195.86</v>
          </cell>
        </row>
        <row r="135">
          <cell r="A135" t="str">
            <v>Dzib Castillo Arcadio</v>
          </cell>
          <cell r="B135" t="str">
            <v>18DB0007</v>
          </cell>
          <cell r="C135" t="str">
            <v>COMPLEJO OLIMPICO DEPORTIVO  INALAMBRICA</v>
          </cell>
          <cell r="D135" t="str">
            <v>NOMINA DE EMPLEADOS</v>
          </cell>
          <cell r="E135" t="str">
            <v>BU0048 AUXILIAR DE SERVICIO E</v>
          </cell>
          <cell r="F135" t="str">
            <v>DICA-620101-5T9</v>
          </cell>
          <cell r="G135">
            <v>190.81</v>
          </cell>
        </row>
        <row r="136">
          <cell r="A136" t="str">
            <v>Espinosa Rivas Carlos Eduardo</v>
          </cell>
          <cell r="B136" t="str">
            <v>18BA0019</v>
          </cell>
          <cell r="C136" t="str">
            <v>COMPLEJO OLIMPICO DEPORTIVO  INALAMBRICA</v>
          </cell>
          <cell r="D136" t="str">
            <v>NOMINA DE EMPLEADOS</v>
          </cell>
          <cell r="E136" t="str">
            <v>BU0064 AUXILIAR ADMINISTRATIVO A</v>
          </cell>
          <cell r="F136" t="str">
            <v>EIRC-790616-261</v>
          </cell>
          <cell r="G136">
            <v>180.23</v>
          </cell>
        </row>
        <row r="137">
          <cell r="A137" t="str">
            <v>Garcia Cabrera Diana Carolina</v>
          </cell>
          <cell r="B137" t="str">
            <v>18IB0603</v>
          </cell>
          <cell r="C137" t="str">
            <v>COMPLEJO OLIMPICO DEPORTIVO  INALAMBRICA</v>
          </cell>
          <cell r="D137" t="str">
            <v>NOMINA DE EMPLEADOS</v>
          </cell>
          <cell r="E137" t="str">
            <v>MM0099 AUXILIAR ADMINISTRATIVO K</v>
          </cell>
          <cell r="F137" t="str">
            <v>GACD-901130-1X0</v>
          </cell>
          <cell r="G137">
            <v>211.95</v>
          </cell>
        </row>
        <row r="138">
          <cell r="A138" t="str">
            <v>Koyoc Matu Angel Efrain</v>
          </cell>
          <cell r="B138" t="str">
            <v>18IC0316</v>
          </cell>
          <cell r="C138" t="str">
            <v>COMPLEJO OLIMPICO DEPORTIVO  INALAMBRICA</v>
          </cell>
          <cell r="D138" t="str">
            <v>NOMINA DE EMPLEADOS</v>
          </cell>
          <cell r="E138" t="str">
            <v>BU0064 AUXILIAR ADMINISTRATIVO A</v>
          </cell>
          <cell r="F138" t="str">
            <v>KOMA-760208-GT1</v>
          </cell>
          <cell r="G138">
            <v>180.23</v>
          </cell>
        </row>
        <row r="139">
          <cell r="A139" t="str">
            <v>Kuk Zapata Wilder Rene</v>
          </cell>
          <cell r="B139" t="str">
            <v>18BA0015</v>
          </cell>
          <cell r="C139" t="str">
            <v>COMPLEJO OLIMPICO DEPORTIVO  INALAMBRICA</v>
          </cell>
          <cell r="D139" t="str">
            <v>NOMINA DE EMPLEADOS</v>
          </cell>
          <cell r="E139" t="str">
            <v>MM0095 ANALISTA ADMINISTRATIVO C</v>
          </cell>
          <cell r="F139" t="str">
            <v>KUZW-811204-C92</v>
          </cell>
          <cell r="G139">
            <v>221.1</v>
          </cell>
        </row>
        <row r="140">
          <cell r="A140" t="str">
            <v>Lopez Mena Franz Augusto</v>
          </cell>
          <cell r="B140" t="str">
            <v>18IC0056</v>
          </cell>
          <cell r="C140" t="str">
            <v>COMPLEJO OLIMPICO DEPORTIVO  INALAMBRICA</v>
          </cell>
          <cell r="D140" t="str">
            <v>NOMINA DE EMPLEADOS</v>
          </cell>
          <cell r="E140" t="str">
            <v>MM0095 ANALISTA ADMINISTRATIVO C</v>
          </cell>
          <cell r="F140" t="str">
            <v>LOMF-790726-9PA</v>
          </cell>
          <cell r="G140">
            <v>221.1</v>
          </cell>
        </row>
        <row r="141">
          <cell r="A141" t="str">
            <v>Magaña Toledano Edgar Fabian</v>
          </cell>
          <cell r="B141" t="str">
            <v>18IC0274</v>
          </cell>
          <cell r="C141" t="str">
            <v>COMPLEJO OLIMPICO DEPORTIVO  INALAMBRICA</v>
          </cell>
          <cell r="D141" t="str">
            <v>NOMINA DE EMPLEADOS</v>
          </cell>
          <cell r="E141" t="str">
            <v>BU0017 AUXILIAR DE SERVICIO G</v>
          </cell>
          <cell r="F141" t="str">
            <v>MATE-650813-UY1</v>
          </cell>
          <cell r="G141">
            <v>201.21</v>
          </cell>
        </row>
        <row r="142">
          <cell r="A142" t="str">
            <v>Manrique Beltran Maria Teresa De Jesus</v>
          </cell>
          <cell r="B142" t="str">
            <v>18DB0011</v>
          </cell>
          <cell r="C142" t="str">
            <v>COMPLEJO OLIMPICO DEPORTIVO  INALAMBRICA</v>
          </cell>
          <cell r="D142" t="str">
            <v>NOMINA DE EMPLEADOS</v>
          </cell>
          <cell r="E142" t="str">
            <v>BU0048 AUXILIAR DE SERVICIO E</v>
          </cell>
          <cell r="F142" t="str">
            <v>MABT-570402-IZ3</v>
          </cell>
          <cell r="G142">
            <v>190.81</v>
          </cell>
        </row>
        <row r="143">
          <cell r="A143" t="str">
            <v>Miranda Villegas Jorge Alberto</v>
          </cell>
          <cell r="B143" t="str">
            <v>18DB0014</v>
          </cell>
          <cell r="C143" t="str">
            <v>COMPLEJO OLIMPICO DEPORTIVO  INALAMBRICA</v>
          </cell>
          <cell r="D143" t="str">
            <v>NOMINA DE EMPLEADOS</v>
          </cell>
          <cell r="E143" t="str">
            <v>BU0009 AUXILIAR ADMINISTRATIVO I</v>
          </cell>
          <cell r="F143" t="str">
            <v>MIVJ-590915-I8A</v>
          </cell>
          <cell r="G143">
            <v>204.6</v>
          </cell>
        </row>
        <row r="144">
          <cell r="A144" t="str">
            <v>Moguel Marin Jose Rodolfo</v>
          </cell>
          <cell r="B144" t="str">
            <v>18IC0007</v>
          </cell>
          <cell r="C144" t="str">
            <v>COMPLEJO OLIMPICO DEPORTIVO  INALAMBRICA</v>
          </cell>
          <cell r="D144" t="str">
            <v>NOMINA DE EMPLEADOS</v>
          </cell>
          <cell r="E144" t="str">
            <v>BU0009 AUXILIAR ADMINISTRATIVO I</v>
          </cell>
          <cell r="F144" t="str">
            <v>MOMR-850601-9HA</v>
          </cell>
          <cell r="G144">
            <v>204.6</v>
          </cell>
        </row>
        <row r="145">
          <cell r="A145" t="str">
            <v>Navarro Canche Lazaro</v>
          </cell>
          <cell r="B145" t="str">
            <v>18DB0015</v>
          </cell>
          <cell r="C145" t="str">
            <v>COMPLEJO OLIMPICO DEPORTIVO  INALAMBRICA</v>
          </cell>
          <cell r="D145" t="str">
            <v>NOMINA DE EMPLEADOS</v>
          </cell>
          <cell r="E145" t="str">
            <v>BU0009 AUXILIAR ADMINISTRATIVO I</v>
          </cell>
          <cell r="F145" t="str">
            <v>NACL-620314-DE9</v>
          </cell>
          <cell r="G145">
            <v>204.6</v>
          </cell>
        </row>
        <row r="146">
          <cell r="A146" t="str">
            <v>Ortiz De La Cruz Ramon</v>
          </cell>
          <cell r="B146" t="str">
            <v>18IE0379</v>
          </cell>
          <cell r="C146" t="str">
            <v>COMPLEJO OLIMPICO DEPORTIVO  INALAMBRICA</v>
          </cell>
          <cell r="D146" t="str">
            <v>NOMINA DE EMPLEADOS</v>
          </cell>
          <cell r="E146" t="str">
            <v>SC0097 COORDINADOR C</v>
          </cell>
          <cell r="F146" t="str">
            <v>OICR-520307-988</v>
          </cell>
          <cell r="G146">
            <v>492.07</v>
          </cell>
        </row>
        <row r="147">
          <cell r="A147" t="str">
            <v>Perez Sauballet Maria Virginia</v>
          </cell>
          <cell r="B147" t="str">
            <v>18DB0019</v>
          </cell>
          <cell r="C147" t="str">
            <v>COMPLEJO OLIMPICO DEPORTIVO  INALAMBRICA</v>
          </cell>
          <cell r="D147" t="str">
            <v>NOMINA DE EMPLEADOS</v>
          </cell>
          <cell r="E147" t="str">
            <v>BU0048 AUXILIAR DE SERVICIO E</v>
          </cell>
          <cell r="F147" t="str">
            <v>PESV-540401-3H5</v>
          </cell>
          <cell r="G147">
            <v>190.81</v>
          </cell>
        </row>
        <row r="148">
          <cell r="A148" t="str">
            <v>Santos Y Rodriguez Carlos Roberto</v>
          </cell>
          <cell r="B148" t="str">
            <v>18DB0023</v>
          </cell>
          <cell r="C148" t="str">
            <v>COMPLEJO OLIMPICO DEPORTIVO  INALAMBRICA</v>
          </cell>
          <cell r="D148" t="str">
            <v>NOMINA DE EMPLEADOS</v>
          </cell>
          <cell r="E148" t="str">
            <v>BU0009 AUXILIAR ADMINISTRATIVO I</v>
          </cell>
          <cell r="F148" t="str">
            <v>SARC-481004-B83</v>
          </cell>
          <cell r="G148">
            <v>204.6</v>
          </cell>
        </row>
        <row r="149">
          <cell r="A149" t="str">
            <v>Sosa Perez Miguel Ricardo</v>
          </cell>
          <cell r="B149" t="str">
            <v>18IB0188</v>
          </cell>
          <cell r="C149" t="str">
            <v>COMPLEJO OLIMPICO DEPORTIVO  INALAMBRICA</v>
          </cell>
          <cell r="D149" t="str">
            <v>NOMINA DE EMPLEADOS</v>
          </cell>
          <cell r="E149" t="str">
            <v>MM0099 AUXILIAR ADMINISTRATIVO K</v>
          </cell>
          <cell r="F149" t="str">
            <v>SOPM-550207-EZ8</v>
          </cell>
          <cell r="G149">
            <v>211.95</v>
          </cell>
        </row>
        <row r="150">
          <cell r="A150" t="str">
            <v>Torres Cervera Freddy Eliel</v>
          </cell>
          <cell r="B150" t="str">
            <v>18DB0024</v>
          </cell>
          <cell r="C150" t="str">
            <v>COMPLEJO OLIMPICO DEPORTIVO  INALAMBRICA</v>
          </cell>
          <cell r="D150" t="str">
            <v>NOMINA DE EMPLEADOS</v>
          </cell>
          <cell r="E150" t="str">
            <v>BU0048 AUXILIAR DE SERVICIO E</v>
          </cell>
          <cell r="F150" t="str">
            <v>TOCF-820409-6B6</v>
          </cell>
          <cell r="G150">
            <v>190.81</v>
          </cell>
        </row>
        <row r="151">
          <cell r="A151" t="str">
            <v>Uc Ucan Maria Del Carmen</v>
          </cell>
          <cell r="B151" t="str">
            <v>18IB0383</v>
          </cell>
          <cell r="C151" t="str">
            <v>COMPLEJO OLIMPICO DEPORTIVO  INALAMBRICA</v>
          </cell>
          <cell r="D151" t="str">
            <v>NOMINA DE EMPLEADOS</v>
          </cell>
          <cell r="E151" t="str">
            <v>MM0027 COORDINADOR A</v>
          </cell>
          <cell r="F151" t="str">
            <v>UUCA-780306-NY5</v>
          </cell>
          <cell r="G151">
            <v>386.7</v>
          </cell>
        </row>
        <row r="152">
          <cell r="A152" t="str">
            <v>Vidal Carrillo Miguel Antonio</v>
          </cell>
          <cell r="B152" t="str">
            <v>CON00003</v>
          </cell>
          <cell r="C152" t="str">
            <v>CONFIANZA</v>
          </cell>
          <cell r="D152" t="str">
            <v>NOMINA DE EMPLEADOS</v>
          </cell>
          <cell r="E152" t="str">
            <v>SC0022 DIRECTOR A</v>
          </cell>
          <cell r="F152" t="str">
            <v>VICM-701107-V98</v>
          </cell>
          <cell r="G152">
            <v>1317.1</v>
          </cell>
        </row>
        <row r="153">
          <cell r="A153" t="str">
            <v>Cob Rodriguez Guadalupe Del Refugio</v>
          </cell>
          <cell r="B153" t="str">
            <v>18IB0579</v>
          </cell>
          <cell r="C153" t="str">
            <v>CONTABILIDAD</v>
          </cell>
          <cell r="D153" t="str">
            <v>NOMINA DE EMPLEADOS</v>
          </cell>
          <cell r="E153" t="str">
            <v>MM0027 COORDINADOR A</v>
          </cell>
          <cell r="F153" t="str">
            <v>CORG-850407-8C8</v>
          </cell>
          <cell r="G153">
            <v>386.7</v>
          </cell>
        </row>
        <row r="154">
          <cell r="A154" t="str">
            <v>Couoh Gomez Jose Adolfo</v>
          </cell>
          <cell r="B154" t="str">
            <v>18IB0582</v>
          </cell>
          <cell r="C154" t="str">
            <v>CONTABILIDAD</v>
          </cell>
          <cell r="D154" t="str">
            <v>NOMINA DE EMPLEADOS</v>
          </cell>
          <cell r="E154" t="str">
            <v>BU0072 INSTRUCTOR DEPORTIVO B</v>
          </cell>
          <cell r="F154" t="str">
            <v>COGA-610826-NM1</v>
          </cell>
          <cell r="G154">
            <v>241.21</v>
          </cell>
        </row>
        <row r="155">
          <cell r="A155" t="str">
            <v>Ku Acosta Karla Mariana De Jesus</v>
          </cell>
          <cell r="B155" t="str">
            <v>18IC0550</v>
          </cell>
          <cell r="C155" t="str">
            <v>CONTABILIDAD</v>
          </cell>
          <cell r="D155" t="str">
            <v>NOMINA DE EMPLEADOS</v>
          </cell>
          <cell r="E155" t="str">
            <v>SC0098 COORDINADOR D</v>
          </cell>
          <cell r="F155" t="str">
            <v>KUAK-810916-HX8</v>
          </cell>
          <cell r="G155">
            <v>578.97</v>
          </cell>
        </row>
        <row r="156">
          <cell r="A156" t="str">
            <v>Mendez Rubio Julia Del Carmen</v>
          </cell>
          <cell r="B156" t="str">
            <v>CONF0022</v>
          </cell>
          <cell r="C156" t="str">
            <v>CONFIANZA</v>
          </cell>
          <cell r="D156" t="str">
            <v>NOMINA DE EMPLEADOS</v>
          </cell>
          <cell r="E156" t="str">
            <v>SC0029 JEFE DE DEPARTAMENTO C</v>
          </cell>
          <cell r="F156" t="str">
            <v>MERJ-670204-E95</v>
          </cell>
          <cell r="G156">
            <v>1095.73</v>
          </cell>
        </row>
        <row r="157">
          <cell r="A157" t="str">
            <v>Pat Rivera Mario De Jesus</v>
          </cell>
          <cell r="B157" t="str">
            <v>18IE0737</v>
          </cell>
          <cell r="C157" t="str">
            <v>CONTABILIDAD</v>
          </cell>
          <cell r="D157" t="str">
            <v>NOMINA DE EMPLEADOS</v>
          </cell>
          <cell r="E157" t="str">
            <v>MM0042 PROGRAMADOR B</v>
          </cell>
          <cell r="F157" t="str">
            <v>PARM-850101-TE6</v>
          </cell>
          <cell r="G157">
            <v>229.98</v>
          </cell>
        </row>
        <row r="158">
          <cell r="A158" t="str">
            <v>Tuyin Trejo Cesar Enrique</v>
          </cell>
          <cell r="B158" t="str">
            <v>18IB0191</v>
          </cell>
          <cell r="C158" t="str">
            <v>CONTABILIDAD</v>
          </cell>
          <cell r="D158" t="str">
            <v>NOMINA DE EMPLEADOS</v>
          </cell>
          <cell r="E158" t="str">
            <v>MM0013 COORDINADOR B</v>
          </cell>
          <cell r="F158" t="str">
            <v>TUTC-750929-NL3</v>
          </cell>
          <cell r="G158">
            <v>432.3</v>
          </cell>
        </row>
        <row r="159">
          <cell r="A159" t="str">
            <v>Tzec Calan Gemina Esther</v>
          </cell>
          <cell r="B159" t="str">
            <v>18IB0192</v>
          </cell>
          <cell r="C159" t="str">
            <v>CONTABILIDAD</v>
          </cell>
          <cell r="D159" t="str">
            <v>NOMINA DE EMPLEADOS</v>
          </cell>
          <cell r="E159" t="str">
            <v>MM0097 SECRETARIA I</v>
          </cell>
          <cell r="F159" t="str">
            <v>TECG-780529-CJ6</v>
          </cell>
          <cell r="G159">
            <v>245.4</v>
          </cell>
        </row>
        <row r="160">
          <cell r="A160" t="str">
            <v>Cardona Mendoza Carlos Armando</v>
          </cell>
          <cell r="B160" t="str">
            <v>CON00011</v>
          </cell>
          <cell r="C160" t="str">
            <v>CONFIANZA</v>
          </cell>
          <cell r="D160" t="str">
            <v>NOMINA DE EMPLEADOS</v>
          </cell>
          <cell r="E160" t="str">
            <v>SC0029 JEFE DE DEPARTAMENTO C</v>
          </cell>
          <cell r="F160" t="str">
            <v>CAMC-720728-M45</v>
          </cell>
          <cell r="G160">
            <v>1095.73</v>
          </cell>
        </row>
        <row r="161">
          <cell r="A161" t="str">
            <v>Pacheco Cruz Nidia Cecilia</v>
          </cell>
          <cell r="B161" t="str">
            <v>18IB0634</v>
          </cell>
          <cell r="C161" t="str">
            <v>DEPORTE FEDERADO</v>
          </cell>
          <cell r="D161" t="str">
            <v>NOMINA DE EMPLEADOS</v>
          </cell>
          <cell r="E161" t="str">
            <v>MM0044 COORDINADOR DE PROYECTOS</v>
          </cell>
          <cell r="F161" t="str">
            <v>PACN-880430-1Z8</v>
          </cell>
          <cell r="G161">
            <v>296.33</v>
          </cell>
        </row>
        <row r="162">
          <cell r="A162" t="str">
            <v>Pech Trujillo Rene Arturo De Jesus</v>
          </cell>
          <cell r="B162" t="str">
            <v>18IB0503</v>
          </cell>
          <cell r="C162" t="str">
            <v>DEPORTE FEDERADO</v>
          </cell>
          <cell r="D162" t="str">
            <v>NOMINA DE EMPLEADOS</v>
          </cell>
          <cell r="E162" t="str">
            <v>MM0027 COORDINADOR A</v>
          </cell>
          <cell r="F162" t="str">
            <v>PETR-481222-JK3</v>
          </cell>
          <cell r="G162">
            <v>386.7</v>
          </cell>
        </row>
        <row r="163">
          <cell r="A163" t="str">
            <v>Pineda Osorio Janet Trinidad</v>
          </cell>
          <cell r="B163" t="str">
            <v>18BA0047</v>
          </cell>
          <cell r="C163" t="str">
            <v>DEPORTE FEDERADO</v>
          </cell>
          <cell r="D163" t="str">
            <v>NOMINA DE EMPLEADOS</v>
          </cell>
          <cell r="E163" t="str">
            <v>BU0066 AUXILIAR DE SERVICIO A</v>
          </cell>
          <cell r="F163" t="str">
            <v>PIOJ-881209-LM3</v>
          </cell>
          <cell r="G163">
            <v>179.33</v>
          </cell>
        </row>
        <row r="164">
          <cell r="A164" t="str">
            <v>Santamaria May Ricardo Ismael</v>
          </cell>
          <cell r="B164" t="str">
            <v>18IR0451</v>
          </cell>
          <cell r="C164" t="str">
            <v>DEPORTE FEDERADO</v>
          </cell>
          <cell r="D164" t="str">
            <v>NOMINA DE EMPLEADOS</v>
          </cell>
          <cell r="E164" t="str">
            <v>MM0069 ANALISTA ADMINISTRATIVO E</v>
          </cell>
          <cell r="F164" t="str">
            <v>SAMR-710617-740</v>
          </cell>
          <cell r="G164">
            <v>252.37</v>
          </cell>
        </row>
        <row r="165">
          <cell r="A165" t="str">
            <v>Alayola Herrera Roberto</v>
          </cell>
          <cell r="B165" t="str">
            <v>18BA0065</v>
          </cell>
          <cell r="C165" t="str">
            <v>DIRECCION DE ADMINISTRACION Y FINANZAS</v>
          </cell>
          <cell r="D165" t="str">
            <v>NOMINA DE EMPLEADOS</v>
          </cell>
          <cell r="E165" t="str">
            <v>MM0027 COORDINADOR A</v>
          </cell>
          <cell r="F165" t="str">
            <v>AAHR-840618-GU8</v>
          </cell>
          <cell r="G165">
            <v>386.7</v>
          </cell>
        </row>
        <row r="166">
          <cell r="A166" t="str">
            <v>Ix Tun Jose Alejandro</v>
          </cell>
          <cell r="B166" t="str">
            <v>18BA0076</v>
          </cell>
          <cell r="C166" t="str">
            <v>DIRECCION DE ADMINISTRACION Y FINANZAS</v>
          </cell>
          <cell r="D166" t="str">
            <v>NOMINA DE EMPLEADOS</v>
          </cell>
          <cell r="E166" t="str">
            <v>BU0023 CHOFER C</v>
          </cell>
          <cell r="F166" t="str">
            <v>ITAL-770220-4E5</v>
          </cell>
          <cell r="G166">
            <v>198.5</v>
          </cell>
        </row>
        <row r="167">
          <cell r="A167" t="str">
            <v>Mata Cox Reyes Marilu</v>
          </cell>
          <cell r="B167" t="str">
            <v>18BA0018</v>
          </cell>
          <cell r="C167" t="str">
            <v>DIRECCION DE ADMINISTRACION Y FINANZAS</v>
          </cell>
          <cell r="D167" t="str">
            <v>NOMINA DE EMPLEADOS</v>
          </cell>
          <cell r="E167" t="str">
            <v>BU0006 SECRETARIA F</v>
          </cell>
          <cell r="F167" t="str">
            <v>MACR-830520-FQ3</v>
          </cell>
          <cell r="G167">
            <v>206.58</v>
          </cell>
        </row>
        <row r="168">
          <cell r="A168" t="str">
            <v>Pinzon Cachon Carlos Desiderio</v>
          </cell>
          <cell r="B168" t="str">
            <v>18IE0723</v>
          </cell>
          <cell r="C168" t="str">
            <v>DIRECCION DE ADMINISTRACION Y FINANZAS</v>
          </cell>
          <cell r="D168" t="str">
            <v>NOMINA DE EMPLEADOS</v>
          </cell>
          <cell r="E168" t="str">
            <v>MM0062 ANALISTA ADMINISTRATIVO F</v>
          </cell>
          <cell r="F168" t="str">
            <v>PICC-530916-JJ3</v>
          </cell>
          <cell r="G168">
            <v>268.8</v>
          </cell>
        </row>
        <row r="169">
          <cell r="A169" t="str">
            <v>Valenzuela Molina Mauricio Alejandro</v>
          </cell>
          <cell r="B169" t="str">
            <v>CON00015</v>
          </cell>
          <cell r="C169" t="str">
            <v>CONFIANZA</v>
          </cell>
          <cell r="D169" t="str">
            <v>NOMINA DE EMPLEADOS</v>
          </cell>
          <cell r="E169" t="str">
            <v>SC0013 DIRECTOR B</v>
          </cell>
          <cell r="F169" t="str">
            <v>VAMM-830924-TP4</v>
          </cell>
          <cell r="G169">
            <v>1646.37</v>
          </cell>
        </row>
        <row r="170">
          <cell r="A170" t="str">
            <v>Aguilar Martinez Maricela</v>
          </cell>
          <cell r="B170" t="str">
            <v>18BA0024</v>
          </cell>
          <cell r="C170" t="str">
            <v>ESTADIO SALVADOR ALVARADO</v>
          </cell>
          <cell r="D170" t="str">
            <v>NOMINA DE EMPLEADOS</v>
          </cell>
          <cell r="E170" t="str">
            <v>MM0041 PROGRAMADOR D</v>
          </cell>
          <cell r="F170" t="str">
            <v>AUMM-670430-CT1</v>
          </cell>
          <cell r="G170">
            <v>306.67</v>
          </cell>
        </row>
        <row r="171">
          <cell r="A171" t="str">
            <v>Barbachano Granados Margarita Isabel</v>
          </cell>
          <cell r="B171" t="str">
            <v>18IC0293</v>
          </cell>
          <cell r="C171" t="str">
            <v>DIRECCION DE ALTO RENDIMIENTO</v>
          </cell>
          <cell r="D171" t="str">
            <v>NOMINA DE EMPLEADOS</v>
          </cell>
          <cell r="E171" t="str">
            <v>MM0097 SECRETARIA I</v>
          </cell>
          <cell r="F171" t="str">
            <v>BAGM-620820-633</v>
          </cell>
          <cell r="G171">
            <v>245.4</v>
          </cell>
        </row>
        <row r="172">
          <cell r="A172" t="str">
            <v>Cahuich Chable Jose Javier</v>
          </cell>
          <cell r="B172" t="str">
            <v>18IC0204</v>
          </cell>
          <cell r="C172" t="str">
            <v>CENTRO DEPORTIVO PARALIMPICO</v>
          </cell>
          <cell r="D172" t="str">
            <v>NOMINA DE EMPLEADOS</v>
          </cell>
          <cell r="E172" t="str">
            <v>MM0027 COORDINADOR A</v>
          </cell>
          <cell r="F172" t="str">
            <v>CACJ-561111-8W0</v>
          </cell>
          <cell r="G172">
            <v>386.7</v>
          </cell>
        </row>
        <row r="173">
          <cell r="A173" t="str">
            <v>Carrillo Puerto Cesar Augusto</v>
          </cell>
          <cell r="B173" t="str">
            <v>18IB0382</v>
          </cell>
          <cell r="C173" t="str">
            <v>DIRECCION DE ALTO RENDIMIENTO</v>
          </cell>
          <cell r="D173" t="str">
            <v>NOMINA DE EMPLEADOS</v>
          </cell>
          <cell r="E173" t="str">
            <v>MM0027 COORDINADOR A</v>
          </cell>
          <cell r="F173" t="str">
            <v>CAPC-800630-955</v>
          </cell>
          <cell r="G173">
            <v>386.7</v>
          </cell>
        </row>
        <row r="174">
          <cell r="A174" t="str">
            <v>Castillo Lizarraga Elda Maria</v>
          </cell>
          <cell r="B174" t="str">
            <v>18IB0072</v>
          </cell>
          <cell r="C174" t="str">
            <v>COMPLEJO DEPORTIVO KUKULCAN</v>
          </cell>
          <cell r="D174" t="str">
            <v>NOMINA DE EMPLEADOS</v>
          </cell>
          <cell r="E174" t="str">
            <v>MM0104 PROMOTOR A</v>
          </cell>
          <cell r="F174" t="str">
            <v>CALE-740922-CT3</v>
          </cell>
          <cell r="G174">
            <v>279.57</v>
          </cell>
        </row>
        <row r="175">
          <cell r="A175" t="str">
            <v>Ceballos Canul Miriam Evangelina</v>
          </cell>
          <cell r="B175" t="str">
            <v>18IB0074</v>
          </cell>
          <cell r="C175" t="str">
            <v>COMPLEJO OLIMPICO DEPORTIVO  INALAMBRICA</v>
          </cell>
          <cell r="D175" t="str">
            <v>NOMINA DE EMPLEADOS</v>
          </cell>
          <cell r="E175" t="str">
            <v>MM0104 PROMOTOR A</v>
          </cell>
          <cell r="F175" t="str">
            <v>CECM-770306-HC1</v>
          </cell>
          <cell r="G175">
            <v>279.57</v>
          </cell>
        </row>
        <row r="176">
          <cell r="A176" t="str">
            <v>Euan Vargas Jose Eduardo</v>
          </cell>
          <cell r="B176" t="str">
            <v>18IC0040</v>
          </cell>
          <cell r="C176" t="str">
            <v>(Ninguno)</v>
          </cell>
          <cell r="D176" t="str">
            <v>NOMINA DE EMPLEADOS</v>
          </cell>
          <cell r="E176" t="str">
            <v>MM0094 JEFE DE OFICINA C</v>
          </cell>
          <cell r="F176" t="str">
            <v>EUVE-790924-7L7</v>
          </cell>
          <cell r="G176">
            <v>221.1</v>
          </cell>
        </row>
        <row r="177">
          <cell r="A177" t="str">
            <v>Fernandez Lugo Mario Emmanuel</v>
          </cell>
          <cell r="B177" t="str">
            <v>18IB0628</v>
          </cell>
          <cell r="C177" t="str">
            <v>DIRECCION DE ALTO RENDIMIENTO</v>
          </cell>
          <cell r="D177" t="str">
            <v>NOMINA DE EMPLEADOS</v>
          </cell>
          <cell r="E177" t="str">
            <v>550    COORDINADOR</v>
          </cell>
          <cell r="F177" t="str">
            <v>FELM-820922-SG7</v>
          </cell>
          <cell r="G177">
            <v>230.08</v>
          </cell>
        </row>
        <row r="178">
          <cell r="A178" t="str">
            <v>Figueroa Chan Maria Eugenia</v>
          </cell>
          <cell r="B178" t="str">
            <v>18IB0100</v>
          </cell>
          <cell r="C178" t="str">
            <v>CENTRO DEPORTIVO PARALIMPICO</v>
          </cell>
          <cell r="D178" t="str">
            <v>NOMINA DE EMPLEADOS</v>
          </cell>
          <cell r="E178" t="str">
            <v>MM0013 COORDINADOR B</v>
          </cell>
          <cell r="F178" t="str">
            <v>FICE-740317-937</v>
          </cell>
          <cell r="G178">
            <v>432.3</v>
          </cell>
        </row>
        <row r="179">
          <cell r="A179" t="str">
            <v>Gomez Cetz Genny Gabriela</v>
          </cell>
          <cell r="B179" t="str">
            <v>18IB0103</v>
          </cell>
          <cell r="C179" t="str">
            <v>DIRECCION DE ALTO RENDIMIENTO</v>
          </cell>
          <cell r="D179" t="str">
            <v>NOMINA DE EMPLEADOS</v>
          </cell>
          <cell r="E179" t="str">
            <v>MM0062 ANALISTA ADMINISTRATIVO F</v>
          </cell>
          <cell r="F179" t="str">
            <v>GOCG-680911-FH7</v>
          </cell>
          <cell r="G179">
            <v>268.8</v>
          </cell>
        </row>
        <row r="180">
          <cell r="A180" t="str">
            <v>Gonzalez Ruiz Oscar Mateo</v>
          </cell>
          <cell r="B180" t="str">
            <v>18IB0107</v>
          </cell>
          <cell r="C180" t="str">
            <v>DIRECCION DE ALTO RENDIMIENTO</v>
          </cell>
          <cell r="D180" t="str">
            <v>NOMINA DE EMPLEADOS</v>
          </cell>
          <cell r="E180" t="str">
            <v>BU0004 AUXILIAR ADMINISTRATIVO J</v>
          </cell>
          <cell r="F180" t="str">
            <v>GORO-811030-UH3</v>
          </cell>
          <cell r="G180">
            <v>209.28</v>
          </cell>
        </row>
        <row r="181">
          <cell r="A181" t="str">
            <v>Herrera Marrufo Juan Antonio</v>
          </cell>
          <cell r="B181" t="str">
            <v>18IB0115</v>
          </cell>
          <cell r="C181" t="str">
            <v>DIRECCION DE ALTO RENDIMIENTO</v>
          </cell>
          <cell r="D181" t="str">
            <v>NOMINA DE EMPLEADOS</v>
          </cell>
          <cell r="E181" t="str">
            <v>MM0041 PROGRAMADOR D</v>
          </cell>
          <cell r="F181" t="str">
            <v>HEMJ-581201-A4A</v>
          </cell>
          <cell r="G181">
            <v>306.67</v>
          </cell>
        </row>
        <row r="182">
          <cell r="A182" t="str">
            <v>Hurtado Legorreta Manuel</v>
          </cell>
          <cell r="B182" t="str">
            <v>18IB0118</v>
          </cell>
          <cell r="C182" t="str">
            <v>(Ninguno)</v>
          </cell>
          <cell r="D182" t="str">
            <v>NOMINA DE EMPLEADOS</v>
          </cell>
          <cell r="E182" t="str">
            <v>MM0104 PROMOTOR A</v>
          </cell>
          <cell r="F182" t="str">
            <v>HULM-630526-DQ8</v>
          </cell>
          <cell r="G182">
            <v>279.57</v>
          </cell>
        </row>
        <row r="183">
          <cell r="A183" t="str">
            <v>Ku Cauich Lourdes Maria</v>
          </cell>
          <cell r="B183" t="str">
            <v>18IB0084</v>
          </cell>
          <cell r="C183" t="str">
            <v>DIRECCION DE ALTO RENDIMIENTO</v>
          </cell>
          <cell r="D183" t="str">
            <v>NOMINA DE EMPLEADOS</v>
          </cell>
          <cell r="E183" t="str">
            <v>MM0041 PROGRAMADOR D</v>
          </cell>
          <cell r="F183" t="str">
            <v>CUCL-620122-9T5</v>
          </cell>
          <cell r="G183">
            <v>306.67</v>
          </cell>
        </row>
        <row r="184">
          <cell r="A184" t="str">
            <v>Lugo Sanchez Effy Guadalupe</v>
          </cell>
          <cell r="B184" t="str">
            <v>18IB0374</v>
          </cell>
          <cell r="C184" t="str">
            <v>DIRECCION DE ALTO RENDIMIENTO</v>
          </cell>
          <cell r="D184" t="str">
            <v>NOMINA DE EMPLEADOS</v>
          </cell>
          <cell r="E184" t="str">
            <v>MM0027 COORDINADOR A</v>
          </cell>
          <cell r="F184" t="str">
            <v>LUSE-850330-7G7</v>
          </cell>
          <cell r="G184">
            <v>386.7</v>
          </cell>
        </row>
        <row r="185">
          <cell r="A185" t="str">
            <v>Marrufo Morales Landy Margarita</v>
          </cell>
          <cell r="B185" t="str">
            <v>18IB0135</v>
          </cell>
          <cell r="C185" t="str">
            <v>COMPLEJO DEPORTIVO KUKULCAN</v>
          </cell>
          <cell r="D185" t="str">
            <v>NOMINA DE EMPLEADOS</v>
          </cell>
          <cell r="E185" t="str">
            <v>BU0064 AUXILIAR ADMINISTRATIVO A</v>
          </cell>
          <cell r="F185" t="str">
            <v>MAML-610627-EM9</v>
          </cell>
          <cell r="G185">
            <v>180.23</v>
          </cell>
        </row>
        <row r="186">
          <cell r="A186" t="str">
            <v>Martinez Cua Jose Modesto</v>
          </cell>
          <cell r="B186" t="str">
            <v>18IC0263</v>
          </cell>
          <cell r="C186" t="str">
            <v>COMPLEJO DEPORTIVO KUKULCAN</v>
          </cell>
          <cell r="D186" t="str">
            <v>NOMINA DE EMPLEADOS</v>
          </cell>
          <cell r="E186" t="str">
            <v>BU0070 INSTRUCTOR DEPORTIVO A</v>
          </cell>
          <cell r="F186" t="str">
            <v>MACM-660212-1T9</v>
          </cell>
          <cell r="G186">
            <v>165.02</v>
          </cell>
        </row>
        <row r="187">
          <cell r="A187" t="str">
            <v>Navarro Ramirez Miguel Angel</v>
          </cell>
          <cell r="B187" t="str">
            <v>CONF0027</v>
          </cell>
          <cell r="C187" t="str">
            <v>CONFIANZA</v>
          </cell>
          <cell r="D187" t="str">
            <v>NOMINA DE EMPLEADOS</v>
          </cell>
          <cell r="E187" t="str">
            <v>SC0022 DIRECTOR A</v>
          </cell>
          <cell r="F187" t="str">
            <v>NARM-671226-648</v>
          </cell>
          <cell r="G187">
            <v>1317.1</v>
          </cell>
        </row>
        <row r="188">
          <cell r="A188" t="str">
            <v>Quiroz Rivas Israel Abraham</v>
          </cell>
          <cell r="B188" t="str">
            <v>18PB0302</v>
          </cell>
          <cell r="C188" t="str">
            <v>DIRECCION DE ALTO RENDIMIENTO</v>
          </cell>
          <cell r="D188" t="str">
            <v>NOMINA DE EMPLEADOS</v>
          </cell>
          <cell r="E188" t="str">
            <v>MM0069 ANALISTA ADMINISTRATIVO E</v>
          </cell>
          <cell r="F188" t="str">
            <v>QURI-721009-9S1</v>
          </cell>
          <cell r="G188">
            <v>252.37</v>
          </cell>
        </row>
        <row r="189">
          <cell r="A189" t="str">
            <v>Vega Diaz Mario Horacio</v>
          </cell>
          <cell r="B189" t="str">
            <v>18IB0197</v>
          </cell>
          <cell r="C189" t="str">
            <v>DIRECCION DE ALTO RENDIMIENTO</v>
          </cell>
          <cell r="D189" t="str">
            <v>NOMINA DE EMPLEADOS</v>
          </cell>
          <cell r="E189" t="str">
            <v>MM0041 PROGRAMADOR D</v>
          </cell>
          <cell r="F189" t="str">
            <v>VEDM-580801-SN2</v>
          </cell>
          <cell r="G189">
            <v>306.67</v>
          </cell>
        </row>
        <row r="190">
          <cell r="A190" t="str">
            <v>Zaldivar Sosa Rebeca Antonia</v>
          </cell>
          <cell r="B190" t="str">
            <v>18IB0205</v>
          </cell>
          <cell r="C190" t="str">
            <v>DIRECCION DE ALTO RENDIMIENTO</v>
          </cell>
          <cell r="D190" t="str">
            <v>NOMINA DE EMPLEADOS</v>
          </cell>
          <cell r="E190" t="str">
            <v>MM0027 COORDINADOR A</v>
          </cell>
          <cell r="F190" t="str">
            <v>ZASR-690105-5P2</v>
          </cell>
          <cell r="G190">
            <v>386.7</v>
          </cell>
        </row>
        <row r="191">
          <cell r="A191" t="str">
            <v>Herrera Rosiles Ivan Alberto</v>
          </cell>
          <cell r="B191" t="str">
            <v>CONF0005</v>
          </cell>
          <cell r="C191" t="str">
            <v>CONFIANZA</v>
          </cell>
          <cell r="D191" t="str">
            <v>NOMINA DE EMPLEADOS</v>
          </cell>
          <cell r="E191" t="str">
            <v>SC0022 DIRECTOR A</v>
          </cell>
          <cell r="F191" t="str">
            <v>HERI-880524-DQ4</v>
          </cell>
          <cell r="G191">
            <v>1317.1</v>
          </cell>
        </row>
        <row r="192">
          <cell r="A192" t="str">
            <v>Parra Parra Nidia Guadalupe</v>
          </cell>
          <cell r="B192" t="str">
            <v>18IC0055</v>
          </cell>
          <cell r="C192" t="str">
            <v>DIRECCION DE PROMOCION DEPORTIVA</v>
          </cell>
          <cell r="D192" t="str">
            <v>NOMINA DE EMPLEADOS</v>
          </cell>
          <cell r="E192" t="str">
            <v>BU0055 SECRETARIA A</v>
          </cell>
          <cell r="F192" t="str">
            <v>PAPN-630702-DC1</v>
          </cell>
          <cell r="G192">
            <v>184.91</v>
          </cell>
        </row>
        <row r="193">
          <cell r="A193" t="str">
            <v>Serrano Rodriguez Miguel Felipe</v>
          </cell>
          <cell r="B193" t="str">
            <v>18BA0084</v>
          </cell>
          <cell r="C193" t="str">
            <v>DIRECCION DE PROMOCION DEPORTIVA</v>
          </cell>
          <cell r="D193" t="str">
            <v>NOMINA DE EMPLEADOS</v>
          </cell>
          <cell r="E193" t="str">
            <v>BU0072 INSTRUCTOR DEPORTIVO B</v>
          </cell>
          <cell r="F193" t="str">
            <v>SERM-640923-9X1</v>
          </cell>
          <cell r="G193">
            <v>241.21</v>
          </cell>
        </row>
        <row r="194">
          <cell r="A194" t="str">
            <v>Capetillo Vallado Juan Pablo</v>
          </cell>
          <cell r="B194" t="str">
            <v>CON00013</v>
          </cell>
          <cell r="C194" t="str">
            <v>CONFIANZA</v>
          </cell>
          <cell r="D194" t="str">
            <v>NOMINA DE EMPLEADOS</v>
          </cell>
          <cell r="E194" t="str">
            <v>SC0022 DIRECTOR A</v>
          </cell>
          <cell r="F194" t="str">
            <v>CAVJ-810429-BY7</v>
          </cell>
          <cell r="G194">
            <v>1317.1</v>
          </cell>
        </row>
        <row r="195">
          <cell r="A195" t="str">
            <v>Dzib Gonzalez Maria Azucena</v>
          </cell>
          <cell r="B195" t="str">
            <v>18IE0605</v>
          </cell>
          <cell r="C195" t="str">
            <v>DIRECCION DE PROYECTOS ESTRATEGICOS</v>
          </cell>
          <cell r="D195" t="str">
            <v>NOMINA DE EMPLEADOS</v>
          </cell>
          <cell r="E195" t="str">
            <v>BU0004 AUXILIAR ADMINISTRATIVO J</v>
          </cell>
          <cell r="F195" t="str">
            <v>DIGA-790805-VE2</v>
          </cell>
          <cell r="G195">
            <v>209.28</v>
          </cell>
        </row>
        <row r="196">
          <cell r="A196" t="str">
            <v>Nuñez Ortega Gelmy Yamire</v>
          </cell>
          <cell r="B196" t="str">
            <v>18IE0671</v>
          </cell>
          <cell r="C196" t="str">
            <v>DIRECCION DE PROYECTOS ESTRATEGICOS</v>
          </cell>
          <cell r="D196" t="str">
            <v>NOMINA DE EMPLEADOS</v>
          </cell>
          <cell r="E196" t="str">
            <v>BU0050 AUXILIAR ADMINISTRATIVO D</v>
          </cell>
          <cell r="F196" t="str">
            <v>NUOG-661123-QX5</v>
          </cell>
          <cell r="G196">
            <v>187.75</v>
          </cell>
        </row>
        <row r="197">
          <cell r="A197" t="str">
            <v>Esteban Abud Jorge Antonio</v>
          </cell>
          <cell r="B197" t="str">
            <v>CON00005</v>
          </cell>
          <cell r="C197" t="str">
            <v>CONFIANZA</v>
          </cell>
          <cell r="D197" t="str">
            <v>NOMINA DE EMPLEADOS</v>
          </cell>
          <cell r="E197" t="str">
            <v>SC0013 DIRECTOR B</v>
          </cell>
          <cell r="F197" t="str">
            <v>EEAJ-700429-HW2</v>
          </cell>
          <cell r="G197">
            <v>1646.37</v>
          </cell>
        </row>
        <row r="198">
          <cell r="A198" t="str">
            <v>Zepeda Garcia Xochitl Selene</v>
          </cell>
          <cell r="B198" t="str">
            <v>18IC0305</v>
          </cell>
          <cell r="C198" t="str">
            <v>DIRECCION DE VINC Y UNIDADES DEPORTIVAS</v>
          </cell>
          <cell r="D198" t="str">
            <v>NOMINA DE EMPLEADOS</v>
          </cell>
          <cell r="E198" t="str">
            <v>MM0041 PROGRAMADOR D</v>
          </cell>
          <cell r="F198" t="str">
            <v>ZEGX-740709-G7A</v>
          </cell>
          <cell r="G198">
            <v>306.67</v>
          </cell>
        </row>
        <row r="199">
          <cell r="A199" t="str">
            <v>Cardenas Tun Karla Del Rosario</v>
          </cell>
          <cell r="B199" t="str">
            <v>18IC0304</v>
          </cell>
          <cell r="C199" t="str">
            <v>DIRECCION GENERAL</v>
          </cell>
          <cell r="D199" t="str">
            <v>NOMINA DE EMPLEADOS</v>
          </cell>
          <cell r="E199" t="str">
            <v>MM0027 COORDINADOR A</v>
          </cell>
          <cell r="F199" t="str">
            <v>CATK-850425-BK0</v>
          </cell>
          <cell r="G199">
            <v>386.7</v>
          </cell>
        </row>
        <row r="200">
          <cell r="A200" t="str">
            <v>Castro Albornoz Maria Isabel</v>
          </cell>
          <cell r="B200" t="str">
            <v>18IB0369</v>
          </cell>
          <cell r="C200" t="str">
            <v>DIRECCION GENERAL</v>
          </cell>
          <cell r="D200" t="str">
            <v>NOMINA DE EMPLEADOS</v>
          </cell>
          <cell r="E200" t="str">
            <v>BU0004 AUXILIAR ADMINISTRATIVO J</v>
          </cell>
          <cell r="F200" t="str">
            <v>CAAI-870911-GF1</v>
          </cell>
          <cell r="G200">
            <v>209.28</v>
          </cell>
        </row>
        <row r="201">
          <cell r="A201" t="str">
            <v>Ceron Concha Leticia Margarita</v>
          </cell>
          <cell r="B201" t="str">
            <v>18IC0049</v>
          </cell>
          <cell r="C201" t="str">
            <v>DIRECCION JURIDICA</v>
          </cell>
          <cell r="D201" t="str">
            <v>NOMINA DE EMPLEADOS</v>
          </cell>
          <cell r="E201" t="str">
            <v>MM0069 ANALISTA ADMINISTRATIVO E</v>
          </cell>
          <cell r="F201" t="str">
            <v>CECL-730519-MM1</v>
          </cell>
          <cell r="G201">
            <v>252.37</v>
          </cell>
        </row>
        <row r="202">
          <cell r="A202" t="str">
            <v>Saenz Castillo Carlos Xavier</v>
          </cell>
          <cell r="B202" t="str">
            <v>CON00001</v>
          </cell>
          <cell r="C202" t="str">
            <v>CONFIANZA</v>
          </cell>
          <cell r="D202" t="str">
            <v>NOMINA DE EMPLEADOS</v>
          </cell>
          <cell r="E202" t="str">
            <v>SC0164 DIRECTOR GENERAL</v>
          </cell>
          <cell r="F202" t="str">
            <v>SACC-670110-FR8</v>
          </cell>
          <cell r="G202">
            <v>2545.9299999999998</v>
          </cell>
        </row>
        <row r="203">
          <cell r="A203" t="str">
            <v>Arriola Burgos Gustavo</v>
          </cell>
          <cell r="B203" t="str">
            <v>18BA0083</v>
          </cell>
          <cell r="C203" t="str">
            <v>DIRECCION JURIDICA</v>
          </cell>
          <cell r="D203" t="str">
            <v>NOMINA DE EMPLEADOS</v>
          </cell>
          <cell r="E203" t="str">
            <v>MM0097 SECRETARIA I</v>
          </cell>
          <cell r="F203" t="str">
            <v>AIBG-930815-8X5</v>
          </cell>
          <cell r="G203">
            <v>245.4</v>
          </cell>
        </row>
        <row r="204">
          <cell r="A204" t="str">
            <v>Basto Sosa Ana Beatriz</v>
          </cell>
          <cell r="B204" t="str">
            <v>18IC0551</v>
          </cell>
          <cell r="C204" t="str">
            <v>ESTADIO SALVADOR ALVARADO</v>
          </cell>
          <cell r="D204" t="str">
            <v>NOMINA DE EMPLEADOS</v>
          </cell>
          <cell r="E204" t="str">
            <v>BU0066 AUXILIAR DE SERVICIO A</v>
          </cell>
          <cell r="F204" t="str">
            <v>BASA-630204-RI5</v>
          </cell>
          <cell r="G204">
            <v>179.33</v>
          </cell>
        </row>
        <row r="205">
          <cell r="A205" t="str">
            <v>Caamal Cime Bernabe</v>
          </cell>
          <cell r="B205" t="str">
            <v>18IB0629</v>
          </cell>
          <cell r="C205" t="str">
            <v>ESTADIO SALVADOR ALVARADO</v>
          </cell>
          <cell r="D205" t="str">
            <v>NOMINA DE EMPLEADOS</v>
          </cell>
          <cell r="E205" t="str">
            <v>BU0062 VIGILANTE C</v>
          </cell>
          <cell r="F205" t="str">
            <v>CACB-740816-VA8</v>
          </cell>
          <cell r="G205">
            <v>182.76</v>
          </cell>
        </row>
        <row r="206">
          <cell r="A206" t="str">
            <v>Canul Crespo Jose Federico</v>
          </cell>
          <cell r="B206" t="str">
            <v>18IE0668</v>
          </cell>
          <cell r="C206" t="str">
            <v>ESTADIO SALVADOR ALVARADO</v>
          </cell>
          <cell r="D206" t="str">
            <v>NOMINA DE EMPLEADOS</v>
          </cell>
          <cell r="E206" t="str">
            <v>BU0032 ENCARGADO A</v>
          </cell>
          <cell r="F206" t="str">
            <v>CACF-721226-U25</v>
          </cell>
          <cell r="G206">
            <v>195.86</v>
          </cell>
        </row>
        <row r="207">
          <cell r="A207" t="str">
            <v>Carrillo Amaya Adolfo Esteban</v>
          </cell>
          <cell r="B207" t="str">
            <v>18IB0591</v>
          </cell>
          <cell r="C207" t="str">
            <v>ESTADIO SALVADOR ALVARADO</v>
          </cell>
          <cell r="D207" t="str">
            <v>NOMINA DE EMPLEADOS</v>
          </cell>
          <cell r="E207" t="str">
            <v>550    COORDINADOR</v>
          </cell>
          <cell r="F207" t="str">
            <v>CAAA-690420-2E2</v>
          </cell>
          <cell r="G207">
            <v>230.08</v>
          </cell>
        </row>
        <row r="208">
          <cell r="A208" t="str">
            <v>Carrillo Carrillo Rusell Fernando</v>
          </cell>
          <cell r="B208" t="str">
            <v>18IB0598</v>
          </cell>
          <cell r="C208" t="str">
            <v>ESTADIO SALVADOR ALVARADO</v>
          </cell>
          <cell r="D208" t="str">
            <v>NOMINA DE EMPLEADOS</v>
          </cell>
          <cell r="E208" t="str">
            <v>BU0061 AUXILIAR DE SERVICIO B</v>
          </cell>
          <cell r="F208" t="str">
            <v>CACR-650519-7V8</v>
          </cell>
          <cell r="G208">
            <v>182.76</v>
          </cell>
        </row>
        <row r="209">
          <cell r="A209" t="str">
            <v>Centeno Pacheco Cecilia De Jesus</v>
          </cell>
          <cell r="B209" t="str">
            <v>18IC0116</v>
          </cell>
          <cell r="C209" t="str">
            <v>ESTADIO SALVADOR ALVARADO</v>
          </cell>
          <cell r="D209" t="str">
            <v>NOMINA DE EMPLEADOS</v>
          </cell>
          <cell r="E209" t="str">
            <v>MM0097 SECRETARIA I</v>
          </cell>
          <cell r="F209" t="str">
            <v>CEPC-851122-3S6</v>
          </cell>
          <cell r="G209">
            <v>245.4</v>
          </cell>
        </row>
        <row r="210">
          <cell r="A210" t="str">
            <v>Chim Ek Alvaro</v>
          </cell>
          <cell r="B210" t="str">
            <v>18BB0217</v>
          </cell>
          <cell r="C210" t="str">
            <v>ESTADIO SALVADOR ALVARADO</v>
          </cell>
          <cell r="D210" t="str">
            <v>NOMINA DE EMPLEADOS</v>
          </cell>
          <cell r="E210" t="str">
            <v>BU0061 AUXILIAR DE SERVICIO B</v>
          </cell>
          <cell r="F210" t="str">
            <v>CIEA-680727-249</v>
          </cell>
          <cell r="G210">
            <v>182.76</v>
          </cell>
        </row>
        <row r="211">
          <cell r="A211" t="str">
            <v>Colli Lopez Martha Feliciana</v>
          </cell>
          <cell r="B211" t="str">
            <v>18IB0079</v>
          </cell>
          <cell r="C211" t="str">
            <v>ESTADIO SALVADOR ALVARADO</v>
          </cell>
          <cell r="D211" t="str">
            <v>NOMINA DE EMPLEADOS</v>
          </cell>
          <cell r="E211" t="str">
            <v>550    COORDINADOR</v>
          </cell>
          <cell r="F211" t="str">
            <v>COLM-670520-CC5</v>
          </cell>
          <cell r="G211">
            <v>230.08</v>
          </cell>
        </row>
        <row r="212">
          <cell r="A212" t="str">
            <v>Espinosa Ortega Francisco Javier</v>
          </cell>
          <cell r="B212" t="str">
            <v>18BB0220</v>
          </cell>
          <cell r="C212" t="str">
            <v>ESTADIO SALVADOR ALVARADO</v>
          </cell>
          <cell r="D212" t="str">
            <v>NOMINA DE EMPLEADOS</v>
          </cell>
          <cell r="E212" t="str">
            <v>BU0066 AUXILIAR DE SERVICIO A</v>
          </cell>
          <cell r="F212" t="str">
            <v>EIOF-681008-HT9</v>
          </cell>
          <cell r="G212">
            <v>179.33</v>
          </cell>
        </row>
        <row r="213">
          <cell r="A213" t="str">
            <v>Hernandez Martinez Gloria Mercedes</v>
          </cell>
          <cell r="B213" t="str">
            <v>18BA0040</v>
          </cell>
          <cell r="C213" t="str">
            <v>ESTADIO SALVADOR ALVARADO</v>
          </cell>
          <cell r="D213" t="str">
            <v>NOMINA DE EMPLEADOS</v>
          </cell>
          <cell r="E213" t="str">
            <v>BU0061 AUXILIAR DE SERVICIO B</v>
          </cell>
          <cell r="F213" t="str">
            <v>HEMG-690727-E57</v>
          </cell>
          <cell r="G213">
            <v>182.76</v>
          </cell>
        </row>
        <row r="214">
          <cell r="A214" t="str">
            <v>Herrera Pech Mario Enrique</v>
          </cell>
          <cell r="B214" t="str">
            <v>18BA0034</v>
          </cell>
          <cell r="C214" t="str">
            <v>ESTADIO SALVADOR ALVARADO</v>
          </cell>
          <cell r="D214" t="str">
            <v>NOMINA DE EMPLEADOS</v>
          </cell>
          <cell r="E214" t="str">
            <v>BU0061 AUXILIAR DE SERVICIO B</v>
          </cell>
          <cell r="F214" t="str">
            <v>HEPM-590126-7Q6</v>
          </cell>
          <cell r="G214">
            <v>182.76</v>
          </cell>
        </row>
        <row r="215">
          <cell r="A215" t="str">
            <v>Huchim Osalde Diego Martin</v>
          </cell>
          <cell r="B215" t="str">
            <v>18IB0589</v>
          </cell>
          <cell r="C215" t="str">
            <v>ESTADIO SALVADOR ALVARADO</v>
          </cell>
          <cell r="D215" t="str">
            <v>NOMINA DE EMPLEADOS</v>
          </cell>
          <cell r="E215" t="str">
            <v>MM0044 COORDINADOR DE PROYECTOS</v>
          </cell>
          <cell r="F215" t="str">
            <v>HUOD-870812-9I4</v>
          </cell>
          <cell r="G215">
            <v>296.33</v>
          </cell>
        </row>
        <row r="216">
          <cell r="A216" t="str">
            <v>Ku Pat Miguel Alexander</v>
          </cell>
          <cell r="B216" t="str">
            <v>18IE0738</v>
          </cell>
          <cell r="C216" t="str">
            <v>ESTADIO SALVADOR ALVARADO</v>
          </cell>
          <cell r="D216" t="str">
            <v>NOMINA DE EMPLEADOS</v>
          </cell>
          <cell r="E216" t="str">
            <v>BU0061 AUXILIAR DE SERVICIO B</v>
          </cell>
          <cell r="F216" t="str">
            <v>KUPM-850712-993</v>
          </cell>
          <cell r="G216">
            <v>182.76</v>
          </cell>
        </row>
        <row r="217">
          <cell r="A217" t="str">
            <v>Lara Vargas Manuel Alejandro</v>
          </cell>
          <cell r="B217" t="str">
            <v>18BA0016</v>
          </cell>
          <cell r="C217" t="str">
            <v>ESTADIO SALVADOR ALVARADO</v>
          </cell>
          <cell r="D217" t="str">
            <v>NOMINA DE EMPLEADOS</v>
          </cell>
          <cell r="E217" t="str">
            <v>SC0097 COORDINADOR C</v>
          </cell>
          <cell r="F217" t="str">
            <v>LAVM-751017-J1A</v>
          </cell>
          <cell r="G217">
            <v>492.07</v>
          </cell>
        </row>
        <row r="218">
          <cell r="A218" t="str">
            <v>Medina Cetina Jose Luis</v>
          </cell>
          <cell r="B218" t="str">
            <v>18BB0229</v>
          </cell>
          <cell r="C218" t="str">
            <v>ESTADIO SALVADOR ALVARADO</v>
          </cell>
          <cell r="D218" t="str">
            <v>NOMINA DE EMPLEADOS</v>
          </cell>
          <cell r="E218" t="str">
            <v>BU0064 AUXILIAR ADMINISTRATIVO A</v>
          </cell>
          <cell r="F218" t="str">
            <v>MECL-520915-9U9</v>
          </cell>
          <cell r="G218">
            <v>180.23</v>
          </cell>
        </row>
        <row r="219">
          <cell r="A219" t="str">
            <v>Mier Perez Luis Ricardo</v>
          </cell>
          <cell r="B219" t="str">
            <v>18BB0230</v>
          </cell>
          <cell r="C219" t="str">
            <v>ESTADIO SALVADOR ALVARADO</v>
          </cell>
          <cell r="D219" t="str">
            <v>NOMINA DE EMPLEADOS</v>
          </cell>
          <cell r="E219" t="str">
            <v>MM0094 JEFE DE OFICINA C</v>
          </cell>
          <cell r="F219" t="str">
            <v>MIPL-460403-EG7</v>
          </cell>
          <cell r="G219">
            <v>221.1</v>
          </cell>
        </row>
        <row r="220">
          <cell r="A220" t="str">
            <v>Molina Torres Jose De Jesus</v>
          </cell>
          <cell r="B220" t="str">
            <v>CONF0015</v>
          </cell>
          <cell r="C220" t="str">
            <v>CONFIANZA</v>
          </cell>
          <cell r="D220" t="str">
            <v>NOMINA DE EMPLEADOS</v>
          </cell>
          <cell r="E220" t="str">
            <v>SC0029 JEFE DE DEPARTAMENTO C</v>
          </cell>
          <cell r="F220" t="str">
            <v>MOTJ-640825-4B5</v>
          </cell>
          <cell r="G220">
            <v>1095.73</v>
          </cell>
        </row>
        <row r="221">
          <cell r="A221" t="str">
            <v>Moo Aguayo Jorge San Miguel</v>
          </cell>
          <cell r="B221" t="str">
            <v>18BB0231</v>
          </cell>
          <cell r="C221" t="str">
            <v>ESTADIO SALVADOR ALVARADO</v>
          </cell>
          <cell r="D221" t="str">
            <v>NOMINA DE EMPLEADOS</v>
          </cell>
          <cell r="E221" t="str">
            <v>BU0061 AUXILIAR DE SERVICIO B</v>
          </cell>
          <cell r="F221" t="str">
            <v>MOAJ-790921-6U8</v>
          </cell>
          <cell r="G221">
            <v>182.76</v>
          </cell>
        </row>
        <row r="222">
          <cell r="A222" t="str">
            <v>Moo Aguayo Manuel David</v>
          </cell>
          <cell r="B222" t="str">
            <v>18BB0232</v>
          </cell>
          <cell r="C222" t="str">
            <v>ESTADIO SALVADOR ALVARADO</v>
          </cell>
          <cell r="D222" t="str">
            <v>NOMINA DE EMPLEADOS</v>
          </cell>
          <cell r="E222" t="str">
            <v>BU0032 ENCARGADO A</v>
          </cell>
          <cell r="F222" t="str">
            <v>MOAM-750206-D22</v>
          </cell>
          <cell r="G222">
            <v>195.86</v>
          </cell>
        </row>
        <row r="223">
          <cell r="A223" t="str">
            <v>Morales Varguez Sugely Elena</v>
          </cell>
          <cell r="B223" t="str">
            <v>18EB0265</v>
          </cell>
          <cell r="C223" t="str">
            <v>ESTADIO SALVADOR ALVARADO</v>
          </cell>
          <cell r="D223" t="str">
            <v>NOMINA DE EMPLEADOS</v>
          </cell>
          <cell r="E223" t="str">
            <v>BU0061 AUXILIAR DE SERVICIO B</v>
          </cell>
          <cell r="F223" t="str">
            <v>MOVS-761217-NV5</v>
          </cell>
          <cell r="G223">
            <v>182.76</v>
          </cell>
        </row>
        <row r="224">
          <cell r="A224" t="str">
            <v>Naal Ek Manuel Filiberto</v>
          </cell>
          <cell r="B224" t="str">
            <v>18IB0600</v>
          </cell>
          <cell r="C224" t="str">
            <v>ESTADIO SALVADOR ALVARADO</v>
          </cell>
          <cell r="D224" t="str">
            <v>NOMINA DE EMPLEADOS</v>
          </cell>
          <cell r="E224" t="str">
            <v>BU0068 VIGILANTE A</v>
          </cell>
          <cell r="F224" t="str">
            <v>NAEM-881112-BZ7</v>
          </cell>
          <cell r="G224">
            <v>175.03</v>
          </cell>
        </row>
        <row r="225">
          <cell r="A225" t="str">
            <v>Ortega Kantun Fernanda Emilia</v>
          </cell>
          <cell r="B225" t="str">
            <v>18IC0297</v>
          </cell>
          <cell r="C225" t="str">
            <v>ESTADIO SALVADOR ALVARADO</v>
          </cell>
          <cell r="D225" t="str">
            <v>NOMINA DE EMPLEADOS</v>
          </cell>
          <cell r="E225" t="str">
            <v>BU0061 AUXILIAR DE SERVICIO B</v>
          </cell>
          <cell r="F225" t="str">
            <v>OEKF-680530-GQ5</v>
          </cell>
          <cell r="G225">
            <v>182.76</v>
          </cell>
        </row>
        <row r="226">
          <cell r="A226" t="str">
            <v>Rubio Cetina Guillermo De Jesus</v>
          </cell>
          <cell r="B226" t="str">
            <v>18IB0181</v>
          </cell>
          <cell r="C226" t="str">
            <v>ESTADIO SALVADOR ALVARADO</v>
          </cell>
          <cell r="D226" t="str">
            <v>NOMINA DE EMPLEADOS</v>
          </cell>
          <cell r="E226" t="str">
            <v>MM0099 AUXILIAR ADMINISTRATIVO K</v>
          </cell>
          <cell r="F226" t="str">
            <v>RUCG-630625-7KA</v>
          </cell>
          <cell r="G226">
            <v>211.95</v>
          </cell>
        </row>
        <row r="227">
          <cell r="A227" t="str">
            <v>Sanchez Concha Alma Delia</v>
          </cell>
          <cell r="B227" t="str">
            <v>18IE0682</v>
          </cell>
          <cell r="C227" t="str">
            <v>ESTADIO SALVADOR ALVARADO</v>
          </cell>
          <cell r="D227" t="str">
            <v>NOMINA DE EMPLEADOS</v>
          </cell>
          <cell r="E227" t="str">
            <v>BU0061 AUXILIAR DE SERVICIO B</v>
          </cell>
          <cell r="F227" t="str">
            <v>SACA-660928-1J0</v>
          </cell>
          <cell r="G227">
            <v>182.76</v>
          </cell>
        </row>
        <row r="228">
          <cell r="A228" t="str">
            <v>Suarez Varguez Cindy Maria</v>
          </cell>
          <cell r="B228" t="str">
            <v>18BA0049</v>
          </cell>
          <cell r="C228" t="str">
            <v>ESTADIO SALVADOR ALVARADO</v>
          </cell>
          <cell r="D228" t="str">
            <v>NOMINA DE EMPLEADOS</v>
          </cell>
          <cell r="E228" t="str">
            <v>BU0061 AUXILIAR DE SERVICIO B</v>
          </cell>
          <cell r="F228" t="str">
            <v>SUVC-841205-SM1</v>
          </cell>
          <cell r="G228">
            <v>182.76</v>
          </cell>
        </row>
        <row r="229">
          <cell r="A229" t="str">
            <v>Tamayo Muñoz Jorge Humberto</v>
          </cell>
          <cell r="B229" t="str">
            <v>18IC0303</v>
          </cell>
          <cell r="C229" t="str">
            <v>ESTADIO SALVADOR ALVARADO</v>
          </cell>
          <cell r="D229" t="str">
            <v>NOMINA DE EMPLEADOS</v>
          </cell>
          <cell r="E229" t="str">
            <v>BU0066 AUXILIAR DE SERVICIO A</v>
          </cell>
          <cell r="F229" t="str">
            <v>TAMJ-861001-17A</v>
          </cell>
          <cell r="G229">
            <v>179.33</v>
          </cell>
        </row>
        <row r="230">
          <cell r="A230" t="str">
            <v>Uc Lopez Eulogio</v>
          </cell>
          <cell r="B230" t="str">
            <v>18IC0213</v>
          </cell>
          <cell r="C230" t="str">
            <v>ESTADIO SALVADOR ALVARADO</v>
          </cell>
          <cell r="D230" t="str">
            <v>NOMINA DE EMPLEADOS</v>
          </cell>
          <cell r="E230" t="str">
            <v>BU0065 VIGILANTE B</v>
          </cell>
          <cell r="F230" t="str">
            <v>ULEU-520311-V81</v>
          </cell>
          <cell r="G230">
            <v>179.33</v>
          </cell>
        </row>
        <row r="231">
          <cell r="A231" t="str">
            <v>Vidal Gijon Henry Alberto</v>
          </cell>
          <cell r="B231" t="str">
            <v>18IB0200</v>
          </cell>
          <cell r="C231" t="str">
            <v>ESTADIO SALVADOR ALVARADO</v>
          </cell>
          <cell r="D231" t="str">
            <v>NOMINA DE EMPLEADOS</v>
          </cell>
          <cell r="E231" t="str">
            <v>BU0072 INSTRUCTOR DEPORTIVO B</v>
          </cell>
          <cell r="F231" t="str">
            <v>VIGH-601120-CI6</v>
          </cell>
          <cell r="G231">
            <v>241.21</v>
          </cell>
        </row>
        <row r="232">
          <cell r="A232" t="str">
            <v>Amaya Ortega Angel Oswaldo</v>
          </cell>
          <cell r="B232" t="str">
            <v>18BA0078</v>
          </cell>
          <cell r="C232" t="str">
            <v>EVENTOS ESPECIALES</v>
          </cell>
          <cell r="D232" t="str">
            <v>NOMINA DE EMPLEADOS</v>
          </cell>
          <cell r="E232" t="str">
            <v>BU0066 AUXILIAR DE SERVICIO A</v>
          </cell>
          <cell r="F232" t="str">
            <v>AAOA-751030-MS6</v>
          </cell>
          <cell r="G232">
            <v>179.33</v>
          </cell>
        </row>
        <row r="233">
          <cell r="A233" t="str">
            <v>Arenas Salazar Juan</v>
          </cell>
          <cell r="B233" t="str">
            <v>18BA0080</v>
          </cell>
          <cell r="C233" t="str">
            <v>EVENTOS ESPECIALES</v>
          </cell>
          <cell r="D233" t="str">
            <v>NOMINA DE EMPLEADOS</v>
          </cell>
          <cell r="E233" t="str">
            <v>BU0064 AUXILIAR ADMINISTRATIVO A</v>
          </cell>
          <cell r="F233" t="str">
            <v>AESJ-680703-949</v>
          </cell>
          <cell r="G233">
            <v>180.23</v>
          </cell>
        </row>
        <row r="234">
          <cell r="A234" t="str">
            <v>Cantillo Gamboa Ismael</v>
          </cell>
          <cell r="B234" t="str">
            <v>18IB0067</v>
          </cell>
          <cell r="C234" t="str">
            <v>EVENTOS ESPECIALES</v>
          </cell>
          <cell r="D234" t="str">
            <v>NOMINA DE EMPLEADOS</v>
          </cell>
          <cell r="E234" t="str">
            <v>BU0023 CHOFER C</v>
          </cell>
          <cell r="F234" t="str">
            <v>CAGI-481021-T55</v>
          </cell>
          <cell r="G234">
            <v>198.5</v>
          </cell>
        </row>
        <row r="235">
          <cell r="A235" t="str">
            <v>Cetina Baas Manuel Israel</v>
          </cell>
          <cell r="B235" t="str">
            <v>18BA0020</v>
          </cell>
          <cell r="C235" t="str">
            <v>EVENTOS ESPECIALES</v>
          </cell>
          <cell r="D235" t="str">
            <v>NOMINA DE EMPLEADOS</v>
          </cell>
          <cell r="E235" t="str">
            <v>BU0006 SECRETARIA F</v>
          </cell>
          <cell r="F235" t="str">
            <v>CEBM-880321-7M4</v>
          </cell>
          <cell r="G235">
            <v>206.58</v>
          </cell>
        </row>
        <row r="236">
          <cell r="A236" t="str">
            <v>G. Canton Ruz Elias Rene</v>
          </cell>
          <cell r="B236" t="str">
            <v>18IC0010</v>
          </cell>
          <cell r="C236" t="str">
            <v>EVENTOS ESPECIALES</v>
          </cell>
          <cell r="D236" t="str">
            <v>NOMINA DE EMPLEADOS</v>
          </cell>
          <cell r="E236" t="str">
            <v>BU0017 AUXILIAR DE SERVICIO G</v>
          </cell>
          <cell r="F236" t="str">
            <v>GREL-760205-L16</v>
          </cell>
          <cell r="G236">
            <v>201.21</v>
          </cell>
        </row>
        <row r="237">
          <cell r="A237" t="str">
            <v>Garcia Balam Martin Israel</v>
          </cell>
          <cell r="B237" t="str">
            <v>CON00007</v>
          </cell>
          <cell r="C237" t="str">
            <v>CONFIANZA</v>
          </cell>
          <cell r="D237" t="str">
            <v>NOMINA DE EMPLEADOS</v>
          </cell>
          <cell r="E237" t="str">
            <v>SC0029 JEFE DE DEPARTAMENTO C</v>
          </cell>
          <cell r="F237" t="str">
            <v>GABM-790516-MS3</v>
          </cell>
          <cell r="G237">
            <v>1095.73</v>
          </cell>
        </row>
        <row r="238">
          <cell r="A238" t="str">
            <v>Gomez Cordova Jose Luis</v>
          </cell>
          <cell r="B238" t="str">
            <v>18BA0079</v>
          </cell>
          <cell r="C238" t="str">
            <v>EVENTOS ESPECIALES</v>
          </cell>
          <cell r="D238" t="str">
            <v>NOMINA DE EMPLEADOS</v>
          </cell>
          <cell r="E238" t="str">
            <v>BU0064 AUXILIAR ADMINISTRATIVO A</v>
          </cell>
          <cell r="F238" t="str">
            <v>GOCL-870929-566</v>
          </cell>
          <cell r="G238">
            <v>180.23</v>
          </cell>
        </row>
        <row r="239">
          <cell r="A239" t="str">
            <v>Ku Narvaez Angel De La Cruz</v>
          </cell>
          <cell r="B239" t="str">
            <v>18IB0120</v>
          </cell>
          <cell r="C239" t="str">
            <v>EVENTOS ESPECIALES</v>
          </cell>
          <cell r="D239" t="str">
            <v>NOMINA DE EMPLEADOS</v>
          </cell>
          <cell r="E239" t="str">
            <v>BU0061 AUXILIAR DE SERVICIO B</v>
          </cell>
          <cell r="F239" t="str">
            <v>KUNA-750503-267</v>
          </cell>
          <cell r="G239">
            <v>182.76</v>
          </cell>
        </row>
        <row r="240">
          <cell r="A240" t="str">
            <v>Marrufo Sanchez Raul David</v>
          </cell>
          <cell r="B240" t="str">
            <v>18BA0043</v>
          </cell>
          <cell r="C240" t="str">
            <v>EVENTOS ESPECIALES</v>
          </cell>
          <cell r="D240" t="str">
            <v>NOMINA DE EMPLEADOS</v>
          </cell>
          <cell r="E240" t="str">
            <v>BU0061 AUXILIAR DE SERVICIO B</v>
          </cell>
          <cell r="F240" t="str">
            <v>MASR-761115-9FA</v>
          </cell>
          <cell r="G240">
            <v>182.76</v>
          </cell>
        </row>
        <row r="241">
          <cell r="A241" t="str">
            <v>May Tellez Jose Nieves</v>
          </cell>
          <cell r="B241" t="str">
            <v>18IB0604</v>
          </cell>
          <cell r="C241" t="str">
            <v>EVENTOS ESPECIALES</v>
          </cell>
          <cell r="D241" t="str">
            <v>NOMINA DE EMPLEADOS</v>
          </cell>
          <cell r="E241" t="str">
            <v>BU0042 AUXILIAR DE SERVICIO F</v>
          </cell>
          <cell r="F241" t="str">
            <v>MATN-640710-CC7</v>
          </cell>
          <cell r="G241">
            <v>193.13</v>
          </cell>
        </row>
        <row r="242">
          <cell r="A242" t="str">
            <v>Moguel Cortes Lucia Rubi</v>
          </cell>
          <cell r="B242" t="str">
            <v>18IB0386</v>
          </cell>
          <cell r="C242" t="str">
            <v>EVENTOS ESPECIALES</v>
          </cell>
          <cell r="D242" t="str">
            <v>NOMINA DE EMPLEADOS</v>
          </cell>
          <cell r="E242" t="str">
            <v>MM0097 SECRETARIA I</v>
          </cell>
          <cell r="F242" t="str">
            <v>MOCL-701213-5A5</v>
          </cell>
          <cell r="G242">
            <v>245.4</v>
          </cell>
        </row>
        <row r="243">
          <cell r="A243" t="str">
            <v>Palma Mendez Raul Humberto</v>
          </cell>
          <cell r="B243" t="str">
            <v>18IB0632</v>
          </cell>
          <cell r="C243" t="str">
            <v>EVENTOS ESPECIALES</v>
          </cell>
          <cell r="D243" t="str">
            <v>NOMINA DE EMPLEADOS</v>
          </cell>
          <cell r="E243" t="str">
            <v>BU0017 AUXILIAR DE SERVICIO G</v>
          </cell>
          <cell r="F243" t="str">
            <v>PAMR-540310-9G5</v>
          </cell>
          <cell r="G243">
            <v>201.21</v>
          </cell>
        </row>
        <row r="244">
          <cell r="A244" t="str">
            <v>Perez Frayde Jose Gabriel</v>
          </cell>
          <cell r="B244" t="str">
            <v>18BA0008</v>
          </cell>
          <cell r="C244" t="str">
            <v>EVENTOS ESPECIALES</v>
          </cell>
          <cell r="D244" t="str">
            <v>NOMINA DE EMPLEADOS</v>
          </cell>
          <cell r="E244" t="str">
            <v>BU0054 AUXILIAR ADMINISTRATIVO C</v>
          </cell>
          <cell r="F244" t="str">
            <v>PEFG-850417-8K3</v>
          </cell>
          <cell r="G244">
            <v>184.91</v>
          </cell>
        </row>
        <row r="245">
          <cell r="A245" t="str">
            <v>Segovia Cabrales Carlos Fabian</v>
          </cell>
          <cell r="B245" t="str">
            <v>18IE0596</v>
          </cell>
          <cell r="C245" t="str">
            <v>EVENTOS ESPECIALES</v>
          </cell>
          <cell r="D245" t="str">
            <v>NOMINA DE EMPLEADOS</v>
          </cell>
          <cell r="E245" t="str">
            <v>MM0041 PROGRAMADOR D</v>
          </cell>
          <cell r="F245" t="str">
            <v>SECC-880105-1E0</v>
          </cell>
          <cell r="G245">
            <v>306.67</v>
          </cell>
        </row>
        <row r="246">
          <cell r="A246" t="str">
            <v>Aguilar Aguilar Ejidio Jose</v>
          </cell>
          <cell r="B246" t="str">
            <v>18IB0051</v>
          </cell>
          <cell r="C246" t="str">
            <v>GIMNASIO POLIFUNCIONAL</v>
          </cell>
          <cell r="D246" t="str">
            <v>NOMINA DE EMPLEADOS</v>
          </cell>
          <cell r="E246" t="str">
            <v>BU0068 VIGILANTE A</v>
          </cell>
          <cell r="F246" t="str">
            <v>AUAE-501119-AE4</v>
          </cell>
          <cell r="G246">
            <v>175.03</v>
          </cell>
        </row>
        <row r="247">
          <cell r="A247" t="str">
            <v>Alonzo Canche Jesus De Atoche</v>
          </cell>
          <cell r="B247" t="str">
            <v>18PB0292</v>
          </cell>
          <cell r="C247" t="str">
            <v>GIMNASIO POLIFUNCIONAL</v>
          </cell>
          <cell r="D247" t="str">
            <v>NOMINA DE EMPLEADOS</v>
          </cell>
          <cell r="E247" t="str">
            <v>BU0026 AUXILIAR ADMINISTRATIVO G</v>
          </cell>
          <cell r="F247" t="str">
            <v>AOCJ-461009-3T9</v>
          </cell>
          <cell r="G247">
            <v>195.86</v>
          </cell>
        </row>
        <row r="248">
          <cell r="A248" t="str">
            <v>Caballero Escobedo Jorge</v>
          </cell>
          <cell r="B248" t="str">
            <v>18EB0272</v>
          </cell>
          <cell r="C248" t="str">
            <v>GIMNASIO POLIFUNCIONAL</v>
          </cell>
          <cell r="D248" t="str">
            <v>NOMINA DE EMPLEADOS</v>
          </cell>
          <cell r="E248" t="str">
            <v>BU0061 AUXILIAR DE SERVICIO B</v>
          </cell>
          <cell r="F248" t="str">
            <v>CAEJ-511113-826</v>
          </cell>
          <cell r="G248">
            <v>182.76</v>
          </cell>
        </row>
        <row r="249">
          <cell r="A249" t="str">
            <v>Diaz Batista Ana Gabriela</v>
          </cell>
          <cell r="B249" t="str">
            <v>CONF0018</v>
          </cell>
          <cell r="C249" t="str">
            <v>CONFIANZA</v>
          </cell>
          <cell r="D249" t="str">
            <v>NOMINA DE EMPLEADOS</v>
          </cell>
          <cell r="E249" t="str">
            <v>SC0029 JEFE DE DEPARTAMENTO C</v>
          </cell>
          <cell r="F249" t="str">
            <v>DIBA-861112-4I3</v>
          </cell>
          <cell r="G249">
            <v>1095.73</v>
          </cell>
        </row>
        <row r="250">
          <cell r="A250" t="str">
            <v>Duarte Casanova Rocio Evelin</v>
          </cell>
          <cell r="B250" t="str">
            <v>18IC0002</v>
          </cell>
          <cell r="C250" t="str">
            <v>GIMNASIO POLIFUNCIONAL</v>
          </cell>
          <cell r="D250" t="str">
            <v>NOMINA DE EMPLEADOS</v>
          </cell>
          <cell r="E250" t="str">
            <v>MM0027 COORDINADOR A</v>
          </cell>
          <cell r="F250" t="str">
            <v>DUCR-720313-KH5</v>
          </cell>
          <cell r="G250">
            <v>386.7</v>
          </cell>
        </row>
        <row r="251">
          <cell r="A251" t="str">
            <v>Fuentes Lopez Leidy Del Socorro</v>
          </cell>
          <cell r="B251" t="str">
            <v>18IC0296</v>
          </cell>
          <cell r="C251" t="str">
            <v>GIMNASIO POLIFUNCIONAL</v>
          </cell>
          <cell r="D251" t="str">
            <v>NOMINA DE EMPLEADOS</v>
          </cell>
          <cell r="E251" t="str">
            <v>BU0009 AUXILIAR ADMINISTRATIVO I</v>
          </cell>
          <cell r="F251" t="str">
            <v>FULL-671230-LS3</v>
          </cell>
          <cell r="G251">
            <v>204.6</v>
          </cell>
        </row>
        <row r="252">
          <cell r="A252" t="str">
            <v>Garcia Sansores Mirna Guadalupe</v>
          </cell>
          <cell r="B252" t="str">
            <v>18IC0026</v>
          </cell>
          <cell r="C252" t="str">
            <v>GIMNASIO POLIFUNCIONAL</v>
          </cell>
          <cell r="D252" t="str">
            <v>NOMINA DE EMPLEADOS</v>
          </cell>
          <cell r="E252" t="str">
            <v>550    COORDINADOR</v>
          </cell>
          <cell r="F252" t="str">
            <v>GASM-691209-SA0</v>
          </cell>
          <cell r="G252">
            <v>230.08</v>
          </cell>
        </row>
        <row r="253">
          <cell r="A253" t="str">
            <v>Garcia Sansores Pedro Jesus</v>
          </cell>
          <cell r="B253" t="str">
            <v>18CB0254</v>
          </cell>
          <cell r="C253" t="str">
            <v>GIMNASIO POLIFUNCIONAL</v>
          </cell>
          <cell r="D253" t="str">
            <v>NOMINA DE EMPLEADOS</v>
          </cell>
          <cell r="E253" t="str">
            <v>BU0064 AUXILIAR ADMINISTRATIVO A</v>
          </cell>
          <cell r="F253" t="str">
            <v>GASP-741124-7X3</v>
          </cell>
          <cell r="G253">
            <v>180.23</v>
          </cell>
        </row>
        <row r="254">
          <cell r="A254" t="str">
            <v>Lara Uribe Jorge Alberto</v>
          </cell>
          <cell r="B254" t="str">
            <v>18IB0123</v>
          </cell>
          <cell r="C254" t="str">
            <v>GIMNASIO POLIFUNCIONAL</v>
          </cell>
          <cell r="D254" t="str">
            <v>NOMINA DE EMPLEADOS</v>
          </cell>
          <cell r="E254" t="str">
            <v>BU0064 AUXILIAR ADMINISTRATIVO A</v>
          </cell>
          <cell r="F254" t="str">
            <v>LAUJ-610120-JJ3</v>
          </cell>
          <cell r="G254">
            <v>180.23</v>
          </cell>
        </row>
        <row r="255">
          <cell r="A255" t="str">
            <v>Manzano Azcorra Ligia Noemi</v>
          </cell>
          <cell r="B255" t="str">
            <v>18IC0032</v>
          </cell>
          <cell r="C255" t="str">
            <v>GIMNASIO POLIFUNCIONAL</v>
          </cell>
          <cell r="D255" t="str">
            <v>NOMINA DE EMPLEADOS</v>
          </cell>
          <cell r="E255" t="str">
            <v>BU0066 AUXILIAR DE SERVICIO A</v>
          </cell>
          <cell r="F255" t="str">
            <v>MAAL-670627-NQ1</v>
          </cell>
          <cell r="G255">
            <v>179.33</v>
          </cell>
        </row>
        <row r="256">
          <cell r="A256" t="str">
            <v>Mendoza Basto Jose De Jesus</v>
          </cell>
          <cell r="B256" t="str">
            <v>18IB0232</v>
          </cell>
          <cell r="C256" t="str">
            <v>GIMNASIO POLIFUNCIONAL</v>
          </cell>
          <cell r="D256" t="str">
            <v>NOMINA DE EMPLEADOS</v>
          </cell>
          <cell r="E256" t="str">
            <v>BU0066 AUXILIAR DE SERVICIO A</v>
          </cell>
          <cell r="F256" t="str">
            <v>MEBJ-610321-DZ9</v>
          </cell>
          <cell r="G256">
            <v>179.33</v>
          </cell>
        </row>
        <row r="257">
          <cell r="A257" t="str">
            <v>Perera Arcila Ana Lilia</v>
          </cell>
          <cell r="B257" t="str">
            <v>18BA0029</v>
          </cell>
          <cell r="C257" t="str">
            <v>GIMNASIO POLIFUNCIONAL</v>
          </cell>
          <cell r="D257" t="str">
            <v>NOMINA DE EMPLEADOS</v>
          </cell>
          <cell r="E257" t="str">
            <v>BU0061 AUXILIAR DE SERVICIO B</v>
          </cell>
          <cell r="F257" t="str">
            <v>PEAA-750626-AB5</v>
          </cell>
          <cell r="G257">
            <v>182.76</v>
          </cell>
        </row>
        <row r="258">
          <cell r="A258" t="str">
            <v>Puc Caamal Florencio</v>
          </cell>
          <cell r="B258" t="str">
            <v>18PB0229</v>
          </cell>
          <cell r="C258" t="str">
            <v>GIMNASIO POLIFUNCIONAL</v>
          </cell>
          <cell r="D258" t="str">
            <v>NOMINA DE EMPLEADOS</v>
          </cell>
          <cell r="E258" t="str">
            <v>BU0017 AUXILIAR DE SERVICIO G</v>
          </cell>
          <cell r="F258" t="str">
            <v>PUCF-411110-T27</v>
          </cell>
          <cell r="G258">
            <v>201.21</v>
          </cell>
        </row>
        <row r="259">
          <cell r="A259" t="str">
            <v>Quintal Lopez Felix Alejandro</v>
          </cell>
          <cell r="B259" t="str">
            <v>18IB0367</v>
          </cell>
          <cell r="C259" t="str">
            <v>GIMNASIO POLIFUNCIONAL</v>
          </cell>
          <cell r="D259" t="str">
            <v>NOMINA DE EMPLEADOS</v>
          </cell>
          <cell r="E259" t="str">
            <v>BU0055 SECRETARIA A</v>
          </cell>
          <cell r="F259" t="str">
            <v>QULF-710421-7W9</v>
          </cell>
          <cell r="G259">
            <v>184.91</v>
          </cell>
        </row>
        <row r="260">
          <cell r="A260" t="str">
            <v>Tun Zuñiga Maria Lucila</v>
          </cell>
          <cell r="B260" t="str">
            <v>18IB0190</v>
          </cell>
          <cell r="C260" t="str">
            <v>GIMNASIO POLIFUNCIONAL</v>
          </cell>
          <cell r="D260" t="str">
            <v>NOMINA DE EMPLEADOS</v>
          </cell>
          <cell r="E260" t="str">
            <v>BU0066 AUXILIAR DE SERVICIO A</v>
          </cell>
          <cell r="F260" t="str">
            <v>TUZL-660212-K82</v>
          </cell>
          <cell r="G260">
            <v>179.33</v>
          </cell>
        </row>
        <row r="261">
          <cell r="A261" t="str">
            <v>Valdez Canto Marcos Efren</v>
          </cell>
          <cell r="B261" t="str">
            <v>18DB0025</v>
          </cell>
          <cell r="C261" t="str">
            <v>GIMNASIO POLIFUNCIONAL</v>
          </cell>
          <cell r="D261" t="str">
            <v>NOMINA DE EMPLEADOS</v>
          </cell>
          <cell r="E261" t="str">
            <v>BU0009 AUXILIAR ADMINISTRATIVO I</v>
          </cell>
          <cell r="F261" t="str">
            <v>VACM-710907-PN1</v>
          </cell>
          <cell r="G261">
            <v>204.6</v>
          </cell>
        </row>
        <row r="262">
          <cell r="A262" t="str">
            <v>Aguilar Ramirez Maria Del Socorro</v>
          </cell>
          <cell r="B262" t="str">
            <v>18IB0361</v>
          </cell>
          <cell r="C262" t="str">
            <v>GIMNASIO SOLIDARIDAD</v>
          </cell>
          <cell r="D262" t="str">
            <v>NOMINA DE EMPLEADOS</v>
          </cell>
          <cell r="E262" t="str">
            <v>BU0039 SECRETARIA C</v>
          </cell>
          <cell r="F262" t="str">
            <v>AURS-680626-1K0</v>
          </cell>
          <cell r="G262">
            <v>193.13</v>
          </cell>
        </row>
        <row r="263">
          <cell r="A263" t="str">
            <v>Bojorquez Sanchez Josue Ismael</v>
          </cell>
          <cell r="B263" t="str">
            <v>18BA0085</v>
          </cell>
          <cell r="C263" t="str">
            <v>GIMNASIO SOLIDARIDAD</v>
          </cell>
          <cell r="D263" t="str">
            <v>NOMINA DE EMPLEADOS</v>
          </cell>
          <cell r="E263" t="str">
            <v>MM0094 JEFE DE OFICINA C</v>
          </cell>
          <cell r="F263" t="str">
            <v>BOSJ-850422-9D7</v>
          </cell>
          <cell r="G263">
            <v>221.1</v>
          </cell>
        </row>
        <row r="264">
          <cell r="A264" t="str">
            <v>Chale Trujeque Belizario</v>
          </cell>
          <cell r="B264" t="str">
            <v>18RC0318</v>
          </cell>
          <cell r="C264" t="str">
            <v>GIMNASIO SOLIDARIDAD</v>
          </cell>
          <cell r="D264" t="str">
            <v>NOMINA DE EMPLEADOS</v>
          </cell>
          <cell r="E264" t="str">
            <v>MM0099 AUXILIAR ADMINISTRATIVO K</v>
          </cell>
          <cell r="F264" t="str">
            <v>CATB-621106-FE6</v>
          </cell>
          <cell r="G264">
            <v>211.95</v>
          </cell>
        </row>
        <row r="265">
          <cell r="A265" t="str">
            <v>Fuentes Aguilar Griselda Del Socorro</v>
          </cell>
          <cell r="B265" t="str">
            <v>18SB0321</v>
          </cell>
          <cell r="C265" t="str">
            <v>GIMNASIO SOLIDARIDAD</v>
          </cell>
          <cell r="D265" t="str">
            <v>NOMINA DE EMPLEADOS</v>
          </cell>
          <cell r="E265" t="str">
            <v>BU0027 SECRETARIA D</v>
          </cell>
          <cell r="F265" t="str">
            <v>FUAG-460510-9J2</v>
          </cell>
          <cell r="G265">
            <v>195.86</v>
          </cell>
        </row>
        <row r="266">
          <cell r="A266" t="str">
            <v>Gomez Brito Wilbert Renan</v>
          </cell>
          <cell r="B266" t="str">
            <v>18IB0622</v>
          </cell>
          <cell r="C266" t="str">
            <v>GIMNASIO SOLIDARIDAD</v>
          </cell>
          <cell r="D266" t="str">
            <v>NOMINA DE EMPLEADOS</v>
          </cell>
          <cell r="E266" t="str">
            <v>BU0017 AUXILIAR DE SERVICIO G</v>
          </cell>
          <cell r="F266" t="str">
            <v>GOBW-630110-TE0</v>
          </cell>
          <cell r="G266">
            <v>201.21</v>
          </cell>
        </row>
        <row r="267">
          <cell r="A267" t="str">
            <v>Perez Angulo Jose Aroldo</v>
          </cell>
          <cell r="B267" t="str">
            <v>18EB0284</v>
          </cell>
          <cell r="C267" t="str">
            <v>GIMNASIO SOLIDARIDAD</v>
          </cell>
          <cell r="D267" t="str">
            <v>NOMINA DE EMPLEADOS</v>
          </cell>
          <cell r="E267" t="str">
            <v>BU0062 VIGILANTE C</v>
          </cell>
          <cell r="F267" t="str">
            <v>PEAA-541124-5F3</v>
          </cell>
          <cell r="G267">
            <v>182.76</v>
          </cell>
        </row>
        <row r="268">
          <cell r="A268" t="str">
            <v>Pool Robertos Roque Jose</v>
          </cell>
          <cell r="B268" t="str">
            <v>18SB0325</v>
          </cell>
          <cell r="C268" t="str">
            <v>GIMNASIO SOLIDARIDAD</v>
          </cell>
          <cell r="D268" t="str">
            <v>NOMINA DE EMPLEADOS</v>
          </cell>
          <cell r="E268" t="str">
            <v>BU0068 VIGILANTE A</v>
          </cell>
          <cell r="F268" t="str">
            <v>PORR-360703-9I1</v>
          </cell>
          <cell r="G268">
            <v>175.03</v>
          </cell>
        </row>
        <row r="269">
          <cell r="A269" t="str">
            <v>Pool Y Pool Mariano Lorenzo</v>
          </cell>
          <cell r="B269" t="str">
            <v>18SB0324</v>
          </cell>
          <cell r="C269" t="str">
            <v>GIMNASIO SOLIDARIDAD</v>
          </cell>
          <cell r="D269" t="str">
            <v>NOMINA DE EMPLEADOS</v>
          </cell>
          <cell r="E269" t="str">
            <v>BU0066 AUXILIAR DE SERVICIO A</v>
          </cell>
          <cell r="F269" t="str">
            <v>POPM-600430-2X9</v>
          </cell>
          <cell r="G269">
            <v>179.33</v>
          </cell>
        </row>
        <row r="270">
          <cell r="A270" t="str">
            <v>Valladares Vazquez Alexandra</v>
          </cell>
          <cell r="B270" t="str">
            <v>18BA0067</v>
          </cell>
          <cell r="C270" t="str">
            <v>CONFIANZA</v>
          </cell>
          <cell r="D270" t="str">
            <v>NOMINA DE EMPLEADOS</v>
          </cell>
          <cell r="E270" t="str">
            <v>SC0043 JEFE DE DEPARTAMENTO B</v>
          </cell>
          <cell r="F270" t="str">
            <v>VAVA-910904-NU9</v>
          </cell>
          <cell r="G270">
            <v>810.9</v>
          </cell>
        </row>
        <row r="271">
          <cell r="A271" t="str">
            <v>Varguez Calderon Carlos Renan</v>
          </cell>
          <cell r="B271" t="str">
            <v>18IC0272</v>
          </cell>
          <cell r="C271" t="str">
            <v>GIMNASIO SOLIDARIDAD</v>
          </cell>
          <cell r="D271" t="str">
            <v>NOMINA DE EMPLEADOS</v>
          </cell>
          <cell r="E271" t="str">
            <v>BU0068 VIGILANTE A</v>
          </cell>
          <cell r="F271" t="str">
            <v>VACC-590825-1JA</v>
          </cell>
          <cell r="G271">
            <v>175.03</v>
          </cell>
        </row>
        <row r="272">
          <cell r="A272" t="str">
            <v>Yi Ac Carlos Emilio</v>
          </cell>
          <cell r="B272" t="str">
            <v>18KB0056</v>
          </cell>
          <cell r="C272" t="str">
            <v>GIMNASIO SOLIDARIDAD</v>
          </cell>
          <cell r="D272" t="str">
            <v>NOMINA DE EMPLEADOS</v>
          </cell>
          <cell r="E272" t="str">
            <v>BU0042 AUXILIAR DE SERVICIO F</v>
          </cell>
          <cell r="F272" t="str">
            <v>YIAC-710708-14A</v>
          </cell>
          <cell r="G272">
            <v>193.13</v>
          </cell>
        </row>
        <row r="273">
          <cell r="A273" t="str">
            <v>Bolayna Ortiz Cristian Marisol</v>
          </cell>
          <cell r="B273" t="str">
            <v>18BA0072</v>
          </cell>
          <cell r="C273" t="str">
            <v>MARKETING DEPORTIVO</v>
          </cell>
          <cell r="D273" t="str">
            <v>NOMINA DE EMPLEADOS</v>
          </cell>
          <cell r="E273" t="str">
            <v>MM0044 COORDINADOR DE PROYECTOS</v>
          </cell>
          <cell r="F273" t="str">
            <v>BOOC-840710-TI7</v>
          </cell>
          <cell r="G273">
            <v>296.33</v>
          </cell>
        </row>
        <row r="274">
          <cell r="A274" t="str">
            <v>Magaña Estrella Margeli De La Cruz</v>
          </cell>
          <cell r="B274" t="str">
            <v>18IB0134</v>
          </cell>
          <cell r="C274" t="str">
            <v>MARKETING DEPORTIVO</v>
          </cell>
          <cell r="D274" t="str">
            <v>NOMINA DE EMPLEADOS</v>
          </cell>
          <cell r="E274" t="str">
            <v>MM0041 PROGRAMADOR D</v>
          </cell>
          <cell r="F274" t="str">
            <v>MAEM-741106-EDA</v>
          </cell>
          <cell r="G274">
            <v>306.67</v>
          </cell>
        </row>
        <row r="275">
          <cell r="A275" t="str">
            <v>Medina Cardeña Freddy Armando</v>
          </cell>
          <cell r="B275" t="str">
            <v>18IB0138</v>
          </cell>
          <cell r="C275" t="str">
            <v>MARKETING DEPORTIVO</v>
          </cell>
          <cell r="D275" t="str">
            <v>NOMINA DE EMPLEADOS</v>
          </cell>
          <cell r="E275" t="str">
            <v>MM0041 PROGRAMADOR D</v>
          </cell>
          <cell r="F275" t="str">
            <v>MECF-740828-658</v>
          </cell>
          <cell r="G275">
            <v>306.67</v>
          </cell>
        </row>
        <row r="276">
          <cell r="A276" t="str">
            <v>Novelo Mena Andres Manuel</v>
          </cell>
          <cell r="B276" t="str">
            <v>18IB0151</v>
          </cell>
          <cell r="C276" t="str">
            <v>MARKETING DEPORTIVO</v>
          </cell>
          <cell r="D276" t="str">
            <v>NOMINA DE EMPLEADOS</v>
          </cell>
          <cell r="E276" t="str">
            <v>MM0027 COORDINADOR A</v>
          </cell>
          <cell r="F276" t="str">
            <v>NOMA-710521-KL8</v>
          </cell>
          <cell r="G276">
            <v>386.7</v>
          </cell>
        </row>
        <row r="277">
          <cell r="A277" t="str">
            <v>Pantoja Flores Jesus Felipe</v>
          </cell>
          <cell r="B277" t="str">
            <v>18IB0159</v>
          </cell>
          <cell r="C277" t="str">
            <v>MARKETING DEPORTIVO</v>
          </cell>
          <cell r="D277" t="str">
            <v>NOMINA DE EMPLEADOS</v>
          </cell>
          <cell r="E277" t="str">
            <v>SC0097 COORDINADOR C</v>
          </cell>
          <cell r="F277" t="str">
            <v>PAFJ-780325-797</v>
          </cell>
          <cell r="G277">
            <v>492.07</v>
          </cell>
        </row>
        <row r="278">
          <cell r="A278" t="str">
            <v>Pompeyo Brito Maria Del Pilar</v>
          </cell>
          <cell r="B278" t="str">
            <v>CONF0019</v>
          </cell>
          <cell r="C278" t="str">
            <v>CONFIANZA</v>
          </cell>
          <cell r="D278" t="str">
            <v>NOMINA DE EMPLEADOS</v>
          </cell>
          <cell r="E278" t="str">
            <v>SC0029 JEFE DE DEPARTAMENTO C</v>
          </cell>
          <cell r="F278" t="str">
            <v>POBP-790425-8V2</v>
          </cell>
          <cell r="G278">
            <v>1095.73</v>
          </cell>
        </row>
        <row r="279">
          <cell r="A279" t="str">
            <v>Tello Del Olmo Regina</v>
          </cell>
          <cell r="B279" t="str">
            <v>18BA0081</v>
          </cell>
          <cell r="C279" t="str">
            <v>MARKETING DEPORTIVO</v>
          </cell>
          <cell r="D279" t="str">
            <v>NOMINA DE EMPLEADOS</v>
          </cell>
          <cell r="E279" t="str">
            <v>MM0044 COORDINADOR DE PROYECTOS</v>
          </cell>
          <cell r="F279" t="str">
            <v>TEOR-930717-2K3</v>
          </cell>
          <cell r="G279">
            <v>296.33</v>
          </cell>
        </row>
        <row r="280">
          <cell r="A280" t="str">
            <v>Carret Vazquez Jose Antonio</v>
          </cell>
          <cell r="B280" t="str">
            <v>CONF0010</v>
          </cell>
          <cell r="C280" t="str">
            <v>CONFIANZA</v>
          </cell>
          <cell r="D280" t="str">
            <v>NOMINA DE EMPLEADOS</v>
          </cell>
          <cell r="E280" t="str">
            <v>SC0029 JEFE DE DEPARTAMENTO C</v>
          </cell>
          <cell r="F280" t="str">
            <v>CAVA-571207-9P2</v>
          </cell>
          <cell r="G280">
            <v>1095.73</v>
          </cell>
        </row>
        <row r="281">
          <cell r="A281" t="str">
            <v>Monroy Vera Ofelia Francisca</v>
          </cell>
          <cell r="B281" t="str">
            <v>18IB0505</v>
          </cell>
          <cell r="C281" t="str">
            <v>PISTA INTERNACIONAL DE REMO Y CANOTAJE</v>
          </cell>
          <cell r="D281" t="str">
            <v>NOMINA DE EMPLEADOS</v>
          </cell>
          <cell r="E281" t="str">
            <v>MM0069 ANALISTA ADMINISTRATIVO E</v>
          </cell>
          <cell r="F281" t="str">
            <v>MOVO-800402-UD8</v>
          </cell>
          <cell r="G281">
            <v>252.37</v>
          </cell>
        </row>
        <row r="282">
          <cell r="A282" t="str">
            <v>Che Lara Freddy Agustin</v>
          </cell>
          <cell r="B282" t="str">
            <v>18IE0669</v>
          </cell>
          <cell r="C282" t="str">
            <v>PISTA INTERNACIONAL DE REMO Y CANOTAJE</v>
          </cell>
          <cell r="D282" t="str">
            <v>NOMINA DE EMPLEADOS</v>
          </cell>
          <cell r="E282" t="str">
            <v>BU0066 AUXILIAR DE SERVICIO A</v>
          </cell>
          <cell r="F282" t="str">
            <v>CELF-570828-GIA</v>
          </cell>
          <cell r="G282">
            <v>179.33</v>
          </cell>
        </row>
        <row r="283">
          <cell r="A283" t="str">
            <v>Cobos Valdez Jose Rene</v>
          </cell>
          <cell r="B283" t="str">
            <v>18IB0078</v>
          </cell>
          <cell r="C283" t="str">
            <v>PISTA INTERNACIONAL DE REMO Y CANOTAJE</v>
          </cell>
          <cell r="D283" t="str">
            <v>NOMINA DE EMPLEADOS</v>
          </cell>
          <cell r="E283" t="str">
            <v>BU0066 AUXILIAR DE SERVICIO A</v>
          </cell>
          <cell r="F283" t="str">
            <v>COVR-690109-6L4</v>
          </cell>
          <cell r="G283">
            <v>179.33</v>
          </cell>
        </row>
        <row r="284">
          <cell r="A284" t="str">
            <v>Garcia Medrano Jose Ramon</v>
          </cell>
          <cell r="B284" t="str">
            <v>CONF0025</v>
          </cell>
          <cell r="C284" t="str">
            <v>CONFIANZA</v>
          </cell>
          <cell r="D284" t="str">
            <v>NOMINA DE EMPLEADOS</v>
          </cell>
          <cell r="E284" t="str">
            <v>SC0029 JEFE DE DEPARTAMENTO C</v>
          </cell>
          <cell r="F284" t="str">
            <v>GAMR-661103-JJ6</v>
          </cell>
          <cell r="G284">
            <v>1095.73</v>
          </cell>
        </row>
        <row r="285">
          <cell r="A285" t="str">
            <v>Magaña Santana Eric Rodulfo</v>
          </cell>
          <cell r="B285" t="str">
            <v>18RB0310</v>
          </cell>
          <cell r="C285" t="str">
            <v>PISTA INTERNACIONAL DE REMO Y CANOTAJE</v>
          </cell>
          <cell r="D285" t="str">
            <v>NOMINA DE EMPLEADOS</v>
          </cell>
          <cell r="E285" t="str">
            <v>BU0066 AUXILIAR DE SERVICIO A</v>
          </cell>
          <cell r="F285" t="str">
            <v>MASE-710309-HZ9</v>
          </cell>
          <cell r="G285">
            <v>179.33</v>
          </cell>
        </row>
        <row r="286">
          <cell r="A286" t="str">
            <v>Ramos Colli Jose Alberto</v>
          </cell>
          <cell r="B286" t="str">
            <v>18IE0538</v>
          </cell>
          <cell r="C286" t="str">
            <v>PISTA INTERNACIONAL DE REMO Y CANOTAJE</v>
          </cell>
          <cell r="D286" t="str">
            <v>NOMINA DE EMPLEADOS</v>
          </cell>
          <cell r="E286" t="str">
            <v>550    COORDINADOR</v>
          </cell>
          <cell r="F286" t="str">
            <v>RACA-810528-GX6</v>
          </cell>
          <cell r="G286">
            <v>230.08</v>
          </cell>
        </row>
        <row r="287">
          <cell r="A287" t="str">
            <v>Ventura Martinez Jose Gerardo</v>
          </cell>
          <cell r="B287" t="str">
            <v>18IB0583</v>
          </cell>
          <cell r="C287" t="str">
            <v>PISTA INTERNACIONAL DE REMO Y CANOTAJE</v>
          </cell>
          <cell r="D287" t="str">
            <v>NOMINA DE EMPLEADOS</v>
          </cell>
          <cell r="E287" t="str">
            <v>BU0066 AUXILIAR DE SERVICIO A</v>
          </cell>
          <cell r="F287" t="str">
            <v>VEMG-750810-CS7</v>
          </cell>
          <cell r="G287">
            <v>179.33</v>
          </cell>
        </row>
        <row r="288">
          <cell r="A288" t="str">
            <v>Aldana Varguez Luis Ernesto</v>
          </cell>
          <cell r="B288" t="str">
            <v>18IC0103</v>
          </cell>
          <cell r="C288" t="str">
            <v>PLANEACION Y CONTROL PRESUPUESTAL</v>
          </cell>
          <cell r="D288" t="str">
            <v>NOMINA DE EMPLEADOS</v>
          </cell>
          <cell r="E288" t="str">
            <v>MM0027 COORDINADOR A</v>
          </cell>
          <cell r="F288" t="str">
            <v>AAVL-831002-GI5</v>
          </cell>
          <cell r="G288">
            <v>386.7</v>
          </cell>
        </row>
        <row r="289">
          <cell r="A289" t="str">
            <v>Caamal Tzuc Ana Virginia</v>
          </cell>
          <cell r="B289" t="str">
            <v>18IC0014</v>
          </cell>
          <cell r="C289" t="str">
            <v>CONFIANZA</v>
          </cell>
          <cell r="D289" t="str">
            <v>NOMINA DE EMPLEADOS</v>
          </cell>
          <cell r="E289" t="str">
            <v>SC0029 JEFE DE DEPARTAMENTO C</v>
          </cell>
          <cell r="F289" t="str">
            <v>CATA-800610-I4A</v>
          </cell>
          <cell r="G289">
            <v>1095.73</v>
          </cell>
        </row>
        <row r="290">
          <cell r="A290" t="str">
            <v>Cruz Mendez Joanna Del Pilar</v>
          </cell>
          <cell r="B290" t="str">
            <v>18IE0696</v>
          </cell>
          <cell r="C290" t="str">
            <v>PLANEACION Y CONTROL PRESUPUESTAL</v>
          </cell>
          <cell r="D290" t="str">
            <v>NOMINA DE EMPLEADOS</v>
          </cell>
          <cell r="E290" t="str">
            <v>MM0062 ANALISTA ADMINISTRATIVO F</v>
          </cell>
          <cell r="F290" t="str">
            <v>CUMJ-890930-G78</v>
          </cell>
          <cell r="G290">
            <v>268.8</v>
          </cell>
        </row>
        <row r="291">
          <cell r="A291" t="str">
            <v>Morales Ortega Rubi Isabel</v>
          </cell>
          <cell r="B291" t="str">
            <v>18IE0609</v>
          </cell>
          <cell r="C291" t="str">
            <v>PLANEACION Y CONTROL PRESUPUESTAL</v>
          </cell>
          <cell r="D291" t="str">
            <v>NOMINA DE EMPLEADOS</v>
          </cell>
          <cell r="E291" t="str">
            <v>MM0027 COORDINADOR A</v>
          </cell>
          <cell r="F291" t="str">
            <v>MOOR-840318-AD8</v>
          </cell>
          <cell r="G291">
            <v>386.7</v>
          </cell>
        </row>
        <row r="292">
          <cell r="A292" t="str">
            <v>Carrillo Cortes Maria Alejandra</v>
          </cell>
          <cell r="B292" t="str">
            <v>18IB0070</v>
          </cell>
          <cell r="C292" t="str">
            <v>RECURSOS HUMANOS</v>
          </cell>
          <cell r="D292" t="str">
            <v>NOMINA DE EMPLEADOS</v>
          </cell>
          <cell r="E292" t="str">
            <v>MM0044 COORDINADOR DE PROYECTOS</v>
          </cell>
          <cell r="F292" t="str">
            <v>CACX-750424-SB2</v>
          </cell>
          <cell r="G292">
            <v>296.33</v>
          </cell>
        </row>
        <row r="293">
          <cell r="A293" t="str">
            <v>Gamboa Rio Jose Enrique</v>
          </cell>
          <cell r="B293" t="str">
            <v>18IE0672</v>
          </cell>
          <cell r="C293" t="str">
            <v>RECURSOS HUMANOS</v>
          </cell>
          <cell r="D293" t="str">
            <v>NOMINA DE EMPLEADOS</v>
          </cell>
          <cell r="E293" t="str">
            <v>MM0027 COORDINADOR A</v>
          </cell>
          <cell r="F293" t="str">
            <v>GARE-830218-T44</v>
          </cell>
          <cell r="G293">
            <v>386.7</v>
          </cell>
        </row>
        <row r="294">
          <cell r="A294" t="str">
            <v>Gonzalez Cetina Javier Adrian</v>
          </cell>
          <cell r="B294" t="str">
            <v>CONF0011</v>
          </cell>
          <cell r="C294" t="str">
            <v>CONFIANZA</v>
          </cell>
          <cell r="D294" t="str">
            <v>NOMINA DE EMPLEADOS</v>
          </cell>
          <cell r="E294" t="str">
            <v>SC0029 JEFE DE DEPARTAMENTO C</v>
          </cell>
          <cell r="F294" t="str">
            <v>GOCJ-861021-T14</v>
          </cell>
          <cell r="G294">
            <v>1095.73</v>
          </cell>
        </row>
        <row r="295">
          <cell r="A295" t="str">
            <v>Quijano Cetina Jose Ismael</v>
          </cell>
          <cell r="B295" t="str">
            <v>18IB0174</v>
          </cell>
          <cell r="C295" t="str">
            <v>RECURSOS HUMANOS</v>
          </cell>
          <cell r="D295" t="str">
            <v>NOMINA DE EMPLEADOS</v>
          </cell>
          <cell r="E295" t="str">
            <v>SC0098 COORDINADOR D</v>
          </cell>
          <cell r="F295" t="str">
            <v>QUCI-740410-U7A</v>
          </cell>
          <cell r="G295">
            <v>578.97</v>
          </cell>
        </row>
        <row r="296">
          <cell r="A296" t="str">
            <v>Quintal Mendez Hilda Guadalupe</v>
          </cell>
          <cell r="B296" t="str">
            <v>18IB0177</v>
          </cell>
          <cell r="C296" t="str">
            <v>RECURSOS HUMANOS</v>
          </cell>
          <cell r="D296" t="str">
            <v>NOMINA DE EMPLEADOS</v>
          </cell>
          <cell r="E296" t="str">
            <v>MM0062 ANALISTA ADMINISTRATIVO F</v>
          </cell>
          <cell r="F296" t="str">
            <v>QUMH-690310-S47</v>
          </cell>
          <cell r="G296">
            <v>268.8</v>
          </cell>
        </row>
        <row r="297">
          <cell r="A297" t="str">
            <v>Aguilar Gongora Martha Cecilia</v>
          </cell>
          <cell r="B297" t="str">
            <v>18BA0032</v>
          </cell>
          <cell r="C297" t="str">
            <v>RECURSOS MATERIALES</v>
          </cell>
          <cell r="D297" t="str">
            <v>NOMINA DE EMPLEADOS</v>
          </cell>
          <cell r="E297" t="str">
            <v>MM0062 ANALISTA ADMINISTRATIVO F</v>
          </cell>
          <cell r="F297" t="str">
            <v>AUGM-901202-V76</v>
          </cell>
          <cell r="G297">
            <v>268.8</v>
          </cell>
        </row>
        <row r="298">
          <cell r="A298" t="str">
            <v>Andrade Magaña Antonio Eduardo</v>
          </cell>
          <cell r="B298" t="str">
            <v>18IB0656</v>
          </cell>
          <cell r="C298" t="str">
            <v>RECURSOS MATERIALES</v>
          </cell>
          <cell r="D298" t="str">
            <v>NOMINA DE EMPLEADOS</v>
          </cell>
          <cell r="E298" t="str">
            <v>MM0027 COORDINADOR A</v>
          </cell>
          <cell r="F298" t="str">
            <v>AAMA-620414-SP1</v>
          </cell>
          <cell r="G298">
            <v>386.7</v>
          </cell>
        </row>
        <row r="299">
          <cell r="A299" t="str">
            <v>Cano Madera Javier Rene De La Cruz</v>
          </cell>
          <cell r="B299" t="str">
            <v>18IC0113</v>
          </cell>
          <cell r="C299" t="str">
            <v>RECURSOS MATERIALES</v>
          </cell>
          <cell r="D299" t="str">
            <v>NOMINA DE EMPLEADOS</v>
          </cell>
          <cell r="E299" t="str">
            <v>MM0027 COORDINADOR A</v>
          </cell>
          <cell r="F299" t="str">
            <v>CAMJ-830503-JV1</v>
          </cell>
          <cell r="G299">
            <v>386.7</v>
          </cell>
        </row>
        <row r="300">
          <cell r="A300" t="str">
            <v>Carrillo Can Ignacio De Loyola</v>
          </cell>
          <cell r="B300" t="str">
            <v>18IC0221</v>
          </cell>
          <cell r="C300" t="str">
            <v>RECURSOS MATERIALES</v>
          </cell>
          <cell r="D300" t="str">
            <v>NOMINA DE EMPLEADOS</v>
          </cell>
          <cell r="E300" t="str">
            <v>MM0044 COORDINADOR DE PROYECTOS</v>
          </cell>
          <cell r="F300" t="str">
            <v>CACI-730731-MU5</v>
          </cell>
          <cell r="G300">
            <v>296.33</v>
          </cell>
        </row>
        <row r="301">
          <cell r="A301" t="str">
            <v>Carrillo Castillo Mario Alfredo</v>
          </cell>
          <cell r="B301" t="str">
            <v>18IC0104</v>
          </cell>
          <cell r="C301" t="str">
            <v>RECURSOS MATERIALES</v>
          </cell>
          <cell r="D301" t="str">
            <v>NOMINA DE EMPLEADOS</v>
          </cell>
          <cell r="E301" t="str">
            <v>SC0097 COORDINADOR C</v>
          </cell>
          <cell r="F301" t="str">
            <v>CACM-780702-1B6</v>
          </cell>
          <cell r="G301">
            <v>492.07</v>
          </cell>
        </row>
        <row r="302">
          <cell r="A302" t="str">
            <v>Castilla Ayala Justo Pastor</v>
          </cell>
          <cell r="B302" t="str">
            <v>18IC0214</v>
          </cell>
          <cell r="C302" t="str">
            <v>RECURSOS MATERIALES</v>
          </cell>
          <cell r="D302" t="str">
            <v>NOMINA DE EMPLEADOS</v>
          </cell>
          <cell r="E302" t="str">
            <v>MM0099 AUXILIAR ADMINISTRATIVO K</v>
          </cell>
          <cell r="F302" t="str">
            <v>CAAJ-640430-FM2</v>
          </cell>
          <cell r="G302">
            <v>211.95</v>
          </cell>
        </row>
        <row r="303">
          <cell r="A303" t="str">
            <v>Cervera Sanchez Beatriz Elena</v>
          </cell>
          <cell r="B303" t="str">
            <v>CONF0012</v>
          </cell>
          <cell r="C303" t="str">
            <v>CONFIANZA</v>
          </cell>
          <cell r="D303" t="str">
            <v>NOMINA DE EMPLEADOS</v>
          </cell>
          <cell r="E303" t="str">
            <v>SC0029 JEFE DE DEPARTAMENTO C</v>
          </cell>
          <cell r="F303" t="str">
            <v>CESB-840925-TA5</v>
          </cell>
          <cell r="G303">
            <v>1095.73</v>
          </cell>
        </row>
        <row r="304">
          <cell r="A304" t="str">
            <v>Dominguez Perez Adolfo Francisco</v>
          </cell>
          <cell r="B304" t="str">
            <v>18IE0461</v>
          </cell>
          <cell r="C304" t="str">
            <v>RECURSOS MATERIALES</v>
          </cell>
          <cell r="D304" t="str">
            <v>NOMINA DE EMPLEADOS</v>
          </cell>
          <cell r="E304" t="str">
            <v>MM0044 COORDINADOR DE PROYECTOS</v>
          </cell>
          <cell r="F304" t="str">
            <v>DOPA-690128-51A</v>
          </cell>
          <cell r="G304">
            <v>296.33</v>
          </cell>
        </row>
        <row r="305">
          <cell r="A305" t="str">
            <v>May Medina David Ivan</v>
          </cell>
          <cell r="B305" t="str">
            <v>18IB0661</v>
          </cell>
          <cell r="C305" t="str">
            <v>RECURSOS MATERIALES</v>
          </cell>
          <cell r="D305" t="str">
            <v>NOMINA DE EMPLEADOS</v>
          </cell>
          <cell r="E305" t="str">
            <v>SC0098 COORDINADOR D</v>
          </cell>
          <cell r="F305" t="str">
            <v>MAMD-880216-TD7</v>
          </cell>
          <cell r="G305">
            <v>578.97</v>
          </cell>
        </row>
        <row r="306">
          <cell r="A306" t="str">
            <v>Rodriguez Basto Francisco Jose</v>
          </cell>
          <cell r="B306" t="str">
            <v>18IC0053</v>
          </cell>
          <cell r="C306" t="str">
            <v>RECURSOS MATERIALES</v>
          </cell>
          <cell r="D306" t="str">
            <v>NOMINA DE EMPLEADOS</v>
          </cell>
          <cell r="E306" t="str">
            <v>MM0027 COORDINADOR A</v>
          </cell>
          <cell r="F306" t="str">
            <v>ROBF-730830-8Y9</v>
          </cell>
          <cell r="G306">
            <v>386.7</v>
          </cell>
        </row>
        <row r="307">
          <cell r="A307" t="str">
            <v>Caamal Yrigoyen Francisco Eliazar</v>
          </cell>
          <cell r="B307" t="str">
            <v>18BA0069</v>
          </cell>
          <cell r="C307" t="str">
            <v>SISTEMAS DE INFORMACION</v>
          </cell>
          <cell r="D307" t="str">
            <v>NOMINA DE EMPLEADOS</v>
          </cell>
          <cell r="E307" t="str">
            <v>MM0104 PROMOTOR A</v>
          </cell>
          <cell r="F307" t="str">
            <v>CAYF-760103-MM6</v>
          </cell>
          <cell r="G307">
            <v>279.57</v>
          </cell>
        </row>
        <row r="308">
          <cell r="A308" t="str">
            <v>Puc Tzab Rodrigo Ambrocio</v>
          </cell>
          <cell r="B308" t="str">
            <v>18IE0692</v>
          </cell>
          <cell r="C308" t="str">
            <v>SISTEMAS DE INFORMACION</v>
          </cell>
          <cell r="D308" t="str">
            <v>NOMINA DE EMPLEADOS</v>
          </cell>
          <cell r="E308" t="str">
            <v>BU0064 AUXILIAR ADMINISTRATIVO A</v>
          </cell>
          <cell r="F308" t="str">
            <v>PUTR-881022-K18</v>
          </cell>
          <cell r="G308">
            <v>180.23</v>
          </cell>
        </row>
        <row r="309">
          <cell r="A309" t="str">
            <v>Vargas Madrazo Gerardo</v>
          </cell>
          <cell r="B309" t="str">
            <v>CON00008</v>
          </cell>
          <cell r="C309" t="str">
            <v>CONFIANZA</v>
          </cell>
          <cell r="D309" t="str">
            <v>NOMINA DE EMPLEADOS</v>
          </cell>
          <cell r="E309" t="str">
            <v>SC0029 JEFE DE DEPARTAMENTO C</v>
          </cell>
          <cell r="F309" t="str">
            <v>VAMG-670313-ME0</v>
          </cell>
          <cell r="G309">
            <v>1095.73</v>
          </cell>
        </row>
        <row r="310">
          <cell r="A310" t="str">
            <v>Alonzo Chan Rita Isabel</v>
          </cell>
          <cell r="B310" t="str">
            <v>18CB0245</v>
          </cell>
          <cell r="C310" t="str">
            <v>UNIDAD DEPORTIVA BENITO JUAREZ GARCIA</v>
          </cell>
          <cell r="D310" t="str">
            <v>NOMINA DE EMPLEADOS</v>
          </cell>
          <cell r="E310" t="str">
            <v>BU0064 AUXILIAR ADMINISTRATIVO A</v>
          </cell>
          <cell r="F310" t="str">
            <v>AOCR-650611-KY0</v>
          </cell>
          <cell r="G310">
            <v>180.23</v>
          </cell>
        </row>
        <row r="311">
          <cell r="A311" t="str">
            <v>Cutz Cahun Diegolina</v>
          </cell>
          <cell r="B311" t="str">
            <v>18IB0594</v>
          </cell>
          <cell r="C311" t="str">
            <v>UNIDAD DEPORTIVA BENITO JUAREZ GARCIA</v>
          </cell>
          <cell r="D311" t="str">
            <v>NOMINA DE EMPLEADOS</v>
          </cell>
          <cell r="E311" t="str">
            <v>BU0017 AUXILIAR DE SERVICIO G</v>
          </cell>
          <cell r="F311" t="str">
            <v>CUCD-711113-EE7</v>
          </cell>
          <cell r="G311">
            <v>201.21</v>
          </cell>
        </row>
        <row r="312">
          <cell r="A312" t="str">
            <v>Estrella Canto Hernan</v>
          </cell>
          <cell r="B312" t="str">
            <v>18CB0252</v>
          </cell>
          <cell r="C312" t="str">
            <v>UNIDAD DEPORTIVA BENITO JUAREZ GARCIA</v>
          </cell>
          <cell r="D312" t="str">
            <v>NOMINA DE EMPLEADOS</v>
          </cell>
          <cell r="E312" t="str">
            <v>BU0004 AUXILIAR ADMINISTRATIVO J</v>
          </cell>
          <cell r="F312" t="str">
            <v>EECH-531010-6X6</v>
          </cell>
          <cell r="G312">
            <v>209.28</v>
          </cell>
        </row>
        <row r="313">
          <cell r="A313" t="str">
            <v>Marin Estrada Carlos Ramon</v>
          </cell>
          <cell r="B313" t="str">
            <v>18BA0027</v>
          </cell>
          <cell r="C313" t="str">
            <v>UNIDAD DEPORTIVA BENITO JUAREZ GARCIA</v>
          </cell>
          <cell r="D313" t="str">
            <v>NOMINA DE EMPLEADOS</v>
          </cell>
          <cell r="E313" t="str">
            <v>BU0061 AUXILIAR DE SERVICIO B</v>
          </cell>
          <cell r="F313" t="str">
            <v>MAEC-801203-3N9</v>
          </cell>
          <cell r="G313">
            <v>182.76</v>
          </cell>
        </row>
        <row r="314">
          <cell r="A314" t="str">
            <v>Martinez Loeza Jaime Sergio</v>
          </cell>
          <cell r="B314" t="str">
            <v>CONF0014</v>
          </cell>
          <cell r="C314" t="str">
            <v>CONFIANZA</v>
          </cell>
          <cell r="D314" t="str">
            <v>NOMINA DE EMPLEADOS</v>
          </cell>
          <cell r="E314" t="str">
            <v>SC0029 JEFE DE DEPARTAMENTO C</v>
          </cell>
          <cell r="F314" t="str">
            <v>MALJ-710801-U37</v>
          </cell>
          <cell r="G314">
            <v>1095.73</v>
          </cell>
        </row>
        <row r="315">
          <cell r="A315" t="str">
            <v>Matos Yah Raymundo</v>
          </cell>
          <cell r="B315" t="str">
            <v>18KB0026</v>
          </cell>
          <cell r="C315" t="str">
            <v>UNIDAD DEPORTIVA BENITO JUAREZ GARCIA</v>
          </cell>
          <cell r="D315" t="str">
            <v>NOMINA DE EMPLEADOS</v>
          </cell>
          <cell r="E315" t="str">
            <v>BU0066 AUXILIAR DE SERVICIO A</v>
          </cell>
          <cell r="F315" t="str">
            <v>MAYR-661228-4D4</v>
          </cell>
          <cell r="G315">
            <v>179.33</v>
          </cell>
        </row>
        <row r="316">
          <cell r="A316" t="str">
            <v>Perez Sanchez Antonio Benjamin</v>
          </cell>
          <cell r="B316" t="str">
            <v>18IC0319</v>
          </cell>
          <cell r="C316" t="str">
            <v>UNIDAD DEPORTIVA BENITO JUAREZ GARCIA</v>
          </cell>
          <cell r="D316" t="str">
            <v>NOMINA DE EMPLEADOS</v>
          </cell>
          <cell r="E316" t="str">
            <v>BU0066 AUXILIAR DE SERVICIO A</v>
          </cell>
          <cell r="F316" t="str">
            <v>PESA-771217-5I8</v>
          </cell>
          <cell r="G316">
            <v>179.33</v>
          </cell>
        </row>
        <row r="317">
          <cell r="A317" t="str">
            <v>Pinto Y Arceo Fidelio Ferny</v>
          </cell>
          <cell r="B317" t="str">
            <v>18IC0033</v>
          </cell>
          <cell r="C317" t="str">
            <v>UNIDAD DEPORTIVA BENITO JUAREZ GARCIA</v>
          </cell>
          <cell r="D317" t="str">
            <v>NOMINA DE EMPLEADOS</v>
          </cell>
          <cell r="E317" t="str">
            <v>BU0066 AUXILIAR DE SERVICIO A</v>
          </cell>
          <cell r="F317" t="str">
            <v>PIAF-541124-161</v>
          </cell>
          <cell r="G317">
            <v>179.33</v>
          </cell>
        </row>
        <row r="318">
          <cell r="A318" t="str">
            <v>Ramirez Murillo Concepcion Del Carmen</v>
          </cell>
          <cell r="B318" t="str">
            <v>18IC0203</v>
          </cell>
          <cell r="C318" t="str">
            <v>UNIDAD DEPORTIVA BENITO JUAREZ GARCIA</v>
          </cell>
          <cell r="D318" t="str">
            <v>NOMINA DE EMPLEADOS</v>
          </cell>
          <cell r="E318" t="str">
            <v>MM0041 PROGRAMADOR D</v>
          </cell>
          <cell r="F318" t="str">
            <v>RAMC-640814-JP1</v>
          </cell>
          <cell r="G318">
            <v>306.67</v>
          </cell>
        </row>
        <row r="319">
          <cell r="A319" t="str">
            <v>Trejo Dzib Deivi Gabriel</v>
          </cell>
          <cell r="B319" t="str">
            <v>18IC0095</v>
          </cell>
          <cell r="C319" t="str">
            <v>UNIDAD DEPORTIVA BENITO JUAREZ GARCIA</v>
          </cell>
          <cell r="D319" t="str">
            <v>NOMINA DE EMPLEADOS</v>
          </cell>
          <cell r="E319" t="str">
            <v>BU0061 AUXILIAR DE SERVICIO B</v>
          </cell>
          <cell r="F319" t="str">
            <v>TEDD-820522-1Y5</v>
          </cell>
          <cell r="G319">
            <v>182.76</v>
          </cell>
        </row>
        <row r="320">
          <cell r="A320" t="str">
            <v>Villanueva Castillo Wilbert</v>
          </cell>
          <cell r="B320" t="str">
            <v>18IB0201</v>
          </cell>
          <cell r="C320" t="str">
            <v>UNIDAD DEPORTIVA BENITO JUAREZ GARCIA</v>
          </cell>
          <cell r="D320" t="str">
            <v>NOMINA DE EMPLEADOS</v>
          </cell>
          <cell r="E320" t="str">
            <v>BU0064 AUXILIAR ADMINISTRATIVO A</v>
          </cell>
          <cell r="F320" t="str">
            <v>VICW-590801-HC4</v>
          </cell>
          <cell r="G320">
            <v>180.23</v>
          </cell>
        </row>
        <row r="321">
          <cell r="A321" t="str">
            <v>Alvarado Zapata Rodolfo</v>
          </cell>
          <cell r="B321" t="str">
            <v>18BA0026</v>
          </cell>
          <cell r="C321" t="str">
            <v>UNIDAD DEPORTIVA DEL SUR</v>
          </cell>
          <cell r="D321" t="str">
            <v>NOMINA DE EMPLEADOS</v>
          </cell>
          <cell r="E321" t="str">
            <v>BU0072 INSTRUCTOR DEPORTIVO B</v>
          </cell>
          <cell r="F321" t="str">
            <v>AAZR-620228-JN2</v>
          </cell>
          <cell r="G321">
            <v>241.21</v>
          </cell>
        </row>
        <row r="322">
          <cell r="A322" t="str">
            <v>Canul Cauich Jose Luis Santos</v>
          </cell>
          <cell r="B322" t="str">
            <v>18IE0686</v>
          </cell>
          <cell r="C322" t="str">
            <v>UNIDAD DEPORTIVA DEL SUR</v>
          </cell>
          <cell r="D322" t="str">
            <v>NOMINA DE EMPLEADOS</v>
          </cell>
          <cell r="E322" t="str">
            <v>BU0062 VIGILANTE C</v>
          </cell>
          <cell r="F322" t="str">
            <v>CACL-681209-R64</v>
          </cell>
          <cell r="G322">
            <v>182.76</v>
          </cell>
        </row>
        <row r="323">
          <cell r="A323" t="str">
            <v>Castillo Cen Ariel Alejandro</v>
          </cell>
          <cell r="B323" t="str">
            <v>18IE0688</v>
          </cell>
          <cell r="C323" t="str">
            <v>UNIDAD DEPORTIVA DEL SUR</v>
          </cell>
          <cell r="D323" t="str">
            <v>NOMINA DE EMPLEADOS</v>
          </cell>
          <cell r="E323" t="str">
            <v>MM0085 JEFE DE PROGRAMACION</v>
          </cell>
          <cell r="F323" t="str">
            <v>CACX-850919-MK6</v>
          </cell>
          <cell r="G323">
            <v>229.98</v>
          </cell>
        </row>
        <row r="324">
          <cell r="A324" t="str">
            <v>Ek Cauich Luciano De Jesus</v>
          </cell>
          <cell r="B324" t="str">
            <v>18BA0041</v>
          </cell>
          <cell r="C324" t="str">
            <v>UNIDAD DEPORTIVA DEL SUR</v>
          </cell>
          <cell r="D324" t="str">
            <v>NOMINA DE EMPLEADOS</v>
          </cell>
          <cell r="E324" t="str">
            <v>BU0066 AUXILIAR DE SERVICIO A</v>
          </cell>
          <cell r="F324" t="str">
            <v>ECLU-691215-156</v>
          </cell>
          <cell r="G324">
            <v>179.33</v>
          </cell>
        </row>
        <row r="325">
          <cell r="A325" t="str">
            <v>Flores Pren Saira Aziadeth</v>
          </cell>
          <cell r="B325" t="str">
            <v>18BA0059</v>
          </cell>
          <cell r="C325" t="str">
            <v>UNIDAD DEPORTIVA DEL SUR</v>
          </cell>
          <cell r="D325" t="str">
            <v>NOMINA DE EMPLEADOS</v>
          </cell>
          <cell r="E325" t="str">
            <v>MM0027 COORDINADOR A</v>
          </cell>
          <cell r="F325" t="str">
            <v>FOPS-930606-FI3</v>
          </cell>
          <cell r="G325">
            <v>386.7</v>
          </cell>
        </row>
        <row r="326">
          <cell r="A326" t="str">
            <v>Gonzalez Camara Jose Luis</v>
          </cell>
          <cell r="B326" t="str">
            <v>18IB0602</v>
          </cell>
          <cell r="C326" t="str">
            <v>UNIDAD DEPORTIVA DEL SUR</v>
          </cell>
          <cell r="D326" t="str">
            <v>NOMINA DE EMPLEADOS</v>
          </cell>
          <cell r="E326" t="str">
            <v>BU0064 AUXILIAR ADMINISTRATIVO A</v>
          </cell>
          <cell r="F326" t="str">
            <v>GOCL-801119-2F0</v>
          </cell>
          <cell r="G326">
            <v>180.23</v>
          </cell>
        </row>
        <row r="327">
          <cell r="A327" t="str">
            <v>Lopez Keb Christian Lizeth</v>
          </cell>
          <cell r="B327" t="str">
            <v>18IB0128</v>
          </cell>
          <cell r="C327" t="str">
            <v>UNIDAD DEPORTIVA DEL SUR</v>
          </cell>
          <cell r="D327" t="str">
            <v>NOMINA DE EMPLEADOS</v>
          </cell>
          <cell r="E327" t="str">
            <v>MM0044 COORDINADOR DE PROYECTOS</v>
          </cell>
          <cell r="F327" t="str">
            <v>LOKC-820705-R24</v>
          </cell>
          <cell r="G327">
            <v>296.33</v>
          </cell>
        </row>
        <row r="328">
          <cell r="A328" t="str">
            <v>Medina Campos Pedro Rene</v>
          </cell>
          <cell r="B328" t="str">
            <v>18BB0228</v>
          </cell>
          <cell r="C328" t="str">
            <v>UNIDAD DEPORTIVA DEL SUR</v>
          </cell>
          <cell r="D328" t="str">
            <v>NOMINA DE EMPLEADOS</v>
          </cell>
          <cell r="E328" t="str">
            <v>BU0066 AUXILIAR DE SERVICIO A</v>
          </cell>
          <cell r="F328" t="str">
            <v>MECP-800717-R28</v>
          </cell>
          <cell r="G328">
            <v>179.33</v>
          </cell>
        </row>
        <row r="329">
          <cell r="A329" t="str">
            <v>Moreno Quijano Jose</v>
          </cell>
          <cell r="B329" t="str">
            <v>18IE0588</v>
          </cell>
          <cell r="C329" t="str">
            <v>UNIDAD DEPORTIVA DEL SUR</v>
          </cell>
          <cell r="D329" t="str">
            <v>NOMINA DE EMPLEADOS</v>
          </cell>
          <cell r="E329" t="str">
            <v>BU0066 AUXILIAR DE SERVICIO A</v>
          </cell>
          <cell r="F329" t="str">
            <v>MOQJ-700804-CM7</v>
          </cell>
          <cell r="G329">
            <v>179.33</v>
          </cell>
        </row>
        <row r="330">
          <cell r="A330" t="str">
            <v>Pacheco Gomez Manuel Jesus</v>
          </cell>
          <cell r="B330" t="str">
            <v>18IC0265</v>
          </cell>
          <cell r="C330" t="str">
            <v>UNIDAD DEPORTIVA DEL SUR</v>
          </cell>
          <cell r="D330" t="str">
            <v>NOMINA DE EMPLEADOS</v>
          </cell>
          <cell r="E330" t="str">
            <v>BU0017 AUXILIAR DE SERVICIO G</v>
          </cell>
          <cell r="F330" t="str">
            <v>PAGM-760910-QZ0</v>
          </cell>
          <cell r="G330">
            <v>201.21</v>
          </cell>
        </row>
        <row r="331">
          <cell r="A331" t="str">
            <v>Pat Chuc Manuel Jesus</v>
          </cell>
          <cell r="B331" t="str">
            <v>18BA0005</v>
          </cell>
          <cell r="C331" t="str">
            <v>UNIDAD DEPORTIVA DEL SUR</v>
          </cell>
          <cell r="D331" t="str">
            <v>NOMINA DE EMPLEADOS</v>
          </cell>
          <cell r="E331" t="str">
            <v>BU0059 AUXILIAR ADMINISTRATIVO B</v>
          </cell>
          <cell r="F331" t="str">
            <v>PACM-521210-LWA</v>
          </cell>
          <cell r="G331">
            <v>182.76</v>
          </cell>
        </row>
        <row r="332">
          <cell r="A332" t="str">
            <v>Presuel Canul Irene Del Rosario</v>
          </cell>
          <cell r="B332" t="str">
            <v>18KB0038</v>
          </cell>
          <cell r="C332" t="str">
            <v>UNIDAD DEPORTIVA DEL SUR</v>
          </cell>
          <cell r="D332" t="str">
            <v>NOMINA DE EMPLEADOS</v>
          </cell>
          <cell r="E332" t="str">
            <v>MM0084 ANALISTA ADMINISTRATIVO D</v>
          </cell>
          <cell r="F332" t="str">
            <v>PECI-570620-DE2</v>
          </cell>
          <cell r="G332">
            <v>229.98</v>
          </cell>
        </row>
        <row r="333">
          <cell r="A333" t="str">
            <v>Sandoval Chi Freddy Manuel</v>
          </cell>
          <cell r="B333" t="str">
            <v>18IC0036</v>
          </cell>
          <cell r="C333" t="str">
            <v>UNIDAD DEPORTIVA DEL SUR</v>
          </cell>
          <cell r="D333" t="str">
            <v>NOMINA DE EMPLEADOS</v>
          </cell>
          <cell r="E333" t="str">
            <v>MM0044 COORDINADOR DE PROYECTOS</v>
          </cell>
          <cell r="F333" t="str">
            <v>SACF-781213-NA3</v>
          </cell>
          <cell r="G333">
            <v>296.33</v>
          </cell>
        </row>
        <row r="334">
          <cell r="A334" t="str">
            <v>Trejo Dzib Carlos Francisco</v>
          </cell>
          <cell r="B334" t="str">
            <v>18SB0328</v>
          </cell>
          <cell r="C334" t="str">
            <v>UNIDAD DEPORTIVA DEL SUR</v>
          </cell>
          <cell r="D334" t="str">
            <v>NOMINA DE EMPLEADOS</v>
          </cell>
          <cell r="E334" t="str">
            <v>BU0064 AUXILIAR ADMINISTRATIVO A</v>
          </cell>
          <cell r="F334" t="str">
            <v>TEDC-700604-HG4</v>
          </cell>
          <cell r="G334">
            <v>180.23</v>
          </cell>
        </row>
        <row r="335">
          <cell r="A335" t="str">
            <v>Vado Lopez Dafli Felipe</v>
          </cell>
          <cell r="B335" t="str">
            <v>CON00010</v>
          </cell>
          <cell r="C335" t="str">
            <v>CONFIANZA</v>
          </cell>
          <cell r="D335" t="str">
            <v>NOMINA DE EMPLEADOS</v>
          </cell>
          <cell r="E335" t="str">
            <v>SC0029 JEFE DE DEPARTAMENTO C</v>
          </cell>
          <cell r="F335" t="str">
            <v>VALD-720930-HA6</v>
          </cell>
          <cell r="G335">
            <v>1095.73</v>
          </cell>
        </row>
        <row r="336">
          <cell r="A336" t="str">
            <v>Varguez Escalante Jorge Ismael</v>
          </cell>
          <cell r="B336" t="str">
            <v>18BA0021</v>
          </cell>
          <cell r="C336" t="str">
            <v>UNIDAD DEPORTIVA DEL SUR</v>
          </cell>
          <cell r="D336" t="str">
            <v>NOMINA DE EMPLEADOS</v>
          </cell>
          <cell r="E336" t="str">
            <v>MM0094 JEFE DE OFICINA C</v>
          </cell>
          <cell r="F336" t="str">
            <v>VAEJ-890217-L44</v>
          </cell>
          <cell r="G336">
            <v>221.1</v>
          </cell>
        </row>
        <row r="337">
          <cell r="A337" t="str">
            <v>Ventura Araujo Marco Antonio</v>
          </cell>
          <cell r="B337" t="str">
            <v>18IC0031</v>
          </cell>
          <cell r="C337" t="str">
            <v>UNIDAD DEPORTIVA DEL SUR</v>
          </cell>
          <cell r="D337" t="str">
            <v>NOMINA DE EMPLEADOS</v>
          </cell>
          <cell r="E337" t="str">
            <v>BU0066 AUXILIAR DE SERVICIO A</v>
          </cell>
          <cell r="F337" t="str">
            <v>VEAM-561017-HX0</v>
          </cell>
          <cell r="G337">
            <v>179.33</v>
          </cell>
        </row>
        <row r="338">
          <cell r="A338" t="str">
            <v>Albornoz Ake David Alejandro</v>
          </cell>
          <cell r="B338" t="str">
            <v>18IB0595</v>
          </cell>
          <cell r="C338" t="str">
            <v>UNIDAD DEPORTIVA VILLA PALMIRA</v>
          </cell>
          <cell r="D338" t="str">
            <v>NOMINA DE EMPLEADOS</v>
          </cell>
          <cell r="E338" t="str">
            <v>BU0061 AUXILIAR DE SERVICIO B</v>
          </cell>
          <cell r="F338" t="str">
            <v>AOAD-860817-1M6</v>
          </cell>
          <cell r="G338">
            <v>182.76</v>
          </cell>
        </row>
        <row r="339">
          <cell r="A339" t="str">
            <v>Euan Cisneros Silvia Liliana</v>
          </cell>
          <cell r="B339" t="str">
            <v>18IB0097</v>
          </cell>
          <cell r="C339" t="str">
            <v>UNIDAD DEPORTIVA VILLA PALMIRA</v>
          </cell>
          <cell r="D339" t="str">
            <v>NOMINA DE EMPLEADOS</v>
          </cell>
          <cell r="E339" t="str">
            <v>BU0066 AUXILIAR DE SERVICIO A</v>
          </cell>
          <cell r="F339" t="str">
            <v>EUCS-750502-HR8</v>
          </cell>
          <cell r="G339">
            <v>179.33</v>
          </cell>
        </row>
        <row r="340">
          <cell r="A340" t="str">
            <v>Gonzalez Uruñuela Eduardo</v>
          </cell>
          <cell r="B340" t="str">
            <v>18IB0108</v>
          </cell>
          <cell r="C340" t="str">
            <v>UNIDAD DEPORTIVA VILLA PALMIRA</v>
          </cell>
          <cell r="D340" t="str">
            <v>NOMINA DE EMPLEADOS</v>
          </cell>
          <cell r="E340" t="str">
            <v>MM0084 ANALISTA ADMINISTRATIVO D</v>
          </cell>
          <cell r="F340" t="str">
            <v>GOUE-721118-I72</v>
          </cell>
          <cell r="G340">
            <v>229.98</v>
          </cell>
        </row>
        <row r="341">
          <cell r="A341" t="str">
            <v>Rodriguez Sansores Alfredo Oscar</v>
          </cell>
          <cell r="B341" t="str">
            <v>18EB0288</v>
          </cell>
          <cell r="C341" t="str">
            <v>UNIDAD DEPORTIVA VILLA PALMIRA</v>
          </cell>
          <cell r="D341" t="str">
            <v>NOMINA DE EMPLEADOS</v>
          </cell>
          <cell r="E341" t="str">
            <v>BU0066 AUXILIAR DE SERVICIO A</v>
          </cell>
          <cell r="F341" t="str">
            <v>ROSA-581015-SI6</v>
          </cell>
          <cell r="G341">
            <v>179.33</v>
          </cell>
        </row>
        <row r="342">
          <cell r="A342" t="str">
            <v>Rosado Gonzalez Jehova Jesus</v>
          </cell>
          <cell r="B342" t="str">
            <v>CONF0017</v>
          </cell>
          <cell r="C342" t="str">
            <v>CONFIANZA</v>
          </cell>
          <cell r="D342" t="str">
            <v>NOMINA DE EMPLEADOS</v>
          </cell>
          <cell r="E342" t="str">
            <v>SC0029 JEFE DE DEPARTAMENTO C</v>
          </cell>
          <cell r="F342" t="str">
            <v>ROGJ-741115-UK2</v>
          </cell>
          <cell r="G342">
            <v>1095.73</v>
          </cell>
        </row>
        <row r="343">
          <cell r="A343" t="str">
            <v>Yama Burgos Ruby Natividad</v>
          </cell>
          <cell r="B343" t="str">
            <v>18KB0055</v>
          </cell>
          <cell r="C343" t="str">
            <v>UNIDAD DEPORTIVA VILLA PALMIRA</v>
          </cell>
          <cell r="D343" t="str">
            <v>NOMINA DE EMPLEADOS</v>
          </cell>
          <cell r="E343" t="str">
            <v>BU0039 SECRETARIA C</v>
          </cell>
          <cell r="F343" t="str">
            <v>YABR-671124-FW7</v>
          </cell>
          <cell r="G343">
            <v>193.13</v>
          </cell>
        </row>
        <row r="344">
          <cell r="D344" t="str">
            <v>NOMINA DE EMPLEADOS</v>
          </cell>
        </row>
        <row r="345">
          <cell r="D345" t="str">
            <v>NOMINA DE EMPLEADOS</v>
          </cell>
        </row>
        <row r="346">
          <cell r="D346" t="str">
            <v>NOMINA DE EMPLEADOS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ón"/>
      <sheetName val="1.Numero de Plazas"/>
      <sheetName val="PRESUPUESTO 2016 FORMATO SAF"/>
      <sheetName val="PRESUPUESTO 2016 4% INCREMENTO"/>
      <sheetName val="RECATEGORIZACIONES"/>
      <sheetName val="TABULADOR2016"/>
      <sheetName val="Bono x Años Servicio"/>
      <sheetName val="Quinquenios"/>
      <sheetName val="Hoja3"/>
      <sheetName val="KUKULCAN"/>
      <sheetName val="TABULADOR 2012"/>
      <sheetName val="Calculo (2)"/>
      <sheetName val="FORMULAS"/>
      <sheetName val="NUEVAS CATEGORIAS"/>
      <sheetName val="TabAnus"/>
      <sheetName val="ExportarPDO"/>
      <sheetName val="ExportarDYH"/>
      <sheetName val="Parametros"/>
      <sheetName val="Funciones"/>
      <sheetName val="Hoja1"/>
      <sheetName val="Hoja2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B2" t="str">
            <v>Yah Pech Nely Maria</v>
          </cell>
          <cell r="C2" t="str">
            <v>GIMNASIO POLIFUNCIONAL</v>
          </cell>
          <cell r="D2" t="str">
            <v>BU0066 AUX. SERVICIO A</v>
          </cell>
          <cell r="E2">
            <v>129.69759744000001</v>
          </cell>
          <cell r="F2">
            <v>3890.9279232000004</v>
          </cell>
          <cell r="G2">
            <v>20</v>
          </cell>
          <cell r="H2">
            <v>0</v>
          </cell>
          <cell r="I2">
            <v>0</v>
          </cell>
          <cell r="J2">
            <v>3910.9279232000004</v>
          </cell>
          <cell r="K2" t="str">
            <v>BU0066 AUXILIAR DE SERVICIO A</v>
          </cell>
          <cell r="L2">
            <v>129.69759744000001</v>
          </cell>
          <cell r="M2">
            <v>3890.9279232000004</v>
          </cell>
          <cell r="N2">
            <v>0</v>
          </cell>
          <cell r="O2" t="str">
            <v>RECATEGORIZADO</v>
          </cell>
          <cell r="P2">
            <v>3890.9279232000004</v>
          </cell>
        </row>
        <row r="3">
          <cell r="B3" t="str">
            <v>. Rodriguez Teresita De Jesus</v>
          </cell>
          <cell r="C3" t="str">
            <v>UNIDAD DEPORTIVA KUKULCAN</v>
          </cell>
          <cell r="D3" t="str">
            <v>BU0061 AUX. SERVICIO B</v>
          </cell>
          <cell r="E3">
            <v>132.17311295996299</v>
          </cell>
          <cell r="F3">
            <v>3965.1933887988898</v>
          </cell>
          <cell r="G3">
            <v>0</v>
          </cell>
          <cell r="H3">
            <v>0</v>
          </cell>
          <cell r="I3">
            <v>0</v>
          </cell>
          <cell r="J3">
            <v>3965.1933887988898</v>
          </cell>
          <cell r="K3" t="str">
            <v>BU0061 AUXILIAR DE SERVICIO B</v>
          </cell>
          <cell r="L3">
            <v>132.17311296</v>
          </cell>
          <cell r="M3">
            <v>3965.1933887999999</v>
          </cell>
          <cell r="N3">
            <v>0</v>
          </cell>
          <cell r="O3" t="str">
            <v>RECATEGORIZADO</v>
          </cell>
          <cell r="P3">
            <v>3965.1933887999999</v>
          </cell>
        </row>
        <row r="4">
          <cell r="B4" t="str">
            <v>Cab Chuil Santiago</v>
          </cell>
          <cell r="C4" t="str">
            <v>UNIDAD DEPORTIVA KUKULCAN</v>
          </cell>
          <cell r="D4" t="str">
            <v>BU0061 AUX. SERVICIO B</v>
          </cell>
          <cell r="E4">
            <v>132.17311295996299</v>
          </cell>
          <cell r="F4">
            <v>3965.1933887988898</v>
          </cell>
          <cell r="G4">
            <v>24</v>
          </cell>
          <cell r="H4">
            <v>0</v>
          </cell>
          <cell r="I4">
            <v>0</v>
          </cell>
          <cell r="J4">
            <v>3989.1933887988898</v>
          </cell>
          <cell r="K4" t="str">
            <v>BU0061 AUXILIAR DE SERVICIO B</v>
          </cell>
          <cell r="L4">
            <v>132.17311296</v>
          </cell>
          <cell r="M4">
            <v>3965.1933887999999</v>
          </cell>
          <cell r="N4">
            <v>0</v>
          </cell>
          <cell r="O4" t="str">
            <v>RECATEGORIZADO</v>
          </cell>
          <cell r="P4">
            <v>3965.1933887999999</v>
          </cell>
        </row>
        <row r="5">
          <cell r="B5" t="str">
            <v>Carvajal Gonzalez Rafael Ermilo</v>
          </cell>
          <cell r="C5" t="str">
            <v>UNIDAD DEPORTIVA KUKULCAN</v>
          </cell>
          <cell r="D5" t="str">
            <v>BU0061 AUX. SERVICIO B</v>
          </cell>
          <cell r="E5">
            <v>132.17311295996299</v>
          </cell>
          <cell r="F5">
            <v>3965.1933887988898</v>
          </cell>
          <cell r="G5">
            <v>24</v>
          </cell>
          <cell r="H5">
            <v>0</v>
          </cell>
          <cell r="I5">
            <v>0</v>
          </cell>
          <cell r="J5">
            <v>3989.1933887988898</v>
          </cell>
          <cell r="K5" t="str">
            <v>BU0061 AUXILIAR DE SERVICIO B</v>
          </cell>
          <cell r="L5">
            <v>132.17311296</v>
          </cell>
          <cell r="M5">
            <v>3965.1933887999999</v>
          </cell>
          <cell r="N5">
            <v>0</v>
          </cell>
          <cell r="O5" t="str">
            <v>RECATEGORIZADO</v>
          </cell>
          <cell r="P5">
            <v>3965.1933887999999</v>
          </cell>
        </row>
        <row r="6">
          <cell r="B6" t="str">
            <v>Chan Ek Raymundo</v>
          </cell>
          <cell r="C6" t="str">
            <v>UNIDAD DEPORTIVA KUKULCAN</v>
          </cell>
          <cell r="D6" t="str">
            <v>BU0066 AUX. SERVICIO A</v>
          </cell>
          <cell r="E6">
            <v>120.090368000057</v>
          </cell>
          <cell r="F6">
            <v>3602.71104000171</v>
          </cell>
          <cell r="G6">
            <v>0</v>
          </cell>
          <cell r="H6">
            <v>0</v>
          </cell>
          <cell r="I6">
            <v>0</v>
          </cell>
          <cell r="J6">
            <v>3602.71104000171</v>
          </cell>
          <cell r="K6" t="str">
            <v>BU0066 AUXILIAR DE SERVICIO A</v>
          </cell>
          <cell r="L6">
            <v>129.69759744000001</v>
          </cell>
          <cell r="M6">
            <v>3890.9279232000004</v>
          </cell>
          <cell r="N6">
            <v>0</v>
          </cell>
          <cell r="O6" t="str">
            <v>RECATEGORIZADO</v>
          </cell>
          <cell r="P6">
            <v>3890.9279232000004</v>
          </cell>
        </row>
        <row r="7">
          <cell r="B7" t="str">
            <v>Chan Uh Jorge Alberto</v>
          </cell>
          <cell r="C7" t="str">
            <v>UNIDAD DEPORTIVA KUKULCAN</v>
          </cell>
          <cell r="D7" t="str">
            <v>BU0061 AUX. SERVICIO B</v>
          </cell>
          <cell r="E7">
            <v>132.17311295996299</v>
          </cell>
          <cell r="F7">
            <v>3965.1933887988898</v>
          </cell>
          <cell r="G7">
            <v>24</v>
          </cell>
          <cell r="H7">
            <v>0</v>
          </cell>
          <cell r="I7">
            <v>0</v>
          </cell>
          <cell r="J7">
            <v>3989.1933887988898</v>
          </cell>
          <cell r="K7" t="str">
            <v>BU0061 AUXILIAR DE SERVICIO B</v>
          </cell>
          <cell r="L7">
            <v>132.17311296</v>
          </cell>
          <cell r="M7">
            <v>3965.1933887999999</v>
          </cell>
          <cell r="N7">
            <v>0</v>
          </cell>
          <cell r="O7" t="str">
            <v>RECATEGORIZADO</v>
          </cell>
          <cell r="P7">
            <v>3965.1933887999999</v>
          </cell>
        </row>
        <row r="8">
          <cell r="B8" t="str">
            <v>Garrido Medrano Juan Francisco</v>
          </cell>
          <cell r="C8" t="str">
            <v>UNIDAD DEPORTIVA KUKULCAN</v>
          </cell>
          <cell r="D8" t="str">
            <v>BU0061 AUX. SERVICIO B</v>
          </cell>
          <cell r="E8">
            <v>132.17311295996299</v>
          </cell>
          <cell r="F8">
            <v>3965.1933887988898</v>
          </cell>
          <cell r="G8">
            <v>24</v>
          </cell>
          <cell r="H8">
            <v>0</v>
          </cell>
          <cell r="I8">
            <v>0</v>
          </cell>
          <cell r="J8">
            <v>3989.1933887988898</v>
          </cell>
          <cell r="K8" t="str">
            <v>BU0061 AUXILIAR DE SERVICIO B</v>
          </cell>
          <cell r="L8">
            <v>132.17311296</v>
          </cell>
          <cell r="M8">
            <v>3965.1933887999999</v>
          </cell>
          <cell r="N8">
            <v>0</v>
          </cell>
          <cell r="O8" t="str">
            <v>RECATEGORIZADO</v>
          </cell>
          <cell r="P8">
            <v>3965.1933887999999</v>
          </cell>
        </row>
        <row r="9">
          <cell r="B9" t="str">
            <v>Gomez Lopez Wilbert Alberto</v>
          </cell>
          <cell r="C9" t="str">
            <v>UNIDAD DEPORTIVA KUKULCAN</v>
          </cell>
          <cell r="D9" t="str">
            <v>BU0061 AUX. SERVICIO B</v>
          </cell>
          <cell r="E9">
            <v>132.17311295996299</v>
          </cell>
          <cell r="F9">
            <v>3965.1933887988898</v>
          </cell>
          <cell r="G9">
            <v>24</v>
          </cell>
          <cell r="H9">
            <v>0</v>
          </cell>
          <cell r="I9">
            <v>0</v>
          </cell>
          <cell r="J9">
            <v>3989.1933887988898</v>
          </cell>
          <cell r="K9" t="str">
            <v>BU0061 AUXILIAR DE SERVICIO B</v>
          </cell>
          <cell r="L9">
            <v>132.17311296</v>
          </cell>
          <cell r="M9">
            <v>3965.1933887999999</v>
          </cell>
          <cell r="N9">
            <v>0</v>
          </cell>
          <cell r="O9" t="str">
            <v>RECATEGORIZADO</v>
          </cell>
          <cell r="P9">
            <v>3965.1933887999999</v>
          </cell>
        </row>
        <row r="10">
          <cell r="B10" t="str">
            <v>Gomez Ya Juana</v>
          </cell>
          <cell r="C10" t="str">
            <v>UNIDAD DEPORTIVA KUKULCAN</v>
          </cell>
          <cell r="D10" t="str">
            <v>BU0061 AUX. SERVICIO B</v>
          </cell>
          <cell r="E10">
            <v>122.382511999966</v>
          </cell>
          <cell r="F10">
            <v>3671.4753599989799</v>
          </cell>
          <cell r="G10">
            <v>0</v>
          </cell>
          <cell r="H10">
            <v>0</v>
          </cell>
          <cell r="I10">
            <v>0</v>
          </cell>
          <cell r="J10">
            <v>3671.4753599989799</v>
          </cell>
          <cell r="K10" t="str">
            <v>BU0061 AUXILIAR DE SERVICIO B</v>
          </cell>
          <cell r="L10">
            <v>132.17311296</v>
          </cell>
          <cell r="M10">
            <v>3965.1933887999999</v>
          </cell>
          <cell r="N10">
            <v>0</v>
          </cell>
          <cell r="O10" t="str">
            <v>RECATEGORIZADO</v>
          </cell>
          <cell r="P10">
            <v>3965.1933887999999</v>
          </cell>
        </row>
        <row r="11">
          <cell r="B11" t="str">
            <v>Itza Chan Rolando</v>
          </cell>
          <cell r="C11" t="str">
            <v>UNIDAD DEPORTIVA KUKULCAN</v>
          </cell>
          <cell r="D11" t="str">
            <v>BU0061 AUX. SERVICIO B</v>
          </cell>
          <cell r="E11">
            <v>132.17311295996299</v>
          </cell>
          <cell r="F11">
            <v>3965.1933887988898</v>
          </cell>
          <cell r="G11">
            <v>24</v>
          </cell>
          <cell r="H11">
            <v>0</v>
          </cell>
          <cell r="I11">
            <v>0</v>
          </cell>
          <cell r="J11">
            <v>3989.1933887988898</v>
          </cell>
          <cell r="K11" t="str">
            <v>BU0061 AUXILIAR DE SERVICIO B</v>
          </cell>
          <cell r="L11">
            <v>132.17311296</v>
          </cell>
          <cell r="M11">
            <v>3965.1933887999999</v>
          </cell>
          <cell r="N11">
            <v>0</v>
          </cell>
          <cell r="O11" t="str">
            <v>RECATEGORIZADO</v>
          </cell>
          <cell r="P11">
            <v>3965.1933887999999</v>
          </cell>
        </row>
        <row r="12">
          <cell r="B12" t="str">
            <v>Matos Yah Raymundo</v>
          </cell>
          <cell r="C12" t="str">
            <v>UNIDAD DEPORTIVA KUKULCAN</v>
          </cell>
          <cell r="D12" t="str">
            <v>BU0066 AUX. SERVICIO A</v>
          </cell>
          <cell r="E12">
            <v>129.697597440062</v>
          </cell>
          <cell r="F12">
            <v>3890.9279232018598</v>
          </cell>
          <cell r="G12">
            <v>24</v>
          </cell>
          <cell r="H12">
            <v>0</v>
          </cell>
          <cell r="I12">
            <v>0</v>
          </cell>
          <cell r="J12">
            <v>3914.9279232018598</v>
          </cell>
          <cell r="K12" t="str">
            <v>BU0066 AUXILIAR DE SERVICIO A</v>
          </cell>
          <cell r="L12">
            <v>129.69759744000001</v>
          </cell>
          <cell r="M12">
            <v>3890.9279232000004</v>
          </cell>
          <cell r="N12">
            <v>0</v>
          </cell>
          <cell r="O12" t="str">
            <v>RECATEGORIZADO</v>
          </cell>
          <cell r="P12">
            <v>3890.9279232000004</v>
          </cell>
        </row>
        <row r="13">
          <cell r="B13" t="str">
            <v>Pech Uicab Fortunato</v>
          </cell>
          <cell r="C13" t="str">
            <v>UNIDAD DEPORTIVA KUKULCAN</v>
          </cell>
          <cell r="D13" t="str">
            <v>BU0061 AUX. SERVICIO B</v>
          </cell>
          <cell r="E13">
            <v>132.17311295996299</v>
          </cell>
          <cell r="F13">
            <v>3965.1933887988898</v>
          </cell>
          <cell r="G13">
            <v>24</v>
          </cell>
          <cell r="H13">
            <v>0</v>
          </cell>
          <cell r="I13">
            <v>0</v>
          </cell>
          <cell r="J13">
            <v>3989.1933887988898</v>
          </cell>
          <cell r="K13" t="str">
            <v>BU0061 AUXILIAR DE SERVICIO B</v>
          </cell>
          <cell r="L13">
            <v>132.17311296</v>
          </cell>
          <cell r="M13">
            <v>3965.1933887999999</v>
          </cell>
          <cell r="N13">
            <v>0</v>
          </cell>
          <cell r="O13" t="str">
            <v>RECATEGORIZADO</v>
          </cell>
          <cell r="P13">
            <v>3965.1933887999999</v>
          </cell>
        </row>
        <row r="14">
          <cell r="B14" t="str">
            <v>Perez Sauballet Maria Virginia</v>
          </cell>
          <cell r="C14" t="str">
            <v>COMPLEJO OLIMP. DEP. INALAMBRICA</v>
          </cell>
          <cell r="D14" t="str">
            <v>BU0048 AUX. SERV. E</v>
          </cell>
          <cell r="E14">
            <v>138.00999024000001</v>
          </cell>
          <cell r="F14">
            <v>4140.2997071999998</v>
          </cell>
          <cell r="G14">
            <v>24</v>
          </cell>
          <cell r="H14">
            <v>0</v>
          </cell>
          <cell r="I14">
            <v>0</v>
          </cell>
          <cell r="J14">
            <v>4164.2997071999998</v>
          </cell>
          <cell r="K14" t="str">
            <v>BU0048 AUXILIAR DE SERVICIO E</v>
          </cell>
          <cell r="L14">
            <v>138.00999024000004</v>
          </cell>
          <cell r="M14">
            <v>4140.2997072000007</v>
          </cell>
          <cell r="N14">
            <v>0</v>
          </cell>
          <cell r="O14" t="str">
            <v>RECATEGORIZADO</v>
          </cell>
          <cell r="P14">
            <v>4140.2997072000007</v>
          </cell>
        </row>
        <row r="15">
          <cell r="B15" t="str">
            <v>Polanco Piña Roberto Jesus</v>
          </cell>
          <cell r="C15" t="str">
            <v>UNIDAD DEPORTIVA KUKULCAN</v>
          </cell>
          <cell r="D15" t="str">
            <v>BU0061 AUX. SERVICIO B</v>
          </cell>
          <cell r="E15">
            <v>132.17311295996299</v>
          </cell>
          <cell r="F15">
            <v>3965.1933887988898</v>
          </cell>
          <cell r="G15">
            <v>24</v>
          </cell>
          <cell r="H15">
            <v>0</v>
          </cell>
          <cell r="I15">
            <v>0</v>
          </cell>
          <cell r="J15">
            <v>3989.1933887988898</v>
          </cell>
          <cell r="K15" t="str">
            <v>BU0061 AUXILIAR DE SERVICIO B</v>
          </cell>
          <cell r="L15">
            <v>132.17311296</v>
          </cell>
          <cell r="M15">
            <v>3965.1933887999999</v>
          </cell>
          <cell r="N15">
            <v>0</v>
          </cell>
          <cell r="O15" t="str">
            <v>RECATEGORIZADO</v>
          </cell>
          <cell r="P15">
            <v>3965.1933887999999</v>
          </cell>
        </row>
        <row r="16">
          <cell r="B16" t="str">
            <v>Sosa Pool Roman</v>
          </cell>
          <cell r="C16" t="str">
            <v>UNIDAD DEPORTIVA KUKULCAN</v>
          </cell>
          <cell r="D16" t="str">
            <v>BU0061 AUX. SERVICIO B</v>
          </cell>
          <cell r="E16">
            <v>132.17311295996299</v>
          </cell>
          <cell r="F16">
            <v>3965.1933887988898</v>
          </cell>
          <cell r="G16">
            <v>24</v>
          </cell>
          <cell r="H16">
            <v>0</v>
          </cell>
          <cell r="I16">
            <v>0</v>
          </cell>
          <cell r="J16">
            <v>3989.1933887988898</v>
          </cell>
          <cell r="K16" t="str">
            <v>BU0061 AUXILIAR DE SERVICIO B</v>
          </cell>
          <cell r="L16">
            <v>132.17311296</v>
          </cell>
          <cell r="M16">
            <v>3965.1933887999999</v>
          </cell>
          <cell r="N16">
            <v>0</v>
          </cell>
          <cell r="O16" t="str">
            <v>RECATEGORIZADO</v>
          </cell>
          <cell r="P16">
            <v>3965.1933887999999</v>
          </cell>
        </row>
        <row r="17">
          <cell r="B17" t="str">
            <v>Uc Canche David</v>
          </cell>
          <cell r="C17" t="str">
            <v>UNIDAD DEPORTIVA KUKULCAN</v>
          </cell>
          <cell r="D17" t="str">
            <v>BU0061 AUX. SERVICIO B</v>
          </cell>
          <cell r="E17">
            <v>132.17311295996299</v>
          </cell>
          <cell r="F17">
            <v>3965.1933887988898</v>
          </cell>
          <cell r="G17">
            <v>24</v>
          </cell>
          <cell r="H17">
            <v>0</v>
          </cell>
          <cell r="I17">
            <v>0</v>
          </cell>
          <cell r="J17">
            <v>3989.1933887988898</v>
          </cell>
          <cell r="K17" t="str">
            <v>BU0061 AUXILIAR DE SERVICIO B</v>
          </cell>
          <cell r="L17">
            <v>132.17311296</v>
          </cell>
          <cell r="M17">
            <v>3965.1933887999999</v>
          </cell>
          <cell r="N17">
            <v>0</v>
          </cell>
          <cell r="O17" t="str">
            <v>RECATEGORIZADO</v>
          </cell>
          <cell r="P17">
            <v>3965.1933887999999</v>
          </cell>
        </row>
        <row r="18">
          <cell r="B18" t="str">
            <v>Uc Canche Jacinto</v>
          </cell>
          <cell r="C18" t="str">
            <v>UNIDAD DEPORTIVA KUKULCAN</v>
          </cell>
          <cell r="D18" t="str">
            <v>BU0061 AUX. SERVICIO B</v>
          </cell>
          <cell r="E18">
            <v>132.17311295996299</v>
          </cell>
          <cell r="F18">
            <v>3965.1933887988898</v>
          </cell>
          <cell r="G18">
            <v>24</v>
          </cell>
          <cell r="H18">
            <v>0</v>
          </cell>
          <cell r="I18">
            <v>0</v>
          </cell>
          <cell r="J18">
            <v>3989.1933887988898</v>
          </cell>
          <cell r="K18" t="str">
            <v>BU0061 AUXILIAR DE SERVICIO B</v>
          </cell>
          <cell r="L18">
            <v>132.17311296</v>
          </cell>
          <cell r="M18">
            <v>3965.1933887999999</v>
          </cell>
          <cell r="N18">
            <v>0</v>
          </cell>
          <cell r="O18" t="str">
            <v>RECATEGORIZADO</v>
          </cell>
          <cell r="P18">
            <v>3965.1933887999999</v>
          </cell>
        </row>
        <row r="19">
          <cell r="B19" t="str">
            <v>Ucan Estrella Jose Luis</v>
          </cell>
          <cell r="C19" t="str">
            <v>UNIDAD DEPORTIVA KUKULCAN</v>
          </cell>
          <cell r="D19" t="str">
            <v>BU0066 AUX. SERVICIO A</v>
          </cell>
          <cell r="E19">
            <v>129.697597440062</v>
          </cell>
          <cell r="F19">
            <v>3890.9279232018598</v>
          </cell>
          <cell r="G19">
            <v>24</v>
          </cell>
          <cell r="H19">
            <v>0</v>
          </cell>
          <cell r="I19">
            <v>0</v>
          </cell>
          <cell r="J19">
            <v>3914.9279232018598</v>
          </cell>
          <cell r="K19" t="str">
            <v>BU0066 AUXILIAR DE SERVICIO A</v>
          </cell>
          <cell r="L19">
            <v>129.69759744000001</v>
          </cell>
          <cell r="M19">
            <v>3890.9279232000004</v>
          </cell>
          <cell r="N19">
            <v>0</v>
          </cell>
          <cell r="O19" t="str">
            <v>RECATEGORIZADO</v>
          </cell>
          <cell r="P19">
            <v>3890.9279232000004</v>
          </cell>
        </row>
        <row r="20">
          <cell r="B20" t="str">
            <v>Chab Cruz Manuel Jesus</v>
          </cell>
          <cell r="C20" t="str">
            <v>UNIDAD DEPORTIVA KUKULCAN</v>
          </cell>
          <cell r="D20" t="str">
            <v>BU0033 CHOFER B</v>
          </cell>
          <cell r="E20">
            <v>141.63831936000901</v>
          </cell>
          <cell r="F20">
            <v>4249.1495808002701</v>
          </cell>
          <cell r="G20">
            <v>26</v>
          </cell>
          <cell r="H20">
            <v>0</v>
          </cell>
          <cell r="I20">
            <v>0</v>
          </cell>
          <cell r="J20">
            <v>4275.1495808002701</v>
          </cell>
          <cell r="K20" t="str">
            <v>BU0033 CHOFER B</v>
          </cell>
          <cell r="L20">
            <v>141.63831936000003</v>
          </cell>
          <cell r="M20">
            <v>4249.1495808000009</v>
          </cell>
          <cell r="N20">
            <v>0</v>
          </cell>
          <cell r="O20" t="str">
            <v>RECATEGORIZADO</v>
          </cell>
          <cell r="P20">
            <v>4249.1495808000009</v>
          </cell>
        </row>
        <row r="21">
          <cell r="B21" t="str">
            <v>Balam Pech Maricela De Guadalupe</v>
          </cell>
          <cell r="C21" t="str">
            <v>COMPLEJO OLIMP. DEP. INALAMBRICA</v>
          </cell>
          <cell r="D21" t="str">
            <v>MM0099 AUX. ADMIV. K</v>
          </cell>
          <cell r="E21">
            <v>153.31207391999999</v>
          </cell>
          <cell r="F21">
            <v>4599.3622175999999</v>
          </cell>
          <cell r="G21">
            <v>36</v>
          </cell>
          <cell r="H21">
            <v>0</v>
          </cell>
          <cell r="I21">
            <v>0</v>
          </cell>
          <cell r="J21">
            <v>4635.3622175999999</v>
          </cell>
          <cell r="K21" t="str">
            <v>MM0099 AUXILIAR ADMINISTRATIVO K</v>
          </cell>
          <cell r="L21">
            <v>153.31207392000005</v>
          </cell>
          <cell r="M21">
            <v>4599.3622176000017</v>
          </cell>
          <cell r="N21">
            <v>0</v>
          </cell>
          <cell r="O21" t="str">
            <v>RECATEGORIZADO</v>
          </cell>
          <cell r="P21">
            <v>4599.3622176000017</v>
          </cell>
        </row>
        <row r="22">
          <cell r="B22" t="str">
            <v>Dzib Gonzalez Maria Azucena</v>
          </cell>
          <cell r="C22" t="str">
            <v>CENTRO DEPORTIVO PARALIMPICO</v>
          </cell>
          <cell r="D22" t="str">
            <v>BU0004 AUX. ADMIV. J</v>
          </cell>
          <cell r="E22">
            <v>151.35835824002999</v>
          </cell>
          <cell r="F22">
            <v>4540.7507472008992</v>
          </cell>
          <cell r="G22">
            <v>68</v>
          </cell>
          <cell r="H22">
            <v>0</v>
          </cell>
          <cell r="I22">
            <v>0</v>
          </cell>
          <cell r="J22">
            <v>4608.7507472008992</v>
          </cell>
          <cell r="K22" t="str">
            <v>BU0004 AUXILIAR ADMINISTRATIVO J</v>
          </cell>
          <cell r="L22">
            <v>151.35835824000003</v>
          </cell>
          <cell r="M22">
            <v>4540.7507472000007</v>
          </cell>
          <cell r="N22">
            <v>0</v>
          </cell>
          <cell r="O22" t="str">
            <v>RECATEGORIZADO</v>
          </cell>
          <cell r="P22">
            <v>4540.7507472000007</v>
          </cell>
        </row>
        <row r="23">
          <cell r="B23" t="str">
            <v>May Naal Isela</v>
          </cell>
          <cell r="C23" t="str">
            <v>COMPLEJO OLIMP. DEP. INALAMBRICA</v>
          </cell>
          <cell r="D23" t="str">
            <v>BU0039 SECRETARIA C</v>
          </cell>
          <cell r="E23">
            <v>139.68460367997</v>
          </cell>
          <cell r="F23">
            <v>4190.5381103991003</v>
          </cell>
          <cell r="G23">
            <v>70</v>
          </cell>
          <cell r="H23">
            <v>0</v>
          </cell>
          <cell r="I23">
            <v>0</v>
          </cell>
          <cell r="J23">
            <v>4260.5381103991003</v>
          </cell>
          <cell r="K23" t="str">
            <v>BU0039 SECRETARIA C</v>
          </cell>
          <cell r="L23">
            <v>139.68460368000004</v>
          </cell>
          <cell r="M23">
            <v>4190.5381104000007</v>
          </cell>
          <cell r="N23">
            <v>0</v>
          </cell>
          <cell r="O23" t="str">
            <v>RECATEGORIZADO</v>
          </cell>
          <cell r="P23">
            <v>4190.5381104000007</v>
          </cell>
        </row>
        <row r="24">
          <cell r="B24" t="str">
            <v>Torregrosa . Andres Avelino</v>
          </cell>
          <cell r="C24" t="str">
            <v>UNIDAD DEPORTIVA KUKULCAN</v>
          </cell>
          <cell r="D24" t="str">
            <v>BU0048 AUX. SERV. E</v>
          </cell>
          <cell r="E24">
            <v>138.00999023999401</v>
          </cell>
          <cell r="F24">
            <v>4140.2997071998207</v>
          </cell>
          <cell r="G24">
            <v>94</v>
          </cell>
          <cell r="H24">
            <v>0</v>
          </cell>
          <cell r="I24">
            <v>0</v>
          </cell>
          <cell r="J24">
            <v>4234.2997071998207</v>
          </cell>
          <cell r="K24" t="str">
            <v>BU0048 AUXILIAR DE SERVICIO E</v>
          </cell>
          <cell r="L24">
            <v>138.00999024000004</v>
          </cell>
          <cell r="M24">
            <v>4140.2997072000007</v>
          </cell>
          <cell r="N24">
            <v>0</v>
          </cell>
          <cell r="O24" t="str">
            <v>RECATEGORIZADO</v>
          </cell>
          <cell r="P24">
            <v>4140.2997072000007</v>
          </cell>
        </row>
        <row r="25">
          <cell r="B25" t="str">
            <v>Xool Caballero Jose Del Carmen</v>
          </cell>
          <cell r="C25" t="str">
            <v>UNIDADES DEPORTIVAS</v>
          </cell>
          <cell r="D25" t="str">
            <v>MM0069 ANALISTA ADVIMO. E</v>
          </cell>
          <cell r="E25">
            <v>217.7772756</v>
          </cell>
          <cell r="F25">
            <v>6533.318268</v>
          </cell>
          <cell r="G25">
            <v>100</v>
          </cell>
          <cell r="H25">
            <v>0</v>
          </cell>
          <cell r="I25">
            <v>0</v>
          </cell>
          <cell r="J25">
            <v>6633.318268</v>
          </cell>
          <cell r="K25" t="str">
            <v>MM0069 ANALISTA ADMINISTRATIVO E</v>
          </cell>
          <cell r="L25">
            <v>217.77727560000002</v>
          </cell>
          <cell r="M25">
            <v>6533.3182680000009</v>
          </cell>
          <cell r="N25">
            <v>0</v>
          </cell>
          <cell r="O25" t="str">
            <v>RECATEGORIZADO</v>
          </cell>
          <cell r="P25">
            <v>6533.3182680000009</v>
          </cell>
        </row>
        <row r="26">
          <cell r="B26" t="str">
            <v>Ake Ucan Jose Rodolfo</v>
          </cell>
          <cell r="C26" t="str">
            <v>COMPLEJO OLIMP. DEP. INALAMBRICA</v>
          </cell>
          <cell r="D26" t="str">
            <v>BU0009 AUX. ADMIVO. I</v>
          </cell>
          <cell r="E26">
            <v>147.98486159999999</v>
          </cell>
          <cell r="F26">
            <v>4439.5458479999998</v>
          </cell>
          <cell r="G26">
            <v>120</v>
          </cell>
          <cell r="H26">
            <v>0</v>
          </cell>
          <cell r="I26">
            <v>0</v>
          </cell>
          <cell r="J26">
            <v>4559.5458479999998</v>
          </cell>
          <cell r="K26" t="str">
            <v>BU0009 AUXILIAR ADMINISTRATIVO I</v>
          </cell>
          <cell r="L26">
            <v>147.98486160000002</v>
          </cell>
          <cell r="M26">
            <v>4439.5458480000007</v>
          </cell>
          <cell r="N26">
            <v>0</v>
          </cell>
          <cell r="O26" t="str">
            <v>RECATEGORIZADO</v>
          </cell>
          <cell r="P26">
            <v>4439.5458480000007</v>
          </cell>
        </row>
        <row r="27">
          <cell r="B27" t="str">
            <v>Alvarez Caballero Francisco Ruben</v>
          </cell>
          <cell r="C27" t="str">
            <v>COMPLEJO OLIMP. DEP. INALAMBRICA</v>
          </cell>
          <cell r="D27" t="str">
            <v>BU0048 AUX. SERV. E</v>
          </cell>
          <cell r="E27">
            <v>138.00999024000001</v>
          </cell>
          <cell r="F27">
            <v>4140.2997071999998</v>
          </cell>
          <cell r="G27">
            <v>120</v>
          </cell>
          <cell r="H27">
            <v>0</v>
          </cell>
          <cell r="I27">
            <v>0</v>
          </cell>
          <cell r="J27">
            <v>4260.2997071999998</v>
          </cell>
          <cell r="K27" t="str">
            <v>BU0048 AUXILIAR DE SERVICIO E</v>
          </cell>
          <cell r="L27">
            <v>138.00999024000004</v>
          </cell>
          <cell r="M27">
            <v>4140.2997072000007</v>
          </cell>
          <cell r="N27">
            <v>0</v>
          </cell>
          <cell r="O27" t="str">
            <v>RECATEGORIZADO</v>
          </cell>
          <cell r="P27">
            <v>4140.2997072000007</v>
          </cell>
        </row>
        <row r="28">
          <cell r="B28" t="str">
            <v>Cocom Aban Jose Leovigildo Cristobal</v>
          </cell>
          <cell r="C28" t="str">
            <v>COMPLEJO OLIMP. DEP. INALAMBRICA</v>
          </cell>
          <cell r="D28" t="str">
            <v>BU0009 AUX. ADMIVO. I</v>
          </cell>
          <cell r="E28">
            <v>147.98486159999999</v>
          </cell>
          <cell r="F28">
            <v>4439.5458479999998</v>
          </cell>
          <cell r="G28">
            <v>120</v>
          </cell>
          <cell r="H28">
            <v>0</v>
          </cell>
          <cell r="I28">
            <v>0</v>
          </cell>
          <cell r="J28">
            <v>4559.5458479999998</v>
          </cell>
          <cell r="K28" t="str">
            <v>BU0009 AUXILIAR ADMINISTRATIVO I</v>
          </cell>
          <cell r="L28">
            <v>147.98486160000002</v>
          </cell>
          <cell r="M28">
            <v>4439.5458480000007</v>
          </cell>
          <cell r="N28">
            <v>0</v>
          </cell>
          <cell r="O28" t="str">
            <v>RECATEGORIZADO</v>
          </cell>
          <cell r="P28">
            <v>4439.5458480000007</v>
          </cell>
        </row>
        <row r="29">
          <cell r="B29" t="str">
            <v>Dzib Castillo Arcadio</v>
          </cell>
          <cell r="C29" t="str">
            <v>COMPLEJO OLIMP. DEP. INALAMBRICA</v>
          </cell>
          <cell r="D29" t="str">
            <v>BU0048 AUX. SERV. E</v>
          </cell>
          <cell r="E29">
            <v>138.00999024000001</v>
          </cell>
          <cell r="F29">
            <v>4140.2997071999998</v>
          </cell>
          <cell r="G29">
            <v>120</v>
          </cell>
          <cell r="H29">
            <v>0</v>
          </cell>
          <cell r="I29">
            <v>0</v>
          </cell>
          <cell r="J29">
            <v>4260.2997071999998</v>
          </cell>
          <cell r="K29" t="str">
            <v>BU0048 AUXILIAR DE SERVICIO E</v>
          </cell>
          <cell r="L29">
            <v>138.00999024000004</v>
          </cell>
          <cell r="M29">
            <v>4140.2997072000007</v>
          </cell>
          <cell r="N29">
            <v>0</v>
          </cell>
          <cell r="O29" t="str">
            <v>RECATEGORIZADO</v>
          </cell>
          <cell r="P29">
            <v>4140.2997072000007</v>
          </cell>
        </row>
        <row r="30">
          <cell r="B30" t="str">
            <v>Estrella Canto Hernan</v>
          </cell>
          <cell r="C30" t="str">
            <v>UNIDAD BENITO JUAREZ</v>
          </cell>
          <cell r="D30" t="str">
            <v>BU0004 AUX. ADMIV. J</v>
          </cell>
          <cell r="E30">
            <v>151.35835824</v>
          </cell>
          <cell r="F30">
            <v>4540.7507471999998</v>
          </cell>
          <cell r="G30">
            <v>120</v>
          </cell>
          <cell r="H30">
            <v>0</v>
          </cell>
          <cell r="I30">
            <v>0</v>
          </cell>
          <cell r="J30">
            <v>4660.7507471999998</v>
          </cell>
          <cell r="K30" t="str">
            <v>BU0004 AUXILIAR ADMINISTRATIVO J</v>
          </cell>
          <cell r="L30">
            <v>151.35835824000003</v>
          </cell>
          <cell r="M30">
            <v>4540.7507472000007</v>
          </cell>
          <cell r="N30">
            <v>0</v>
          </cell>
          <cell r="O30" t="str">
            <v>RECATEGORIZADO</v>
          </cell>
          <cell r="P30">
            <v>4540.7507472000007</v>
          </cell>
        </row>
        <row r="31">
          <cell r="B31" t="str">
            <v>Estrella Hurtado Jose Manuel</v>
          </cell>
          <cell r="C31" t="str">
            <v>COMPLEJO OLIMP. DEP. INALAMBRICA</v>
          </cell>
          <cell r="D31" t="str">
            <v>BU0009 AUX. ADMIVO. I</v>
          </cell>
          <cell r="E31">
            <v>147.98486159999999</v>
          </cell>
          <cell r="F31">
            <v>4439.5458479999998</v>
          </cell>
          <cell r="G31">
            <v>120</v>
          </cell>
          <cell r="H31">
            <v>0</v>
          </cell>
          <cell r="I31">
            <v>0</v>
          </cell>
          <cell r="J31">
            <v>4559.5458479999998</v>
          </cell>
          <cell r="K31" t="str">
            <v>BU0009 AUXILIAR ADMINISTRATIVO I</v>
          </cell>
          <cell r="L31">
            <v>147.98486160000002</v>
          </cell>
          <cell r="M31">
            <v>4439.5458480000007</v>
          </cell>
          <cell r="N31">
            <v>0</v>
          </cell>
          <cell r="O31" t="str">
            <v>RECATEGORIZADO</v>
          </cell>
          <cell r="P31">
            <v>4439.5458480000007</v>
          </cell>
        </row>
        <row r="32">
          <cell r="B32" t="str">
            <v>Magaña Toledano Edgar Fabian</v>
          </cell>
          <cell r="C32" t="str">
            <v>COMPLEJO OLIMP. DEP. INALAMBRICA</v>
          </cell>
          <cell r="D32" t="str">
            <v>BU0017 AUX. SERV. G</v>
          </cell>
          <cell r="E32">
            <v>145.53361584000001</v>
          </cell>
          <cell r="F32">
            <v>4366.0084752000002</v>
          </cell>
          <cell r="G32">
            <v>120</v>
          </cell>
          <cell r="H32">
            <v>0</v>
          </cell>
          <cell r="I32">
            <v>0</v>
          </cell>
          <cell r="J32">
            <v>4486.0084752000002</v>
          </cell>
          <cell r="K32" t="str">
            <v>BU0017 AUXILIAR DE SERVICIO G</v>
          </cell>
          <cell r="L32">
            <v>145.53361584000004</v>
          </cell>
          <cell r="M32">
            <v>4366.0084752000012</v>
          </cell>
          <cell r="N32">
            <v>0</v>
          </cell>
          <cell r="O32" t="str">
            <v>RECATEGORIZADO</v>
          </cell>
          <cell r="P32">
            <v>4366.0084752000012</v>
          </cell>
        </row>
        <row r="33">
          <cell r="B33" t="str">
            <v>Manrique Beltran Maria Teresa De Jesus</v>
          </cell>
          <cell r="C33" t="str">
            <v>COMPLEJO OLIMP. DEP. INALAMBRICA</v>
          </cell>
          <cell r="D33" t="str">
            <v>BU0048 AUX. SERV. E</v>
          </cell>
          <cell r="E33">
            <v>138.00999024000001</v>
          </cell>
          <cell r="F33">
            <v>4140.2997071999998</v>
          </cell>
          <cell r="G33">
            <v>120</v>
          </cell>
          <cell r="H33">
            <v>0</v>
          </cell>
          <cell r="I33">
            <v>0</v>
          </cell>
          <cell r="J33">
            <v>4260.2997071999998</v>
          </cell>
          <cell r="K33" t="str">
            <v>BU0048 AUXILIAR DE SERVICIO E</v>
          </cell>
          <cell r="L33">
            <v>138.00999024000004</v>
          </cell>
          <cell r="M33">
            <v>4140.2997072000007</v>
          </cell>
          <cell r="N33">
            <v>0</v>
          </cell>
          <cell r="O33" t="str">
            <v>RECATEGORIZADO</v>
          </cell>
          <cell r="P33">
            <v>4140.2997072000007</v>
          </cell>
        </row>
        <row r="34">
          <cell r="B34" t="str">
            <v>May . Juan Santos</v>
          </cell>
          <cell r="C34" t="str">
            <v>UNIDAD DEPORTIVA DEL SUR</v>
          </cell>
          <cell r="D34" t="str">
            <v>BU0048 AUX. SERV. E</v>
          </cell>
          <cell r="E34">
            <v>138.00999024000001</v>
          </cell>
          <cell r="F34">
            <v>4140.2997071999998</v>
          </cell>
          <cell r="G34">
            <v>120</v>
          </cell>
          <cell r="H34">
            <v>0</v>
          </cell>
          <cell r="I34">
            <v>0</v>
          </cell>
          <cell r="J34">
            <v>4260.2997071999998</v>
          </cell>
          <cell r="K34" t="str">
            <v>BU0048 AUXILIAR DE SERVICIO E</v>
          </cell>
          <cell r="L34">
            <v>138.00999024000004</v>
          </cell>
          <cell r="M34">
            <v>4140.2997072000007</v>
          </cell>
          <cell r="N34">
            <v>0</v>
          </cell>
          <cell r="O34" t="str">
            <v>RECATEGORIZADO</v>
          </cell>
          <cell r="P34">
            <v>4140.2997072000007</v>
          </cell>
        </row>
        <row r="35">
          <cell r="B35" t="str">
            <v>Miranda Villegas Jorge Alberto</v>
          </cell>
          <cell r="C35" t="str">
            <v>COMPLEJO OLIMP. DEP. INALAMBRICA</v>
          </cell>
          <cell r="D35" t="str">
            <v>BU0009 AUX. ADMIVO. I</v>
          </cell>
          <cell r="E35">
            <v>147.98486159999999</v>
          </cell>
          <cell r="F35">
            <v>4439.5458479999998</v>
          </cell>
          <cell r="G35">
            <v>120</v>
          </cell>
          <cell r="H35">
            <v>0</v>
          </cell>
          <cell r="I35">
            <v>0</v>
          </cell>
          <cell r="J35">
            <v>4559.5458479999998</v>
          </cell>
          <cell r="K35" t="str">
            <v>BU0009 AUXILIAR ADMINISTRATIVO I</v>
          </cell>
          <cell r="L35">
            <v>147.98486160000002</v>
          </cell>
          <cell r="M35">
            <v>4439.5458480000007</v>
          </cell>
          <cell r="N35">
            <v>0</v>
          </cell>
          <cell r="O35" t="str">
            <v>RECATEGORIZADO</v>
          </cell>
          <cell r="P35">
            <v>4439.5458480000007</v>
          </cell>
        </row>
        <row r="36">
          <cell r="B36" t="str">
            <v>Moguel Marin Jose Rodolfo</v>
          </cell>
          <cell r="C36" t="str">
            <v>COMPLEJO OLIMP. DEP. INALAMBRICA</v>
          </cell>
          <cell r="D36" t="str">
            <v>BU0009 AUX. ADMIVO. I</v>
          </cell>
          <cell r="E36">
            <v>147.98486159999999</v>
          </cell>
          <cell r="F36">
            <v>4439.5458479999998</v>
          </cell>
          <cell r="G36">
            <v>120</v>
          </cell>
          <cell r="H36">
            <v>0</v>
          </cell>
          <cell r="I36">
            <v>0</v>
          </cell>
          <cell r="J36">
            <v>4559.5458479999998</v>
          </cell>
          <cell r="K36" t="str">
            <v>BU0009 AUXILIAR ADMINISTRATIVO I</v>
          </cell>
          <cell r="L36">
            <v>147.98486160000002</v>
          </cell>
          <cell r="M36">
            <v>4439.5458480000007</v>
          </cell>
          <cell r="N36">
            <v>0</v>
          </cell>
          <cell r="O36" t="str">
            <v>RECATEGORIZADO</v>
          </cell>
          <cell r="P36">
            <v>4439.5458480000007</v>
          </cell>
        </row>
        <row r="37">
          <cell r="B37" t="str">
            <v>Navarro Canche Lazaro</v>
          </cell>
          <cell r="C37" t="str">
            <v>COMPLEJO OLIMP. DEP. INALAMBRICA</v>
          </cell>
          <cell r="D37" t="str">
            <v>BU0009 AUX. ADMIVO. I</v>
          </cell>
          <cell r="E37">
            <v>147.98486159999999</v>
          </cell>
          <cell r="F37">
            <v>4439.5458479999998</v>
          </cell>
          <cell r="G37">
            <v>120</v>
          </cell>
          <cell r="H37">
            <v>0</v>
          </cell>
          <cell r="I37">
            <v>0</v>
          </cell>
          <cell r="J37">
            <v>4559.5458479999998</v>
          </cell>
          <cell r="K37" t="str">
            <v>BU0009 AUXILIAR ADMINISTRATIVO I</v>
          </cell>
          <cell r="L37">
            <v>147.98486160000002</v>
          </cell>
          <cell r="M37">
            <v>4439.5458480000007</v>
          </cell>
          <cell r="N37">
            <v>0</v>
          </cell>
          <cell r="O37" t="str">
            <v>RECATEGORIZADO</v>
          </cell>
          <cell r="P37">
            <v>4439.5458480000007</v>
          </cell>
        </row>
        <row r="38">
          <cell r="B38" t="str">
            <v>Perez Hernandez Leydi Maria</v>
          </cell>
          <cell r="C38" t="str">
            <v>PISTA DE REMO Y CANOTAJE</v>
          </cell>
          <cell r="D38" t="str">
            <v>BU0066 AUX. SERVICIO A</v>
          </cell>
          <cell r="E38">
            <v>129.69759744000001</v>
          </cell>
          <cell r="F38">
            <v>3890.9279232000004</v>
          </cell>
          <cell r="G38">
            <v>120</v>
          </cell>
          <cell r="H38">
            <v>0</v>
          </cell>
          <cell r="I38">
            <v>0</v>
          </cell>
          <cell r="J38">
            <v>4010.9279232000004</v>
          </cell>
          <cell r="K38" t="str">
            <v>BU0066 AUXILIAR DE SERVICIO A</v>
          </cell>
          <cell r="L38">
            <v>129.69759744000001</v>
          </cell>
          <cell r="M38">
            <v>3890.9279232000004</v>
          </cell>
          <cell r="N38">
            <v>0</v>
          </cell>
          <cell r="O38" t="str">
            <v>RECATEGORIZADO</v>
          </cell>
          <cell r="P38">
            <v>3890.9279232000004</v>
          </cell>
        </row>
        <row r="39">
          <cell r="B39" t="str">
            <v>Santos Y Rodriguez Carlos Roberto</v>
          </cell>
          <cell r="C39" t="str">
            <v>COMPLEJO OLIMP. DEP. INALAMBRICA</v>
          </cell>
          <cell r="D39" t="str">
            <v>BU0009 AUX. ADMIVO. I</v>
          </cell>
          <cell r="E39">
            <v>147.98486159999999</v>
          </cell>
          <cell r="F39">
            <v>4439.5458479999998</v>
          </cell>
          <cell r="G39">
            <v>120</v>
          </cell>
          <cell r="H39">
            <v>0</v>
          </cell>
          <cell r="I39">
            <v>0</v>
          </cell>
          <cell r="J39">
            <v>4559.5458479999998</v>
          </cell>
          <cell r="K39" t="str">
            <v>BU0009 AUXILIAR ADMINISTRATIVO I</v>
          </cell>
          <cell r="L39">
            <v>147.98486160000002</v>
          </cell>
          <cell r="M39">
            <v>4439.5458480000007</v>
          </cell>
          <cell r="N39">
            <v>0</v>
          </cell>
          <cell r="O39" t="str">
            <v>RECATEGORIZADO</v>
          </cell>
          <cell r="P39">
            <v>4439.5458480000007</v>
          </cell>
        </row>
        <row r="40">
          <cell r="B40" t="str">
            <v>Torres Cervera Freddy Eliel</v>
          </cell>
          <cell r="C40" t="str">
            <v>COMPLEJO OLIMP. DEP. INALAMBRICA</v>
          </cell>
          <cell r="D40" t="str">
            <v>BU0048 AUX. SERV. E</v>
          </cell>
          <cell r="E40">
            <v>138.00999024000001</v>
          </cell>
          <cell r="F40">
            <v>4140.2997071999998</v>
          </cell>
          <cell r="G40">
            <v>120</v>
          </cell>
          <cell r="H40">
            <v>0</v>
          </cell>
          <cell r="I40">
            <v>0</v>
          </cell>
          <cell r="J40">
            <v>4260.2997071999998</v>
          </cell>
          <cell r="K40" t="str">
            <v>BU0048 AUXILIAR DE SERVICIO E</v>
          </cell>
          <cell r="L40">
            <v>138.00999024000004</v>
          </cell>
          <cell r="M40">
            <v>4140.2997072000007</v>
          </cell>
          <cell r="N40">
            <v>0</v>
          </cell>
          <cell r="O40" t="str">
            <v>RECATEGORIZADO</v>
          </cell>
          <cell r="P40">
            <v>4140.2997072000007</v>
          </cell>
        </row>
        <row r="41">
          <cell r="B41" t="str">
            <v>Valdez Canto Marcos Efren</v>
          </cell>
          <cell r="C41" t="str">
            <v>GIMNASIO POLIFUNCIONAL</v>
          </cell>
          <cell r="D41" t="str">
            <v>BU0009 AUX. ADMIVO. I</v>
          </cell>
          <cell r="E41">
            <v>147.98486159999999</v>
          </cell>
          <cell r="F41">
            <v>4439.5458479999998</v>
          </cell>
          <cell r="G41">
            <v>120</v>
          </cell>
          <cell r="H41">
            <v>0</v>
          </cell>
          <cell r="I41">
            <v>0</v>
          </cell>
          <cell r="J41">
            <v>4559.5458479999998</v>
          </cell>
          <cell r="K41" t="str">
            <v>BU0009 AUXILIAR ADMINISTRATIVO I</v>
          </cell>
          <cell r="L41">
            <v>147.98486160000002</v>
          </cell>
          <cell r="M41">
            <v>4439.5458480000007</v>
          </cell>
          <cell r="N41">
            <v>0</v>
          </cell>
          <cell r="O41" t="str">
            <v>RECATEGORIZADO</v>
          </cell>
          <cell r="P41">
            <v>4439.5458480000007</v>
          </cell>
        </row>
        <row r="42">
          <cell r="B42" t="str">
            <v>Colli Lopez Martha Feliciana</v>
          </cell>
          <cell r="C42" t="str">
            <v>ESTADIO SALVADOR ALVARADO</v>
          </cell>
          <cell r="D42" t="str">
            <v>550    COORDINADOR</v>
          </cell>
          <cell r="E42">
            <v>179.51127983999999</v>
          </cell>
          <cell r="F42">
            <v>5385.3383951999995</v>
          </cell>
          <cell r="G42">
            <v>150</v>
          </cell>
          <cell r="H42">
            <v>0</v>
          </cell>
          <cell r="I42">
            <v>0</v>
          </cell>
          <cell r="J42">
            <v>5535.3383951999995</v>
          </cell>
          <cell r="K42" t="str">
            <v>550    COORDINADOR</v>
          </cell>
          <cell r="L42">
            <v>179.51127984000001</v>
          </cell>
          <cell r="M42">
            <v>5385.3383952000004</v>
          </cell>
          <cell r="N42">
            <v>0</v>
          </cell>
          <cell r="O42" t="str">
            <v>RECATEGORIZADO</v>
          </cell>
          <cell r="P42">
            <v>5385.3383952000004</v>
          </cell>
        </row>
        <row r="43">
          <cell r="B43" t="str">
            <v>Huchim Carrillo Reyes Luciano</v>
          </cell>
          <cell r="C43" t="str">
            <v>MED. Y CIENCIAS APLICADAS AL DEP.</v>
          </cell>
          <cell r="D43" t="str">
            <v>BU0066 AUX. SERVICIO A</v>
          </cell>
          <cell r="E43">
            <v>129.69759744000001</v>
          </cell>
          <cell r="F43">
            <v>3890.9279232000004</v>
          </cell>
          <cell r="G43">
            <v>152</v>
          </cell>
          <cell r="H43">
            <v>0</v>
          </cell>
          <cell r="I43">
            <v>0</v>
          </cell>
          <cell r="J43">
            <v>4042.9279232000004</v>
          </cell>
          <cell r="K43" t="str">
            <v>BU0066 AUXILIAR DE SERVICIO A</v>
          </cell>
          <cell r="L43">
            <v>129.69759744000001</v>
          </cell>
          <cell r="M43">
            <v>3890.9279232000004</v>
          </cell>
          <cell r="N43">
            <v>0</v>
          </cell>
          <cell r="O43" t="str">
            <v>RECATEGORIZADO</v>
          </cell>
          <cell r="P43">
            <v>3890.9279232000004</v>
          </cell>
        </row>
        <row r="44">
          <cell r="B44" t="str">
            <v>Carrillo Cortes Maria Alejandra</v>
          </cell>
          <cell r="C44" t="str">
            <v>RECURSOS HUMANOS</v>
          </cell>
          <cell r="D44" t="str">
            <v>MM0097 SECRETARIA I</v>
          </cell>
          <cell r="E44">
            <v>211.78</v>
          </cell>
          <cell r="F44">
            <v>6353.4</v>
          </cell>
          <cell r="G44">
            <v>147.36000000000001</v>
          </cell>
          <cell r="H44">
            <v>0</v>
          </cell>
          <cell r="I44">
            <v>0</v>
          </cell>
          <cell r="J44">
            <v>6500.7599999999993</v>
          </cell>
          <cell r="K44" t="str">
            <v>MM0104 PROMOTOR A</v>
          </cell>
          <cell r="L44">
            <v>231.97692960000003</v>
          </cell>
          <cell r="M44">
            <v>6959.3078880000012</v>
          </cell>
          <cell r="N44">
            <v>0</v>
          </cell>
          <cell r="O44" t="str">
            <v>RECATEGORIZADO</v>
          </cell>
          <cell r="P44">
            <v>6959.3078880000012</v>
          </cell>
        </row>
        <row r="45">
          <cell r="B45" t="str">
            <v>Hernandez Borges Alma Judith</v>
          </cell>
          <cell r="C45" t="str">
            <v>CENTRO DE ALTO RENDIMIENTO DEPORTIVO</v>
          </cell>
          <cell r="D45" t="str">
            <v>BU0017 AUX. SERV. G</v>
          </cell>
          <cell r="E45">
            <v>145.53361584000001</v>
          </cell>
          <cell r="F45">
            <v>4366.0084752000002</v>
          </cell>
          <cell r="G45">
            <v>154.9</v>
          </cell>
          <cell r="H45">
            <v>0</v>
          </cell>
          <cell r="I45">
            <v>0</v>
          </cell>
          <cell r="J45">
            <v>4520.9084751999999</v>
          </cell>
          <cell r="K45" t="str">
            <v>MM0099 AUXILIAR ADMINISTRATIVO K</v>
          </cell>
          <cell r="L45">
            <v>153.31207392000005</v>
          </cell>
          <cell r="M45">
            <v>4599.3622176000017</v>
          </cell>
          <cell r="N45">
            <v>0</v>
          </cell>
          <cell r="O45" t="str">
            <v>RECATEGORIZADO</v>
          </cell>
          <cell r="P45">
            <v>4599.3622176000017</v>
          </cell>
        </row>
        <row r="46">
          <cell r="B46" t="str">
            <v>Medina Escalante Lilia Del Socorro</v>
          </cell>
          <cell r="C46" t="str">
            <v>CENTRO DE ALTO RENDIMIENTO DEPORTIVO</v>
          </cell>
          <cell r="D46" t="str">
            <v>BU0017 AUX. SERV. G</v>
          </cell>
          <cell r="E46">
            <v>145.53361584000001</v>
          </cell>
          <cell r="F46">
            <v>4366.0084752000002</v>
          </cell>
          <cell r="G46">
            <v>154.9</v>
          </cell>
          <cell r="H46">
            <v>0</v>
          </cell>
          <cell r="I46">
            <v>0</v>
          </cell>
          <cell r="J46">
            <v>4520.9084751999999</v>
          </cell>
          <cell r="K46" t="str">
            <v>MM0099 AUXILIAR ADMINISTRATIVO K</v>
          </cell>
          <cell r="L46">
            <v>153.31207392000005</v>
          </cell>
          <cell r="M46">
            <v>4599.3622176000017</v>
          </cell>
          <cell r="N46">
            <v>0</v>
          </cell>
          <cell r="O46" t="str">
            <v>RECATEGORIZADO</v>
          </cell>
          <cell r="P46">
            <v>4599.3622176000017</v>
          </cell>
        </row>
        <row r="47">
          <cell r="B47" t="str">
            <v>Pacheco Argaez Luis Ramon</v>
          </cell>
          <cell r="C47" t="str">
            <v>ALTO RENDIMIENTO</v>
          </cell>
          <cell r="D47" t="str">
            <v>MM0069 ANALISTA ADVIMO. E</v>
          </cell>
          <cell r="E47">
            <v>217.7772756</v>
          </cell>
          <cell r="F47">
            <v>6533.318268</v>
          </cell>
          <cell r="G47">
            <v>159.06</v>
          </cell>
          <cell r="H47">
            <v>0</v>
          </cell>
          <cell r="I47">
            <v>0</v>
          </cell>
          <cell r="J47">
            <v>6692.3782680000004</v>
          </cell>
          <cell r="K47" t="str">
            <v>MM0069 ANALISTA ADMINISTRATIVO E</v>
          </cell>
          <cell r="L47">
            <v>217.77727560000002</v>
          </cell>
          <cell r="M47">
            <v>6533.3182680000009</v>
          </cell>
          <cell r="N47">
            <v>0</v>
          </cell>
          <cell r="O47" t="str">
            <v>RECATEGORIZADO</v>
          </cell>
          <cell r="P47">
            <v>6533.3182680000009</v>
          </cell>
        </row>
        <row r="48">
          <cell r="B48" t="str">
            <v>Ruiz Canche Luis Antonio</v>
          </cell>
          <cell r="C48" t="str">
            <v>ESTADIO SALVADOR ALVARADO</v>
          </cell>
          <cell r="D48" t="str">
            <v>BU0072 INSTRUCTOR DEPORTIVO B</v>
          </cell>
          <cell r="E48">
            <v>194.546396159892</v>
          </cell>
          <cell r="F48">
            <v>5836.3918847967598</v>
          </cell>
          <cell r="G48">
            <v>600</v>
          </cell>
          <cell r="H48">
            <v>200</v>
          </cell>
          <cell r="I48">
            <v>0</v>
          </cell>
          <cell r="J48">
            <v>6636.3918847967598</v>
          </cell>
          <cell r="K48" t="str">
            <v>BU0072 INSTRUCTOR DEPORTIVO B</v>
          </cell>
          <cell r="L48">
            <v>194.54639616000006</v>
          </cell>
          <cell r="M48">
            <v>5836.3918848000021</v>
          </cell>
          <cell r="N48">
            <v>0</v>
          </cell>
          <cell r="O48" t="str">
            <v>RECATEGORIZADO</v>
          </cell>
          <cell r="P48">
            <v>5836.3918848000021</v>
          </cell>
        </row>
        <row r="49">
          <cell r="B49" t="str">
            <v>Cuevas Bates Ruy Ismael</v>
          </cell>
          <cell r="C49" t="str">
            <v>COMPLEJO OLIMP. DEP. INALAMBRICA</v>
          </cell>
          <cell r="D49" t="str">
            <v>BU0029 SUPERVISOR</v>
          </cell>
          <cell r="E49">
            <v>141.63831936</v>
          </cell>
          <cell r="F49">
            <v>4249.1495808</v>
          </cell>
          <cell r="G49">
            <v>218</v>
          </cell>
          <cell r="H49">
            <v>0</v>
          </cell>
          <cell r="I49">
            <v>0</v>
          </cell>
          <cell r="J49">
            <v>4467.1495808</v>
          </cell>
          <cell r="K49" t="str">
            <v>BU0006 SECRETARIA F</v>
          </cell>
          <cell r="L49">
            <v>149.41677744</v>
          </cell>
          <cell r="M49">
            <v>4482.5033232000005</v>
          </cell>
          <cell r="N49">
            <v>0</v>
          </cell>
          <cell r="O49" t="str">
            <v>RECATEGORIZADO</v>
          </cell>
          <cell r="P49">
            <v>4482.5033232000005</v>
          </cell>
        </row>
        <row r="50">
          <cell r="B50" t="str">
            <v>Nabte Jimenez Francisco Javier</v>
          </cell>
          <cell r="C50" t="str">
            <v>UNIDAD DEPORTIVA KUKULCAN</v>
          </cell>
          <cell r="D50" t="str">
            <v>BU0053 AUX. SERV. D</v>
          </cell>
          <cell r="E50">
            <v>135.789307199935</v>
          </cell>
          <cell r="F50">
            <v>4073.67921599805</v>
          </cell>
          <cell r="G50">
            <v>220</v>
          </cell>
          <cell r="H50">
            <v>0</v>
          </cell>
          <cell r="I50">
            <v>0</v>
          </cell>
          <cell r="J50">
            <v>4293.6792159980505</v>
          </cell>
          <cell r="K50" t="str">
            <v>BU0023 CHOFER C</v>
          </cell>
          <cell r="L50">
            <v>143.56776528000003</v>
          </cell>
          <cell r="M50">
            <v>4307.032958400001</v>
          </cell>
          <cell r="N50">
            <v>0</v>
          </cell>
          <cell r="O50" t="str">
            <v>RECATEGORIZADO</v>
          </cell>
          <cell r="P50">
            <v>4307.032958400001</v>
          </cell>
        </row>
        <row r="51">
          <cell r="B51" t="str">
            <v>Perez Estrella Miguel Angel</v>
          </cell>
          <cell r="C51" t="str">
            <v>COMPLEJO OLIMP. DEP. INALAMBRICA</v>
          </cell>
          <cell r="D51" t="str">
            <v>BU0009 AUX. ADMIVO. I</v>
          </cell>
          <cell r="E51">
            <v>147.98486159999999</v>
          </cell>
          <cell r="F51">
            <v>4439.5458479999998</v>
          </cell>
          <cell r="G51">
            <v>240</v>
          </cell>
          <cell r="H51">
            <v>0</v>
          </cell>
          <cell r="I51">
            <v>0</v>
          </cell>
          <cell r="J51">
            <v>4679.5458479999998</v>
          </cell>
          <cell r="K51" t="str">
            <v>MM0102 ANALISTA ADMINISTRATIVO B</v>
          </cell>
          <cell r="L51">
            <v>153.31207392000005</v>
          </cell>
          <cell r="M51">
            <v>4599.3622176000017</v>
          </cell>
          <cell r="N51">
            <v>0</v>
          </cell>
          <cell r="O51" t="str">
            <v>RECATEGORIZADO</v>
          </cell>
          <cell r="P51">
            <v>4599.3622176000017</v>
          </cell>
        </row>
        <row r="52">
          <cell r="B52" t="str">
            <v>Cano Angulo Jorge Humberto</v>
          </cell>
          <cell r="C52" t="str">
            <v>UNIDADES DEPORTIVAS</v>
          </cell>
          <cell r="D52" t="str">
            <v>BU0054 AUX ADMVO C</v>
          </cell>
          <cell r="E52">
            <v>133.72637760000001</v>
          </cell>
          <cell r="F52">
            <v>4011.7913280000002</v>
          </cell>
          <cell r="G52">
            <v>250</v>
          </cell>
          <cell r="H52">
            <v>0</v>
          </cell>
          <cell r="I52">
            <v>0</v>
          </cell>
          <cell r="J52">
            <v>4261.7913280000002</v>
          </cell>
          <cell r="K52" t="str">
            <v>BU0033 CHOFER B</v>
          </cell>
          <cell r="L52">
            <v>141.63831936000003</v>
          </cell>
          <cell r="M52">
            <v>4249.1495808000009</v>
          </cell>
          <cell r="N52">
            <v>0</v>
          </cell>
          <cell r="O52" t="str">
            <v>RECATEGORIZADO</v>
          </cell>
          <cell r="P52">
            <v>4249.1495808000009</v>
          </cell>
        </row>
        <row r="53">
          <cell r="B53" t="str">
            <v>Sansores Cruz Marcos Joel</v>
          </cell>
          <cell r="C53" t="str">
            <v>UNIDAD DEPORTIVA KUKULCAN</v>
          </cell>
          <cell r="D53" t="str">
            <v>BU0066 AUX. SERVICIO A</v>
          </cell>
          <cell r="E53">
            <v>129.69759744000001</v>
          </cell>
          <cell r="F53">
            <v>3890.9279232000004</v>
          </cell>
          <cell r="G53">
            <v>250</v>
          </cell>
          <cell r="H53">
            <v>0</v>
          </cell>
          <cell r="I53">
            <v>0</v>
          </cell>
          <cell r="J53">
            <v>4140.9279232000008</v>
          </cell>
          <cell r="K53" t="str">
            <v>BU0048 AUXILIAR DE SERVICIO E</v>
          </cell>
          <cell r="L53">
            <v>138.00999024000004</v>
          </cell>
          <cell r="M53">
            <v>4140.2997072000007</v>
          </cell>
          <cell r="N53">
            <v>0</v>
          </cell>
          <cell r="O53" t="str">
            <v>RECATEGORIZADO</v>
          </cell>
          <cell r="P53">
            <v>4140.2997072000007</v>
          </cell>
        </row>
        <row r="54">
          <cell r="B54" t="str">
            <v>Gonzalez Ruiz Oscar Mateo</v>
          </cell>
          <cell r="C54" t="str">
            <v>CAPACITACION Y TALENTOS DEPORTIVOS</v>
          </cell>
          <cell r="D54" t="str">
            <v>BU0004 AUX. ADMIV. J</v>
          </cell>
          <cell r="E54">
            <v>151.35835824</v>
          </cell>
          <cell r="F54">
            <v>4540.7507471999998</v>
          </cell>
          <cell r="G54">
            <v>600</v>
          </cell>
          <cell r="H54">
            <v>263.44</v>
          </cell>
          <cell r="I54">
            <v>0</v>
          </cell>
          <cell r="J54">
            <v>5404.1907471999994</v>
          </cell>
          <cell r="K54" t="str">
            <v>MM0095 ANALISTA ADMINISTRATIVO C</v>
          </cell>
          <cell r="L54">
            <v>159.92558352</v>
          </cell>
          <cell r="M54">
            <v>4797.7675055999998</v>
          </cell>
          <cell r="N54">
            <v>0</v>
          </cell>
          <cell r="O54" t="str">
            <v>RECATEGORIZADO</v>
          </cell>
          <cell r="P54">
            <v>4797.7675055999998</v>
          </cell>
        </row>
        <row r="55">
          <cell r="B55" t="str">
            <v>Mier Perez Luis Ricardo</v>
          </cell>
          <cell r="C55" t="str">
            <v>ESTADIO SALVADOR ALVARADO</v>
          </cell>
          <cell r="D55" t="str">
            <v>MM0094 JEFE DE OFICINA C</v>
          </cell>
          <cell r="E55">
            <v>159.91344864002801</v>
          </cell>
          <cell r="F55">
            <v>4797.4034592008402</v>
          </cell>
          <cell r="G55">
            <v>268</v>
          </cell>
          <cell r="H55">
            <v>0</v>
          </cell>
          <cell r="I55">
            <v>0</v>
          </cell>
          <cell r="J55">
            <v>5065.4034592008402</v>
          </cell>
          <cell r="K55" t="str">
            <v>MM0095 ANALISTA ADMINISTRATIVO C</v>
          </cell>
          <cell r="L55">
            <v>159.92558352</v>
          </cell>
          <cell r="M55">
            <v>4797.7675055999998</v>
          </cell>
          <cell r="N55">
            <v>0</v>
          </cell>
          <cell r="O55" t="str">
            <v>RECATEGORIZADO</v>
          </cell>
          <cell r="P55">
            <v>4797.7675055999998</v>
          </cell>
        </row>
        <row r="56">
          <cell r="B56" t="str">
            <v>Alvarez Jimenez Jorge Enrique</v>
          </cell>
          <cell r="C56" t="str">
            <v>CENTRO DE ALTO RENDIMIENTO DEPORTIVO</v>
          </cell>
          <cell r="D56" t="str">
            <v>MM0069 ANALISTA ADVIMO. E</v>
          </cell>
          <cell r="E56">
            <v>217.7772756</v>
          </cell>
          <cell r="F56">
            <v>6533.318268</v>
          </cell>
          <cell r="G56">
            <v>300</v>
          </cell>
          <cell r="H56">
            <v>0</v>
          </cell>
          <cell r="I56">
            <v>0</v>
          </cell>
          <cell r="J56">
            <v>6833.318268</v>
          </cell>
          <cell r="K56" t="str">
            <v>MM0062 ANALISTA ADMINISTRATIVO F</v>
          </cell>
          <cell r="L56">
            <v>231.97692960000003</v>
          </cell>
          <cell r="M56">
            <v>6959.3078880000012</v>
          </cell>
          <cell r="N56">
            <v>0</v>
          </cell>
          <cell r="O56" t="str">
            <v>RECATEGORIZADO</v>
          </cell>
          <cell r="P56">
            <v>6959.3078880000012</v>
          </cell>
        </row>
        <row r="57">
          <cell r="B57" t="str">
            <v>Cachon Sosa Pedro Isaac</v>
          </cell>
          <cell r="C57" t="str">
            <v>UNIDAD DEPORTIVA KUKULCAN</v>
          </cell>
          <cell r="D57" t="str">
            <v>MM0041 PROGRAMADOR D</v>
          </cell>
          <cell r="E57">
            <v>276.46472255999998</v>
          </cell>
          <cell r="F57">
            <v>8293.9416767999992</v>
          </cell>
          <cell r="G57">
            <v>300</v>
          </cell>
          <cell r="H57">
            <v>0</v>
          </cell>
          <cell r="I57">
            <v>0</v>
          </cell>
          <cell r="J57">
            <v>8593.9416767999992</v>
          </cell>
          <cell r="K57" t="str">
            <v>MM0041 PROGRAMADOR D</v>
          </cell>
          <cell r="L57">
            <v>276.46472256000004</v>
          </cell>
          <cell r="M57">
            <v>8293.941676800001</v>
          </cell>
          <cell r="N57">
            <v>0</v>
          </cell>
          <cell r="O57" t="str">
            <v>RECATEGORIZADO</v>
          </cell>
          <cell r="P57">
            <v>8293.941676800001</v>
          </cell>
        </row>
        <row r="58">
          <cell r="B58" t="str">
            <v>Cu Cauich Lourdes Maria</v>
          </cell>
          <cell r="C58" t="str">
            <v>CAPACITACION Y TALENTOS DEPORTIVOS</v>
          </cell>
          <cell r="D58" t="str">
            <v>MM0041 PROGRAMADOR D</v>
          </cell>
          <cell r="E58">
            <v>276.46472255999998</v>
          </cell>
          <cell r="F58">
            <v>8293.9416767999992</v>
          </cell>
          <cell r="G58">
            <v>300</v>
          </cell>
          <cell r="H58">
            <v>0</v>
          </cell>
          <cell r="I58">
            <v>0</v>
          </cell>
          <cell r="J58">
            <v>8593.9416767999992</v>
          </cell>
          <cell r="K58" t="str">
            <v>MM0041 PROGRAMADOR D</v>
          </cell>
          <cell r="L58">
            <v>276.46472256000004</v>
          </cell>
          <cell r="M58">
            <v>8293.941676800001</v>
          </cell>
          <cell r="N58">
            <v>0</v>
          </cell>
          <cell r="O58" t="str">
            <v>RECATEGORIZADO</v>
          </cell>
          <cell r="P58">
            <v>8293.941676800001</v>
          </cell>
        </row>
        <row r="59">
          <cell r="B59" t="str">
            <v>Koyoc Matu Angel Efrain</v>
          </cell>
          <cell r="C59" t="str">
            <v>ESTADIO SALVADOR ALVARADO</v>
          </cell>
          <cell r="D59" t="str">
            <v>BU0064 AUX ADMVO A</v>
          </cell>
          <cell r="E59">
            <v>130.35288095999999</v>
          </cell>
          <cell r="F59">
            <v>3910.5864287999998</v>
          </cell>
          <cell r="G59">
            <v>310</v>
          </cell>
          <cell r="H59">
            <v>0</v>
          </cell>
          <cell r="I59">
            <v>0</v>
          </cell>
          <cell r="J59">
            <v>4220.5864287999993</v>
          </cell>
          <cell r="K59" t="str">
            <v>BU0064 AUXILIAR ADMINISTRATIVO A</v>
          </cell>
          <cell r="L59">
            <v>130.35288096000002</v>
          </cell>
          <cell r="M59">
            <v>3910.5864288000007</v>
          </cell>
          <cell r="N59">
            <v>0</v>
          </cell>
          <cell r="O59" t="str">
            <v>RECATEGORIZADO</v>
          </cell>
          <cell r="P59">
            <v>3910.5864288000007</v>
          </cell>
        </row>
        <row r="60">
          <cell r="B60" t="str">
            <v>Gomez Sanchez Aurora</v>
          </cell>
          <cell r="C60" t="str">
            <v>DEPORTE ESCOLAR</v>
          </cell>
          <cell r="D60" t="str">
            <v>BU0055 SECRET A</v>
          </cell>
          <cell r="E60">
            <v>133.72637760000001</v>
          </cell>
          <cell r="F60">
            <v>4011.7913280000002</v>
          </cell>
          <cell r="G60">
            <v>600</v>
          </cell>
          <cell r="H60">
            <v>424.7</v>
          </cell>
          <cell r="I60">
            <v>0</v>
          </cell>
          <cell r="J60">
            <v>5036.4913280000001</v>
          </cell>
          <cell r="K60" t="str">
            <v>550    COORDINADOR</v>
          </cell>
          <cell r="L60">
            <v>179.51127984000001</v>
          </cell>
          <cell r="M60">
            <v>5385.3383952000004</v>
          </cell>
          <cell r="N60">
            <v>0</v>
          </cell>
          <cell r="O60" t="str">
            <v>RECATEGORIZADO</v>
          </cell>
          <cell r="P60">
            <v>5385.3383952000004</v>
          </cell>
        </row>
        <row r="61">
          <cell r="B61" t="str">
            <v>Lara Uribe Jorge Alberto</v>
          </cell>
          <cell r="C61" t="str">
            <v>GIMNASIO POLIFUNCIONAL</v>
          </cell>
          <cell r="D61" t="str">
            <v>BU0064 AUX ADMVO A</v>
          </cell>
          <cell r="E61">
            <v>130.35288095999999</v>
          </cell>
          <cell r="F61">
            <v>3910.5864287999998</v>
          </cell>
          <cell r="G61">
            <v>320</v>
          </cell>
          <cell r="H61">
            <v>0</v>
          </cell>
          <cell r="I61">
            <v>0</v>
          </cell>
          <cell r="J61">
            <v>4230.5864287999993</v>
          </cell>
          <cell r="K61" t="str">
            <v>BU0033 CHOFER B</v>
          </cell>
          <cell r="L61">
            <v>141.63831936000003</v>
          </cell>
          <cell r="M61">
            <v>4249.1495808000009</v>
          </cell>
          <cell r="N61">
            <v>0</v>
          </cell>
          <cell r="O61" t="str">
            <v>RECATEGORIZADO</v>
          </cell>
          <cell r="P61">
            <v>4249.1495808000009</v>
          </cell>
        </row>
        <row r="62">
          <cell r="B62" t="str">
            <v>Villanueva Castillo Wilbert</v>
          </cell>
          <cell r="C62" t="str">
            <v>UNIDAD BENITO JUAREZ</v>
          </cell>
          <cell r="D62" t="str">
            <v>BU0064 AUX ADMVO A</v>
          </cell>
          <cell r="E62">
            <v>130.35288095999999</v>
          </cell>
          <cell r="F62">
            <v>3910.5864287999998</v>
          </cell>
          <cell r="G62">
            <v>320</v>
          </cell>
          <cell r="H62">
            <v>0</v>
          </cell>
          <cell r="I62">
            <v>1500</v>
          </cell>
          <cell r="J62">
            <v>5730.5864287999993</v>
          </cell>
          <cell r="K62" t="str">
            <v>BU0033 CHOFER B</v>
          </cell>
          <cell r="L62">
            <v>141.63831936000003</v>
          </cell>
          <cell r="M62">
            <v>4249.1495808000009</v>
          </cell>
          <cell r="N62">
            <v>0</v>
          </cell>
          <cell r="O62" t="str">
            <v>RECATEGORIZADO</v>
          </cell>
          <cell r="P62">
            <v>4249.1495808000009</v>
          </cell>
        </row>
        <row r="63">
          <cell r="B63" t="str">
            <v>Dominguez Zaldivar Carlos Javier</v>
          </cell>
          <cell r="C63" t="str">
            <v>CENTRO DE ALTO RENDIMIENTO DEPORTIVO</v>
          </cell>
          <cell r="D63" t="str">
            <v>MM0104 PROMOTOR A</v>
          </cell>
          <cell r="E63">
            <v>241.24238112</v>
          </cell>
          <cell r="F63">
            <v>7237.2714335999999</v>
          </cell>
          <cell r="G63">
            <v>344.86</v>
          </cell>
          <cell r="H63">
            <v>0</v>
          </cell>
          <cell r="I63">
            <v>0</v>
          </cell>
          <cell r="J63">
            <v>7582.1314335999996</v>
          </cell>
          <cell r="K63" t="str">
            <v>MM0044 COORDINADOR DE PROYECTOS</v>
          </cell>
          <cell r="L63">
            <v>267.13114272000001</v>
          </cell>
          <cell r="M63">
            <v>8013.9342816000008</v>
          </cell>
          <cell r="N63">
            <v>0</v>
          </cell>
          <cell r="O63" t="str">
            <v>RECATEGORIZADO</v>
          </cell>
          <cell r="P63">
            <v>8013.9342816000008</v>
          </cell>
        </row>
        <row r="64">
          <cell r="B64" t="str">
            <v>Hernandez Ortiz Miguel</v>
          </cell>
          <cell r="C64" t="str">
            <v>UNIDAD DEPORTIVA KUKULCAN</v>
          </cell>
          <cell r="D64" t="str">
            <v>BU0062 VIGILANTE C</v>
          </cell>
          <cell r="E64">
            <v>132.17311295996299</v>
          </cell>
          <cell r="F64">
            <v>3965.1933887988898</v>
          </cell>
          <cell r="G64">
            <v>360</v>
          </cell>
          <cell r="H64">
            <v>0</v>
          </cell>
          <cell r="I64">
            <v>0</v>
          </cell>
          <cell r="J64">
            <v>4325.1933887988898</v>
          </cell>
          <cell r="K64" t="str">
            <v>BU0017 AUXILIAR DE SERVICIO G</v>
          </cell>
          <cell r="L64">
            <v>145.53361584000004</v>
          </cell>
          <cell r="M64">
            <v>4366.0084752000012</v>
          </cell>
          <cell r="N64">
            <v>0</v>
          </cell>
          <cell r="O64" t="str">
            <v>RECATEGORIZADO</v>
          </cell>
          <cell r="P64">
            <v>4366.0084752000012</v>
          </cell>
        </row>
        <row r="65">
          <cell r="B65" t="str">
            <v>Baeza Y Tzun Roger</v>
          </cell>
          <cell r="C65" t="str">
            <v>ESTADIO SALVADOR ALVARADO</v>
          </cell>
          <cell r="D65" t="str">
            <v>BU0061 AUX. SERVICIO B</v>
          </cell>
          <cell r="E65">
            <v>132.17311296</v>
          </cell>
          <cell r="F65">
            <v>3965.1933887999999</v>
          </cell>
          <cell r="G65">
            <v>420</v>
          </cell>
          <cell r="H65">
            <v>0</v>
          </cell>
          <cell r="I65">
            <v>0</v>
          </cell>
          <cell r="J65">
            <v>4385.1933888000003</v>
          </cell>
          <cell r="K65" t="str">
            <v>BU0042 AUXILIAR DE SERVICIO F</v>
          </cell>
          <cell r="L65">
            <v>139.68460368000004</v>
          </cell>
          <cell r="M65">
            <v>4190.5381104000007</v>
          </cell>
          <cell r="N65">
            <v>0</v>
          </cell>
          <cell r="O65" t="str">
            <v>RECATEGORIZADO</v>
          </cell>
          <cell r="P65">
            <v>4190.5381104000007</v>
          </cell>
        </row>
        <row r="66">
          <cell r="B66" t="str">
            <v>Barbachano Granados Margarita Isabel</v>
          </cell>
          <cell r="C66" t="str">
            <v>MED. Y CIENCIAS APLICADAS AL DEP.</v>
          </cell>
          <cell r="D66" t="str">
            <v>MM0097 SECRETARIA I</v>
          </cell>
          <cell r="E66">
            <v>211.78</v>
          </cell>
          <cell r="F66">
            <v>6353.4</v>
          </cell>
          <cell r="G66">
            <v>422</v>
          </cell>
          <cell r="H66">
            <v>0</v>
          </cell>
          <cell r="I66">
            <v>0</v>
          </cell>
          <cell r="J66">
            <v>6775.4</v>
          </cell>
          <cell r="K66" t="str">
            <v>MM0069 ANALISTA ADMINISTRATIVO E</v>
          </cell>
          <cell r="L66">
            <v>217.77727560000002</v>
          </cell>
          <cell r="M66">
            <v>6533.3182680000009</v>
          </cell>
          <cell r="N66">
            <v>0</v>
          </cell>
          <cell r="O66" t="str">
            <v>RECATEGORIZADO</v>
          </cell>
          <cell r="P66">
            <v>6533.3182680000009</v>
          </cell>
        </row>
        <row r="67">
          <cell r="B67" t="str">
            <v>Gongora Santos Evangelina</v>
          </cell>
          <cell r="C67" t="str">
            <v>DIRECCION DE PROMOCION DEPORTIVA</v>
          </cell>
          <cell r="D67" t="str">
            <v>BU0020 CAJERA B</v>
          </cell>
          <cell r="E67">
            <v>143.56776528</v>
          </cell>
          <cell r="F67">
            <v>4307.0329584000001</v>
          </cell>
          <cell r="G67">
            <v>446</v>
          </cell>
          <cell r="H67">
            <v>0</v>
          </cell>
          <cell r="I67">
            <v>0</v>
          </cell>
          <cell r="J67">
            <v>4753.0329584000001</v>
          </cell>
          <cell r="K67" t="str">
            <v>MM0095 ANALISTA ADMINISTRATIVO C</v>
          </cell>
          <cell r="L67">
            <v>159.92558352</v>
          </cell>
          <cell r="M67">
            <v>4797.7675055999998</v>
          </cell>
          <cell r="N67">
            <v>0</v>
          </cell>
          <cell r="O67" t="str">
            <v>RECATEGORIZADO</v>
          </cell>
          <cell r="P67">
            <v>4797.7675055999998</v>
          </cell>
        </row>
        <row r="68">
          <cell r="B68" t="str">
            <v>Camara Chel Leandro Guadalupe</v>
          </cell>
          <cell r="C68" t="str">
            <v>UNIDAD DEPORTIVA KUKULCAN</v>
          </cell>
          <cell r="D68" t="str">
            <v>BU0062 VIGILANTE C</v>
          </cell>
          <cell r="E68">
            <v>132.17311296</v>
          </cell>
          <cell r="F68">
            <v>3965.1933887999999</v>
          </cell>
          <cell r="G68">
            <v>500</v>
          </cell>
          <cell r="H68">
            <v>0</v>
          </cell>
          <cell r="I68">
            <v>0</v>
          </cell>
          <cell r="J68">
            <v>4465.1933888000003</v>
          </cell>
          <cell r="K68" t="str">
            <v>BU0003 JEFE DE SECCION D</v>
          </cell>
          <cell r="L68">
            <v>151.35835824000003</v>
          </cell>
          <cell r="M68">
            <v>4540.7507472000007</v>
          </cell>
          <cell r="N68">
            <v>0</v>
          </cell>
          <cell r="O68" t="str">
            <v>RECATEGORIZADO</v>
          </cell>
          <cell r="P68">
            <v>4540.7507472000007</v>
          </cell>
        </row>
        <row r="69">
          <cell r="B69" t="str">
            <v>Hurtado Legorreta Manuel</v>
          </cell>
          <cell r="C69" t="str">
            <v>UNIDAD DEPORTIVA KUKULCAN</v>
          </cell>
          <cell r="D69" t="str">
            <v>MM0104 PROMOTOR A</v>
          </cell>
          <cell r="E69">
            <v>241.24238112</v>
          </cell>
          <cell r="F69">
            <v>7237.2714335999999</v>
          </cell>
          <cell r="G69">
            <v>500</v>
          </cell>
          <cell r="H69">
            <v>0</v>
          </cell>
          <cell r="I69">
            <v>0</v>
          </cell>
          <cell r="J69">
            <v>7737.2714335999999</v>
          </cell>
          <cell r="K69" t="str">
            <v>MM0104 PROMOTOR A</v>
          </cell>
          <cell r="L69">
            <v>241.24238112000003</v>
          </cell>
          <cell r="M69">
            <v>7237.2714336000008</v>
          </cell>
          <cell r="N69">
            <v>0</v>
          </cell>
          <cell r="O69" t="str">
            <v>RECATEGORIZADO</v>
          </cell>
          <cell r="P69">
            <v>7237.2714336000008</v>
          </cell>
        </row>
        <row r="70">
          <cell r="B70" t="str">
            <v>Segovia Cabrales Carlos Fabian</v>
          </cell>
          <cell r="C70" t="str">
            <v>DEPORTE ADAPTADO Y DEL ADULTO MAYOR</v>
          </cell>
          <cell r="D70" t="str">
            <v>MM0041 PROGRAMADOR D</v>
          </cell>
          <cell r="E70">
            <v>276.46472256000402</v>
          </cell>
          <cell r="F70">
            <v>8293.9416768001211</v>
          </cell>
          <cell r="G70">
            <v>500</v>
          </cell>
          <cell r="H70">
            <v>0</v>
          </cell>
          <cell r="I70">
            <v>0</v>
          </cell>
          <cell r="J70">
            <v>8793.9416768001211</v>
          </cell>
          <cell r="K70" t="str">
            <v>MM0041 PROGRAMADOR D</v>
          </cell>
          <cell r="L70">
            <v>276.46472256000004</v>
          </cell>
          <cell r="M70">
            <v>8293.941676800001</v>
          </cell>
          <cell r="N70">
            <v>0</v>
          </cell>
          <cell r="O70" t="str">
            <v>RECATEGORIZADO</v>
          </cell>
          <cell r="P70">
            <v>8293.941676800001</v>
          </cell>
        </row>
        <row r="71">
          <cell r="B71" t="str">
            <v>Trejo Dzib Carlos Francisco</v>
          </cell>
          <cell r="C71" t="str">
            <v>UNIDAD DEPORTIVA DEL SUR</v>
          </cell>
          <cell r="D71" t="str">
            <v>BU0064 AUX ADMVO A</v>
          </cell>
          <cell r="E71">
            <v>130.35288095999999</v>
          </cell>
          <cell r="F71">
            <v>3910.5864287999998</v>
          </cell>
          <cell r="G71">
            <v>500</v>
          </cell>
          <cell r="H71">
            <v>0</v>
          </cell>
          <cell r="I71">
            <v>0</v>
          </cell>
          <cell r="J71">
            <v>4410.5864287999993</v>
          </cell>
          <cell r="K71" t="str">
            <v>BU0006 SECRETARIA F</v>
          </cell>
          <cell r="L71">
            <v>149.41677744</v>
          </cell>
          <cell r="M71">
            <v>4482.5033232000005</v>
          </cell>
          <cell r="N71">
            <v>0</v>
          </cell>
          <cell r="O71" t="str">
            <v>RECATEGORIZADO</v>
          </cell>
          <cell r="P71">
            <v>4482.5033232000005</v>
          </cell>
        </row>
        <row r="72">
          <cell r="B72" t="str">
            <v>Yama Burgos Ruby Natividad</v>
          </cell>
          <cell r="C72" t="str">
            <v>UNIDAD DEPORTIVA KUKULCAN</v>
          </cell>
          <cell r="D72" t="str">
            <v>BU0039 SECRETARIA C</v>
          </cell>
          <cell r="E72">
            <v>139.68460367997</v>
          </cell>
          <cell r="F72">
            <v>4190.5381103991003</v>
          </cell>
          <cell r="G72">
            <v>500</v>
          </cell>
          <cell r="H72">
            <v>0</v>
          </cell>
          <cell r="I72">
            <v>0</v>
          </cell>
          <cell r="J72">
            <v>4690.5381103991003</v>
          </cell>
          <cell r="K72" t="str">
            <v>MM0102 ANALISTA ADMINISTRATIVO B</v>
          </cell>
          <cell r="L72">
            <v>153.31207392000005</v>
          </cell>
          <cell r="M72">
            <v>4599.3622176000017</v>
          </cell>
          <cell r="N72">
            <v>0</v>
          </cell>
          <cell r="O72" t="str">
            <v>RECATEGORIZADO</v>
          </cell>
          <cell r="P72">
            <v>4599.3622176000017</v>
          </cell>
        </row>
        <row r="73">
          <cell r="B73" t="str">
            <v>Presuel Canul Irene Del Rosario</v>
          </cell>
          <cell r="C73" t="str">
            <v>UNIDAD DEPORTIVA DEL SUR</v>
          </cell>
          <cell r="D73" t="str">
            <v>MM0084 ANALISTA ADMINISTRATIVO D</v>
          </cell>
          <cell r="E73">
            <v>185.48164079994299</v>
          </cell>
          <cell r="F73">
            <v>5564.4492239982901</v>
          </cell>
          <cell r="G73">
            <v>517.70000000000005</v>
          </cell>
          <cell r="H73">
            <v>0</v>
          </cell>
          <cell r="I73">
            <v>0</v>
          </cell>
          <cell r="J73">
            <v>6082.1492239982899</v>
          </cell>
          <cell r="K73" t="str">
            <v>BU0072 INSTRUCTOR DEPORTIVO B</v>
          </cell>
          <cell r="L73">
            <v>194.54639616000006</v>
          </cell>
          <cell r="M73">
            <v>5836.3918848000021</v>
          </cell>
          <cell r="N73">
            <v>0</v>
          </cell>
          <cell r="O73" t="str">
            <v>RECATEGORIZADO</v>
          </cell>
          <cell r="P73">
            <v>5836.3918848000021</v>
          </cell>
        </row>
        <row r="74">
          <cell r="B74" t="str">
            <v>Moo Segura Rolando Ismael</v>
          </cell>
          <cell r="C74" t="str">
            <v>ACTIVACION FISICA</v>
          </cell>
          <cell r="D74" t="str">
            <v>BU0061 AUX. SERVICIO B</v>
          </cell>
          <cell r="E74">
            <v>132.17311296</v>
          </cell>
          <cell r="F74">
            <v>3965.1933887999999</v>
          </cell>
          <cell r="G74">
            <v>520</v>
          </cell>
          <cell r="H74">
            <v>0</v>
          </cell>
          <cell r="I74">
            <v>0</v>
          </cell>
          <cell r="J74">
            <v>4485.1933888000003</v>
          </cell>
          <cell r="K74" t="str">
            <v>BU0004 AUXILIAR ADMINISTRATIVO J</v>
          </cell>
          <cell r="L74">
            <v>151.35835824000003</v>
          </cell>
          <cell r="M74">
            <v>4540.7507472000007</v>
          </cell>
          <cell r="N74">
            <v>0</v>
          </cell>
          <cell r="O74" t="str">
            <v>RECATEGORIZADO</v>
          </cell>
          <cell r="P74">
            <v>4540.7507472000007</v>
          </cell>
        </row>
        <row r="75">
          <cell r="B75" t="str">
            <v>Vera Kuk Rosario Del Carmen</v>
          </cell>
          <cell r="C75" t="str">
            <v>UNIDAD DEPORTIVA KUKULCAN</v>
          </cell>
          <cell r="D75" t="str">
            <v>MM0084 ANALISTA ADMINISTRATIVO D</v>
          </cell>
          <cell r="E75">
            <v>185.48164080000001</v>
          </cell>
          <cell r="F75">
            <v>5564.449224</v>
          </cell>
          <cell r="G75">
            <v>540.16</v>
          </cell>
          <cell r="H75">
            <v>0</v>
          </cell>
          <cell r="I75">
            <v>0</v>
          </cell>
          <cell r="J75">
            <v>6104.6092239999998</v>
          </cell>
          <cell r="K75" t="str">
            <v>BU0072 INSTRUCTOR DEPORTIVO B</v>
          </cell>
          <cell r="L75">
            <v>194.54639616000006</v>
          </cell>
          <cell r="M75">
            <v>5836.3918848000021</v>
          </cell>
          <cell r="N75">
            <v>0</v>
          </cell>
          <cell r="O75" t="str">
            <v>RECATEGORIZADO</v>
          </cell>
          <cell r="P75">
            <v>5836.3918848000021</v>
          </cell>
        </row>
        <row r="76">
          <cell r="B76" t="str">
            <v>Ku Narvaez Angel De La Cruz</v>
          </cell>
          <cell r="C76" t="str">
            <v>UNIDAD DEPORTIVA DEL SUR</v>
          </cell>
          <cell r="D76" t="str">
            <v>BU0061 AUX. SERVICIO B</v>
          </cell>
          <cell r="E76">
            <v>132.17311296</v>
          </cell>
          <cell r="F76">
            <v>3965.1933887999999</v>
          </cell>
          <cell r="G76">
            <v>558</v>
          </cell>
          <cell r="H76">
            <v>0</v>
          </cell>
          <cell r="I76">
            <v>0</v>
          </cell>
          <cell r="J76">
            <v>4523.1933888000003</v>
          </cell>
          <cell r="K76" t="str">
            <v>MM0102 ANALISTA ADMINISTRATIVO B</v>
          </cell>
          <cell r="L76">
            <v>153.31207392000005</v>
          </cell>
          <cell r="M76">
            <v>4599.3622176000017</v>
          </cell>
          <cell r="N76">
            <v>0</v>
          </cell>
          <cell r="O76" t="str">
            <v>RECATEGORIZADO</v>
          </cell>
          <cell r="P76">
            <v>4599.3622176000017</v>
          </cell>
        </row>
        <row r="77">
          <cell r="B77" t="str">
            <v>Pasos Palma Yadira Ines</v>
          </cell>
          <cell r="C77" t="str">
            <v>GIMNASIO SOLIDARIDAD</v>
          </cell>
          <cell r="D77" t="str">
            <v>MM0094 JEFE DE OFICINA C</v>
          </cell>
          <cell r="E77">
            <v>159.91344864000001</v>
          </cell>
          <cell r="F77">
            <v>4797.4034592000007</v>
          </cell>
          <cell r="G77">
            <v>579.67999999999995</v>
          </cell>
          <cell r="H77">
            <v>0</v>
          </cell>
          <cell r="I77">
            <v>0</v>
          </cell>
          <cell r="J77">
            <v>5377.083459200001</v>
          </cell>
          <cell r="K77" t="str">
            <v>550    COORDINADOR</v>
          </cell>
          <cell r="L77">
            <v>179.51127984000001</v>
          </cell>
          <cell r="M77">
            <v>5385.3383952000004</v>
          </cell>
          <cell r="N77">
            <v>0</v>
          </cell>
          <cell r="O77" t="str">
            <v>RECATEGORIZADO</v>
          </cell>
          <cell r="P77">
            <v>5385.3383952000004</v>
          </cell>
        </row>
        <row r="78">
          <cell r="B78" t="str">
            <v>Euan Zapata Antonio</v>
          </cell>
          <cell r="C78" t="str">
            <v>UNIDAD DEPORTIVA KUKULCAN</v>
          </cell>
          <cell r="D78" t="str">
            <v>BU0066 AUX. SERVICIO A</v>
          </cell>
          <cell r="E78">
            <v>129.69759744000001</v>
          </cell>
          <cell r="F78">
            <v>3890.9279232000004</v>
          </cell>
          <cell r="G78">
            <v>586</v>
          </cell>
          <cell r="H78">
            <v>0</v>
          </cell>
          <cell r="I78">
            <v>0</v>
          </cell>
          <cell r="J78">
            <v>4476.9279232000008</v>
          </cell>
          <cell r="K78" t="str">
            <v>BU0033 CHOFER B</v>
          </cell>
          <cell r="L78">
            <v>141.63831936000003</v>
          </cell>
          <cell r="M78">
            <v>4249.1495808000009</v>
          </cell>
          <cell r="N78">
            <v>0</v>
          </cell>
          <cell r="O78" t="str">
            <v>RECATEGORIZADO</v>
          </cell>
          <cell r="P78">
            <v>4249.1495808000009</v>
          </cell>
        </row>
        <row r="79">
          <cell r="B79" t="str">
            <v>. Chavarrea Teresa De Jesus</v>
          </cell>
          <cell r="C79" t="str">
            <v>CENTRO DE ALTO RENDIMIENTO DEPORTIVO</v>
          </cell>
          <cell r="D79" t="str">
            <v>BU0061 AUX. SERVICIO B</v>
          </cell>
          <cell r="E79">
            <v>132.17311295996299</v>
          </cell>
          <cell r="F79">
            <v>3965.1933887988898</v>
          </cell>
          <cell r="G79">
            <v>600</v>
          </cell>
          <cell r="H79">
            <v>0</v>
          </cell>
          <cell r="I79">
            <v>0</v>
          </cell>
          <cell r="J79">
            <v>4565.1933887988898</v>
          </cell>
          <cell r="K79" t="str">
            <v>MM0095 ANALISTA ADMINISTRATIVO C</v>
          </cell>
          <cell r="L79">
            <v>159.92558352</v>
          </cell>
          <cell r="M79">
            <v>4797.7675055999998</v>
          </cell>
          <cell r="N79">
            <v>0</v>
          </cell>
          <cell r="O79" t="str">
            <v>RECATEGORIZADO</v>
          </cell>
          <cell r="P79">
            <v>4797.7675055999998</v>
          </cell>
        </row>
        <row r="80">
          <cell r="B80" t="str">
            <v>Aguilar Aguilar Ejidio Jose</v>
          </cell>
          <cell r="C80" t="str">
            <v>GIMNASIO POLIFUNCIONAL</v>
          </cell>
          <cell r="D80" t="str">
            <v>BU0068 VIGILANTE A</v>
          </cell>
          <cell r="E80">
            <v>126.59106816000001</v>
          </cell>
          <cell r="F80">
            <v>3797.7320448</v>
          </cell>
          <cell r="G80">
            <v>600</v>
          </cell>
          <cell r="H80">
            <v>400</v>
          </cell>
          <cell r="I80">
            <v>0</v>
          </cell>
          <cell r="J80">
            <v>4797.7320448</v>
          </cell>
          <cell r="K80" t="str">
            <v>MM0095 ANALISTA ADMINISTRATIVO C</v>
          </cell>
          <cell r="L80">
            <v>159.92558352</v>
          </cell>
          <cell r="M80">
            <v>4797.7675055999998</v>
          </cell>
          <cell r="N80">
            <v>0</v>
          </cell>
          <cell r="O80" t="str">
            <v>RECATEGORIZADO</v>
          </cell>
          <cell r="P80">
            <v>4797.7675055999998</v>
          </cell>
        </row>
        <row r="81">
          <cell r="B81" t="str">
            <v>Aguilar Garcia Rita Elena</v>
          </cell>
          <cell r="C81" t="str">
            <v>GIMNASIO SOLIDARIDAD</v>
          </cell>
          <cell r="D81" t="str">
            <v>BU0027 SECRETARIA "D"</v>
          </cell>
          <cell r="E81">
            <v>141.63831936</v>
          </cell>
          <cell r="F81">
            <v>4249.1495808</v>
          </cell>
          <cell r="G81">
            <v>600</v>
          </cell>
          <cell r="H81">
            <v>692.4</v>
          </cell>
          <cell r="I81">
            <v>0</v>
          </cell>
          <cell r="J81">
            <v>5541.5495807999996</v>
          </cell>
          <cell r="K81" t="str">
            <v>MM0095 ANALISTA ADMINISTRATIVO C</v>
          </cell>
          <cell r="L81">
            <v>159.92558352</v>
          </cell>
          <cell r="M81">
            <v>4797.7675055999998</v>
          </cell>
          <cell r="N81">
            <v>0</v>
          </cell>
          <cell r="O81" t="str">
            <v>RECATEGORIZADO</v>
          </cell>
          <cell r="P81">
            <v>4797.7675055999998</v>
          </cell>
        </row>
        <row r="82">
          <cell r="B82" t="str">
            <v>Aguilar Ramirez Haneloren Guadalupe</v>
          </cell>
          <cell r="C82" t="str">
            <v>CENTRO DE ALTO RENDIMIENTO DEPORTIVO</v>
          </cell>
          <cell r="D82" t="str">
            <v>BU0027 SECRETARIA "D"</v>
          </cell>
          <cell r="E82">
            <v>141.63831936</v>
          </cell>
          <cell r="F82">
            <v>4249.1495808</v>
          </cell>
          <cell r="G82">
            <v>600</v>
          </cell>
          <cell r="H82">
            <v>76</v>
          </cell>
          <cell r="I82">
            <v>0</v>
          </cell>
          <cell r="J82">
            <v>4925.1495808</v>
          </cell>
          <cell r="K82" t="str">
            <v>MM0095 ANALISTA ADMINISTRATIVO C</v>
          </cell>
          <cell r="L82">
            <v>159.92558352</v>
          </cell>
          <cell r="M82">
            <v>4797.7675055999998</v>
          </cell>
          <cell r="N82">
            <v>0</v>
          </cell>
          <cell r="O82" t="str">
            <v>RECATEGORIZADO</v>
          </cell>
          <cell r="P82">
            <v>4797.7675055999998</v>
          </cell>
        </row>
        <row r="83">
          <cell r="B83" t="str">
            <v>Ake Cox Gloria Guadalupe</v>
          </cell>
          <cell r="C83" t="str">
            <v>COMPLEJO OLIMP. DEP. INALAMBRICA</v>
          </cell>
          <cell r="D83" t="str">
            <v>BU0048 AUX. SERV. E</v>
          </cell>
          <cell r="E83">
            <v>138.00999023999401</v>
          </cell>
          <cell r="F83">
            <v>4140.2997071998207</v>
          </cell>
          <cell r="G83">
            <v>600</v>
          </cell>
          <cell r="H83">
            <v>980</v>
          </cell>
          <cell r="J83">
            <v>5720.2997071998207</v>
          </cell>
          <cell r="K83" t="str">
            <v>BU0072 INSTRUCTOR DEPORTIVO B</v>
          </cell>
          <cell r="L83">
            <v>194.54639616000006</v>
          </cell>
          <cell r="M83">
            <v>5836.3918848000021</v>
          </cell>
          <cell r="N83">
            <v>0</v>
          </cell>
          <cell r="O83" t="str">
            <v>RECATEGORIZADO</v>
          </cell>
          <cell r="P83">
            <v>5836.3918848000021</v>
          </cell>
        </row>
        <row r="84">
          <cell r="B84" t="str">
            <v>Alcocer Trava Guadalupe Del Socorro</v>
          </cell>
          <cell r="C84" t="str">
            <v>COMPLEJO OLIMP. DEP. INALAMBRICA</v>
          </cell>
          <cell r="D84" t="str">
            <v>BU0027 SECRETARIA "D"</v>
          </cell>
          <cell r="E84">
            <v>141.63831936</v>
          </cell>
          <cell r="F84">
            <v>4249.1495808</v>
          </cell>
          <cell r="G84">
            <v>600</v>
          </cell>
          <cell r="H84">
            <v>120</v>
          </cell>
          <cell r="I84">
            <v>3132.82</v>
          </cell>
          <cell r="J84">
            <v>8101.9695807999997</v>
          </cell>
          <cell r="K84" t="str">
            <v>MM0041 PROGRAMADOR D</v>
          </cell>
          <cell r="L84">
            <v>276.46472256000004</v>
          </cell>
          <cell r="M84">
            <v>8293.941676800001</v>
          </cell>
          <cell r="N84">
            <v>0</v>
          </cell>
          <cell r="O84" t="str">
            <v>RECATEGORIZADO</v>
          </cell>
          <cell r="P84">
            <v>8293.941676800001</v>
          </cell>
        </row>
        <row r="85">
          <cell r="B85" t="str">
            <v>Aldana Varguez Luis Ernesto</v>
          </cell>
          <cell r="C85" t="str">
            <v>PLANEACION Y CONTROL PRESUPUESTAL</v>
          </cell>
          <cell r="D85" t="str">
            <v>MM0099 AUX. ADMIV. K</v>
          </cell>
          <cell r="E85">
            <v>153.31207391999999</v>
          </cell>
          <cell r="F85">
            <v>4599.3622175999999</v>
          </cell>
          <cell r="G85">
            <v>600</v>
          </cell>
          <cell r="H85">
            <v>1070.76</v>
          </cell>
          <cell r="I85">
            <v>3729.26</v>
          </cell>
          <cell r="J85">
            <v>9999.3822175999994</v>
          </cell>
          <cell r="K85" t="str">
            <v>MM0027 COORDINADOR A</v>
          </cell>
          <cell r="L85">
            <v>348.60147708</v>
          </cell>
          <cell r="M85">
            <v>10458.044312399999</v>
          </cell>
          <cell r="N85">
            <v>0</v>
          </cell>
          <cell r="O85" t="str">
            <v>RECATEGORIZADO</v>
          </cell>
          <cell r="P85">
            <v>10458.044312399999</v>
          </cell>
        </row>
        <row r="86">
          <cell r="B86" t="str">
            <v>Alonzo Canche Jesus De Atoche</v>
          </cell>
          <cell r="C86" t="str">
            <v>GIMNASIO POLIFUNCIONAL</v>
          </cell>
          <cell r="D86" t="str">
            <v>BU0026 AUX. ADMIVO. G</v>
          </cell>
          <cell r="E86">
            <v>141.63831936000901</v>
          </cell>
          <cell r="F86">
            <v>4249.1495808002701</v>
          </cell>
          <cell r="G86">
            <v>600</v>
          </cell>
          <cell r="H86">
            <v>1140</v>
          </cell>
          <cell r="J86">
            <v>5989.1495808002701</v>
          </cell>
          <cell r="K86" t="str">
            <v>BU0072 INSTRUCTOR DEPORTIVO B</v>
          </cell>
          <cell r="L86">
            <v>194.54639616000006</v>
          </cell>
          <cell r="M86">
            <v>5836.3918848000021</v>
          </cell>
          <cell r="N86">
            <v>0</v>
          </cell>
          <cell r="O86" t="str">
            <v>RECATEGORIZADO</v>
          </cell>
          <cell r="P86">
            <v>5836.3918848000021</v>
          </cell>
        </row>
        <row r="87">
          <cell r="B87" t="str">
            <v>Ancona Marentes Eric Jose</v>
          </cell>
          <cell r="C87" t="str">
            <v>UNIDAD DEPORTIVA KUKULCAN</v>
          </cell>
          <cell r="D87" t="str">
            <v>BU0061 AUX. SERVICIO B</v>
          </cell>
          <cell r="E87">
            <v>132.17311295996299</v>
          </cell>
          <cell r="F87">
            <v>3965.1933887988898</v>
          </cell>
          <cell r="G87">
            <v>600</v>
          </cell>
          <cell r="H87">
            <v>1131.08</v>
          </cell>
          <cell r="J87">
            <v>5696.2733887988898</v>
          </cell>
          <cell r="K87" t="str">
            <v>BU0072 INSTRUCTOR DEPORTIVO B</v>
          </cell>
          <cell r="L87">
            <v>194.54639616000006</v>
          </cell>
          <cell r="M87">
            <v>5836.3918848000021</v>
          </cell>
          <cell r="N87">
            <v>0</v>
          </cell>
          <cell r="O87" t="str">
            <v>RECATEGORIZADO</v>
          </cell>
          <cell r="P87">
            <v>5836.3918848000021</v>
          </cell>
        </row>
        <row r="88">
          <cell r="B88" t="str">
            <v>Andrade Magaña Antonio Eduardo</v>
          </cell>
          <cell r="C88" t="str">
            <v>RECURSOS MATERIALES</v>
          </cell>
          <cell r="D88" t="str">
            <v>MM0085 JEFE DE PROGRAMACION</v>
          </cell>
          <cell r="E88">
            <v>185.48164080000001</v>
          </cell>
          <cell r="F88">
            <v>5564.449224</v>
          </cell>
          <cell r="G88">
            <v>600</v>
          </cell>
          <cell r="H88">
            <v>1491.38</v>
          </cell>
          <cell r="I88">
            <v>800</v>
          </cell>
          <cell r="J88">
            <v>8455.829224000001</v>
          </cell>
          <cell r="K88" t="str">
            <v>MM0041 PROGRAMADOR D</v>
          </cell>
          <cell r="L88">
            <v>276.46472256000004</v>
          </cell>
          <cell r="M88">
            <v>8293.941676800001</v>
          </cell>
          <cell r="N88">
            <v>0</v>
          </cell>
          <cell r="O88" t="str">
            <v>RECATEGORIZADO</v>
          </cell>
          <cell r="P88">
            <v>8293.941676800001</v>
          </cell>
        </row>
        <row r="89">
          <cell r="B89" t="str">
            <v>Arcique Cortes Ricardo De La Cruz</v>
          </cell>
          <cell r="C89" t="str">
            <v>EVENTOS ESPECIALES</v>
          </cell>
          <cell r="D89" t="str">
            <v>BU0066 AUX. SERVICIO A</v>
          </cell>
          <cell r="E89">
            <v>129.69759744000001</v>
          </cell>
          <cell r="F89">
            <v>3890.9279232000004</v>
          </cell>
          <cell r="G89">
            <v>600</v>
          </cell>
          <cell r="H89">
            <v>813</v>
          </cell>
          <cell r="J89">
            <v>5303.9279232000008</v>
          </cell>
          <cell r="K89" t="str">
            <v>550    COORDINADOR</v>
          </cell>
          <cell r="L89">
            <v>179.51127984000001</v>
          </cell>
          <cell r="M89">
            <v>5385.3383952000004</v>
          </cell>
          <cell r="N89">
            <v>0</v>
          </cell>
          <cell r="O89" t="str">
            <v>RECATEGORIZADO</v>
          </cell>
          <cell r="P89">
            <v>5385.3383952000004</v>
          </cell>
        </row>
        <row r="90">
          <cell r="B90" t="str">
            <v>Arguelles Santana Wilbert Gabriel</v>
          </cell>
          <cell r="C90" t="str">
            <v>UNIDAD DEPORTIVA KUKULCAN</v>
          </cell>
          <cell r="D90" t="str">
            <v>SC0097 COORDINADOR C</v>
          </cell>
          <cell r="E90">
            <v>443.61690060000001</v>
          </cell>
          <cell r="F90">
            <v>13308.507018</v>
          </cell>
          <cell r="G90">
            <v>600</v>
          </cell>
          <cell r="H90">
            <v>2398</v>
          </cell>
          <cell r="J90">
            <v>16306.507018</v>
          </cell>
          <cell r="K90" t="str">
            <v>SC0098 COORDINADOR D</v>
          </cell>
          <cell r="L90">
            <v>537.61323800000014</v>
          </cell>
          <cell r="M90">
            <v>16128.397140000005</v>
          </cell>
          <cell r="N90">
            <v>0</v>
          </cell>
          <cell r="O90" t="str">
            <v>RECATEGORIZADO</v>
          </cell>
          <cell r="P90">
            <v>16128.397140000005</v>
          </cell>
        </row>
        <row r="91">
          <cell r="B91" t="str">
            <v>Ayuso Aviles Wilbert Ernesto</v>
          </cell>
          <cell r="C91" t="str">
            <v>UNIDAD DEPORTIVA DEL SUR</v>
          </cell>
          <cell r="D91" t="str">
            <v>BU0017 AUX. SERV. G</v>
          </cell>
          <cell r="E91">
            <v>145.53361584000001</v>
          </cell>
          <cell r="F91">
            <v>4366.0084752000002</v>
          </cell>
          <cell r="G91">
            <v>600</v>
          </cell>
          <cell r="H91">
            <v>504.78</v>
          </cell>
          <cell r="J91">
            <v>5470.7884752</v>
          </cell>
          <cell r="K91" t="str">
            <v>BU0072 INSTRUCTOR DEPORTIVO B</v>
          </cell>
          <cell r="L91">
            <v>194.54639616000006</v>
          </cell>
          <cell r="M91">
            <v>5836.3918848000021</v>
          </cell>
          <cell r="N91">
            <v>0</v>
          </cell>
          <cell r="O91" t="str">
            <v>RECATEGORIZADO</v>
          </cell>
          <cell r="P91">
            <v>5836.3918848000021</v>
          </cell>
        </row>
        <row r="92">
          <cell r="B92" t="str">
            <v>Bacab Ortega Vanesa Guadalupe</v>
          </cell>
          <cell r="C92" t="str">
            <v>PLANEACION Y CONTROL PRESUPUESTAL</v>
          </cell>
          <cell r="D92" t="str">
            <v>MM0027 COORDINADOR A</v>
          </cell>
          <cell r="E92">
            <v>348.60147708</v>
          </cell>
          <cell r="F92">
            <v>10458.044312399999</v>
          </cell>
          <cell r="G92">
            <v>600</v>
          </cell>
          <cell r="H92">
            <v>296.36</v>
          </cell>
          <cell r="I92">
            <v>0</v>
          </cell>
          <cell r="J92">
            <v>11354.4043124</v>
          </cell>
          <cell r="K92" t="str">
            <v>MM0013 COORDINADOR B</v>
          </cell>
          <cell r="L92">
            <v>389.72805455999998</v>
          </cell>
          <cell r="M92">
            <v>11691.8416368</v>
          </cell>
          <cell r="N92">
            <v>0</v>
          </cell>
          <cell r="O92" t="str">
            <v>RECATEGORIZADO</v>
          </cell>
          <cell r="P92">
            <v>11691.8416368</v>
          </cell>
        </row>
        <row r="93">
          <cell r="B93" t="str">
            <v>Baeza Pat Juan Pablo</v>
          </cell>
          <cell r="C93" t="str">
            <v>ALTO RENDIMIENTO</v>
          </cell>
          <cell r="D93" t="str">
            <v>MM0041 PROGRAMADOR D</v>
          </cell>
          <cell r="E93">
            <v>276.46472255999998</v>
          </cell>
          <cell r="F93">
            <v>8293.9416767999992</v>
          </cell>
          <cell r="G93">
            <v>600</v>
          </cell>
          <cell r="H93">
            <v>800</v>
          </cell>
          <cell r="J93">
            <v>9693.9416767999992</v>
          </cell>
          <cell r="K93" t="str">
            <v>MM0041 PROGRAMADOR D</v>
          </cell>
          <cell r="L93">
            <v>276.46472256000004</v>
          </cell>
          <cell r="M93">
            <v>8293.941676800001</v>
          </cell>
          <cell r="N93">
            <v>0</v>
          </cell>
          <cell r="O93" t="str">
            <v>RECATEGORIZADO</v>
          </cell>
          <cell r="P93">
            <v>8293.941676800001</v>
          </cell>
        </row>
        <row r="94">
          <cell r="B94" t="str">
            <v>Ballote Sanchez Oscar Daniel</v>
          </cell>
          <cell r="C94" t="str">
            <v>CAPACITACION Y TALENTOS DEPORTIVOS</v>
          </cell>
          <cell r="D94" t="str">
            <v>MM0099 AUX. ADMIV. K</v>
          </cell>
          <cell r="E94">
            <v>153.31207391993601</v>
          </cell>
          <cell r="F94">
            <v>4599.36221759808</v>
          </cell>
          <cell r="G94">
            <v>600</v>
          </cell>
          <cell r="H94">
            <v>929.5</v>
          </cell>
          <cell r="J94">
            <v>6128.86221759808</v>
          </cell>
          <cell r="K94" t="str">
            <v>BU0072 INSTRUCTOR DEPORTIVO B</v>
          </cell>
          <cell r="L94">
            <v>194.54639616000006</v>
          </cell>
          <cell r="M94">
            <v>5836.3918848000021</v>
          </cell>
          <cell r="N94">
            <v>0</v>
          </cell>
          <cell r="O94" t="str">
            <v>RECATEGORIZADO</v>
          </cell>
          <cell r="P94">
            <v>5836.3918848000021</v>
          </cell>
        </row>
        <row r="95">
          <cell r="B95" t="str">
            <v>Barredo Ching Maria Jose</v>
          </cell>
          <cell r="C95" t="str">
            <v>CAPACITACION Y TALENTOS DEPORTIVOS</v>
          </cell>
          <cell r="D95" t="str">
            <v>BU0027 SECRETARIA "D"</v>
          </cell>
          <cell r="E95">
            <v>141.63831936000901</v>
          </cell>
          <cell r="F95">
            <v>4249.1495808002701</v>
          </cell>
          <cell r="G95">
            <v>600</v>
          </cell>
          <cell r="H95">
            <v>1000</v>
          </cell>
          <cell r="J95">
            <v>5849.1495808002701</v>
          </cell>
          <cell r="K95" t="str">
            <v>BU0072 INSTRUCTOR DEPORTIVO B</v>
          </cell>
          <cell r="L95">
            <v>194.54639616000006</v>
          </cell>
          <cell r="M95">
            <v>5836.3918848000021</v>
          </cell>
          <cell r="N95">
            <v>0</v>
          </cell>
          <cell r="O95" t="str">
            <v>RECATEGORIZADO</v>
          </cell>
          <cell r="P95">
            <v>5836.3918848000021</v>
          </cell>
        </row>
        <row r="96">
          <cell r="B96" t="str">
            <v>Barron Bolaños Oscar Vicente</v>
          </cell>
          <cell r="C96" t="str">
            <v>RECURSOS HUMANOS</v>
          </cell>
          <cell r="D96" t="str">
            <v>MM0044 COORDINADOR DE PROYECTOS</v>
          </cell>
          <cell r="E96">
            <v>267.13114272000001</v>
          </cell>
          <cell r="F96">
            <v>8013.9342816000008</v>
          </cell>
          <cell r="G96">
            <v>600</v>
          </cell>
          <cell r="H96">
            <v>800</v>
          </cell>
          <cell r="J96">
            <v>9413.9342816000008</v>
          </cell>
          <cell r="K96" t="str">
            <v>MM0041 PROGRAMADOR D</v>
          </cell>
          <cell r="L96">
            <v>276.46472256000004</v>
          </cell>
          <cell r="M96">
            <v>8293.941676800001</v>
          </cell>
          <cell r="N96">
            <v>0</v>
          </cell>
          <cell r="O96" t="str">
            <v>RECATEGORIZADO</v>
          </cell>
          <cell r="P96">
            <v>8293.941676800001</v>
          </cell>
        </row>
        <row r="97">
          <cell r="B97" t="str">
            <v>Blancarte Canto Marco Antonio</v>
          </cell>
          <cell r="C97" t="str">
            <v>CENTRO DE ALTO RENDIMIENTO DEPORTIVO</v>
          </cell>
          <cell r="D97" t="str">
            <v>SC0097 COORDINADOR C</v>
          </cell>
          <cell r="E97">
            <v>443.61690060000001</v>
          </cell>
          <cell r="F97">
            <v>13308.507018</v>
          </cell>
          <cell r="G97">
            <v>600</v>
          </cell>
          <cell r="H97">
            <v>1256</v>
          </cell>
          <cell r="J97">
            <v>15164.507018</v>
          </cell>
          <cell r="K97" t="str">
            <v>SC0098 COORDINADOR D</v>
          </cell>
          <cell r="L97">
            <v>537.61323800000014</v>
          </cell>
          <cell r="M97">
            <v>16128.397140000005</v>
          </cell>
          <cell r="N97">
            <v>0</v>
          </cell>
          <cell r="O97" t="str">
            <v>RECATEGORIZADO</v>
          </cell>
          <cell r="P97">
            <v>16128.397140000005</v>
          </cell>
        </row>
        <row r="98">
          <cell r="B98" t="str">
            <v>Caamal Cime Bernabe</v>
          </cell>
          <cell r="C98" t="str">
            <v>ESTADIO SALVADOR ALVARADO</v>
          </cell>
          <cell r="D98" t="str">
            <v>BU0062 VIGILANTE C</v>
          </cell>
          <cell r="E98">
            <v>132.17311296</v>
          </cell>
          <cell r="F98">
            <v>3965.1933887999999</v>
          </cell>
          <cell r="G98">
            <v>600</v>
          </cell>
          <cell r="H98">
            <v>840.5</v>
          </cell>
          <cell r="J98">
            <v>5405.6933888000003</v>
          </cell>
          <cell r="K98" t="str">
            <v>MM0085 JEFE DE PROGRAMACION</v>
          </cell>
          <cell r="L98">
            <v>185.48164080000004</v>
          </cell>
          <cell r="M98">
            <v>5564.4492240000009</v>
          </cell>
          <cell r="N98">
            <v>0</v>
          </cell>
          <cell r="O98" t="str">
            <v>RECATEGORIZADO</v>
          </cell>
          <cell r="P98">
            <v>5564.4492240000009</v>
          </cell>
        </row>
        <row r="99">
          <cell r="B99" t="str">
            <v>Caamal Ku Carlos Ivan</v>
          </cell>
          <cell r="C99" t="str">
            <v>COMPLEJO OLIMP. DEP. INALAMBRICA</v>
          </cell>
          <cell r="D99" t="str">
            <v>BU0048 AUX. SERV. E</v>
          </cell>
          <cell r="E99">
            <v>138.00999024000001</v>
          </cell>
          <cell r="F99">
            <v>4140.2997071999998</v>
          </cell>
          <cell r="G99">
            <v>600</v>
          </cell>
          <cell r="H99">
            <v>900</v>
          </cell>
          <cell r="J99">
            <v>5640.2997071999998</v>
          </cell>
          <cell r="K99" t="str">
            <v>BU0072 INSTRUCTOR DEPORTIVO B</v>
          </cell>
          <cell r="L99">
            <v>194.54639616000006</v>
          </cell>
          <cell r="M99">
            <v>5836.3918848000021</v>
          </cell>
          <cell r="N99">
            <v>0</v>
          </cell>
          <cell r="O99" t="str">
            <v>RECATEGORIZADO</v>
          </cell>
          <cell r="P99">
            <v>5836.3918848000021</v>
          </cell>
        </row>
        <row r="100">
          <cell r="B100" t="str">
            <v>Caballero Escobedo Jorge</v>
          </cell>
          <cell r="C100" t="str">
            <v>UNIDAD DEPORTIVA VILLA PALMIRA</v>
          </cell>
          <cell r="D100" t="str">
            <v>BU0061 AUX. SERVICIO B</v>
          </cell>
          <cell r="E100">
            <v>132.17311296</v>
          </cell>
          <cell r="F100">
            <v>3965.1933887999999</v>
          </cell>
          <cell r="G100">
            <v>600</v>
          </cell>
          <cell r="H100">
            <v>400</v>
          </cell>
          <cell r="I100">
            <v>0</v>
          </cell>
          <cell r="J100">
            <v>4965.1933888000003</v>
          </cell>
          <cell r="K100" t="str">
            <v>MM0095 ANALISTA ADMINISTRATIVO C</v>
          </cell>
          <cell r="L100">
            <v>159.92558352</v>
          </cell>
          <cell r="M100">
            <v>4797.7675055999998</v>
          </cell>
          <cell r="N100">
            <v>0</v>
          </cell>
          <cell r="O100" t="str">
            <v>RECATEGORIZADO</v>
          </cell>
          <cell r="P100">
            <v>4797.7675055999998</v>
          </cell>
        </row>
        <row r="101">
          <cell r="B101" t="str">
            <v>Canche Diaz Eira Patricia</v>
          </cell>
          <cell r="C101" t="str">
            <v>GIMNASIO POLIFUNCIONAL</v>
          </cell>
          <cell r="D101" t="str">
            <v>BU0064 AUX ADMVO A</v>
          </cell>
          <cell r="E101">
            <v>130.35288095999999</v>
          </cell>
          <cell r="F101">
            <v>3910.5864287999998</v>
          </cell>
          <cell r="G101">
            <v>600</v>
          </cell>
          <cell r="H101">
            <v>1000</v>
          </cell>
          <cell r="I101">
            <v>0</v>
          </cell>
          <cell r="J101">
            <v>5510.5864287999993</v>
          </cell>
          <cell r="K101" t="str">
            <v>MM0095 ANALISTA ADMINISTRATIVO C</v>
          </cell>
          <cell r="L101">
            <v>159.92558352</v>
          </cell>
          <cell r="M101">
            <v>4797.7675055999998</v>
          </cell>
          <cell r="N101">
            <v>0</v>
          </cell>
          <cell r="O101" t="str">
            <v>RECATEGORIZADO</v>
          </cell>
          <cell r="P101">
            <v>4797.7675055999998</v>
          </cell>
        </row>
        <row r="102">
          <cell r="B102" t="str">
            <v>Canepa Manrique Mario Antonio</v>
          </cell>
          <cell r="C102" t="str">
            <v>CENTRO DEPORTIVO PARALIMPICO</v>
          </cell>
          <cell r="D102" t="str">
            <v>BU0064 AUX ADMVO A</v>
          </cell>
          <cell r="E102">
            <v>130.35288095999999</v>
          </cell>
          <cell r="F102">
            <v>3910.5864287999998</v>
          </cell>
          <cell r="G102">
            <v>600</v>
          </cell>
          <cell r="H102">
            <v>820.56</v>
          </cell>
          <cell r="I102">
            <v>0</v>
          </cell>
          <cell r="J102">
            <v>5331.1464287999988</v>
          </cell>
          <cell r="K102" t="str">
            <v>MM0042 PROGRAMADOR B</v>
          </cell>
          <cell r="L102">
            <v>185.45737104000003</v>
          </cell>
          <cell r="M102">
            <v>5563.7211312000009</v>
          </cell>
          <cell r="N102">
            <v>0</v>
          </cell>
          <cell r="O102" t="str">
            <v>RECATEGORIZADO</v>
          </cell>
          <cell r="P102">
            <v>5563.7211312000009</v>
          </cell>
        </row>
        <row r="103">
          <cell r="B103" t="str">
            <v>Cano Madera Javier Rene De La Cruz</v>
          </cell>
          <cell r="C103" t="str">
            <v>SUBDIRECCION DE ADMINISTRACION Y FINANZA</v>
          </cell>
          <cell r="D103" t="str">
            <v>BU0026 AUX. ADMIVO. G</v>
          </cell>
          <cell r="E103">
            <v>141.63831936</v>
          </cell>
          <cell r="F103">
            <v>4249.1495808</v>
          </cell>
          <cell r="G103">
            <v>600</v>
          </cell>
          <cell r="H103">
            <v>1022.4</v>
          </cell>
          <cell r="I103">
            <v>1766</v>
          </cell>
          <cell r="J103">
            <v>7637.5495807999996</v>
          </cell>
          <cell r="K103" t="str">
            <v>MM0027 COORDINADOR A</v>
          </cell>
          <cell r="L103">
            <v>241.24238112000003</v>
          </cell>
          <cell r="M103">
            <v>7237.2714336000008</v>
          </cell>
          <cell r="N103">
            <v>0</v>
          </cell>
          <cell r="O103" t="str">
            <v>RECATEGORIZADO</v>
          </cell>
          <cell r="P103">
            <v>7237.2714336000008</v>
          </cell>
        </row>
        <row r="104">
          <cell r="B104" t="str">
            <v>Cante Varguez Adylene De Jesus</v>
          </cell>
          <cell r="C104" t="str">
            <v>UNIDADES DEPORTIVAS</v>
          </cell>
          <cell r="D104" t="str">
            <v>BU0064 AUX ADMVO A</v>
          </cell>
          <cell r="E104">
            <v>130.35288095999999</v>
          </cell>
          <cell r="F104">
            <v>3910.5864287999998</v>
          </cell>
          <cell r="G104">
            <v>600</v>
          </cell>
          <cell r="H104">
            <v>0</v>
          </cell>
          <cell r="I104">
            <v>0</v>
          </cell>
          <cell r="J104">
            <v>4510.5864287999993</v>
          </cell>
          <cell r="K104" t="str">
            <v>BU0012 AUXILIAR ADMINISTRATIVO H</v>
          </cell>
          <cell r="L104">
            <v>145.53361584000004</v>
          </cell>
          <cell r="M104">
            <v>4366.0084752000012</v>
          </cell>
          <cell r="N104">
            <v>0</v>
          </cell>
          <cell r="O104" t="str">
            <v>RECATEGORIZADO</v>
          </cell>
          <cell r="P104">
            <v>4366.0084752000012</v>
          </cell>
        </row>
        <row r="105">
          <cell r="B105" t="str">
            <v>Cantillo Gamboa Ismael</v>
          </cell>
          <cell r="C105" t="str">
            <v>SERVICIOS GENERALES</v>
          </cell>
          <cell r="D105" t="str">
            <v>BU0023 CHOFER C</v>
          </cell>
          <cell r="E105">
            <v>143.56776528</v>
          </cell>
          <cell r="F105">
            <v>4307.0329584000001</v>
          </cell>
          <cell r="G105">
            <v>600</v>
          </cell>
          <cell r="H105">
            <v>508.94</v>
          </cell>
          <cell r="J105">
            <v>5415.9729583999997</v>
          </cell>
          <cell r="K105" t="str">
            <v>MM0085 JEFE DE PROGRAMACION</v>
          </cell>
          <cell r="L105">
            <v>185.48164080000004</v>
          </cell>
          <cell r="M105">
            <v>5564.4492240000009</v>
          </cell>
          <cell r="N105">
            <v>0</v>
          </cell>
          <cell r="O105" t="str">
            <v>RECATEGORIZADO</v>
          </cell>
          <cell r="P105">
            <v>5564.4492240000009</v>
          </cell>
        </row>
        <row r="106">
          <cell r="B106" t="str">
            <v>Canto Magaña Mario Andres</v>
          </cell>
          <cell r="C106" t="str">
            <v>PISTA DE REMO Y CANOTAJE</v>
          </cell>
          <cell r="D106" t="str">
            <v>MM0027 COORDINADOR A</v>
          </cell>
          <cell r="E106">
            <v>348.60147708</v>
          </cell>
          <cell r="F106">
            <v>10458.044312399999</v>
          </cell>
          <cell r="G106">
            <v>600</v>
          </cell>
          <cell r="H106">
            <v>1547</v>
          </cell>
          <cell r="J106">
            <v>12605.044312399999</v>
          </cell>
          <cell r="K106" t="str">
            <v>MM0013 COORDINADOR B</v>
          </cell>
          <cell r="L106">
            <v>389.72805455999998</v>
          </cell>
          <cell r="M106">
            <v>11691.8416368</v>
          </cell>
          <cell r="N106">
            <v>0</v>
          </cell>
          <cell r="O106" t="str">
            <v>RECATEGORIZADO</v>
          </cell>
          <cell r="P106">
            <v>11691.8416368</v>
          </cell>
        </row>
        <row r="107">
          <cell r="B107" t="str">
            <v>Cardenas Y Gallareta Hernan Jose</v>
          </cell>
          <cell r="C107" t="str">
            <v>UNIDAD BENITO JUAREZ</v>
          </cell>
          <cell r="D107" t="str">
            <v>MM0027 COORDINADOR A</v>
          </cell>
          <cell r="E107">
            <v>348.60147708</v>
          </cell>
          <cell r="F107">
            <v>10458.044312399999</v>
          </cell>
          <cell r="G107">
            <v>600</v>
          </cell>
          <cell r="H107">
            <v>2400</v>
          </cell>
          <cell r="J107">
            <v>13458.044312399999</v>
          </cell>
          <cell r="K107" t="str">
            <v>SC0097 COORDINADOR C</v>
          </cell>
          <cell r="L107">
            <v>443.61690060000006</v>
          </cell>
          <cell r="M107">
            <v>13308.507018000002</v>
          </cell>
          <cell r="N107">
            <v>0</v>
          </cell>
          <cell r="O107" t="str">
            <v>RECATEGORIZADO</v>
          </cell>
          <cell r="P107">
            <v>13308.507018000002</v>
          </cell>
        </row>
        <row r="108">
          <cell r="B108" t="str">
            <v>Carrillo Can Ignacio De Loyola</v>
          </cell>
          <cell r="C108" t="str">
            <v>SUBDIRECCION DE ADMINISTRACION Y FINANZA</v>
          </cell>
          <cell r="D108" t="str">
            <v>BU0017 AUX. SERV. G</v>
          </cell>
          <cell r="E108">
            <v>145.53361584000001</v>
          </cell>
          <cell r="F108">
            <v>4366.0084752000002</v>
          </cell>
          <cell r="G108">
            <v>600</v>
          </cell>
          <cell r="H108">
            <v>944.78</v>
          </cell>
          <cell r="J108">
            <v>5910.7884752</v>
          </cell>
          <cell r="K108" t="str">
            <v>MM0097 SECRETARIA I</v>
          </cell>
          <cell r="L108">
            <v>211.77792576000002</v>
          </cell>
          <cell r="M108">
            <v>6353.3377728000005</v>
          </cell>
          <cell r="N108">
            <v>0</v>
          </cell>
          <cell r="O108" t="str">
            <v>RECATEGORIZADO</v>
          </cell>
          <cell r="P108">
            <v>6353.3377728000005</v>
          </cell>
        </row>
        <row r="109">
          <cell r="B109" t="str">
            <v>Carrillo Puerto Cesar Augusto</v>
          </cell>
          <cell r="C109" t="str">
            <v>DEPORTE ADAPTADO Y DEL ADULTO MAYOR</v>
          </cell>
          <cell r="D109" t="str">
            <v>MM0062 ANALISTA ADMVO. F</v>
          </cell>
          <cell r="E109">
            <v>231.97692960000001</v>
          </cell>
          <cell r="F109">
            <v>6959.3078880000003</v>
          </cell>
          <cell r="G109">
            <v>600</v>
          </cell>
          <cell r="H109">
            <v>1000</v>
          </cell>
          <cell r="J109">
            <v>8559.3078879999994</v>
          </cell>
          <cell r="K109" t="str">
            <v>MM0044 COORDINADOR DE PROYECTOS</v>
          </cell>
          <cell r="L109">
            <v>267.13114272000001</v>
          </cell>
          <cell r="M109">
            <v>8013.9342816000008</v>
          </cell>
          <cell r="N109">
            <v>0</v>
          </cell>
          <cell r="O109" t="str">
            <v>RECATEGORIZADO</v>
          </cell>
          <cell r="P109">
            <v>8013.9342816000008</v>
          </cell>
        </row>
        <row r="110">
          <cell r="B110" t="str">
            <v>Carrillo Tello Cesar Gustavo</v>
          </cell>
          <cell r="C110" t="str">
            <v>ESTADIO SALVADOR ALVARADO</v>
          </cell>
          <cell r="D110" t="str">
            <v>SC0097 COORDINADOR C</v>
          </cell>
          <cell r="E110">
            <v>443.61635999999999</v>
          </cell>
          <cell r="F110">
            <v>13308.4908</v>
          </cell>
          <cell r="G110">
            <v>600</v>
          </cell>
          <cell r="H110">
            <v>4000</v>
          </cell>
          <cell r="J110">
            <v>17908.4908</v>
          </cell>
          <cell r="K110" t="str">
            <v>SC0098 COORDINADOR D</v>
          </cell>
          <cell r="L110">
            <v>537.61323800000014</v>
          </cell>
          <cell r="M110">
            <v>16128.397140000005</v>
          </cell>
          <cell r="N110">
            <v>0</v>
          </cell>
          <cell r="O110" t="str">
            <v>RECATEGORIZADO</v>
          </cell>
          <cell r="P110">
            <v>16128.397140000005</v>
          </cell>
        </row>
        <row r="111">
          <cell r="B111" t="str">
            <v>Castilla Ayala Justo Pastor</v>
          </cell>
          <cell r="C111" t="str">
            <v>RECURSOS MATERIALES</v>
          </cell>
          <cell r="D111" t="str">
            <v>BU0017 AUX. SERV. G</v>
          </cell>
          <cell r="E111">
            <v>145.53361584000001</v>
          </cell>
          <cell r="F111">
            <v>4366.0084752000002</v>
          </cell>
          <cell r="G111">
            <v>600</v>
          </cell>
          <cell r="H111">
            <v>504.78</v>
          </cell>
          <cell r="J111">
            <v>5470.7884752</v>
          </cell>
          <cell r="K111" t="str">
            <v>MM0085 JEFE DE PROGRAMACION</v>
          </cell>
          <cell r="L111">
            <v>185.48164080000004</v>
          </cell>
          <cell r="M111">
            <v>5564.4492240000009</v>
          </cell>
          <cell r="N111">
            <v>0</v>
          </cell>
          <cell r="O111" t="str">
            <v>RECATEGORIZADO</v>
          </cell>
          <cell r="P111">
            <v>5564.4492240000009</v>
          </cell>
        </row>
        <row r="112">
          <cell r="B112" t="str">
            <v>Castillo Cen Ariel Alejandro</v>
          </cell>
          <cell r="C112" t="str">
            <v>UNIDAD DEPORTIVA DEL SUR</v>
          </cell>
          <cell r="D112" t="str">
            <v>BU0064 AUX ADMVO A</v>
          </cell>
          <cell r="E112">
            <v>130.35288095999999</v>
          </cell>
          <cell r="F112">
            <v>3910.5864287999998</v>
          </cell>
          <cell r="G112">
            <v>600</v>
          </cell>
          <cell r="H112">
            <v>900</v>
          </cell>
          <cell r="J112">
            <v>5410.5864287999993</v>
          </cell>
          <cell r="K112" t="str">
            <v>MM0085 JEFE DE PROGRAMACION</v>
          </cell>
          <cell r="L112">
            <v>185.48164080000004</v>
          </cell>
          <cell r="M112">
            <v>5564.4492240000009</v>
          </cell>
          <cell r="N112">
            <v>0</v>
          </cell>
          <cell r="O112" t="str">
            <v>RECATEGORIZADO</v>
          </cell>
          <cell r="P112">
            <v>5564.4492240000009</v>
          </cell>
        </row>
        <row r="113">
          <cell r="B113" t="str">
            <v>Castro Albornoz Maria Isabel</v>
          </cell>
          <cell r="C113" t="str">
            <v>JURIDICO</v>
          </cell>
          <cell r="D113" t="str">
            <v>BU0004 AUX. ADMIV. J</v>
          </cell>
          <cell r="E113">
            <v>151.36199999999999</v>
          </cell>
          <cell r="F113">
            <v>4540.8599999999997</v>
          </cell>
          <cell r="G113">
            <v>600</v>
          </cell>
          <cell r="H113">
            <v>433.58</v>
          </cell>
          <cell r="J113">
            <v>5574.44</v>
          </cell>
          <cell r="K113" t="str">
            <v>BU0072 INSTRUCTOR DEPORTIVO B</v>
          </cell>
          <cell r="L113">
            <v>194.54639616000006</v>
          </cell>
          <cell r="M113">
            <v>5836.3918848000021</v>
          </cell>
          <cell r="N113">
            <v>0</v>
          </cell>
          <cell r="O113" t="str">
            <v>RECATEGORIZADO</v>
          </cell>
          <cell r="P113">
            <v>5836.3918848000021</v>
          </cell>
        </row>
        <row r="114">
          <cell r="B114" t="str">
            <v>Ceballos Y Gamboa Herbert Efrain</v>
          </cell>
          <cell r="C114" t="str">
            <v>CENTRO DE ALTO RENDIMIENTO DEPORTIVO</v>
          </cell>
          <cell r="D114" t="str">
            <v>BU0023 CHOFER C</v>
          </cell>
          <cell r="E114">
            <v>143.56776528</v>
          </cell>
          <cell r="F114">
            <v>4307.0329584000001</v>
          </cell>
          <cell r="G114">
            <v>600</v>
          </cell>
          <cell r="H114">
            <v>1056.5999999999999</v>
          </cell>
          <cell r="J114">
            <v>5963.6329583999996</v>
          </cell>
          <cell r="K114" t="str">
            <v>MM0097 SECRETARIA I</v>
          </cell>
          <cell r="L114">
            <v>211.77792576000002</v>
          </cell>
          <cell r="M114">
            <v>6353.3377728000005</v>
          </cell>
          <cell r="N114">
            <v>0</v>
          </cell>
          <cell r="O114" t="str">
            <v>RECATEGORIZADO</v>
          </cell>
          <cell r="P114">
            <v>6353.3377728000005</v>
          </cell>
        </row>
        <row r="115">
          <cell r="B115" t="str">
            <v>Centeno Pacheco Cecilia De Jesus</v>
          </cell>
          <cell r="C115" t="str">
            <v>MED. Y CIENCIAS APLICADAS AL DEP.</v>
          </cell>
          <cell r="D115" t="str">
            <v>MM0097 SECRETARIA I</v>
          </cell>
          <cell r="E115">
            <v>211.78</v>
          </cell>
          <cell r="F115">
            <v>6353.4</v>
          </cell>
          <cell r="G115">
            <v>600</v>
          </cell>
          <cell r="H115">
            <v>850</v>
          </cell>
          <cell r="J115">
            <v>7803.4</v>
          </cell>
          <cell r="K115" t="str">
            <v>MM0104 PROMOTOR A</v>
          </cell>
          <cell r="L115">
            <v>241.24238112000003</v>
          </cell>
          <cell r="M115">
            <v>7237.2714336000008</v>
          </cell>
          <cell r="N115">
            <v>0</v>
          </cell>
          <cell r="O115" t="str">
            <v>RECATEGORIZADO</v>
          </cell>
          <cell r="P115">
            <v>7237.2714336000008</v>
          </cell>
        </row>
        <row r="116">
          <cell r="B116" t="str">
            <v>Centeno Tec Wilian Martin</v>
          </cell>
          <cell r="C116" t="str">
            <v>CENTRO DE ALTO RENDIMIENTO DEPORTIVO</v>
          </cell>
          <cell r="D116" t="str">
            <v>BU0004 AUX. ADMIV. J</v>
          </cell>
          <cell r="E116">
            <v>151.35835824</v>
          </cell>
          <cell r="F116">
            <v>4540.7507471999998</v>
          </cell>
          <cell r="G116">
            <v>600</v>
          </cell>
          <cell r="H116">
            <v>899.14</v>
          </cell>
          <cell r="J116">
            <v>6039.8907472000001</v>
          </cell>
          <cell r="K116" t="str">
            <v>MM0097 SECRETARIA I</v>
          </cell>
          <cell r="L116">
            <v>211.77792576000002</v>
          </cell>
          <cell r="M116">
            <v>6353.3377728000005</v>
          </cell>
          <cell r="N116">
            <v>0</v>
          </cell>
          <cell r="O116" t="str">
            <v>RECATEGORIZADO</v>
          </cell>
          <cell r="P116">
            <v>6353.3377728000005</v>
          </cell>
        </row>
        <row r="117">
          <cell r="B117" t="str">
            <v>Ceron Concha Leticia Margarita</v>
          </cell>
          <cell r="C117" t="str">
            <v>UNIDADES DEPORTIVAS</v>
          </cell>
          <cell r="D117" t="str">
            <v>MM0069 ANALISTA ADVIMO. E</v>
          </cell>
          <cell r="E117">
            <v>217.7772756</v>
          </cell>
          <cell r="F117">
            <v>6533.318268</v>
          </cell>
          <cell r="G117">
            <v>600</v>
          </cell>
          <cell r="H117">
            <v>0</v>
          </cell>
          <cell r="I117">
            <v>0</v>
          </cell>
          <cell r="J117">
            <v>7133.318268</v>
          </cell>
          <cell r="K117" t="str">
            <v>MM0069 ANALISTA ADMINISTRATIVO E</v>
          </cell>
          <cell r="L117">
            <v>217.77727560000002</v>
          </cell>
          <cell r="M117">
            <v>6533.3182680000009</v>
          </cell>
          <cell r="N117">
            <v>0</v>
          </cell>
          <cell r="O117" t="str">
            <v>RECATEGORIZADO</v>
          </cell>
          <cell r="P117">
            <v>6533.3182680000009</v>
          </cell>
        </row>
        <row r="118">
          <cell r="B118" t="str">
            <v>Cetina Garcia Edwel Manuel</v>
          </cell>
          <cell r="C118" t="str">
            <v>ACTIVACION FISICA</v>
          </cell>
          <cell r="D118" t="str">
            <v>550    COORDINADOR</v>
          </cell>
          <cell r="E118">
            <v>179.51127983999999</v>
          </cell>
          <cell r="F118">
            <v>5385.3383951999995</v>
          </cell>
          <cell r="G118">
            <v>600</v>
          </cell>
          <cell r="H118">
            <v>1600</v>
          </cell>
          <cell r="J118">
            <v>7585.3383951999995</v>
          </cell>
          <cell r="K118" t="str">
            <v>MM0104 PROMOTOR A</v>
          </cell>
          <cell r="L118">
            <v>241.24238112000003</v>
          </cell>
          <cell r="M118">
            <v>7237.2714336000008</v>
          </cell>
          <cell r="N118">
            <v>0</v>
          </cell>
          <cell r="O118" t="str">
            <v>RECATEGORIZADO</v>
          </cell>
          <cell r="P118">
            <v>7237.2714336000008</v>
          </cell>
        </row>
        <row r="119">
          <cell r="B119" t="str">
            <v>Chale Trujeque Belizario</v>
          </cell>
          <cell r="C119" t="str">
            <v>GIMNASIO SOLIDARIDAD</v>
          </cell>
          <cell r="D119" t="str">
            <v>MM0099 AUX. ADMIV. K</v>
          </cell>
          <cell r="E119">
            <v>153.31207391993601</v>
          </cell>
          <cell r="F119">
            <v>4599.36221759808</v>
          </cell>
          <cell r="G119">
            <v>600</v>
          </cell>
          <cell r="H119">
            <v>784.18</v>
          </cell>
          <cell r="J119">
            <v>5983.5422175980802</v>
          </cell>
          <cell r="K119" t="str">
            <v>BU0072 INSTRUCTOR DEPORTIVO B</v>
          </cell>
          <cell r="L119">
            <v>194.54639616000006</v>
          </cell>
          <cell r="M119">
            <v>5836.3918848000021</v>
          </cell>
          <cell r="N119">
            <v>0</v>
          </cell>
          <cell r="O119" t="str">
            <v>RECATEGORIZADO</v>
          </cell>
          <cell r="P119">
            <v>5836.3918848000021</v>
          </cell>
        </row>
        <row r="120">
          <cell r="B120" t="str">
            <v>Chan Garcia Mario Alberto</v>
          </cell>
          <cell r="C120" t="str">
            <v>COMPLEJO OLIMP. DEP. INALAMBRICA</v>
          </cell>
          <cell r="D120" t="str">
            <v>MM0027 COORDINADOR A</v>
          </cell>
          <cell r="E120">
            <v>328.86931800000002</v>
          </cell>
          <cell r="F120">
            <v>9866.0795400000006</v>
          </cell>
          <cell r="G120">
            <v>0</v>
          </cell>
          <cell r="H120">
            <v>0</v>
          </cell>
          <cell r="J120">
            <v>9866.0795400000006</v>
          </cell>
          <cell r="K120" t="str">
            <v>SC0097 COORDINADOR C</v>
          </cell>
          <cell r="L120">
            <v>443.61690060000006</v>
          </cell>
          <cell r="M120">
            <v>13308.507018000002</v>
          </cell>
          <cell r="N120">
            <v>0</v>
          </cell>
          <cell r="O120" t="str">
            <v>RECATEGORIZADO</v>
          </cell>
          <cell r="P120">
            <v>13308.507018000002</v>
          </cell>
        </row>
        <row r="121">
          <cell r="B121" t="str">
            <v>Che Kantun Alma Gabriela</v>
          </cell>
          <cell r="C121" t="str">
            <v>RECURSOS HUMANOS</v>
          </cell>
          <cell r="D121" t="str">
            <v>MM0097 SECRETARIA I</v>
          </cell>
          <cell r="E121">
            <v>211.78</v>
          </cell>
          <cell r="F121">
            <v>6353.4</v>
          </cell>
          <cell r="G121">
            <v>600</v>
          </cell>
          <cell r="H121">
            <v>2055.62</v>
          </cell>
          <cell r="J121">
            <v>9009.02</v>
          </cell>
          <cell r="K121" t="str">
            <v>MM0027 COORDINADOR A</v>
          </cell>
          <cell r="L121">
            <v>348.60147708</v>
          </cell>
          <cell r="M121">
            <v>10458.044312399999</v>
          </cell>
          <cell r="N121">
            <v>0</v>
          </cell>
          <cell r="O121" t="str">
            <v>RECATEGORIZADO</v>
          </cell>
          <cell r="P121">
            <v>10458.044312399999</v>
          </cell>
        </row>
        <row r="122">
          <cell r="B122" t="str">
            <v>Che Lara Freddy Agustin</v>
          </cell>
          <cell r="C122" t="str">
            <v>PISTA DE REMO Y CANOTAJE</v>
          </cell>
          <cell r="D122" t="str">
            <v>BU0066 AUX. SERVICIO A</v>
          </cell>
          <cell r="E122">
            <v>129.697597440062</v>
          </cell>
          <cell r="F122">
            <v>3890.9279232018598</v>
          </cell>
          <cell r="G122">
            <v>600</v>
          </cell>
          <cell r="H122">
            <v>800</v>
          </cell>
          <cell r="J122">
            <v>5290.9279232018598</v>
          </cell>
          <cell r="K122" t="str">
            <v>550    COORDINADOR</v>
          </cell>
          <cell r="L122">
            <v>179.51127984000001</v>
          </cell>
          <cell r="M122">
            <v>5385.3383952000004</v>
          </cell>
          <cell r="N122">
            <v>0</v>
          </cell>
          <cell r="O122" t="str">
            <v>RECATEGORIZADO</v>
          </cell>
          <cell r="P122">
            <v>5385.3383952000004</v>
          </cell>
        </row>
        <row r="123">
          <cell r="B123" t="str">
            <v>Chim Ek Alvaro</v>
          </cell>
          <cell r="C123" t="str">
            <v>ESTADIO SALVADOR ALVARADO</v>
          </cell>
          <cell r="D123" t="str">
            <v>BU0061 AUX. SERVICIO B</v>
          </cell>
          <cell r="E123">
            <v>132.17311295996299</v>
          </cell>
          <cell r="F123">
            <v>3965.1933887988898</v>
          </cell>
          <cell r="G123">
            <v>600</v>
          </cell>
          <cell r="H123">
            <v>400</v>
          </cell>
          <cell r="I123">
            <v>0</v>
          </cell>
          <cell r="J123">
            <v>4965.1933887988898</v>
          </cell>
          <cell r="K123" t="str">
            <v>MM0095 ANALISTA ADMINISTRATIVO C</v>
          </cell>
          <cell r="L123">
            <v>159.92558352</v>
          </cell>
          <cell r="M123">
            <v>4797.7675055999998</v>
          </cell>
          <cell r="N123">
            <v>0</v>
          </cell>
          <cell r="O123" t="str">
            <v>RECATEGORIZADO</v>
          </cell>
          <cell r="P123">
            <v>4797.7675055999998</v>
          </cell>
        </row>
        <row r="124">
          <cell r="B124" t="str">
            <v>Chin Chan Maria Mercedes</v>
          </cell>
          <cell r="C124" t="str">
            <v>CENTRO DE ALTO RENDIMIENTO DEPORTIVO</v>
          </cell>
          <cell r="D124" t="str">
            <v>BU0003 JEFE DE SECCION "D"</v>
          </cell>
          <cell r="E124">
            <v>151.35835824</v>
          </cell>
          <cell r="F124">
            <v>4540.7507471999998</v>
          </cell>
          <cell r="G124">
            <v>600</v>
          </cell>
          <cell r="H124">
            <v>455.6</v>
          </cell>
          <cell r="J124">
            <v>5596.3507472000001</v>
          </cell>
          <cell r="K124" t="str">
            <v>BU0072 INSTRUCTOR DEPORTIVO B</v>
          </cell>
          <cell r="L124">
            <v>194.54639616000006</v>
          </cell>
          <cell r="M124">
            <v>5836.3918848000021</v>
          </cell>
          <cell r="N124">
            <v>0</v>
          </cell>
          <cell r="O124" t="str">
            <v>RECATEGORIZADO</v>
          </cell>
          <cell r="P124">
            <v>5836.3918848000021</v>
          </cell>
        </row>
        <row r="125">
          <cell r="B125" t="str">
            <v>Ciau Cante Cintia Noemy</v>
          </cell>
          <cell r="C125" t="str">
            <v>ATENCION CIUDADANA</v>
          </cell>
          <cell r="D125" t="str">
            <v>BU0006 SECRETARIA "F"</v>
          </cell>
          <cell r="E125">
            <v>149.41677744</v>
          </cell>
          <cell r="F125">
            <v>4482.5033232000005</v>
          </cell>
          <cell r="G125">
            <v>600</v>
          </cell>
          <cell r="H125">
            <v>900</v>
          </cell>
          <cell r="J125">
            <v>5982.5033232000005</v>
          </cell>
          <cell r="K125" t="str">
            <v>MM0097 SECRETARIA I</v>
          </cell>
          <cell r="L125">
            <v>211.77792576000002</v>
          </cell>
          <cell r="M125">
            <v>6353.3377728000005</v>
          </cell>
          <cell r="N125">
            <v>0</v>
          </cell>
          <cell r="O125" t="str">
            <v>RECATEGORIZADO</v>
          </cell>
          <cell r="P125">
            <v>6353.3377728000005</v>
          </cell>
        </row>
        <row r="126">
          <cell r="B126" t="str">
            <v>Cisneros Barroso Maria Elide</v>
          </cell>
          <cell r="C126" t="str">
            <v>PISTA DE REMO Y CANOTAJE</v>
          </cell>
          <cell r="D126" t="str">
            <v>BU0066 AUX. SERVICIO A</v>
          </cell>
          <cell r="E126">
            <v>129.69759744000001</v>
          </cell>
          <cell r="F126">
            <v>3890.9279232000004</v>
          </cell>
          <cell r="G126">
            <v>600</v>
          </cell>
          <cell r="H126">
            <v>1002</v>
          </cell>
          <cell r="J126">
            <v>5492.9279232000008</v>
          </cell>
          <cell r="K126" t="str">
            <v>MM0085 JEFE DE PROGRAMACION</v>
          </cell>
          <cell r="L126">
            <v>185.48164080000004</v>
          </cell>
          <cell r="M126">
            <v>5564.4492240000009</v>
          </cell>
          <cell r="N126">
            <v>0</v>
          </cell>
          <cell r="O126" t="str">
            <v>RECATEGORIZADO</v>
          </cell>
          <cell r="P126">
            <v>5564.4492240000009</v>
          </cell>
        </row>
        <row r="127">
          <cell r="B127" t="str">
            <v>Cob Rodriguez Guadalupe Del Refugio</v>
          </cell>
          <cell r="C127" t="str">
            <v>CONTABILIDAD</v>
          </cell>
          <cell r="D127" t="str">
            <v>MM0041 PROGRAMADOR D</v>
          </cell>
          <cell r="E127">
            <v>276.46472255999998</v>
          </cell>
          <cell r="F127">
            <v>8293.9416767999992</v>
          </cell>
          <cell r="G127">
            <v>600</v>
          </cell>
          <cell r="H127">
            <v>692</v>
          </cell>
          <cell r="J127">
            <v>9585.9416767999992</v>
          </cell>
          <cell r="K127" t="str">
            <v>MM0027 COORDINADOR A</v>
          </cell>
          <cell r="L127">
            <v>348.60147708</v>
          </cell>
          <cell r="M127">
            <v>10458.044312399999</v>
          </cell>
          <cell r="N127">
            <v>0</v>
          </cell>
          <cell r="O127" t="str">
            <v>RECATEGORIZADO</v>
          </cell>
          <cell r="P127">
            <v>10458.044312399999</v>
          </cell>
        </row>
        <row r="128">
          <cell r="B128" t="str">
            <v>Cobos Valdez Jose Rene</v>
          </cell>
          <cell r="C128" t="str">
            <v>PISTA DE REMO Y CANOTAJE</v>
          </cell>
          <cell r="D128" t="str">
            <v>BU0066 AUX. SERVICIO A</v>
          </cell>
          <cell r="E128">
            <v>129.69759744000001</v>
          </cell>
          <cell r="F128">
            <v>3890.9279232000004</v>
          </cell>
          <cell r="G128">
            <v>600</v>
          </cell>
          <cell r="H128">
            <v>810</v>
          </cell>
          <cell r="J128">
            <v>5300.9279232000008</v>
          </cell>
          <cell r="K128" t="str">
            <v>550    COORDINADOR</v>
          </cell>
          <cell r="L128">
            <v>179.51127984000001</v>
          </cell>
          <cell r="M128">
            <v>5385.3383952000004</v>
          </cell>
          <cell r="N128">
            <v>0</v>
          </cell>
          <cell r="O128" t="str">
            <v>RECATEGORIZADO</v>
          </cell>
          <cell r="P128">
            <v>5385.3383952000004</v>
          </cell>
        </row>
        <row r="129">
          <cell r="B129" t="str">
            <v>Colin Hernandez Angelica</v>
          </cell>
          <cell r="C129" t="str">
            <v>DIRECCION GENERAL</v>
          </cell>
          <cell r="D129" t="str">
            <v>MM0041 PROGRAMADOR D</v>
          </cell>
          <cell r="E129">
            <v>276.46472255999998</v>
          </cell>
          <cell r="F129">
            <v>8293.9416767999992</v>
          </cell>
          <cell r="G129">
            <v>600</v>
          </cell>
          <cell r="H129">
            <v>74</v>
          </cell>
          <cell r="I129">
            <v>0</v>
          </cell>
          <cell r="J129">
            <v>8967.9416767999992</v>
          </cell>
          <cell r="K129" t="str">
            <v>MM0105 SECRETARIA J</v>
          </cell>
          <cell r="L129">
            <v>289.27199999999999</v>
          </cell>
          <cell r="M129">
            <v>8678.16</v>
          </cell>
          <cell r="N129">
            <v>0</v>
          </cell>
          <cell r="O129" t="str">
            <v>RECATEGORIZADO</v>
          </cell>
          <cell r="P129">
            <v>8678.16</v>
          </cell>
        </row>
        <row r="130">
          <cell r="B130" t="str">
            <v>Conrado Poot Miguel Angel</v>
          </cell>
          <cell r="C130" t="str">
            <v>ESTADIO SALVADOR ALVARADO</v>
          </cell>
          <cell r="D130" t="str">
            <v>BU0066 AUX. SERVICIO A</v>
          </cell>
          <cell r="E130">
            <v>129.697597440062</v>
          </cell>
          <cell r="F130">
            <v>3890.9279232018598</v>
          </cell>
          <cell r="G130">
            <v>600</v>
          </cell>
          <cell r="H130">
            <v>0</v>
          </cell>
          <cell r="I130">
            <v>0</v>
          </cell>
          <cell r="J130">
            <v>4490.9279232018598</v>
          </cell>
          <cell r="K130" t="str">
            <v>BU0017 AUXILIAR DE SERVICIO G</v>
          </cell>
          <cell r="L130">
            <v>145.53361584000004</v>
          </cell>
          <cell r="M130">
            <v>4366.0084752000012</v>
          </cell>
          <cell r="N130">
            <v>0</v>
          </cell>
          <cell r="O130" t="str">
            <v>RECATEGORIZADO</v>
          </cell>
          <cell r="P130">
            <v>4366.0084752000012</v>
          </cell>
        </row>
        <row r="131">
          <cell r="B131" t="str">
            <v>Couoh Gomez Jose Adolfo</v>
          </cell>
          <cell r="C131" t="str">
            <v>UNIDAD DEPORTIVA DEL SUR</v>
          </cell>
          <cell r="D131" t="str">
            <v>BU0017 AUX. SERV. G</v>
          </cell>
          <cell r="E131">
            <v>145.53361584000001</v>
          </cell>
          <cell r="F131">
            <v>4366.0084752000002</v>
          </cell>
          <cell r="G131">
            <v>600</v>
          </cell>
          <cell r="H131">
            <v>810</v>
          </cell>
          <cell r="J131">
            <v>5776.0084752000002</v>
          </cell>
          <cell r="K131" t="str">
            <v>BU0072 INSTRUCTOR DEPORTIVO B</v>
          </cell>
          <cell r="L131">
            <v>194.54639616000006</v>
          </cell>
          <cell r="M131">
            <v>5836.3918848000021</v>
          </cell>
          <cell r="N131">
            <v>0</v>
          </cell>
          <cell r="O131" t="str">
            <v>RECATEGORIZADO</v>
          </cell>
          <cell r="P131">
            <v>5836.3918848000021</v>
          </cell>
        </row>
        <row r="132">
          <cell r="B132" t="str">
            <v>Cruz Mendez Joanna Del Pilar</v>
          </cell>
          <cell r="C132" t="str">
            <v>PLANEACION Y CONTROL PRESUPUESTAL</v>
          </cell>
          <cell r="D132" t="str">
            <v>MM0099 AUX. ADMIV. K</v>
          </cell>
          <cell r="E132">
            <v>153.31207391993601</v>
          </cell>
          <cell r="F132">
            <v>4599.36221759808</v>
          </cell>
          <cell r="G132">
            <v>600</v>
          </cell>
          <cell r="H132">
            <v>1160</v>
          </cell>
          <cell r="J132">
            <v>6359.36221759808</v>
          </cell>
          <cell r="K132" t="str">
            <v>MM0069 ANALISTA ADMINISTRATIVO E</v>
          </cell>
          <cell r="L132">
            <v>217.77727560000002</v>
          </cell>
          <cell r="M132">
            <v>6533.3182680000009</v>
          </cell>
          <cell r="N132">
            <v>0</v>
          </cell>
          <cell r="O132" t="str">
            <v>RECATEGORIZADO</v>
          </cell>
          <cell r="P132">
            <v>6533.3182680000009</v>
          </cell>
        </row>
        <row r="133">
          <cell r="B133" t="str">
            <v>Dominguez Perez Adolfo Francisco</v>
          </cell>
          <cell r="C133" t="str">
            <v>RECURSOS MATERIALES</v>
          </cell>
          <cell r="D133" t="str">
            <v>MM0044 COORDINADOR DE PROYECTOS</v>
          </cell>
          <cell r="E133">
            <v>267.13114272008499</v>
          </cell>
          <cell r="F133">
            <v>8013.9342816025501</v>
          </cell>
          <cell r="G133">
            <v>600</v>
          </cell>
          <cell r="H133">
            <v>1772</v>
          </cell>
          <cell r="J133">
            <v>10385.934281602549</v>
          </cell>
          <cell r="K133" t="str">
            <v>MM0027 COORDINADOR A</v>
          </cell>
          <cell r="L133">
            <v>348.60147708</v>
          </cell>
          <cell r="M133">
            <v>10458.044312399999</v>
          </cell>
          <cell r="N133">
            <v>0</v>
          </cell>
          <cell r="O133" t="str">
            <v>RECATEGORIZADO</v>
          </cell>
          <cell r="P133">
            <v>10458.044312399999</v>
          </cell>
        </row>
        <row r="134">
          <cell r="B134" t="str">
            <v>Duarte Casanova Rocio Evelin</v>
          </cell>
          <cell r="C134" t="str">
            <v>GIMNASIO POLIFUNCIONAL</v>
          </cell>
          <cell r="D134" t="str">
            <v>BU0064 AUX ADMVO A</v>
          </cell>
          <cell r="E134">
            <v>130.35288095999999</v>
          </cell>
          <cell r="F134">
            <v>3910.5864287999998</v>
          </cell>
          <cell r="G134">
            <v>600</v>
          </cell>
          <cell r="H134">
            <v>1000</v>
          </cell>
          <cell r="J134">
            <v>5510.5864287999993</v>
          </cell>
          <cell r="K134" t="str">
            <v>MM0085 JEFE DE PROGRAMACION</v>
          </cell>
          <cell r="L134">
            <v>185.48164080000004</v>
          </cell>
          <cell r="M134">
            <v>5564.4492240000009</v>
          </cell>
          <cell r="N134">
            <v>0</v>
          </cell>
          <cell r="O134" t="str">
            <v>RECATEGORIZADO</v>
          </cell>
          <cell r="P134">
            <v>5564.4492240000009</v>
          </cell>
        </row>
        <row r="135">
          <cell r="B135" t="str">
            <v>Duarte Medina Victor Manuel</v>
          </cell>
          <cell r="C135" t="str">
            <v>ALTO RENDIMIENTO</v>
          </cell>
          <cell r="D135" t="str">
            <v>MM0044 COORDINADOR DE PROYECTOS</v>
          </cell>
          <cell r="E135">
            <v>267.13114272000001</v>
          </cell>
          <cell r="F135">
            <v>8013.9342816000008</v>
          </cell>
          <cell r="G135">
            <v>600</v>
          </cell>
          <cell r="H135">
            <v>600</v>
          </cell>
          <cell r="J135">
            <v>9213.9342816000008</v>
          </cell>
          <cell r="K135" t="str">
            <v>MM0107 COORDINADOR DE PROYECTOS A</v>
          </cell>
          <cell r="L135">
            <v>289.27199999999999</v>
          </cell>
          <cell r="M135">
            <v>8678.16</v>
          </cell>
          <cell r="N135">
            <v>0</v>
          </cell>
          <cell r="O135" t="str">
            <v>RECATEGORIZADO</v>
          </cell>
          <cell r="P135">
            <v>8678.16</v>
          </cell>
        </row>
        <row r="136">
          <cell r="B136" t="str">
            <v>Ek Ek Eleuterio</v>
          </cell>
          <cell r="C136" t="str">
            <v>CENTRO DE ALTO RENDIMIENTO DEPORTIVO</v>
          </cell>
          <cell r="D136" t="str">
            <v>BU0023 CHOFER C</v>
          </cell>
          <cell r="E136">
            <v>143.56776528</v>
          </cell>
          <cell r="F136">
            <v>4307.0329584000001</v>
          </cell>
          <cell r="G136">
            <v>600</v>
          </cell>
          <cell r="H136">
            <v>1056.5999999999999</v>
          </cell>
          <cell r="J136">
            <v>5963.6329583999996</v>
          </cell>
          <cell r="K136" t="str">
            <v>MM0097 SECRETARIA I</v>
          </cell>
          <cell r="L136">
            <v>211.77792576000002</v>
          </cell>
          <cell r="M136">
            <v>6353.3377728000005</v>
          </cell>
          <cell r="N136">
            <v>0</v>
          </cell>
          <cell r="O136" t="str">
            <v>RECATEGORIZADO</v>
          </cell>
          <cell r="P136">
            <v>6353.3377728000005</v>
          </cell>
        </row>
        <row r="137">
          <cell r="B137" t="str">
            <v>Erosa Cornelio Guillermo</v>
          </cell>
          <cell r="C137" t="str">
            <v>UNIDAD DEPORTIVA KUKULCAN</v>
          </cell>
          <cell r="D137" t="str">
            <v>MM0069 ANALISTA ADVIMO. E</v>
          </cell>
          <cell r="E137">
            <v>217.7772756</v>
          </cell>
          <cell r="F137">
            <v>6533.318268</v>
          </cell>
          <cell r="G137">
            <v>600</v>
          </cell>
          <cell r="H137">
            <v>1450</v>
          </cell>
          <cell r="J137">
            <v>8583.3182679999991</v>
          </cell>
          <cell r="K137" t="str">
            <v>MM0044 COORDINADOR DE PROYECTOS</v>
          </cell>
          <cell r="L137">
            <v>267.13114272000001</v>
          </cell>
          <cell r="M137">
            <v>8013.9342816000008</v>
          </cell>
          <cell r="N137">
            <v>0</v>
          </cell>
          <cell r="O137" t="str">
            <v>RECATEGORIZADO</v>
          </cell>
          <cell r="P137">
            <v>8013.9342816000008</v>
          </cell>
        </row>
        <row r="138">
          <cell r="B138" t="str">
            <v>Escalante Villamil Jose Enrique</v>
          </cell>
          <cell r="C138" t="str">
            <v>UNIDAD BENITO JUAREZ</v>
          </cell>
          <cell r="D138" t="str">
            <v>550    COORDINADOR</v>
          </cell>
          <cell r="E138">
            <v>179.51127983999999</v>
          </cell>
          <cell r="F138">
            <v>5385.3383951999995</v>
          </cell>
          <cell r="G138">
            <v>600</v>
          </cell>
          <cell r="H138">
            <v>871.36</v>
          </cell>
          <cell r="J138">
            <v>6856.6983951999991</v>
          </cell>
          <cell r="K138" t="str">
            <v>MM0062 ANALISTA ADMINISTRATIVO F</v>
          </cell>
          <cell r="L138">
            <v>231.97692960000003</v>
          </cell>
          <cell r="M138">
            <v>6959.3078880000012</v>
          </cell>
          <cell r="N138">
            <v>0</v>
          </cell>
          <cell r="O138" t="str">
            <v>RECATEGORIZADO</v>
          </cell>
          <cell r="P138">
            <v>6959.3078880000012</v>
          </cell>
        </row>
        <row r="139">
          <cell r="B139" t="str">
            <v>Espadas Cruz Luis Alfonso</v>
          </cell>
          <cell r="C139" t="str">
            <v>METODOLOGIA</v>
          </cell>
          <cell r="D139" t="str">
            <v>MM0069 ANALISTA ADVIMO. E</v>
          </cell>
          <cell r="E139">
            <v>217.7772756</v>
          </cell>
          <cell r="F139">
            <v>6533.318268</v>
          </cell>
          <cell r="G139">
            <v>600</v>
          </cell>
          <cell r="H139">
            <v>1162</v>
          </cell>
          <cell r="J139">
            <v>8295.3182679999991</v>
          </cell>
          <cell r="K139" t="str">
            <v>MM0044 COORDINADOR DE PROYECTOS</v>
          </cell>
          <cell r="L139">
            <v>267.13114272000001</v>
          </cell>
          <cell r="M139">
            <v>8013.9342816000008</v>
          </cell>
          <cell r="N139">
            <v>0</v>
          </cell>
          <cell r="O139" t="str">
            <v>RECATEGORIZADO</v>
          </cell>
          <cell r="P139">
            <v>8013.9342816000008</v>
          </cell>
        </row>
        <row r="140">
          <cell r="B140" t="str">
            <v>Espinosa Aguileta Walter Rene</v>
          </cell>
          <cell r="C140" t="str">
            <v>DEPORTE POPULAR</v>
          </cell>
          <cell r="D140" t="str">
            <v>BU0017 AUX. SERV. G</v>
          </cell>
          <cell r="E140">
            <v>145.53361584000001</v>
          </cell>
          <cell r="F140">
            <v>4366.0084752000002</v>
          </cell>
          <cell r="G140">
            <v>600</v>
          </cell>
          <cell r="H140">
            <v>986</v>
          </cell>
          <cell r="I140">
            <v>1000</v>
          </cell>
          <cell r="J140">
            <v>6952.0084752000002</v>
          </cell>
          <cell r="K140" t="str">
            <v>MM0062 ANALISTA ADMINISTRATIVO F</v>
          </cell>
          <cell r="L140">
            <v>231.97692960000003</v>
          </cell>
          <cell r="M140">
            <v>6959.3078880000012</v>
          </cell>
          <cell r="N140">
            <v>0</v>
          </cell>
          <cell r="O140" t="str">
            <v>RECATEGORIZADO</v>
          </cell>
          <cell r="P140">
            <v>6959.3078880000012</v>
          </cell>
        </row>
        <row r="141">
          <cell r="B141" t="str">
            <v>Estrella Alvarado Josefina Del Carmen</v>
          </cell>
          <cell r="C141" t="str">
            <v>ALTO RENDIMIENTO</v>
          </cell>
          <cell r="D141" t="str">
            <v>BU0070 INSTRUCTOR DEPORTIVO A</v>
          </cell>
          <cell r="E141">
            <v>119.334409920011</v>
          </cell>
          <cell r="F141">
            <v>3580.0322976003299</v>
          </cell>
          <cell r="G141">
            <v>600</v>
          </cell>
          <cell r="H141">
            <v>800</v>
          </cell>
          <cell r="J141">
            <v>4980.0322976003299</v>
          </cell>
          <cell r="K141" t="str">
            <v>MM0095 ANALISTA ADMINISTRATIVO C</v>
          </cell>
          <cell r="L141">
            <v>159.92558352</v>
          </cell>
          <cell r="M141">
            <v>4797.7675055999998</v>
          </cell>
          <cell r="N141">
            <v>0</v>
          </cell>
          <cell r="O141" t="str">
            <v>RECATEGORIZADO</v>
          </cell>
          <cell r="P141">
            <v>4797.7675055999998</v>
          </cell>
        </row>
        <row r="142">
          <cell r="B142" t="str">
            <v>Euan Vargas Jose Eduardo</v>
          </cell>
          <cell r="C142" t="str">
            <v>CONTABILIDAD</v>
          </cell>
          <cell r="D142" t="str">
            <v>MM0094 JEFE DE OFICINA C</v>
          </cell>
          <cell r="E142">
            <v>159.91344864000001</v>
          </cell>
          <cell r="F142">
            <v>4797.4034592000007</v>
          </cell>
          <cell r="G142">
            <v>600</v>
          </cell>
          <cell r="H142">
            <v>1172.72</v>
          </cell>
          <cell r="J142">
            <v>6570.123459200001</v>
          </cell>
          <cell r="K142" t="str">
            <v>MM0062 ANALISTA ADMINISTRATIVO F</v>
          </cell>
          <cell r="L142">
            <v>231.97692960000003</v>
          </cell>
          <cell r="M142">
            <v>6959.3078880000012</v>
          </cell>
          <cell r="N142">
            <v>0</v>
          </cell>
          <cell r="O142" t="str">
            <v>RECATEGORIZADO</v>
          </cell>
          <cell r="P142">
            <v>6959.3078880000012</v>
          </cell>
        </row>
        <row r="143">
          <cell r="B143" t="str">
            <v>Figueroa Chan Fernando Guadalupe</v>
          </cell>
          <cell r="C143" t="str">
            <v>DEPORTE POPULAR</v>
          </cell>
          <cell r="D143" t="str">
            <v>MM0099 AUX. ADMIV. K</v>
          </cell>
          <cell r="E143">
            <v>153.31207391999999</v>
          </cell>
          <cell r="F143">
            <v>4599.3622175999999</v>
          </cell>
          <cell r="G143">
            <v>600</v>
          </cell>
          <cell r="H143">
            <v>1178.28</v>
          </cell>
          <cell r="J143">
            <v>6377.6422175999996</v>
          </cell>
          <cell r="K143" t="str">
            <v>MM0069 ANALISTA ADMINISTRATIVO E</v>
          </cell>
          <cell r="L143">
            <v>217.77727560000002</v>
          </cell>
          <cell r="M143">
            <v>6533.3182680000009</v>
          </cell>
          <cell r="N143">
            <v>0</v>
          </cell>
          <cell r="O143" t="str">
            <v>RECATEGORIZADO</v>
          </cell>
          <cell r="P143">
            <v>6533.3182680000009</v>
          </cell>
        </row>
        <row r="144">
          <cell r="B144" t="str">
            <v>Figueroa Chan Maria Eugenia</v>
          </cell>
          <cell r="C144" t="str">
            <v>ALTO RENDIMIENTO</v>
          </cell>
          <cell r="D144" t="str">
            <v>MM0013 COORDINADOR B</v>
          </cell>
          <cell r="E144">
            <v>389.72805455999998</v>
          </cell>
          <cell r="F144">
            <v>11691.8416368</v>
          </cell>
          <cell r="G144">
            <v>600</v>
          </cell>
          <cell r="H144">
            <v>2000</v>
          </cell>
          <cell r="J144">
            <v>14291.8416368</v>
          </cell>
          <cell r="K144" t="str">
            <v>SC0097 COORDINADOR C</v>
          </cell>
          <cell r="L144">
            <v>443.61690060000006</v>
          </cell>
          <cell r="M144">
            <v>13308.507018000002</v>
          </cell>
          <cell r="N144">
            <v>0</v>
          </cell>
          <cell r="O144" t="str">
            <v>RECATEGORIZADO</v>
          </cell>
          <cell r="P144">
            <v>13308.507018000002</v>
          </cell>
        </row>
        <row r="145">
          <cell r="B145" t="str">
            <v>Flores Huchim Humberto</v>
          </cell>
          <cell r="C145" t="str">
            <v>CENTRO DE ALTO RENDIMIENTO DEPORTIVO</v>
          </cell>
          <cell r="D145" t="str">
            <v>BU0023 CHOFER C</v>
          </cell>
          <cell r="E145">
            <v>143.56776528</v>
          </cell>
          <cell r="F145">
            <v>4307.0329584000001</v>
          </cell>
          <cell r="G145">
            <v>600</v>
          </cell>
          <cell r="H145">
            <v>1056.5999999999999</v>
          </cell>
          <cell r="J145">
            <v>5963.6329583999996</v>
          </cell>
          <cell r="K145" t="str">
            <v>MM0097 SECRETARIA I</v>
          </cell>
          <cell r="L145">
            <v>211.77792576000002</v>
          </cell>
          <cell r="M145">
            <v>6353.3377728000005</v>
          </cell>
          <cell r="N145">
            <v>0</v>
          </cell>
          <cell r="O145" t="str">
            <v>RECATEGORIZADO</v>
          </cell>
          <cell r="P145">
            <v>6353.3377728000005</v>
          </cell>
        </row>
        <row r="146">
          <cell r="B146" t="str">
            <v>Flota Estrada Vanessa</v>
          </cell>
          <cell r="C146" t="str">
            <v>MED. Y CIENCIAS APLICADAS AL DEP.</v>
          </cell>
          <cell r="D146" t="str">
            <v>MM0044 COORDINADOR DE PROYECTOS</v>
          </cell>
          <cell r="E146">
            <v>267.13114272000001</v>
          </cell>
          <cell r="F146">
            <v>8013.9342816000008</v>
          </cell>
          <cell r="G146">
            <v>600</v>
          </cell>
          <cell r="H146">
            <v>0</v>
          </cell>
          <cell r="I146">
            <v>0</v>
          </cell>
          <cell r="J146">
            <v>8613.9342816000008</v>
          </cell>
          <cell r="K146" t="str">
            <v>MM0041 PROGRAMADOR D</v>
          </cell>
          <cell r="L146">
            <v>276.46472256000004</v>
          </cell>
          <cell r="M146">
            <v>8293.941676800001</v>
          </cell>
          <cell r="N146">
            <v>0</v>
          </cell>
          <cell r="O146" t="str">
            <v>RECATEGORIZADO</v>
          </cell>
          <cell r="P146">
            <v>8293.941676800001</v>
          </cell>
        </row>
        <row r="147">
          <cell r="B147" t="str">
            <v>Fuentes Aguilar Griselda Del Socorro</v>
          </cell>
          <cell r="C147" t="str">
            <v>GIMNASIO SOLIDARIDAD</v>
          </cell>
          <cell r="D147" t="str">
            <v>BU0027 SECRETARIA "D"</v>
          </cell>
          <cell r="E147">
            <v>141.63831936000901</v>
          </cell>
          <cell r="F147">
            <v>4249.1495808002701</v>
          </cell>
          <cell r="G147">
            <v>600</v>
          </cell>
          <cell r="H147">
            <v>76</v>
          </cell>
          <cell r="I147">
            <v>0</v>
          </cell>
          <cell r="J147">
            <v>4925.1495808002701</v>
          </cell>
          <cell r="K147" t="str">
            <v>MM0095 ANALISTA ADMINISTRATIVO C</v>
          </cell>
          <cell r="L147">
            <v>159.92558352</v>
          </cell>
          <cell r="M147">
            <v>4797.7675055999998</v>
          </cell>
          <cell r="N147">
            <v>0</v>
          </cell>
          <cell r="O147" t="str">
            <v>RECATEGORIZADO</v>
          </cell>
          <cell r="P147">
            <v>4797.7675055999998</v>
          </cell>
        </row>
        <row r="148">
          <cell r="B148" t="str">
            <v>G. Canton Ruz Elias Rene</v>
          </cell>
          <cell r="C148" t="str">
            <v>SERVICIOS GENERALES</v>
          </cell>
          <cell r="D148" t="str">
            <v>BU0017 AUX. SERV. G</v>
          </cell>
          <cell r="E148">
            <v>145.53361584000001</v>
          </cell>
          <cell r="F148">
            <v>4366.0084752000002</v>
          </cell>
          <cell r="G148">
            <v>600</v>
          </cell>
          <cell r="H148">
            <v>156</v>
          </cell>
          <cell r="I148">
            <v>0</v>
          </cell>
          <cell r="J148">
            <v>5122.0084752000002</v>
          </cell>
          <cell r="K148" t="str">
            <v>550    COORDINADOR</v>
          </cell>
          <cell r="L148">
            <v>179.51127984000001</v>
          </cell>
          <cell r="M148">
            <v>5385.3383952000004</v>
          </cell>
          <cell r="N148">
            <v>0</v>
          </cell>
          <cell r="O148" t="str">
            <v>RECATEGORIZADO</v>
          </cell>
          <cell r="P148">
            <v>5385.3383952000004</v>
          </cell>
        </row>
        <row r="149">
          <cell r="B149" t="str">
            <v>Gamboa May Jose Reynaldo</v>
          </cell>
          <cell r="C149" t="str">
            <v>ALTO RENDIMIENTO</v>
          </cell>
          <cell r="D149" t="str">
            <v>BU0004 AUX. ADMIV. J</v>
          </cell>
          <cell r="E149">
            <v>151.35835824</v>
          </cell>
          <cell r="F149">
            <v>4540.7507471999998</v>
          </cell>
          <cell r="G149">
            <v>600</v>
          </cell>
          <cell r="H149">
            <v>1147.8</v>
          </cell>
          <cell r="J149">
            <v>6288.5507471999999</v>
          </cell>
          <cell r="K149" t="str">
            <v>MM0097 SECRETARIA I</v>
          </cell>
          <cell r="L149">
            <v>211.77792576000002</v>
          </cell>
          <cell r="M149">
            <v>6353.3377728000005</v>
          </cell>
          <cell r="N149">
            <v>0</v>
          </cell>
          <cell r="O149" t="str">
            <v>RECATEGORIZADO</v>
          </cell>
          <cell r="P149">
            <v>6353.3377728000005</v>
          </cell>
        </row>
        <row r="150">
          <cell r="B150" t="str">
            <v>Gamboa Rio Jose Enrique</v>
          </cell>
          <cell r="C150" t="str">
            <v>RECURSOS HUMANOS</v>
          </cell>
          <cell r="D150" t="str">
            <v>MM0104 PROMOTOR A</v>
          </cell>
          <cell r="E150">
            <v>241.24238111989601</v>
          </cell>
          <cell r="F150">
            <v>7237.2714335968803</v>
          </cell>
          <cell r="G150">
            <v>600</v>
          </cell>
          <cell r="H150">
            <v>1000</v>
          </cell>
          <cell r="J150">
            <v>8837.2714335968813</v>
          </cell>
          <cell r="K150" t="str">
            <v>MM0027 COORDINADOR A</v>
          </cell>
          <cell r="L150">
            <v>289.27199999999999</v>
          </cell>
          <cell r="M150">
            <v>8678.16</v>
          </cell>
          <cell r="N150">
            <v>0</v>
          </cell>
          <cell r="O150" t="str">
            <v>RECATEGORIZADO</v>
          </cell>
          <cell r="P150">
            <v>8678.16</v>
          </cell>
        </row>
        <row r="151">
          <cell r="B151" t="str">
            <v>Garcia Salazar Addy Nelda</v>
          </cell>
          <cell r="C151" t="str">
            <v>UNIDAD DEPORTIVA KUKULCAN</v>
          </cell>
          <cell r="D151" t="str">
            <v>MM0094 JEFE DE OFICINA C</v>
          </cell>
          <cell r="E151">
            <v>159.91344864002801</v>
          </cell>
          <cell r="F151">
            <v>4797.4034592008402</v>
          </cell>
          <cell r="G151">
            <v>600</v>
          </cell>
          <cell r="H151">
            <v>107.68</v>
          </cell>
          <cell r="I151">
            <v>0</v>
          </cell>
          <cell r="J151">
            <v>5505.0834592008405</v>
          </cell>
          <cell r="K151" t="str">
            <v>MM0085 JEFE DE PROGRAMACION</v>
          </cell>
          <cell r="L151">
            <v>185.48164080000004</v>
          </cell>
          <cell r="M151">
            <v>5564.4492240000009</v>
          </cell>
          <cell r="N151">
            <v>0</v>
          </cell>
          <cell r="O151" t="str">
            <v>RECATEGORIZADO</v>
          </cell>
          <cell r="P151">
            <v>5564.4492240000009</v>
          </cell>
        </row>
        <row r="152">
          <cell r="B152" t="str">
            <v>Gomez Cetz Genny Gabriela</v>
          </cell>
          <cell r="C152" t="str">
            <v>ALTO RENDIMIENTO</v>
          </cell>
          <cell r="D152" t="str">
            <v>MM0069 ANALISTA ADVIMO. E</v>
          </cell>
          <cell r="E152">
            <v>217.7772756</v>
          </cell>
          <cell r="F152">
            <v>6533.318268</v>
          </cell>
          <cell r="G152">
            <v>600</v>
          </cell>
          <cell r="H152">
            <v>600</v>
          </cell>
          <cell r="I152">
            <v>0</v>
          </cell>
          <cell r="J152">
            <v>7733.318268</v>
          </cell>
          <cell r="K152" t="str">
            <v>MM0104 PROMOTOR A</v>
          </cell>
          <cell r="L152">
            <v>241.24238112000003</v>
          </cell>
          <cell r="M152">
            <v>7237.2714336000008</v>
          </cell>
          <cell r="N152">
            <v>0</v>
          </cell>
          <cell r="O152" t="str">
            <v>RECATEGORIZADO</v>
          </cell>
          <cell r="P152">
            <v>7237.2714336000008</v>
          </cell>
        </row>
        <row r="153">
          <cell r="B153" t="str">
            <v>Gomez Paredes Gloria Leticia</v>
          </cell>
          <cell r="C153" t="str">
            <v>MED. Y CIENCIAS APLICADAS AL DEP.</v>
          </cell>
          <cell r="D153" t="str">
            <v>BU0032 ENCARGADO A</v>
          </cell>
          <cell r="E153">
            <v>141.63831936000901</v>
          </cell>
          <cell r="F153">
            <v>4249.1495808002701</v>
          </cell>
          <cell r="G153">
            <v>600</v>
          </cell>
          <cell r="H153">
            <v>300</v>
          </cell>
          <cell r="I153">
            <v>0</v>
          </cell>
          <cell r="J153">
            <v>5149.1495808002701</v>
          </cell>
          <cell r="K153" t="str">
            <v>MM0095 ANALISTA ADMINISTRATIVO C</v>
          </cell>
          <cell r="L153">
            <v>159.92558352</v>
          </cell>
          <cell r="M153">
            <v>4797.7675055999998</v>
          </cell>
          <cell r="N153">
            <v>0</v>
          </cell>
          <cell r="O153" t="str">
            <v>RECATEGORIZADO</v>
          </cell>
          <cell r="P153">
            <v>4797.7675055999998</v>
          </cell>
        </row>
        <row r="154">
          <cell r="B154" t="str">
            <v>Gongora Solis Juan Emmanuel</v>
          </cell>
          <cell r="C154" t="str">
            <v>UNIDAD DE COMUNICACION SOCIAL</v>
          </cell>
          <cell r="D154" t="str">
            <v>SC0097 COORDINADOR C</v>
          </cell>
          <cell r="E154">
            <v>443.61690060000001</v>
          </cell>
          <cell r="F154">
            <v>13308.507018</v>
          </cell>
          <cell r="G154">
            <v>600</v>
          </cell>
          <cell r="H154">
            <v>710.98</v>
          </cell>
          <cell r="J154">
            <v>14619.487018</v>
          </cell>
          <cell r="K154" t="str">
            <v>SC0097 COORDINADOR C</v>
          </cell>
          <cell r="L154">
            <v>443.61690060000006</v>
          </cell>
          <cell r="M154">
            <v>13308.507018000002</v>
          </cell>
          <cell r="N154">
            <v>0</v>
          </cell>
          <cell r="O154" t="str">
            <v>RECATEGORIZADO</v>
          </cell>
          <cell r="P154">
            <v>13308.507018000002</v>
          </cell>
        </row>
        <row r="155">
          <cell r="B155" t="str">
            <v>Gonzalez Camara Jose Luis</v>
          </cell>
          <cell r="C155" t="str">
            <v>UNIDAD DEPORTIVA DEL SUR</v>
          </cell>
          <cell r="D155" t="str">
            <v>BU0064 AUX ADMVO A</v>
          </cell>
          <cell r="E155">
            <v>130.35288095999999</v>
          </cell>
          <cell r="F155">
            <v>3910.5864287999998</v>
          </cell>
          <cell r="G155">
            <v>600</v>
          </cell>
          <cell r="H155">
            <v>295.56</v>
          </cell>
          <cell r="I155">
            <v>0</v>
          </cell>
          <cell r="J155">
            <v>4806.1464287999997</v>
          </cell>
          <cell r="K155" t="str">
            <v>MM0095 ANALISTA ADMINISTRATIVO C</v>
          </cell>
          <cell r="L155">
            <v>159.92558352</v>
          </cell>
          <cell r="M155">
            <v>4797.7675055999998</v>
          </cell>
          <cell r="N155">
            <v>0</v>
          </cell>
          <cell r="O155" t="str">
            <v>RECATEGORIZADO</v>
          </cell>
          <cell r="P155">
            <v>4797.7675055999998</v>
          </cell>
        </row>
        <row r="156">
          <cell r="B156" t="str">
            <v>Gonzalez Uruñuela Eduardo</v>
          </cell>
          <cell r="C156" t="str">
            <v>PISTA DE REMO Y CANOTAJE</v>
          </cell>
          <cell r="D156" t="str">
            <v>MM0084 ANALISTA ADMINISTRATIVO D</v>
          </cell>
          <cell r="E156">
            <v>185.48164080000001</v>
          </cell>
          <cell r="F156">
            <v>5564.449224</v>
          </cell>
          <cell r="G156">
            <v>600</v>
          </cell>
          <cell r="H156">
            <v>0</v>
          </cell>
          <cell r="I156">
            <v>0</v>
          </cell>
          <cell r="J156">
            <v>6164.449224</v>
          </cell>
          <cell r="K156" t="str">
            <v>BU0072 INSTRUCTOR DEPORTIVO B</v>
          </cell>
          <cell r="L156">
            <v>194.54639616000006</v>
          </cell>
          <cell r="M156">
            <v>5836.3918848000021</v>
          </cell>
          <cell r="N156">
            <v>0</v>
          </cell>
          <cell r="O156" t="str">
            <v>RECATEGORIZADO</v>
          </cell>
          <cell r="P156">
            <v>5836.3918848000021</v>
          </cell>
        </row>
        <row r="157">
          <cell r="B157" t="str">
            <v>Granados Calderon Lidia Del Socorro</v>
          </cell>
          <cell r="C157" t="str">
            <v>CENTRO DE ALTO RENDIMIENTO DEPORTIVO</v>
          </cell>
          <cell r="D157" t="str">
            <v>BU0061 AUX. SERVICIO B</v>
          </cell>
          <cell r="E157">
            <v>132.17311295996299</v>
          </cell>
          <cell r="F157">
            <v>3965.1933887988898</v>
          </cell>
          <cell r="G157">
            <v>600</v>
          </cell>
          <cell r="H157">
            <v>520</v>
          </cell>
          <cell r="J157">
            <v>5085.1933887988898</v>
          </cell>
          <cell r="K157" t="str">
            <v>550    COORDINADOR</v>
          </cell>
          <cell r="L157">
            <v>179.51127984000001</v>
          </cell>
          <cell r="M157">
            <v>5385.3383952000004</v>
          </cell>
          <cell r="N157">
            <v>0</v>
          </cell>
          <cell r="O157" t="str">
            <v>RECATEGORIZADO</v>
          </cell>
          <cell r="P157">
            <v>5385.3383952000004</v>
          </cell>
        </row>
        <row r="158">
          <cell r="B158" t="str">
            <v>Hernandez Chavez Vicente</v>
          </cell>
          <cell r="C158" t="str">
            <v>EVENTOS ESPECIALES</v>
          </cell>
          <cell r="D158" t="str">
            <v>MM0062 ANALISTA ADMVO. F</v>
          </cell>
          <cell r="E158">
            <v>231.97692960000401</v>
          </cell>
          <cell r="F158">
            <v>6959.3078880001203</v>
          </cell>
          <cell r="G158">
            <v>600</v>
          </cell>
          <cell r="H158">
            <v>289.5</v>
          </cell>
          <cell r="I158">
            <v>0</v>
          </cell>
          <cell r="J158">
            <v>7848.8078880001203</v>
          </cell>
          <cell r="K158" t="str">
            <v>MM0044 COORDINADOR DE PROYECTOS</v>
          </cell>
          <cell r="L158">
            <v>267.13114272000001</v>
          </cell>
          <cell r="M158">
            <v>8013.9342816000008</v>
          </cell>
          <cell r="N158">
            <v>0</v>
          </cell>
          <cell r="O158" t="str">
            <v>RECATEGORIZADO</v>
          </cell>
          <cell r="P158">
            <v>8013.9342816000008</v>
          </cell>
        </row>
        <row r="159">
          <cell r="B159" t="str">
            <v>Hernandez Gongora Eduardo Jesus</v>
          </cell>
          <cell r="C159" t="str">
            <v>UNIDAD BENITO JUAREZ</v>
          </cell>
          <cell r="D159" t="str">
            <v>BU0061 AUX. SERVICIO B</v>
          </cell>
          <cell r="E159">
            <v>122.38251200000001</v>
          </cell>
          <cell r="F159">
            <v>3671.4753600000004</v>
          </cell>
          <cell r="G159">
            <v>0</v>
          </cell>
          <cell r="H159">
            <v>0</v>
          </cell>
          <cell r="I159">
            <v>0</v>
          </cell>
          <cell r="J159">
            <v>3671.4753600000004</v>
          </cell>
          <cell r="K159" t="str">
            <v>BU0012 AUXILIAR ADMINISTRATIVO H</v>
          </cell>
          <cell r="L159">
            <v>145.53361584000004</v>
          </cell>
          <cell r="M159">
            <v>4366.0084752000012</v>
          </cell>
          <cell r="N159">
            <v>0</v>
          </cell>
          <cell r="O159" t="str">
            <v>RECATEGORIZADO</v>
          </cell>
          <cell r="P159">
            <v>4366.0084752000012</v>
          </cell>
        </row>
        <row r="160">
          <cell r="B160" t="str">
            <v>Hernandez Noriega Carlos</v>
          </cell>
          <cell r="C160" t="str">
            <v>MED. Y CIENCIAS APLICADAS AL DEP.</v>
          </cell>
          <cell r="D160" t="str">
            <v>BU0003 JEFE DE SECCION "D"</v>
          </cell>
          <cell r="E160">
            <v>151.35835824002999</v>
          </cell>
          <cell r="F160">
            <v>4540.7507472008992</v>
          </cell>
          <cell r="G160">
            <v>600</v>
          </cell>
          <cell r="H160">
            <v>1270.3399999999999</v>
          </cell>
          <cell r="J160">
            <v>6411.0907472008994</v>
          </cell>
          <cell r="K160" t="str">
            <v>MM0097 SECRETARIA I</v>
          </cell>
          <cell r="L160">
            <v>211.77792576000002</v>
          </cell>
          <cell r="M160">
            <v>6353.3377728000005</v>
          </cell>
          <cell r="N160">
            <v>0</v>
          </cell>
          <cell r="O160" t="str">
            <v>RECATEGORIZADO</v>
          </cell>
          <cell r="P160">
            <v>6353.3377728000005</v>
          </cell>
        </row>
        <row r="161">
          <cell r="B161" t="str">
            <v>Herrera Marrufo Daniel</v>
          </cell>
          <cell r="C161" t="str">
            <v>UNIDAD DEPORTIVA KUKULCAN</v>
          </cell>
          <cell r="D161" t="str">
            <v>MM0041 PROGRAMADOR D</v>
          </cell>
          <cell r="E161">
            <v>276.46472255999998</v>
          </cell>
          <cell r="F161">
            <v>8293.9416767999992</v>
          </cell>
          <cell r="G161">
            <v>600</v>
          </cell>
          <cell r="H161">
            <v>1300</v>
          </cell>
          <cell r="J161">
            <v>10193.941676799999</v>
          </cell>
          <cell r="K161" t="str">
            <v>MM0041 PROGRAMADOR D</v>
          </cell>
          <cell r="L161">
            <v>276.46472256000004</v>
          </cell>
          <cell r="M161">
            <v>8293.941676800001</v>
          </cell>
          <cell r="N161">
            <v>0</v>
          </cell>
          <cell r="O161" t="str">
            <v>RECATEGORIZADO</v>
          </cell>
          <cell r="P161">
            <v>8293.941676800001</v>
          </cell>
        </row>
        <row r="162">
          <cell r="B162" t="str">
            <v>Herrera Marrufo Juan Antonio</v>
          </cell>
          <cell r="C162" t="str">
            <v>UNIDAD DEPORTIVA KUKULCAN</v>
          </cell>
          <cell r="D162" t="str">
            <v>MM0041 PROGRAMADOR D</v>
          </cell>
          <cell r="E162">
            <v>276.46472255999998</v>
          </cell>
          <cell r="F162">
            <v>8293.9416767999992</v>
          </cell>
          <cell r="G162">
            <v>600</v>
          </cell>
          <cell r="H162">
            <v>200</v>
          </cell>
          <cell r="I162">
            <v>0</v>
          </cell>
          <cell r="J162">
            <v>9093.9416767999992</v>
          </cell>
          <cell r="K162" t="str">
            <v>MM0041 PROGRAMADOR D</v>
          </cell>
          <cell r="L162">
            <v>276.46472256000004</v>
          </cell>
          <cell r="M162">
            <v>8293.941676800001</v>
          </cell>
          <cell r="N162">
            <v>0</v>
          </cell>
          <cell r="O162" t="str">
            <v>RECATEGORIZADO</v>
          </cell>
          <cell r="P162">
            <v>8293.941676800001</v>
          </cell>
        </row>
        <row r="163">
          <cell r="B163" t="str">
            <v>Herrera Pech Carlos</v>
          </cell>
          <cell r="C163" t="str">
            <v>SERVICIOS GENERALES</v>
          </cell>
          <cell r="D163" t="str">
            <v>MM0099 AUX. ADMIV. K</v>
          </cell>
          <cell r="E163">
            <v>153.31207391999999</v>
          </cell>
          <cell r="F163">
            <v>4599.3622175999999</v>
          </cell>
          <cell r="G163">
            <v>600</v>
          </cell>
          <cell r="H163">
            <v>979.26</v>
          </cell>
          <cell r="I163">
            <v>800</v>
          </cell>
          <cell r="J163">
            <v>6978.6222176000001</v>
          </cell>
          <cell r="K163" t="str">
            <v>MM0062 ANALISTA ADMINISTRATIVO F</v>
          </cell>
          <cell r="L163">
            <v>231.97692960000003</v>
          </cell>
          <cell r="M163">
            <v>6959.3078880000012</v>
          </cell>
          <cell r="N163">
            <v>0</v>
          </cell>
          <cell r="O163" t="str">
            <v>RECATEGORIZADO</v>
          </cell>
          <cell r="P163">
            <v>6959.3078880000012</v>
          </cell>
        </row>
        <row r="164">
          <cell r="B164" t="str">
            <v>Huchim Osalde Diego Martin</v>
          </cell>
          <cell r="C164" t="str">
            <v>ESTADIO SALVADOR ALVARADO</v>
          </cell>
          <cell r="D164" t="str">
            <v>BU0017 AUX. SERV. G</v>
          </cell>
          <cell r="E164">
            <v>145.53361584000001</v>
          </cell>
          <cell r="F164">
            <v>4366.0084752000002</v>
          </cell>
          <cell r="G164">
            <v>600</v>
          </cell>
          <cell r="H164">
            <v>896</v>
          </cell>
          <cell r="J164">
            <v>5862.0084752000002</v>
          </cell>
          <cell r="K164" t="str">
            <v>MM0044 COORDINADOR DE PROYECTOS</v>
          </cell>
          <cell r="L164">
            <v>211.77792576000002</v>
          </cell>
          <cell r="M164">
            <v>6353.3377728000005</v>
          </cell>
          <cell r="N164">
            <v>0</v>
          </cell>
          <cell r="O164" t="str">
            <v>RECATEGORIZADO</v>
          </cell>
          <cell r="P164">
            <v>6353.3377728000005</v>
          </cell>
        </row>
        <row r="165">
          <cell r="B165" t="str">
            <v>Jimenez Garcia Julio Jose</v>
          </cell>
          <cell r="C165" t="str">
            <v>ACTIVACION FISICA</v>
          </cell>
          <cell r="D165" t="str">
            <v>BU0048 AUX. SERV. E</v>
          </cell>
          <cell r="E165">
            <v>138.00999023999401</v>
          </cell>
          <cell r="F165">
            <v>4140.2997071998207</v>
          </cell>
          <cell r="G165">
            <v>600</v>
          </cell>
          <cell r="H165">
            <v>411.3</v>
          </cell>
          <cell r="I165">
            <v>0</v>
          </cell>
          <cell r="J165">
            <v>5151.5997071998208</v>
          </cell>
          <cell r="K165" t="str">
            <v>MM0095 ANALISTA ADMINISTRATIVO C</v>
          </cell>
          <cell r="L165">
            <v>159.92558352</v>
          </cell>
          <cell r="M165">
            <v>4797.7675055999998</v>
          </cell>
          <cell r="N165">
            <v>0</v>
          </cell>
          <cell r="O165" t="str">
            <v>RECATEGORIZADO</v>
          </cell>
          <cell r="P165">
            <v>4797.7675055999998</v>
          </cell>
        </row>
        <row r="166">
          <cell r="B166" t="str">
            <v>Ku Acosta Karla Mariana De Jesus</v>
          </cell>
          <cell r="C166" t="str">
            <v>CONTABILIDAD</v>
          </cell>
          <cell r="D166" t="str">
            <v>SC0097 COORDINADOR C</v>
          </cell>
          <cell r="E166">
            <v>443.61690060000001</v>
          </cell>
          <cell r="F166">
            <v>13308.507018</v>
          </cell>
          <cell r="G166">
            <v>600</v>
          </cell>
          <cell r="H166">
            <v>1334</v>
          </cell>
          <cell r="J166">
            <v>15242.507018</v>
          </cell>
          <cell r="K166" t="str">
            <v>SC0098 COORDINADOR D</v>
          </cell>
          <cell r="L166">
            <v>537.61323800000014</v>
          </cell>
          <cell r="M166">
            <v>16128.397140000005</v>
          </cell>
          <cell r="N166">
            <v>0</v>
          </cell>
          <cell r="O166" t="str">
            <v>RECATEGORIZADO</v>
          </cell>
          <cell r="P166">
            <v>16128.397140000005</v>
          </cell>
        </row>
        <row r="167">
          <cell r="B167" t="str">
            <v>Lara Ordoñez Jose Armando</v>
          </cell>
          <cell r="C167" t="str">
            <v>METODOLOGIA</v>
          </cell>
          <cell r="D167" t="str">
            <v>BU0064 AUX ADMVO A</v>
          </cell>
          <cell r="E167">
            <v>130.35288095999999</v>
          </cell>
          <cell r="F167">
            <v>3910.5864287999998</v>
          </cell>
          <cell r="G167">
            <v>600</v>
          </cell>
          <cell r="H167">
            <v>900</v>
          </cell>
          <cell r="J167">
            <v>5410.5864287999993</v>
          </cell>
          <cell r="K167" t="str">
            <v>550    COORDINADOR</v>
          </cell>
          <cell r="L167">
            <v>179.51127984000001</v>
          </cell>
          <cell r="M167">
            <v>5385.3383952000004</v>
          </cell>
          <cell r="N167">
            <v>0</v>
          </cell>
          <cell r="O167" t="str">
            <v>RECATEGORIZADO</v>
          </cell>
          <cell r="P167">
            <v>5385.3383952000004</v>
          </cell>
        </row>
        <row r="168">
          <cell r="B168" t="str">
            <v>Lara Tome Astrid Leticia</v>
          </cell>
          <cell r="C168" t="str">
            <v>UNIDAD DEPORTIVA KUKULCAN</v>
          </cell>
          <cell r="D168" t="str">
            <v>MM0062 ANALISTA ADMVO. F</v>
          </cell>
          <cell r="E168">
            <v>231.97692960000001</v>
          </cell>
          <cell r="F168">
            <v>6959.3078880000003</v>
          </cell>
          <cell r="G168">
            <v>600</v>
          </cell>
          <cell r="H168">
            <v>1635.1</v>
          </cell>
          <cell r="J168">
            <v>9194.4078879999997</v>
          </cell>
          <cell r="K168" t="str">
            <v>MM0107 COORDINADOR DE PROYECTOS A</v>
          </cell>
          <cell r="L168">
            <v>289.27199999999999</v>
          </cell>
          <cell r="M168">
            <v>8678.16</v>
          </cell>
          <cell r="N168">
            <v>0</v>
          </cell>
          <cell r="O168" t="str">
            <v>RECATEGORIZADO</v>
          </cell>
          <cell r="P168">
            <v>8678.16</v>
          </cell>
        </row>
        <row r="169">
          <cell r="B169" t="str">
            <v>Lavin Leal Juan Carlos</v>
          </cell>
          <cell r="C169" t="str">
            <v>UNIDAD BENITO JUAREZ</v>
          </cell>
          <cell r="D169" t="str">
            <v>MM0085 JEFE DE PROGRAMACION</v>
          </cell>
          <cell r="E169">
            <v>185.48164080000001</v>
          </cell>
          <cell r="F169">
            <v>5564.449224</v>
          </cell>
          <cell r="G169">
            <v>600</v>
          </cell>
          <cell r="H169">
            <v>0</v>
          </cell>
          <cell r="I169">
            <v>0</v>
          </cell>
          <cell r="J169">
            <v>6164.449224</v>
          </cell>
          <cell r="K169" t="str">
            <v>BU0072 INSTRUCTOR DEPORTIVO B</v>
          </cell>
          <cell r="L169">
            <v>194.54639616000006</v>
          </cell>
          <cell r="M169">
            <v>5836.3918848000021</v>
          </cell>
          <cell r="N169">
            <v>0</v>
          </cell>
          <cell r="O169" t="str">
            <v>RECATEGORIZADO</v>
          </cell>
          <cell r="P169">
            <v>5836.3918848000021</v>
          </cell>
        </row>
        <row r="170">
          <cell r="B170" t="str">
            <v>Lopez Keb Christian Lizeth</v>
          </cell>
          <cell r="C170" t="str">
            <v>UNIDAD DEPORTIVA KUKULCAN</v>
          </cell>
          <cell r="D170" t="str">
            <v>BU0055 SECRET A</v>
          </cell>
          <cell r="E170">
            <v>133.72637760000001</v>
          </cell>
          <cell r="F170">
            <v>4011.7913280000002</v>
          </cell>
          <cell r="G170">
            <v>600</v>
          </cell>
          <cell r="H170">
            <v>1020</v>
          </cell>
          <cell r="I170">
            <v>3248.5</v>
          </cell>
          <cell r="J170">
            <v>8880.2913279999993</v>
          </cell>
          <cell r="K170" t="str">
            <v>MM0105 SECRETARIA J</v>
          </cell>
          <cell r="L170">
            <v>289.27199999999999</v>
          </cell>
          <cell r="M170">
            <v>8678.16</v>
          </cell>
          <cell r="N170">
            <v>0</v>
          </cell>
          <cell r="O170" t="str">
            <v>RECATEGORIZADO</v>
          </cell>
          <cell r="P170">
            <v>8678.16</v>
          </cell>
        </row>
        <row r="171">
          <cell r="B171" t="str">
            <v>Lopez Mena Franz Augusto</v>
          </cell>
          <cell r="C171" t="str">
            <v>COMPLEJO OLIMP. DEP. INALAMBRICA</v>
          </cell>
          <cell r="D171" t="str">
            <v>MM0095 ANALISTA ADMIVO. C</v>
          </cell>
          <cell r="E171">
            <v>159.92558352</v>
          </cell>
          <cell r="F171">
            <v>4797.7675055999998</v>
          </cell>
          <cell r="G171">
            <v>600</v>
          </cell>
          <cell r="H171">
            <v>0</v>
          </cell>
          <cell r="I171">
            <v>0</v>
          </cell>
          <cell r="J171">
            <v>5397.7675055999998</v>
          </cell>
          <cell r="K171" t="str">
            <v>MM0095 ANALISTA ADMINISTRATIVO C</v>
          </cell>
          <cell r="L171">
            <v>159.92558352</v>
          </cell>
          <cell r="M171">
            <v>4797.7675055999998</v>
          </cell>
          <cell r="N171">
            <v>0</v>
          </cell>
          <cell r="O171" t="str">
            <v>RECATEGORIZADO</v>
          </cell>
          <cell r="P171">
            <v>4797.7675055999998</v>
          </cell>
        </row>
        <row r="172">
          <cell r="B172" t="str">
            <v>Lopez Rejon Nelsy Leticia</v>
          </cell>
          <cell r="C172" t="str">
            <v>DIRECCION DE ADMON. Y FINANZAS</v>
          </cell>
          <cell r="D172" t="str">
            <v>MM0041 PROGRAMADOR D</v>
          </cell>
          <cell r="E172">
            <v>276.46472255999998</v>
          </cell>
          <cell r="F172">
            <v>8293.9416767999992</v>
          </cell>
          <cell r="G172">
            <v>600</v>
          </cell>
          <cell r="H172">
            <v>272</v>
          </cell>
          <cell r="I172">
            <v>0</v>
          </cell>
          <cell r="J172">
            <v>9165.9416767999992</v>
          </cell>
          <cell r="K172" t="str">
            <v>MM0105 SECRETARIA J</v>
          </cell>
          <cell r="L172">
            <v>289.27199999999999</v>
          </cell>
          <cell r="M172">
            <v>8678.16</v>
          </cell>
          <cell r="N172">
            <v>0</v>
          </cell>
          <cell r="O172" t="str">
            <v>RECATEGORIZADO</v>
          </cell>
          <cell r="P172">
            <v>8678.16</v>
          </cell>
        </row>
        <row r="173">
          <cell r="B173" t="str">
            <v>Lugo Sanchez Effy Guadalupe</v>
          </cell>
          <cell r="C173" t="str">
            <v>ALTO RENDIMIENTO</v>
          </cell>
          <cell r="D173" t="str">
            <v>MM0041 PROGRAMADOR D</v>
          </cell>
          <cell r="E173">
            <v>276.46472255999998</v>
          </cell>
          <cell r="F173">
            <v>8293.9416767999992</v>
          </cell>
          <cell r="G173">
            <v>600</v>
          </cell>
          <cell r="H173">
            <v>500</v>
          </cell>
          <cell r="J173">
            <v>9393.9416767999992</v>
          </cell>
          <cell r="K173" t="str">
            <v>MM0041 PROGRAMADOR D</v>
          </cell>
          <cell r="L173">
            <v>276.46472256000004</v>
          </cell>
          <cell r="M173">
            <v>8293.941676800001</v>
          </cell>
          <cell r="N173">
            <v>0</v>
          </cell>
          <cell r="O173" t="str">
            <v>RECATEGORIZADO</v>
          </cell>
          <cell r="P173">
            <v>8293.941676800001</v>
          </cell>
        </row>
        <row r="174">
          <cell r="B174" t="str">
            <v>Luna Sosa Georgina Guadalupe</v>
          </cell>
          <cell r="C174" t="str">
            <v>METODOLOGIA</v>
          </cell>
          <cell r="D174" t="str">
            <v>MM0041 PROGRAMADOR D</v>
          </cell>
          <cell r="E174">
            <v>276.46472255999998</v>
          </cell>
          <cell r="F174">
            <v>8293.9416767999992</v>
          </cell>
          <cell r="G174">
            <v>600</v>
          </cell>
          <cell r="H174">
            <v>1500</v>
          </cell>
          <cell r="J174">
            <v>10393.941676799999</v>
          </cell>
          <cell r="K174" t="str">
            <v>MM0107 COORDINADOR DE PROYECTOS A</v>
          </cell>
          <cell r="L174">
            <v>289.27199999999999</v>
          </cell>
          <cell r="M174">
            <v>8678.16</v>
          </cell>
          <cell r="N174">
            <v>0</v>
          </cell>
          <cell r="O174" t="str">
            <v>RECATEGORIZADO</v>
          </cell>
          <cell r="P174">
            <v>8678.16</v>
          </cell>
        </row>
        <row r="175">
          <cell r="B175" t="str">
            <v>Machain Chable Miguel Angel</v>
          </cell>
          <cell r="C175" t="str">
            <v>DIRECCION DE ENLACE Y VINC. INST.</v>
          </cell>
          <cell r="D175" t="str">
            <v>MM0062 ANALISTA ADMVO. F</v>
          </cell>
          <cell r="E175">
            <v>231.97692960000001</v>
          </cell>
          <cell r="F175">
            <v>6959.3078880000003</v>
          </cell>
          <cell r="G175">
            <v>600</v>
          </cell>
          <cell r="H175">
            <v>400</v>
          </cell>
          <cell r="I175">
            <v>0</v>
          </cell>
          <cell r="J175">
            <v>7959.3078880000003</v>
          </cell>
          <cell r="K175" t="str">
            <v>MM0044 COORDINADOR DE PROYECTOS</v>
          </cell>
          <cell r="L175">
            <v>267.13114272000001</v>
          </cell>
          <cell r="M175">
            <v>8013.9342816000008</v>
          </cell>
          <cell r="N175">
            <v>0</v>
          </cell>
          <cell r="O175" t="str">
            <v>RECATEGORIZADO</v>
          </cell>
          <cell r="P175">
            <v>8013.9342816000008</v>
          </cell>
        </row>
        <row r="176">
          <cell r="B176" t="str">
            <v>Martinez Cua Jose Modesto</v>
          </cell>
          <cell r="C176" t="str">
            <v>METODOLOGIA</v>
          </cell>
          <cell r="D176" t="str">
            <v>BU0070 INSTRUCTOR DEPORTIVO A</v>
          </cell>
          <cell r="E176">
            <v>119.33440992</v>
          </cell>
          <cell r="F176">
            <v>3580.0322975999998</v>
          </cell>
          <cell r="G176">
            <v>600</v>
          </cell>
          <cell r="H176">
            <v>875</v>
          </cell>
          <cell r="J176">
            <v>5055.0322975999998</v>
          </cell>
          <cell r="K176" t="str">
            <v>550    COORDINADOR</v>
          </cell>
          <cell r="L176">
            <v>179.51127984000001</v>
          </cell>
          <cell r="M176">
            <v>5385.3383952000004</v>
          </cell>
          <cell r="N176">
            <v>0</v>
          </cell>
          <cell r="O176" t="str">
            <v>RECATEGORIZADO</v>
          </cell>
          <cell r="P176">
            <v>5385.3383952000004</v>
          </cell>
        </row>
        <row r="177">
          <cell r="B177" t="str">
            <v>Medina Acuña Rafael Alexi</v>
          </cell>
          <cell r="C177" t="str">
            <v>CENTRO DE ALTO RENDIMIENTO DEPORTIVO</v>
          </cell>
          <cell r="D177" t="str">
            <v>MM0042 PROGRAMADOR B</v>
          </cell>
          <cell r="E177">
            <v>185.45737104</v>
          </cell>
          <cell r="F177">
            <v>5563.7211311999999</v>
          </cell>
          <cell r="G177">
            <v>600</v>
          </cell>
          <cell r="H177">
            <v>832.4</v>
          </cell>
          <cell r="J177">
            <v>6996.1211311999996</v>
          </cell>
          <cell r="K177" t="str">
            <v>MM0062 ANALISTA ADMINISTRATIVO F</v>
          </cell>
          <cell r="L177">
            <v>231.97692960000003</v>
          </cell>
          <cell r="M177">
            <v>6959.3078880000012</v>
          </cell>
          <cell r="N177">
            <v>0</v>
          </cell>
          <cell r="O177" t="str">
            <v>RECATEGORIZADO</v>
          </cell>
          <cell r="P177">
            <v>6959.3078880000012</v>
          </cell>
        </row>
        <row r="178">
          <cell r="B178" t="str">
            <v>Medina Cardeña Freddy Armando</v>
          </cell>
          <cell r="C178" t="str">
            <v>UNIDAD DE COMUNICACION SOCIAL</v>
          </cell>
          <cell r="D178" t="str">
            <v>MM0041 PROGRAMADOR D</v>
          </cell>
          <cell r="E178">
            <v>276.46472255999998</v>
          </cell>
          <cell r="F178">
            <v>8293.9416767999992</v>
          </cell>
          <cell r="G178">
            <v>600</v>
          </cell>
          <cell r="H178">
            <v>400</v>
          </cell>
          <cell r="I178">
            <v>0</v>
          </cell>
          <cell r="J178">
            <v>9293.9416767999992</v>
          </cell>
          <cell r="K178" t="str">
            <v>MM0107 COORDINADOR DE PROYECTOS A</v>
          </cell>
          <cell r="L178">
            <v>289.27199999999999</v>
          </cell>
          <cell r="M178">
            <v>8678.16</v>
          </cell>
          <cell r="N178">
            <v>0</v>
          </cell>
          <cell r="O178" t="str">
            <v>RECATEGORIZADO</v>
          </cell>
          <cell r="P178">
            <v>8678.16</v>
          </cell>
        </row>
        <row r="179">
          <cell r="B179" t="str">
            <v>Medina Cetina Jose Luis</v>
          </cell>
          <cell r="C179" t="str">
            <v>ESTADIO SALVADOR ALVARADO</v>
          </cell>
          <cell r="D179" t="str">
            <v>BU0064 AUX ADMVO A</v>
          </cell>
          <cell r="E179">
            <v>130.35288095999999</v>
          </cell>
          <cell r="F179">
            <v>3910.5864287999998</v>
          </cell>
          <cell r="G179">
            <v>600</v>
          </cell>
          <cell r="H179">
            <v>546</v>
          </cell>
          <cell r="J179">
            <v>5056.5864287999993</v>
          </cell>
          <cell r="K179" t="str">
            <v>MM0095 ANALISTA ADMINISTRATIVO C</v>
          </cell>
          <cell r="L179">
            <v>159.92558352</v>
          </cell>
          <cell r="M179">
            <v>4797.7675055999998</v>
          </cell>
          <cell r="N179">
            <v>0</v>
          </cell>
          <cell r="O179" t="str">
            <v>RECATEGORIZADO</v>
          </cell>
          <cell r="P179">
            <v>4797.7675055999998</v>
          </cell>
        </row>
        <row r="180">
          <cell r="B180" t="str">
            <v>Medina Echeverria Carlos Manuel</v>
          </cell>
          <cell r="C180" t="str">
            <v>UNIDAD DEPORTIVA DEL SUR</v>
          </cell>
          <cell r="D180" t="str">
            <v>BU0072 INSTRUCTOR DEPORTIVO B</v>
          </cell>
          <cell r="E180">
            <v>194.54639616</v>
          </cell>
          <cell r="F180">
            <v>5836.3918848000003</v>
          </cell>
          <cell r="G180">
            <v>600</v>
          </cell>
          <cell r="H180">
            <v>910</v>
          </cell>
          <cell r="I180">
            <v>3000</v>
          </cell>
          <cell r="J180">
            <v>10346.391884799999</v>
          </cell>
          <cell r="K180" t="str">
            <v>MM0027 COORDINADOR A</v>
          </cell>
          <cell r="L180">
            <v>348.60147708</v>
          </cell>
          <cell r="M180">
            <v>10458.044312399999</v>
          </cell>
          <cell r="N180">
            <v>0</v>
          </cell>
          <cell r="O180" t="str">
            <v>RECATEGORIZADO</v>
          </cell>
          <cell r="P180">
            <v>10458.044312399999</v>
          </cell>
        </row>
        <row r="181">
          <cell r="B181" t="str">
            <v>Mendez Uicab Ana Isidra</v>
          </cell>
          <cell r="C181" t="str">
            <v>CENTRO DE ALTO RENDIMIENTO DEPORTIVO</v>
          </cell>
          <cell r="D181" t="str">
            <v>BU0042 AUX. SERV. F</v>
          </cell>
          <cell r="E181">
            <v>139.68460368000001</v>
          </cell>
          <cell r="F181">
            <v>4190.5381104000007</v>
          </cell>
          <cell r="G181">
            <v>600</v>
          </cell>
          <cell r="H181">
            <v>0</v>
          </cell>
          <cell r="I181">
            <v>0</v>
          </cell>
          <cell r="J181">
            <v>4790.5381104000007</v>
          </cell>
          <cell r="K181" t="str">
            <v>MM0095 ANALISTA ADMINISTRATIVO C</v>
          </cell>
          <cell r="L181">
            <v>159.92558352</v>
          </cell>
          <cell r="M181">
            <v>4797.7675055999998</v>
          </cell>
          <cell r="N181">
            <v>0</v>
          </cell>
          <cell r="O181" t="str">
            <v>RECATEGORIZADO</v>
          </cell>
          <cell r="P181">
            <v>4797.7675055999998</v>
          </cell>
        </row>
        <row r="182">
          <cell r="B182" t="str">
            <v>Mendoza Aguilar Pedro Antonio</v>
          </cell>
          <cell r="C182" t="str">
            <v>METODOLOGIA</v>
          </cell>
          <cell r="D182" t="str">
            <v>MM0041 PROGRAMADOR D</v>
          </cell>
          <cell r="E182">
            <v>276.46472255999998</v>
          </cell>
          <cell r="F182">
            <v>8293.9416767999992</v>
          </cell>
          <cell r="G182">
            <v>600</v>
          </cell>
          <cell r="H182">
            <v>1790</v>
          </cell>
          <cell r="I182">
            <v>3000</v>
          </cell>
          <cell r="J182">
            <v>13683.941676799999</v>
          </cell>
          <cell r="K182" t="str">
            <v>SC0097 COORDINADOR C</v>
          </cell>
          <cell r="L182">
            <v>443.61690060000006</v>
          </cell>
          <cell r="M182">
            <v>13308.507018000002</v>
          </cell>
          <cell r="N182">
            <v>0</v>
          </cell>
          <cell r="O182" t="str">
            <v>RECATEGORIZADO</v>
          </cell>
          <cell r="P182">
            <v>13308.507018000002</v>
          </cell>
        </row>
        <row r="183">
          <cell r="B183" t="str">
            <v>Mendoza Basto Jose De Jesus</v>
          </cell>
          <cell r="C183" t="str">
            <v>GIMNASIO POLIFUNCIONAL</v>
          </cell>
          <cell r="D183" t="str">
            <v>BU0066 AUX. SERVICIO A</v>
          </cell>
          <cell r="E183">
            <v>129.69759744000001</v>
          </cell>
          <cell r="F183">
            <v>3890.9279232000004</v>
          </cell>
          <cell r="G183">
            <v>600</v>
          </cell>
          <cell r="H183">
            <v>226</v>
          </cell>
          <cell r="I183">
            <v>0</v>
          </cell>
          <cell r="J183">
            <v>4716.9279232000008</v>
          </cell>
          <cell r="K183" t="str">
            <v>MM0095 ANALISTA ADMINISTRATIVO C</v>
          </cell>
          <cell r="L183">
            <v>159.92558352</v>
          </cell>
          <cell r="M183">
            <v>4797.7675055999998</v>
          </cell>
          <cell r="N183">
            <v>0</v>
          </cell>
          <cell r="O183" t="str">
            <v>RECATEGORIZADO</v>
          </cell>
          <cell r="P183">
            <v>4797.7675055999998</v>
          </cell>
        </row>
        <row r="184">
          <cell r="B184" t="str">
            <v>Mijangos Poot Paula Trinidad</v>
          </cell>
          <cell r="C184" t="str">
            <v>CENTRO DE ALTO RENDIMIENTO DEPORTIVO</v>
          </cell>
          <cell r="D184" t="str">
            <v>MM0104 PROMOTOR A</v>
          </cell>
          <cell r="E184">
            <v>241.24238112</v>
          </cell>
          <cell r="F184">
            <v>7237.2714335999999</v>
          </cell>
          <cell r="G184">
            <v>600</v>
          </cell>
          <cell r="H184">
            <v>764</v>
          </cell>
          <cell r="I184">
            <v>0</v>
          </cell>
          <cell r="J184">
            <v>8601.271433599999</v>
          </cell>
          <cell r="K184" t="str">
            <v>MM0107 COORDINADOR DE PROYECTOS A</v>
          </cell>
          <cell r="L184">
            <v>289.27199999999999</v>
          </cell>
          <cell r="M184">
            <v>8678.16</v>
          </cell>
          <cell r="N184">
            <v>0</v>
          </cell>
          <cell r="O184" t="str">
            <v>RECATEGORIZADO</v>
          </cell>
          <cell r="P184">
            <v>8678.16</v>
          </cell>
        </row>
        <row r="185">
          <cell r="B185" t="str">
            <v>Monroy Vera Ofelia Francisca</v>
          </cell>
          <cell r="C185" t="str">
            <v>METODOLOGIA</v>
          </cell>
          <cell r="D185" t="str">
            <v>MM0069 ANALISTA ADVIMO. E</v>
          </cell>
          <cell r="E185">
            <v>217.7772756</v>
          </cell>
          <cell r="F185">
            <v>6533.318268</v>
          </cell>
          <cell r="G185">
            <v>600</v>
          </cell>
          <cell r="H185">
            <v>0</v>
          </cell>
          <cell r="I185">
            <v>0</v>
          </cell>
          <cell r="J185">
            <v>7133.318268</v>
          </cell>
          <cell r="K185" t="str">
            <v>MM0062 ANALISTA ADMINISTRATIVO F</v>
          </cell>
          <cell r="L185">
            <v>231.97692960000003</v>
          </cell>
          <cell r="M185">
            <v>6959.3078880000012</v>
          </cell>
          <cell r="N185">
            <v>0</v>
          </cell>
          <cell r="O185" t="str">
            <v>RECATEGORIZADO</v>
          </cell>
          <cell r="P185">
            <v>6959.3078880000012</v>
          </cell>
        </row>
        <row r="186">
          <cell r="B186" t="str">
            <v>Montañez Arceo Jose Gabriel</v>
          </cell>
          <cell r="C186" t="str">
            <v>DEPORTE POPULAR</v>
          </cell>
          <cell r="D186" t="str">
            <v>MM0027 COORDINADOR A</v>
          </cell>
          <cell r="E186">
            <v>348.60147708</v>
          </cell>
          <cell r="F186">
            <v>10458.044312399999</v>
          </cell>
          <cell r="G186">
            <v>600</v>
          </cell>
          <cell r="H186">
            <v>1804.8</v>
          </cell>
          <cell r="J186">
            <v>12862.844312399999</v>
          </cell>
          <cell r="K186" t="str">
            <v>MM0013 COORDINADOR B</v>
          </cell>
          <cell r="L186">
            <v>389.72805455999998</v>
          </cell>
          <cell r="M186">
            <v>11691.8416368</v>
          </cell>
          <cell r="N186">
            <v>0</v>
          </cell>
          <cell r="O186" t="str">
            <v>RECATEGORIZADO</v>
          </cell>
          <cell r="P186">
            <v>11691.8416368</v>
          </cell>
        </row>
        <row r="187">
          <cell r="B187" t="str">
            <v>Morales Ortega Rubi Isabel</v>
          </cell>
          <cell r="C187" t="str">
            <v>PLANEACION Y CONTROL PRESUPUESTAL</v>
          </cell>
          <cell r="D187" t="str">
            <v>BU0064 AUX ADMVO A</v>
          </cell>
          <cell r="E187">
            <v>130.35288095999999</v>
          </cell>
          <cell r="F187">
            <v>3910.5864287999998</v>
          </cell>
          <cell r="G187">
            <v>600</v>
          </cell>
          <cell r="H187">
            <v>820.56</v>
          </cell>
          <cell r="I187">
            <v>4521.28</v>
          </cell>
          <cell r="J187">
            <v>9852.4264287999977</v>
          </cell>
          <cell r="K187" t="str">
            <v>MM0027 COORDINADOR A</v>
          </cell>
          <cell r="L187">
            <v>348.60147708</v>
          </cell>
          <cell r="M187">
            <v>10458.044312399999</v>
          </cell>
          <cell r="N187">
            <v>0</v>
          </cell>
          <cell r="O187" t="str">
            <v>RECATEGORIZADO</v>
          </cell>
          <cell r="P187">
            <v>10458.044312399999</v>
          </cell>
        </row>
        <row r="188">
          <cell r="B188" t="str">
            <v>Moreno Canche Jose Habib Del Jesus</v>
          </cell>
          <cell r="C188" t="str">
            <v>DEPORTE ADAPTADO Y DEL ADULTO MAYOR</v>
          </cell>
          <cell r="D188" t="str">
            <v>MM0099 AUX. ADMIV. K</v>
          </cell>
          <cell r="E188">
            <v>153.31207391999999</v>
          </cell>
          <cell r="F188">
            <v>4599.3622175999999</v>
          </cell>
          <cell r="G188">
            <v>600</v>
          </cell>
          <cell r="H188">
            <v>572.72</v>
          </cell>
          <cell r="J188">
            <v>5772.0822176000001</v>
          </cell>
          <cell r="K188" t="str">
            <v>BU0072 INSTRUCTOR DEPORTIVO B</v>
          </cell>
          <cell r="L188">
            <v>194.54639616000006</v>
          </cell>
          <cell r="M188">
            <v>5836.3918848000021</v>
          </cell>
          <cell r="N188">
            <v>0</v>
          </cell>
          <cell r="O188" t="str">
            <v>RECATEGORIZADO</v>
          </cell>
          <cell r="P188">
            <v>5836.3918848000021</v>
          </cell>
        </row>
        <row r="189">
          <cell r="B189" t="str">
            <v>Moreno Martin Luis Miguel</v>
          </cell>
          <cell r="C189" t="str">
            <v>SISTEMAS</v>
          </cell>
          <cell r="D189" t="str">
            <v>MM0069 ANALISTA ADVIMO. E</v>
          </cell>
          <cell r="E189">
            <v>217.7772756</v>
          </cell>
          <cell r="F189">
            <v>6533.318268</v>
          </cell>
          <cell r="G189">
            <v>600</v>
          </cell>
          <cell r="H189">
            <v>1000</v>
          </cell>
          <cell r="J189">
            <v>8133.318268</v>
          </cell>
          <cell r="K189" t="str">
            <v>MM0044 COORDINADOR DE PROYECTOS</v>
          </cell>
          <cell r="L189">
            <v>267.13114272000001</v>
          </cell>
          <cell r="M189">
            <v>8013.9342816000008</v>
          </cell>
          <cell r="N189">
            <v>0</v>
          </cell>
          <cell r="O189" t="str">
            <v>RECATEGORIZADO</v>
          </cell>
          <cell r="P189">
            <v>8013.9342816000008</v>
          </cell>
        </row>
        <row r="190">
          <cell r="B190" t="str">
            <v>Noh Quintal Luis Martin</v>
          </cell>
          <cell r="C190" t="str">
            <v>MED. Y CIENCIAS APLICADAS AL DEP.</v>
          </cell>
          <cell r="D190" t="str">
            <v>BU0003 JEFE DE SECCION "D"</v>
          </cell>
          <cell r="E190">
            <v>151.35835824</v>
          </cell>
          <cell r="F190">
            <v>4540.7507471999998</v>
          </cell>
          <cell r="G190">
            <v>600</v>
          </cell>
          <cell r="H190">
            <v>1382</v>
          </cell>
          <cell r="J190">
            <v>6522.7507471999998</v>
          </cell>
          <cell r="K190" t="str">
            <v>MM0062 ANALISTA ADMINISTRATIVO F</v>
          </cell>
          <cell r="L190">
            <v>231.97692960000003</v>
          </cell>
          <cell r="M190">
            <v>6959.3078880000012</v>
          </cell>
          <cell r="N190">
            <v>0</v>
          </cell>
          <cell r="O190" t="str">
            <v>RECATEGORIZADO</v>
          </cell>
          <cell r="P190">
            <v>6959.3078880000012</v>
          </cell>
        </row>
        <row r="191">
          <cell r="B191" t="str">
            <v>Novelo Ramirez Carlos Fernando</v>
          </cell>
          <cell r="C191" t="str">
            <v>ALTO RENDIMIENTO</v>
          </cell>
          <cell r="D191" t="str">
            <v>MM0027 COORDINADOR A</v>
          </cell>
          <cell r="E191">
            <v>348.60147708</v>
          </cell>
          <cell r="F191">
            <v>10458.044312399999</v>
          </cell>
          <cell r="G191">
            <v>600</v>
          </cell>
          <cell r="H191">
            <v>3742</v>
          </cell>
          <cell r="J191">
            <v>14800.044312399999</v>
          </cell>
          <cell r="K191" t="str">
            <v>SC0097 COORDINADOR C</v>
          </cell>
          <cell r="L191">
            <v>443.61690060000006</v>
          </cell>
          <cell r="M191">
            <v>13308.507018000002</v>
          </cell>
          <cell r="N191">
            <v>0</v>
          </cell>
          <cell r="O191" t="str">
            <v>RECATEGORIZADO</v>
          </cell>
          <cell r="P191">
            <v>13308.507018000002</v>
          </cell>
        </row>
        <row r="192">
          <cell r="B192" t="str">
            <v>Nuñez Garcia Jose Luis</v>
          </cell>
          <cell r="C192" t="str">
            <v>METODOLOGIA</v>
          </cell>
          <cell r="D192" t="str">
            <v>MM0027 COORDINADOR A</v>
          </cell>
          <cell r="E192">
            <v>348.60147707977598</v>
          </cell>
          <cell r="F192">
            <v>10458.04431239328</v>
          </cell>
          <cell r="G192">
            <v>600</v>
          </cell>
          <cell r="H192">
            <v>3644</v>
          </cell>
          <cell r="I192">
            <v>2000</v>
          </cell>
          <cell r="J192">
            <v>16702.044312393278</v>
          </cell>
          <cell r="K192" t="str">
            <v>SC0098 COORDINADOR D</v>
          </cell>
          <cell r="L192">
            <v>537.61323800000014</v>
          </cell>
          <cell r="M192">
            <v>16128.397140000005</v>
          </cell>
          <cell r="N192">
            <v>0</v>
          </cell>
          <cell r="O192" t="str">
            <v>RECATEGORIZADO</v>
          </cell>
          <cell r="P192">
            <v>16128.397140000005</v>
          </cell>
        </row>
        <row r="193">
          <cell r="B193" t="str">
            <v>Nuñez Ortega Gelmy Yamire</v>
          </cell>
          <cell r="C193" t="str">
            <v>RECURSOS HUMANOS</v>
          </cell>
          <cell r="D193" t="str">
            <v>BU0050 AUX ADMVO D</v>
          </cell>
          <cell r="E193">
            <v>135.789307199935</v>
          </cell>
          <cell r="F193">
            <v>4073.67921599805</v>
          </cell>
          <cell r="G193">
            <v>600</v>
          </cell>
          <cell r="H193">
            <v>1050</v>
          </cell>
          <cell r="J193">
            <v>5723.6792159980505</v>
          </cell>
          <cell r="K193" t="str">
            <v>MM0097 SECRETARIA I</v>
          </cell>
          <cell r="L193">
            <v>211.77792576000002</v>
          </cell>
          <cell r="M193">
            <v>6353.3377728000005</v>
          </cell>
          <cell r="N193">
            <v>0</v>
          </cell>
          <cell r="O193" t="str">
            <v>RECATEGORIZADO</v>
          </cell>
          <cell r="P193">
            <v>6353.3377728000005</v>
          </cell>
        </row>
        <row r="194">
          <cell r="B194" t="str">
            <v>Ojeda Carnahan Karina</v>
          </cell>
          <cell r="C194" t="str">
            <v>GIMNASIO SOLIDARIDAD</v>
          </cell>
          <cell r="D194" t="str">
            <v>SC0098 COORDINADOR D</v>
          </cell>
          <cell r="E194">
            <v>537.61323799998502</v>
          </cell>
          <cell r="F194">
            <v>16128.39713999955</v>
          </cell>
          <cell r="G194">
            <v>600</v>
          </cell>
          <cell r="H194">
            <v>1400</v>
          </cell>
          <cell r="J194">
            <v>18128.39713999955</v>
          </cell>
          <cell r="K194" t="str">
            <v>SC0098 COORDINADOR D</v>
          </cell>
          <cell r="L194">
            <v>537.61323800000014</v>
          </cell>
          <cell r="M194">
            <v>16128.397140000005</v>
          </cell>
          <cell r="N194">
            <v>0</v>
          </cell>
          <cell r="O194" t="str">
            <v>RECATEGORIZADO</v>
          </cell>
          <cell r="P194">
            <v>16128.397140000005</v>
          </cell>
        </row>
        <row r="195">
          <cell r="B195" t="str">
            <v>Ortega Rivera Rosario Alely</v>
          </cell>
          <cell r="C195" t="str">
            <v>RECURSOS HUMANOS</v>
          </cell>
          <cell r="D195" t="str">
            <v>BU0055 SECRET A</v>
          </cell>
          <cell r="E195">
            <v>133.72637760004</v>
          </cell>
          <cell r="F195">
            <v>4011.7913280011999</v>
          </cell>
          <cell r="G195">
            <v>600</v>
          </cell>
          <cell r="H195">
            <v>400</v>
          </cell>
          <cell r="I195">
            <v>0</v>
          </cell>
          <cell r="J195">
            <v>5011.7913280011999</v>
          </cell>
          <cell r="K195" t="str">
            <v>550    COORDINADOR</v>
          </cell>
          <cell r="L195">
            <v>179.51127984000001</v>
          </cell>
          <cell r="M195">
            <v>5385.3383952000004</v>
          </cell>
          <cell r="N195">
            <v>0</v>
          </cell>
          <cell r="O195" t="str">
            <v>RECATEGORIZADO</v>
          </cell>
          <cell r="P195">
            <v>5385.3383952000004</v>
          </cell>
        </row>
        <row r="196">
          <cell r="B196" t="str">
            <v>Ortiz Uicab William Alonso</v>
          </cell>
          <cell r="C196" t="str">
            <v>UNIDAD DEPORTIVA DEL SUR</v>
          </cell>
          <cell r="D196" t="str">
            <v>BU0061 AUX. SERVICIO B</v>
          </cell>
          <cell r="E196">
            <v>132.17311295996299</v>
          </cell>
          <cell r="F196">
            <v>3965.1933887988898</v>
          </cell>
          <cell r="G196">
            <v>600</v>
          </cell>
          <cell r="H196">
            <v>400</v>
          </cell>
          <cell r="I196">
            <v>0</v>
          </cell>
          <cell r="J196">
            <v>4965.1933887988898</v>
          </cell>
          <cell r="K196" t="str">
            <v>MM0095 ANALISTA ADMINISTRATIVO C</v>
          </cell>
          <cell r="L196">
            <v>159.92558352</v>
          </cell>
          <cell r="M196">
            <v>4797.7675055999998</v>
          </cell>
          <cell r="N196">
            <v>0</v>
          </cell>
          <cell r="O196" t="str">
            <v>RECATEGORIZADO</v>
          </cell>
          <cell r="P196">
            <v>4797.7675055999998</v>
          </cell>
        </row>
        <row r="197">
          <cell r="B197" t="str">
            <v>Pacheco Cruz Nidia Cecilia</v>
          </cell>
          <cell r="C197" t="str">
            <v>DEPORTE FEDERADO</v>
          </cell>
          <cell r="D197" t="str">
            <v>BU0055 SECRET A</v>
          </cell>
          <cell r="E197">
            <v>133.72637760000001</v>
          </cell>
          <cell r="F197">
            <v>4011.7913280000002</v>
          </cell>
          <cell r="G197">
            <v>600</v>
          </cell>
          <cell r="H197">
            <v>800</v>
          </cell>
          <cell r="I197">
            <v>0</v>
          </cell>
          <cell r="J197">
            <v>5411.7913280000002</v>
          </cell>
          <cell r="K197" t="str">
            <v>550    COORDINADOR</v>
          </cell>
          <cell r="L197">
            <v>179.51127984000001</v>
          </cell>
          <cell r="M197">
            <v>5385.3383952000004</v>
          </cell>
          <cell r="N197">
            <v>0</v>
          </cell>
          <cell r="O197" t="str">
            <v>RECATEGORIZADO</v>
          </cell>
          <cell r="P197">
            <v>5385.3383952000004</v>
          </cell>
        </row>
        <row r="198">
          <cell r="B198" t="str">
            <v>Pan Aranda Fabiola Del Socorro</v>
          </cell>
          <cell r="C198" t="str">
            <v>CENTROS REG. DE DESARROLLO</v>
          </cell>
          <cell r="D198" t="str">
            <v>BU0006 SECRETARIA "F"</v>
          </cell>
          <cell r="E198">
            <v>149.41677744</v>
          </cell>
          <cell r="F198">
            <v>4482.5033232000005</v>
          </cell>
          <cell r="G198">
            <v>600</v>
          </cell>
          <cell r="H198">
            <v>954</v>
          </cell>
          <cell r="J198">
            <v>6036.5033232000005</v>
          </cell>
          <cell r="K198" t="str">
            <v>BU0072 INSTRUCTOR DEPORTIVO B</v>
          </cell>
          <cell r="L198">
            <v>194.54639616000006</v>
          </cell>
          <cell r="M198">
            <v>5836.3918848000021</v>
          </cell>
          <cell r="N198">
            <v>0</v>
          </cell>
          <cell r="O198" t="str">
            <v>RECATEGORIZADO</v>
          </cell>
          <cell r="P198">
            <v>5836.3918848000021</v>
          </cell>
        </row>
        <row r="199">
          <cell r="B199" t="str">
            <v>Pantoja Flores Jesus Felipe</v>
          </cell>
          <cell r="C199" t="str">
            <v>UNIDAD DE COMUNICACION SOCIAL</v>
          </cell>
          <cell r="D199" t="str">
            <v>BU0004 AUX. ADMIV. J</v>
          </cell>
          <cell r="E199">
            <v>151.35835824</v>
          </cell>
          <cell r="F199">
            <v>4540.7507471999998</v>
          </cell>
          <cell r="G199">
            <v>600</v>
          </cell>
          <cell r="H199">
            <v>1147.8</v>
          </cell>
          <cell r="J199">
            <v>6288.5507471999999</v>
          </cell>
          <cell r="K199" t="str">
            <v>MM0097 SECRETARIA I</v>
          </cell>
          <cell r="L199">
            <v>211.77792576000002</v>
          </cell>
          <cell r="M199">
            <v>6353.3377728000005</v>
          </cell>
          <cell r="N199">
            <v>0</v>
          </cell>
          <cell r="O199" t="str">
            <v>RECATEGORIZADO</v>
          </cell>
          <cell r="P199">
            <v>6353.3377728000005</v>
          </cell>
        </row>
        <row r="200">
          <cell r="B200" t="str">
            <v>Pech Amaya Luis Fernando</v>
          </cell>
          <cell r="C200" t="str">
            <v>PISTA DE REMO Y CANOTAJE</v>
          </cell>
          <cell r="D200" t="str">
            <v>BU0066 AUX. SERVICIO A</v>
          </cell>
          <cell r="E200">
            <v>129.697597440062</v>
          </cell>
          <cell r="F200">
            <v>3890.9279232018598</v>
          </cell>
          <cell r="G200">
            <v>600</v>
          </cell>
          <cell r="H200">
            <v>734</v>
          </cell>
          <cell r="J200">
            <v>5224.9279232018598</v>
          </cell>
          <cell r="K200" t="str">
            <v>550    COORDINADOR</v>
          </cell>
          <cell r="L200">
            <v>179.51127984000001</v>
          </cell>
          <cell r="M200">
            <v>5385.3383952000004</v>
          </cell>
          <cell r="N200">
            <v>0</v>
          </cell>
          <cell r="O200" t="str">
            <v>RECATEGORIZADO</v>
          </cell>
          <cell r="P200">
            <v>5385.3383952000004</v>
          </cell>
        </row>
        <row r="201">
          <cell r="B201" t="str">
            <v>Pech Can Maria Evangelina</v>
          </cell>
          <cell r="C201" t="str">
            <v>CENTRO DE ALTO RENDIMIENTO DEPORTIVO</v>
          </cell>
          <cell r="D201" t="str">
            <v>BU0066 AUX. SERVICIO A</v>
          </cell>
          <cell r="E201">
            <v>129.697597440062</v>
          </cell>
          <cell r="F201">
            <v>3890.9279232018598</v>
          </cell>
          <cell r="G201">
            <v>600</v>
          </cell>
          <cell r="H201">
            <v>0</v>
          </cell>
          <cell r="I201">
            <v>0</v>
          </cell>
          <cell r="J201">
            <v>4490.9279232018598</v>
          </cell>
          <cell r="K201" t="str">
            <v>MM0099 AUXILIAR ADMINISTRATIVO K</v>
          </cell>
          <cell r="L201">
            <v>153.31207392000005</v>
          </cell>
          <cell r="M201">
            <v>4599.3622176000017</v>
          </cell>
          <cell r="N201">
            <v>0</v>
          </cell>
          <cell r="O201" t="str">
            <v>RECATEGORIZADO</v>
          </cell>
          <cell r="P201">
            <v>4599.3622176000017</v>
          </cell>
        </row>
        <row r="202">
          <cell r="B202" t="str">
            <v>Pech Navarrete Romeo</v>
          </cell>
          <cell r="C202" t="str">
            <v>CENTRO DE ALTO RENDIMIENTO DEPORTIVO</v>
          </cell>
          <cell r="D202" t="str">
            <v>BU0023 CHOFER C</v>
          </cell>
          <cell r="E202">
            <v>143.56776528</v>
          </cell>
          <cell r="F202">
            <v>4307.0329584000001</v>
          </cell>
          <cell r="G202">
            <v>600</v>
          </cell>
          <cell r="H202">
            <v>1058</v>
          </cell>
          <cell r="J202">
            <v>5965.0329584000001</v>
          </cell>
          <cell r="K202" t="str">
            <v>MM0097 SECRETARIA I</v>
          </cell>
          <cell r="L202">
            <v>211.77792576000002</v>
          </cell>
          <cell r="M202">
            <v>6353.3377728000005</v>
          </cell>
          <cell r="N202">
            <v>0</v>
          </cell>
          <cell r="O202" t="str">
            <v>RECATEGORIZADO</v>
          </cell>
          <cell r="P202">
            <v>6353.3377728000005</v>
          </cell>
        </row>
        <row r="203">
          <cell r="B203" t="str">
            <v>Pech Pavon Maria Jesus</v>
          </cell>
          <cell r="C203" t="str">
            <v>CENTRO DE ALTO RENDIMIENTO DEPORTIVO</v>
          </cell>
          <cell r="D203" t="str">
            <v>BU0042 AUX. SERV. F</v>
          </cell>
          <cell r="E203">
            <v>139.68460368000001</v>
          </cell>
          <cell r="F203">
            <v>4190.5381104000007</v>
          </cell>
          <cell r="G203">
            <v>600</v>
          </cell>
          <cell r="H203">
            <v>400</v>
          </cell>
          <cell r="I203">
            <v>0</v>
          </cell>
          <cell r="J203">
            <v>5190.5381104000007</v>
          </cell>
          <cell r="K203" t="str">
            <v>550    COORDINADOR</v>
          </cell>
          <cell r="L203">
            <v>179.51127984000001</v>
          </cell>
          <cell r="M203">
            <v>5385.3383952000004</v>
          </cell>
          <cell r="N203">
            <v>0</v>
          </cell>
          <cell r="O203" t="str">
            <v>RECATEGORIZADO</v>
          </cell>
          <cell r="P203">
            <v>5385.3383952000004</v>
          </cell>
        </row>
        <row r="204">
          <cell r="B204" t="str">
            <v>Pech Trujillo Rene Arturo De Jesus</v>
          </cell>
          <cell r="C204" t="str">
            <v>UNIDADES DEPORTIVAS</v>
          </cell>
          <cell r="D204" t="str">
            <v>MM0027 COORDINADOR A</v>
          </cell>
          <cell r="E204">
            <v>348.60147708</v>
          </cell>
          <cell r="F204">
            <v>10458.044312399999</v>
          </cell>
          <cell r="G204">
            <v>600</v>
          </cell>
          <cell r="H204">
            <v>1642</v>
          </cell>
          <cell r="J204">
            <v>12700.044312399999</v>
          </cell>
          <cell r="K204" t="str">
            <v>MM0013 COORDINADOR B</v>
          </cell>
          <cell r="L204">
            <v>389.72805455999998</v>
          </cell>
          <cell r="M204">
            <v>11691.8416368</v>
          </cell>
          <cell r="N204">
            <v>0</v>
          </cell>
          <cell r="O204" t="str">
            <v>RECATEGORIZADO</v>
          </cell>
          <cell r="P204">
            <v>11691.8416368</v>
          </cell>
        </row>
        <row r="205">
          <cell r="B205" t="str">
            <v>Perez Guillermo Claudia Lucia</v>
          </cell>
          <cell r="C205" t="str">
            <v>CENTROS REG. DE DESARROLLO</v>
          </cell>
          <cell r="D205" t="str">
            <v>MM0069 ANALISTA ADVIMO. E</v>
          </cell>
          <cell r="E205">
            <v>217.77727559999599</v>
          </cell>
          <cell r="F205">
            <v>6533.3182679998799</v>
          </cell>
          <cell r="G205">
            <v>600</v>
          </cell>
          <cell r="H205">
            <v>580</v>
          </cell>
          <cell r="J205">
            <v>7713.3182679998799</v>
          </cell>
          <cell r="K205" t="str">
            <v>MM0104 PROMOTOR A</v>
          </cell>
          <cell r="L205">
            <v>241.24238112000003</v>
          </cell>
          <cell r="M205">
            <v>7237.2714336000008</v>
          </cell>
          <cell r="N205">
            <v>0</v>
          </cell>
          <cell r="O205" t="str">
            <v>RECATEGORIZADO</v>
          </cell>
          <cell r="P205">
            <v>7237.2714336000008</v>
          </cell>
        </row>
        <row r="206">
          <cell r="B206" t="str">
            <v>Piedra Cazarin Concepcion</v>
          </cell>
          <cell r="C206" t="str">
            <v>PISTA DE REMO Y CANOTAJE</v>
          </cell>
          <cell r="D206" t="str">
            <v>BU0027 SECRETARIA "D"</v>
          </cell>
          <cell r="E206">
            <v>141.63831936</v>
          </cell>
          <cell r="F206">
            <v>4249.1495808</v>
          </cell>
          <cell r="G206">
            <v>600</v>
          </cell>
          <cell r="H206">
            <v>920</v>
          </cell>
          <cell r="J206">
            <v>5769.1495808</v>
          </cell>
          <cell r="K206" t="str">
            <v>BU0072 INSTRUCTOR DEPORTIVO B</v>
          </cell>
          <cell r="L206">
            <v>194.54639616000006</v>
          </cell>
          <cell r="M206">
            <v>5836.3918848000021</v>
          </cell>
          <cell r="N206">
            <v>0</v>
          </cell>
          <cell r="O206" t="str">
            <v>RECATEGORIZADO</v>
          </cell>
          <cell r="P206">
            <v>5836.3918848000021</v>
          </cell>
        </row>
        <row r="207">
          <cell r="B207" t="str">
            <v>Pinzon Cachon Carlos Desiderio</v>
          </cell>
          <cell r="C207" t="str">
            <v>DIRECCION DE ADMON. Y FINANZAS</v>
          </cell>
          <cell r="D207" t="str">
            <v>MM0099 AUX. ADMIV. K</v>
          </cell>
          <cell r="E207">
            <v>153.31207391993601</v>
          </cell>
          <cell r="F207">
            <v>4599.36221759808</v>
          </cell>
          <cell r="G207">
            <v>600</v>
          </cell>
          <cell r="H207">
            <v>1280</v>
          </cell>
          <cell r="I207">
            <v>3000</v>
          </cell>
          <cell r="J207">
            <v>9479.36221759808</v>
          </cell>
          <cell r="K207" t="str">
            <v>MM0106 CHOFER D</v>
          </cell>
          <cell r="L207">
            <v>289.27199999999999</v>
          </cell>
          <cell r="M207">
            <v>8678.16</v>
          </cell>
          <cell r="N207">
            <v>0</v>
          </cell>
          <cell r="O207" t="str">
            <v>RECATEGORIZADO</v>
          </cell>
          <cell r="P207">
            <v>8678.16</v>
          </cell>
        </row>
        <row r="208">
          <cell r="B208" t="str">
            <v>Pinzon Somohano Jose Ariel</v>
          </cell>
          <cell r="C208" t="str">
            <v>CENTROS REG. DE DESARROLLO</v>
          </cell>
          <cell r="D208" t="str">
            <v>MM0095 ANALISTA ADMIVO. C</v>
          </cell>
          <cell r="E208">
            <v>159.92558352</v>
          </cell>
          <cell r="F208">
            <v>4797.7675055999998</v>
          </cell>
          <cell r="G208">
            <v>600</v>
          </cell>
          <cell r="H208">
            <v>0</v>
          </cell>
          <cell r="I208">
            <v>0</v>
          </cell>
          <cell r="J208">
            <v>5397.7675055999998</v>
          </cell>
          <cell r="K208" t="str">
            <v>MM0095 ANALISTA ADMINISTRATIVO C</v>
          </cell>
          <cell r="L208">
            <v>159.92558352</v>
          </cell>
          <cell r="M208">
            <v>4797.7675055999998</v>
          </cell>
          <cell r="N208">
            <v>0</v>
          </cell>
          <cell r="O208" t="str">
            <v>RECATEGORIZADO</v>
          </cell>
          <cell r="P208">
            <v>4797.7675055999998</v>
          </cell>
        </row>
        <row r="209">
          <cell r="B209" t="str">
            <v>Pool Y Pool Mariano Lorenzo</v>
          </cell>
          <cell r="C209" t="str">
            <v>GIMNASIO SOLIDARIDAD</v>
          </cell>
          <cell r="D209" t="str">
            <v>BU0066 AUX. SERVICIO A</v>
          </cell>
          <cell r="E209">
            <v>129.697597440062</v>
          </cell>
          <cell r="F209">
            <v>3890.9279232018598</v>
          </cell>
          <cell r="G209">
            <v>600</v>
          </cell>
          <cell r="H209">
            <v>656</v>
          </cell>
          <cell r="J209">
            <v>5146.9279232018598</v>
          </cell>
          <cell r="K209" t="str">
            <v>MM0095 ANALISTA ADMINISTRATIVO C</v>
          </cell>
          <cell r="L209">
            <v>159.92558352</v>
          </cell>
          <cell r="M209">
            <v>4797.7675055999998</v>
          </cell>
          <cell r="N209">
            <v>0</v>
          </cell>
          <cell r="O209" t="str">
            <v>RECATEGORIZADO</v>
          </cell>
          <cell r="P209">
            <v>4797.7675055999998</v>
          </cell>
        </row>
        <row r="210">
          <cell r="B210" t="str">
            <v>Puc Tzab Rodrigo Ambrocio</v>
          </cell>
          <cell r="C210" t="str">
            <v>SISTEMAS</v>
          </cell>
          <cell r="D210" t="str">
            <v>BU0064 AUX ADMVO A</v>
          </cell>
          <cell r="E210">
            <v>130.35288095999999</v>
          </cell>
          <cell r="F210">
            <v>3910.5864287999998</v>
          </cell>
          <cell r="G210">
            <v>600</v>
          </cell>
          <cell r="H210">
            <v>880</v>
          </cell>
          <cell r="J210">
            <v>5390.5864287999993</v>
          </cell>
          <cell r="K210" t="str">
            <v>550    COORDINADOR</v>
          </cell>
          <cell r="L210">
            <v>179.51127984000001</v>
          </cell>
          <cell r="M210">
            <v>5385.3383952000004</v>
          </cell>
          <cell r="N210">
            <v>0</v>
          </cell>
          <cell r="O210" t="str">
            <v>RECATEGORIZADO</v>
          </cell>
          <cell r="P210">
            <v>5385.3383952000004</v>
          </cell>
        </row>
        <row r="211">
          <cell r="B211" t="str">
            <v>Quintal Lopez Felix Alejandro</v>
          </cell>
          <cell r="C211" t="str">
            <v>GIMNASIO POLIFUNCIONAL</v>
          </cell>
          <cell r="D211" t="str">
            <v>BU0055 SECRET A</v>
          </cell>
          <cell r="E211">
            <v>133.72637760000001</v>
          </cell>
          <cell r="F211">
            <v>4011.7913280000002</v>
          </cell>
          <cell r="G211">
            <v>600</v>
          </cell>
          <cell r="H211">
            <v>900</v>
          </cell>
          <cell r="J211">
            <v>5511.7913280000002</v>
          </cell>
          <cell r="K211" t="str">
            <v>MM0085 JEFE DE PROGRAMACION</v>
          </cell>
          <cell r="L211">
            <v>185.48164080000004</v>
          </cell>
          <cell r="M211">
            <v>5564.4492240000009</v>
          </cell>
          <cell r="N211">
            <v>0</v>
          </cell>
          <cell r="O211" t="str">
            <v>RECATEGORIZADO</v>
          </cell>
          <cell r="P211">
            <v>5564.4492240000009</v>
          </cell>
        </row>
        <row r="212">
          <cell r="B212" t="str">
            <v>Quintal Mendez Hilda Guadalupe</v>
          </cell>
          <cell r="C212" t="str">
            <v>RECURSOS HUMANOS</v>
          </cell>
          <cell r="D212" t="str">
            <v>BU0014 SECRETARIA E</v>
          </cell>
          <cell r="E212">
            <v>145.52148095999999</v>
          </cell>
          <cell r="F212">
            <v>4365.6444287999993</v>
          </cell>
          <cell r="G212">
            <v>600</v>
          </cell>
          <cell r="H212">
            <v>780</v>
          </cell>
          <cell r="J212">
            <v>5745.6444287999993</v>
          </cell>
          <cell r="K212" t="str">
            <v>MM0097 SECRETARIA I</v>
          </cell>
          <cell r="L212">
            <v>211.77792576000002</v>
          </cell>
          <cell r="M212">
            <v>6353.3377728000005</v>
          </cell>
          <cell r="N212">
            <v>0</v>
          </cell>
          <cell r="O212" t="str">
            <v>RECATEGORIZADO</v>
          </cell>
          <cell r="P212">
            <v>6353.3377728000005</v>
          </cell>
        </row>
        <row r="213">
          <cell r="B213" t="str">
            <v>Quiroz Rivas Israel Abraham</v>
          </cell>
          <cell r="C213" t="str">
            <v>MED. Y CIENCIAS APLICADAS AL DEP.</v>
          </cell>
          <cell r="D213" t="str">
            <v>MM0094 JEFE DE OFICINA C</v>
          </cell>
          <cell r="E213">
            <v>159.91344864002801</v>
          </cell>
          <cell r="F213">
            <v>4797.4034592008402</v>
          </cell>
          <cell r="G213">
            <v>600</v>
          </cell>
          <cell r="H213">
            <v>1247</v>
          </cell>
          <cell r="J213">
            <v>6644.4034592008402</v>
          </cell>
          <cell r="K213" t="str">
            <v>MM0069 ANALISTA ADMINISTRATIVO E</v>
          </cell>
          <cell r="L213">
            <v>217.77727560000002</v>
          </cell>
          <cell r="M213">
            <v>6533.3182680000009</v>
          </cell>
          <cell r="N213">
            <v>0</v>
          </cell>
          <cell r="O213" t="str">
            <v>RECATEGORIZADO</v>
          </cell>
          <cell r="P213">
            <v>6533.3182680000009</v>
          </cell>
        </row>
        <row r="214">
          <cell r="B214" t="str">
            <v>Ramirez Murillo Concepcion Del Carmen</v>
          </cell>
          <cell r="C214" t="str">
            <v>MED. Y CIENCIAS APLICADAS AL DEP.</v>
          </cell>
          <cell r="D214" t="str">
            <v>MM0041 PROGRAMADOR D</v>
          </cell>
          <cell r="E214">
            <v>276.45999999999998</v>
          </cell>
          <cell r="F214">
            <v>8293.7999999999993</v>
          </cell>
          <cell r="G214">
            <v>600</v>
          </cell>
          <cell r="H214">
            <v>2000</v>
          </cell>
          <cell r="J214">
            <v>10893.8</v>
          </cell>
          <cell r="K214" t="str">
            <v>MM0027 COORDINADOR A</v>
          </cell>
          <cell r="L214">
            <v>348.60147708</v>
          </cell>
          <cell r="M214">
            <v>10458.044312399999</v>
          </cell>
          <cell r="N214">
            <v>0</v>
          </cell>
          <cell r="O214" t="str">
            <v>RECATEGORIZADO</v>
          </cell>
          <cell r="P214">
            <v>10458.044312399999</v>
          </cell>
        </row>
        <row r="215">
          <cell r="B215" t="str">
            <v>Ramirez Perera Neyra</v>
          </cell>
          <cell r="C215" t="str">
            <v>CENTRO DE ALTO RENDIMIENTO DEPORTIVO</v>
          </cell>
          <cell r="D215" t="str">
            <v>MM0099 AUX. ADMIV. K</v>
          </cell>
          <cell r="E215">
            <v>153.31207391999999</v>
          </cell>
          <cell r="F215">
            <v>4599.3622175999999</v>
          </cell>
          <cell r="G215">
            <v>600</v>
          </cell>
          <cell r="H215">
            <v>1170.18</v>
          </cell>
          <cell r="I215">
            <v>800</v>
          </cell>
          <cell r="J215">
            <v>7169.5422176000002</v>
          </cell>
          <cell r="K215" t="str">
            <v>MM0104 PROMOTOR A</v>
          </cell>
          <cell r="L215">
            <v>241.24238112000003</v>
          </cell>
          <cell r="M215">
            <v>7237.2714336000008</v>
          </cell>
          <cell r="N215">
            <v>0</v>
          </cell>
          <cell r="O215" t="str">
            <v>RECATEGORIZADO</v>
          </cell>
          <cell r="P215">
            <v>7237.2714336000008</v>
          </cell>
        </row>
        <row r="216">
          <cell r="B216" t="str">
            <v>Ramirez Perez Maria Beatriz</v>
          </cell>
          <cell r="C216" t="str">
            <v>UNIDAD DEPORTIVA KUKULCAN</v>
          </cell>
          <cell r="D216" t="str">
            <v>MM0084 ANALISTA ADMINISTRATIVO D</v>
          </cell>
          <cell r="E216">
            <v>185.48164079994299</v>
          </cell>
          <cell r="F216">
            <v>5564.4492239982901</v>
          </cell>
          <cell r="G216">
            <v>600</v>
          </cell>
          <cell r="H216">
            <v>1600</v>
          </cell>
          <cell r="J216">
            <v>7764.4492239982901</v>
          </cell>
          <cell r="K216" t="str">
            <v>MM0104 PROMOTOR A</v>
          </cell>
          <cell r="L216">
            <v>241.24238112000003</v>
          </cell>
          <cell r="M216">
            <v>7237.2714336000008</v>
          </cell>
          <cell r="N216">
            <v>0</v>
          </cell>
          <cell r="O216" t="str">
            <v>RECATEGORIZADO</v>
          </cell>
          <cell r="P216">
            <v>7237.2714336000008</v>
          </cell>
        </row>
        <row r="217">
          <cell r="B217" t="str">
            <v>Ramos Colli Jose Alberto</v>
          </cell>
          <cell r="C217" t="str">
            <v>PISTA DE REMO Y CANOTAJE</v>
          </cell>
          <cell r="D217" t="str">
            <v>550    COORDINADOR</v>
          </cell>
          <cell r="E217">
            <v>179.51127983996901</v>
          </cell>
          <cell r="F217">
            <v>5385.33839519907</v>
          </cell>
          <cell r="G217">
            <v>600</v>
          </cell>
          <cell r="H217">
            <v>108</v>
          </cell>
          <cell r="I217">
            <v>0</v>
          </cell>
          <cell r="J217">
            <v>6093.33839519907</v>
          </cell>
          <cell r="K217" t="str">
            <v>BU0072 INSTRUCTOR DEPORTIVO B</v>
          </cell>
          <cell r="L217">
            <v>194.54639616000006</v>
          </cell>
          <cell r="M217">
            <v>5836.3918848000021</v>
          </cell>
          <cell r="N217">
            <v>0</v>
          </cell>
          <cell r="O217" t="str">
            <v>RECATEGORIZADO</v>
          </cell>
          <cell r="P217">
            <v>5836.3918848000021</v>
          </cell>
        </row>
        <row r="218">
          <cell r="B218" t="str">
            <v>Rejon Sanchez Lina</v>
          </cell>
          <cell r="C218" t="str">
            <v>MED. Y CIENCIAS APLICADAS AL DEP.</v>
          </cell>
          <cell r="D218" t="str">
            <v>MM0097 SECRETARIA I</v>
          </cell>
          <cell r="E218">
            <v>211.78</v>
          </cell>
          <cell r="F218">
            <v>6353.4</v>
          </cell>
          <cell r="G218">
            <v>600</v>
          </cell>
          <cell r="H218">
            <v>564.79999999999995</v>
          </cell>
          <cell r="J218">
            <v>7518.2</v>
          </cell>
          <cell r="K218" t="str">
            <v>MM0104 PROMOTOR A</v>
          </cell>
          <cell r="L218">
            <v>241.24238112000003</v>
          </cell>
          <cell r="M218">
            <v>7237.2714336000008</v>
          </cell>
          <cell r="N218">
            <v>0</v>
          </cell>
          <cell r="O218" t="str">
            <v>RECATEGORIZADO</v>
          </cell>
          <cell r="P218">
            <v>7237.2714336000008</v>
          </cell>
        </row>
        <row r="219">
          <cell r="B219" t="str">
            <v>Rodriguez Basto Francisco Jose</v>
          </cell>
          <cell r="C219" t="str">
            <v>RECURSOS MATERIALES</v>
          </cell>
          <cell r="D219" t="str">
            <v>MM0069 ANALISTA ADVIMO. E</v>
          </cell>
          <cell r="E219">
            <v>217.7772756</v>
          </cell>
          <cell r="F219">
            <v>6533.318268</v>
          </cell>
          <cell r="G219">
            <v>600</v>
          </cell>
          <cell r="H219">
            <v>2234.4</v>
          </cell>
          <cell r="J219">
            <v>9367.7182680000005</v>
          </cell>
          <cell r="K219" t="str">
            <v>MM0107 COORDINADOR DE PROYECTOS A</v>
          </cell>
          <cell r="L219">
            <v>289.27199999999999</v>
          </cell>
          <cell r="M219">
            <v>8678.16</v>
          </cell>
          <cell r="N219">
            <v>0</v>
          </cell>
          <cell r="O219" t="str">
            <v>RECATEGORIZADO</v>
          </cell>
          <cell r="P219">
            <v>8678.16</v>
          </cell>
        </row>
        <row r="220">
          <cell r="B220" t="str">
            <v>Rosel Ramirez Marisol</v>
          </cell>
          <cell r="C220" t="str">
            <v>MED. Y CIENCIAS APLICADAS AL DEP.</v>
          </cell>
          <cell r="D220" t="str">
            <v>MM0094 JEFE DE OFICINA C</v>
          </cell>
          <cell r="E220">
            <v>159.91344864000001</v>
          </cell>
          <cell r="F220">
            <v>4797.4034592000007</v>
          </cell>
          <cell r="G220">
            <v>600</v>
          </cell>
          <cell r="H220">
            <v>300</v>
          </cell>
          <cell r="I220">
            <v>0</v>
          </cell>
          <cell r="J220">
            <v>5697.4034592000007</v>
          </cell>
          <cell r="K220" t="str">
            <v>BU0072 INSTRUCTOR DEPORTIVO B</v>
          </cell>
          <cell r="L220">
            <v>194.54639616000006</v>
          </cell>
          <cell r="M220">
            <v>5836.3918848000021</v>
          </cell>
          <cell r="N220">
            <v>0</v>
          </cell>
          <cell r="O220" t="str">
            <v>RECATEGORIZADO</v>
          </cell>
          <cell r="P220">
            <v>5836.3918848000021</v>
          </cell>
        </row>
        <row r="221">
          <cell r="B221" t="str">
            <v>Rubio Rejon Patricia Del Carmen</v>
          </cell>
          <cell r="C221" t="str">
            <v>UNIDAD DE COMUNICACION SOCIAL</v>
          </cell>
          <cell r="D221" t="str">
            <v>MM0041 PROGRAMADOR D</v>
          </cell>
          <cell r="E221">
            <v>276.46472255999998</v>
          </cell>
          <cell r="F221">
            <v>8293.9416767999992</v>
          </cell>
          <cell r="G221">
            <v>600</v>
          </cell>
          <cell r="H221">
            <v>1100</v>
          </cell>
          <cell r="J221">
            <v>9993.9416767999992</v>
          </cell>
          <cell r="K221" t="str">
            <v>MM0027 COORDINADOR A</v>
          </cell>
          <cell r="L221">
            <v>348.60147708</v>
          </cell>
          <cell r="M221">
            <v>10458.044312399999</v>
          </cell>
          <cell r="N221">
            <v>0</v>
          </cell>
          <cell r="O221" t="str">
            <v>RECATEGORIZADO</v>
          </cell>
          <cell r="P221">
            <v>10458.044312399999</v>
          </cell>
        </row>
        <row r="222">
          <cell r="B222" t="str">
            <v>Rufino Herrera William Ariel</v>
          </cell>
          <cell r="C222" t="str">
            <v>CENTRO DE ALTO RENDIMIENTO DEPORTIVO</v>
          </cell>
          <cell r="D222" t="str">
            <v>MM0099 AUX. ADMIV. K</v>
          </cell>
          <cell r="E222">
            <v>153.31207391999999</v>
          </cell>
          <cell r="F222">
            <v>4599.3622175999999</v>
          </cell>
          <cell r="G222">
            <v>600</v>
          </cell>
          <cell r="H222">
            <v>556.9</v>
          </cell>
          <cell r="J222">
            <v>5756.2622175999995</v>
          </cell>
          <cell r="K222" t="str">
            <v>BU0072 INSTRUCTOR DEPORTIVO B</v>
          </cell>
          <cell r="L222">
            <v>194.54639616000006</v>
          </cell>
          <cell r="M222">
            <v>5836.3918848000021</v>
          </cell>
          <cell r="N222">
            <v>0</v>
          </cell>
          <cell r="O222" t="str">
            <v>RECATEGORIZADO</v>
          </cell>
          <cell r="P222">
            <v>5836.3918848000021</v>
          </cell>
        </row>
        <row r="223">
          <cell r="B223" t="str">
            <v>Sabido Soberanis Glafira Leticia</v>
          </cell>
          <cell r="C223" t="str">
            <v>UNIDAD DE COMUNICACION SOCIAL</v>
          </cell>
          <cell r="D223" t="str">
            <v>MM0069 ANALISTA ADVIMO. E</v>
          </cell>
          <cell r="E223">
            <v>217.7772756</v>
          </cell>
          <cell r="F223">
            <v>6533.318268</v>
          </cell>
          <cell r="G223">
            <v>600</v>
          </cell>
          <cell r="H223">
            <v>0</v>
          </cell>
          <cell r="I223">
            <v>0</v>
          </cell>
          <cell r="J223">
            <v>7133.318268</v>
          </cell>
          <cell r="K223" t="str">
            <v>MM0062 ANALISTA ADMINISTRATIVO F</v>
          </cell>
          <cell r="L223">
            <v>231.97692960000003</v>
          </cell>
          <cell r="M223">
            <v>6959.3078880000012</v>
          </cell>
          <cell r="N223">
            <v>0</v>
          </cell>
          <cell r="O223" t="str">
            <v>RECATEGORIZADO</v>
          </cell>
          <cell r="P223">
            <v>6959.3078880000012</v>
          </cell>
        </row>
        <row r="224">
          <cell r="B224" t="str">
            <v>Sanchez Concha Alma Delia</v>
          </cell>
          <cell r="C224" t="str">
            <v>ESTADIO SALVADOR ALVARADO</v>
          </cell>
          <cell r="D224" t="str">
            <v>BU0061 AUX. SERVICIO B</v>
          </cell>
          <cell r="E224">
            <v>132.17311295996299</v>
          </cell>
          <cell r="F224">
            <v>3965.1933887988898</v>
          </cell>
          <cell r="G224">
            <v>600</v>
          </cell>
          <cell r="H224">
            <v>346</v>
          </cell>
          <cell r="I224">
            <v>0</v>
          </cell>
          <cell r="J224">
            <v>4911.1933887988898</v>
          </cell>
          <cell r="K224" t="str">
            <v>MM0095 ANALISTA ADMINISTRATIVO C</v>
          </cell>
          <cell r="L224">
            <v>159.92558352</v>
          </cell>
          <cell r="M224">
            <v>4797.7675055999998</v>
          </cell>
          <cell r="N224">
            <v>0</v>
          </cell>
          <cell r="O224" t="str">
            <v>RECATEGORIZADO</v>
          </cell>
          <cell r="P224">
            <v>4797.7675055999998</v>
          </cell>
        </row>
        <row r="225">
          <cell r="B225" t="str">
            <v>Sansores Puerto Jorge Alejandro</v>
          </cell>
          <cell r="C225" t="str">
            <v>SISTEMAS</v>
          </cell>
          <cell r="D225" t="str">
            <v>MM0041 PROGRAMADOR D</v>
          </cell>
          <cell r="E225">
            <v>276.46472256000402</v>
          </cell>
          <cell r="F225">
            <v>8293.9416768001211</v>
          </cell>
          <cell r="G225">
            <v>600</v>
          </cell>
          <cell r="H225">
            <v>0</v>
          </cell>
          <cell r="I225">
            <v>0</v>
          </cell>
          <cell r="J225">
            <v>8893.9416768001211</v>
          </cell>
          <cell r="K225" t="str">
            <v>MM0041 PROGRAMADOR D</v>
          </cell>
          <cell r="L225">
            <v>276.46472256000004</v>
          </cell>
          <cell r="M225">
            <v>8293.941676800001</v>
          </cell>
          <cell r="N225">
            <v>0</v>
          </cell>
          <cell r="O225" t="str">
            <v>RECATEGORIZADO</v>
          </cell>
          <cell r="P225">
            <v>8293.941676800001</v>
          </cell>
        </row>
        <row r="226">
          <cell r="B226" t="str">
            <v>Santamaria May Ricardo Ismael</v>
          </cell>
          <cell r="C226" t="str">
            <v>DEPORTE FEDERADO</v>
          </cell>
          <cell r="D226" t="str">
            <v>MM0069 ANALISTA ADVIMO. E</v>
          </cell>
          <cell r="E226">
            <v>217.77727559999599</v>
          </cell>
          <cell r="F226">
            <v>6533.3182679998799</v>
          </cell>
          <cell r="G226">
            <v>600</v>
          </cell>
          <cell r="H226">
            <v>1059.7</v>
          </cell>
          <cell r="J226">
            <v>8193.0182679998798</v>
          </cell>
          <cell r="K226" t="str">
            <v>MM0044 COORDINADOR DE PROYECTOS</v>
          </cell>
          <cell r="L226">
            <v>267.13114272000001</v>
          </cell>
          <cell r="M226">
            <v>8013.9342816000008</v>
          </cell>
          <cell r="N226">
            <v>0</v>
          </cell>
          <cell r="O226" t="str">
            <v>RECATEGORIZADO</v>
          </cell>
          <cell r="P226">
            <v>8013.9342816000008</v>
          </cell>
        </row>
        <row r="227">
          <cell r="B227" t="str">
            <v>Santana Cicero Dulce Alejandra</v>
          </cell>
          <cell r="C227" t="str">
            <v>UNIDAD BENITO JUAREZ</v>
          </cell>
          <cell r="D227" t="str">
            <v>BU0006 SECRETARIA "F"</v>
          </cell>
          <cell r="E227">
            <v>149.41677744</v>
          </cell>
          <cell r="F227">
            <v>4482.5033232000005</v>
          </cell>
          <cell r="G227">
            <v>600</v>
          </cell>
          <cell r="H227">
            <v>454</v>
          </cell>
          <cell r="J227">
            <v>5536.5033232000005</v>
          </cell>
          <cell r="K227" t="str">
            <v>MM0085 JEFE DE PROGRAMACION</v>
          </cell>
          <cell r="L227">
            <v>185.48164080000004</v>
          </cell>
          <cell r="M227">
            <v>5564.4492240000009</v>
          </cell>
          <cell r="N227">
            <v>0</v>
          </cell>
          <cell r="O227" t="str">
            <v>RECATEGORIZADO</v>
          </cell>
          <cell r="P227">
            <v>5564.4492240000009</v>
          </cell>
        </row>
        <row r="228">
          <cell r="B228" t="str">
            <v>Serrano Carrillo Jaime</v>
          </cell>
          <cell r="C228" t="str">
            <v>SISTEMAS</v>
          </cell>
          <cell r="D228" t="str">
            <v>MM0104 PROMOTOR A</v>
          </cell>
          <cell r="E228">
            <v>241.24238112</v>
          </cell>
          <cell r="F228">
            <v>7237.2714335999999</v>
          </cell>
          <cell r="G228">
            <v>600</v>
          </cell>
          <cell r="H228">
            <v>1000</v>
          </cell>
          <cell r="J228">
            <v>8837.271433599999</v>
          </cell>
          <cell r="K228" t="str">
            <v>MM0041 PROGRAMADOR D</v>
          </cell>
          <cell r="L228">
            <v>276.46472256000004</v>
          </cell>
          <cell r="M228">
            <v>8293.941676800001</v>
          </cell>
          <cell r="N228">
            <v>0</v>
          </cell>
          <cell r="O228" t="str">
            <v>RECATEGORIZADO</v>
          </cell>
          <cell r="P228">
            <v>8293.941676800001</v>
          </cell>
        </row>
        <row r="229">
          <cell r="B229" t="str">
            <v>Suarez Arocha Magda Verena</v>
          </cell>
          <cell r="C229" t="str">
            <v>CAPACITACION Y TALENTOS DEPORTIVOS</v>
          </cell>
          <cell r="D229" t="str">
            <v>SC0097 COORDINADOR C</v>
          </cell>
          <cell r="E229">
            <v>443.616900599887</v>
          </cell>
          <cell r="F229">
            <v>13308.50701799661</v>
          </cell>
          <cell r="G229">
            <v>600</v>
          </cell>
          <cell r="H229">
            <v>0</v>
          </cell>
          <cell r="I229">
            <v>0</v>
          </cell>
          <cell r="J229">
            <v>13908.50701799661</v>
          </cell>
          <cell r="K229" t="str">
            <v>SC0097 COORDINADOR C</v>
          </cell>
          <cell r="L229">
            <v>443.61690060000006</v>
          </cell>
          <cell r="M229">
            <v>13308.507018000002</v>
          </cell>
          <cell r="N229">
            <v>0</v>
          </cell>
          <cell r="O229" t="str">
            <v>RECATEGORIZADO</v>
          </cell>
          <cell r="P229">
            <v>13308.507018000002</v>
          </cell>
        </row>
        <row r="230">
          <cell r="B230" t="str">
            <v>Tun Ruiz Carlos Manuel</v>
          </cell>
          <cell r="C230" t="str">
            <v>UNIDAD DEPORTIVA KUKULCAN</v>
          </cell>
          <cell r="D230" t="str">
            <v>BU0061 AUX. SERVICIO B</v>
          </cell>
          <cell r="E230">
            <v>132.17311296</v>
          </cell>
          <cell r="F230">
            <v>3965.1933887999999</v>
          </cell>
          <cell r="G230">
            <v>600</v>
          </cell>
          <cell r="H230">
            <v>800</v>
          </cell>
          <cell r="J230">
            <v>5365.1933888000003</v>
          </cell>
          <cell r="K230" t="str">
            <v>550    COORDINADOR</v>
          </cell>
          <cell r="L230">
            <v>179.51127984000001</v>
          </cell>
          <cell r="M230">
            <v>5385.3383952000004</v>
          </cell>
          <cell r="N230">
            <v>0</v>
          </cell>
          <cell r="O230" t="str">
            <v>RECATEGORIZADO</v>
          </cell>
          <cell r="P230">
            <v>5385.3383952000004</v>
          </cell>
        </row>
        <row r="231">
          <cell r="B231" t="str">
            <v>Tuyin Trejo Cesar Enrique</v>
          </cell>
          <cell r="C231" t="str">
            <v>CONTABILIDAD</v>
          </cell>
          <cell r="D231" t="str">
            <v>MM0041 PROGRAMADOR D</v>
          </cell>
          <cell r="E231">
            <v>276.46472255999998</v>
          </cell>
          <cell r="F231">
            <v>8293.9416767999992</v>
          </cell>
          <cell r="G231">
            <v>600</v>
          </cell>
          <cell r="H231">
            <v>2100</v>
          </cell>
          <cell r="I231">
            <v>0</v>
          </cell>
          <cell r="J231">
            <v>10993.941676799999</v>
          </cell>
          <cell r="K231" t="str">
            <v>MM0013 COORDINADOR B</v>
          </cell>
          <cell r="L231">
            <v>389.72805455999998</v>
          </cell>
          <cell r="M231">
            <v>11691.8416368</v>
          </cell>
          <cell r="N231">
            <v>0</v>
          </cell>
          <cell r="O231" t="str">
            <v>RECATEGORIZADO</v>
          </cell>
          <cell r="P231">
            <v>11691.8416368</v>
          </cell>
        </row>
        <row r="232">
          <cell r="B232" t="str">
            <v>Tzec Calan Gemina Esther</v>
          </cell>
          <cell r="C232" t="str">
            <v>CONTABILIDAD</v>
          </cell>
          <cell r="D232" t="str">
            <v>MM0095 ANALISTA ADMIVO. C</v>
          </cell>
          <cell r="E232">
            <v>159.92558352</v>
          </cell>
          <cell r="F232">
            <v>4797.7675055999998</v>
          </cell>
          <cell r="G232">
            <v>600</v>
          </cell>
          <cell r="H232">
            <v>560</v>
          </cell>
          <cell r="J232">
            <v>5957.7675055999998</v>
          </cell>
          <cell r="K232" t="str">
            <v>MM0097 SECRETARIA I</v>
          </cell>
          <cell r="L232">
            <v>211.77792576000002</v>
          </cell>
          <cell r="M232">
            <v>6353.3377728000005</v>
          </cell>
          <cell r="N232">
            <v>0</v>
          </cell>
          <cell r="O232" t="str">
            <v>RECATEGORIZADO</v>
          </cell>
          <cell r="P232">
            <v>6353.3377728000005</v>
          </cell>
        </row>
        <row r="233">
          <cell r="B233" t="str">
            <v>Uc Lopez Eulogio</v>
          </cell>
          <cell r="C233" t="str">
            <v>ESTADIO SALVADOR ALVARADO</v>
          </cell>
          <cell r="D233" t="str">
            <v>BU0065 VIGILANTE B</v>
          </cell>
          <cell r="E233">
            <v>129.69759744000001</v>
          </cell>
          <cell r="F233">
            <v>3890.9279232000004</v>
          </cell>
          <cell r="G233">
            <v>600</v>
          </cell>
          <cell r="H233">
            <v>0</v>
          </cell>
          <cell r="I233">
            <v>0</v>
          </cell>
          <cell r="J233">
            <v>4490.9279232000008</v>
          </cell>
          <cell r="K233" t="str">
            <v>BU0004 AUXILIAR ADMINISTRATIVO J</v>
          </cell>
          <cell r="L233">
            <v>151.35835824000003</v>
          </cell>
          <cell r="M233">
            <v>4540.7507472000007</v>
          </cell>
          <cell r="N233">
            <v>0</v>
          </cell>
          <cell r="O233" t="str">
            <v>RECATEGORIZADO</v>
          </cell>
          <cell r="P233">
            <v>4540.7507472000007</v>
          </cell>
        </row>
        <row r="234">
          <cell r="B234" t="str">
            <v>Uc Ucan Maria Del Carmen</v>
          </cell>
          <cell r="C234" t="str">
            <v>COMPLEJO OLIMP. DEP. INALAMBRICA</v>
          </cell>
          <cell r="D234" t="str">
            <v>MM0027 COORDINADOR A</v>
          </cell>
          <cell r="E234">
            <v>348.60147708</v>
          </cell>
          <cell r="F234">
            <v>10458.044312399999</v>
          </cell>
          <cell r="G234">
            <v>0</v>
          </cell>
          <cell r="H234">
            <v>0</v>
          </cell>
          <cell r="I234">
            <v>0</v>
          </cell>
          <cell r="J234">
            <v>10458.044312399999</v>
          </cell>
          <cell r="K234" t="str">
            <v>MM0027 COORDINADOR A</v>
          </cell>
          <cell r="L234">
            <v>348.60147708</v>
          </cell>
          <cell r="M234">
            <v>10458.044312399999</v>
          </cell>
          <cell r="N234">
            <v>0</v>
          </cell>
          <cell r="O234" t="str">
            <v>RECATEGORIZADO</v>
          </cell>
          <cell r="P234">
            <v>10458.044312399999</v>
          </cell>
        </row>
        <row r="235">
          <cell r="B235" t="str">
            <v>Vargas Camargo Sergio Esteban</v>
          </cell>
          <cell r="C235" t="str">
            <v>DEPORTE ESCOLAR</v>
          </cell>
          <cell r="D235" t="str">
            <v>BU0064 AUX ADMVO A</v>
          </cell>
          <cell r="E235">
            <v>130.35288095999999</v>
          </cell>
          <cell r="F235">
            <v>3910.5864287999998</v>
          </cell>
          <cell r="G235">
            <v>600</v>
          </cell>
          <cell r="H235">
            <v>42</v>
          </cell>
          <cell r="I235">
            <v>0</v>
          </cell>
          <cell r="J235">
            <v>4552.5864287999993</v>
          </cell>
          <cell r="K235" t="str">
            <v>MM0102 ANALISTA ADMINISTRATIVO B</v>
          </cell>
          <cell r="L235">
            <v>153.31207392000005</v>
          </cell>
          <cell r="M235">
            <v>4599.3622176000017</v>
          </cell>
          <cell r="N235">
            <v>0</v>
          </cell>
          <cell r="O235" t="str">
            <v>RECATEGORIZADO</v>
          </cell>
          <cell r="P235">
            <v>4599.3622176000017</v>
          </cell>
        </row>
        <row r="236">
          <cell r="B236" t="str">
            <v>Ventura Martinez Jose Gerardo</v>
          </cell>
          <cell r="C236" t="str">
            <v>PISTA DE REMO Y CANOTAJE</v>
          </cell>
          <cell r="D236" t="str">
            <v>BU0066 AUX. SERVICIO A</v>
          </cell>
          <cell r="E236">
            <v>129.69759744000001</v>
          </cell>
          <cell r="F236">
            <v>3890.9279232000004</v>
          </cell>
          <cell r="G236">
            <v>600</v>
          </cell>
          <cell r="H236">
            <v>564.02</v>
          </cell>
          <cell r="J236">
            <v>5054.9479232000012</v>
          </cell>
          <cell r="K236" t="str">
            <v>550    COORDINADOR</v>
          </cell>
          <cell r="L236">
            <v>179.51127984000001</v>
          </cell>
          <cell r="M236">
            <v>5385.3383952000004</v>
          </cell>
          <cell r="N236">
            <v>0</v>
          </cell>
          <cell r="O236" t="str">
            <v>RECATEGORIZADO</v>
          </cell>
          <cell r="P236">
            <v>5385.3383952000004</v>
          </cell>
        </row>
        <row r="237">
          <cell r="B237" t="str">
            <v>Vidal Gijon Henry Alberto</v>
          </cell>
          <cell r="C237" t="str">
            <v>ESTADIO SALVADOR ALVARADO</v>
          </cell>
          <cell r="D237" t="str">
            <v>BU0026 AUX. ADMIVO. G</v>
          </cell>
          <cell r="E237">
            <v>141.63831936</v>
          </cell>
          <cell r="F237">
            <v>4249.1495808</v>
          </cell>
          <cell r="G237">
            <v>600</v>
          </cell>
          <cell r="H237">
            <v>999.08</v>
          </cell>
          <cell r="J237">
            <v>5848.2295807999999</v>
          </cell>
          <cell r="K237" t="str">
            <v>BU0072 INSTRUCTOR DEPORTIVO B</v>
          </cell>
          <cell r="L237">
            <v>194.54639616000006</v>
          </cell>
          <cell r="M237">
            <v>5836.3918848000021</v>
          </cell>
          <cell r="N237">
            <v>0</v>
          </cell>
          <cell r="O237" t="str">
            <v>RECATEGORIZADO</v>
          </cell>
          <cell r="P237">
            <v>5836.3918848000021</v>
          </cell>
        </row>
        <row r="238">
          <cell r="B238" t="str">
            <v>Villanueva Pech Miguel Fernando</v>
          </cell>
          <cell r="C238" t="str">
            <v>METODOLOGIA</v>
          </cell>
          <cell r="D238" t="str">
            <v>BU0017 AUX. SERV. G</v>
          </cell>
          <cell r="E238">
            <v>145.53361584000001</v>
          </cell>
          <cell r="F238">
            <v>4366.0084752000002</v>
          </cell>
          <cell r="G238">
            <v>600</v>
          </cell>
          <cell r="H238">
            <v>1198</v>
          </cell>
          <cell r="J238">
            <v>6164.0084752000002</v>
          </cell>
          <cell r="K238" t="str">
            <v>MM0097 SECRETARIA I</v>
          </cell>
          <cell r="L238">
            <v>211.77792576000002</v>
          </cell>
          <cell r="M238">
            <v>6353.3377728000005</v>
          </cell>
          <cell r="N238">
            <v>0</v>
          </cell>
          <cell r="O238" t="str">
            <v>RECATEGORIZADO</v>
          </cell>
          <cell r="P238">
            <v>6353.3377728000005</v>
          </cell>
        </row>
        <row r="239">
          <cell r="B239" t="str">
            <v>Vinajera Moguel Lucy Estefany</v>
          </cell>
          <cell r="C239" t="str">
            <v>RECURSOS MATERIALES</v>
          </cell>
          <cell r="D239" t="str">
            <v>BU0006 SECRETARIA "F"</v>
          </cell>
          <cell r="E239">
            <v>138.34886800003201</v>
          </cell>
          <cell r="F239">
            <v>4150.4660400009607</v>
          </cell>
          <cell r="G239">
            <v>0</v>
          </cell>
          <cell r="H239">
            <v>0</v>
          </cell>
          <cell r="J239">
            <v>4150.4660400009607</v>
          </cell>
          <cell r="K239" t="str">
            <v>BU0072 INSTRUCTOR DEPORTIVO B</v>
          </cell>
          <cell r="L239">
            <v>194.54639616000006</v>
          </cell>
          <cell r="M239">
            <v>5836.3918848000021</v>
          </cell>
          <cell r="N239">
            <v>0</v>
          </cell>
          <cell r="O239" t="str">
            <v>RECATEGORIZADO</v>
          </cell>
          <cell r="P239">
            <v>5836.3918848000021</v>
          </cell>
        </row>
        <row r="240">
          <cell r="B240" t="str">
            <v>Xec Cituk Alma Rosa De Jesus</v>
          </cell>
          <cell r="C240" t="str">
            <v>JURIDICO</v>
          </cell>
          <cell r="D240" t="str">
            <v>MM0097 SECRETARIA I</v>
          </cell>
          <cell r="E240">
            <v>211.78</v>
          </cell>
          <cell r="F240">
            <v>6353.4</v>
          </cell>
          <cell r="G240">
            <v>600</v>
          </cell>
          <cell r="H240">
            <v>1846.3</v>
          </cell>
          <cell r="J240">
            <v>8799.6999999999989</v>
          </cell>
          <cell r="K240" t="str">
            <v>MM0105 SECRETARIA J</v>
          </cell>
          <cell r="L240">
            <v>289.27199999999999</v>
          </cell>
          <cell r="M240">
            <v>8678.16</v>
          </cell>
          <cell r="N240">
            <v>0</v>
          </cell>
          <cell r="O240" t="str">
            <v>RECATEGORIZADO</v>
          </cell>
          <cell r="P240">
            <v>8678.16</v>
          </cell>
        </row>
        <row r="241">
          <cell r="B241" t="str">
            <v>Silva Camelo Jose Dolores</v>
          </cell>
          <cell r="C241" t="str">
            <v>UNIDAD DEPORTIVA KUKULCAN</v>
          </cell>
          <cell r="D241" t="str">
            <v>MM0069 ANALISTA ADVIMO. E</v>
          </cell>
          <cell r="E241">
            <v>217.77727559999599</v>
          </cell>
          <cell r="F241">
            <v>6533.3182679998799</v>
          </cell>
          <cell r="G241">
            <v>600</v>
          </cell>
          <cell r="H241">
            <v>400</v>
          </cell>
          <cell r="I241">
            <v>0</v>
          </cell>
          <cell r="J241">
            <v>7533.3182679998799</v>
          </cell>
          <cell r="K241" t="str">
            <v>MM0104 PROMOTOR A</v>
          </cell>
          <cell r="L241">
            <v>241.24238112000003</v>
          </cell>
          <cell r="M241">
            <v>7237.2714336000008</v>
          </cell>
          <cell r="N241">
            <v>0</v>
          </cell>
          <cell r="O241" t="str">
            <v>RECATEGORIZADO</v>
          </cell>
          <cell r="P241">
            <v>7237.2714336000008</v>
          </cell>
        </row>
        <row r="242">
          <cell r="B242" t="str">
            <v>Varguez Gonzalez Rodolfo Ariel</v>
          </cell>
          <cell r="C242" t="str">
            <v>MED. Y CIENCIAS APLICADAS AL DEP.</v>
          </cell>
          <cell r="D242" t="str">
            <v>MM0044 COORDINADOR DE PROYECTOS</v>
          </cell>
          <cell r="E242">
            <v>267.13114272000001</v>
          </cell>
          <cell r="F242">
            <v>8013.9342816000008</v>
          </cell>
          <cell r="G242">
            <v>600</v>
          </cell>
          <cell r="H242">
            <v>400</v>
          </cell>
          <cell r="I242">
            <v>0</v>
          </cell>
          <cell r="J242">
            <v>9013.9342816000008</v>
          </cell>
          <cell r="K242" t="str">
            <v>MM0107 COORDINADOR DE PROYECTOS A</v>
          </cell>
          <cell r="L242">
            <v>289.27199999999999</v>
          </cell>
          <cell r="M242">
            <v>8678.16</v>
          </cell>
          <cell r="N242">
            <v>0</v>
          </cell>
          <cell r="O242" t="str">
            <v>RECATEGORIZADO</v>
          </cell>
          <cell r="P242">
            <v>8678.16</v>
          </cell>
        </row>
        <row r="243">
          <cell r="B243" t="str">
            <v>Rosado Muñoz Fernando De Jesus</v>
          </cell>
          <cell r="C243" t="str">
            <v>EVENTOS ESPECIALES</v>
          </cell>
          <cell r="D243" t="str">
            <v>BU0017 AUX. SERV. G</v>
          </cell>
          <cell r="E243">
            <v>145.53361584000001</v>
          </cell>
          <cell r="F243">
            <v>4366.0084752000002</v>
          </cell>
          <cell r="G243">
            <v>353.32</v>
          </cell>
          <cell r="H243">
            <v>0</v>
          </cell>
          <cell r="J243">
            <v>4719.3284752</v>
          </cell>
          <cell r="K243" t="str">
            <v>MM0095 ANALISTA ADMINISTRATIVO C</v>
          </cell>
          <cell r="L243">
            <v>159.92558352</v>
          </cell>
          <cell r="M243">
            <v>4797.7675055999998</v>
          </cell>
          <cell r="N243">
            <v>0</v>
          </cell>
          <cell r="O243" t="str">
            <v>RECATEGORIZADO</v>
          </cell>
          <cell r="P243">
            <v>4797.7675055999998</v>
          </cell>
        </row>
        <row r="244">
          <cell r="B244" t="str">
            <v>Gutierrez Monjiote Alejandro</v>
          </cell>
          <cell r="C244" t="str">
            <v>ESTADIO SALVADOR ALVARADO</v>
          </cell>
          <cell r="D244" t="str">
            <v>550    COORDINADOR</v>
          </cell>
          <cell r="E244">
            <v>179.51127983999999</v>
          </cell>
          <cell r="F244">
            <v>5385.3383951999995</v>
          </cell>
          <cell r="G244">
            <v>600</v>
          </cell>
          <cell r="H244">
            <v>200</v>
          </cell>
          <cell r="J244">
            <v>6185.3383951999995</v>
          </cell>
          <cell r="K244" t="str">
            <v>MM0097 SECRETARIA I</v>
          </cell>
          <cell r="L244">
            <v>211.77792576000002</v>
          </cell>
          <cell r="M244">
            <v>6353.3377728000005</v>
          </cell>
          <cell r="N244">
            <v>0</v>
          </cell>
          <cell r="O244" t="str">
            <v>RECATEGORIZADO</v>
          </cell>
          <cell r="P244">
            <v>6353.3377728000005</v>
          </cell>
        </row>
        <row r="245">
          <cell r="B245" t="str">
            <v>Perera Valencia Gladys Candida</v>
          </cell>
          <cell r="C245" t="str">
            <v>UNIDAD BENITO JUAREZ</v>
          </cell>
          <cell r="D245" t="str">
            <v>BU0039 SECRETARIA C</v>
          </cell>
          <cell r="E245">
            <v>129.33759599999999</v>
          </cell>
          <cell r="F245">
            <v>3880.1278799999995</v>
          </cell>
          <cell r="G245">
            <v>0</v>
          </cell>
          <cell r="H245">
            <v>0</v>
          </cell>
          <cell r="J245">
            <v>3880.1278799999995</v>
          </cell>
          <cell r="K245" t="str">
            <v>MM0095 ANALISTA ADMINISTRATIVO C</v>
          </cell>
          <cell r="L245">
            <v>159.92558352</v>
          </cell>
          <cell r="M245">
            <v>4797.7675055999998</v>
          </cell>
          <cell r="N245">
            <v>0</v>
          </cell>
          <cell r="O245" t="str">
            <v>RECATEGORIZADO</v>
          </cell>
          <cell r="P245">
            <v>4797.7675055999998</v>
          </cell>
        </row>
        <row r="246">
          <cell r="B246" t="str">
            <v>Garcia Sansores Mirna Guadalupe</v>
          </cell>
          <cell r="C246" t="str">
            <v>GIMNASIO POLIFUNCIONAL</v>
          </cell>
          <cell r="D246" t="str">
            <v>BU0009 AUX. ADMIVO. I</v>
          </cell>
          <cell r="E246">
            <v>147.98486159999999</v>
          </cell>
          <cell r="F246">
            <v>4439.5458479999998</v>
          </cell>
          <cell r="G246">
            <v>600</v>
          </cell>
          <cell r="H246">
            <v>0</v>
          </cell>
          <cell r="J246">
            <v>5039.5458479999998</v>
          </cell>
          <cell r="K246" t="str">
            <v>550    COORDINADOR</v>
          </cell>
          <cell r="L246">
            <v>179.51127984000001</v>
          </cell>
          <cell r="M246">
            <v>5385.3383952000004</v>
          </cell>
          <cell r="N246">
            <v>0</v>
          </cell>
          <cell r="O246" t="str">
            <v>RECATEGORIZADO</v>
          </cell>
          <cell r="P246">
            <v>5385.3383952000004</v>
          </cell>
        </row>
        <row r="247">
          <cell r="B247" t="str">
            <v>Carrillo Amaya Adolfo Esteban</v>
          </cell>
          <cell r="C247" t="str">
            <v>ESTADIO SALVADOR ALVARADO</v>
          </cell>
          <cell r="D247" t="str">
            <v>BU0064 AUX ADMVO A</v>
          </cell>
          <cell r="E247">
            <v>130.35288095999999</v>
          </cell>
          <cell r="F247">
            <v>3910.5864287999998</v>
          </cell>
          <cell r="G247">
            <v>600</v>
          </cell>
          <cell r="H247">
            <v>900</v>
          </cell>
          <cell r="J247">
            <v>5410.5864287999993</v>
          </cell>
          <cell r="K247" t="str">
            <v>550    COORDINADOR</v>
          </cell>
          <cell r="L247">
            <v>179.51127984000001</v>
          </cell>
          <cell r="M247">
            <v>5385.3383952000004</v>
          </cell>
          <cell r="N247">
            <v>0</v>
          </cell>
          <cell r="O247" t="str">
            <v>RECATEGORIZADO</v>
          </cell>
          <cell r="P247">
            <v>5385.3383952000004</v>
          </cell>
        </row>
        <row r="248">
          <cell r="B248" t="str">
            <v>Cruz Alcocer Maria Eugenia Del Socorro</v>
          </cell>
          <cell r="C248" t="str">
            <v>CENTRO DEPORTIVO PARALIMPICO</v>
          </cell>
          <cell r="D248" t="str">
            <v>BU0064 AUX ADMVO A</v>
          </cell>
          <cell r="E248">
            <v>130.35288095999999</v>
          </cell>
          <cell r="F248">
            <v>3910.5864287999998</v>
          </cell>
          <cell r="G248">
            <v>600</v>
          </cell>
          <cell r="H248">
            <v>0</v>
          </cell>
          <cell r="J248">
            <v>4510.5864287999993</v>
          </cell>
          <cell r="K248" t="str">
            <v>BU0006 SECRETARIA F</v>
          </cell>
          <cell r="L248">
            <v>149.41677744</v>
          </cell>
          <cell r="M248">
            <v>4482.5033232000005</v>
          </cell>
          <cell r="N248">
            <v>0</v>
          </cell>
          <cell r="O248" t="str">
            <v>RECATEGORIZADO</v>
          </cell>
          <cell r="P248">
            <v>4482.5033232000005</v>
          </cell>
        </row>
        <row r="249">
          <cell r="B249" t="str">
            <v>Marrufo Morales Landy Margarita</v>
          </cell>
          <cell r="C249" t="str">
            <v>UNIDAD DEPORTIVA KUKULCAN</v>
          </cell>
          <cell r="D249" t="str">
            <v>BU0064 AUX ADMVO A</v>
          </cell>
          <cell r="E249">
            <v>130.35288095999999</v>
          </cell>
          <cell r="F249">
            <v>3910.5864287999998</v>
          </cell>
          <cell r="G249">
            <v>600</v>
          </cell>
          <cell r="H249">
            <v>200</v>
          </cell>
          <cell r="I249">
            <v>1000</v>
          </cell>
          <cell r="J249">
            <v>5710.5864287999993</v>
          </cell>
          <cell r="K249" t="str">
            <v>BU0072 INSTRUCTOR DEPORTIVO B</v>
          </cell>
          <cell r="L249">
            <v>194.54639616000006</v>
          </cell>
          <cell r="M249">
            <v>5836.3918848000021</v>
          </cell>
          <cell r="N249">
            <v>0</v>
          </cell>
          <cell r="O249" t="str">
            <v>RECATEGORIZADO</v>
          </cell>
          <cell r="P249">
            <v>5836.3918848000021</v>
          </cell>
        </row>
        <row r="250">
          <cell r="B250" t="str">
            <v>Erosa Cornelio Argimira</v>
          </cell>
          <cell r="C250" t="str">
            <v>DEPORTE FEDERADO</v>
          </cell>
          <cell r="D250" t="str">
            <v>BU0061 AUX. SERVICIO B</v>
          </cell>
          <cell r="E250">
            <v>132.17311295996299</v>
          </cell>
          <cell r="F250">
            <v>3965.1933887988898</v>
          </cell>
          <cell r="G250">
            <v>600</v>
          </cell>
          <cell r="H250">
            <v>0</v>
          </cell>
          <cell r="J250">
            <v>4565.1933887988898</v>
          </cell>
          <cell r="K250" t="str">
            <v>BU0004 AUXILIAR ADMINISTRATIVO J</v>
          </cell>
          <cell r="L250">
            <v>151.35835824000003</v>
          </cell>
          <cell r="M250">
            <v>4540.7507472000007</v>
          </cell>
          <cell r="N250">
            <v>0</v>
          </cell>
          <cell r="O250" t="str">
            <v>RECATEGORIZADO</v>
          </cell>
          <cell r="P250">
            <v>4540.7507472000007</v>
          </cell>
        </row>
        <row r="251">
          <cell r="B251" t="str">
            <v>Braga Aguilar Rosa Maria De Fatima</v>
          </cell>
          <cell r="C251" t="str">
            <v>UNIDAD DEPORTIVA KUKULCAN</v>
          </cell>
          <cell r="D251" t="str">
            <v>BU0064 AUX ADMVO A</v>
          </cell>
          <cell r="E251">
            <v>130.35288095999999</v>
          </cell>
          <cell r="F251">
            <v>3910.5864287999998</v>
          </cell>
          <cell r="G251">
            <v>400</v>
          </cell>
          <cell r="H251">
            <v>0</v>
          </cell>
          <cell r="J251">
            <v>4310.5864287999993</v>
          </cell>
          <cell r="K251" t="str">
            <v>BU0023 CHOFER C</v>
          </cell>
          <cell r="L251">
            <v>143.56776528000003</v>
          </cell>
          <cell r="M251">
            <v>4307.032958400001</v>
          </cell>
          <cell r="N251">
            <v>0</v>
          </cell>
          <cell r="O251" t="str">
            <v>RECATEGORIZADO</v>
          </cell>
          <cell r="P251">
            <v>4307.032958400001</v>
          </cell>
        </row>
        <row r="252">
          <cell r="B252" t="str">
            <v>Vega Diaz Mario Horacio</v>
          </cell>
          <cell r="C252" t="str">
            <v>MED. Y CIENCIAS APLICADAS AL DEP.</v>
          </cell>
          <cell r="D252" t="str">
            <v>MM0041 PROGRAMADOR D</v>
          </cell>
          <cell r="E252">
            <v>276.46472255999998</v>
          </cell>
          <cell r="F252">
            <v>8293.9416767999992</v>
          </cell>
          <cell r="G252">
            <v>600</v>
          </cell>
          <cell r="H252">
            <v>400</v>
          </cell>
          <cell r="J252">
            <v>9293.9416767999992</v>
          </cell>
          <cell r="K252" t="str">
            <v>MM0107 COORDINADOR DE PROYECTOS A</v>
          </cell>
          <cell r="L252">
            <v>289.27199999999999</v>
          </cell>
          <cell r="M252">
            <v>8678.16</v>
          </cell>
          <cell r="N252">
            <v>0</v>
          </cell>
          <cell r="O252" t="str">
            <v>RECATEGORIZADO</v>
          </cell>
          <cell r="P252">
            <v>8678.16</v>
          </cell>
        </row>
        <row r="253">
          <cell r="B253" t="str">
            <v>Castillo Lizarraga Elda Maria</v>
          </cell>
          <cell r="C253" t="str">
            <v>METODOLOGIA</v>
          </cell>
          <cell r="D253" t="str">
            <v>MM0104 PROMOTOR A</v>
          </cell>
          <cell r="E253">
            <v>241.24238112</v>
          </cell>
          <cell r="F253">
            <v>7237.2714335999999</v>
          </cell>
          <cell r="G253">
            <v>0</v>
          </cell>
          <cell r="H253">
            <v>0</v>
          </cell>
          <cell r="J253">
            <v>7237.2714335999999</v>
          </cell>
          <cell r="K253" t="str">
            <v>MM0062 ANALISTA ADMINISTRATIVO F</v>
          </cell>
          <cell r="L253">
            <v>231.97692960000003</v>
          </cell>
          <cell r="M253">
            <v>6959.3078880000012</v>
          </cell>
          <cell r="N253">
            <v>0</v>
          </cell>
          <cell r="O253" t="str">
            <v>RECATEGORIZADO</v>
          </cell>
          <cell r="P253">
            <v>6959.3078880000012</v>
          </cell>
        </row>
        <row r="254">
          <cell r="B254" t="str">
            <v>Valdez Leon Yenny Del Carmen</v>
          </cell>
          <cell r="C254" t="str">
            <v>UNIDAD DEPORTIVA KUKULCAN</v>
          </cell>
          <cell r="D254" t="str">
            <v>BU0064 AUX ADMVO A</v>
          </cell>
          <cell r="E254">
            <v>130.35288095999999</v>
          </cell>
          <cell r="F254">
            <v>3910.5864287999998</v>
          </cell>
          <cell r="G254">
            <v>0</v>
          </cell>
          <cell r="H254">
            <v>0</v>
          </cell>
          <cell r="J254">
            <v>3910.5864287999998</v>
          </cell>
          <cell r="K254" t="str">
            <v>BU0066 AUXILIAR DE SERVICIO A</v>
          </cell>
          <cell r="L254">
            <v>129.69759744000001</v>
          </cell>
          <cell r="M254">
            <v>3890.9279232000004</v>
          </cell>
          <cell r="N254">
            <v>0</v>
          </cell>
          <cell r="O254" t="str">
            <v>RECATEGORIZADO</v>
          </cell>
          <cell r="P254">
            <v>3890.9279232000004</v>
          </cell>
        </row>
        <row r="255">
          <cell r="B255" t="str">
            <v>Moguel Cortes Lucia Rubi</v>
          </cell>
          <cell r="C255" t="str">
            <v>DIRECCION DE ENLACE Y VINC. INST.</v>
          </cell>
          <cell r="D255" t="str">
            <v>BU0059 AUX ADMVO B</v>
          </cell>
          <cell r="E255">
            <v>132.17311296</v>
          </cell>
          <cell r="F255">
            <v>3965.1933887999999</v>
          </cell>
          <cell r="G255">
            <v>600</v>
          </cell>
          <cell r="H255">
            <v>200</v>
          </cell>
          <cell r="J255">
            <v>4765.1933888000003</v>
          </cell>
          <cell r="K255" t="str">
            <v>MM0102 ANALISTA ADMINISTRATIVO B</v>
          </cell>
          <cell r="L255">
            <v>153.31207392000005</v>
          </cell>
          <cell r="M255">
            <v>4599.3622176000017</v>
          </cell>
          <cell r="N255">
            <v>0</v>
          </cell>
          <cell r="O255" t="str">
            <v>RECATEGORIZADO</v>
          </cell>
          <cell r="P255">
            <v>4599.3622176000017</v>
          </cell>
        </row>
        <row r="256">
          <cell r="B256" t="str">
            <v>Zaldivar Sosa Rebeca Antonia</v>
          </cell>
          <cell r="C256" t="str">
            <v>ALTO RENDIMIENTO</v>
          </cell>
          <cell r="D256" t="str">
            <v>MM0062 ANALISTA ADMVO. F</v>
          </cell>
          <cell r="E256">
            <v>231.97692960000001</v>
          </cell>
          <cell r="F256">
            <v>6959.3078880000003</v>
          </cell>
          <cell r="G256">
            <v>600</v>
          </cell>
          <cell r="H256">
            <v>0</v>
          </cell>
          <cell r="J256">
            <v>7559.3078880000003</v>
          </cell>
          <cell r="K256" t="str">
            <v>MM0104 PROMOTOR A</v>
          </cell>
          <cell r="L256">
            <v>241.24238112000003</v>
          </cell>
          <cell r="M256">
            <v>7237.2714336000008</v>
          </cell>
          <cell r="N256">
            <v>0</v>
          </cell>
          <cell r="O256" t="str">
            <v>RECATEGORIZADO</v>
          </cell>
          <cell r="P256">
            <v>7237.2714336000008</v>
          </cell>
        </row>
        <row r="257">
          <cell r="B257" t="str">
            <v>Salazar Ku Manuel Jesus</v>
          </cell>
          <cell r="C257" t="str">
            <v>UNIDAD DEPORTIVA KUKULCAN</v>
          </cell>
          <cell r="D257" t="str">
            <v>BU0066 AUX. SERVICIO A</v>
          </cell>
          <cell r="E257">
            <v>129.69759744000001</v>
          </cell>
          <cell r="F257">
            <v>3890.9279232000004</v>
          </cell>
          <cell r="G257">
            <v>600</v>
          </cell>
          <cell r="H257">
            <v>0</v>
          </cell>
          <cell r="J257">
            <v>4490.9279232000008</v>
          </cell>
          <cell r="K257" t="str">
            <v>BU0006 SECRETARIA F</v>
          </cell>
          <cell r="L257">
            <v>149.41677744</v>
          </cell>
          <cell r="M257">
            <v>4482.5033232000005</v>
          </cell>
          <cell r="N257">
            <v>0</v>
          </cell>
          <cell r="O257" t="str">
            <v>RECATEGORIZADO</v>
          </cell>
          <cell r="P257">
            <v>4482.5033232000005</v>
          </cell>
        </row>
        <row r="258">
          <cell r="B258" t="str">
            <v>Ceballos Canul Miriam Evangelina</v>
          </cell>
          <cell r="C258" t="str">
            <v>COMPLEJO OLIMP. DEP. INALAMBRICA</v>
          </cell>
          <cell r="D258" t="str">
            <v>MM0104 PROMOTOR A</v>
          </cell>
          <cell r="E258">
            <v>241.24238112</v>
          </cell>
          <cell r="F258">
            <v>7237.2714335999999</v>
          </cell>
          <cell r="G258">
            <v>0</v>
          </cell>
          <cell r="H258">
            <v>0</v>
          </cell>
          <cell r="I258">
            <v>800</v>
          </cell>
          <cell r="J258">
            <v>8037.2714335999999</v>
          </cell>
          <cell r="K258" t="str">
            <v>MM0044 COORDINADOR DE PROYECTOS</v>
          </cell>
          <cell r="L258">
            <v>267.13114272000001</v>
          </cell>
          <cell r="M258">
            <v>8013.9342816000008</v>
          </cell>
          <cell r="N258">
            <v>0</v>
          </cell>
          <cell r="O258" t="str">
            <v>RECATEGORIZADO</v>
          </cell>
          <cell r="P258">
            <v>8013.9342816000008</v>
          </cell>
        </row>
        <row r="263">
          <cell r="B263" t="str">
            <v>1</v>
          </cell>
          <cell r="C263" t="str">
            <v>2</v>
          </cell>
          <cell r="D263" t="str">
            <v>3</v>
          </cell>
          <cell r="E263" t="str">
            <v>4</v>
          </cell>
          <cell r="F263" t="str">
            <v>5</v>
          </cell>
          <cell r="G263" t="str">
            <v>6</v>
          </cell>
          <cell r="H263" t="str">
            <v>7</v>
          </cell>
          <cell r="I263" t="str">
            <v>8</v>
          </cell>
          <cell r="J263" t="str">
            <v>9</v>
          </cell>
          <cell r="K263" t="str">
            <v>10</v>
          </cell>
          <cell r="L263" t="str">
            <v>11</v>
          </cell>
          <cell r="M263" t="str">
            <v>12</v>
          </cell>
          <cell r="N263" t="str">
            <v>13</v>
          </cell>
          <cell r="O263" t="str">
            <v>14</v>
          </cell>
          <cell r="P263" t="str">
            <v>15</v>
          </cell>
        </row>
      </sheetData>
      <sheetData sheetId="5">
        <row r="3">
          <cell r="A3" t="str">
            <v>BU0070 INSTRUCTOR DEPORTIVO A</v>
          </cell>
          <cell r="B3">
            <v>3830.7</v>
          </cell>
          <cell r="C3">
            <v>127.69</v>
          </cell>
        </row>
        <row r="4">
          <cell r="A4" t="str">
            <v>BU0068 VIGILANTE A</v>
          </cell>
          <cell r="B4">
            <v>4063.4999999999995</v>
          </cell>
          <cell r="C4">
            <v>135.44999999999999</v>
          </cell>
        </row>
        <row r="5">
          <cell r="A5" t="str">
            <v>BU0065 VIGILANTE B</v>
          </cell>
          <cell r="B5">
            <v>4163.3999999999996</v>
          </cell>
          <cell r="C5">
            <v>138.78</v>
          </cell>
        </row>
        <row r="6">
          <cell r="A6" t="str">
            <v>BU0066 AUXILIAR DE SERVICIO A</v>
          </cell>
          <cell r="B6">
            <v>4163.3999999999996</v>
          </cell>
          <cell r="C6">
            <v>138.78</v>
          </cell>
        </row>
        <row r="7">
          <cell r="A7" t="str">
            <v>BU0064 AUXILIAR ADMINISTRATIVO A</v>
          </cell>
          <cell r="B7">
            <v>4184.3999999999996</v>
          </cell>
          <cell r="C7">
            <v>139.47999999999999</v>
          </cell>
        </row>
        <row r="8">
          <cell r="A8" t="str">
            <v>BU0059 AUXILIAR ADMINISTRATIVO B</v>
          </cell>
          <cell r="B8">
            <v>4242.9000000000005</v>
          </cell>
          <cell r="C8">
            <v>141.43</v>
          </cell>
        </row>
        <row r="9">
          <cell r="A9" t="str">
            <v>BU0061 AUXILIAR DE SERVICIO B</v>
          </cell>
          <cell r="B9">
            <v>4242.9000000000005</v>
          </cell>
          <cell r="C9">
            <v>141.43</v>
          </cell>
        </row>
        <row r="10">
          <cell r="A10" t="str">
            <v>BU0062 VIGILANTE C</v>
          </cell>
          <cell r="B10">
            <v>4242.9000000000005</v>
          </cell>
          <cell r="C10">
            <v>141.43</v>
          </cell>
        </row>
        <row r="11">
          <cell r="A11" t="str">
            <v>BU0054 AUXILIAR ADMINISTRATIVO C</v>
          </cell>
          <cell r="B11">
            <v>4292.7</v>
          </cell>
          <cell r="C11">
            <v>143.09</v>
          </cell>
        </row>
        <row r="12">
          <cell r="A12" t="str">
            <v>BU0055 SECRETARIA A</v>
          </cell>
          <cell r="B12">
            <v>4292.7</v>
          </cell>
          <cell r="C12">
            <v>143.09</v>
          </cell>
        </row>
        <row r="13">
          <cell r="A13" t="str">
            <v>BU0058 AUXILIAR DE SERVICIO C</v>
          </cell>
          <cell r="B13">
            <v>4292.7</v>
          </cell>
          <cell r="C13">
            <v>143.09</v>
          </cell>
        </row>
        <row r="14">
          <cell r="A14" t="str">
            <v>BU0050 AUXILIAR ADMINISTRATIVO D</v>
          </cell>
          <cell r="B14">
            <v>4358.7</v>
          </cell>
          <cell r="C14">
            <v>145.29</v>
          </cell>
        </row>
        <row r="15">
          <cell r="A15" t="str">
            <v>BU0053 AUXILIAR DE SERVICIO D</v>
          </cell>
          <cell r="B15">
            <v>4358.7</v>
          </cell>
          <cell r="C15">
            <v>145.29</v>
          </cell>
        </row>
        <row r="16">
          <cell r="A16" t="str">
            <v>BU0048 AUXILIAR DE SERVICIO E</v>
          </cell>
          <cell r="B16">
            <v>4430.0999999999995</v>
          </cell>
          <cell r="C16">
            <v>147.66999999999999</v>
          </cell>
        </row>
        <row r="17">
          <cell r="A17" t="str">
            <v>BU0038 AUXILIAR ADMINISTRATIVO F</v>
          </cell>
          <cell r="B17">
            <v>4483.5</v>
          </cell>
          <cell r="C17">
            <v>149.44999999999999</v>
          </cell>
        </row>
        <row r="18">
          <cell r="A18" t="str">
            <v>BU0039 SECRETARIA C</v>
          </cell>
          <cell r="B18">
            <v>4483.8</v>
          </cell>
          <cell r="C18">
            <v>149.46</v>
          </cell>
        </row>
        <row r="19">
          <cell r="A19" t="str">
            <v>BU0042 AUXILIAR DE SERVICIO F</v>
          </cell>
          <cell r="B19">
            <v>4483.8</v>
          </cell>
          <cell r="C19">
            <v>149.46</v>
          </cell>
        </row>
        <row r="20">
          <cell r="A20" t="str">
            <v>BU0036 JEFE DE SECCION A</v>
          </cell>
          <cell r="B20">
            <v>4508.7</v>
          </cell>
          <cell r="C20">
            <v>150.29</v>
          </cell>
        </row>
        <row r="21">
          <cell r="A21" t="str">
            <v>BU0026 AUXILIAR ADMINISTRATIVO G</v>
          </cell>
          <cell r="B21">
            <v>4546.5</v>
          </cell>
          <cell r="C21">
            <v>151.55000000000001</v>
          </cell>
        </row>
        <row r="22">
          <cell r="A22" t="str">
            <v>BU0027 SECRETARIA D</v>
          </cell>
          <cell r="B22">
            <v>4546.5</v>
          </cell>
          <cell r="C22">
            <v>151.55000000000001</v>
          </cell>
        </row>
        <row r="23">
          <cell r="A23" t="str">
            <v>BU0029 SUPERVISOR</v>
          </cell>
          <cell r="B23">
            <v>4546.5</v>
          </cell>
          <cell r="C23">
            <v>151.55000000000001</v>
          </cell>
        </row>
        <row r="24">
          <cell r="A24" t="str">
            <v>BU0032 ENCARGADO A</v>
          </cell>
          <cell r="B24">
            <v>4546.5</v>
          </cell>
          <cell r="C24">
            <v>151.55000000000001</v>
          </cell>
        </row>
        <row r="25">
          <cell r="A25" t="str">
            <v>BU0033 CHOFER B</v>
          </cell>
          <cell r="B25">
            <v>4546.5</v>
          </cell>
          <cell r="C25">
            <v>151.55000000000001</v>
          </cell>
        </row>
        <row r="26">
          <cell r="A26" t="str">
            <v>BU0020 CAJERA B</v>
          </cell>
          <cell r="B26">
            <v>4608.6000000000004</v>
          </cell>
          <cell r="C26">
            <v>153.62</v>
          </cell>
        </row>
        <row r="27">
          <cell r="A27" t="str">
            <v>BU0022 ENCARGADO B</v>
          </cell>
          <cell r="B27">
            <v>4608.6000000000004</v>
          </cell>
          <cell r="C27">
            <v>153.62</v>
          </cell>
        </row>
        <row r="28">
          <cell r="A28" t="str">
            <v>BU0023 CHOFER C</v>
          </cell>
          <cell r="B28">
            <v>4608.6000000000004</v>
          </cell>
          <cell r="C28">
            <v>153.62</v>
          </cell>
        </row>
        <row r="29">
          <cell r="A29" t="str">
            <v>BU0014 SECRETARIA E</v>
          </cell>
          <cell r="B29">
            <v>4671.3</v>
          </cell>
          <cell r="C29">
            <v>155.71</v>
          </cell>
        </row>
        <row r="30">
          <cell r="A30" t="str">
            <v>BU0012 AUXILIAR ADMINISTRATIVO H</v>
          </cell>
          <cell r="B30">
            <v>4671.6000000000004</v>
          </cell>
          <cell r="C30">
            <v>155.72</v>
          </cell>
        </row>
        <row r="31">
          <cell r="A31" t="str">
            <v>BU0017 AUXILIAR DE SERVICIO G</v>
          </cell>
          <cell r="B31">
            <v>4671.6000000000004</v>
          </cell>
          <cell r="C31">
            <v>155.72</v>
          </cell>
        </row>
        <row r="32">
          <cell r="A32" t="str">
            <v>BU0009 AUXILIAR ADMINISTRATIVO I</v>
          </cell>
          <cell r="B32">
            <v>4750.2</v>
          </cell>
          <cell r="C32">
            <v>158.34</v>
          </cell>
        </row>
        <row r="33">
          <cell r="A33" t="str">
            <v>BU0006 SECRETARIA F</v>
          </cell>
          <cell r="B33">
            <v>4796.3999999999996</v>
          </cell>
          <cell r="C33">
            <v>159.88</v>
          </cell>
        </row>
        <row r="34">
          <cell r="A34" t="str">
            <v>BU0003 JEFE DE SECCION D</v>
          </cell>
          <cell r="B34">
            <v>4858.5</v>
          </cell>
          <cell r="C34">
            <v>161.94999999999999</v>
          </cell>
        </row>
        <row r="35">
          <cell r="A35" t="str">
            <v>BU0004 AUXILIAR ADMINISTRATIVO J</v>
          </cell>
          <cell r="B35">
            <v>4858.5</v>
          </cell>
          <cell r="C35">
            <v>161.94999999999999</v>
          </cell>
        </row>
        <row r="36">
          <cell r="A36" t="str">
            <v>MM0099 AUXILIAR ADMINISTRATIVO K</v>
          </cell>
          <cell r="B36">
            <v>4921.2</v>
          </cell>
          <cell r="C36">
            <v>164.04</v>
          </cell>
        </row>
        <row r="37">
          <cell r="A37" t="str">
            <v>MM0100 JEFE OFICINA B</v>
          </cell>
          <cell r="B37">
            <v>4921.2</v>
          </cell>
          <cell r="C37">
            <v>164.04</v>
          </cell>
        </row>
        <row r="38">
          <cell r="A38" t="str">
            <v>MM0102 ANALISTA ADMINISTRATIVO B</v>
          </cell>
          <cell r="B38">
            <v>4921.2</v>
          </cell>
          <cell r="C38">
            <v>164.04</v>
          </cell>
        </row>
        <row r="39">
          <cell r="A39" t="str">
            <v>MM0094 JEFE DE OFICINA C</v>
          </cell>
          <cell r="B39">
            <v>5133.3</v>
          </cell>
          <cell r="C39">
            <v>171.11</v>
          </cell>
        </row>
        <row r="40">
          <cell r="A40" t="str">
            <v>MM0095 ANALISTA ADMINISTRATIVO C</v>
          </cell>
          <cell r="B40">
            <v>5133.6000000000004</v>
          </cell>
          <cell r="C40">
            <v>171.12</v>
          </cell>
        </row>
        <row r="41">
          <cell r="A41" t="str">
            <v>550    COORDINADOR</v>
          </cell>
          <cell r="B41">
            <v>5762.4000000000005</v>
          </cell>
          <cell r="C41">
            <v>192.08</v>
          </cell>
        </row>
        <row r="42">
          <cell r="A42" t="str">
            <v>MM0042 PROGRAMADOR B</v>
          </cell>
          <cell r="B42">
            <v>5953.2</v>
          </cell>
          <cell r="C42">
            <v>198.44</v>
          </cell>
        </row>
        <row r="43">
          <cell r="A43" t="str">
            <v>MM0084 ANALISTA ADMINISTRATIVO D</v>
          </cell>
          <cell r="B43">
            <v>5954.1</v>
          </cell>
          <cell r="C43">
            <v>198.47</v>
          </cell>
        </row>
        <row r="44">
          <cell r="A44" t="str">
            <v>MM0085 JEFE DE PROGRAMACION</v>
          </cell>
          <cell r="B44">
            <v>5954.1</v>
          </cell>
          <cell r="C44">
            <v>198.47</v>
          </cell>
        </row>
        <row r="45">
          <cell r="A45" t="str">
            <v>BU0072 INSTRUCTOR DEPORTIVO B</v>
          </cell>
          <cell r="B45">
            <v>6244.8</v>
          </cell>
          <cell r="C45">
            <v>208.16</v>
          </cell>
        </row>
        <row r="46">
          <cell r="A46" t="str">
            <v>MM0097 SECRETARIA I</v>
          </cell>
          <cell r="B46">
            <v>6607.5</v>
          </cell>
          <cell r="C46">
            <v>220.25</v>
          </cell>
        </row>
        <row r="47">
          <cell r="A47" t="str">
            <v>MM0069 ANALISTA ADMINISTRATIVO E</v>
          </cell>
          <cell r="B47">
            <v>6794.7000000000007</v>
          </cell>
          <cell r="C47">
            <v>226.49</v>
          </cell>
        </row>
        <row r="48">
          <cell r="A48" t="str">
            <v>MM0062 ANALISTA ADMINISTRATIVO F</v>
          </cell>
          <cell r="B48">
            <v>7237.7999999999993</v>
          </cell>
          <cell r="C48">
            <v>241.26</v>
          </cell>
        </row>
        <row r="49">
          <cell r="A49" t="str">
            <v>MM0104 PROMOTOR A</v>
          </cell>
          <cell r="B49">
            <v>7526.7</v>
          </cell>
          <cell r="C49">
            <v>250.89</v>
          </cell>
        </row>
        <row r="50">
          <cell r="A50" t="str">
            <v>MM0044 COORDINADOR DE PROYECTOS</v>
          </cell>
          <cell r="B50">
            <v>8214.2999999999993</v>
          </cell>
          <cell r="C50">
            <v>273.81</v>
          </cell>
        </row>
        <row r="51">
          <cell r="A51" t="str">
            <v>MM0041 PROGRAMADOR D</v>
          </cell>
          <cell r="B51">
            <v>8501.4</v>
          </cell>
          <cell r="C51">
            <v>283.38</v>
          </cell>
        </row>
        <row r="52">
          <cell r="A52" t="str">
            <v>MM0107 COORDINADOR DE PROYECTOS A</v>
          </cell>
          <cell r="B52">
            <v>8851.7232000000004</v>
          </cell>
          <cell r="C52">
            <v>295.05743999999999</v>
          </cell>
        </row>
        <row r="53">
          <cell r="A53" t="str">
            <v>MM0106 CHOFER D</v>
          </cell>
          <cell r="B53">
            <v>8851.7232000000004</v>
          </cell>
          <cell r="C53">
            <v>295.05743999999999</v>
          </cell>
        </row>
        <row r="54">
          <cell r="A54" t="str">
            <v>MM0105 SECRETARIA J</v>
          </cell>
          <cell r="B54">
            <v>8851.7232000000004</v>
          </cell>
          <cell r="C54">
            <v>295.05743999999999</v>
          </cell>
        </row>
        <row r="55">
          <cell r="A55" t="str">
            <v>MM0027 COORDINADOR A</v>
          </cell>
          <cell r="B55">
            <v>10719.6</v>
          </cell>
          <cell r="C55">
            <v>357.32</v>
          </cell>
        </row>
        <row r="56">
          <cell r="A56" t="str">
            <v>MM0013 COORDINADOR B</v>
          </cell>
          <cell r="B56">
            <v>11984.1</v>
          </cell>
          <cell r="C56">
            <v>399.47</v>
          </cell>
        </row>
        <row r="57">
          <cell r="A57" t="str">
            <v>SC0097 COORDINADOR C</v>
          </cell>
          <cell r="B57">
            <v>13641.3</v>
          </cell>
          <cell r="C57">
            <v>454.71</v>
          </cell>
        </row>
        <row r="58">
          <cell r="A58" t="str">
            <v>SC0098 COORDINADOR D</v>
          </cell>
          <cell r="B58">
            <v>16531.5</v>
          </cell>
          <cell r="C58">
            <v>551.04999999999995</v>
          </cell>
        </row>
        <row r="59">
          <cell r="A59" t="str">
            <v>SC0060 CONTRALOR INT. A</v>
          </cell>
          <cell r="B59">
            <v>18193.067942400001</v>
          </cell>
          <cell r="C59">
            <v>606.43559807999998</v>
          </cell>
        </row>
        <row r="60">
          <cell r="A60" t="str">
            <v>SC0041 CONTRALOR INT. B</v>
          </cell>
          <cell r="B60">
            <v>22923.9</v>
          </cell>
          <cell r="C60">
            <v>764.13</v>
          </cell>
        </row>
        <row r="61">
          <cell r="A61" t="str">
            <v>SC0043 JEFE DE DEPARTAMENTO B</v>
          </cell>
          <cell r="B61">
            <v>23382.3</v>
          </cell>
          <cell r="C61">
            <v>779.41</v>
          </cell>
        </row>
        <row r="62">
          <cell r="A62" t="str">
            <v>SC0029 JEFE DE DEPARTAMENTO C</v>
          </cell>
          <cell r="B62">
            <v>31594.800000000003</v>
          </cell>
          <cell r="C62">
            <v>1053.1600000000001</v>
          </cell>
        </row>
        <row r="63">
          <cell r="A63" t="str">
            <v>SC0030 CONTRALOR INTERNO C</v>
          </cell>
          <cell r="B63">
            <v>31594.799999999999</v>
          </cell>
          <cell r="C63">
            <v>1053.1602</v>
          </cell>
        </row>
        <row r="64">
          <cell r="A64" t="str">
            <v>SC0064 SUBDIRECTOR</v>
          </cell>
          <cell r="B64">
            <v>35082.9</v>
          </cell>
          <cell r="C64">
            <v>1169.43</v>
          </cell>
        </row>
        <row r="65">
          <cell r="A65" t="str">
            <v>SC0022 DIRECTOR A</v>
          </cell>
          <cell r="B65">
            <v>37977.9</v>
          </cell>
          <cell r="C65">
            <v>1265.93</v>
          </cell>
        </row>
        <row r="66">
          <cell r="A66" t="str">
            <v>SC0013 DIRECTOR B</v>
          </cell>
          <cell r="B66">
            <v>47472.3</v>
          </cell>
          <cell r="C66">
            <v>1582.41</v>
          </cell>
        </row>
        <row r="67">
          <cell r="A67" t="str">
            <v>SC0164 DIRECTOR GENERAL</v>
          </cell>
          <cell r="B67">
            <v>76377.899999999994</v>
          </cell>
          <cell r="C67">
            <v>2545.9299999999998</v>
          </cell>
        </row>
      </sheetData>
      <sheetData sheetId="6">
        <row r="2">
          <cell r="A2" t="str">
            <v>18BB0238</v>
          </cell>
          <cell r="B2">
            <v>31747</v>
          </cell>
          <cell r="C2" t="str">
            <v>Ortiz Uicab William Alonso</v>
          </cell>
          <cell r="D2" t="str">
            <v>BU0061 AUX. SERVICIO B</v>
          </cell>
          <cell r="E2" t="str">
            <v>UNIDAD DEPORTIVA DEL SUR</v>
          </cell>
          <cell r="F2">
            <v>30</v>
          </cell>
          <cell r="G2">
            <v>15000</v>
          </cell>
        </row>
        <row r="3">
          <cell r="A3" t="str">
            <v>18IB0205</v>
          </cell>
          <cell r="B3">
            <v>33359</v>
          </cell>
          <cell r="C3" t="str">
            <v>Zaldivar Sosa Rebeca Antonia</v>
          </cell>
          <cell r="D3" t="str">
            <v>MM0062 ANALISTA ADMVO. F</v>
          </cell>
          <cell r="E3" t="str">
            <v>ALTO RENDIMIENTO</v>
          </cell>
          <cell r="F3">
            <v>25</v>
          </cell>
          <cell r="G3">
            <v>12500</v>
          </cell>
        </row>
        <row r="4">
          <cell r="A4" t="str">
            <v>18IB0053</v>
          </cell>
          <cell r="B4">
            <v>33254</v>
          </cell>
          <cell r="C4" t="str">
            <v>Aguilar Ramirez Haneloren Guadalupe</v>
          </cell>
          <cell r="D4" t="str">
            <v>BU0027 SECRETARIA "D"</v>
          </cell>
          <cell r="E4" t="str">
            <v>CENTRO DE ALTO RENDIMIENTO DEPORTIVO</v>
          </cell>
          <cell r="F4">
            <v>25</v>
          </cell>
          <cell r="G4">
            <v>12500</v>
          </cell>
        </row>
        <row r="5">
          <cell r="A5" t="str">
            <v>18EB0270</v>
          </cell>
          <cell r="B5">
            <v>33420</v>
          </cell>
          <cell r="C5" t="str">
            <v>Baeza Y Tzun Roger</v>
          </cell>
          <cell r="D5" t="str">
            <v>BU0061 AUX. SERVICIO B</v>
          </cell>
          <cell r="E5" t="str">
            <v>ESTADIO SALVADOR ALVARADO</v>
          </cell>
          <cell r="F5">
            <v>25</v>
          </cell>
          <cell r="G5">
            <v>12500</v>
          </cell>
        </row>
        <row r="6">
          <cell r="A6" t="str">
            <v>18BB0230</v>
          </cell>
          <cell r="B6">
            <v>33527</v>
          </cell>
          <cell r="C6" t="str">
            <v>Mier Perez Luis Ricardo</v>
          </cell>
          <cell r="D6" t="str">
            <v>MM0094 JEFE DE OFICINA C</v>
          </cell>
          <cell r="E6" t="str">
            <v>ESTADIO SALVADOR ALVARADO</v>
          </cell>
          <cell r="F6">
            <v>25</v>
          </cell>
          <cell r="G6">
            <v>12500</v>
          </cell>
        </row>
        <row r="7">
          <cell r="A7" t="str">
            <v>18CB0252</v>
          </cell>
          <cell r="B7">
            <v>33359</v>
          </cell>
          <cell r="C7" t="str">
            <v>Estrella Canto Hernan</v>
          </cell>
          <cell r="D7" t="str">
            <v>BU0004 AUX. ADMIV. J</v>
          </cell>
          <cell r="E7" t="str">
            <v>UNIDAD BENITO JUAREZ</v>
          </cell>
          <cell r="F7">
            <v>25</v>
          </cell>
          <cell r="G7">
            <v>12500</v>
          </cell>
        </row>
        <row r="8">
          <cell r="A8" t="str">
            <v>18KB0006</v>
          </cell>
          <cell r="B8">
            <v>33359</v>
          </cell>
          <cell r="C8" t="str">
            <v>Cab Chuil Santiago</v>
          </cell>
          <cell r="D8" t="str">
            <v>BU0061 AUX. SERVICIO B</v>
          </cell>
          <cell r="E8" t="str">
            <v>UNIDAD DEPORTIVA KUKULCAN</v>
          </cell>
          <cell r="F8">
            <v>25</v>
          </cell>
          <cell r="G8">
            <v>12500</v>
          </cell>
        </row>
        <row r="9">
          <cell r="A9" t="str">
            <v>18KB0045</v>
          </cell>
          <cell r="B9">
            <v>33374</v>
          </cell>
          <cell r="C9" t="str">
            <v>Silva Camelo Jose Dolores</v>
          </cell>
          <cell r="D9" t="str">
            <v>MM0069 ANALISTA ADVIMO. E</v>
          </cell>
          <cell r="E9" t="str">
            <v>UNIDAD DEPORTIVA KUKULCAN</v>
          </cell>
          <cell r="F9">
            <v>25</v>
          </cell>
          <cell r="G9">
            <v>12500</v>
          </cell>
        </row>
        <row r="10">
          <cell r="A10" t="str">
            <v>18IB0084</v>
          </cell>
          <cell r="B10">
            <v>35370</v>
          </cell>
          <cell r="C10" t="str">
            <v>Cu Cauich Lourdes Maria</v>
          </cell>
          <cell r="D10" t="str">
            <v>MM0041 PROGRAMADOR D</v>
          </cell>
          <cell r="E10" t="str">
            <v>CAPACITACION Y TALENTOS DEPORTIVOS</v>
          </cell>
          <cell r="F10">
            <v>20</v>
          </cell>
          <cell r="G10">
            <v>10000</v>
          </cell>
        </row>
        <row r="11">
          <cell r="A11" t="str">
            <v>18KB0016</v>
          </cell>
          <cell r="B11">
            <v>35354</v>
          </cell>
          <cell r="C11" t="str">
            <v>Garrido Medrano Juan Francisco</v>
          </cell>
          <cell r="D11" t="str">
            <v>BU0061 AUX. SERVICIO B</v>
          </cell>
          <cell r="E11" t="str">
            <v>UNIDAD DEPORTIVA KUKULCAN</v>
          </cell>
          <cell r="F11">
            <v>20</v>
          </cell>
          <cell r="G11">
            <v>10000</v>
          </cell>
        </row>
        <row r="12">
          <cell r="A12" t="str">
            <v>18EB0289</v>
          </cell>
          <cell r="B12">
            <v>35324</v>
          </cell>
          <cell r="C12" t="str">
            <v>Traconis Herrera Maria Socorro Del Rosario</v>
          </cell>
          <cell r="D12" t="str">
            <v>BU0061 AUX. SERVICIO B</v>
          </cell>
          <cell r="E12" t="str">
            <v>CENTRO DE ALTO RENDIMIENTO DEPORTIVO</v>
          </cell>
          <cell r="F12">
            <v>20</v>
          </cell>
          <cell r="G12">
            <v>10000</v>
          </cell>
        </row>
        <row r="13">
          <cell r="A13" t="str">
            <v>18IB0191</v>
          </cell>
          <cell r="B13">
            <v>35201</v>
          </cell>
          <cell r="C13" t="str">
            <v>Tuyin Trejo Cesar Enrique</v>
          </cell>
          <cell r="D13" t="str">
            <v>MM0041 PROGRAMADOR D</v>
          </cell>
          <cell r="E13" t="str">
            <v>CONTABILIDAD</v>
          </cell>
          <cell r="F13">
            <v>20</v>
          </cell>
          <cell r="G13">
            <v>10000</v>
          </cell>
        </row>
        <row r="14">
          <cell r="A14" t="str">
            <v>18PB0293</v>
          </cell>
          <cell r="B14">
            <v>35156</v>
          </cell>
          <cell r="C14" t="str">
            <v>Canche Diaz Eira Patricia</v>
          </cell>
          <cell r="D14" t="str">
            <v>BU0064 AUX ADMVO A</v>
          </cell>
          <cell r="E14" t="str">
            <v>GIMNASIO POLIFUNCIONAL</v>
          </cell>
          <cell r="F14">
            <v>20</v>
          </cell>
          <cell r="G14">
            <v>10000</v>
          </cell>
        </row>
        <row r="15">
          <cell r="A15" t="str">
            <v>18SB0324</v>
          </cell>
          <cell r="B15">
            <v>35140</v>
          </cell>
          <cell r="C15" t="str">
            <v>Pool Y Pool Mariano Lorenzo</v>
          </cell>
          <cell r="D15" t="str">
            <v>BU0066 AUX. SERVICIO A</v>
          </cell>
          <cell r="E15" t="str">
            <v>GIMNASIO SOLIDARIDAD</v>
          </cell>
          <cell r="F15">
            <v>20</v>
          </cell>
          <cell r="G15">
            <v>10000</v>
          </cell>
        </row>
        <row r="16">
          <cell r="A16" t="str">
            <v>18IB0072</v>
          </cell>
          <cell r="B16">
            <v>35217</v>
          </cell>
          <cell r="C16" t="str">
            <v>Castillo Lizarraga Elda Maria</v>
          </cell>
          <cell r="D16" t="str">
            <v>MM0104 PROMOTOR A</v>
          </cell>
          <cell r="E16" t="str">
            <v>METODOLOGIA</v>
          </cell>
          <cell r="F16">
            <v>20</v>
          </cell>
          <cell r="G16">
            <v>10000</v>
          </cell>
        </row>
        <row r="17">
          <cell r="A17" t="str">
            <v>18IB0134</v>
          </cell>
          <cell r="B17">
            <v>35080</v>
          </cell>
          <cell r="C17" t="str">
            <v>Magaña Estrella Margeli De La Cruz</v>
          </cell>
          <cell r="D17" t="str">
            <v>MM0062 ANALISTA ADMVO. F</v>
          </cell>
          <cell r="E17" t="str">
            <v>UNIDAD DE COMUNICACION SOCIAL</v>
          </cell>
          <cell r="F17">
            <v>20</v>
          </cell>
          <cell r="G17">
            <v>10000</v>
          </cell>
        </row>
        <row r="18">
          <cell r="A18" t="str">
            <v>18KB0003</v>
          </cell>
          <cell r="B18">
            <v>35086</v>
          </cell>
          <cell r="C18" t="str">
            <v>Ancona Marentes Eric Jose</v>
          </cell>
          <cell r="D18" t="str">
            <v>BU0061 AUX. SERVICIO B</v>
          </cell>
          <cell r="E18" t="str">
            <v>UNIDAD DEPORTIVA KUKULCAN</v>
          </cell>
          <cell r="F18">
            <v>20</v>
          </cell>
          <cell r="G18">
            <v>10000</v>
          </cell>
        </row>
        <row r="19">
          <cell r="A19" t="str">
            <v>18EB0283</v>
          </cell>
          <cell r="B19">
            <v>35217</v>
          </cell>
          <cell r="C19" t="str">
            <v>. Perera Jose Carlos</v>
          </cell>
          <cell r="D19" t="str">
            <v>BU0061 AUX. SERVICIO B</v>
          </cell>
          <cell r="E19" t="str">
            <v>UNIDAD DEPORTIVA VILLA PALMIRA</v>
          </cell>
          <cell r="F19">
            <v>20</v>
          </cell>
          <cell r="G19">
            <v>10000</v>
          </cell>
        </row>
        <row r="20">
          <cell r="A20" t="str">
            <v>18EB0288</v>
          </cell>
          <cell r="B20">
            <v>35262</v>
          </cell>
          <cell r="C20" t="str">
            <v>Rodriguez Sansores Alfredo Oscar</v>
          </cell>
          <cell r="D20" t="str">
            <v>BU0066 AUX. SERVICIO A</v>
          </cell>
          <cell r="E20" t="str">
            <v>UNIDAD DEPORTIVA VILLA PALMIRA</v>
          </cell>
          <cell r="F20">
            <v>20</v>
          </cell>
          <cell r="G20">
            <v>10000</v>
          </cell>
        </row>
        <row r="21">
          <cell r="A21" t="str">
            <v>18IB0124</v>
          </cell>
          <cell r="B21">
            <v>36907</v>
          </cell>
          <cell r="C21" t="str">
            <v>Lavin Leal Juan Carlos</v>
          </cell>
          <cell r="D21" t="str">
            <v>MM0085 JEFE DE PROGRAMACION</v>
          </cell>
          <cell r="E21" t="str">
            <v>UNIDAD BENITO JUAREZ</v>
          </cell>
          <cell r="F21">
            <v>15</v>
          </cell>
          <cell r="G21">
            <v>7500</v>
          </cell>
        </row>
        <row r="22">
          <cell r="A22" t="str">
            <v>18KB0038</v>
          </cell>
          <cell r="B22">
            <v>36907</v>
          </cell>
          <cell r="C22" t="str">
            <v>Presuel Canul Irene Del Rosario</v>
          </cell>
          <cell r="D22" t="str">
            <v>MM0084 ANALISTA ADMINISTRATIVO D</v>
          </cell>
          <cell r="E22" t="str">
            <v>UNIDAD DEPORTIVA DEL SUR</v>
          </cell>
          <cell r="F22">
            <v>15</v>
          </cell>
          <cell r="G22">
            <v>7500</v>
          </cell>
        </row>
        <row r="23">
          <cell r="A23" t="str">
            <v>18IB0128</v>
          </cell>
          <cell r="B23">
            <v>37012</v>
          </cell>
          <cell r="C23" t="str">
            <v>Lopez Keb Christian Lizeth</v>
          </cell>
          <cell r="D23" t="str">
            <v>BU0055 SECRET A</v>
          </cell>
          <cell r="E23" t="str">
            <v>UNIDAD DEPORTIVA KUKULCAN</v>
          </cell>
          <cell r="F23">
            <v>15</v>
          </cell>
          <cell r="G23">
            <v>7500</v>
          </cell>
        </row>
        <row r="24">
          <cell r="A24" t="str">
            <v>18IB0502</v>
          </cell>
          <cell r="B24">
            <v>37211</v>
          </cell>
          <cell r="C24" t="str">
            <v>Tec Medina Emilio Maximiliano</v>
          </cell>
          <cell r="D24" t="str">
            <v>MM0062 ANALISTA ADMVO. F</v>
          </cell>
          <cell r="E24" t="str">
            <v>ACTIVACION FISICA</v>
          </cell>
          <cell r="F24">
            <v>15</v>
          </cell>
          <cell r="G24">
            <v>7500</v>
          </cell>
        </row>
        <row r="25">
          <cell r="A25" t="str">
            <v>18EB0268</v>
          </cell>
          <cell r="B25">
            <v>37027</v>
          </cell>
          <cell r="C25" t="str">
            <v>Baeza Pat Juan Pablo</v>
          </cell>
          <cell r="D25" t="str">
            <v>MM0041 PROGRAMADOR D</v>
          </cell>
          <cell r="E25" t="str">
            <v>ALTO RENDIMIENTO</v>
          </cell>
          <cell r="F25">
            <v>15</v>
          </cell>
          <cell r="G25">
            <v>7500</v>
          </cell>
        </row>
        <row r="26">
          <cell r="A26" t="str">
            <v>18IB0077</v>
          </cell>
          <cell r="B26">
            <v>36907</v>
          </cell>
          <cell r="C26" t="str">
            <v>Ciau Cante Cintia Noemy</v>
          </cell>
          <cell r="D26" t="str">
            <v>BU0006 SECRETARIA "F"</v>
          </cell>
          <cell r="E26" t="str">
            <v>ATENCION CIUDADANA</v>
          </cell>
          <cell r="F26">
            <v>15</v>
          </cell>
          <cell r="G26">
            <v>7500</v>
          </cell>
        </row>
        <row r="27">
          <cell r="A27" t="str">
            <v>18IB0107</v>
          </cell>
          <cell r="B27">
            <v>37088</v>
          </cell>
          <cell r="C27" t="str">
            <v>Gonzalez Ruiz Oscar Mateo</v>
          </cell>
          <cell r="D27" t="str">
            <v>BU0004 AUX. ADMIV. J</v>
          </cell>
          <cell r="E27" t="str">
            <v>CAPACITACION Y TALENTOS DEPORTIVOS</v>
          </cell>
          <cell r="F27">
            <v>15</v>
          </cell>
          <cell r="G27">
            <v>7500</v>
          </cell>
        </row>
        <row r="28">
          <cell r="A28" t="str">
            <v>18IB0055</v>
          </cell>
          <cell r="B28">
            <v>37135</v>
          </cell>
          <cell r="C28" t="str">
            <v>Alvarez Jimenez Jorge Enrique</v>
          </cell>
          <cell r="D28" t="str">
            <v>MM0069 ANALISTA ADVIMO. E</v>
          </cell>
          <cell r="E28" t="str">
            <v>CENTRO DE ALTO RENDIMIENTO DEPORTIVO</v>
          </cell>
          <cell r="F28">
            <v>15</v>
          </cell>
          <cell r="G28">
            <v>7500</v>
          </cell>
        </row>
        <row r="29">
          <cell r="A29" t="str">
            <v>18EB0271</v>
          </cell>
          <cell r="B29">
            <v>37088</v>
          </cell>
          <cell r="C29" t="str">
            <v>Basto Alcocer Luis Roberto</v>
          </cell>
          <cell r="D29" t="str">
            <v>BU0061 AUX. SERVICIO B</v>
          </cell>
          <cell r="E29" t="str">
            <v>CENTRO DE ALTO RENDIMIENTO DEPORTIVO</v>
          </cell>
          <cell r="F29">
            <v>15</v>
          </cell>
          <cell r="G29">
            <v>7500</v>
          </cell>
        </row>
        <row r="30">
          <cell r="A30" t="str">
            <v>18PB0500</v>
          </cell>
          <cell r="B30">
            <v>37174</v>
          </cell>
          <cell r="C30" t="str">
            <v>Granados Calderon Lidia Del Socorro</v>
          </cell>
          <cell r="D30" t="str">
            <v>BU0061 AUX. SERVICIO B</v>
          </cell>
          <cell r="E30" t="str">
            <v>CENTRO DE ALTO RENDIMIENTO DEPORTIVO</v>
          </cell>
          <cell r="F30">
            <v>15</v>
          </cell>
          <cell r="G30">
            <v>7500</v>
          </cell>
        </row>
        <row r="31">
          <cell r="A31" t="str">
            <v>18IB0137</v>
          </cell>
          <cell r="B31">
            <v>36982</v>
          </cell>
          <cell r="C31" t="str">
            <v>Medina Acuña Rafael Alexi</v>
          </cell>
          <cell r="D31" t="str">
            <v>MM0042 PROGRAMADOR B</v>
          </cell>
          <cell r="E31" t="str">
            <v>CENTRO DE ALTO RENDIMIENTO DEPORTIVO</v>
          </cell>
          <cell r="F31">
            <v>15</v>
          </cell>
          <cell r="G31">
            <v>7500</v>
          </cell>
        </row>
        <row r="32">
          <cell r="A32" t="str">
            <v>18IB0158</v>
          </cell>
          <cell r="B32">
            <v>36951</v>
          </cell>
          <cell r="C32" t="str">
            <v>Pan Aranda Fabiola Del Socorro</v>
          </cell>
          <cell r="D32" t="str">
            <v>BU0006 SECRETARIA "F"</v>
          </cell>
          <cell r="E32" t="str">
            <v>CENTROS REG. DE DESARROLLO</v>
          </cell>
          <cell r="F32">
            <v>15</v>
          </cell>
          <cell r="G32">
            <v>7500</v>
          </cell>
        </row>
        <row r="33">
          <cell r="A33" t="str">
            <v>18DB0003</v>
          </cell>
          <cell r="B33">
            <v>36951</v>
          </cell>
          <cell r="C33" t="str">
            <v>Alcocer Trava Guadalupe Del Socorro</v>
          </cell>
          <cell r="D33" t="str">
            <v>BU0027 SECRETARIA "D"</v>
          </cell>
          <cell r="E33" t="str">
            <v>COMPLEJO OLIMP. DEP. INALAMBRICA</v>
          </cell>
          <cell r="F33">
            <v>15</v>
          </cell>
          <cell r="G33">
            <v>7500</v>
          </cell>
        </row>
        <row r="34">
          <cell r="A34" t="str">
            <v>18DB0026</v>
          </cell>
          <cell r="B34">
            <v>37062</v>
          </cell>
          <cell r="C34" t="str">
            <v>Alvarez Caballero Francisco Ruben</v>
          </cell>
          <cell r="D34" t="str">
            <v>BU0048 AUX. SERV. E</v>
          </cell>
          <cell r="E34" t="str">
            <v>COMPLEJO OLIMP. DEP. INALAMBRICA</v>
          </cell>
          <cell r="F34">
            <v>15</v>
          </cell>
          <cell r="G34">
            <v>7500</v>
          </cell>
        </row>
        <row r="35">
          <cell r="A35" t="str">
            <v>18IB0074</v>
          </cell>
          <cell r="B35">
            <v>36907</v>
          </cell>
          <cell r="C35" t="str">
            <v>Ceballos Canul Miriam Evangelina</v>
          </cell>
          <cell r="D35" t="str">
            <v>MM0104 PROMOTOR A</v>
          </cell>
          <cell r="E35" t="str">
            <v>COMPLEJO OLIMP. DEP. INALAMBRICA</v>
          </cell>
          <cell r="F35">
            <v>15</v>
          </cell>
          <cell r="G35">
            <v>7500</v>
          </cell>
        </row>
        <row r="36">
          <cell r="A36" t="str">
            <v>18DB0006</v>
          </cell>
          <cell r="B36">
            <v>36938</v>
          </cell>
          <cell r="C36" t="str">
            <v>Cocom Aban Jose Leovigildo Cristobal</v>
          </cell>
          <cell r="D36" t="str">
            <v>BU0009 AUX. ADMIVO. I</v>
          </cell>
          <cell r="E36" t="str">
            <v>COMPLEJO OLIMP. DEP. INALAMBRICA</v>
          </cell>
          <cell r="F36">
            <v>15</v>
          </cell>
          <cell r="G36">
            <v>7500</v>
          </cell>
        </row>
        <row r="37">
          <cell r="A37" t="str">
            <v>18DB0014</v>
          </cell>
          <cell r="B37">
            <v>36938</v>
          </cell>
          <cell r="C37" t="str">
            <v>Miranda Villegas Jorge Alberto</v>
          </cell>
          <cell r="D37" t="str">
            <v>BU0009 AUX. ADMIVO. I</v>
          </cell>
          <cell r="E37" t="str">
            <v>COMPLEJO OLIMP. DEP. INALAMBRICA</v>
          </cell>
          <cell r="F37">
            <v>15</v>
          </cell>
          <cell r="G37">
            <v>7500</v>
          </cell>
        </row>
        <row r="38">
          <cell r="A38" t="str">
            <v>18DB0019</v>
          </cell>
          <cell r="B38">
            <v>36951</v>
          </cell>
          <cell r="C38" t="str">
            <v>Perez Sauballet Maria Virginia</v>
          </cell>
          <cell r="D38" t="str">
            <v>BU0048 AUX. SERV. E</v>
          </cell>
          <cell r="E38" t="str">
            <v>COMPLEJO OLIMP. DEP. INALAMBRICA</v>
          </cell>
          <cell r="F38">
            <v>15</v>
          </cell>
          <cell r="G38">
            <v>7500</v>
          </cell>
        </row>
        <row r="39">
          <cell r="A39" t="str">
            <v>18IB0104</v>
          </cell>
          <cell r="B39">
            <v>36996</v>
          </cell>
          <cell r="C39" t="str">
            <v>Gomez Sanchez Aurora</v>
          </cell>
          <cell r="D39" t="str">
            <v>BU0055 SECRET A</v>
          </cell>
          <cell r="E39" t="str">
            <v>DEPORTE ESCOLAR</v>
          </cell>
          <cell r="F39">
            <v>15</v>
          </cell>
          <cell r="G39">
            <v>7500</v>
          </cell>
        </row>
        <row r="40">
          <cell r="A40" t="str">
            <v>18BB0220</v>
          </cell>
          <cell r="B40">
            <v>36951</v>
          </cell>
          <cell r="C40" t="str">
            <v>Espinosa Ortega Francisco Javier</v>
          </cell>
          <cell r="D40" t="str">
            <v>BU0066 AUX. SERVICIO A</v>
          </cell>
          <cell r="E40" t="str">
            <v>ESTADIO SALVADOR ALVARADO</v>
          </cell>
          <cell r="F40">
            <v>15</v>
          </cell>
          <cell r="G40">
            <v>7500</v>
          </cell>
        </row>
        <row r="41">
          <cell r="A41" t="str">
            <v>18BB0237</v>
          </cell>
          <cell r="B41">
            <v>37043</v>
          </cell>
          <cell r="C41" t="str">
            <v>Ortiz Santos William Andres</v>
          </cell>
          <cell r="D41" t="str">
            <v>BU0066 AUX. SERVICIO A</v>
          </cell>
          <cell r="E41" t="str">
            <v>EVENTOS ESPECIALES</v>
          </cell>
          <cell r="F41">
            <v>15</v>
          </cell>
          <cell r="G41">
            <v>7500</v>
          </cell>
        </row>
        <row r="42">
          <cell r="A42" t="str">
            <v>18CB0254</v>
          </cell>
          <cell r="B42">
            <v>37088</v>
          </cell>
          <cell r="C42" t="str">
            <v>Garcia Sansores Pedro Jesus</v>
          </cell>
          <cell r="D42" t="str">
            <v>BU0064 AUX ADMVO A</v>
          </cell>
          <cell r="E42" t="str">
            <v>GIMNASIO POLIFUNCIONAL</v>
          </cell>
          <cell r="F42">
            <v>15</v>
          </cell>
          <cell r="G42">
            <v>7500</v>
          </cell>
        </row>
        <row r="43">
          <cell r="A43" t="str">
            <v>18IB0190</v>
          </cell>
          <cell r="B43">
            <v>37012</v>
          </cell>
          <cell r="C43" t="str">
            <v>Tun Zuñiga Maria Lucila</v>
          </cell>
          <cell r="D43" t="str">
            <v>BU0066 AUX. SERVICIO A</v>
          </cell>
          <cell r="E43" t="str">
            <v>GIMNASIO POLIFUNCIONAL</v>
          </cell>
          <cell r="F43">
            <v>15</v>
          </cell>
          <cell r="G43">
            <v>7500</v>
          </cell>
        </row>
        <row r="44">
          <cell r="A44" t="str">
            <v>18DB0025</v>
          </cell>
          <cell r="B44">
            <v>37027</v>
          </cell>
          <cell r="C44" t="str">
            <v>Valdez Canto Marcos Efren</v>
          </cell>
          <cell r="D44" t="str">
            <v>BU0009 AUX. ADMIVO. I</v>
          </cell>
          <cell r="E44" t="str">
            <v>GIMNASIO POLIFUNCIONAL</v>
          </cell>
          <cell r="F44">
            <v>15</v>
          </cell>
          <cell r="G44">
            <v>7500</v>
          </cell>
        </row>
        <row r="45">
          <cell r="A45" t="str">
            <v>18RC0318</v>
          </cell>
          <cell r="B45">
            <v>37204</v>
          </cell>
          <cell r="C45" t="str">
            <v>Chale Trujeque Belizario</v>
          </cell>
          <cell r="D45" t="str">
            <v>MM0099 AUX. ADMIV. K</v>
          </cell>
          <cell r="E45" t="str">
            <v>GIMNASIO SOLIDARIDAD</v>
          </cell>
          <cell r="F45">
            <v>15</v>
          </cell>
          <cell r="G45">
            <v>7500</v>
          </cell>
        </row>
        <row r="46">
          <cell r="A46" t="str">
            <v>18SB0325</v>
          </cell>
          <cell r="B46">
            <v>37012</v>
          </cell>
          <cell r="C46" t="str">
            <v>Pool Robertos Roque Jose</v>
          </cell>
          <cell r="D46" t="str">
            <v>BU0068 VIGILANTE A</v>
          </cell>
          <cell r="E46" t="str">
            <v>GIMNASIO SOLIDARIDAD</v>
          </cell>
          <cell r="F46">
            <v>15</v>
          </cell>
          <cell r="G46">
            <v>7500</v>
          </cell>
        </row>
        <row r="47">
          <cell r="A47" t="str">
            <v>18IB0122</v>
          </cell>
          <cell r="B47">
            <v>36907</v>
          </cell>
          <cell r="C47" t="str">
            <v>Lara Ordoñez Jose Armando</v>
          </cell>
          <cell r="D47" t="str">
            <v>BU0064 AUX ADMVO A</v>
          </cell>
          <cell r="E47" t="str">
            <v>METODOLOGIA</v>
          </cell>
          <cell r="F47">
            <v>15</v>
          </cell>
          <cell r="G47">
            <v>7500</v>
          </cell>
        </row>
        <row r="48">
          <cell r="A48" t="str">
            <v>18IB0068</v>
          </cell>
          <cell r="B48">
            <v>36907</v>
          </cell>
          <cell r="C48" t="str">
            <v>Canto Magaña Mario Andres</v>
          </cell>
          <cell r="D48" t="str">
            <v>MM0027 COORDINADOR A</v>
          </cell>
          <cell r="E48" t="str">
            <v>PISTA DE REMO Y CANOTAJE</v>
          </cell>
          <cell r="F48">
            <v>15</v>
          </cell>
          <cell r="G48">
            <v>7500</v>
          </cell>
        </row>
        <row r="49">
          <cell r="A49" t="str">
            <v>18RB0310</v>
          </cell>
          <cell r="B49">
            <v>36982</v>
          </cell>
          <cell r="C49" t="str">
            <v>Magaña Santana Eric Rodulfo</v>
          </cell>
          <cell r="D49" t="str">
            <v>BU0066 AUX. SERVICIO A</v>
          </cell>
          <cell r="E49" t="str">
            <v>PISTA DE REMO Y CANOTAJE</v>
          </cell>
          <cell r="F49">
            <v>15</v>
          </cell>
          <cell r="G49">
            <v>7500</v>
          </cell>
        </row>
        <row r="50">
          <cell r="A50" t="str">
            <v>18IC0492</v>
          </cell>
          <cell r="B50">
            <v>37027</v>
          </cell>
          <cell r="C50" t="str">
            <v>Perez Hernandez Leydi Maria</v>
          </cell>
          <cell r="D50" t="str">
            <v>BU0066 AUX. SERVICIO A</v>
          </cell>
          <cell r="E50" t="str">
            <v>PISTA DE REMO Y CANOTAJE</v>
          </cell>
          <cell r="F50">
            <v>15</v>
          </cell>
          <cell r="G50">
            <v>7500</v>
          </cell>
        </row>
        <row r="51">
          <cell r="A51" t="str">
            <v>18BB0228</v>
          </cell>
          <cell r="B51">
            <v>36951</v>
          </cell>
          <cell r="C51" t="str">
            <v>Medina Campos Pedro Rene</v>
          </cell>
          <cell r="D51" t="str">
            <v>BU0066 AUX. SERVICIO A</v>
          </cell>
          <cell r="E51" t="str">
            <v>UNIDAD DEPORTIVA DEL SUR</v>
          </cell>
          <cell r="F51">
            <v>15</v>
          </cell>
          <cell r="G51">
            <v>7500</v>
          </cell>
        </row>
        <row r="52">
          <cell r="A52" t="str">
            <v>18IB0098</v>
          </cell>
          <cell r="B52">
            <v>37012</v>
          </cell>
          <cell r="C52" t="str">
            <v>Euan Zapata Antonio</v>
          </cell>
          <cell r="D52" t="str">
            <v>BU0066 AUX. SERVICIO A</v>
          </cell>
          <cell r="E52" t="str">
            <v>UNIDAD DEPORTIVA KUKULCAN</v>
          </cell>
          <cell r="F52">
            <v>15</v>
          </cell>
          <cell r="G52">
            <v>7500</v>
          </cell>
        </row>
        <row r="53">
          <cell r="A53" t="str">
            <v>18IB0135</v>
          </cell>
          <cell r="B53">
            <v>36907</v>
          </cell>
          <cell r="C53" t="str">
            <v>Marrufo Morales Landy Margarita</v>
          </cell>
          <cell r="D53" t="str">
            <v>BU0064 AUX ADMVO A</v>
          </cell>
          <cell r="E53" t="str">
            <v>UNIDAD DEPORTIVA KUKULCAN</v>
          </cell>
          <cell r="F53">
            <v>15</v>
          </cell>
          <cell r="G53">
            <v>7500</v>
          </cell>
        </row>
        <row r="54">
          <cell r="A54" t="str">
            <v>18KB0026</v>
          </cell>
          <cell r="B54">
            <v>37193</v>
          </cell>
          <cell r="C54" t="str">
            <v>Matos Yah Raymundo</v>
          </cell>
          <cell r="D54" t="str">
            <v>BU0066 AUX. SERVICIO A</v>
          </cell>
          <cell r="E54" t="str">
            <v>UNIDAD DEPORTIVA KUKULCAN</v>
          </cell>
          <cell r="F54">
            <v>15</v>
          </cell>
          <cell r="G54">
            <v>7500</v>
          </cell>
        </row>
        <row r="55">
          <cell r="A55" t="str">
            <v>18IB0199</v>
          </cell>
          <cell r="B55">
            <v>36951</v>
          </cell>
          <cell r="C55" t="str">
            <v>Vera Kuk Rosario Del Carmen</v>
          </cell>
          <cell r="D55" t="str">
            <v>MM0084 ANALISTA ADMINISTRATIVO D</v>
          </cell>
          <cell r="E55" t="str">
            <v>UNIDAD DEPORTIVA KUKULCAN</v>
          </cell>
          <cell r="F55">
            <v>15</v>
          </cell>
          <cell r="G55">
            <v>7500</v>
          </cell>
        </row>
        <row r="56">
          <cell r="A56" t="str">
            <v>18IC0297</v>
          </cell>
          <cell r="B56">
            <v>38899</v>
          </cell>
          <cell r="C56" t="str">
            <v>Ortega Kantun Fernanda Emilia</v>
          </cell>
          <cell r="D56" t="str">
            <v>BU0061 AUX. SERVICIO B</v>
          </cell>
          <cell r="E56" t="str">
            <v>ESTADIO SALVADOR ALVARADO</v>
          </cell>
          <cell r="F56">
            <v>10</v>
          </cell>
          <cell r="G56">
            <v>5000</v>
          </cell>
        </row>
        <row r="57">
          <cell r="A57" t="str">
            <v>18IB0050</v>
          </cell>
          <cell r="B57">
            <v>39022</v>
          </cell>
          <cell r="C57" t="str">
            <v>Rejon Vela Jose Francisco</v>
          </cell>
          <cell r="D57" t="str">
            <v>SC0029 JEFE DE DEPTO. C</v>
          </cell>
          <cell r="E57" t="str">
            <v>CAPACITACION Y TALENTOS DEPORTIVOS</v>
          </cell>
          <cell r="F57">
            <v>10</v>
          </cell>
          <cell r="G57">
            <v>5000</v>
          </cell>
        </row>
        <row r="58">
          <cell r="A58" t="str">
            <v>18IC0043</v>
          </cell>
          <cell r="B58">
            <v>38808</v>
          </cell>
          <cell r="C58" t="str">
            <v>Canul Y Pech Rafael Gustavo</v>
          </cell>
          <cell r="D58" t="str">
            <v>BU0053 AUX. SERV. D</v>
          </cell>
          <cell r="E58" t="str">
            <v>COMPLEJO OLIMP. DEP. INALAMBRICA</v>
          </cell>
          <cell r="F58">
            <v>10</v>
          </cell>
          <cell r="G58">
            <v>5000</v>
          </cell>
        </row>
        <row r="59">
          <cell r="A59" t="str">
            <v>18IC0304</v>
          </cell>
          <cell r="B59">
            <v>39037</v>
          </cell>
          <cell r="C59" t="str">
            <v>Cardenas Tun Karla Del Rosario</v>
          </cell>
          <cell r="D59" t="str">
            <v>MM0027 COORDINADOR A</v>
          </cell>
          <cell r="E59" t="str">
            <v>DIRECCION GENERAL</v>
          </cell>
          <cell r="F59">
            <v>10</v>
          </cell>
          <cell r="G59">
            <v>5000</v>
          </cell>
        </row>
        <row r="60">
          <cell r="A60" t="str">
            <v>18IC0303</v>
          </cell>
          <cell r="B60">
            <v>39037</v>
          </cell>
          <cell r="C60" t="str">
            <v>Tamayo Muñoz Jorge Humberto</v>
          </cell>
          <cell r="D60" t="str">
            <v>BU0066 AUX. SERVICIO A</v>
          </cell>
          <cell r="E60" t="str">
            <v>ESTADIO SALVADOR ALVARADO</v>
          </cell>
          <cell r="F60">
            <v>10</v>
          </cell>
          <cell r="G60">
            <v>5000</v>
          </cell>
        </row>
        <row r="61">
          <cell r="A61" t="str">
            <v>18IC0296</v>
          </cell>
          <cell r="B61">
            <v>38899</v>
          </cell>
          <cell r="C61" t="str">
            <v>Fuentes Lopez Leidy Del Socorro</v>
          </cell>
          <cell r="D61" t="str">
            <v>BU0066 AUX. SERVICIO A</v>
          </cell>
          <cell r="E61" t="str">
            <v>GIMNASIO POLIFUNCIONAL</v>
          </cell>
          <cell r="F61">
            <v>10</v>
          </cell>
          <cell r="G61">
            <v>5000</v>
          </cell>
        </row>
        <row r="62">
          <cell r="A62" t="str">
            <v>18IC0293</v>
          </cell>
          <cell r="B62">
            <v>38749</v>
          </cell>
          <cell r="C62" t="str">
            <v>Barbachano Granados Margarita Isabel</v>
          </cell>
          <cell r="D62" t="str">
            <v>MM0097 SECRETARIA I</v>
          </cell>
          <cell r="E62" t="str">
            <v>MED. Y CIENCIAS APLICADAS AL DEP.</v>
          </cell>
          <cell r="F62">
            <v>10</v>
          </cell>
          <cell r="G62">
            <v>5000</v>
          </cell>
        </row>
        <row r="63">
          <cell r="A63" t="str">
            <v>18IC0305</v>
          </cell>
          <cell r="B63">
            <v>39052</v>
          </cell>
          <cell r="C63" t="str">
            <v>Zepeda Garcia Xochitl Selene</v>
          </cell>
          <cell r="D63" t="str">
            <v>MM0097 SECRETARIA I</v>
          </cell>
          <cell r="E63" t="str">
            <v>SERVICIOS GENERALES</v>
          </cell>
          <cell r="F63">
            <v>10</v>
          </cell>
          <cell r="G63">
            <v>5000</v>
          </cell>
        </row>
        <row r="64">
          <cell r="A64" t="str">
            <v>18IC0113</v>
          </cell>
          <cell r="B64">
            <v>38976</v>
          </cell>
          <cell r="C64" t="str">
            <v>Cano Madera Javier Rene De La Cruz</v>
          </cell>
          <cell r="D64" t="str">
            <v>BU0026 AUX. ADMIVO. G</v>
          </cell>
          <cell r="E64" t="str">
            <v>SUBDIRECCION DE ADMINISTRACION Y FINANZA</v>
          </cell>
          <cell r="F64">
            <v>10</v>
          </cell>
          <cell r="G64">
            <v>5000</v>
          </cell>
        </row>
        <row r="65">
          <cell r="A65" t="str">
            <v>18IC0112</v>
          </cell>
          <cell r="B65">
            <v>38976</v>
          </cell>
          <cell r="C65" t="str">
            <v>Ancona Concha Manuel Jesus</v>
          </cell>
          <cell r="D65" t="str">
            <v>BU0017 AUX. SERV. G</v>
          </cell>
          <cell r="E65" t="str">
            <v>UNIDAD DEPORTIVA KUKULCAN</v>
          </cell>
          <cell r="F65">
            <v>10</v>
          </cell>
          <cell r="G65">
            <v>5000</v>
          </cell>
        </row>
        <row r="66">
          <cell r="A66" t="str">
            <v>18IC0291</v>
          </cell>
          <cell r="B66">
            <v>38749</v>
          </cell>
          <cell r="C66" t="str">
            <v>Canto Torres Jose Javier</v>
          </cell>
          <cell r="D66" t="str">
            <v>BU0066 AUX. SERVICIO A</v>
          </cell>
          <cell r="E66" t="str">
            <v>UNIDAD DEPORTIVA KUKULCAN</v>
          </cell>
          <cell r="F66">
            <v>10</v>
          </cell>
          <cell r="G66">
            <v>5000</v>
          </cell>
        </row>
        <row r="67">
          <cell r="A67" t="str">
            <v>18IC0114</v>
          </cell>
          <cell r="B67">
            <v>39022</v>
          </cell>
          <cell r="C67" t="str">
            <v>Erosa Cornelio Guillermo</v>
          </cell>
          <cell r="D67" t="str">
            <v>MM0069 ANALISTA ADVIMO. E</v>
          </cell>
          <cell r="E67" t="str">
            <v>UNIDAD DEPORTIVA KUKULCAN</v>
          </cell>
          <cell r="F67">
            <v>10</v>
          </cell>
          <cell r="G67">
            <v>5000</v>
          </cell>
        </row>
        <row r="68">
          <cell r="A68" t="str">
            <v>18IC0302</v>
          </cell>
          <cell r="B68">
            <v>39037</v>
          </cell>
          <cell r="C68" t="str">
            <v>May Sansores Luis Antonio</v>
          </cell>
          <cell r="D68" t="str">
            <v>BU0066 AUX. SERVICIO A</v>
          </cell>
          <cell r="E68" t="str">
            <v>UNIDAD DEPORTIVA KUKULCAN</v>
          </cell>
          <cell r="F68">
            <v>10</v>
          </cell>
          <cell r="G68">
            <v>5000</v>
          </cell>
        </row>
        <row r="69">
          <cell r="A69" t="str">
            <v>18IC0289</v>
          </cell>
          <cell r="B69">
            <v>38749</v>
          </cell>
          <cell r="C69" t="str">
            <v>Nabte Chab Jesus Alejandro</v>
          </cell>
          <cell r="D69" t="str">
            <v>BU0066 AUX. SERVICIO A</v>
          </cell>
          <cell r="E69" t="str">
            <v>UNIDAD DEPORTIVA KUKULCAN</v>
          </cell>
          <cell r="F69">
            <v>10</v>
          </cell>
          <cell r="G69">
            <v>5000</v>
          </cell>
        </row>
        <row r="70">
          <cell r="A70" t="str">
            <v>18IC0295</v>
          </cell>
          <cell r="B70">
            <v>38853</v>
          </cell>
          <cell r="C70" t="str">
            <v>Uicab Martinez Jose Luis</v>
          </cell>
          <cell r="D70" t="str">
            <v>BU0061 AUX. SERVICIO B</v>
          </cell>
          <cell r="E70" t="str">
            <v>UNIDAD DEPORTIVA KUKULCAN</v>
          </cell>
          <cell r="F70">
            <v>10</v>
          </cell>
          <cell r="G70">
            <v>5000</v>
          </cell>
        </row>
      </sheetData>
      <sheetData sheetId="7">
        <row r="2">
          <cell r="B2">
            <v>0</v>
          </cell>
          <cell r="C2">
            <v>0</v>
          </cell>
          <cell r="D2">
            <v>0</v>
          </cell>
        </row>
        <row r="3">
          <cell r="B3">
            <v>0</v>
          </cell>
          <cell r="C3">
            <v>0</v>
          </cell>
          <cell r="D3">
            <v>0</v>
          </cell>
        </row>
        <row r="4">
          <cell r="B4">
            <v>0</v>
          </cell>
          <cell r="C4">
            <v>0</v>
          </cell>
          <cell r="D4">
            <v>0</v>
          </cell>
        </row>
        <row r="5">
          <cell r="B5">
            <v>0</v>
          </cell>
          <cell r="C5">
            <v>0</v>
          </cell>
          <cell r="D5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64</v>
          </cell>
          <cell r="C7">
            <v>68</v>
          </cell>
          <cell r="D7">
            <v>34</v>
          </cell>
        </row>
        <row r="8">
          <cell r="B8">
            <v>64</v>
          </cell>
          <cell r="C8">
            <v>68</v>
          </cell>
          <cell r="D8">
            <v>34</v>
          </cell>
        </row>
        <row r="9">
          <cell r="B9">
            <v>64</v>
          </cell>
          <cell r="C9">
            <v>68</v>
          </cell>
          <cell r="D9">
            <v>34</v>
          </cell>
        </row>
        <row r="10">
          <cell r="B10">
            <v>64</v>
          </cell>
          <cell r="C10">
            <v>68</v>
          </cell>
          <cell r="D10">
            <v>34</v>
          </cell>
        </row>
        <row r="11">
          <cell r="B11">
            <v>64</v>
          </cell>
          <cell r="C11">
            <v>68</v>
          </cell>
          <cell r="D11">
            <v>34</v>
          </cell>
        </row>
        <row r="12">
          <cell r="B12">
            <v>120</v>
          </cell>
          <cell r="C12">
            <v>124</v>
          </cell>
          <cell r="D12">
            <v>62</v>
          </cell>
        </row>
        <row r="13">
          <cell r="B13">
            <v>120</v>
          </cell>
          <cell r="C13">
            <v>124</v>
          </cell>
          <cell r="D13">
            <v>62</v>
          </cell>
        </row>
        <row r="14">
          <cell r="B14">
            <v>120</v>
          </cell>
          <cell r="C14">
            <v>124</v>
          </cell>
          <cell r="D14">
            <v>62</v>
          </cell>
        </row>
        <row r="15">
          <cell r="B15">
            <v>120</v>
          </cell>
          <cell r="C15">
            <v>124</v>
          </cell>
          <cell r="D15">
            <v>62</v>
          </cell>
        </row>
        <row r="16">
          <cell r="B16">
            <v>120</v>
          </cell>
          <cell r="C16">
            <v>124</v>
          </cell>
          <cell r="D16">
            <v>62</v>
          </cell>
        </row>
        <row r="17">
          <cell r="B17">
            <v>178</v>
          </cell>
          <cell r="C17">
            <v>186</v>
          </cell>
          <cell r="D17">
            <v>93</v>
          </cell>
        </row>
        <row r="18">
          <cell r="B18">
            <v>178</v>
          </cell>
          <cell r="C18">
            <v>186</v>
          </cell>
          <cell r="D18">
            <v>93</v>
          </cell>
        </row>
        <row r="19">
          <cell r="B19">
            <v>178</v>
          </cell>
          <cell r="C19">
            <v>186</v>
          </cell>
          <cell r="D19">
            <v>93</v>
          </cell>
        </row>
        <row r="20">
          <cell r="B20">
            <v>178</v>
          </cell>
          <cell r="C20">
            <v>186</v>
          </cell>
          <cell r="D20">
            <v>93</v>
          </cell>
        </row>
        <row r="21">
          <cell r="B21">
            <v>178</v>
          </cell>
          <cell r="C21">
            <v>186</v>
          </cell>
          <cell r="D21">
            <v>93</v>
          </cell>
        </row>
        <row r="22">
          <cell r="B22">
            <v>240</v>
          </cell>
          <cell r="C22">
            <v>250</v>
          </cell>
          <cell r="D22">
            <v>125</v>
          </cell>
        </row>
        <row r="23">
          <cell r="B23">
            <v>240</v>
          </cell>
          <cell r="C23">
            <v>250</v>
          </cell>
          <cell r="D23">
            <v>125</v>
          </cell>
        </row>
        <row r="24">
          <cell r="B24">
            <v>240</v>
          </cell>
          <cell r="C24">
            <v>250</v>
          </cell>
          <cell r="D24">
            <v>125</v>
          </cell>
        </row>
        <row r="25">
          <cell r="B25">
            <v>240</v>
          </cell>
          <cell r="C25">
            <v>250</v>
          </cell>
          <cell r="D25">
            <v>125</v>
          </cell>
        </row>
        <row r="26">
          <cell r="B26">
            <v>240</v>
          </cell>
          <cell r="C26">
            <v>250</v>
          </cell>
          <cell r="D26">
            <v>125</v>
          </cell>
        </row>
        <row r="27">
          <cell r="B27">
            <v>306</v>
          </cell>
          <cell r="C27">
            <v>318</v>
          </cell>
          <cell r="D27">
            <v>159</v>
          </cell>
        </row>
        <row r="28">
          <cell r="B28">
            <v>306</v>
          </cell>
          <cell r="C28">
            <v>318</v>
          </cell>
          <cell r="D28">
            <v>159</v>
          </cell>
        </row>
        <row r="29">
          <cell r="B29">
            <v>306</v>
          </cell>
          <cell r="C29">
            <v>318</v>
          </cell>
          <cell r="D29">
            <v>159</v>
          </cell>
        </row>
        <row r="30">
          <cell r="B30">
            <v>306</v>
          </cell>
          <cell r="C30">
            <v>318</v>
          </cell>
          <cell r="D30">
            <v>159</v>
          </cell>
        </row>
        <row r="31">
          <cell r="B31">
            <v>306</v>
          </cell>
          <cell r="C31">
            <v>318</v>
          </cell>
          <cell r="D31">
            <v>159</v>
          </cell>
        </row>
        <row r="32">
          <cell r="B32">
            <v>306</v>
          </cell>
          <cell r="C32">
            <v>318</v>
          </cell>
          <cell r="D32">
            <v>159</v>
          </cell>
        </row>
        <row r="33">
          <cell r="B33">
            <v>306</v>
          </cell>
          <cell r="C33">
            <v>318</v>
          </cell>
          <cell r="D33">
            <v>159</v>
          </cell>
        </row>
        <row r="34">
          <cell r="B34">
            <v>306</v>
          </cell>
          <cell r="C34">
            <v>318</v>
          </cell>
          <cell r="D34">
            <v>159</v>
          </cell>
        </row>
        <row r="35">
          <cell r="B35">
            <v>306</v>
          </cell>
          <cell r="C35">
            <v>318</v>
          </cell>
          <cell r="D35">
            <v>159</v>
          </cell>
        </row>
        <row r="36">
          <cell r="B36">
            <v>306</v>
          </cell>
          <cell r="C36">
            <v>318</v>
          </cell>
          <cell r="D36">
            <v>159</v>
          </cell>
        </row>
        <row r="37">
          <cell r="B37">
            <v>306</v>
          </cell>
          <cell r="C37">
            <v>318</v>
          </cell>
          <cell r="D37">
            <v>159</v>
          </cell>
        </row>
        <row r="38">
          <cell r="B38">
            <v>306</v>
          </cell>
          <cell r="C38">
            <v>318</v>
          </cell>
          <cell r="D38">
            <v>159</v>
          </cell>
        </row>
        <row r="39">
          <cell r="B39">
            <v>306</v>
          </cell>
          <cell r="C39">
            <v>318</v>
          </cell>
          <cell r="D39">
            <v>159</v>
          </cell>
        </row>
        <row r="40">
          <cell r="B40">
            <v>306</v>
          </cell>
          <cell r="C40">
            <v>318</v>
          </cell>
          <cell r="D40">
            <v>159</v>
          </cell>
        </row>
        <row r="41">
          <cell r="B41">
            <v>306</v>
          </cell>
          <cell r="C41">
            <v>318</v>
          </cell>
          <cell r="D41">
            <v>159</v>
          </cell>
        </row>
        <row r="42">
          <cell r="B42">
            <v>306</v>
          </cell>
          <cell r="C42">
            <v>318</v>
          </cell>
          <cell r="D42">
            <v>159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>
        <row r="4">
          <cell r="A4">
            <v>0.01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-Even"/>
      <sheetName val="Honorarios"/>
      <sheetName val="Becas"/>
      <sheetName val="IniDep"/>
      <sheetName val="Apoyos"/>
      <sheetName val="Bono por años de servicio"/>
      <sheetName val="BONO POR AÑOS DE SERVICIO.."/>
      <sheetName val="tabla de bonoañ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>
            <v>2007</v>
          </cell>
          <cell r="C1">
            <v>10</v>
          </cell>
          <cell r="D1">
            <v>5000</v>
          </cell>
        </row>
        <row r="2">
          <cell r="B2">
            <v>2002</v>
          </cell>
          <cell r="C2">
            <v>15</v>
          </cell>
          <cell r="D2">
            <v>7500</v>
          </cell>
        </row>
        <row r="3">
          <cell r="B3">
            <v>1997</v>
          </cell>
          <cell r="C3">
            <v>20</v>
          </cell>
          <cell r="D3">
            <v>10000</v>
          </cell>
        </row>
        <row r="4">
          <cell r="B4">
            <v>1992</v>
          </cell>
          <cell r="C4">
            <v>25</v>
          </cell>
          <cell r="D4">
            <v>12500</v>
          </cell>
        </row>
        <row r="5">
          <cell r="B5">
            <v>1987</v>
          </cell>
          <cell r="C5">
            <v>30</v>
          </cell>
          <cell r="D5">
            <v>15000</v>
          </cell>
        </row>
        <row r="6">
          <cell r="B6">
            <v>1982</v>
          </cell>
          <cell r="C6">
            <v>35</v>
          </cell>
          <cell r="D6">
            <v>17500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gFiltroEmp"/>
      <sheetName val="Configuración"/>
      <sheetName val="TabAnus"/>
      <sheetName val="Centros Reg"/>
      <sheetName val="Becas"/>
      <sheetName val="Apoyos-Iniciacion-Banda Guerra"/>
      <sheetName val="Entrenadores"/>
      <sheetName val="1000 COMPLETA RECATEGORIZANDO"/>
      <sheetName val="3 Resumen Entregar"/>
      <sheetName val="NUEVAS_CATEGORIAS"/>
      <sheetName val="Entrenadores (2)"/>
      <sheetName val="Nuevas Plazas CONSIDERADAS"/>
      <sheetName val="IniDep"/>
      <sheetName val="BG"/>
      <sheetName val="Apoyos"/>
      <sheetName val="Base Eventual "/>
      <sheetName val="Nuevas Plazas.."/>
      <sheetName val="TABULADOR 2012"/>
      <sheetName val="TABULADOR 2012 (2)"/>
      <sheetName val="PLANTILLA"/>
      <sheetName val="Calculo (2)"/>
      <sheetName val="FORMULAS"/>
      <sheetName val="Quinquenios"/>
      <sheetName val="Bono x Años Servicio"/>
      <sheetName val="ExportarPDO"/>
      <sheetName val="ExportarDYH"/>
      <sheetName val="Parametros"/>
      <sheetName val="Funcione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  <sheetName val="Hoja3"/>
      <sheetName val="Hoja1"/>
      <sheetName val="Hoja2"/>
    </sheetNames>
    <sheetDataSet>
      <sheetData sheetId="0"/>
      <sheetData sheetId="1"/>
      <sheetData sheetId="2">
        <row r="4">
          <cell r="A4">
            <v>0.01</v>
          </cell>
        </row>
      </sheetData>
      <sheetData sheetId="3"/>
      <sheetData sheetId="4"/>
      <sheetData sheetId="5"/>
      <sheetData sheetId="6">
        <row r="193">
          <cell r="AL193">
            <v>1985293.3333333337</v>
          </cell>
        </row>
      </sheetData>
      <sheetData sheetId="7"/>
      <sheetData sheetId="8"/>
      <sheetData sheetId="9">
        <row r="2">
          <cell r="B2" t="str">
            <v>Yah Pech Nely Maria</v>
          </cell>
        </row>
      </sheetData>
      <sheetData sheetId="10"/>
      <sheetData sheetId="11"/>
      <sheetData sheetId="12">
        <row r="112">
          <cell r="X112">
            <v>1168000.0000000002</v>
          </cell>
        </row>
      </sheetData>
      <sheetData sheetId="13">
        <row r="41">
          <cell r="V41">
            <v>0</v>
          </cell>
        </row>
      </sheetData>
      <sheetData sheetId="14">
        <row r="139">
          <cell r="X139">
            <v>200000</v>
          </cell>
        </row>
      </sheetData>
      <sheetData sheetId="15">
        <row r="450">
          <cell r="BG450">
            <v>7585479.6073032003</v>
          </cell>
        </row>
      </sheetData>
      <sheetData sheetId="16">
        <row r="133">
          <cell r="BG133">
            <v>9465344.7471439987</v>
          </cell>
        </row>
      </sheetData>
      <sheetData sheetId="17">
        <row r="4">
          <cell r="A4" t="str">
            <v>BU0070 INSTRUCTOR DEPORTIVO A</v>
          </cell>
          <cell r="B4">
            <v>104.24040000000001</v>
          </cell>
          <cell r="C4">
            <v>3127.2120000000004</v>
          </cell>
        </row>
        <row r="5">
          <cell r="A5" t="str">
            <v>BU0068 VIGILANTE A</v>
          </cell>
          <cell r="B5">
            <v>110.5792</v>
          </cell>
          <cell r="C5">
            <v>3317.3760000000002</v>
          </cell>
        </row>
        <row r="6">
          <cell r="A6" t="str">
            <v>BU0065 VIGILANTE B</v>
          </cell>
          <cell r="B6">
            <v>113.2928</v>
          </cell>
          <cell r="C6">
            <v>3398.7840000000001</v>
          </cell>
        </row>
        <row r="7">
          <cell r="A7" t="str">
            <v>BU0066 AUX. SERVICIO A</v>
          </cell>
          <cell r="B7">
            <v>113.2928</v>
          </cell>
          <cell r="C7">
            <v>3398.7840000000001</v>
          </cell>
        </row>
        <row r="8">
          <cell r="A8" t="str">
            <v>BU0064 AUX ADMVO A</v>
          </cell>
          <cell r="B8">
            <v>113.8652</v>
          </cell>
          <cell r="C8">
            <v>3415.9560000000001</v>
          </cell>
        </row>
        <row r="9">
          <cell r="A9" t="str">
            <v>BU0059 AUX ADMVO B</v>
          </cell>
          <cell r="B9">
            <v>115.4552</v>
          </cell>
          <cell r="C9">
            <v>3463.6559999999999</v>
          </cell>
        </row>
        <row r="10">
          <cell r="A10" t="str">
            <v>BU0061 AUX. SERVICIO B</v>
          </cell>
          <cell r="B10">
            <v>115.4552</v>
          </cell>
          <cell r="C10">
            <v>3463.6559999999999</v>
          </cell>
        </row>
        <row r="11">
          <cell r="A11" t="str">
            <v>BU0062 VIGILANTE C</v>
          </cell>
          <cell r="B11">
            <v>115.4552</v>
          </cell>
          <cell r="C11">
            <v>3463.6559999999999</v>
          </cell>
        </row>
        <row r="12">
          <cell r="A12" t="str">
            <v>BU0054 AUX ADMVO C</v>
          </cell>
          <cell r="B12">
            <v>116.81200000000001</v>
          </cell>
          <cell r="C12">
            <v>3504.3600000000006</v>
          </cell>
        </row>
        <row r="13">
          <cell r="A13" t="str">
            <v>BU0055 SECRET A</v>
          </cell>
          <cell r="B13">
            <v>116.81200000000001</v>
          </cell>
          <cell r="C13">
            <v>3504.3600000000006</v>
          </cell>
        </row>
        <row r="14">
          <cell r="A14" t="str">
            <v>BU0058 AUX. SERV. C</v>
          </cell>
          <cell r="B14">
            <v>116.81200000000001</v>
          </cell>
          <cell r="C14">
            <v>3504.3600000000006</v>
          </cell>
        </row>
        <row r="15">
          <cell r="A15" t="str">
            <v>BU0050 AUX ADMVO D</v>
          </cell>
          <cell r="B15">
            <v>118.61400000000002</v>
          </cell>
          <cell r="C15">
            <v>3558.4200000000005</v>
          </cell>
        </row>
        <row r="16">
          <cell r="A16" t="str">
            <v>BU0053 AUX. SERV. D</v>
          </cell>
          <cell r="B16">
            <v>118.61400000000002</v>
          </cell>
          <cell r="C16">
            <v>3558.4200000000005</v>
          </cell>
        </row>
        <row r="17">
          <cell r="A17" t="str">
            <v>BU0048 AUX. SERV. E</v>
          </cell>
          <cell r="B17">
            <v>120.55380000000001</v>
          </cell>
          <cell r="C17">
            <v>3616.6140000000005</v>
          </cell>
        </row>
        <row r="18">
          <cell r="A18" t="str">
            <v>BU0038 AUX. ADMIV. F</v>
          </cell>
          <cell r="B18">
            <v>122.006</v>
          </cell>
          <cell r="C18">
            <v>3660.18</v>
          </cell>
        </row>
        <row r="19">
          <cell r="A19" t="str">
            <v>BU0039 SECRETARIA C</v>
          </cell>
          <cell r="B19">
            <v>122.01660000000001</v>
          </cell>
          <cell r="C19">
            <v>3660.4980000000005</v>
          </cell>
        </row>
        <row r="20">
          <cell r="A20" t="str">
            <v>BU0042 AUX. SERV. F</v>
          </cell>
          <cell r="B20">
            <v>122.01660000000001</v>
          </cell>
          <cell r="C20">
            <v>3660.4980000000005</v>
          </cell>
        </row>
        <row r="21">
          <cell r="A21" t="str">
            <v>BU0036 JEFE DE SECCION A</v>
          </cell>
          <cell r="B21">
            <v>122.69500000000001</v>
          </cell>
          <cell r="C21">
            <v>3680.8500000000004</v>
          </cell>
        </row>
        <row r="22">
          <cell r="A22" t="str">
            <v>BU0026 AUX. ADMIVO. G</v>
          </cell>
          <cell r="B22">
            <v>123.72320000000001</v>
          </cell>
          <cell r="C22">
            <v>3711.6960000000004</v>
          </cell>
        </row>
        <row r="23">
          <cell r="A23" t="str">
            <v>BU0027 SECRETARIA "D"</v>
          </cell>
          <cell r="B23">
            <v>123.72320000000001</v>
          </cell>
          <cell r="C23">
            <v>3711.6960000000004</v>
          </cell>
        </row>
        <row r="24">
          <cell r="A24" t="str">
            <v>BU0029 SUPERVISOR</v>
          </cell>
          <cell r="B24">
            <v>123.72320000000001</v>
          </cell>
          <cell r="C24">
            <v>3711.6960000000004</v>
          </cell>
        </row>
        <row r="25">
          <cell r="A25" t="str">
            <v>BU0032 ENCARGADO A</v>
          </cell>
          <cell r="B25">
            <v>123.72320000000001</v>
          </cell>
          <cell r="C25">
            <v>3711.6960000000004</v>
          </cell>
        </row>
        <row r="26">
          <cell r="A26" t="str">
            <v>BU0033 CHOFER B</v>
          </cell>
          <cell r="B26">
            <v>123.72320000000001</v>
          </cell>
          <cell r="C26">
            <v>3711.6960000000004</v>
          </cell>
        </row>
        <row r="27">
          <cell r="A27" t="str">
            <v>BU0020 CAJERA B</v>
          </cell>
          <cell r="B27">
            <v>125.40860000000001</v>
          </cell>
          <cell r="C27">
            <v>3762.2580000000003</v>
          </cell>
        </row>
        <row r="28">
          <cell r="A28" t="str">
            <v>BU0022 ENCARGADO B</v>
          </cell>
          <cell r="B28">
            <v>125.40860000000001</v>
          </cell>
          <cell r="C28">
            <v>3762.2580000000003</v>
          </cell>
        </row>
        <row r="29">
          <cell r="A29" t="str">
            <v>BU0023 CHOFER C</v>
          </cell>
          <cell r="B29">
            <v>125.40860000000001</v>
          </cell>
          <cell r="C29">
            <v>3762.2580000000003</v>
          </cell>
        </row>
        <row r="30">
          <cell r="A30" t="str">
            <v>BU0014 SECRETARIA E</v>
          </cell>
          <cell r="B30">
            <v>127.1152</v>
          </cell>
          <cell r="C30">
            <v>3813.4560000000001</v>
          </cell>
        </row>
        <row r="31">
          <cell r="A31" t="str">
            <v>BU0012 AUX. ADMIV. H</v>
          </cell>
          <cell r="B31">
            <v>127.12580000000001</v>
          </cell>
          <cell r="C31">
            <v>3813.7740000000003</v>
          </cell>
        </row>
        <row r="32">
          <cell r="A32" t="str">
            <v>BU0017 AUX. SERV. G</v>
          </cell>
          <cell r="B32">
            <v>127.12580000000001</v>
          </cell>
          <cell r="C32">
            <v>3813.7740000000003</v>
          </cell>
        </row>
        <row r="33">
          <cell r="A33" t="str">
            <v>BU0009 AUX. ADMIVO. I</v>
          </cell>
          <cell r="B33">
            <v>129.267</v>
          </cell>
          <cell r="C33">
            <v>3878.0099999999998</v>
          </cell>
        </row>
        <row r="34">
          <cell r="A34" t="str">
            <v>BU0006 SECRETARIA "F"</v>
          </cell>
          <cell r="B34">
            <v>130.51779999999999</v>
          </cell>
          <cell r="C34">
            <v>3915.5339999999997</v>
          </cell>
        </row>
        <row r="35">
          <cell r="A35" t="str">
            <v>BU0003 JEFE DE SECCION "D"</v>
          </cell>
          <cell r="B35">
            <v>132.21380000000002</v>
          </cell>
          <cell r="C35">
            <v>3966.4140000000007</v>
          </cell>
        </row>
        <row r="36">
          <cell r="A36" t="str">
            <v>BU0004 AUX. ADMIV. J</v>
          </cell>
          <cell r="B36">
            <v>132.21380000000002</v>
          </cell>
          <cell r="C36">
            <v>3966.4140000000007</v>
          </cell>
        </row>
        <row r="37">
          <cell r="A37" t="str">
            <v>MM0099 AUX. ADMIV. K</v>
          </cell>
          <cell r="B37">
            <v>133.9204</v>
          </cell>
          <cell r="C37">
            <v>4017.6120000000001</v>
          </cell>
        </row>
        <row r="38">
          <cell r="A38" t="str">
            <v>MM0100 JEFE OFICINA B</v>
          </cell>
          <cell r="B38">
            <v>133.9204</v>
          </cell>
          <cell r="C38">
            <v>4017.6120000000001</v>
          </cell>
        </row>
        <row r="39">
          <cell r="A39" t="str">
            <v>MM0102 ANALISTA ADMIVO. B</v>
          </cell>
          <cell r="B39">
            <v>133.9204</v>
          </cell>
          <cell r="C39">
            <v>4017.6120000000001</v>
          </cell>
        </row>
        <row r="40">
          <cell r="A40" t="str">
            <v>MM0094 JEFE DE OFICINA C</v>
          </cell>
          <cell r="B40">
            <v>139.68680000000001</v>
          </cell>
          <cell r="C40">
            <v>4190.6040000000003</v>
          </cell>
        </row>
        <row r="41">
          <cell r="A41" t="str">
            <v>MM0095 ANALISTA ADMIVO. C</v>
          </cell>
          <cell r="B41">
            <v>139.69739999999999</v>
          </cell>
          <cell r="C41">
            <v>4190.9219999999996</v>
          </cell>
        </row>
        <row r="42">
          <cell r="A42" t="str">
            <v>550    COORDINADOR</v>
          </cell>
          <cell r="B42">
            <v>156.8058</v>
          </cell>
          <cell r="C42">
            <v>4704.174</v>
          </cell>
        </row>
        <row r="43">
          <cell r="A43" t="str">
            <v>MM0042 PROGRAMADOR B</v>
          </cell>
          <cell r="B43">
            <v>161.99980000000002</v>
          </cell>
          <cell r="C43">
            <v>4859.9940000000006</v>
          </cell>
        </row>
        <row r="44">
          <cell r="A44" t="str">
            <v>MM0084 ANALISTA ADMINISTRATIVO D</v>
          </cell>
          <cell r="B44">
            <v>162.02100000000002</v>
          </cell>
          <cell r="C44">
            <v>4860.63</v>
          </cell>
        </row>
        <row r="45">
          <cell r="A45" t="str">
            <v>MM0085 JEFE DE PROGRAMACION</v>
          </cell>
          <cell r="B45">
            <v>162.02100000000002</v>
          </cell>
          <cell r="C45">
            <v>4860.63</v>
          </cell>
        </row>
        <row r="46">
          <cell r="A46" t="str">
            <v>BU0072 INSTRUCTOR DEPORTIVO B</v>
          </cell>
          <cell r="B46">
            <v>169.9392</v>
          </cell>
          <cell r="C46">
            <v>5098.1760000000004</v>
          </cell>
        </row>
        <row r="47">
          <cell r="A47" t="str">
            <v>MM0097 SECRETARIA I</v>
          </cell>
          <cell r="B47">
            <v>184.99120000000002</v>
          </cell>
          <cell r="C47">
            <v>5549.7360000000008</v>
          </cell>
        </row>
        <row r="48">
          <cell r="A48" t="str">
            <v>MM0069 ANALISTA ADVIMO. E</v>
          </cell>
          <cell r="B48">
            <v>193.821</v>
          </cell>
          <cell r="C48">
            <v>5814.63</v>
          </cell>
        </row>
        <row r="49">
          <cell r="A49" t="str">
            <v>MM0062 ANALISTA ADMVO. F</v>
          </cell>
          <cell r="B49">
            <v>210.42900000000003</v>
          </cell>
          <cell r="C49">
            <v>6312.8700000000008</v>
          </cell>
        </row>
        <row r="50">
          <cell r="A50" t="str">
            <v>MM0104 PROMOTOR A</v>
          </cell>
          <cell r="B50">
            <v>218.83380000000002</v>
          </cell>
          <cell r="C50">
            <v>6565.014000000001</v>
          </cell>
        </row>
        <row r="51">
          <cell r="A51" t="str">
            <v>MM0044 COORDINADOR DE PROYECTOS</v>
          </cell>
          <cell r="B51">
            <v>242.31780000000001</v>
          </cell>
          <cell r="C51">
            <v>7269.5340000000006</v>
          </cell>
        </row>
        <row r="52">
          <cell r="A52" t="str">
            <v>MM0041 PROGRAMADOR D</v>
          </cell>
          <cell r="B52">
            <v>250.78440000000001</v>
          </cell>
          <cell r="C52">
            <v>7523.5320000000002</v>
          </cell>
        </row>
        <row r="53">
          <cell r="A53" t="str">
            <v>MM0027 COORDINADOR A</v>
          </cell>
          <cell r="B53">
            <v>322.42089999999996</v>
          </cell>
          <cell r="C53">
            <v>9672.6269999999986</v>
          </cell>
        </row>
        <row r="54">
          <cell r="A54" t="str">
            <v>MM0013 COORDINADOR B</v>
          </cell>
          <cell r="B54">
            <v>360.4588</v>
          </cell>
          <cell r="C54">
            <v>10813.763999999999</v>
          </cell>
        </row>
        <row r="55">
          <cell r="A55" t="str">
            <v>SC0097 COORDINADOR C</v>
          </cell>
          <cell r="B55">
            <v>410.30050000000006</v>
          </cell>
          <cell r="C55">
            <v>12309.015000000001</v>
          </cell>
        </row>
        <row r="56">
          <cell r="A56" t="str">
            <v>SC0098 COORDINADOR D</v>
          </cell>
          <cell r="B56">
            <v>507.18230000000005</v>
          </cell>
          <cell r="C56">
            <v>15215.469000000001</v>
          </cell>
        </row>
        <row r="57">
          <cell r="A57" t="str">
            <v>SC0041 CONTRALOR INT. B</v>
          </cell>
          <cell r="B57">
            <v>764.13</v>
          </cell>
          <cell r="C57">
            <v>22923.9</v>
          </cell>
        </row>
        <row r="58">
          <cell r="A58" t="str">
            <v>SC0043 JEFE DE DEPTO. B</v>
          </cell>
          <cell r="B58">
            <v>764.13</v>
          </cell>
          <cell r="C58">
            <v>22923.9</v>
          </cell>
        </row>
        <row r="59">
          <cell r="A59" t="str">
            <v>SC0029 JEFE DE DEPTO. C</v>
          </cell>
          <cell r="B59">
            <v>1032.51</v>
          </cell>
          <cell r="C59">
            <v>30975.3</v>
          </cell>
        </row>
        <row r="60">
          <cell r="A60" t="str">
            <v>SC0064 SUBDIRECTOR</v>
          </cell>
          <cell r="B60">
            <v>1146.5</v>
          </cell>
          <cell r="C60">
            <v>34395</v>
          </cell>
        </row>
        <row r="61">
          <cell r="A61" t="str">
            <v>SC0022 DIRECTOR A</v>
          </cell>
          <cell r="B61">
            <v>1241.1099999999999</v>
          </cell>
          <cell r="C61">
            <v>37233.299999999996</v>
          </cell>
        </row>
        <row r="62">
          <cell r="A62" t="str">
            <v>SC0013 DIRECTOR B</v>
          </cell>
          <cell r="B62">
            <v>1551.38</v>
          </cell>
          <cell r="C62">
            <v>46541.4</v>
          </cell>
        </row>
        <row r="63">
          <cell r="A63" t="str">
            <v>SC0164 DIRECTOR GENERAL</v>
          </cell>
          <cell r="B63">
            <v>2496.0100000000002</v>
          </cell>
          <cell r="C63">
            <v>74880.3</v>
          </cell>
        </row>
      </sheetData>
      <sheetData sheetId="18"/>
      <sheetData sheetId="19"/>
      <sheetData sheetId="20"/>
      <sheetData sheetId="21"/>
      <sheetData sheetId="22">
        <row r="2">
          <cell r="B2">
            <v>0</v>
          </cell>
          <cell r="C2">
            <v>0</v>
          </cell>
          <cell r="D2">
            <v>0</v>
          </cell>
        </row>
        <row r="3">
          <cell r="B3">
            <v>0</v>
          </cell>
          <cell r="C3">
            <v>0</v>
          </cell>
          <cell r="D3">
            <v>0</v>
          </cell>
        </row>
        <row r="4">
          <cell r="B4">
            <v>0</v>
          </cell>
          <cell r="C4">
            <v>0</v>
          </cell>
          <cell r="D4">
            <v>0</v>
          </cell>
        </row>
        <row r="5">
          <cell r="B5">
            <v>0</v>
          </cell>
          <cell r="C5">
            <v>0</v>
          </cell>
          <cell r="D5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38</v>
          </cell>
          <cell r="C7">
            <v>40</v>
          </cell>
          <cell r="D7">
            <v>20</v>
          </cell>
        </row>
        <row r="8">
          <cell r="B8">
            <v>38</v>
          </cell>
          <cell r="C8">
            <v>40</v>
          </cell>
          <cell r="D8">
            <v>20</v>
          </cell>
        </row>
        <row r="9">
          <cell r="B9">
            <v>38</v>
          </cell>
          <cell r="C9">
            <v>40</v>
          </cell>
          <cell r="D9">
            <v>20</v>
          </cell>
        </row>
        <row r="10">
          <cell r="B10">
            <v>38</v>
          </cell>
          <cell r="C10">
            <v>40</v>
          </cell>
          <cell r="D10">
            <v>20</v>
          </cell>
        </row>
        <row r="11">
          <cell r="B11">
            <v>38</v>
          </cell>
          <cell r="C11">
            <v>40</v>
          </cell>
          <cell r="D11">
            <v>20</v>
          </cell>
        </row>
        <row r="12">
          <cell r="B12">
            <v>71</v>
          </cell>
          <cell r="C12">
            <v>74</v>
          </cell>
          <cell r="D12">
            <v>37</v>
          </cell>
        </row>
        <row r="13">
          <cell r="B13">
            <v>71</v>
          </cell>
          <cell r="C13">
            <v>74</v>
          </cell>
          <cell r="D13">
            <v>37</v>
          </cell>
        </row>
        <row r="14">
          <cell r="B14">
            <v>71</v>
          </cell>
          <cell r="C14">
            <v>74</v>
          </cell>
          <cell r="D14">
            <v>37</v>
          </cell>
        </row>
        <row r="15">
          <cell r="B15">
            <v>71</v>
          </cell>
          <cell r="C15">
            <v>74</v>
          </cell>
          <cell r="D15">
            <v>37</v>
          </cell>
        </row>
        <row r="16">
          <cell r="B16">
            <v>71</v>
          </cell>
          <cell r="C16">
            <v>74</v>
          </cell>
          <cell r="D16">
            <v>37</v>
          </cell>
        </row>
        <row r="17">
          <cell r="B17">
            <v>108</v>
          </cell>
          <cell r="C17">
            <v>113</v>
          </cell>
          <cell r="D17">
            <v>56.5</v>
          </cell>
        </row>
        <row r="18">
          <cell r="B18">
            <v>108</v>
          </cell>
          <cell r="C18">
            <v>113</v>
          </cell>
          <cell r="D18">
            <v>56.5</v>
          </cell>
        </row>
        <row r="19">
          <cell r="B19">
            <v>108</v>
          </cell>
          <cell r="C19">
            <v>113</v>
          </cell>
          <cell r="D19">
            <v>56.5</v>
          </cell>
        </row>
        <row r="20">
          <cell r="B20">
            <v>108</v>
          </cell>
          <cell r="C20">
            <v>113</v>
          </cell>
          <cell r="D20">
            <v>56.5</v>
          </cell>
        </row>
        <row r="21">
          <cell r="B21">
            <v>108</v>
          </cell>
          <cell r="C21">
            <v>113</v>
          </cell>
          <cell r="D21">
            <v>56.5</v>
          </cell>
        </row>
        <row r="22">
          <cell r="B22">
            <v>144</v>
          </cell>
          <cell r="C22">
            <v>150</v>
          </cell>
          <cell r="D22">
            <v>75</v>
          </cell>
        </row>
        <row r="23">
          <cell r="B23">
            <v>144</v>
          </cell>
          <cell r="C23">
            <v>150</v>
          </cell>
          <cell r="D23">
            <v>75</v>
          </cell>
        </row>
        <row r="24">
          <cell r="B24">
            <v>144</v>
          </cell>
          <cell r="C24">
            <v>150</v>
          </cell>
          <cell r="D24">
            <v>75</v>
          </cell>
        </row>
        <row r="25">
          <cell r="B25">
            <v>144</v>
          </cell>
          <cell r="C25">
            <v>150</v>
          </cell>
          <cell r="D25">
            <v>75</v>
          </cell>
        </row>
        <row r="26">
          <cell r="B26">
            <v>144</v>
          </cell>
          <cell r="C26">
            <v>150</v>
          </cell>
          <cell r="D26">
            <v>75</v>
          </cell>
        </row>
        <row r="27">
          <cell r="B27">
            <v>184</v>
          </cell>
          <cell r="C27">
            <v>192</v>
          </cell>
          <cell r="D27">
            <v>96</v>
          </cell>
        </row>
        <row r="28">
          <cell r="B28">
            <v>184</v>
          </cell>
          <cell r="C28">
            <v>192</v>
          </cell>
          <cell r="D28">
            <v>96</v>
          </cell>
        </row>
        <row r="29">
          <cell r="B29">
            <v>184</v>
          </cell>
          <cell r="C29">
            <v>192</v>
          </cell>
          <cell r="D29">
            <v>96</v>
          </cell>
        </row>
        <row r="30">
          <cell r="B30">
            <v>184</v>
          </cell>
          <cell r="C30">
            <v>192</v>
          </cell>
          <cell r="D30">
            <v>96</v>
          </cell>
        </row>
        <row r="31">
          <cell r="B31">
            <v>184</v>
          </cell>
          <cell r="C31">
            <v>192</v>
          </cell>
          <cell r="D31">
            <v>96</v>
          </cell>
        </row>
        <row r="32">
          <cell r="B32">
            <v>184</v>
          </cell>
          <cell r="C32">
            <v>192</v>
          </cell>
          <cell r="D32">
            <v>96</v>
          </cell>
        </row>
        <row r="33">
          <cell r="B33">
            <v>184</v>
          </cell>
          <cell r="C33">
            <v>192</v>
          </cell>
          <cell r="D33">
            <v>96</v>
          </cell>
        </row>
        <row r="34">
          <cell r="B34">
            <v>184</v>
          </cell>
          <cell r="C34">
            <v>192</v>
          </cell>
          <cell r="D34">
            <v>96</v>
          </cell>
        </row>
        <row r="35">
          <cell r="B35">
            <v>184</v>
          </cell>
          <cell r="C35">
            <v>192</v>
          </cell>
          <cell r="D35">
            <v>96</v>
          </cell>
        </row>
        <row r="36">
          <cell r="B36">
            <v>184</v>
          </cell>
          <cell r="C36">
            <v>192</v>
          </cell>
          <cell r="D36">
            <v>96</v>
          </cell>
        </row>
        <row r="37">
          <cell r="B37">
            <v>184</v>
          </cell>
          <cell r="C37">
            <v>192</v>
          </cell>
          <cell r="D37">
            <v>96</v>
          </cell>
        </row>
        <row r="38">
          <cell r="B38">
            <v>184</v>
          </cell>
          <cell r="C38">
            <v>192</v>
          </cell>
          <cell r="D38">
            <v>96</v>
          </cell>
        </row>
        <row r="39">
          <cell r="B39">
            <v>184</v>
          </cell>
          <cell r="C39">
            <v>192</v>
          </cell>
          <cell r="D39">
            <v>96</v>
          </cell>
        </row>
        <row r="40">
          <cell r="B40">
            <v>184</v>
          </cell>
          <cell r="C40">
            <v>192</v>
          </cell>
          <cell r="D40">
            <v>96</v>
          </cell>
        </row>
        <row r="41">
          <cell r="B41">
            <v>184</v>
          </cell>
          <cell r="C41">
            <v>192</v>
          </cell>
          <cell r="D41">
            <v>96</v>
          </cell>
        </row>
        <row r="42">
          <cell r="B42">
            <v>184</v>
          </cell>
          <cell r="C42">
            <v>192</v>
          </cell>
          <cell r="D42">
            <v>96</v>
          </cell>
        </row>
      </sheetData>
      <sheetData sheetId="23">
        <row r="2">
          <cell r="A2" t="str">
            <v>18IB0154</v>
          </cell>
          <cell r="B2">
            <v>32325</v>
          </cell>
          <cell r="C2" t="str">
            <v>Ojeda Morayta Ana Maria</v>
          </cell>
          <cell r="D2" t="str">
            <v>MM0104 PROMOTOR A</v>
          </cell>
          <cell r="E2" t="str">
            <v>ACTIVACION FISICA</v>
          </cell>
          <cell r="F2">
            <v>12500</v>
          </cell>
          <cell r="G2">
            <v>12500</v>
          </cell>
        </row>
        <row r="3">
          <cell r="A3" t="str">
            <v>18IB0142</v>
          </cell>
          <cell r="B3">
            <v>32339</v>
          </cell>
          <cell r="C3" t="str">
            <v>Mendoza Aguilar Pedro Antonio</v>
          </cell>
          <cell r="D3" t="str">
            <v>MM0041 PROGRAMADOR D</v>
          </cell>
          <cell r="E3" t="str">
            <v>METODOLOGIA</v>
          </cell>
          <cell r="F3">
            <v>12500</v>
          </cell>
          <cell r="G3">
            <v>12500</v>
          </cell>
        </row>
        <row r="4">
          <cell r="A4" t="str">
            <v>18EB0279</v>
          </cell>
          <cell r="B4">
            <v>32340</v>
          </cell>
          <cell r="C4" t="str">
            <v>Garcia Garcia Esperanza</v>
          </cell>
          <cell r="D4" t="str">
            <v>BU0050 AUX ADMVO D</v>
          </cell>
          <cell r="E4" t="str">
            <v>GIMNASIO SOLIDARIDAD</v>
          </cell>
          <cell r="F4">
            <v>12500</v>
          </cell>
          <cell r="G4">
            <v>12500</v>
          </cell>
        </row>
        <row r="5">
          <cell r="A5" t="str">
            <v>18CB0255</v>
          </cell>
          <cell r="B5">
            <v>32356</v>
          </cell>
          <cell r="C5" t="str">
            <v>Hernandez Gongora Eduardo Jesus</v>
          </cell>
          <cell r="D5" t="str">
            <v>BU0061 AUX. SERVICIO B</v>
          </cell>
          <cell r="E5" t="str">
            <v>UNIDAD BENITO JUAREZ</v>
          </cell>
          <cell r="F5">
            <v>12500</v>
          </cell>
          <cell r="G5">
            <v>12500</v>
          </cell>
        </row>
        <row r="6">
          <cell r="A6" t="str">
            <v>18KB0039</v>
          </cell>
          <cell r="B6">
            <v>32356</v>
          </cell>
          <cell r="C6" t="str">
            <v>Quijano Pereira Fernando</v>
          </cell>
          <cell r="D6" t="str">
            <v>BU0036 JEFE DE SECCION A</v>
          </cell>
          <cell r="E6" t="str">
            <v>UNIDAD DEPORTIVA KUKULCAN</v>
          </cell>
          <cell r="F6">
            <v>12500</v>
          </cell>
          <cell r="G6">
            <v>12500</v>
          </cell>
        </row>
        <row r="7">
          <cell r="A7" t="str">
            <v>18IB0112</v>
          </cell>
          <cell r="B7">
            <v>32377</v>
          </cell>
          <cell r="C7" t="str">
            <v>Gutierrez Monjiote Alejandro</v>
          </cell>
          <cell r="D7" t="str">
            <v>550    COORDINADOR</v>
          </cell>
          <cell r="E7" t="str">
            <v>ESTADIO SALVADOR ALVARADO</v>
          </cell>
          <cell r="F7">
            <v>12500</v>
          </cell>
          <cell r="G7">
            <v>12500</v>
          </cell>
        </row>
        <row r="8">
          <cell r="A8" t="str">
            <v>18CB0257</v>
          </cell>
          <cell r="B8">
            <v>32478</v>
          </cell>
          <cell r="C8" t="str">
            <v>Loeza Tun Mariana</v>
          </cell>
          <cell r="D8" t="str">
            <v>MM0099 AUX. ADMIV. K</v>
          </cell>
          <cell r="E8" t="str">
            <v>ESTADIO SALVADOR ALVARADO</v>
          </cell>
          <cell r="F8">
            <v>12500</v>
          </cell>
          <cell r="G8">
            <v>12500</v>
          </cell>
        </row>
        <row r="9">
          <cell r="A9" t="str">
            <v>18IB0100</v>
          </cell>
          <cell r="B9">
            <v>33970</v>
          </cell>
          <cell r="C9" t="str">
            <v>Figueroa Chan Maria Eugenia</v>
          </cell>
          <cell r="D9" t="str">
            <v>MM0013 COORDINADOR B</v>
          </cell>
          <cell r="E9" t="str">
            <v>ALTO RENDIMIENTO</v>
          </cell>
          <cell r="F9">
            <v>10000</v>
          </cell>
          <cell r="G9">
            <v>10000</v>
          </cell>
        </row>
        <row r="10">
          <cell r="A10" t="str">
            <v>18KB0015</v>
          </cell>
          <cell r="B10">
            <v>33985</v>
          </cell>
          <cell r="C10" t="str">
            <v>Garcia Salazar Addy Nelda</v>
          </cell>
          <cell r="D10" t="str">
            <v>MM0094 JEFE DE OFICINA C</v>
          </cell>
          <cell r="E10" t="str">
            <v>UNIDAD DEPORTIVA KUKULCAN</v>
          </cell>
          <cell r="F10">
            <v>10000</v>
          </cell>
          <cell r="G10">
            <v>10000</v>
          </cell>
        </row>
        <row r="11">
          <cell r="A11" t="str">
            <v>18IB0119</v>
          </cell>
          <cell r="B11">
            <v>34029</v>
          </cell>
          <cell r="C11" t="str">
            <v>Juarez Landeros Fernando</v>
          </cell>
          <cell r="D11" t="str">
            <v>MM0027 COORDINADOR A</v>
          </cell>
          <cell r="E11" t="str">
            <v>METODOLOGIA</v>
          </cell>
          <cell r="F11">
            <v>10000</v>
          </cell>
          <cell r="G11">
            <v>10000</v>
          </cell>
        </row>
        <row r="12">
          <cell r="A12" t="str">
            <v>18IB0115</v>
          </cell>
          <cell r="B12">
            <v>34060</v>
          </cell>
          <cell r="C12" t="str">
            <v>Herrera Marrufo Juan Antonio</v>
          </cell>
          <cell r="D12" t="str">
            <v>MM0041 PROGRAMADOR D</v>
          </cell>
          <cell r="E12" t="str">
            <v>UNIDAD DEPORTIVA KUKULCAN</v>
          </cell>
          <cell r="F12">
            <v>10000</v>
          </cell>
          <cell r="G12">
            <v>10000</v>
          </cell>
        </row>
        <row r="13">
          <cell r="A13" t="str">
            <v>18IB0188</v>
          </cell>
          <cell r="B13">
            <v>34105</v>
          </cell>
          <cell r="C13" t="str">
            <v>Sosa Perez Miguel Ricardo</v>
          </cell>
          <cell r="D13" t="str">
            <v>MM0099 AUX. ADMIV. K</v>
          </cell>
          <cell r="E13" t="str">
            <v>COMPLEJO OLIMP. DEP. INALAMBRICA</v>
          </cell>
          <cell r="F13">
            <v>10000</v>
          </cell>
          <cell r="G13">
            <v>10000</v>
          </cell>
        </row>
        <row r="14">
          <cell r="A14" t="str">
            <v>18BB0232</v>
          </cell>
          <cell r="B14">
            <v>34151</v>
          </cell>
          <cell r="C14" t="str">
            <v>Moo Aguayo Manuel David</v>
          </cell>
          <cell r="D14" t="str">
            <v>BU0032 ENCARGADO A</v>
          </cell>
          <cell r="E14" t="str">
            <v>ESTADIO SALVADOR ALVARADO</v>
          </cell>
          <cell r="F14">
            <v>10000</v>
          </cell>
          <cell r="G14">
            <v>10000</v>
          </cell>
        </row>
        <row r="15">
          <cell r="A15" t="str">
            <v>18IB0136</v>
          </cell>
          <cell r="B15">
            <v>34197</v>
          </cell>
          <cell r="C15" t="str">
            <v>Yah Pech Nely Maria</v>
          </cell>
          <cell r="D15" t="str">
            <v>BU0066 AUX. SERVICIO A</v>
          </cell>
          <cell r="E15" t="str">
            <v>GIMNASIO POLIFUNCIONAL</v>
          </cell>
          <cell r="F15">
            <v>10000</v>
          </cell>
          <cell r="G15">
            <v>10000</v>
          </cell>
        </row>
        <row r="16">
          <cell r="A16" t="str">
            <v>18IB0361</v>
          </cell>
          <cell r="B16">
            <v>34213</v>
          </cell>
          <cell r="C16" t="str">
            <v>Aguilar Ramirez Maria Del Socorro</v>
          </cell>
          <cell r="D16" t="str">
            <v>BU0039 SECRETARIA C</v>
          </cell>
          <cell r="E16" t="str">
            <v>GIMNASIO SOLIDARIDAD</v>
          </cell>
          <cell r="F16">
            <v>10000</v>
          </cell>
          <cell r="G16">
            <v>10000</v>
          </cell>
        </row>
        <row r="17">
          <cell r="A17" t="str">
            <v>18KB0055</v>
          </cell>
          <cell r="B17">
            <v>35827</v>
          </cell>
          <cell r="C17" t="str">
            <v>Yama Burgos Ruby Natividad</v>
          </cell>
          <cell r="D17" t="str">
            <v>BU0039 SECRETARIA C</v>
          </cell>
          <cell r="E17" t="str">
            <v>UNIDAD DEPORTIVA KUKULCAN</v>
          </cell>
          <cell r="F17">
            <v>7500</v>
          </cell>
          <cell r="G17">
            <v>7500</v>
          </cell>
        </row>
        <row r="18">
          <cell r="A18" t="str">
            <v>18BB0216</v>
          </cell>
          <cell r="B18">
            <v>35827</v>
          </cell>
          <cell r="C18" t="str">
            <v>. Chavarrea Teresa De Jesus</v>
          </cell>
          <cell r="D18" t="str">
            <v>BU0061 AUX. SERVICIO B</v>
          </cell>
          <cell r="E18" t="str">
            <v>CENTRO DE ALTO RENDIMIENTO DEPORTIVO</v>
          </cell>
          <cell r="F18">
            <v>7500</v>
          </cell>
          <cell r="G18">
            <v>7500</v>
          </cell>
        </row>
        <row r="19">
          <cell r="A19" t="str">
            <v>18PB0297</v>
          </cell>
          <cell r="B19">
            <v>35827</v>
          </cell>
          <cell r="C19" t="str">
            <v>Hernandez Noriega Carlos</v>
          </cell>
          <cell r="D19" t="str">
            <v>BU0003 JEFE DE SECCION "D"</v>
          </cell>
          <cell r="E19" t="str">
            <v>MED. Y CIENCIAS APLICADAS AL DEP.</v>
          </cell>
          <cell r="F19">
            <v>7500</v>
          </cell>
          <cell r="G19">
            <v>7500</v>
          </cell>
        </row>
        <row r="20">
          <cell r="A20" t="str">
            <v>18BB0217</v>
          </cell>
          <cell r="B20">
            <v>35854</v>
          </cell>
          <cell r="C20" t="str">
            <v>Chim Ek Alvaro</v>
          </cell>
          <cell r="D20" t="str">
            <v>BU0061 AUX. SERVICIO B</v>
          </cell>
          <cell r="E20" t="str">
            <v>ESTADIO SALVADOR ALVARADO</v>
          </cell>
          <cell r="F20">
            <v>7500</v>
          </cell>
          <cell r="G20">
            <v>7500</v>
          </cell>
        </row>
        <row r="21">
          <cell r="A21" t="str">
            <v>18IB0067</v>
          </cell>
          <cell r="B21">
            <v>35886</v>
          </cell>
          <cell r="C21" t="str">
            <v>Cantillo Gamboa Ismael</v>
          </cell>
          <cell r="D21" t="str">
            <v>BU0023 CHOFER C</v>
          </cell>
          <cell r="E21" t="str">
            <v>SERVICIOS GENERALES</v>
          </cell>
          <cell r="F21">
            <v>7500</v>
          </cell>
          <cell r="G21">
            <v>7500</v>
          </cell>
        </row>
        <row r="22">
          <cell r="A22" t="str">
            <v>18IB0078</v>
          </cell>
          <cell r="B22">
            <v>35947</v>
          </cell>
          <cell r="C22" t="str">
            <v>Cobos Valdez Jose Rene</v>
          </cell>
          <cell r="D22" t="str">
            <v>BU0066 AUX. SERVICIO A</v>
          </cell>
          <cell r="E22" t="str">
            <v>PISTA DE REMO Y CANOTAJE</v>
          </cell>
          <cell r="F22">
            <v>7500</v>
          </cell>
          <cell r="G22">
            <v>7500</v>
          </cell>
        </row>
        <row r="23">
          <cell r="A23" t="str">
            <v>18KB0040</v>
          </cell>
          <cell r="B23">
            <v>35947</v>
          </cell>
          <cell r="C23" t="str">
            <v>Ramirez Perez Maria Beatriz</v>
          </cell>
          <cell r="D23" t="str">
            <v>MM0084 ANALISTA ADMINISTRATIVO D</v>
          </cell>
          <cell r="E23" t="str">
            <v>UNIDAD DEPORTIVA KUKULCAN</v>
          </cell>
          <cell r="F23">
            <v>7500</v>
          </cell>
          <cell r="G23">
            <v>7500</v>
          </cell>
        </row>
        <row r="24">
          <cell r="A24" t="str">
            <v>18IB0117</v>
          </cell>
          <cell r="B24">
            <v>36008</v>
          </cell>
          <cell r="C24" t="str">
            <v>Huchim Carrillo Reyes Luciano</v>
          </cell>
          <cell r="D24" t="str">
            <v>BU0066 AUX. SERVICIO A</v>
          </cell>
          <cell r="E24" t="str">
            <v>MED. Y CIENCIAS APLICADAS AL DEP.</v>
          </cell>
          <cell r="F24">
            <v>7500</v>
          </cell>
          <cell r="G24">
            <v>7500</v>
          </cell>
        </row>
        <row r="25">
          <cell r="A25" t="str">
            <v>18IB0167</v>
          </cell>
          <cell r="B25">
            <v>36039</v>
          </cell>
          <cell r="C25" t="str">
            <v>Piedra Cazarin Concepcion</v>
          </cell>
          <cell r="D25" t="str">
            <v>BU0027 SECRETARIA "D"</v>
          </cell>
          <cell r="E25" t="str">
            <v>PISTA DE REMO Y CANOTAJE</v>
          </cell>
          <cell r="F25">
            <v>7500</v>
          </cell>
          <cell r="G25">
            <v>7500</v>
          </cell>
        </row>
        <row r="26">
          <cell r="A26" t="str">
            <v>18KB0011</v>
          </cell>
          <cell r="B26">
            <v>36069</v>
          </cell>
          <cell r="C26" t="str">
            <v>Chan Uh Jorge Alberto</v>
          </cell>
          <cell r="D26" t="str">
            <v>BU0061 AUX. SERVICIO B</v>
          </cell>
          <cell r="E26" t="str">
            <v>UNIDAD DEPORTIVA KUKULCAN</v>
          </cell>
          <cell r="F26">
            <v>7500</v>
          </cell>
          <cell r="G26">
            <v>7500</v>
          </cell>
        </row>
        <row r="27">
          <cell r="A27" t="str">
            <v>18IB0066</v>
          </cell>
          <cell r="B27">
            <v>36069</v>
          </cell>
          <cell r="C27" t="str">
            <v>Cano Angulo Jorge Humberto</v>
          </cell>
          <cell r="D27" t="str">
            <v>BU0054 AUX ADMVO C</v>
          </cell>
          <cell r="E27" t="str">
            <v>UNIDAD DEPORTIVA KUKULCAN</v>
          </cell>
          <cell r="F27">
            <v>7500</v>
          </cell>
          <cell r="G27">
            <v>7500</v>
          </cell>
        </row>
        <row r="28">
          <cell r="A28" t="str">
            <v>18EB0274</v>
          </cell>
          <cell r="B28">
            <v>36084</v>
          </cell>
          <cell r="C28" t="str">
            <v>Canto Morayta Enmi Sorgelia</v>
          </cell>
          <cell r="D28" t="str">
            <v>BU0039 SECRETARIA C</v>
          </cell>
          <cell r="E28" t="str">
            <v>CENTRO DE ALTO RENDIMIENTO DEPORTIVO</v>
          </cell>
          <cell r="F28">
            <v>7500</v>
          </cell>
          <cell r="G28">
            <v>7500</v>
          </cell>
        </row>
        <row r="29">
          <cell r="A29" t="str">
            <v>18IC0517</v>
          </cell>
          <cell r="B29">
            <v>37622</v>
          </cell>
          <cell r="C29" t="str">
            <v>Rejon Sanchez Lina</v>
          </cell>
          <cell r="D29" t="str">
            <v>MM0097 SECRETARIA I</v>
          </cell>
          <cell r="E29" t="str">
            <v>MED. Y CIENCIAS APLICADAS AL DEP.</v>
          </cell>
          <cell r="F29">
            <v>5000</v>
          </cell>
          <cell r="G29">
            <v>5000</v>
          </cell>
        </row>
        <row r="30">
          <cell r="A30" t="str">
            <v>18IC0255</v>
          </cell>
          <cell r="B30">
            <v>37622</v>
          </cell>
          <cell r="C30" t="str">
            <v>Ek Ek Eleuterio</v>
          </cell>
          <cell r="D30" t="str">
            <v>BU0023 CHOFER C</v>
          </cell>
          <cell r="E30" t="str">
            <v>CENTRO DE ALTO RENDIMIENTO DEPORTIVO</v>
          </cell>
          <cell r="F30">
            <v>5000</v>
          </cell>
          <cell r="G30">
            <v>5000</v>
          </cell>
        </row>
        <row r="31">
          <cell r="A31" t="str">
            <v>18IC0257</v>
          </cell>
          <cell r="B31">
            <v>37622</v>
          </cell>
          <cell r="C31" t="str">
            <v>Arguelles Santana Wilbert Gabriel</v>
          </cell>
          <cell r="D31" t="str">
            <v>SC0097 COORDINADOR C</v>
          </cell>
          <cell r="E31" t="str">
            <v>UNIDAD DEPORTIVA KUKULCAN</v>
          </cell>
          <cell r="F31">
            <v>5000</v>
          </cell>
          <cell r="G31">
            <v>5000</v>
          </cell>
        </row>
        <row r="32">
          <cell r="A32" t="str">
            <v>18IC0260</v>
          </cell>
          <cell r="B32">
            <v>37637</v>
          </cell>
          <cell r="C32" t="str">
            <v>Gongora Santos Evangelina</v>
          </cell>
          <cell r="D32" t="str">
            <v>BU0020 CAJERA B</v>
          </cell>
          <cell r="E32" t="str">
            <v>DIRECCION DE PROMOCION DEPORTIVA</v>
          </cell>
          <cell r="F32">
            <v>5000</v>
          </cell>
          <cell r="G32">
            <v>5000</v>
          </cell>
        </row>
        <row r="33">
          <cell r="A33" t="str">
            <v>18IC0264</v>
          </cell>
          <cell r="B33">
            <v>37668</v>
          </cell>
          <cell r="C33" t="str">
            <v>Cuevas Bates Ruy Ismael</v>
          </cell>
          <cell r="D33" t="str">
            <v>BU0029 SUPERVISOR</v>
          </cell>
          <cell r="E33" t="str">
            <v>COMPLEJO OLIMP. DEP. INALAMBRICA</v>
          </cell>
          <cell r="F33">
            <v>5000</v>
          </cell>
          <cell r="G33">
            <v>5000</v>
          </cell>
        </row>
        <row r="34">
          <cell r="A34" t="str">
            <v>18IC0263</v>
          </cell>
          <cell r="B34">
            <v>37668</v>
          </cell>
          <cell r="C34" t="str">
            <v>Martinez Cua Jose Modesto</v>
          </cell>
          <cell r="D34" t="str">
            <v>BU0070 INSTRUCTOR DEPORTIVO A</v>
          </cell>
          <cell r="E34" t="str">
            <v>METODOLOGIA</v>
          </cell>
          <cell r="F34">
            <v>5000</v>
          </cell>
          <cell r="G34">
            <v>5000</v>
          </cell>
        </row>
        <row r="35">
          <cell r="A35" t="str">
            <v>18IC0265</v>
          </cell>
          <cell r="B35">
            <v>37668</v>
          </cell>
          <cell r="C35" t="str">
            <v>Pacheco Gomez Manuel Jesus</v>
          </cell>
          <cell r="D35" t="str">
            <v>BU0017 AUX. SERV. G</v>
          </cell>
          <cell r="E35" t="str">
            <v>COMPLEJO OLIMP. DEP. INALAMBRICA</v>
          </cell>
          <cell r="F35">
            <v>5000</v>
          </cell>
          <cell r="G35">
            <v>5000</v>
          </cell>
        </row>
        <row r="36">
          <cell r="A36" t="str">
            <v>18IC0266</v>
          </cell>
          <cell r="B36">
            <v>37671</v>
          </cell>
          <cell r="C36" t="str">
            <v>Lara Tome Astrid Leticia</v>
          </cell>
          <cell r="D36" t="str">
            <v>MM0062 ANALISTA ADMVO. F</v>
          </cell>
          <cell r="E36" t="str">
            <v>UNIDAD DEPORTIVA KUKULCAN</v>
          </cell>
          <cell r="F36">
            <v>5000</v>
          </cell>
          <cell r="G36">
            <v>5000</v>
          </cell>
        </row>
        <row r="37">
          <cell r="A37" t="str">
            <v>18IC0526</v>
          </cell>
          <cell r="B37">
            <v>37681</v>
          </cell>
          <cell r="C37" t="str">
            <v>Pinzon Somohano Jose Ariel</v>
          </cell>
          <cell r="D37" t="str">
            <v>MM0095 ANALISTA ADMIVO. C</v>
          </cell>
          <cell r="E37" t="str">
            <v>CENTROS REG. DE DESARROLLO</v>
          </cell>
          <cell r="F37">
            <v>5000</v>
          </cell>
          <cell r="G37">
            <v>5000</v>
          </cell>
        </row>
        <row r="38">
          <cell r="A38" t="str">
            <v>18IC0268</v>
          </cell>
          <cell r="B38">
            <v>37691</v>
          </cell>
          <cell r="C38" t="str">
            <v>Gutierrez Ceron Karenina</v>
          </cell>
          <cell r="D38" t="str">
            <v>BU0072 INSTRUCTOR DEPORTIVO B</v>
          </cell>
          <cell r="E38" t="str">
            <v>GIMNASIO SOLIDARIDAD</v>
          </cell>
          <cell r="F38">
            <v>5000</v>
          </cell>
          <cell r="G38">
            <v>5000</v>
          </cell>
        </row>
        <row r="39">
          <cell r="A39" t="str">
            <v>18IC0269</v>
          </cell>
          <cell r="B39">
            <v>37712</v>
          </cell>
          <cell r="C39" t="str">
            <v>Camara Chel Leandro Guadalupe</v>
          </cell>
          <cell r="D39" t="str">
            <v>BU0062 VIGILANTE C</v>
          </cell>
          <cell r="E39" t="str">
            <v>UNIDAD DEPORTIVA KUKULCAN</v>
          </cell>
          <cell r="F39">
            <v>5000</v>
          </cell>
          <cell r="G39">
            <v>5000</v>
          </cell>
        </row>
        <row r="40">
          <cell r="A40" t="str">
            <v>18IC0272</v>
          </cell>
          <cell r="B40">
            <v>37727</v>
          </cell>
          <cell r="C40" t="str">
            <v>Varguez Calderon Carlos Renan</v>
          </cell>
          <cell r="D40" t="str">
            <v>BU0068 VIGILANTE A</v>
          </cell>
          <cell r="E40" t="str">
            <v>GIMNASIO SOLIDARIDAD</v>
          </cell>
          <cell r="F40">
            <v>5000</v>
          </cell>
          <cell r="G40">
            <v>5000</v>
          </cell>
        </row>
        <row r="41">
          <cell r="A41" t="str">
            <v>18IC0274</v>
          </cell>
          <cell r="B41">
            <v>37727</v>
          </cell>
          <cell r="C41" t="str">
            <v>Magaña Toledano Edgar Fabian</v>
          </cell>
          <cell r="D41" t="str">
            <v>BU0017 AUX. SERV. G</v>
          </cell>
          <cell r="E41" t="str">
            <v>COMPLEJO OLIMP. DEP. INALAMBRICA</v>
          </cell>
          <cell r="F41">
            <v>5000</v>
          </cell>
          <cell r="G41">
            <v>5000</v>
          </cell>
        </row>
        <row r="42">
          <cell r="A42" t="str">
            <v>18IC0280</v>
          </cell>
          <cell r="B42">
            <v>37757</v>
          </cell>
          <cell r="C42" t="str">
            <v>Matos Yah Jose Humberto</v>
          </cell>
          <cell r="D42" t="str">
            <v>BU0068 VIGILANTE A</v>
          </cell>
          <cell r="E42" t="str">
            <v>ESTADIO SALVADOR ALVARADO</v>
          </cell>
          <cell r="F42">
            <v>5000</v>
          </cell>
          <cell r="G42">
            <v>5000</v>
          </cell>
        </row>
        <row r="43">
          <cell r="A43" t="str">
            <v>18IC0013</v>
          </cell>
          <cell r="B43">
            <v>37775</v>
          </cell>
          <cell r="C43" t="str">
            <v>Herrera Pech Carlos</v>
          </cell>
          <cell r="D43" t="str">
            <v>MM0099 AUX. ADMIV. K</v>
          </cell>
          <cell r="E43" t="str">
            <v>SERVICIOS GENERALES</v>
          </cell>
          <cell r="F43">
            <v>5000</v>
          </cell>
          <cell r="G43">
            <v>5000</v>
          </cell>
        </row>
        <row r="44">
          <cell r="A44" t="str">
            <v>18IC0283</v>
          </cell>
          <cell r="B44">
            <v>37818</v>
          </cell>
          <cell r="C44" t="str">
            <v>Couoh Jimenez Jose Salatiel</v>
          </cell>
          <cell r="D44" t="str">
            <v>BU0066 AUX. SERVICIO A</v>
          </cell>
          <cell r="E44" t="str">
            <v>PISTA DE REMO Y CANOTAJE</v>
          </cell>
          <cell r="F44">
            <v>5000</v>
          </cell>
          <cell r="G44">
            <v>5000</v>
          </cell>
        </row>
        <row r="45">
          <cell r="A45" t="str">
            <v>18IC0550</v>
          </cell>
          <cell r="B45">
            <v>37823</v>
          </cell>
          <cell r="C45" t="str">
            <v>Ku Acosta Karla Mariana De Jesus</v>
          </cell>
          <cell r="D45" t="str">
            <v>SC0097 COORDINADOR C</v>
          </cell>
          <cell r="E45" t="str">
            <v>CONTABILIDAD</v>
          </cell>
          <cell r="F45">
            <v>5000</v>
          </cell>
          <cell r="G45">
            <v>5000</v>
          </cell>
        </row>
        <row r="46">
          <cell r="A46" t="str">
            <v>18IC0286</v>
          </cell>
          <cell r="B46">
            <v>37834</v>
          </cell>
          <cell r="C46" t="str">
            <v>Briceño Ravell Wilberth Raul</v>
          </cell>
          <cell r="D46" t="str">
            <v>MM0099 AUX. ADMIV. K</v>
          </cell>
          <cell r="E46" t="str">
            <v>PISTA DE REMO Y CANOTAJE</v>
          </cell>
          <cell r="F46">
            <v>5000</v>
          </cell>
          <cell r="G46">
            <v>5000</v>
          </cell>
        </row>
        <row r="47">
          <cell r="A47" t="str">
            <v>18IC0002</v>
          </cell>
          <cell r="B47">
            <v>37865</v>
          </cell>
          <cell r="C47" t="str">
            <v>Duarte Casanova Rocio Evelin</v>
          </cell>
          <cell r="D47" t="str">
            <v>BU0064 AUX ADMVO A</v>
          </cell>
          <cell r="E47" t="str">
            <v>GIMNASIO POLIFUNCIONAL</v>
          </cell>
          <cell r="F47">
            <v>5000</v>
          </cell>
          <cell r="G47">
            <v>5000</v>
          </cell>
        </row>
        <row r="48">
          <cell r="A48" t="str">
            <v>18IC0004</v>
          </cell>
          <cell r="B48">
            <v>37865</v>
          </cell>
          <cell r="C48" t="str">
            <v>Chan Canul Veronica De Los Angeles</v>
          </cell>
          <cell r="D48" t="str">
            <v>BU0027 SECRETARIA "D"</v>
          </cell>
          <cell r="E48" t="str">
            <v>CENTRO DEPORTIVO PARALIMPICO</v>
          </cell>
          <cell r="F48">
            <v>5000</v>
          </cell>
          <cell r="G48">
            <v>5000</v>
          </cell>
        </row>
        <row r="49">
          <cell r="A49" t="str">
            <v>18IC0001</v>
          </cell>
          <cell r="B49">
            <v>37868</v>
          </cell>
          <cell r="C49" t="str">
            <v>Balam Pech Maricela De Guadalupe</v>
          </cell>
          <cell r="D49" t="str">
            <v>MM0099 AUX. ADMIV. K</v>
          </cell>
          <cell r="E49" t="str">
            <v>UNIDAD DEPORTIVA DEL SUR</v>
          </cell>
          <cell r="F49">
            <v>5000</v>
          </cell>
          <cell r="G49">
            <v>5000</v>
          </cell>
        </row>
        <row r="50">
          <cell r="A50" t="str">
            <v>18IC0007</v>
          </cell>
          <cell r="B50">
            <v>37880</v>
          </cell>
          <cell r="C50" t="str">
            <v>Moguel Marin Jose Rodolfo</v>
          </cell>
          <cell r="D50" t="str">
            <v>BU0009 AUX. ADMIVO. I</v>
          </cell>
          <cell r="E50" t="str">
            <v>COMPLEJO OLIMP. DEP. INALAMBRICA</v>
          </cell>
          <cell r="F50">
            <v>5000</v>
          </cell>
          <cell r="G50">
            <v>5000</v>
          </cell>
        </row>
        <row r="51">
          <cell r="A51" t="str">
            <v>18IC0005</v>
          </cell>
          <cell r="B51">
            <v>37880</v>
          </cell>
          <cell r="C51" t="str">
            <v>Sansores Cruz Marcos Joel</v>
          </cell>
          <cell r="D51" t="str">
            <v>BU0066 AUX. SERVICIO A</v>
          </cell>
          <cell r="E51" t="str">
            <v>UNIDAD DEPORTIVA KUKULCAN</v>
          </cell>
          <cell r="F51">
            <v>5000</v>
          </cell>
          <cell r="G51">
            <v>5000</v>
          </cell>
        </row>
        <row r="52">
          <cell r="A52" t="str">
            <v>18IC0010</v>
          </cell>
          <cell r="B52">
            <v>37915</v>
          </cell>
          <cell r="C52" t="str">
            <v>G. Canton Ruz Elias Rene</v>
          </cell>
          <cell r="D52" t="str">
            <v>BU0017 AUX. SERV. G</v>
          </cell>
          <cell r="E52" t="str">
            <v>SERVICIOS GENERALES</v>
          </cell>
          <cell r="F52">
            <v>5000</v>
          </cell>
          <cell r="G52">
            <v>5000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A2" t="str">
            <v>BU0070 INSTRUCTOR DEPORTIVO A</v>
          </cell>
        </row>
      </sheetData>
      <sheetData sheetId="44"/>
      <sheetData sheetId="4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55"/>
  <sheetViews>
    <sheetView showGridLines="0" tabSelected="1" workbookViewId="0">
      <selection activeCell="B62" sqref="B62"/>
    </sheetView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4195</v>
      </c>
      <c r="C2" s="637"/>
    </row>
    <row r="3" spans="2:3" x14ac:dyDescent="0.3">
      <c r="B3" s="1" t="s">
        <v>0</v>
      </c>
      <c r="C3" s="1" t="s">
        <v>53</v>
      </c>
    </row>
    <row r="4" spans="2:3" x14ac:dyDescent="0.3">
      <c r="B4" s="2" t="s">
        <v>1</v>
      </c>
      <c r="C4" s="4" t="s">
        <v>54</v>
      </c>
    </row>
    <row r="5" spans="2:3" x14ac:dyDescent="0.3">
      <c r="B5" s="2" t="s">
        <v>2</v>
      </c>
      <c r="C5" s="4" t="s">
        <v>55</v>
      </c>
    </row>
    <row r="6" spans="2:3" x14ac:dyDescent="0.3">
      <c r="B6" s="2" t="s">
        <v>3</v>
      </c>
      <c r="C6" s="4" t="s">
        <v>56</v>
      </c>
    </row>
    <row r="7" spans="2:3" x14ac:dyDescent="0.3">
      <c r="B7" s="2" t="s">
        <v>4</v>
      </c>
      <c r="C7" s="4" t="s">
        <v>57</v>
      </c>
    </row>
    <row r="8" spans="2:3" x14ac:dyDescent="0.3">
      <c r="B8" s="2" t="s">
        <v>5</v>
      </c>
      <c r="C8" s="4" t="s">
        <v>58</v>
      </c>
    </row>
    <row r="9" spans="2:3" x14ac:dyDescent="0.3">
      <c r="B9" s="2" t="s">
        <v>6</v>
      </c>
      <c r="C9" s="4" t="s">
        <v>59</v>
      </c>
    </row>
    <row r="10" spans="2:3" x14ac:dyDescent="0.3">
      <c r="B10" s="2" t="s">
        <v>7</v>
      </c>
      <c r="C10" s="4" t="s">
        <v>60</v>
      </c>
    </row>
    <row r="11" spans="2:3" x14ac:dyDescent="0.3">
      <c r="B11" s="2" t="s">
        <v>8</v>
      </c>
      <c r="C11" s="4" t="s">
        <v>61</v>
      </c>
    </row>
    <row r="12" spans="2:3" x14ac:dyDescent="0.3">
      <c r="B12" s="2" t="s">
        <v>9</v>
      </c>
      <c r="C12" s="4" t="s">
        <v>62</v>
      </c>
    </row>
    <row r="13" spans="2:3" x14ac:dyDescent="0.3">
      <c r="B13" s="2" t="s">
        <v>10</v>
      </c>
      <c r="C13" s="4" t="s">
        <v>63</v>
      </c>
    </row>
    <row r="14" spans="2:3" x14ac:dyDescent="0.3">
      <c r="B14" s="2" t="s">
        <v>11</v>
      </c>
      <c r="C14" s="4" t="s">
        <v>64</v>
      </c>
    </row>
    <row r="15" spans="2:3" x14ac:dyDescent="0.3">
      <c r="B15" s="2" t="s">
        <v>12</v>
      </c>
      <c r="C15" s="4" t="s">
        <v>65</v>
      </c>
    </row>
    <row r="16" spans="2:3" x14ac:dyDescent="0.3">
      <c r="B16" s="2" t="s">
        <v>13</v>
      </c>
      <c r="C16" s="4" t="s">
        <v>66</v>
      </c>
    </row>
    <row r="17" spans="2:3" x14ac:dyDescent="0.3">
      <c r="B17" s="2" t="s">
        <v>14</v>
      </c>
      <c r="C17" s="4" t="s">
        <v>67</v>
      </c>
    </row>
    <row r="18" spans="2:3" x14ac:dyDescent="0.3">
      <c r="B18" s="2" t="s">
        <v>15</v>
      </c>
      <c r="C18" s="4" t="s">
        <v>68</v>
      </c>
    </row>
    <row r="19" spans="2:3" x14ac:dyDescent="0.3">
      <c r="B19" s="2" t="s">
        <v>16</v>
      </c>
      <c r="C19" s="4" t="s">
        <v>69</v>
      </c>
    </row>
    <row r="20" spans="2:3" x14ac:dyDescent="0.3">
      <c r="B20" s="2" t="s">
        <v>17</v>
      </c>
      <c r="C20" s="4" t="s">
        <v>70</v>
      </c>
    </row>
    <row r="21" spans="2:3" x14ac:dyDescent="0.3">
      <c r="B21" s="2" t="s">
        <v>18</v>
      </c>
      <c r="C21" s="4" t="s">
        <v>71</v>
      </c>
    </row>
    <row r="22" spans="2:3" x14ac:dyDescent="0.3">
      <c r="B22" s="2" t="s">
        <v>19</v>
      </c>
      <c r="C22" s="4" t="s">
        <v>72</v>
      </c>
    </row>
    <row r="23" spans="2:3" x14ac:dyDescent="0.3">
      <c r="B23" s="2" t="s">
        <v>20</v>
      </c>
      <c r="C23" s="4" t="s">
        <v>73</v>
      </c>
    </row>
    <row r="24" spans="2:3" x14ac:dyDescent="0.3">
      <c r="B24" s="2" t="s">
        <v>21</v>
      </c>
      <c r="C24" s="4" t="s">
        <v>74</v>
      </c>
    </row>
    <row r="25" spans="2:3" x14ac:dyDescent="0.3">
      <c r="B25" s="2" t="s">
        <v>22</v>
      </c>
      <c r="C25" s="4" t="s">
        <v>75</v>
      </c>
    </row>
    <row r="26" spans="2:3" x14ac:dyDescent="0.3">
      <c r="B26" s="2" t="s">
        <v>23</v>
      </c>
      <c r="C26" s="4" t="s">
        <v>76</v>
      </c>
    </row>
    <row r="27" spans="2:3" x14ac:dyDescent="0.3">
      <c r="B27" s="2" t="s">
        <v>24</v>
      </c>
      <c r="C27" s="4" t="s">
        <v>77</v>
      </c>
    </row>
    <row r="28" spans="2:3" x14ac:dyDescent="0.3">
      <c r="B28" s="2" t="s">
        <v>25</v>
      </c>
      <c r="C28" s="4" t="s">
        <v>78</v>
      </c>
    </row>
    <row r="29" spans="2:3" ht="26.4" x14ac:dyDescent="0.3">
      <c r="B29" s="2" t="s">
        <v>26</v>
      </c>
      <c r="C29" s="4" t="s">
        <v>79</v>
      </c>
    </row>
    <row r="30" spans="2:3" x14ac:dyDescent="0.3">
      <c r="B30" s="2" t="s">
        <v>27</v>
      </c>
      <c r="C30" s="4" t="s">
        <v>80</v>
      </c>
    </row>
    <row r="31" spans="2:3" x14ac:dyDescent="0.3">
      <c r="B31" s="2" t="s">
        <v>28</v>
      </c>
      <c r="C31" s="4" t="s">
        <v>81</v>
      </c>
    </row>
    <row r="32" spans="2:3" x14ac:dyDescent="0.3">
      <c r="B32" s="2" t="s">
        <v>29</v>
      </c>
      <c r="C32" s="4" t="s">
        <v>82</v>
      </c>
    </row>
    <row r="33" spans="2:3" x14ac:dyDescent="0.3">
      <c r="B33" s="2" t="s">
        <v>30</v>
      </c>
      <c r="C33" s="4" t="s">
        <v>83</v>
      </c>
    </row>
    <row r="34" spans="2:3" x14ac:dyDescent="0.3">
      <c r="B34" s="2" t="s">
        <v>31</v>
      </c>
      <c r="C34" s="4" t="s">
        <v>84</v>
      </c>
    </row>
    <row r="35" spans="2:3" x14ac:dyDescent="0.3">
      <c r="B35" s="2" t="s">
        <v>32</v>
      </c>
      <c r="C35" s="4" t="s">
        <v>85</v>
      </c>
    </row>
    <row r="36" spans="2:3" x14ac:dyDescent="0.3">
      <c r="B36" s="2" t="s">
        <v>33</v>
      </c>
      <c r="C36" s="4" t="s">
        <v>86</v>
      </c>
    </row>
    <row r="37" spans="2:3" x14ac:dyDescent="0.3">
      <c r="B37" s="2" t="s">
        <v>34</v>
      </c>
      <c r="C37" s="4" t="s">
        <v>87</v>
      </c>
    </row>
    <row r="38" spans="2:3" x14ac:dyDescent="0.3">
      <c r="B38" s="2" t="s">
        <v>35</v>
      </c>
      <c r="C38" s="4" t="s">
        <v>88</v>
      </c>
    </row>
    <row r="39" spans="2:3" x14ac:dyDescent="0.3">
      <c r="B39" s="2" t="s">
        <v>36</v>
      </c>
      <c r="C39" s="4" t="s">
        <v>89</v>
      </c>
    </row>
    <row r="40" spans="2:3" x14ac:dyDescent="0.3">
      <c r="B40" s="2" t="s">
        <v>37</v>
      </c>
      <c r="C40" s="4" t="s">
        <v>90</v>
      </c>
    </row>
    <row r="41" spans="2:3" x14ac:dyDescent="0.3">
      <c r="B41" s="2" t="s">
        <v>38</v>
      </c>
      <c r="C41" s="4" t="s">
        <v>91</v>
      </c>
    </row>
    <row r="42" spans="2:3" x14ac:dyDescent="0.3">
      <c r="B42" s="2" t="s">
        <v>39</v>
      </c>
      <c r="C42" s="4" t="s">
        <v>92</v>
      </c>
    </row>
    <row r="43" spans="2:3" x14ac:dyDescent="0.3">
      <c r="B43" s="2" t="s">
        <v>40</v>
      </c>
      <c r="C43" s="4" t="s">
        <v>93</v>
      </c>
    </row>
    <row r="44" spans="2:3" x14ac:dyDescent="0.3">
      <c r="B44" s="2" t="s">
        <v>41</v>
      </c>
      <c r="C44" s="4" t="s">
        <v>94</v>
      </c>
    </row>
    <row r="45" spans="2:3" x14ac:dyDescent="0.3">
      <c r="B45" s="2" t="s">
        <v>42</v>
      </c>
      <c r="C45" s="4" t="s">
        <v>95</v>
      </c>
    </row>
    <row r="46" spans="2:3" x14ac:dyDescent="0.3">
      <c r="B46" s="2" t="s">
        <v>43</v>
      </c>
      <c r="C46" s="4" t="s">
        <v>96</v>
      </c>
    </row>
    <row r="47" spans="2:3" x14ac:dyDescent="0.3">
      <c r="B47" s="2" t="s">
        <v>44</v>
      </c>
      <c r="C47" s="4" t="s">
        <v>97</v>
      </c>
    </row>
    <row r="48" spans="2:3" x14ac:dyDescent="0.3">
      <c r="B48" s="2" t="s">
        <v>45</v>
      </c>
      <c r="C48" s="4" t="s">
        <v>98</v>
      </c>
    </row>
    <row r="49" spans="2:3" x14ac:dyDescent="0.3">
      <c r="B49" s="2" t="s">
        <v>46</v>
      </c>
      <c r="C49" s="4" t="s">
        <v>99</v>
      </c>
    </row>
    <row r="50" spans="2:3" x14ac:dyDescent="0.3">
      <c r="B50" s="2" t="s">
        <v>47</v>
      </c>
      <c r="C50" s="4" t="s">
        <v>100</v>
      </c>
    </row>
    <row r="51" spans="2:3" x14ac:dyDescent="0.3">
      <c r="B51" s="2" t="s">
        <v>48</v>
      </c>
      <c r="C51" s="4" t="s">
        <v>101</v>
      </c>
    </row>
    <row r="52" spans="2:3" x14ac:dyDescent="0.3">
      <c r="B52" s="2" t="s">
        <v>49</v>
      </c>
      <c r="C52" s="4" t="s">
        <v>102</v>
      </c>
    </row>
    <row r="53" spans="2:3" x14ac:dyDescent="0.3">
      <c r="B53" s="2" t="s">
        <v>50</v>
      </c>
      <c r="C53" s="4" t="s">
        <v>103</v>
      </c>
    </row>
    <row r="54" spans="2:3" x14ac:dyDescent="0.3">
      <c r="B54" s="2" t="s">
        <v>51</v>
      </c>
      <c r="C54" s="4" t="s">
        <v>104</v>
      </c>
    </row>
    <row r="55" spans="2:3" x14ac:dyDescent="0.3">
      <c r="B55" s="3" t="s">
        <v>52</v>
      </c>
      <c r="C55" s="5" t="s">
        <v>105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G71"/>
  <sheetViews>
    <sheetView showGridLines="0" workbookViewId="0"/>
    <sheetView workbookViewId="1"/>
  </sheetViews>
  <sheetFormatPr baseColWidth="10" defaultRowHeight="14.4" x14ac:dyDescent="0.3"/>
  <cols>
    <col min="2" max="4" width="7.6640625" customWidth="1"/>
    <col min="5" max="5" width="105.6640625" customWidth="1"/>
    <col min="6" max="7" width="15.6640625" customWidth="1"/>
  </cols>
  <sheetData>
    <row r="2" spans="2:7" x14ac:dyDescent="0.3">
      <c r="B2" s="636" t="s">
        <v>4204</v>
      </c>
      <c r="C2" s="637"/>
      <c r="D2" s="637"/>
      <c r="E2" s="637"/>
      <c r="F2" s="637"/>
      <c r="G2" s="637"/>
    </row>
    <row r="3" spans="2:7" x14ac:dyDescent="0.3">
      <c r="B3" s="638" t="s">
        <v>3307</v>
      </c>
      <c r="C3" s="638" t="s">
        <v>3321</v>
      </c>
      <c r="D3" s="638" t="s">
        <v>3321</v>
      </c>
      <c r="E3" s="638" t="s">
        <v>3321</v>
      </c>
      <c r="F3" s="638" t="s">
        <v>3321</v>
      </c>
      <c r="G3" s="638" t="s">
        <v>3321</v>
      </c>
    </row>
    <row r="4" spans="2:7" x14ac:dyDescent="0.3">
      <c r="B4" s="639" t="s">
        <v>3308</v>
      </c>
      <c r="C4" s="639" t="s">
        <v>3308</v>
      </c>
      <c r="D4" s="639" t="s">
        <v>3308</v>
      </c>
      <c r="E4" s="639" t="s">
        <v>3308</v>
      </c>
      <c r="F4" s="639" t="s">
        <v>3308</v>
      </c>
      <c r="G4" s="639" t="s">
        <v>3308</v>
      </c>
    </row>
    <row r="5" spans="2:7" x14ac:dyDescent="0.3">
      <c r="B5" s="639" t="s">
        <v>3309</v>
      </c>
      <c r="C5" s="639" t="s">
        <v>3309</v>
      </c>
      <c r="D5" s="639" t="s">
        <v>3309</v>
      </c>
      <c r="E5" s="639" t="s">
        <v>3309</v>
      </c>
      <c r="F5" s="639" t="s">
        <v>3309</v>
      </c>
      <c r="G5" s="639" t="s">
        <v>3309</v>
      </c>
    </row>
    <row r="6" spans="2:7" x14ac:dyDescent="0.3">
      <c r="B6" s="640" t="s">
        <v>3310</v>
      </c>
      <c r="C6" s="640" t="s">
        <v>3310</v>
      </c>
      <c r="D6" s="640" t="s">
        <v>3310</v>
      </c>
      <c r="E6" s="640" t="s">
        <v>3310</v>
      </c>
      <c r="F6" s="640" t="s">
        <v>3310</v>
      </c>
      <c r="G6" s="640" t="s">
        <v>3310</v>
      </c>
    </row>
    <row r="7" spans="2:7" x14ac:dyDescent="0.3">
      <c r="B7" s="641" t="s">
        <v>3311</v>
      </c>
      <c r="C7" s="641" t="s">
        <v>3311</v>
      </c>
      <c r="D7" s="641" t="s">
        <v>3311</v>
      </c>
      <c r="E7" s="641" t="s">
        <v>3311</v>
      </c>
      <c r="F7" s="14">
        <v>2026</v>
      </c>
      <c r="G7" s="14">
        <v>2025</v>
      </c>
    </row>
    <row r="8" spans="2:7" x14ac:dyDescent="0.3">
      <c r="B8" s="642" t="s">
        <v>3312</v>
      </c>
      <c r="C8" s="642" t="s">
        <v>3312</v>
      </c>
      <c r="D8" s="642" t="s">
        <v>3312</v>
      </c>
      <c r="E8" s="642" t="s">
        <v>3312</v>
      </c>
      <c r="F8" s="10" t="s">
        <v>517</v>
      </c>
      <c r="G8" s="10" t="s">
        <v>517</v>
      </c>
    </row>
    <row r="9" spans="2:7" x14ac:dyDescent="0.3">
      <c r="B9" s="17" t="s">
        <v>517</v>
      </c>
      <c r="C9" s="645" t="s">
        <v>3322</v>
      </c>
      <c r="D9" s="645" t="s">
        <v>3322</v>
      </c>
      <c r="E9" s="645" t="s">
        <v>3322</v>
      </c>
      <c r="F9" s="10" t="s">
        <v>105</v>
      </c>
      <c r="G9" s="10" t="s">
        <v>3366</v>
      </c>
    </row>
    <row r="10" spans="2:7" x14ac:dyDescent="0.3">
      <c r="B10" s="18" t="s">
        <v>517</v>
      </c>
      <c r="C10" s="19" t="s">
        <v>517</v>
      </c>
      <c r="D10" s="644" t="s">
        <v>3324</v>
      </c>
      <c r="E10" s="644" t="s">
        <v>3324</v>
      </c>
      <c r="F10" s="4">
        <v>0</v>
      </c>
      <c r="G10" s="4">
        <v>0</v>
      </c>
    </row>
    <row r="11" spans="2:7" x14ac:dyDescent="0.3">
      <c r="B11" s="18" t="s">
        <v>517</v>
      </c>
      <c r="C11" s="19" t="s">
        <v>517</v>
      </c>
      <c r="D11" s="644" t="s">
        <v>3325</v>
      </c>
      <c r="E11" s="644" t="s">
        <v>3325</v>
      </c>
      <c r="F11" s="4">
        <v>0</v>
      </c>
      <c r="G11" s="4">
        <v>0</v>
      </c>
    </row>
    <row r="12" spans="2:7" x14ac:dyDescent="0.3">
      <c r="B12" s="18" t="s">
        <v>517</v>
      </c>
      <c r="C12" s="19" t="s">
        <v>517</v>
      </c>
      <c r="D12" s="644" t="s">
        <v>3326</v>
      </c>
      <c r="E12" s="644" t="s">
        <v>3326</v>
      </c>
      <c r="F12" s="4">
        <v>0</v>
      </c>
      <c r="G12" s="4">
        <v>0</v>
      </c>
    </row>
    <row r="13" spans="2:7" x14ac:dyDescent="0.3">
      <c r="B13" s="18" t="s">
        <v>517</v>
      </c>
      <c r="C13" s="19" t="s">
        <v>517</v>
      </c>
      <c r="D13" s="644" t="s">
        <v>3327</v>
      </c>
      <c r="E13" s="644" t="s">
        <v>3327</v>
      </c>
      <c r="F13" s="4">
        <v>0</v>
      </c>
      <c r="G13" s="4">
        <v>0</v>
      </c>
    </row>
    <row r="14" spans="2:7" x14ac:dyDescent="0.3">
      <c r="B14" s="18" t="s">
        <v>517</v>
      </c>
      <c r="C14" s="19" t="s">
        <v>517</v>
      </c>
      <c r="D14" s="644" t="s">
        <v>3328</v>
      </c>
      <c r="E14" s="644" t="s">
        <v>3328</v>
      </c>
      <c r="F14" s="4">
        <v>0</v>
      </c>
      <c r="G14" s="4">
        <v>0</v>
      </c>
    </row>
    <row r="15" spans="2:7" x14ac:dyDescent="0.3">
      <c r="B15" s="18" t="s">
        <v>517</v>
      </c>
      <c r="C15" s="19" t="s">
        <v>517</v>
      </c>
      <c r="D15" s="644" t="s">
        <v>3329</v>
      </c>
      <c r="E15" s="644" t="s">
        <v>3329</v>
      </c>
      <c r="F15" s="4">
        <v>0</v>
      </c>
      <c r="G15" s="4">
        <v>0</v>
      </c>
    </row>
    <row r="16" spans="2:7" x14ac:dyDescent="0.3">
      <c r="B16" s="18" t="s">
        <v>517</v>
      </c>
      <c r="C16" s="19" t="s">
        <v>517</v>
      </c>
      <c r="D16" s="644" t="s">
        <v>3330</v>
      </c>
      <c r="E16" s="644" t="s">
        <v>3330</v>
      </c>
      <c r="F16" s="4" t="s">
        <v>3360</v>
      </c>
      <c r="G16" s="4" t="s">
        <v>3367</v>
      </c>
    </row>
    <row r="17" spans="2:7" x14ac:dyDescent="0.3">
      <c r="B17" s="18" t="s">
        <v>517</v>
      </c>
      <c r="C17" s="19" t="s">
        <v>517</v>
      </c>
      <c r="D17" s="644" t="s">
        <v>3331</v>
      </c>
      <c r="E17" s="644" t="s">
        <v>3331</v>
      </c>
      <c r="F17" s="4">
        <v>0</v>
      </c>
      <c r="G17" s="4">
        <v>0</v>
      </c>
    </row>
    <row r="18" spans="2:7" x14ac:dyDescent="0.3">
      <c r="B18" s="18" t="s">
        <v>517</v>
      </c>
      <c r="C18" s="19" t="s">
        <v>517</v>
      </c>
      <c r="D18" s="644" t="s">
        <v>3332</v>
      </c>
      <c r="E18" s="644" t="s">
        <v>3332</v>
      </c>
      <c r="F18" s="4" t="s">
        <v>3361</v>
      </c>
      <c r="G18" s="4" t="s">
        <v>3368</v>
      </c>
    </row>
    <row r="19" spans="2:7" x14ac:dyDescent="0.3">
      <c r="B19" s="18" t="s">
        <v>517</v>
      </c>
      <c r="C19" s="19" t="s">
        <v>517</v>
      </c>
      <c r="D19" s="644" t="s">
        <v>3333</v>
      </c>
      <c r="E19" s="644" t="s">
        <v>3333</v>
      </c>
      <c r="F19" s="4">
        <v>0</v>
      </c>
      <c r="G19" s="4">
        <v>0</v>
      </c>
    </row>
    <row r="20" spans="2:7" x14ac:dyDescent="0.3">
      <c r="B20" s="643" t="s">
        <v>517</v>
      </c>
      <c r="C20" s="643" t="s">
        <v>517</v>
      </c>
      <c r="D20" s="643" t="s">
        <v>517</v>
      </c>
      <c r="E20" s="643" t="s">
        <v>517</v>
      </c>
      <c r="F20" s="4" t="s">
        <v>517</v>
      </c>
      <c r="G20" s="4" t="s">
        <v>517</v>
      </c>
    </row>
    <row r="21" spans="2:7" x14ac:dyDescent="0.3">
      <c r="B21" s="17" t="s">
        <v>517</v>
      </c>
      <c r="C21" s="645" t="s">
        <v>3323</v>
      </c>
      <c r="D21" s="645" t="s">
        <v>3323</v>
      </c>
      <c r="E21" s="645" t="s">
        <v>3323</v>
      </c>
      <c r="F21" s="10" t="s">
        <v>3362</v>
      </c>
      <c r="G21" s="10" t="s">
        <v>3369</v>
      </c>
    </row>
    <row r="22" spans="2:7" x14ac:dyDescent="0.3">
      <c r="B22" s="18" t="s">
        <v>517</v>
      </c>
      <c r="C22" s="19" t="s">
        <v>517</v>
      </c>
      <c r="D22" s="644" t="s">
        <v>3334</v>
      </c>
      <c r="E22" s="644" t="s">
        <v>3334</v>
      </c>
      <c r="F22" s="4" t="s">
        <v>317</v>
      </c>
      <c r="G22" s="4" t="s">
        <v>3370</v>
      </c>
    </row>
    <row r="23" spans="2:7" x14ac:dyDescent="0.3">
      <c r="B23" s="18" t="s">
        <v>517</v>
      </c>
      <c r="C23" s="19" t="s">
        <v>517</v>
      </c>
      <c r="D23" s="644" t="s">
        <v>3335</v>
      </c>
      <c r="E23" s="644" t="s">
        <v>3335</v>
      </c>
      <c r="F23" s="4" t="s">
        <v>341</v>
      </c>
      <c r="G23" s="4" t="s">
        <v>3371</v>
      </c>
    </row>
    <row r="24" spans="2:7" x14ac:dyDescent="0.3">
      <c r="B24" s="18" t="s">
        <v>517</v>
      </c>
      <c r="C24" s="19" t="s">
        <v>517</v>
      </c>
      <c r="D24" s="644" t="s">
        <v>3336</v>
      </c>
      <c r="E24" s="644" t="s">
        <v>3336</v>
      </c>
      <c r="F24" s="4" t="s">
        <v>394</v>
      </c>
      <c r="G24" s="4" t="s">
        <v>3372</v>
      </c>
    </row>
    <row r="25" spans="2:7" x14ac:dyDescent="0.3">
      <c r="B25" s="18" t="s">
        <v>517</v>
      </c>
      <c r="C25" s="19" t="s">
        <v>517</v>
      </c>
      <c r="D25" s="644" t="s">
        <v>3337</v>
      </c>
      <c r="E25" s="644" t="s">
        <v>3337</v>
      </c>
      <c r="F25" s="4">
        <v>0</v>
      </c>
      <c r="G25" s="4">
        <v>0</v>
      </c>
    </row>
    <row r="26" spans="2:7" x14ac:dyDescent="0.3">
      <c r="B26" s="18" t="s">
        <v>517</v>
      </c>
      <c r="C26" s="19" t="s">
        <v>517</v>
      </c>
      <c r="D26" s="644" t="s">
        <v>3338</v>
      </c>
      <c r="E26" s="644" t="s">
        <v>3338</v>
      </c>
      <c r="F26" s="4">
        <v>0</v>
      </c>
      <c r="G26" s="4">
        <v>0</v>
      </c>
    </row>
    <row r="27" spans="2:7" x14ac:dyDescent="0.3">
      <c r="B27" s="18" t="s">
        <v>517</v>
      </c>
      <c r="C27" s="19" t="s">
        <v>517</v>
      </c>
      <c r="D27" s="644" t="s">
        <v>3339</v>
      </c>
      <c r="E27" s="644" t="s">
        <v>3339</v>
      </c>
      <c r="F27" s="4" t="s">
        <v>467</v>
      </c>
      <c r="G27" s="4" t="s">
        <v>3373</v>
      </c>
    </row>
    <row r="28" spans="2:7" x14ac:dyDescent="0.3">
      <c r="B28" s="18" t="s">
        <v>517</v>
      </c>
      <c r="C28" s="19" t="s">
        <v>517</v>
      </c>
      <c r="D28" s="644" t="s">
        <v>3340</v>
      </c>
      <c r="E28" s="644" t="s">
        <v>3340</v>
      </c>
      <c r="F28" s="4" t="s">
        <v>472</v>
      </c>
      <c r="G28" s="4" t="s">
        <v>3374</v>
      </c>
    </row>
    <row r="29" spans="2:7" x14ac:dyDescent="0.3">
      <c r="B29" s="18" t="s">
        <v>517</v>
      </c>
      <c r="C29" s="19" t="s">
        <v>517</v>
      </c>
      <c r="D29" s="644" t="s">
        <v>3341</v>
      </c>
      <c r="E29" s="644" t="s">
        <v>3341</v>
      </c>
      <c r="F29" s="4" t="s">
        <v>475</v>
      </c>
      <c r="G29" s="4" t="s">
        <v>3375</v>
      </c>
    </row>
    <row r="30" spans="2:7" x14ac:dyDescent="0.3">
      <c r="B30" s="18" t="s">
        <v>517</v>
      </c>
      <c r="C30" s="19" t="s">
        <v>517</v>
      </c>
      <c r="D30" s="644" t="s">
        <v>3342</v>
      </c>
      <c r="E30" s="644" t="s">
        <v>3342</v>
      </c>
      <c r="F30" s="4" t="s">
        <v>477</v>
      </c>
      <c r="G30" s="4" t="s">
        <v>3376</v>
      </c>
    </row>
    <row r="31" spans="2:7" x14ac:dyDescent="0.3">
      <c r="B31" s="18" t="s">
        <v>517</v>
      </c>
      <c r="C31" s="19" t="s">
        <v>517</v>
      </c>
      <c r="D31" s="644" t="s">
        <v>3343</v>
      </c>
      <c r="E31" s="644" t="s">
        <v>3343</v>
      </c>
      <c r="F31" s="4">
        <v>0</v>
      </c>
      <c r="G31" s="4">
        <v>0</v>
      </c>
    </row>
    <row r="32" spans="2:7" x14ac:dyDescent="0.3">
      <c r="B32" s="18" t="s">
        <v>517</v>
      </c>
      <c r="C32" s="19" t="s">
        <v>517</v>
      </c>
      <c r="D32" s="644" t="s">
        <v>3344</v>
      </c>
      <c r="E32" s="644" t="s">
        <v>3344</v>
      </c>
      <c r="F32" s="4" t="s">
        <v>478</v>
      </c>
      <c r="G32" s="4" t="s">
        <v>478</v>
      </c>
    </row>
    <row r="33" spans="2:7" x14ac:dyDescent="0.3">
      <c r="B33" s="18" t="s">
        <v>517</v>
      </c>
      <c r="C33" s="19" t="s">
        <v>517</v>
      </c>
      <c r="D33" s="644" t="s">
        <v>3345</v>
      </c>
      <c r="E33" s="644" t="s">
        <v>3345</v>
      </c>
      <c r="F33" s="4">
        <v>0</v>
      </c>
      <c r="G33" s="4">
        <v>0</v>
      </c>
    </row>
    <row r="34" spans="2:7" x14ac:dyDescent="0.3">
      <c r="B34" s="18" t="s">
        <v>517</v>
      </c>
      <c r="C34" s="19" t="s">
        <v>517</v>
      </c>
      <c r="D34" s="644" t="s">
        <v>3346</v>
      </c>
      <c r="E34" s="644" t="s">
        <v>3346</v>
      </c>
      <c r="F34" s="4">
        <v>0</v>
      </c>
      <c r="G34" s="4">
        <v>0</v>
      </c>
    </row>
    <row r="35" spans="2:7" x14ac:dyDescent="0.3">
      <c r="B35" s="18" t="s">
        <v>517</v>
      </c>
      <c r="C35" s="19" t="s">
        <v>517</v>
      </c>
      <c r="D35" s="644" t="s">
        <v>3347</v>
      </c>
      <c r="E35" s="644" t="s">
        <v>3347</v>
      </c>
      <c r="F35" s="4">
        <v>0</v>
      </c>
      <c r="G35" s="4">
        <v>0</v>
      </c>
    </row>
    <row r="36" spans="2:7" x14ac:dyDescent="0.3">
      <c r="B36" s="18" t="s">
        <v>517</v>
      </c>
      <c r="C36" s="19" t="s">
        <v>517</v>
      </c>
      <c r="D36" s="644" t="s">
        <v>3348</v>
      </c>
      <c r="E36" s="644" t="s">
        <v>3348</v>
      </c>
      <c r="F36" s="4">
        <v>0</v>
      </c>
      <c r="G36" s="4">
        <v>0</v>
      </c>
    </row>
    <row r="37" spans="2:7" x14ac:dyDescent="0.3">
      <c r="B37" s="18" t="s">
        <v>517</v>
      </c>
      <c r="C37" s="19" t="s">
        <v>517</v>
      </c>
      <c r="D37" s="644" t="s">
        <v>3349</v>
      </c>
      <c r="E37" s="644" t="s">
        <v>3349</v>
      </c>
      <c r="F37" s="4">
        <v>0</v>
      </c>
      <c r="G37" s="4">
        <v>0</v>
      </c>
    </row>
    <row r="38" spans="2:7" x14ac:dyDescent="0.3">
      <c r="B38" s="642" t="s">
        <v>3313</v>
      </c>
      <c r="C38" s="642" t="s">
        <v>3313</v>
      </c>
      <c r="D38" s="642" t="s">
        <v>3313</v>
      </c>
      <c r="E38" s="642" t="s">
        <v>3313</v>
      </c>
      <c r="F38" s="10" t="s">
        <v>2927</v>
      </c>
      <c r="G38" s="10" t="s">
        <v>3377</v>
      </c>
    </row>
    <row r="39" spans="2:7" x14ac:dyDescent="0.3">
      <c r="B39" s="643" t="s">
        <v>517</v>
      </c>
      <c r="C39" s="643" t="s">
        <v>517</v>
      </c>
      <c r="D39" s="643" t="s">
        <v>517</v>
      </c>
      <c r="E39" s="643" t="s">
        <v>517</v>
      </c>
      <c r="F39" s="4" t="s">
        <v>517</v>
      </c>
      <c r="G39" s="4" t="s">
        <v>517</v>
      </c>
    </row>
    <row r="40" spans="2:7" x14ac:dyDescent="0.3">
      <c r="B40" s="642" t="s">
        <v>3314</v>
      </c>
      <c r="C40" s="642" t="s">
        <v>3314</v>
      </c>
      <c r="D40" s="642" t="s">
        <v>3314</v>
      </c>
      <c r="E40" s="642" t="s">
        <v>3314</v>
      </c>
      <c r="F40" s="10" t="s">
        <v>517</v>
      </c>
      <c r="G40" s="10" t="s">
        <v>517</v>
      </c>
    </row>
    <row r="41" spans="2:7" x14ac:dyDescent="0.3">
      <c r="B41" s="17" t="s">
        <v>517</v>
      </c>
      <c r="C41" s="645" t="s">
        <v>3322</v>
      </c>
      <c r="D41" s="645" t="s">
        <v>3322</v>
      </c>
      <c r="E41" s="645" t="s">
        <v>3322</v>
      </c>
      <c r="F41" s="10">
        <v>0</v>
      </c>
      <c r="G41" s="10">
        <v>0</v>
      </c>
    </row>
    <row r="42" spans="2:7" x14ac:dyDescent="0.3">
      <c r="B42" s="18" t="s">
        <v>517</v>
      </c>
      <c r="C42" s="19" t="s">
        <v>517</v>
      </c>
      <c r="D42" s="644" t="s">
        <v>3350</v>
      </c>
      <c r="E42" s="644" t="s">
        <v>3350</v>
      </c>
      <c r="F42" s="4">
        <v>0</v>
      </c>
      <c r="G42" s="4">
        <v>0</v>
      </c>
    </row>
    <row r="43" spans="2:7" x14ac:dyDescent="0.3">
      <c r="B43" s="18" t="s">
        <v>517</v>
      </c>
      <c r="C43" s="19" t="s">
        <v>517</v>
      </c>
      <c r="D43" s="644" t="s">
        <v>3351</v>
      </c>
      <c r="E43" s="644" t="s">
        <v>3351</v>
      </c>
      <c r="F43" s="4">
        <v>0</v>
      </c>
      <c r="G43" s="4">
        <v>0</v>
      </c>
    </row>
    <row r="44" spans="2:7" x14ac:dyDescent="0.3">
      <c r="B44" s="18" t="s">
        <v>517</v>
      </c>
      <c r="C44" s="19" t="s">
        <v>517</v>
      </c>
      <c r="D44" s="644" t="s">
        <v>3352</v>
      </c>
      <c r="E44" s="644" t="s">
        <v>3352</v>
      </c>
      <c r="F44" s="4">
        <v>0</v>
      </c>
      <c r="G44" s="4">
        <v>0</v>
      </c>
    </row>
    <row r="45" spans="2:7" x14ac:dyDescent="0.3">
      <c r="B45" s="643" t="s">
        <v>517</v>
      </c>
      <c r="C45" s="643" t="s">
        <v>517</v>
      </c>
      <c r="D45" s="643" t="s">
        <v>517</v>
      </c>
      <c r="E45" s="643" t="s">
        <v>517</v>
      </c>
      <c r="F45" s="4" t="s">
        <v>517</v>
      </c>
      <c r="G45" s="4" t="s">
        <v>517</v>
      </c>
    </row>
    <row r="46" spans="2:7" x14ac:dyDescent="0.3">
      <c r="B46" s="17" t="s">
        <v>517</v>
      </c>
      <c r="C46" s="645" t="s">
        <v>3323</v>
      </c>
      <c r="D46" s="645" t="s">
        <v>3323</v>
      </c>
      <c r="E46" s="645" t="s">
        <v>3323</v>
      </c>
      <c r="F46" s="10" t="s">
        <v>2927</v>
      </c>
      <c r="G46" s="10" t="s">
        <v>3377</v>
      </c>
    </row>
    <row r="47" spans="2:7" x14ac:dyDescent="0.3">
      <c r="B47" s="18" t="s">
        <v>517</v>
      </c>
      <c r="C47" s="19" t="s">
        <v>517</v>
      </c>
      <c r="D47" s="644" t="s">
        <v>3350</v>
      </c>
      <c r="E47" s="644" t="s">
        <v>3350</v>
      </c>
      <c r="F47" s="4" t="s">
        <v>3363</v>
      </c>
      <c r="G47" s="4" t="s">
        <v>3378</v>
      </c>
    </row>
    <row r="48" spans="2:7" x14ac:dyDescent="0.3">
      <c r="B48" s="18" t="s">
        <v>517</v>
      </c>
      <c r="C48" s="19" t="s">
        <v>517</v>
      </c>
      <c r="D48" s="644" t="s">
        <v>3351</v>
      </c>
      <c r="E48" s="644" t="s">
        <v>3351</v>
      </c>
      <c r="F48" s="4" t="s">
        <v>3364</v>
      </c>
      <c r="G48" s="4" t="s">
        <v>3379</v>
      </c>
    </row>
    <row r="49" spans="2:7" x14ac:dyDescent="0.3">
      <c r="B49" s="18" t="s">
        <v>517</v>
      </c>
      <c r="C49" s="19" t="s">
        <v>517</v>
      </c>
      <c r="D49" s="644" t="s">
        <v>3353</v>
      </c>
      <c r="E49" s="644" t="s">
        <v>3353</v>
      </c>
      <c r="F49" s="4" t="s">
        <v>505</v>
      </c>
      <c r="G49" s="4" t="s">
        <v>3380</v>
      </c>
    </row>
    <row r="50" spans="2:7" x14ac:dyDescent="0.3">
      <c r="B50" s="642" t="s">
        <v>3315</v>
      </c>
      <c r="C50" s="642" t="s">
        <v>3315</v>
      </c>
      <c r="D50" s="642" t="s">
        <v>3315</v>
      </c>
      <c r="E50" s="642" t="s">
        <v>3315</v>
      </c>
      <c r="F50" s="10" t="s">
        <v>3365</v>
      </c>
      <c r="G50" s="10" t="s">
        <v>3381</v>
      </c>
    </row>
    <row r="51" spans="2:7" x14ac:dyDescent="0.3">
      <c r="B51" s="643" t="s">
        <v>517</v>
      </c>
      <c r="C51" s="643" t="s">
        <v>517</v>
      </c>
      <c r="D51" s="643" t="s">
        <v>517</v>
      </c>
      <c r="E51" s="643" t="s">
        <v>517</v>
      </c>
      <c r="F51" s="4" t="s">
        <v>517</v>
      </c>
      <c r="G51" s="4" t="s">
        <v>517</v>
      </c>
    </row>
    <row r="52" spans="2:7" x14ac:dyDescent="0.3">
      <c r="B52" s="642" t="s">
        <v>3316</v>
      </c>
      <c r="C52" s="642" t="s">
        <v>3316</v>
      </c>
      <c r="D52" s="642" t="s">
        <v>3316</v>
      </c>
      <c r="E52" s="642" t="s">
        <v>3316</v>
      </c>
      <c r="F52" s="10" t="s">
        <v>517</v>
      </c>
      <c r="G52" s="10" t="s">
        <v>517</v>
      </c>
    </row>
    <row r="53" spans="2:7" x14ac:dyDescent="0.3">
      <c r="B53" s="17" t="s">
        <v>517</v>
      </c>
      <c r="C53" s="645" t="s">
        <v>3322</v>
      </c>
      <c r="D53" s="645" t="s">
        <v>3322</v>
      </c>
      <c r="E53" s="645" t="s">
        <v>3322</v>
      </c>
      <c r="F53" s="10">
        <v>0</v>
      </c>
      <c r="G53" s="10">
        <v>0</v>
      </c>
    </row>
    <row r="54" spans="2:7" x14ac:dyDescent="0.3">
      <c r="B54" s="18" t="s">
        <v>517</v>
      </c>
      <c r="C54" s="19" t="s">
        <v>517</v>
      </c>
      <c r="D54" s="644" t="s">
        <v>3354</v>
      </c>
      <c r="E54" s="644" t="s">
        <v>3354</v>
      </c>
      <c r="F54" s="4">
        <v>0</v>
      </c>
      <c r="G54" s="4">
        <v>0</v>
      </c>
    </row>
    <row r="55" spans="2:7" x14ac:dyDescent="0.3">
      <c r="B55" s="18" t="s">
        <v>517</v>
      </c>
      <c r="C55" s="19" t="s">
        <v>517</v>
      </c>
      <c r="D55" s="19" t="s">
        <v>517</v>
      </c>
      <c r="E55" s="20" t="s">
        <v>3358</v>
      </c>
      <c r="F55" s="4">
        <v>0</v>
      </c>
      <c r="G55" s="4">
        <v>0</v>
      </c>
    </row>
    <row r="56" spans="2:7" x14ac:dyDescent="0.3">
      <c r="B56" s="18" t="s">
        <v>517</v>
      </c>
      <c r="C56" s="19" t="s">
        <v>517</v>
      </c>
      <c r="D56" s="19" t="s">
        <v>517</v>
      </c>
      <c r="E56" s="20" t="s">
        <v>3359</v>
      </c>
      <c r="F56" s="4">
        <v>0</v>
      </c>
      <c r="G56" s="4">
        <v>0</v>
      </c>
    </row>
    <row r="57" spans="2:7" x14ac:dyDescent="0.3">
      <c r="B57" s="18" t="s">
        <v>517</v>
      </c>
      <c r="C57" s="19" t="s">
        <v>517</v>
      </c>
      <c r="D57" s="644" t="s">
        <v>3355</v>
      </c>
      <c r="E57" s="644" t="s">
        <v>3355</v>
      </c>
      <c r="F57" s="4">
        <v>0</v>
      </c>
      <c r="G57" s="4">
        <v>0</v>
      </c>
    </row>
    <row r="58" spans="2:7" x14ac:dyDescent="0.3">
      <c r="B58" s="643" t="s">
        <v>517</v>
      </c>
      <c r="C58" s="643" t="s">
        <v>517</v>
      </c>
      <c r="D58" s="643" t="s">
        <v>517</v>
      </c>
      <c r="E58" s="643" t="s">
        <v>517</v>
      </c>
      <c r="F58" s="4" t="s">
        <v>517</v>
      </c>
      <c r="G58" s="4" t="s">
        <v>517</v>
      </c>
    </row>
    <row r="59" spans="2:7" x14ac:dyDescent="0.3">
      <c r="B59" s="17" t="s">
        <v>517</v>
      </c>
      <c r="C59" s="645" t="s">
        <v>3323</v>
      </c>
      <c r="D59" s="645" t="s">
        <v>3323</v>
      </c>
      <c r="E59" s="645" t="s">
        <v>3323</v>
      </c>
      <c r="F59" s="10">
        <v>0</v>
      </c>
      <c r="G59" s="10">
        <v>0</v>
      </c>
    </row>
    <row r="60" spans="2:7" x14ac:dyDescent="0.3">
      <c r="B60" s="18" t="s">
        <v>517</v>
      </c>
      <c r="C60" s="19" t="s">
        <v>517</v>
      </c>
      <c r="D60" s="644" t="s">
        <v>3356</v>
      </c>
      <c r="E60" s="644" t="s">
        <v>3356</v>
      </c>
      <c r="F60" s="4">
        <v>0</v>
      </c>
      <c r="G60" s="4">
        <v>0</v>
      </c>
    </row>
    <row r="61" spans="2:7" x14ac:dyDescent="0.3">
      <c r="B61" s="18" t="s">
        <v>517</v>
      </c>
      <c r="C61" s="19" t="s">
        <v>517</v>
      </c>
      <c r="D61" s="19" t="s">
        <v>517</v>
      </c>
      <c r="E61" s="20" t="s">
        <v>3358</v>
      </c>
      <c r="F61" s="4">
        <v>0</v>
      </c>
      <c r="G61" s="4">
        <v>0</v>
      </c>
    </row>
    <row r="62" spans="2:7" x14ac:dyDescent="0.3">
      <c r="B62" s="18" t="s">
        <v>517</v>
      </c>
      <c r="C62" s="19" t="s">
        <v>517</v>
      </c>
      <c r="D62" s="19" t="s">
        <v>517</v>
      </c>
      <c r="E62" s="20" t="s">
        <v>3359</v>
      </c>
      <c r="F62" s="4">
        <v>0</v>
      </c>
      <c r="G62" s="4">
        <v>0</v>
      </c>
    </row>
    <row r="63" spans="2:7" x14ac:dyDescent="0.3">
      <c r="B63" s="18" t="s">
        <v>517</v>
      </c>
      <c r="C63" s="19" t="s">
        <v>517</v>
      </c>
      <c r="D63" s="644" t="s">
        <v>3357</v>
      </c>
      <c r="E63" s="644" t="s">
        <v>3357</v>
      </c>
      <c r="F63" s="4">
        <v>0</v>
      </c>
      <c r="G63" s="4">
        <v>0</v>
      </c>
    </row>
    <row r="64" spans="2:7" x14ac:dyDescent="0.3">
      <c r="B64" s="642" t="s">
        <v>3317</v>
      </c>
      <c r="C64" s="642" t="s">
        <v>3317</v>
      </c>
      <c r="D64" s="642" t="s">
        <v>3317</v>
      </c>
      <c r="E64" s="642" t="s">
        <v>3317</v>
      </c>
      <c r="F64" s="10">
        <v>0</v>
      </c>
      <c r="G64" s="10">
        <v>0</v>
      </c>
    </row>
    <row r="65" spans="2:7" x14ac:dyDescent="0.3">
      <c r="B65" s="643" t="s">
        <v>517</v>
      </c>
      <c r="C65" s="643" t="s">
        <v>517</v>
      </c>
      <c r="D65" s="643" t="s">
        <v>517</v>
      </c>
      <c r="E65" s="643" t="s">
        <v>517</v>
      </c>
      <c r="F65" s="4" t="s">
        <v>517</v>
      </c>
      <c r="G65" s="4" t="s">
        <v>517</v>
      </c>
    </row>
    <row r="66" spans="2:7" x14ac:dyDescent="0.3">
      <c r="B66" s="642" t="s">
        <v>3318</v>
      </c>
      <c r="C66" s="642" t="s">
        <v>3318</v>
      </c>
      <c r="D66" s="642" t="s">
        <v>3318</v>
      </c>
      <c r="E66" s="642" t="s">
        <v>3318</v>
      </c>
      <c r="F66" s="10">
        <v>0</v>
      </c>
      <c r="G66" s="10">
        <v>0</v>
      </c>
    </row>
    <row r="67" spans="2:7" x14ac:dyDescent="0.3">
      <c r="B67" s="643" t="s">
        <v>517</v>
      </c>
      <c r="C67" s="643" t="s">
        <v>517</v>
      </c>
      <c r="D67" s="643" t="s">
        <v>517</v>
      </c>
      <c r="E67" s="643" t="s">
        <v>517</v>
      </c>
      <c r="F67" s="4" t="s">
        <v>517</v>
      </c>
      <c r="G67" s="4" t="s">
        <v>517</v>
      </c>
    </row>
    <row r="68" spans="2:7" x14ac:dyDescent="0.3">
      <c r="B68" s="642" t="s">
        <v>3319</v>
      </c>
      <c r="C68" s="642" t="s">
        <v>3319</v>
      </c>
      <c r="D68" s="642" t="s">
        <v>3319</v>
      </c>
      <c r="E68" s="642" t="s">
        <v>3319</v>
      </c>
      <c r="F68" s="10">
        <v>0</v>
      </c>
      <c r="G68" s="10">
        <v>0</v>
      </c>
    </row>
    <row r="69" spans="2:7" x14ac:dyDescent="0.3">
      <c r="B69" s="643" t="s">
        <v>517</v>
      </c>
      <c r="C69" s="643" t="s">
        <v>517</v>
      </c>
      <c r="D69" s="643" t="s">
        <v>517</v>
      </c>
      <c r="E69" s="643" t="s">
        <v>517</v>
      </c>
      <c r="F69" s="4" t="s">
        <v>517</v>
      </c>
      <c r="G69" s="4" t="s">
        <v>517</v>
      </c>
    </row>
    <row r="70" spans="2:7" x14ac:dyDescent="0.3">
      <c r="B70" s="642" t="s">
        <v>3320</v>
      </c>
      <c r="C70" s="642" t="s">
        <v>3320</v>
      </c>
      <c r="D70" s="642" t="s">
        <v>3320</v>
      </c>
      <c r="E70" s="642" t="s">
        <v>3320</v>
      </c>
      <c r="F70" s="10">
        <v>0</v>
      </c>
      <c r="G70" s="10">
        <v>0</v>
      </c>
    </row>
    <row r="71" spans="2:7" x14ac:dyDescent="0.3">
      <c r="B71" s="643" t="s">
        <v>517</v>
      </c>
      <c r="C71" s="643" t="s">
        <v>517</v>
      </c>
      <c r="D71" s="643" t="s">
        <v>517</v>
      </c>
      <c r="E71" s="643" t="s">
        <v>517</v>
      </c>
      <c r="F71" s="4" t="s">
        <v>517</v>
      </c>
      <c r="G71" s="4" t="s">
        <v>517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F75AD-9BE7-4F75-9EB1-D0664D4590F2}">
  <dimension ref="A1:E48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37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42" t="s">
        <v>5770</v>
      </c>
      <c r="B12" s="42" t="s">
        <v>5771</v>
      </c>
      <c r="C12" s="200">
        <v>1</v>
      </c>
      <c r="D12" s="78">
        <v>53441.68</v>
      </c>
      <c r="E12" s="78">
        <v>53441.68</v>
      </c>
    </row>
    <row r="13" spans="1:5" x14ac:dyDescent="0.25">
      <c r="A13" s="42" t="s">
        <v>5772</v>
      </c>
      <c r="B13" s="42" t="s">
        <v>5773</v>
      </c>
      <c r="C13" s="200">
        <v>1</v>
      </c>
      <c r="D13" s="78">
        <v>24574.86</v>
      </c>
      <c r="E13" s="78">
        <v>24574.86</v>
      </c>
    </row>
    <row r="14" spans="1:5" x14ac:dyDescent="0.25">
      <c r="A14" s="42" t="s">
        <v>5774</v>
      </c>
      <c r="B14" s="42" t="s">
        <v>5775</v>
      </c>
      <c r="C14" s="200">
        <v>1</v>
      </c>
      <c r="D14" s="78">
        <v>23000.18</v>
      </c>
      <c r="E14" s="78">
        <v>23000.18</v>
      </c>
    </row>
    <row r="15" spans="1:5" x14ac:dyDescent="0.25">
      <c r="A15" s="42" t="s">
        <v>5776</v>
      </c>
      <c r="B15" s="42" t="s">
        <v>5777</v>
      </c>
      <c r="C15" s="200">
        <v>5</v>
      </c>
      <c r="D15" s="78">
        <v>15454.22</v>
      </c>
      <c r="E15" s="78">
        <v>15454.22</v>
      </c>
    </row>
    <row r="16" spans="1:5" x14ac:dyDescent="0.25">
      <c r="A16" s="42" t="s">
        <v>5778</v>
      </c>
      <c r="B16" s="42" t="s">
        <v>5779</v>
      </c>
      <c r="C16" s="200">
        <v>1</v>
      </c>
      <c r="D16" s="78">
        <v>14572.22</v>
      </c>
      <c r="E16" s="78">
        <v>14572</v>
      </c>
    </row>
    <row r="17" spans="1:5" x14ac:dyDescent="0.25">
      <c r="A17" s="42" t="s">
        <v>5780</v>
      </c>
      <c r="B17" s="42" t="s">
        <v>5358</v>
      </c>
      <c r="C17" s="200">
        <v>3</v>
      </c>
      <c r="D17" s="78">
        <v>12016.31</v>
      </c>
      <c r="E17" s="78">
        <v>12016</v>
      </c>
    </row>
    <row r="18" spans="1:5" x14ac:dyDescent="0.25">
      <c r="A18" s="42" t="s">
        <v>5781</v>
      </c>
      <c r="B18" s="42" t="s">
        <v>4415</v>
      </c>
      <c r="C18" s="200">
        <v>1</v>
      </c>
      <c r="D18" s="78">
        <v>9585.14</v>
      </c>
      <c r="E18" s="78">
        <v>9585</v>
      </c>
    </row>
    <row r="19" spans="1:5" x14ac:dyDescent="0.25">
      <c r="A19" s="42" t="s">
        <v>5782</v>
      </c>
      <c r="B19" s="42" t="s">
        <v>5783</v>
      </c>
      <c r="C19" s="200">
        <v>4</v>
      </c>
      <c r="D19" s="78">
        <v>8404.52</v>
      </c>
      <c r="E19" s="78">
        <v>8404.52</v>
      </c>
    </row>
    <row r="20" spans="1:5" x14ac:dyDescent="0.25">
      <c r="A20" s="42" t="s">
        <v>5784</v>
      </c>
      <c r="B20" s="42" t="s">
        <v>4410</v>
      </c>
      <c r="C20" s="200">
        <v>4</v>
      </c>
      <c r="D20" s="78">
        <v>8404.52</v>
      </c>
      <c r="E20" s="78">
        <v>8404.52</v>
      </c>
    </row>
    <row r="21" spans="1:5" x14ac:dyDescent="0.25">
      <c r="A21" s="42" t="s">
        <v>5785</v>
      </c>
      <c r="B21" s="42" t="s">
        <v>5786</v>
      </c>
      <c r="C21" s="200">
        <v>1</v>
      </c>
      <c r="D21" s="78">
        <v>8364</v>
      </c>
      <c r="E21" s="78">
        <v>8364</v>
      </c>
    </row>
    <row r="22" spans="1:5" x14ac:dyDescent="0.25">
      <c r="A22" s="42" t="s">
        <v>5787</v>
      </c>
      <c r="B22" s="42" t="s">
        <v>4538</v>
      </c>
      <c r="C22" s="200">
        <v>7</v>
      </c>
      <c r="D22" s="78">
        <v>8364</v>
      </c>
      <c r="E22" s="78">
        <v>8364</v>
      </c>
    </row>
    <row r="23" spans="1:5" x14ac:dyDescent="0.25">
      <c r="A23" s="42" t="s">
        <v>5788</v>
      </c>
      <c r="B23" s="42" t="s">
        <v>5789</v>
      </c>
      <c r="C23" s="200">
        <v>3</v>
      </c>
      <c r="D23" s="78">
        <v>8364</v>
      </c>
      <c r="E23" s="78">
        <v>8364</v>
      </c>
    </row>
    <row r="24" spans="1:5" x14ac:dyDescent="0.25">
      <c r="A24" s="42" t="s">
        <v>5790</v>
      </c>
      <c r="B24" s="42" t="s">
        <v>5791</v>
      </c>
      <c r="C24" s="200">
        <v>9</v>
      </c>
      <c r="D24" s="78">
        <v>8364</v>
      </c>
      <c r="E24" s="78">
        <v>8364</v>
      </c>
    </row>
    <row r="25" spans="1:5" x14ac:dyDescent="0.25">
      <c r="A25" s="42" t="s">
        <v>5792</v>
      </c>
      <c r="B25" s="42" t="s">
        <v>5204</v>
      </c>
      <c r="C25" s="200">
        <v>1</v>
      </c>
      <c r="D25" s="78">
        <v>22901.040000000001</v>
      </c>
      <c r="E25" s="78">
        <v>22901.040000000001</v>
      </c>
    </row>
    <row r="26" spans="1:5" x14ac:dyDescent="0.25">
      <c r="A26" s="34"/>
      <c r="B26" s="45" t="s">
        <v>4299</v>
      </c>
      <c r="C26" s="205">
        <f>SUM(C12:C25)</f>
        <v>42</v>
      </c>
      <c r="D26" s="206"/>
      <c r="E26" s="206"/>
    </row>
    <row r="27" spans="1:5" x14ac:dyDescent="0.25">
      <c r="A27" s="34"/>
      <c r="B27" s="48"/>
      <c r="C27" s="207"/>
      <c r="D27" s="206"/>
      <c r="E27" s="206"/>
    </row>
    <row r="28" spans="1:5" x14ac:dyDescent="0.25">
      <c r="A28" s="50"/>
      <c r="B28" s="51"/>
      <c r="C28" s="198"/>
      <c r="D28" s="198"/>
      <c r="E28" s="198"/>
    </row>
    <row r="29" spans="1:5" x14ac:dyDescent="0.25">
      <c r="A29" s="661" t="s">
        <v>4233</v>
      </c>
      <c r="B29" s="661" t="s">
        <v>4233</v>
      </c>
      <c r="C29" s="198"/>
      <c r="D29" s="198"/>
      <c r="E29" s="198"/>
    </row>
    <row r="30" spans="1:5" x14ac:dyDescent="0.25">
      <c r="A30" s="79" t="s">
        <v>4303</v>
      </c>
      <c r="B30" s="79" t="s">
        <v>4303</v>
      </c>
      <c r="C30" s="200">
        <v>0</v>
      </c>
      <c r="D30" s="209">
        <v>0</v>
      </c>
      <c r="E30" s="209">
        <v>0</v>
      </c>
    </row>
    <row r="31" spans="1:5" x14ac:dyDescent="0.25">
      <c r="A31" s="34"/>
      <c r="B31" s="45" t="s">
        <v>4302</v>
      </c>
      <c r="C31" s="205">
        <f>SUM(C30)</f>
        <v>0</v>
      </c>
      <c r="D31" s="206"/>
      <c r="E31" s="206"/>
    </row>
    <row r="32" spans="1:5" x14ac:dyDescent="0.25">
      <c r="A32" s="34"/>
      <c r="B32" s="48"/>
      <c r="C32" s="207"/>
      <c r="D32" s="206"/>
      <c r="E32" s="206"/>
    </row>
    <row r="33" spans="1:5" x14ac:dyDescent="0.25">
      <c r="A33" s="54"/>
      <c r="B33" s="34"/>
      <c r="C33" s="193"/>
      <c r="D33" s="206"/>
      <c r="E33" s="206"/>
    </row>
    <row r="34" spans="1:5" x14ac:dyDescent="0.25">
      <c r="A34" s="661" t="s">
        <v>4234</v>
      </c>
      <c r="B34" s="661" t="s">
        <v>4233</v>
      </c>
      <c r="C34" s="193"/>
      <c r="D34" s="198"/>
      <c r="E34" s="198"/>
    </row>
    <row r="35" spans="1:5" x14ac:dyDescent="0.25">
      <c r="A35" s="55" t="s">
        <v>4303</v>
      </c>
      <c r="B35" s="55" t="s">
        <v>4303</v>
      </c>
      <c r="C35" s="209">
        <v>0</v>
      </c>
      <c r="D35" s="209">
        <v>0</v>
      </c>
      <c r="E35" s="209">
        <v>0</v>
      </c>
    </row>
    <row r="36" spans="1:5" x14ac:dyDescent="0.25">
      <c r="A36" s="34"/>
      <c r="B36" s="45" t="s">
        <v>4304</v>
      </c>
      <c r="C36" s="205">
        <f>SUM(C35)</f>
        <v>0</v>
      </c>
      <c r="D36" s="206"/>
      <c r="E36" s="206"/>
    </row>
    <row r="37" spans="1:5" x14ac:dyDescent="0.25">
      <c r="A37" s="34"/>
      <c r="B37" s="48"/>
      <c r="C37" s="207"/>
      <c r="D37" s="206"/>
      <c r="E37" s="206"/>
    </row>
    <row r="38" spans="1:5" x14ac:dyDescent="0.25">
      <c r="A38" s="34"/>
      <c r="B38" s="58" t="s">
        <v>4235</v>
      </c>
      <c r="C38" s="210">
        <f>SUM(C31,C26,C36)</f>
        <v>42</v>
      </c>
      <c r="D38" s="206"/>
      <c r="E38" s="206"/>
    </row>
    <row r="39" spans="1:5" x14ac:dyDescent="0.25">
      <c r="A39" s="34"/>
      <c r="B39" s="48"/>
      <c r="C39" s="207"/>
      <c r="D39" s="206"/>
      <c r="E39" s="206"/>
    </row>
    <row r="40" spans="1:5" x14ac:dyDescent="0.25">
      <c r="A40" s="50"/>
      <c r="B40" s="51"/>
      <c r="C40" s="198"/>
      <c r="D40" s="198"/>
      <c r="E40" s="198"/>
    </row>
    <row r="41" spans="1:5" x14ac:dyDescent="0.25">
      <c r="A41" s="662" t="s">
        <v>4231</v>
      </c>
      <c r="B41" s="662"/>
      <c r="C41" s="198"/>
      <c r="D41" s="198"/>
      <c r="E41" s="198"/>
    </row>
    <row r="42" spans="1:5" x14ac:dyDescent="0.25">
      <c r="A42" s="661" t="s">
        <v>4305</v>
      </c>
      <c r="B42" s="661"/>
      <c r="C42" s="198"/>
      <c r="D42" s="198"/>
      <c r="E42" s="198"/>
    </row>
    <row r="43" spans="1:5" x14ac:dyDescent="0.25">
      <c r="A43" s="55" t="s">
        <v>4303</v>
      </c>
      <c r="B43" s="60" t="s">
        <v>4303</v>
      </c>
      <c r="C43" s="209">
        <v>0</v>
      </c>
      <c r="D43" s="209">
        <v>0</v>
      </c>
      <c r="E43" s="209">
        <v>0</v>
      </c>
    </row>
    <row r="44" spans="1:5" x14ac:dyDescent="0.25">
      <c r="A44" s="34"/>
      <c r="B44" s="45" t="s">
        <v>4306</v>
      </c>
      <c r="C44" s="205">
        <f>SUM(C43)</f>
        <v>0</v>
      </c>
      <c r="D44" s="206"/>
      <c r="E44" s="206"/>
    </row>
    <row r="45" spans="1:5" x14ac:dyDescent="0.25">
      <c r="A45" s="50"/>
      <c r="B45" s="51"/>
      <c r="C45" s="198"/>
      <c r="D45" s="198"/>
      <c r="E45" s="198"/>
    </row>
    <row r="46" spans="1:5" ht="12.75" customHeight="1" x14ac:dyDescent="0.25">
      <c r="A46" s="652" t="s">
        <v>4237</v>
      </c>
      <c r="B46" s="653"/>
      <c r="C46" s="198"/>
      <c r="D46" s="198"/>
      <c r="E46" s="198"/>
    </row>
    <row r="47" spans="1:5" x14ac:dyDescent="0.25">
      <c r="A47" s="55" t="s">
        <v>4303</v>
      </c>
      <c r="B47" s="55" t="s">
        <v>4303</v>
      </c>
      <c r="C47" s="209">
        <v>0</v>
      </c>
      <c r="D47" s="209">
        <v>0</v>
      </c>
      <c r="E47" s="209">
        <v>0</v>
      </c>
    </row>
    <row r="48" spans="1:5" ht="12" customHeight="1" x14ac:dyDescent="0.25">
      <c r="A48" s="34"/>
      <c r="B48" s="45" t="s">
        <v>4307</v>
      </c>
      <c r="C48" s="211">
        <f>SUM(C47)</f>
        <v>0</v>
      </c>
      <c r="D48" s="206"/>
      <c r="E48" s="206"/>
    </row>
  </sheetData>
  <mergeCells count="15"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9:B29"/>
    <mergeCell ref="A34:B34"/>
    <mergeCell ref="A41:B41"/>
    <mergeCell ref="A42:B4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F3CDC-9497-4E5F-833C-1A2CE342D1AA}">
  <dimension ref="A2:K29"/>
  <sheetViews>
    <sheetView showGridLines="0" zoomScaleNormal="100" workbookViewId="0">
      <selection activeCell="F44" sqref="F44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37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5770</v>
      </c>
      <c r="B11" s="42" t="s">
        <v>5771</v>
      </c>
      <c r="C11" s="78">
        <v>53441.68</v>
      </c>
      <c r="D11" s="72">
        <v>0</v>
      </c>
      <c r="E11" s="72">
        <v>0</v>
      </c>
      <c r="F11" s="77">
        <v>53441.68</v>
      </c>
      <c r="G11" s="77">
        <v>17813.893333333333</v>
      </c>
      <c r="H11" s="77">
        <v>8906.9466666666667</v>
      </c>
      <c r="I11" s="77">
        <v>71255.573333333334</v>
      </c>
      <c r="J11" s="77">
        <v>0</v>
      </c>
      <c r="K11" s="77">
        <v>97976.41333333333</v>
      </c>
    </row>
    <row r="12" spans="1:11" s="63" customFormat="1" x14ac:dyDescent="0.25">
      <c r="A12" s="42" t="s">
        <v>5772</v>
      </c>
      <c r="B12" s="42" t="s">
        <v>5793</v>
      </c>
      <c r="C12" s="78">
        <v>24574.86</v>
      </c>
      <c r="D12" s="72">
        <v>0</v>
      </c>
      <c r="E12" s="72">
        <v>0</v>
      </c>
      <c r="F12" s="77">
        <v>24574.86</v>
      </c>
      <c r="G12" s="77">
        <v>8191.6200000000008</v>
      </c>
      <c r="H12" s="77">
        <v>4095.8100000000004</v>
      </c>
      <c r="I12" s="77">
        <v>32766.480000000003</v>
      </c>
      <c r="J12" s="77">
        <v>0</v>
      </c>
      <c r="K12" s="77">
        <v>45053.91</v>
      </c>
    </row>
    <row r="13" spans="1:11" s="63" customFormat="1" x14ac:dyDescent="0.25">
      <c r="A13" s="42" t="s">
        <v>5774</v>
      </c>
      <c r="B13" s="42" t="s">
        <v>5775</v>
      </c>
      <c r="C13" s="78">
        <v>23000.18</v>
      </c>
      <c r="D13" s="72">
        <v>0</v>
      </c>
      <c r="E13" s="72">
        <v>0</v>
      </c>
      <c r="F13" s="77">
        <v>23000.18</v>
      </c>
      <c r="G13" s="77">
        <v>7666.7266666666674</v>
      </c>
      <c r="H13" s="77">
        <v>3833.3633333333337</v>
      </c>
      <c r="I13" s="77">
        <v>30666.906666666669</v>
      </c>
      <c r="J13" s="77">
        <v>0</v>
      </c>
      <c r="K13" s="77">
        <v>42166.996666666673</v>
      </c>
    </row>
    <row r="14" spans="1:11" s="63" customFormat="1" x14ac:dyDescent="0.25">
      <c r="A14" s="73"/>
      <c r="B14" s="73"/>
      <c r="C14" s="217"/>
      <c r="D14" s="217"/>
      <c r="E14" s="217"/>
      <c r="F14" s="217"/>
      <c r="G14" s="217"/>
      <c r="H14" s="217"/>
      <c r="I14" s="217"/>
      <c r="J14" s="74"/>
      <c r="K14" s="75"/>
    </row>
    <row r="15" spans="1:11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</row>
    <row r="16" spans="1:11" s="63" customFormat="1" x14ac:dyDescent="0.25">
      <c r="A16" s="671" t="s">
        <v>4324</v>
      </c>
      <c r="B16" s="671"/>
      <c r="C16" s="671"/>
      <c r="D16" s="214" t="s">
        <v>517</v>
      </c>
      <c r="E16" s="214" t="s">
        <v>517</v>
      </c>
      <c r="F16" s="214" t="s">
        <v>517</v>
      </c>
      <c r="G16" s="214" t="s">
        <v>517</v>
      </c>
      <c r="H16" s="214" t="s">
        <v>517</v>
      </c>
      <c r="I16" s="214" t="s">
        <v>517</v>
      </c>
      <c r="J16" s="76" t="s">
        <v>517</v>
      </c>
      <c r="K16" s="76" t="s">
        <v>517</v>
      </c>
    </row>
    <row r="17" spans="1:11" s="63" customFormat="1" ht="12.75" customHeight="1" x14ac:dyDescent="0.25">
      <c r="A17" s="663" t="s">
        <v>4311</v>
      </c>
      <c r="B17" s="665" t="s">
        <v>4292</v>
      </c>
      <c r="C17" s="708" t="s">
        <v>4312</v>
      </c>
      <c r="D17" s="708" t="s">
        <v>4312</v>
      </c>
      <c r="E17" s="708" t="s">
        <v>4312</v>
      </c>
      <c r="F17" s="708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1" s="63" customFormat="1" ht="26.4" x14ac:dyDescent="0.25">
      <c r="A18" s="664" t="s">
        <v>4311</v>
      </c>
      <c r="B18" s="666" t="s">
        <v>4314</v>
      </c>
      <c r="C18" s="215" t="s">
        <v>4315</v>
      </c>
      <c r="D18" s="215" t="s">
        <v>4316</v>
      </c>
      <c r="E18" s="215" t="s">
        <v>4317</v>
      </c>
      <c r="F18" s="215" t="s">
        <v>4318</v>
      </c>
      <c r="G18" s="194" t="s">
        <v>4319</v>
      </c>
      <c r="H18" s="194" t="s">
        <v>4320</v>
      </c>
      <c r="I18" s="215" t="s">
        <v>4321</v>
      </c>
      <c r="J18" s="70" t="s">
        <v>4322</v>
      </c>
      <c r="K18" s="71" t="s">
        <v>4318</v>
      </c>
    </row>
    <row r="19" spans="1:11" s="63" customFormat="1" x14ac:dyDescent="0.25">
      <c r="A19" s="42" t="s">
        <v>5792</v>
      </c>
      <c r="B19" s="42" t="s">
        <v>5204</v>
      </c>
      <c r="C19" s="78">
        <v>22901.040000000001</v>
      </c>
      <c r="D19" s="72">
        <v>0</v>
      </c>
      <c r="E19" s="72">
        <v>0</v>
      </c>
      <c r="F19" s="77">
        <v>22901.040000000001</v>
      </c>
      <c r="G19" s="77">
        <v>7633.68</v>
      </c>
      <c r="H19" s="77">
        <v>3816.84</v>
      </c>
      <c r="I19" s="77">
        <v>30534.720000000001</v>
      </c>
      <c r="J19" s="77">
        <v>0</v>
      </c>
      <c r="K19" s="77">
        <v>41985.240000000005</v>
      </c>
    </row>
    <row r="20" spans="1:11" s="63" customFormat="1" x14ac:dyDescent="0.25">
      <c r="A20" s="42" t="s">
        <v>5776</v>
      </c>
      <c r="B20" s="42" t="s">
        <v>5777</v>
      </c>
      <c r="C20" s="78">
        <v>15454.22</v>
      </c>
      <c r="D20" s="72">
        <v>1100</v>
      </c>
      <c r="E20" s="72">
        <v>0</v>
      </c>
      <c r="F20" s="77">
        <v>16554.22</v>
      </c>
      <c r="G20" s="77">
        <v>5151.4066666666668</v>
      </c>
      <c r="H20" s="77">
        <v>2575.7033333333334</v>
      </c>
      <c r="I20" s="77">
        <v>20605.626666666667</v>
      </c>
      <c r="J20" s="77">
        <v>0</v>
      </c>
      <c r="K20" s="77">
        <v>28332.736666666668</v>
      </c>
    </row>
    <row r="21" spans="1:11" s="63" customFormat="1" x14ac:dyDescent="0.25">
      <c r="A21" s="42" t="s">
        <v>5778</v>
      </c>
      <c r="B21" s="42" t="s">
        <v>5779</v>
      </c>
      <c r="C21" s="78">
        <v>14572.22</v>
      </c>
      <c r="D21" s="72">
        <v>1100</v>
      </c>
      <c r="E21" s="72">
        <v>0</v>
      </c>
      <c r="F21" s="77">
        <v>15672.22</v>
      </c>
      <c r="G21" s="77">
        <v>4857.4066666666668</v>
      </c>
      <c r="H21" s="77">
        <v>2428.7033333333334</v>
      </c>
      <c r="I21" s="77">
        <v>19429.626666666667</v>
      </c>
      <c r="J21" s="77">
        <v>0</v>
      </c>
      <c r="K21" s="77">
        <v>26715.736666666668</v>
      </c>
    </row>
    <row r="22" spans="1:11" s="63" customFormat="1" x14ac:dyDescent="0.25">
      <c r="A22" s="42" t="s">
        <v>5780</v>
      </c>
      <c r="B22" s="42" t="s">
        <v>5358</v>
      </c>
      <c r="C22" s="78">
        <v>12016.31</v>
      </c>
      <c r="D22" s="72">
        <v>1100</v>
      </c>
      <c r="E22" s="72">
        <v>0</v>
      </c>
      <c r="F22" s="77">
        <v>13116.31</v>
      </c>
      <c r="G22" s="77">
        <v>4005.4366666666665</v>
      </c>
      <c r="H22" s="77">
        <v>2002.7183333333332</v>
      </c>
      <c r="I22" s="77">
        <v>16021.746666666666</v>
      </c>
      <c r="J22" s="77">
        <v>0</v>
      </c>
      <c r="K22" s="77">
        <v>22029.901666666665</v>
      </c>
    </row>
    <row r="23" spans="1:11" s="63" customFormat="1" x14ac:dyDescent="0.25">
      <c r="A23" s="42" t="s">
        <v>5781</v>
      </c>
      <c r="B23" s="42" t="s">
        <v>4415</v>
      </c>
      <c r="C23" s="78">
        <v>9585.14</v>
      </c>
      <c r="D23" s="72">
        <v>1100</v>
      </c>
      <c r="E23" s="72">
        <v>0</v>
      </c>
      <c r="F23" s="77">
        <v>10685.14</v>
      </c>
      <c r="G23" s="77">
        <v>3195.0466666666666</v>
      </c>
      <c r="H23" s="77">
        <v>1597.5233333333333</v>
      </c>
      <c r="I23" s="77">
        <v>12780.186666666666</v>
      </c>
      <c r="J23" s="77">
        <v>0</v>
      </c>
      <c r="K23" s="77">
        <v>17572.756666666668</v>
      </c>
    </row>
    <row r="24" spans="1:11" s="63" customFormat="1" x14ac:dyDescent="0.25">
      <c r="A24" s="42" t="s">
        <v>5782</v>
      </c>
      <c r="B24" s="42" t="s">
        <v>5783</v>
      </c>
      <c r="C24" s="78">
        <v>8404.52</v>
      </c>
      <c r="D24" s="72">
        <v>1100</v>
      </c>
      <c r="E24" s="72">
        <v>0</v>
      </c>
      <c r="F24" s="77">
        <v>9504.52</v>
      </c>
      <c r="G24" s="77">
        <v>2801.5066666666667</v>
      </c>
      <c r="H24" s="77">
        <v>1400.7533333333333</v>
      </c>
      <c r="I24" s="77">
        <v>11206.026666666667</v>
      </c>
      <c r="J24" s="77">
        <v>0</v>
      </c>
      <c r="K24" s="77">
        <v>15408.286666666667</v>
      </c>
    </row>
    <row r="25" spans="1:11" s="63" customFormat="1" x14ac:dyDescent="0.25">
      <c r="A25" s="42" t="s">
        <v>5784</v>
      </c>
      <c r="B25" s="42" t="s">
        <v>4410</v>
      </c>
      <c r="C25" s="78">
        <v>8404.52</v>
      </c>
      <c r="D25" s="72">
        <v>1100</v>
      </c>
      <c r="E25" s="72">
        <v>0</v>
      </c>
      <c r="F25" s="77">
        <v>9504.52</v>
      </c>
      <c r="G25" s="77">
        <v>2801.5066666666667</v>
      </c>
      <c r="H25" s="77">
        <v>1400.7533333333333</v>
      </c>
      <c r="I25" s="77">
        <v>11206.026666666667</v>
      </c>
      <c r="J25" s="77">
        <v>0</v>
      </c>
      <c r="K25" s="77">
        <v>15408.286666666667</v>
      </c>
    </row>
    <row r="26" spans="1:11" s="63" customFormat="1" x14ac:dyDescent="0.25">
      <c r="A26" s="42" t="s">
        <v>5785</v>
      </c>
      <c r="B26" s="42" t="s">
        <v>5786</v>
      </c>
      <c r="C26" s="78">
        <v>8364</v>
      </c>
      <c r="D26" s="72">
        <v>1100</v>
      </c>
      <c r="E26" s="72">
        <v>0</v>
      </c>
      <c r="F26" s="77">
        <v>9464</v>
      </c>
      <c r="G26" s="77">
        <v>2788</v>
      </c>
      <c r="H26" s="77">
        <v>1394</v>
      </c>
      <c r="I26" s="77">
        <v>11152</v>
      </c>
      <c r="J26" s="77">
        <v>0</v>
      </c>
      <c r="K26" s="77">
        <v>15334</v>
      </c>
    </row>
    <row r="27" spans="1:11" s="63" customFormat="1" x14ac:dyDescent="0.25">
      <c r="A27" s="42" t="s">
        <v>5787</v>
      </c>
      <c r="B27" s="42" t="s">
        <v>4538</v>
      </c>
      <c r="C27" s="78">
        <v>8364</v>
      </c>
      <c r="D27" s="72">
        <v>1100</v>
      </c>
      <c r="E27" s="72">
        <v>0</v>
      </c>
      <c r="F27" s="77">
        <v>9464</v>
      </c>
      <c r="G27" s="77">
        <v>2788</v>
      </c>
      <c r="H27" s="77">
        <v>1394</v>
      </c>
      <c r="I27" s="77">
        <v>11152</v>
      </c>
      <c r="J27" s="77">
        <v>0</v>
      </c>
      <c r="K27" s="77">
        <v>15334</v>
      </c>
    </row>
    <row r="28" spans="1:11" s="63" customFormat="1" x14ac:dyDescent="0.25">
      <c r="A28" s="42" t="s">
        <v>5788</v>
      </c>
      <c r="B28" s="42" t="s">
        <v>5789</v>
      </c>
      <c r="C28" s="78">
        <v>8364</v>
      </c>
      <c r="D28" s="72">
        <v>1100</v>
      </c>
      <c r="E28" s="72">
        <v>0</v>
      </c>
      <c r="F28" s="77">
        <v>9464</v>
      </c>
      <c r="G28" s="77">
        <v>2788</v>
      </c>
      <c r="H28" s="77">
        <v>1394</v>
      </c>
      <c r="I28" s="77">
        <v>11152</v>
      </c>
      <c r="J28" s="77">
        <v>0</v>
      </c>
      <c r="K28" s="77">
        <v>15334</v>
      </c>
    </row>
    <row r="29" spans="1:11" s="63" customFormat="1" x14ac:dyDescent="0.25">
      <c r="A29" s="42" t="s">
        <v>5790</v>
      </c>
      <c r="B29" s="42" t="s">
        <v>5791</v>
      </c>
      <c r="C29" s="78">
        <v>8364</v>
      </c>
      <c r="D29" s="72">
        <v>1100</v>
      </c>
      <c r="E29" s="72">
        <v>0</v>
      </c>
      <c r="F29" s="77">
        <v>9464</v>
      </c>
      <c r="G29" s="77">
        <v>2788</v>
      </c>
      <c r="H29" s="77">
        <v>1394</v>
      </c>
      <c r="I29" s="77">
        <v>11152</v>
      </c>
      <c r="J29" s="77">
        <v>0</v>
      </c>
      <c r="K29" s="77">
        <v>15334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2835F-8219-4DD6-BBF8-DEF342B333B6}">
  <dimension ref="A1:E52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40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241" t="s">
        <v>5794</v>
      </c>
      <c r="B12" s="241" t="s">
        <v>4586</v>
      </c>
      <c r="C12" s="242">
        <v>1</v>
      </c>
      <c r="D12" s="78">
        <v>107127.52</v>
      </c>
      <c r="E12" s="78">
        <v>107127.52</v>
      </c>
    </row>
    <row r="13" spans="1:5" x14ac:dyDescent="0.25">
      <c r="A13" s="241" t="s">
        <v>5795</v>
      </c>
      <c r="B13" s="241" t="s">
        <v>4558</v>
      </c>
      <c r="C13" s="242">
        <v>1</v>
      </c>
      <c r="D13" s="78">
        <v>52393.73</v>
      </c>
      <c r="E13" s="78">
        <v>52393.73</v>
      </c>
    </row>
    <row r="14" spans="1:5" x14ac:dyDescent="0.25">
      <c r="A14" s="241" t="s">
        <v>5796</v>
      </c>
      <c r="B14" s="241" t="s">
        <v>4328</v>
      </c>
      <c r="C14" s="242">
        <v>3</v>
      </c>
      <c r="D14" s="78">
        <v>52393.73</v>
      </c>
      <c r="E14" s="78">
        <v>52393.73</v>
      </c>
    </row>
    <row r="15" spans="1:5" x14ac:dyDescent="0.25">
      <c r="A15" s="241" t="s">
        <v>5797</v>
      </c>
      <c r="B15" s="241" t="s">
        <v>4352</v>
      </c>
      <c r="C15" s="242">
        <v>2</v>
      </c>
      <c r="D15" s="78">
        <v>34870.01</v>
      </c>
      <c r="E15" s="78">
        <v>34870.01</v>
      </c>
    </row>
    <row r="16" spans="1:5" x14ac:dyDescent="0.25">
      <c r="A16" s="241" t="s">
        <v>5798</v>
      </c>
      <c r="B16" s="241" t="s">
        <v>4331</v>
      </c>
      <c r="C16" s="242">
        <v>4</v>
      </c>
      <c r="D16" s="78">
        <v>34870.01</v>
      </c>
      <c r="E16" s="78">
        <v>34870.01</v>
      </c>
    </row>
    <row r="17" spans="1:5" x14ac:dyDescent="0.25">
      <c r="A17" s="241" t="s">
        <v>5799</v>
      </c>
      <c r="B17" s="241" t="s">
        <v>4331</v>
      </c>
      <c r="C17" s="242">
        <v>1</v>
      </c>
      <c r="D17" s="78">
        <v>28260.59</v>
      </c>
      <c r="E17" s="78">
        <v>28260.59</v>
      </c>
    </row>
    <row r="18" spans="1:5" x14ac:dyDescent="0.25">
      <c r="A18" s="241" t="s">
        <v>5800</v>
      </c>
      <c r="B18" s="241" t="s">
        <v>4331</v>
      </c>
      <c r="C18" s="242">
        <v>2</v>
      </c>
      <c r="D18" s="78">
        <v>25808.12</v>
      </c>
      <c r="E18" s="78">
        <v>25808.12</v>
      </c>
    </row>
    <row r="19" spans="1:5" x14ac:dyDescent="0.25">
      <c r="A19" s="241" t="s">
        <v>5801</v>
      </c>
      <c r="B19" s="241" t="s">
        <v>5802</v>
      </c>
      <c r="C19" s="242">
        <v>3</v>
      </c>
      <c r="D19" s="78">
        <v>23001.21</v>
      </c>
      <c r="E19" s="78">
        <v>23001.21</v>
      </c>
    </row>
    <row r="20" spans="1:5" x14ac:dyDescent="0.25">
      <c r="A20" s="241" t="s">
        <v>5803</v>
      </c>
      <c r="B20" s="241" t="s">
        <v>4596</v>
      </c>
      <c r="C20" s="242">
        <v>14</v>
      </c>
      <c r="D20" s="78">
        <v>20480.099999999999</v>
      </c>
      <c r="E20" s="78">
        <v>20480.099999999999</v>
      </c>
    </row>
    <row r="21" spans="1:5" x14ac:dyDescent="0.25">
      <c r="A21" s="241" t="s">
        <v>5804</v>
      </c>
      <c r="B21" s="241" t="s">
        <v>4594</v>
      </c>
      <c r="C21" s="242">
        <v>1</v>
      </c>
      <c r="D21" s="78">
        <v>19338.97</v>
      </c>
      <c r="E21" s="78">
        <v>19338.97</v>
      </c>
    </row>
    <row r="22" spans="1:5" x14ac:dyDescent="0.25">
      <c r="A22" s="241" t="s">
        <v>5805</v>
      </c>
      <c r="B22" s="241" t="s">
        <v>4592</v>
      </c>
      <c r="C22" s="242">
        <v>5</v>
      </c>
      <c r="D22" s="78">
        <v>17745.57</v>
      </c>
      <c r="E22" s="78">
        <v>17745.57</v>
      </c>
    </row>
    <row r="23" spans="1:5" x14ac:dyDescent="0.25">
      <c r="A23" s="241" t="s">
        <v>5806</v>
      </c>
      <c r="B23" s="241" t="s">
        <v>4590</v>
      </c>
      <c r="C23" s="242">
        <v>1</v>
      </c>
      <c r="D23" s="78">
        <v>17514.71</v>
      </c>
      <c r="E23" s="78">
        <v>17514.71</v>
      </c>
    </row>
    <row r="24" spans="1:5" x14ac:dyDescent="0.25">
      <c r="A24" s="241" t="s">
        <v>5807</v>
      </c>
      <c r="B24" s="241" t="s">
        <v>4588</v>
      </c>
      <c r="C24" s="242">
        <v>1</v>
      </c>
      <c r="D24" s="78">
        <v>15382.62</v>
      </c>
      <c r="E24" s="78">
        <v>15382.62</v>
      </c>
    </row>
    <row r="25" spans="1:5" x14ac:dyDescent="0.25">
      <c r="A25" s="241" t="s">
        <v>5808</v>
      </c>
      <c r="B25" s="241" t="s">
        <v>4414</v>
      </c>
      <c r="C25" s="242">
        <v>1</v>
      </c>
      <c r="D25" s="78">
        <v>10875.82</v>
      </c>
      <c r="E25" s="78">
        <v>10875.82</v>
      </c>
    </row>
    <row r="26" spans="1:5" x14ac:dyDescent="0.25">
      <c r="A26" s="34"/>
      <c r="B26" s="45" t="s">
        <v>4299</v>
      </c>
      <c r="C26" s="205">
        <f>SUM(C12:C25)</f>
        <v>40</v>
      </c>
      <c r="D26" s="206"/>
      <c r="E26" s="206"/>
    </row>
    <row r="27" spans="1:5" x14ac:dyDescent="0.25">
      <c r="A27" s="34"/>
      <c r="B27" s="48"/>
      <c r="C27" s="207"/>
      <c r="D27" s="206"/>
      <c r="E27" s="206"/>
    </row>
    <row r="28" spans="1:5" x14ac:dyDescent="0.25">
      <c r="A28" s="50"/>
      <c r="B28" s="51"/>
      <c r="C28" s="198"/>
      <c r="D28" s="198"/>
      <c r="E28" s="198"/>
    </row>
    <row r="29" spans="1:5" x14ac:dyDescent="0.25">
      <c r="A29" s="45" t="s">
        <v>4233</v>
      </c>
      <c r="B29" s="45" t="s">
        <v>4233</v>
      </c>
      <c r="C29" s="198"/>
      <c r="D29" s="198"/>
      <c r="E29" s="198"/>
    </row>
    <row r="30" spans="1:5" x14ac:dyDescent="0.25">
      <c r="A30" s="79" t="s">
        <v>4303</v>
      </c>
      <c r="B30" s="79" t="s">
        <v>4303</v>
      </c>
      <c r="C30" s="200">
        <v>0</v>
      </c>
      <c r="D30" s="209">
        <v>0</v>
      </c>
      <c r="E30" s="209">
        <v>0</v>
      </c>
    </row>
    <row r="31" spans="1:5" x14ac:dyDescent="0.25">
      <c r="A31" s="34"/>
      <c r="B31" s="45" t="s">
        <v>4302</v>
      </c>
      <c r="C31" s="205">
        <f>SUM(C30)</f>
        <v>0</v>
      </c>
      <c r="D31" s="206"/>
      <c r="E31" s="206"/>
    </row>
    <row r="32" spans="1:5" x14ac:dyDescent="0.25">
      <c r="A32" s="34"/>
      <c r="B32" s="48"/>
      <c r="C32" s="207"/>
      <c r="D32" s="206"/>
      <c r="E32" s="206"/>
    </row>
    <row r="33" spans="1:5" x14ac:dyDescent="0.25">
      <c r="A33" s="54"/>
      <c r="B33" s="34"/>
      <c r="C33" s="193"/>
      <c r="D33" s="206"/>
      <c r="E33" s="206"/>
    </row>
    <row r="34" spans="1:5" x14ac:dyDescent="0.25">
      <c r="A34" s="661" t="s">
        <v>4234</v>
      </c>
      <c r="B34" s="661" t="s">
        <v>4233</v>
      </c>
      <c r="C34" s="193"/>
      <c r="D34" s="198"/>
      <c r="E34" s="198"/>
    </row>
    <row r="35" spans="1:5" x14ac:dyDescent="0.25">
      <c r="A35" s="55" t="s">
        <v>4303</v>
      </c>
      <c r="B35" s="55" t="s">
        <v>4303</v>
      </c>
      <c r="C35" s="209">
        <v>0</v>
      </c>
      <c r="D35" s="209">
        <v>0</v>
      </c>
      <c r="E35" s="209">
        <v>0</v>
      </c>
    </row>
    <row r="36" spans="1:5" x14ac:dyDescent="0.25">
      <c r="A36" s="34"/>
      <c r="B36" s="45" t="s">
        <v>4304</v>
      </c>
      <c r="C36" s="205">
        <f>SUM(C35)</f>
        <v>0</v>
      </c>
      <c r="D36" s="206"/>
      <c r="E36" s="206"/>
    </row>
    <row r="37" spans="1:5" x14ac:dyDescent="0.25">
      <c r="A37" s="34"/>
      <c r="B37" s="48"/>
      <c r="C37" s="207"/>
      <c r="D37" s="206"/>
      <c r="E37" s="206"/>
    </row>
    <row r="38" spans="1:5" x14ac:dyDescent="0.25">
      <c r="A38" s="34"/>
      <c r="B38" s="58" t="s">
        <v>4235</v>
      </c>
      <c r="C38" s="210">
        <f>SUM(C31,C26,C36)</f>
        <v>40</v>
      </c>
      <c r="D38" s="206"/>
      <c r="E38" s="206"/>
    </row>
    <row r="39" spans="1:5" x14ac:dyDescent="0.25">
      <c r="A39" s="34"/>
      <c r="B39" s="48"/>
      <c r="C39" s="207"/>
      <c r="D39" s="206"/>
      <c r="E39" s="206"/>
    </row>
    <row r="40" spans="1:5" x14ac:dyDescent="0.25">
      <c r="A40" s="50"/>
      <c r="B40" s="51"/>
      <c r="C40" s="198"/>
      <c r="D40" s="198"/>
      <c r="E40" s="198"/>
    </row>
    <row r="41" spans="1:5" x14ac:dyDescent="0.25">
      <c r="A41" s="662" t="s">
        <v>4231</v>
      </c>
      <c r="B41" s="662"/>
      <c r="C41" s="198"/>
      <c r="D41" s="198"/>
      <c r="E41" s="198"/>
    </row>
    <row r="42" spans="1:5" x14ac:dyDescent="0.25">
      <c r="A42" s="661" t="s">
        <v>4305</v>
      </c>
      <c r="B42" s="661"/>
      <c r="C42" s="198"/>
      <c r="D42" s="198"/>
      <c r="E42" s="198"/>
    </row>
    <row r="43" spans="1:5" x14ac:dyDescent="0.25">
      <c r="A43" s="208" t="s">
        <v>5809</v>
      </c>
      <c r="B43" s="208" t="s">
        <v>4333</v>
      </c>
      <c r="C43" s="209">
        <v>1</v>
      </c>
      <c r="D43" s="78">
        <v>15000</v>
      </c>
      <c r="E43" s="78">
        <v>15000</v>
      </c>
    </row>
    <row r="44" spans="1:5" x14ac:dyDescent="0.25">
      <c r="A44" s="34"/>
      <c r="B44" s="45" t="s">
        <v>4306</v>
      </c>
      <c r="C44" s="205">
        <f>SUM(C43)</f>
        <v>1</v>
      </c>
      <c r="D44" s="206"/>
      <c r="E44" s="206"/>
    </row>
    <row r="45" spans="1:5" x14ac:dyDescent="0.25">
      <c r="A45" s="50"/>
      <c r="B45" s="51"/>
      <c r="C45" s="198"/>
      <c r="D45" s="198"/>
      <c r="E45" s="198"/>
    </row>
    <row r="46" spans="1:5" ht="12.75" customHeight="1" x14ac:dyDescent="0.25">
      <c r="A46" s="652" t="s">
        <v>4237</v>
      </c>
      <c r="B46" s="653"/>
      <c r="C46" s="198"/>
      <c r="D46" s="198"/>
      <c r="E46" s="198"/>
    </row>
    <row r="47" spans="1:5" x14ac:dyDescent="0.25">
      <c r="A47" s="208" t="s">
        <v>5809</v>
      </c>
      <c r="B47" s="208" t="s">
        <v>4333</v>
      </c>
      <c r="C47" s="243">
        <v>2</v>
      </c>
      <c r="D47" s="78">
        <v>29000</v>
      </c>
      <c r="E47" s="78">
        <v>29000</v>
      </c>
    </row>
    <row r="48" spans="1:5" x14ac:dyDescent="0.25">
      <c r="A48" s="208" t="s">
        <v>5810</v>
      </c>
      <c r="B48" s="208" t="s">
        <v>4333</v>
      </c>
      <c r="C48" s="243">
        <v>2</v>
      </c>
      <c r="D48" s="78">
        <v>23000</v>
      </c>
      <c r="E48" s="78">
        <v>23000</v>
      </c>
    </row>
    <row r="49" spans="1:5" x14ac:dyDescent="0.25">
      <c r="A49" s="208" t="s">
        <v>5811</v>
      </c>
      <c r="B49" s="208" t="s">
        <v>4333</v>
      </c>
      <c r="C49" s="243">
        <v>7</v>
      </c>
      <c r="D49" s="78">
        <v>13000</v>
      </c>
      <c r="E49" s="78">
        <v>13000</v>
      </c>
    </row>
    <row r="50" spans="1:5" x14ac:dyDescent="0.25">
      <c r="A50" s="208" t="s">
        <v>5812</v>
      </c>
      <c r="B50" s="208" t="s">
        <v>4333</v>
      </c>
      <c r="C50" s="243">
        <v>5</v>
      </c>
      <c r="D50" s="78">
        <v>10000</v>
      </c>
      <c r="E50" s="78">
        <v>10000</v>
      </c>
    </row>
    <row r="51" spans="1:5" x14ac:dyDescent="0.25">
      <c r="A51" s="208" t="s">
        <v>5813</v>
      </c>
      <c r="B51" s="208" t="s">
        <v>4333</v>
      </c>
      <c r="C51" s="243">
        <v>2</v>
      </c>
      <c r="D51" s="78">
        <v>6000</v>
      </c>
      <c r="E51" s="78">
        <v>6000</v>
      </c>
    </row>
    <row r="52" spans="1:5" ht="12" customHeight="1" x14ac:dyDescent="0.25">
      <c r="A52" s="34"/>
      <c r="B52" s="45" t="s">
        <v>4307</v>
      </c>
      <c r="C52" s="211">
        <f>SUM(C47:C51)</f>
        <v>18</v>
      </c>
      <c r="D52" s="206"/>
      <c r="E52" s="206"/>
    </row>
  </sheetData>
  <mergeCells count="14">
    <mergeCell ref="A11:B11"/>
    <mergeCell ref="A34:B34"/>
    <mergeCell ref="A41:B41"/>
    <mergeCell ref="A42:B42"/>
    <mergeCell ref="A46:B46"/>
    <mergeCell ref="A8:A9"/>
    <mergeCell ref="B8:B9"/>
    <mergeCell ref="C8:C9"/>
    <mergeCell ref="D8:E8"/>
    <mergeCell ref="A2:E2"/>
    <mergeCell ref="A3:E3"/>
    <mergeCell ref="A4:E4"/>
    <mergeCell ref="A5:E5"/>
    <mergeCell ref="A6:E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C1DF5-B340-4F50-A1F4-FB82D7660849}">
  <dimension ref="A2:K29"/>
  <sheetViews>
    <sheetView showGridLines="0" zoomScaleNormal="100" workbookViewId="0">
      <selection activeCell="G37" sqref="G37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40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5794</v>
      </c>
      <c r="B11" s="42" t="s">
        <v>4586</v>
      </c>
      <c r="C11" s="78">
        <v>107127.52</v>
      </c>
      <c r="D11" s="72">
        <v>0</v>
      </c>
      <c r="E11" s="72">
        <v>0</v>
      </c>
      <c r="F11" s="77">
        <v>107127.52</v>
      </c>
      <c r="G11" s="77">
        <v>35709.173333333332</v>
      </c>
      <c r="H11" s="77">
        <v>17854.586666666666</v>
      </c>
      <c r="I11" s="77">
        <v>142836.69333333333</v>
      </c>
      <c r="J11" s="77">
        <v>0</v>
      </c>
      <c r="K11" s="77">
        <v>196400.45333333331</v>
      </c>
    </row>
    <row r="12" spans="1:11" s="63" customFormat="1" x14ac:dyDescent="0.25">
      <c r="A12" s="42" t="s">
        <v>5795</v>
      </c>
      <c r="B12" s="42" t="s">
        <v>4558</v>
      </c>
      <c r="C12" s="78">
        <v>52393.73</v>
      </c>
      <c r="D12" s="72">
        <v>0</v>
      </c>
      <c r="E12" s="72">
        <v>0</v>
      </c>
      <c r="F12" s="77">
        <v>52393.73</v>
      </c>
      <c r="G12" s="77">
        <v>17464.576666666668</v>
      </c>
      <c r="H12" s="77">
        <v>8732.2883333333339</v>
      </c>
      <c r="I12" s="77">
        <v>69858.306666666671</v>
      </c>
      <c r="J12" s="77">
        <v>0</v>
      </c>
      <c r="K12" s="77">
        <v>96055.171666666676</v>
      </c>
    </row>
    <row r="13" spans="1:11" s="63" customFormat="1" x14ac:dyDescent="0.25">
      <c r="A13" s="42" t="s">
        <v>5796</v>
      </c>
      <c r="B13" s="42" t="s">
        <v>4328</v>
      </c>
      <c r="C13" s="78">
        <v>52393.73</v>
      </c>
      <c r="D13" s="72">
        <v>0</v>
      </c>
      <c r="E13" s="72">
        <v>0</v>
      </c>
      <c r="F13" s="77">
        <v>52393.73</v>
      </c>
      <c r="G13" s="77">
        <v>17464.576666666668</v>
      </c>
      <c r="H13" s="77">
        <v>8732.2883333333339</v>
      </c>
      <c r="I13" s="77">
        <v>69858.306666666671</v>
      </c>
      <c r="J13" s="77">
        <v>0</v>
      </c>
      <c r="K13" s="77">
        <v>96055.171666666676</v>
      </c>
    </row>
    <row r="14" spans="1:11" s="63" customFormat="1" x14ac:dyDescent="0.25">
      <c r="A14" s="42" t="s">
        <v>5797</v>
      </c>
      <c r="B14" s="42" t="s">
        <v>4352</v>
      </c>
      <c r="C14" s="78">
        <v>34870.01</v>
      </c>
      <c r="D14" s="72">
        <v>0</v>
      </c>
      <c r="E14" s="72">
        <v>0</v>
      </c>
      <c r="F14" s="77">
        <v>34870.01</v>
      </c>
      <c r="G14" s="77">
        <v>11623.336666666666</v>
      </c>
      <c r="H14" s="77">
        <v>5811.6683333333331</v>
      </c>
      <c r="I14" s="77">
        <v>46493.346666666665</v>
      </c>
      <c r="J14" s="77">
        <v>0</v>
      </c>
      <c r="K14" s="77">
        <v>63928.351666666662</v>
      </c>
    </row>
    <row r="15" spans="1:11" s="63" customFormat="1" x14ac:dyDescent="0.25">
      <c r="A15" s="42" t="s">
        <v>5798</v>
      </c>
      <c r="B15" s="42" t="s">
        <v>4331</v>
      </c>
      <c r="C15" s="78">
        <v>34870.01</v>
      </c>
      <c r="D15" s="72">
        <v>0</v>
      </c>
      <c r="E15" s="72">
        <v>0</v>
      </c>
      <c r="F15" s="77">
        <v>34870.01</v>
      </c>
      <c r="G15" s="77">
        <v>11623.336666666666</v>
      </c>
      <c r="H15" s="77">
        <v>5811.6683333333331</v>
      </c>
      <c r="I15" s="77">
        <v>46493.346666666665</v>
      </c>
      <c r="J15" s="77">
        <v>0</v>
      </c>
      <c r="K15" s="77">
        <v>63928.351666666662</v>
      </c>
    </row>
    <row r="16" spans="1:11" s="63" customFormat="1" x14ac:dyDescent="0.25">
      <c r="A16" s="42" t="s">
        <v>5799</v>
      </c>
      <c r="B16" s="42" t="s">
        <v>4331</v>
      </c>
      <c r="C16" s="78">
        <v>28260.59</v>
      </c>
      <c r="D16" s="72">
        <v>0</v>
      </c>
      <c r="E16" s="72">
        <v>0</v>
      </c>
      <c r="F16" s="77">
        <v>28260.59</v>
      </c>
      <c r="G16" s="77">
        <v>9420.1966666666667</v>
      </c>
      <c r="H16" s="77">
        <v>4710.0983333333334</v>
      </c>
      <c r="I16" s="77">
        <v>37680.786666666667</v>
      </c>
      <c r="J16" s="77">
        <v>0</v>
      </c>
      <c r="K16" s="77">
        <v>51811.081666666665</v>
      </c>
    </row>
    <row r="17" spans="1:11" s="63" customFormat="1" x14ac:dyDescent="0.25">
      <c r="A17" s="42" t="s">
        <v>5800</v>
      </c>
      <c r="B17" s="42" t="s">
        <v>4331</v>
      </c>
      <c r="C17" s="78">
        <v>25808.12</v>
      </c>
      <c r="D17" s="72">
        <v>0</v>
      </c>
      <c r="E17" s="72">
        <v>0</v>
      </c>
      <c r="F17" s="77">
        <v>25808.12</v>
      </c>
      <c r="G17" s="77">
        <v>8602.7066666666669</v>
      </c>
      <c r="H17" s="77">
        <v>4301.3533333333335</v>
      </c>
      <c r="I17" s="77">
        <v>34410.826666666668</v>
      </c>
      <c r="J17" s="77">
        <v>0</v>
      </c>
      <c r="K17" s="77">
        <v>47314.886666666673</v>
      </c>
    </row>
    <row r="18" spans="1:11" s="63" customFormat="1" x14ac:dyDescent="0.25">
      <c r="A18" s="73"/>
      <c r="B18" s="73"/>
      <c r="C18" s="217"/>
      <c r="D18" s="217"/>
      <c r="E18" s="217"/>
      <c r="F18" s="217"/>
      <c r="G18" s="217"/>
      <c r="H18" s="217"/>
      <c r="I18" s="217"/>
      <c r="J18" s="74"/>
      <c r="K18" s="75"/>
    </row>
    <row r="19" spans="1:11" s="63" customFormat="1" x14ac:dyDescent="0.25">
      <c r="A19" s="73"/>
      <c r="B19" s="73"/>
      <c r="C19" s="217"/>
      <c r="D19" s="217"/>
      <c r="E19" s="217"/>
      <c r="F19" s="217"/>
      <c r="G19" s="217"/>
      <c r="H19" s="217"/>
      <c r="I19" s="217"/>
      <c r="J19" s="74"/>
      <c r="K19" s="75"/>
    </row>
    <row r="20" spans="1:11" s="63" customFormat="1" x14ac:dyDescent="0.25">
      <c r="A20" s="671" t="s">
        <v>4324</v>
      </c>
      <c r="B20" s="671"/>
      <c r="C20" s="671"/>
      <c r="D20" s="214" t="s">
        <v>517</v>
      </c>
      <c r="E20" s="214" t="s">
        <v>517</v>
      </c>
      <c r="F20" s="214" t="s">
        <v>517</v>
      </c>
      <c r="G20" s="214" t="s">
        <v>517</v>
      </c>
      <c r="H20" s="214" t="s">
        <v>517</v>
      </c>
      <c r="I20" s="214" t="s">
        <v>517</v>
      </c>
      <c r="J20" s="76" t="s">
        <v>517</v>
      </c>
      <c r="K20" s="76" t="s">
        <v>517</v>
      </c>
    </row>
    <row r="21" spans="1:11" s="63" customFormat="1" ht="12.75" customHeight="1" x14ac:dyDescent="0.25">
      <c r="A21" s="663" t="s">
        <v>4311</v>
      </c>
      <c r="B21" s="665" t="s">
        <v>4292</v>
      </c>
      <c r="C21" s="708" t="s">
        <v>4312</v>
      </c>
      <c r="D21" s="708" t="s">
        <v>4312</v>
      </c>
      <c r="E21" s="708" t="s">
        <v>4312</v>
      </c>
      <c r="F21" s="708" t="s">
        <v>4312</v>
      </c>
      <c r="G21" s="666" t="s">
        <v>4313</v>
      </c>
      <c r="H21" s="666" t="s">
        <v>4313</v>
      </c>
      <c r="I21" s="666" t="s">
        <v>4313</v>
      </c>
      <c r="J21" s="666" t="s">
        <v>4313</v>
      </c>
      <c r="K21" s="667" t="s">
        <v>4313</v>
      </c>
    </row>
    <row r="22" spans="1:11" s="63" customFormat="1" ht="26.4" x14ac:dyDescent="0.25">
      <c r="A22" s="664" t="s">
        <v>4311</v>
      </c>
      <c r="B22" s="666" t="s">
        <v>4314</v>
      </c>
      <c r="C22" s="215" t="s">
        <v>4315</v>
      </c>
      <c r="D22" s="215" t="s">
        <v>4316</v>
      </c>
      <c r="E22" s="215" t="s">
        <v>4317</v>
      </c>
      <c r="F22" s="215" t="s">
        <v>4318</v>
      </c>
      <c r="G22" s="194" t="s">
        <v>4319</v>
      </c>
      <c r="H22" s="194" t="s">
        <v>4320</v>
      </c>
      <c r="I22" s="215" t="s">
        <v>4321</v>
      </c>
      <c r="J22" s="70" t="s">
        <v>4322</v>
      </c>
      <c r="K22" s="71" t="s">
        <v>4318</v>
      </c>
    </row>
    <row r="23" spans="1:11" s="63" customFormat="1" x14ac:dyDescent="0.25">
      <c r="A23" s="42" t="s">
        <v>5801</v>
      </c>
      <c r="B23" s="42" t="s">
        <v>5802</v>
      </c>
      <c r="C23" s="78">
        <v>23001.21</v>
      </c>
      <c r="D23" s="72">
        <v>0</v>
      </c>
      <c r="E23" s="72">
        <v>0</v>
      </c>
      <c r="F23" s="77">
        <v>23001.21</v>
      </c>
      <c r="G23" s="77">
        <v>7667.07</v>
      </c>
      <c r="H23" s="77">
        <v>3833.5349999999999</v>
      </c>
      <c r="I23" s="77">
        <v>30668.28</v>
      </c>
      <c r="J23" s="77">
        <v>0</v>
      </c>
      <c r="K23" s="77">
        <v>42168.884999999995</v>
      </c>
    </row>
    <row r="24" spans="1:11" s="63" customFormat="1" x14ac:dyDescent="0.25">
      <c r="A24" s="42" t="s">
        <v>5803</v>
      </c>
      <c r="B24" s="42" t="s">
        <v>4596</v>
      </c>
      <c r="C24" s="78">
        <v>20480.099999999999</v>
      </c>
      <c r="D24" s="72">
        <v>1100</v>
      </c>
      <c r="E24" s="72">
        <v>0</v>
      </c>
      <c r="F24" s="77">
        <v>21580.1</v>
      </c>
      <c r="G24" s="77">
        <v>6826.7</v>
      </c>
      <c r="H24" s="77">
        <v>3413.35</v>
      </c>
      <c r="I24" s="77">
        <v>27306.799999999999</v>
      </c>
      <c r="J24" s="77">
        <v>0</v>
      </c>
      <c r="K24" s="77">
        <v>37546.85</v>
      </c>
    </row>
    <row r="25" spans="1:11" s="63" customFormat="1" x14ac:dyDescent="0.25">
      <c r="A25" s="42" t="s">
        <v>5804</v>
      </c>
      <c r="B25" s="42" t="s">
        <v>4594</v>
      </c>
      <c r="C25" s="78">
        <v>19338.97</v>
      </c>
      <c r="D25" s="72">
        <v>1100</v>
      </c>
      <c r="E25" s="72">
        <v>0</v>
      </c>
      <c r="F25" s="77">
        <v>20438.97</v>
      </c>
      <c r="G25" s="77">
        <v>6446.3233333333337</v>
      </c>
      <c r="H25" s="77">
        <v>3223.1616666666669</v>
      </c>
      <c r="I25" s="77">
        <v>25785.293333333335</v>
      </c>
      <c r="J25" s="77">
        <v>0</v>
      </c>
      <c r="K25" s="77">
        <v>35454.778333333335</v>
      </c>
    </row>
    <row r="26" spans="1:11" s="63" customFormat="1" x14ac:dyDescent="0.25">
      <c r="A26" s="42" t="s">
        <v>5805</v>
      </c>
      <c r="B26" s="42" t="s">
        <v>4592</v>
      </c>
      <c r="C26" s="78">
        <v>17745.57</v>
      </c>
      <c r="D26" s="72">
        <v>1100</v>
      </c>
      <c r="E26" s="72">
        <v>0</v>
      </c>
      <c r="F26" s="77">
        <v>18845.57</v>
      </c>
      <c r="G26" s="77">
        <v>5915.1900000000005</v>
      </c>
      <c r="H26" s="77">
        <v>2957.5950000000003</v>
      </c>
      <c r="I26" s="77">
        <v>23660.760000000002</v>
      </c>
      <c r="J26" s="77">
        <v>0</v>
      </c>
      <c r="K26" s="77">
        <v>32533.545000000002</v>
      </c>
    </row>
    <row r="27" spans="1:11" s="63" customFormat="1" x14ac:dyDescent="0.25">
      <c r="A27" s="42" t="s">
        <v>5806</v>
      </c>
      <c r="B27" s="42" t="s">
        <v>4590</v>
      </c>
      <c r="C27" s="78">
        <v>17514.71</v>
      </c>
      <c r="D27" s="72">
        <v>1100</v>
      </c>
      <c r="E27" s="72">
        <v>0</v>
      </c>
      <c r="F27" s="77">
        <v>18614.71</v>
      </c>
      <c r="G27" s="77">
        <v>5838.2366666666667</v>
      </c>
      <c r="H27" s="77">
        <v>2919.1183333333333</v>
      </c>
      <c r="I27" s="77">
        <v>23352.946666666667</v>
      </c>
      <c r="J27" s="77">
        <v>0</v>
      </c>
      <c r="K27" s="77">
        <v>32110.301666666666</v>
      </c>
    </row>
    <row r="28" spans="1:11" s="63" customFormat="1" x14ac:dyDescent="0.25">
      <c r="A28" s="42" t="s">
        <v>5807</v>
      </c>
      <c r="B28" s="42" t="s">
        <v>4588</v>
      </c>
      <c r="C28" s="78">
        <v>15382.62</v>
      </c>
      <c r="D28" s="72">
        <v>1100</v>
      </c>
      <c r="E28" s="72">
        <v>0</v>
      </c>
      <c r="F28" s="77">
        <v>16482.620000000003</v>
      </c>
      <c r="G28" s="77">
        <v>5127.54</v>
      </c>
      <c r="H28" s="77">
        <v>2563.77</v>
      </c>
      <c r="I28" s="77">
        <v>20510.16</v>
      </c>
      <c r="J28" s="77">
        <v>0</v>
      </c>
      <c r="K28" s="77">
        <v>28201.47</v>
      </c>
    </row>
    <row r="29" spans="1:11" s="63" customFormat="1" x14ac:dyDescent="0.25">
      <c r="A29" s="42" t="s">
        <v>5808</v>
      </c>
      <c r="B29" s="42" t="s">
        <v>4414</v>
      </c>
      <c r="C29" s="78">
        <v>10875.82</v>
      </c>
      <c r="D29" s="72">
        <v>1100</v>
      </c>
      <c r="E29" s="72">
        <v>0</v>
      </c>
      <c r="F29" s="77">
        <v>11975.82</v>
      </c>
      <c r="G29" s="77">
        <v>3625.2733333333335</v>
      </c>
      <c r="H29" s="77">
        <v>1812.6366666666668</v>
      </c>
      <c r="I29" s="77">
        <v>14501.093333333334</v>
      </c>
      <c r="J29" s="77">
        <v>0</v>
      </c>
      <c r="K29" s="77">
        <v>19939.003333333334</v>
      </c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BCD5-D8C6-4F76-83B4-0C193D46FE63}">
  <dimension ref="A1:E43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5814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244" t="s">
        <v>5091</v>
      </c>
      <c r="B12" s="82" t="s">
        <v>4586</v>
      </c>
      <c r="C12" s="245">
        <v>1</v>
      </c>
      <c r="D12" s="78">
        <v>85987.22</v>
      </c>
      <c r="E12" s="78">
        <v>85987.22</v>
      </c>
    </row>
    <row r="13" spans="1:5" x14ac:dyDescent="0.25">
      <c r="A13" s="244" t="s">
        <v>5815</v>
      </c>
      <c r="B13" s="82" t="s">
        <v>4328</v>
      </c>
      <c r="C13" s="245">
        <v>4</v>
      </c>
      <c r="D13" s="78">
        <v>44336.34</v>
      </c>
      <c r="E13" s="78">
        <v>44336.34</v>
      </c>
    </row>
    <row r="14" spans="1:5" x14ac:dyDescent="0.25">
      <c r="A14" s="244" t="s">
        <v>4816</v>
      </c>
      <c r="B14" s="82" t="s">
        <v>4331</v>
      </c>
      <c r="C14" s="245">
        <v>7</v>
      </c>
      <c r="D14" s="78">
        <v>26325.79</v>
      </c>
      <c r="E14" s="78">
        <v>26325.79</v>
      </c>
    </row>
    <row r="15" spans="1:5" x14ac:dyDescent="0.25">
      <c r="A15" s="244" t="s">
        <v>5816</v>
      </c>
      <c r="B15" s="82" t="s">
        <v>5817</v>
      </c>
      <c r="C15" s="245">
        <v>1</v>
      </c>
      <c r="D15" s="78">
        <v>26325.79</v>
      </c>
      <c r="E15" s="78">
        <v>26325.79</v>
      </c>
    </row>
    <row r="16" spans="1:5" x14ac:dyDescent="0.25">
      <c r="A16" s="34"/>
      <c r="B16" s="45" t="s">
        <v>4299</v>
      </c>
      <c r="C16" s="205">
        <f>SUM(C12:C15)</f>
        <v>13</v>
      </c>
      <c r="D16" s="206"/>
      <c r="E16" s="206"/>
    </row>
    <row r="17" spans="1:5" x14ac:dyDescent="0.25">
      <c r="A17" s="34"/>
      <c r="B17" s="48"/>
      <c r="C17" s="207"/>
      <c r="D17" s="206"/>
      <c r="E17" s="206"/>
    </row>
    <row r="18" spans="1:5" x14ac:dyDescent="0.25">
      <c r="A18" s="50"/>
      <c r="B18" s="51"/>
      <c r="C18" s="198"/>
      <c r="D18" s="198"/>
      <c r="E18" s="198"/>
    </row>
    <row r="19" spans="1:5" x14ac:dyDescent="0.25">
      <c r="A19" s="661" t="s">
        <v>4233</v>
      </c>
      <c r="B19" s="661" t="s">
        <v>4233</v>
      </c>
      <c r="C19" s="198"/>
      <c r="D19" s="198"/>
      <c r="E19" s="198"/>
    </row>
    <row r="20" spans="1:5" x14ac:dyDescent="0.25">
      <c r="A20" s="82" t="s">
        <v>4818</v>
      </c>
      <c r="B20" s="82" t="s">
        <v>4333</v>
      </c>
      <c r="C20" s="245">
        <v>3</v>
      </c>
      <c r="D20" s="78">
        <v>20577.689999999999</v>
      </c>
      <c r="E20" s="78">
        <v>20577.689999999999</v>
      </c>
    </row>
    <row r="21" spans="1:5" x14ac:dyDescent="0.25">
      <c r="A21" s="82" t="s">
        <v>5818</v>
      </c>
      <c r="B21" s="82" t="s">
        <v>4555</v>
      </c>
      <c r="C21" s="245">
        <v>2</v>
      </c>
      <c r="D21" s="78">
        <v>15009.44</v>
      </c>
      <c r="E21" s="78">
        <v>15009.44</v>
      </c>
    </row>
    <row r="22" spans="1:5" x14ac:dyDescent="0.25">
      <c r="A22" s="82" t="s">
        <v>5819</v>
      </c>
      <c r="B22" s="82" t="s">
        <v>4377</v>
      </c>
      <c r="C22" s="245">
        <v>1</v>
      </c>
      <c r="D22" s="78">
        <v>14685.93</v>
      </c>
      <c r="E22" s="78">
        <v>14685.93</v>
      </c>
    </row>
    <row r="23" spans="1:5" x14ac:dyDescent="0.25">
      <c r="A23" s="82" t="s">
        <v>4829</v>
      </c>
      <c r="B23" s="82" t="s">
        <v>4410</v>
      </c>
      <c r="C23" s="245">
        <v>1</v>
      </c>
      <c r="D23" s="78">
        <v>13690.85</v>
      </c>
      <c r="E23" s="78">
        <v>13690.85</v>
      </c>
    </row>
    <row r="24" spans="1:5" x14ac:dyDescent="0.25">
      <c r="A24" s="82" t="s">
        <v>5820</v>
      </c>
      <c r="B24" s="82" t="s">
        <v>4414</v>
      </c>
      <c r="C24" s="245">
        <v>3</v>
      </c>
      <c r="D24" s="78">
        <v>12831.21</v>
      </c>
      <c r="E24" s="78">
        <v>12831.21</v>
      </c>
    </row>
    <row r="25" spans="1:5" x14ac:dyDescent="0.25">
      <c r="A25" s="82" t="s">
        <v>5821</v>
      </c>
      <c r="B25" s="82" t="s">
        <v>5822</v>
      </c>
      <c r="C25" s="245">
        <v>1</v>
      </c>
      <c r="D25" s="78">
        <v>8364</v>
      </c>
      <c r="E25" s="78">
        <v>8364</v>
      </c>
    </row>
    <row r="26" spans="1:5" x14ac:dyDescent="0.25">
      <c r="A26" s="34"/>
      <c r="B26" s="45" t="s">
        <v>4302</v>
      </c>
      <c r="C26" s="205">
        <f>SUM(C20:C25)</f>
        <v>11</v>
      </c>
      <c r="D26" s="206"/>
      <c r="E26" s="206"/>
    </row>
    <row r="27" spans="1:5" x14ac:dyDescent="0.25">
      <c r="A27" s="34"/>
      <c r="B27" s="48"/>
      <c r="C27" s="207"/>
      <c r="D27" s="206"/>
      <c r="E27" s="206"/>
    </row>
    <row r="28" spans="1:5" x14ac:dyDescent="0.25">
      <c r="A28" s="54"/>
      <c r="B28" s="34"/>
      <c r="C28" s="193"/>
      <c r="D28" s="206"/>
      <c r="E28" s="206"/>
    </row>
    <row r="29" spans="1:5" x14ac:dyDescent="0.25">
      <c r="A29" s="661" t="s">
        <v>4234</v>
      </c>
      <c r="B29" s="661" t="s">
        <v>4233</v>
      </c>
      <c r="C29" s="193"/>
      <c r="D29" s="198"/>
      <c r="E29" s="198"/>
    </row>
    <row r="30" spans="1:5" x14ac:dyDescent="0.25">
      <c r="A30" s="55" t="s">
        <v>4303</v>
      </c>
      <c r="B30" s="55" t="s">
        <v>4303</v>
      </c>
      <c r="C30" s="209">
        <v>0</v>
      </c>
      <c r="D30" s="209">
        <v>0</v>
      </c>
      <c r="E30" s="209">
        <v>0</v>
      </c>
    </row>
    <row r="31" spans="1:5" x14ac:dyDescent="0.25">
      <c r="A31" s="34"/>
      <c r="B31" s="45" t="s">
        <v>4304</v>
      </c>
      <c r="C31" s="205">
        <f>SUM(C30)</f>
        <v>0</v>
      </c>
      <c r="D31" s="206"/>
      <c r="E31" s="206"/>
    </row>
    <row r="32" spans="1:5" x14ac:dyDescent="0.25">
      <c r="A32" s="34"/>
      <c r="B32" s="48"/>
      <c r="C32" s="207"/>
      <c r="D32" s="206"/>
      <c r="E32" s="206"/>
    </row>
    <row r="33" spans="1:5" x14ac:dyDescent="0.25">
      <c r="A33" s="34"/>
      <c r="B33" s="58" t="s">
        <v>4235</v>
      </c>
      <c r="C33" s="210">
        <f>SUM(C26,C16,C31)</f>
        <v>24</v>
      </c>
      <c r="D33" s="206"/>
      <c r="E33" s="206"/>
    </row>
    <row r="34" spans="1:5" x14ac:dyDescent="0.25">
      <c r="A34" s="34"/>
      <c r="B34" s="48"/>
      <c r="C34" s="207"/>
      <c r="D34" s="206"/>
      <c r="E34" s="206"/>
    </row>
    <row r="35" spans="1:5" x14ac:dyDescent="0.25">
      <c r="A35" s="50"/>
      <c r="B35" s="51"/>
      <c r="C35" s="198"/>
      <c r="D35" s="198"/>
      <c r="E35" s="198"/>
    </row>
    <row r="36" spans="1:5" x14ac:dyDescent="0.25">
      <c r="A36" s="662" t="s">
        <v>4231</v>
      </c>
      <c r="B36" s="662"/>
      <c r="C36" s="198"/>
      <c r="D36" s="198"/>
      <c r="E36" s="198"/>
    </row>
    <row r="37" spans="1:5" x14ac:dyDescent="0.25">
      <c r="A37" s="661" t="s">
        <v>4305</v>
      </c>
      <c r="B37" s="661"/>
      <c r="C37" s="198"/>
      <c r="D37" s="198"/>
      <c r="E37" s="198"/>
    </row>
    <row r="38" spans="1:5" x14ac:dyDescent="0.25">
      <c r="A38" s="55" t="s">
        <v>4303</v>
      </c>
      <c r="B38" s="60" t="s">
        <v>4303</v>
      </c>
      <c r="C38" s="209">
        <v>0</v>
      </c>
      <c r="D38" s="209">
        <v>0</v>
      </c>
      <c r="E38" s="209">
        <v>0</v>
      </c>
    </row>
    <row r="39" spans="1:5" x14ac:dyDescent="0.25">
      <c r="A39" s="34"/>
      <c r="B39" s="45" t="s">
        <v>4306</v>
      </c>
      <c r="C39" s="205">
        <f>SUM(C38)</f>
        <v>0</v>
      </c>
      <c r="D39" s="206"/>
      <c r="E39" s="206"/>
    </row>
    <row r="40" spans="1:5" x14ac:dyDescent="0.25">
      <c r="A40" s="50"/>
      <c r="B40" s="51"/>
      <c r="C40" s="198"/>
      <c r="D40" s="198"/>
      <c r="E40" s="198"/>
    </row>
    <row r="41" spans="1:5" ht="12.75" customHeight="1" x14ac:dyDescent="0.25">
      <c r="A41" s="652" t="s">
        <v>4237</v>
      </c>
      <c r="B41" s="653"/>
      <c r="C41" s="198"/>
      <c r="D41" s="198"/>
      <c r="E41" s="198"/>
    </row>
    <row r="42" spans="1:5" x14ac:dyDescent="0.25">
      <c r="A42" s="55" t="s">
        <v>4303</v>
      </c>
      <c r="B42" s="55" t="s">
        <v>5823</v>
      </c>
      <c r="C42" s="209">
        <v>5</v>
      </c>
      <c r="D42" s="78">
        <v>59623</v>
      </c>
      <c r="E42" s="78">
        <v>65423</v>
      </c>
    </row>
    <row r="43" spans="1:5" ht="12" customHeight="1" x14ac:dyDescent="0.25">
      <c r="A43" s="34"/>
      <c r="B43" s="45" t="s">
        <v>4307</v>
      </c>
      <c r="C43" s="211">
        <f>SUM(C42)</f>
        <v>5</v>
      </c>
      <c r="D43" s="206"/>
      <c r="E43" s="206"/>
    </row>
  </sheetData>
  <mergeCells count="15">
    <mergeCell ref="A41:B41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9:B19"/>
    <mergeCell ref="A29:B29"/>
    <mergeCell ref="A36:B36"/>
    <mergeCell ref="A37:B37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67BF-8138-4011-97D8-DD5E9B173B8E}">
  <dimension ref="A2:K24"/>
  <sheetViews>
    <sheetView showGridLines="0" zoomScaleNormal="100" workbookViewId="0">
      <selection activeCell="G38" sqref="G38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5814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246" t="s">
        <v>5091</v>
      </c>
      <c r="B11" s="246" t="s">
        <v>4586</v>
      </c>
      <c r="C11" s="78">
        <v>85987.22</v>
      </c>
      <c r="D11" s="72">
        <v>0</v>
      </c>
      <c r="E11" s="72">
        <v>0</v>
      </c>
      <c r="F11" s="77">
        <v>85987.22</v>
      </c>
      <c r="G11" s="77">
        <v>28662.406666666666</v>
      </c>
      <c r="H11" s="77">
        <v>14331.203333333333</v>
      </c>
      <c r="I11" s="77">
        <v>114649.62666666666</v>
      </c>
      <c r="J11" s="77">
        <v>0</v>
      </c>
      <c r="K11" s="77">
        <v>157643.23666666666</v>
      </c>
    </row>
    <row r="12" spans="1:11" s="63" customFormat="1" x14ac:dyDescent="0.25">
      <c r="A12" s="246" t="s">
        <v>5815</v>
      </c>
      <c r="B12" s="246" t="s">
        <v>4328</v>
      </c>
      <c r="C12" s="78">
        <v>44336.34</v>
      </c>
      <c r="D12" s="72">
        <v>0</v>
      </c>
      <c r="E12" s="72">
        <v>0</v>
      </c>
      <c r="F12" s="77">
        <v>44336.34</v>
      </c>
      <c r="G12" s="77">
        <v>14778.779999999999</v>
      </c>
      <c r="H12" s="77">
        <v>7389.3899999999994</v>
      </c>
      <c r="I12" s="77">
        <v>59115.119999999995</v>
      </c>
      <c r="J12" s="77">
        <v>0</v>
      </c>
      <c r="K12" s="77">
        <v>81283.289999999994</v>
      </c>
    </row>
    <row r="13" spans="1:11" s="63" customFormat="1" x14ac:dyDescent="0.25">
      <c r="A13" s="246" t="s">
        <v>4816</v>
      </c>
      <c r="B13" s="246" t="s">
        <v>4331</v>
      </c>
      <c r="C13" s="78">
        <v>26325.79</v>
      </c>
      <c r="D13" s="72">
        <v>0</v>
      </c>
      <c r="E13" s="72">
        <v>0</v>
      </c>
      <c r="F13" s="77">
        <v>26325.79</v>
      </c>
      <c r="G13" s="77">
        <v>8775.2633333333342</v>
      </c>
      <c r="H13" s="77">
        <v>4387.6316666666671</v>
      </c>
      <c r="I13" s="77">
        <v>35101.053333333337</v>
      </c>
      <c r="J13" s="77">
        <v>0</v>
      </c>
      <c r="K13" s="77">
        <v>48263.948333333334</v>
      </c>
    </row>
    <row r="14" spans="1:11" s="63" customFormat="1" x14ac:dyDescent="0.25">
      <c r="A14" s="246" t="s">
        <v>5816</v>
      </c>
      <c r="B14" s="246" t="s">
        <v>5817</v>
      </c>
      <c r="C14" s="78">
        <v>26325.79</v>
      </c>
      <c r="D14" s="72">
        <v>0</v>
      </c>
      <c r="E14" s="72">
        <v>0</v>
      </c>
      <c r="F14" s="77">
        <v>26325.79</v>
      </c>
      <c r="G14" s="77">
        <v>8775.2633333333342</v>
      </c>
      <c r="H14" s="77">
        <v>4387.6316666666671</v>
      </c>
      <c r="I14" s="77">
        <v>35101.053333333337</v>
      </c>
      <c r="J14" s="77">
        <v>0</v>
      </c>
      <c r="K14" s="77">
        <v>48263.948333333334</v>
      </c>
    </row>
    <row r="15" spans="1:11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</row>
    <row r="16" spans="1:11" s="63" customFormat="1" x14ac:dyDescent="0.25">
      <c r="A16" s="714" t="s">
        <v>4324</v>
      </c>
      <c r="B16" s="714"/>
      <c r="C16" s="714"/>
      <c r="D16" s="214" t="s">
        <v>517</v>
      </c>
      <c r="E16" s="214" t="s">
        <v>517</v>
      </c>
      <c r="F16" s="214" t="s">
        <v>517</v>
      </c>
      <c r="G16" s="214" t="s">
        <v>517</v>
      </c>
      <c r="H16" s="214" t="s">
        <v>517</v>
      </c>
      <c r="I16" s="214" t="s">
        <v>517</v>
      </c>
      <c r="J16" s="76" t="s">
        <v>517</v>
      </c>
      <c r="K16" s="76" t="s">
        <v>517</v>
      </c>
    </row>
    <row r="17" spans="1:11" s="63" customFormat="1" ht="12.75" customHeight="1" x14ac:dyDescent="0.25">
      <c r="A17" s="709" t="s">
        <v>4311</v>
      </c>
      <c r="B17" s="711" t="s">
        <v>4292</v>
      </c>
      <c r="C17" s="708" t="s">
        <v>4312</v>
      </c>
      <c r="D17" s="708" t="s">
        <v>4312</v>
      </c>
      <c r="E17" s="708" t="s">
        <v>4312</v>
      </c>
      <c r="F17" s="708" t="s">
        <v>4312</v>
      </c>
      <c r="G17" s="712" t="s">
        <v>4313</v>
      </c>
      <c r="H17" s="712" t="s">
        <v>4313</v>
      </c>
      <c r="I17" s="712" t="s">
        <v>4313</v>
      </c>
      <c r="J17" s="712" t="s">
        <v>4313</v>
      </c>
      <c r="K17" s="713" t="s">
        <v>4313</v>
      </c>
    </row>
    <row r="18" spans="1:11" s="63" customFormat="1" ht="26.4" x14ac:dyDescent="0.25">
      <c r="A18" s="710" t="s">
        <v>4311</v>
      </c>
      <c r="B18" s="712" t="s">
        <v>4314</v>
      </c>
      <c r="C18" s="215" t="s">
        <v>4315</v>
      </c>
      <c r="D18" s="215" t="s">
        <v>4316</v>
      </c>
      <c r="E18" s="215" t="s">
        <v>4317</v>
      </c>
      <c r="F18" s="215" t="s">
        <v>4318</v>
      </c>
      <c r="G18" s="194" t="s">
        <v>4319</v>
      </c>
      <c r="H18" s="194" t="s">
        <v>4320</v>
      </c>
      <c r="I18" s="215" t="s">
        <v>4321</v>
      </c>
      <c r="J18" s="248" t="s">
        <v>4322</v>
      </c>
      <c r="K18" s="249" t="s">
        <v>4318</v>
      </c>
    </row>
    <row r="19" spans="1:11" s="63" customFormat="1" x14ac:dyDescent="0.25">
      <c r="A19" s="246" t="s">
        <v>4818</v>
      </c>
      <c r="B19" s="246" t="s">
        <v>4333</v>
      </c>
      <c r="C19" s="78">
        <v>20577.689999999999</v>
      </c>
      <c r="D19" s="72">
        <v>1100</v>
      </c>
      <c r="E19" s="72">
        <v>0</v>
      </c>
      <c r="F19" s="77">
        <v>21677.69</v>
      </c>
      <c r="G19" s="77">
        <v>6859.23</v>
      </c>
      <c r="H19" s="77">
        <v>3429.6149999999998</v>
      </c>
      <c r="I19" s="77">
        <v>27436.92</v>
      </c>
      <c r="J19" s="77">
        <v>0</v>
      </c>
      <c r="K19" s="77">
        <v>37725.764999999999</v>
      </c>
    </row>
    <row r="20" spans="1:11" s="63" customFormat="1" x14ac:dyDescent="0.25">
      <c r="A20" s="246" t="s">
        <v>5818</v>
      </c>
      <c r="B20" s="246" t="s">
        <v>4555</v>
      </c>
      <c r="C20" s="78">
        <v>15009.44</v>
      </c>
      <c r="D20" s="72">
        <v>1100</v>
      </c>
      <c r="E20" s="72">
        <v>0</v>
      </c>
      <c r="F20" s="77">
        <v>16109.44</v>
      </c>
      <c r="G20" s="77">
        <v>5003.1466666666674</v>
      </c>
      <c r="H20" s="77">
        <v>2501.5733333333337</v>
      </c>
      <c r="I20" s="77">
        <v>20012.58666666667</v>
      </c>
      <c r="J20" s="77">
        <v>0</v>
      </c>
      <c r="K20" s="77">
        <v>27517.306666666671</v>
      </c>
    </row>
    <row r="21" spans="1:11" s="63" customFormat="1" x14ac:dyDescent="0.25">
      <c r="A21" s="246" t="s">
        <v>5819</v>
      </c>
      <c r="B21" s="246" t="s">
        <v>4377</v>
      </c>
      <c r="C21" s="78">
        <v>14685.93</v>
      </c>
      <c r="D21" s="72">
        <v>1100</v>
      </c>
      <c r="E21" s="72">
        <v>0</v>
      </c>
      <c r="F21" s="77">
        <v>15785.93</v>
      </c>
      <c r="G21" s="77">
        <v>4895.3100000000004</v>
      </c>
      <c r="H21" s="77">
        <v>2447.6550000000002</v>
      </c>
      <c r="I21" s="77">
        <v>19581.240000000002</v>
      </c>
      <c r="J21" s="77">
        <v>0</v>
      </c>
      <c r="K21" s="77">
        <v>26924.205000000002</v>
      </c>
    </row>
    <row r="22" spans="1:11" s="63" customFormat="1" x14ac:dyDescent="0.25">
      <c r="A22" s="246" t="s">
        <v>4829</v>
      </c>
      <c r="B22" s="246" t="s">
        <v>4410</v>
      </c>
      <c r="C22" s="78">
        <v>13690.85</v>
      </c>
      <c r="D22" s="72">
        <v>1100</v>
      </c>
      <c r="E22" s="72">
        <v>0</v>
      </c>
      <c r="F22" s="77">
        <v>14790.85</v>
      </c>
      <c r="G22" s="77">
        <v>4563.6166666666668</v>
      </c>
      <c r="H22" s="77">
        <v>2281.8083333333334</v>
      </c>
      <c r="I22" s="77">
        <v>18254.466666666667</v>
      </c>
      <c r="J22" s="77">
        <v>0</v>
      </c>
      <c r="K22" s="77">
        <v>25099.891666666666</v>
      </c>
    </row>
    <row r="23" spans="1:11" s="63" customFormat="1" x14ac:dyDescent="0.25">
      <c r="A23" s="246" t="s">
        <v>5820</v>
      </c>
      <c r="B23" s="246" t="s">
        <v>4414</v>
      </c>
      <c r="C23" s="78">
        <v>12831.21</v>
      </c>
      <c r="D23" s="72">
        <v>1100</v>
      </c>
      <c r="E23" s="72">
        <v>0</v>
      </c>
      <c r="F23" s="77">
        <v>13931.21</v>
      </c>
      <c r="G23" s="77">
        <v>4277.07</v>
      </c>
      <c r="H23" s="77">
        <v>2138.5349999999999</v>
      </c>
      <c r="I23" s="77">
        <v>17108.28</v>
      </c>
      <c r="J23" s="77">
        <v>0</v>
      </c>
      <c r="K23" s="77">
        <v>23523.884999999998</v>
      </c>
    </row>
    <row r="24" spans="1:11" s="63" customFormat="1" x14ac:dyDescent="0.25">
      <c r="A24" s="246" t="s">
        <v>5821</v>
      </c>
      <c r="B24" s="246" t="s">
        <v>5822</v>
      </c>
      <c r="C24" s="78">
        <v>8364</v>
      </c>
      <c r="D24" s="72">
        <v>1100</v>
      </c>
      <c r="E24" s="72">
        <v>0</v>
      </c>
      <c r="F24" s="77">
        <v>9464</v>
      </c>
      <c r="G24" s="77">
        <v>2788</v>
      </c>
      <c r="H24" s="77">
        <v>1394</v>
      </c>
      <c r="I24" s="77">
        <v>11152</v>
      </c>
      <c r="J24" s="77">
        <v>0</v>
      </c>
      <c r="K24" s="77">
        <v>15334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3C23-E300-4A6F-8994-535A1188ABA7}">
  <dimension ref="A1:DX585"/>
  <sheetViews>
    <sheetView showGridLines="0" zoomScale="90" zoomScaleNormal="90" workbookViewId="0">
      <selection activeCell="B18" sqref="B18"/>
    </sheetView>
    <sheetView workbookViewId="1"/>
  </sheetViews>
  <sheetFormatPr baseColWidth="10" defaultColWidth="11.44140625" defaultRowHeight="12.75" customHeight="1" x14ac:dyDescent="0.25"/>
  <cols>
    <col min="1" max="1" width="25.5546875" style="256" customWidth="1"/>
    <col min="2" max="2" width="59.5546875" style="312" customWidth="1"/>
    <col min="3" max="3" width="23.109375" style="256" customWidth="1"/>
    <col min="4" max="5" width="26.33203125" style="304" customWidth="1"/>
    <col min="6" max="119" width="11.44140625" style="256"/>
    <col min="120" max="128" width="11.44140625" style="61"/>
    <col min="129" max="16318" width="11.44140625" style="313"/>
    <col min="16319" max="16384" width="11.5546875" style="313" customWidth="1"/>
  </cols>
  <sheetData>
    <row r="1" spans="1:5" s="253" customFormat="1" ht="13.2" x14ac:dyDescent="0.25">
      <c r="A1" s="250"/>
      <c r="B1" s="251"/>
      <c r="C1" s="250"/>
      <c r="D1" s="252"/>
      <c r="E1" s="252"/>
    </row>
    <row r="2" spans="1:5" s="253" customFormat="1" ht="13.2" x14ac:dyDescent="0.25">
      <c r="A2" s="717" t="s">
        <v>4225</v>
      </c>
      <c r="B2" s="717"/>
      <c r="C2" s="717"/>
      <c r="D2" s="717"/>
      <c r="E2" s="717"/>
    </row>
    <row r="3" spans="1:5" s="253" customFormat="1" ht="13.2" x14ac:dyDescent="0.25">
      <c r="A3" s="717" t="s">
        <v>41</v>
      </c>
      <c r="B3" s="717"/>
      <c r="C3" s="717"/>
      <c r="D3" s="717"/>
      <c r="E3" s="717"/>
    </row>
    <row r="4" spans="1:5" s="253" customFormat="1" ht="13.2" x14ac:dyDescent="0.25">
      <c r="A4" s="717" t="s">
        <v>4288</v>
      </c>
      <c r="B4" s="717"/>
      <c r="C4" s="717"/>
      <c r="D4" s="717"/>
      <c r="E4" s="717"/>
    </row>
    <row r="5" spans="1:5" s="253" customFormat="1" ht="13.2" x14ac:dyDescent="0.25">
      <c r="A5" s="717" t="s">
        <v>4289</v>
      </c>
      <c r="B5" s="717"/>
      <c r="C5" s="717"/>
      <c r="D5" s="717"/>
      <c r="E5" s="717"/>
    </row>
    <row r="6" spans="1:5" s="250" customFormat="1" ht="18.75" customHeight="1" x14ac:dyDescent="0.25">
      <c r="A6" s="718" t="s">
        <v>4290</v>
      </c>
      <c r="B6" s="718" t="s">
        <v>4290</v>
      </c>
      <c r="C6" s="718" t="s">
        <v>4290</v>
      </c>
      <c r="D6" s="718" t="s">
        <v>4290</v>
      </c>
      <c r="E6" s="718" t="s">
        <v>4290</v>
      </c>
    </row>
    <row r="7" spans="1:5" s="250" customFormat="1" ht="18.75" customHeight="1" x14ac:dyDescent="0.25">
      <c r="A7" s="254"/>
      <c r="B7" s="255"/>
      <c r="C7" s="254"/>
      <c r="D7" s="254"/>
      <c r="E7" s="254"/>
    </row>
    <row r="8" spans="1:5" ht="13.5" customHeight="1" x14ac:dyDescent="0.25">
      <c r="A8" s="719" t="s">
        <v>4291</v>
      </c>
      <c r="B8" s="720" t="s">
        <v>4292</v>
      </c>
      <c r="C8" s="721" t="s">
        <v>4293</v>
      </c>
      <c r="D8" s="707" t="s">
        <v>4294</v>
      </c>
      <c r="E8" s="707" t="s">
        <v>4294</v>
      </c>
    </row>
    <row r="9" spans="1:5" ht="13.2" x14ac:dyDescent="0.25">
      <c r="A9" s="719" t="s">
        <v>4291</v>
      </c>
      <c r="B9" s="720" t="s">
        <v>4292</v>
      </c>
      <c r="C9" s="721" t="s">
        <v>4293</v>
      </c>
      <c r="D9" s="195" t="s">
        <v>4295</v>
      </c>
      <c r="E9" s="195" t="s">
        <v>4296</v>
      </c>
    </row>
    <row r="10" spans="1:5" s="256" customFormat="1" ht="13.2" x14ac:dyDescent="0.25">
      <c r="A10" s="257"/>
      <c r="B10" s="258"/>
      <c r="C10" s="259"/>
      <c r="D10" s="260"/>
      <c r="E10" s="260"/>
    </row>
    <row r="11" spans="1:5" ht="12.75" customHeight="1" x14ac:dyDescent="0.25">
      <c r="A11" s="722" t="s">
        <v>4232</v>
      </c>
      <c r="B11" s="722" t="s">
        <v>4232</v>
      </c>
      <c r="C11" s="261"/>
      <c r="D11" s="262"/>
      <c r="E11" s="262"/>
    </row>
    <row r="12" spans="1:5" ht="16.8" customHeight="1" x14ac:dyDescent="0.25">
      <c r="A12" s="263" t="s">
        <v>5824</v>
      </c>
      <c r="B12" s="264" t="s">
        <v>5825</v>
      </c>
      <c r="C12" s="265">
        <v>1</v>
      </c>
      <c r="D12" s="266">
        <v>30013</v>
      </c>
      <c r="E12" s="266">
        <v>30013</v>
      </c>
    </row>
    <row r="13" spans="1:5" ht="16.8" customHeight="1" x14ac:dyDescent="0.25">
      <c r="A13" s="267" t="s">
        <v>5826</v>
      </c>
      <c r="B13" s="268" t="s">
        <v>5827</v>
      </c>
      <c r="C13" s="265">
        <v>2</v>
      </c>
      <c r="D13" s="266">
        <v>39277</v>
      </c>
      <c r="E13" s="266">
        <v>39277</v>
      </c>
    </row>
    <row r="14" spans="1:5" ht="16.8" customHeight="1" x14ac:dyDescent="0.25">
      <c r="A14" s="267" t="s">
        <v>5828</v>
      </c>
      <c r="B14" s="268" t="s">
        <v>5825</v>
      </c>
      <c r="C14" s="265">
        <v>2</v>
      </c>
      <c r="D14" s="266">
        <v>30013</v>
      </c>
      <c r="E14" s="266">
        <v>30013</v>
      </c>
    </row>
    <row r="15" spans="1:5" ht="16.8" customHeight="1" x14ac:dyDescent="0.25">
      <c r="A15" s="267" t="s">
        <v>5829</v>
      </c>
      <c r="B15" s="268" t="s">
        <v>5830</v>
      </c>
      <c r="C15" s="265">
        <v>5</v>
      </c>
      <c r="D15" s="266">
        <v>78019</v>
      </c>
      <c r="E15" s="266">
        <v>78019</v>
      </c>
    </row>
    <row r="16" spans="1:5" ht="16.8" customHeight="1" x14ac:dyDescent="0.25">
      <c r="A16" s="267" t="s">
        <v>5831</v>
      </c>
      <c r="B16" s="268" t="s">
        <v>5832</v>
      </c>
      <c r="C16" s="265">
        <v>10</v>
      </c>
      <c r="D16" s="266">
        <v>45245</v>
      </c>
      <c r="E16" s="266">
        <v>45245</v>
      </c>
    </row>
    <row r="17" spans="1:5" ht="16.8" customHeight="1" x14ac:dyDescent="0.25">
      <c r="A17" s="267" t="s">
        <v>5833</v>
      </c>
      <c r="B17" s="268" t="s">
        <v>5834</v>
      </c>
      <c r="C17" s="265">
        <v>26</v>
      </c>
      <c r="D17" s="266">
        <v>30013</v>
      </c>
      <c r="E17" s="266">
        <v>30013</v>
      </c>
    </row>
    <row r="18" spans="1:5" ht="16.8" customHeight="1" x14ac:dyDescent="0.25">
      <c r="A18" s="267" t="s">
        <v>5835</v>
      </c>
      <c r="B18" s="268" t="s">
        <v>5836</v>
      </c>
      <c r="C18" s="265">
        <v>4</v>
      </c>
      <c r="D18" s="266">
        <v>34602</v>
      </c>
      <c r="E18" s="266">
        <v>34602</v>
      </c>
    </row>
    <row r="19" spans="1:5" ht="16.8" customHeight="1" x14ac:dyDescent="0.25">
      <c r="A19" s="267" t="s">
        <v>5837</v>
      </c>
      <c r="B19" s="268" t="s">
        <v>5838</v>
      </c>
      <c r="C19" s="265">
        <v>7</v>
      </c>
      <c r="D19" s="266">
        <v>30197</v>
      </c>
      <c r="E19" s="266">
        <v>30197</v>
      </c>
    </row>
    <row r="20" spans="1:5" ht="16.8" customHeight="1" x14ac:dyDescent="0.25">
      <c r="A20" s="267" t="s">
        <v>5839</v>
      </c>
      <c r="B20" s="268" t="s">
        <v>5840</v>
      </c>
      <c r="C20" s="265">
        <v>4</v>
      </c>
      <c r="D20" s="266">
        <v>27482</v>
      </c>
      <c r="E20" s="266">
        <v>27482</v>
      </c>
    </row>
    <row r="21" spans="1:5" ht="16.8" customHeight="1" x14ac:dyDescent="0.25">
      <c r="A21" s="267" t="s">
        <v>5841</v>
      </c>
      <c r="B21" s="268" t="s">
        <v>5842</v>
      </c>
      <c r="C21" s="265">
        <v>4</v>
      </c>
      <c r="D21" s="266">
        <v>60751</v>
      </c>
      <c r="E21" s="266">
        <v>60751</v>
      </c>
    </row>
    <row r="22" spans="1:5" ht="16.8" customHeight="1" x14ac:dyDescent="0.25">
      <c r="A22" s="267" t="s">
        <v>5843</v>
      </c>
      <c r="B22" s="268" t="s">
        <v>5844</v>
      </c>
      <c r="C22" s="265">
        <v>3</v>
      </c>
      <c r="D22" s="266">
        <v>63415</v>
      </c>
      <c r="E22" s="266">
        <v>63415</v>
      </c>
    </row>
    <row r="23" spans="1:5" ht="16.8" customHeight="1" x14ac:dyDescent="0.25">
      <c r="A23" s="267" t="s">
        <v>5845</v>
      </c>
      <c r="B23" s="268" t="s">
        <v>5846</v>
      </c>
      <c r="C23" s="265">
        <v>1</v>
      </c>
      <c r="D23" s="266">
        <v>73473</v>
      </c>
      <c r="E23" s="266">
        <v>73473</v>
      </c>
    </row>
    <row r="24" spans="1:5" ht="16.8" customHeight="1" x14ac:dyDescent="0.25">
      <c r="A24" s="267" t="s">
        <v>5847</v>
      </c>
      <c r="B24" s="268" t="s">
        <v>5848</v>
      </c>
      <c r="C24" s="265">
        <v>3</v>
      </c>
      <c r="D24" s="266">
        <v>73473</v>
      </c>
      <c r="E24" s="266">
        <v>73473</v>
      </c>
    </row>
    <row r="25" spans="1:5" ht="16.8" customHeight="1" x14ac:dyDescent="0.25">
      <c r="A25" s="267" t="s">
        <v>5849</v>
      </c>
      <c r="B25" s="268" t="s">
        <v>5850</v>
      </c>
      <c r="C25" s="265">
        <v>6</v>
      </c>
      <c r="D25" s="266">
        <v>67551</v>
      </c>
      <c r="E25" s="266">
        <v>67551</v>
      </c>
    </row>
    <row r="26" spans="1:5" ht="16.8" customHeight="1" x14ac:dyDescent="0.25">
      <c r="A26" s="267" t="s">
        <v>5851</v>
      </c>
      <c r="B26" s="268" t="s">
        <v>5852</v>
      </c>
      <c r="C26" s="265">
        <v>4</v>
      </c>
      <c r="D26" s="266">
        <v>63415</v>
      </c>
      <c r="E26" s="266">
        <v>63415</v>
      </c>
    </row>
    <row r="27" spans="1:5" ht="16.8" customHeight="1" x14ac:dyDescent="0.25">
      <c r="A27" s="267" t="s">
        <v>5853</v>
      </c>
      <c r="B27" s="268" t="s">
        <v>5854</v>
      </c>
      <c r="C27" s="265">
        <v>13</v>
      </c>
      <c r="D27" s="266">
        <v>49057</v>
      </c>
      <c r="E27" s="266">
        <v>49057</v>
      </c>
    </row>
    <row r="28" spans="1:5" ht="16.8" customHeight="1" x14ac:dyDescent="0.25">
      <c r="A28" s="267" t="s">
        <v>5855</v>
      </c>
      <c r="B28" s="268" t="s">
        <v>5856</v>
      </c>
      <c r="C28" s="265">
        <v>4</v>
      </c>
      <c r="D28" s="266">
        <v>51025</v>
      </c>
      <c r="E28" s="266">
        <v>51025</v>
      </c>
    </row>
    <row r="29" spans="1:5" ht="16.8" customHeight="1" x14ac:dyDescent="0.25">
      <c r="A29" s="267" t="s">
        <v>5857</v>
      </c>
      <c r="B29" s="268" t="s">
        <v>5858</v>
      </c>
      <c r="C29" s="265">
        <v>1</v>
      </c>
      <c r="D29" s="266">
        <v>56578</v>
      </c>
      <c r="E29" s="266">
        <v>56578</v>
      </c>
    </row>
    <row r="30" spans="1:5" ht="16.8" customHeight="1" x14ac:dyDescent="0.25">
      <c r="A30" s="267" t="s">
        <v>5859</v>
      </c>
      <c r="B30" s="268" t="s">
        <v>5860</v>
      </c>
      <c r="C30" s="265">
        <v>1</v>
      </c>
      <c r="D30" s="266">
        <v>43233</v>
      </c>
      <c r="E30" s="266">
        <v>43233</v>
      </c>
    </row>
    <row r="31" spans="1:5" ht="16.8" customHeight="1" x14ac:dyDescent="0.25">
      <c r="A31" s="267" t="s">
        <v>5861</v>
      </c>
      <c r="B31" s="268" t="s">
        <v>5862</v>
      </c>
      <c r="C31" s="265">
        <v>1</v>
      </c>
      <c r="D31" s="266">
        <v>26747</v>
      </c>
      <c r="E31" s="266">
        <v>26747</v>
      </c>
    </row>
    <row r="32" spans="1:5" ht="16.8" customHeight="1" x14ac:dyDescent="0.25">
      <c r="A32" s="267" t="s">
        <v>5863</v>
      </c>
      <c r="B32" s="268" t="s">
        <v>5864</v>
      </c>
      <c r="C32" s="265">
        <v>3</v>
      </c>
      <c r="D32" s="266">
        <v>26618</v>
      </c>
      <c r="E32" s="266">
        <v>26618</v>
      </c>
    </row>
    <row r="33" spans="1:5" ht="16.8" customHeight="1" x14ac:dyDescent="0.25">
      <c r="A33" s="267" t="s">
        <v>5865</v>
      </c>
      <c r="B33" s="268" t="s">
        <v>5866</v>
      </c>
      <c r="C33" s="265">
        <v>4</v>
      </c>
      <c r="D33" s="266">
        <v>54701</v>
      </c>
      <c r="E33" s="266">
        <v>54701</v>
      </c>
    </row>
    <row r="34" spans="1:5" ht="16.8" customHeight="1" x14ac:dyDescent="0.25">
      <c r="A34" s="267" t="s">
        <v>5867</v>
      </c>
      <c r="B34" s="268" t="s">
        <v>5868</v>
      </c>
      <c r="C34" s="265">
        <v>5</v>
      </c>
      <c r="D34" s="266">
        <v>48630</v>
      </c>
      <c r="E34" s="266">
        <v>48630</v>
      </c>
    </row>
    <row r="35" spans="1:5" ht="16.8" customHeight="1" x14ac:dyDescent="0.25">
      <c r="A35" s="267" t="s">
        <v>5869</v>
      </c>
      <c r="B35" s="268" t="s">
        <v>5870</v>
      </c>
      <c r="C35" s="265">
        <v>1</v>
      </c>
      <c r="D35" s="266">
        <v>36567</v>
      </c>
      <c r="E35" s="266">
        <v>36567</v>
      </c>
    </row>
    <row r="36" spans="1:5" ht="16.8" customHeight="1" x14ac:dyDescent="0.25">
      <c r="A36" s="267" t="s">
        <v>5871</v>
      </c>
      <c r="B36" s="268" t="s">
        <v>5872</v>
      </c>
      <c r="C36" s="265">
        <v>13</v>
      </c>
      <c r="D36" s="266">
        <v>26616</v>
      </c>
      <c r="E36" s="266">
        <v>26616</v>
      </c>
    </row>
    <row r="37" spans="1:5" ht="16.8" customHeight="1" x14ac:dyDescent="0.25">
      <c r="A37" s="267" t="s">
        <v>5873</v>
      </c>
      <c r="B37" s="268" t="s">
        <v>5874</v>
      </c>
      <c r="C37" s="265">
        <v>8</v>
      </c>
      <c r="D37" s="266">
        <v>30061</v>
      </c>
      <c r="E37" s="266">
        <v>30061</v>
      </c>
    </row>
    <row r="38" spans="1:5" ht="16.8" customHeight="1" x14ac:dyDescent="0.25">
      <c r="A38" s="267" t="s">
        <v>5875</v>
      </c>
      <c r="B38" s="268" t="s">
        <v>5876</v>
      </c>
      <c r="C38" s="265">
        <v>6</v>
      </c>
      <c r="D38" s="266">
        <v>32202</v>
      </c>
      <c r="E38" s="266">
        <v>32202</v>
      </c>
    </row>
    <row r="39" spans="1:5" ht="16.8" customHeight="1" x14ac:dyDescent="0.25">
      <c r="A39" s="267" t="s">
        <v>5877</v>
      </c>
      <c r="B39" s="268" t="s">
        <v>5878</v>
      </c>
      <c r="C39" s="265">
        <v>2</v>
      </c>
      <c r="D39" s="266">
        <v>35869</v>
      </c>
      <c r="E39" s="266">
        <v>35869</v>
      </c>
    </row>
    <row r="40" spans="1:5" ht="16.8" customHeight="1" x14ac:dyDescent="0.25">
      <c r="A40" s="267" t="s">
        <v>5879</v>
      </c>
      <c r="B40" s="268" t="s">
        <v>5880</v>
      </c>
      <c r="C40" s="265">
        <v>3</v>
      </c>
      <c r="D40" s="266">
        <v>36367</v>
      </c>
      <c r="E40" s="266">
        <v>36367</v>
      </c>
    </row>
    <row r="41" spans="1:5" ht="16.8" customHeight="1" x14ac:dyDescent="0.25">
      <c r="A41" s="267" t="s">
        <v>5881</v>
      </c>
      <c r="B41" s="268" t="s">
        <v>5882</v>
      </c>
      <c r="C41" s="265">
        <v>1</v>
      </c>
      <c r="D41" s="266">
        <v>47225</v>
      </c>
      <c r="E41" s="266">
        <v>47225</v>
      </c>
    </row>
    <row r="42" spans="1:5" ht="16.8" customHeight="1" x14ac:dyDescent="0.25">
      <c r="A42" s="267" t="s">
        <v>5883</v>
      </c>
      <c r="B42" s="268" t="s">
        <v>5884</v>
      </c>
      <c r="C42" s="265">
        <v>28</v>
      </c>
      <c r="D42" s="266">
        <v>47419</v>
      </c>
      <c r="E42" s="266">
        <v>47419</v>
      </c>
    </row>
    <row r="43" spans="1:5" ht="16.8" customHeight="1" x14ac:dyDescent="0.25">
      <c r="A43" s="267" t="s">
        <v>5885</v>
      </c>
      <c r="B43" s="268" t="s">
        <v>5886</v>
      </c>
      <c r="C43" s="265">
        <v>1</v>
      </c>
      <c r="D43" s="266">
        <v>49057</v>
      </c>
      <c r="E43" s="266">
        <v>49057</v>
      </c>
    </row>
    <row r="44" spans="1:5" ht="16.8" customHeight="1" x14ac:dyDescent="0.25">
      <c r="A44" s="267" t="s">
        <v>5887</v>
      </c>
      <c r="B44" s="268" t="s">
        <v>5888</v>
      </c>
      <c r="C44" s="265">
        <v>2</v>
      </c>
      <c r="D44" s="266">
        <v>51885</v>
      </c>
      <c r="E44" s="266">
        <v>51885</v>
      </c>
    </row>
    <row r="45" spans="1:5" ht="16.8" customHeight="1" x14ac:dyDescent="0.25">
      <c r="A45" s="267" t="s">
        <v>5889</v>
      </c>
      <c r="B45" s="268" t="s">
        <v>5890</v>
      </c>
      <c r="C45" s="265">
        <v>4</v>
      </c>
      <c r="D45" s="266">
        <v>32325</v>
      </c>
      <c r="E45" s="266">
        <v>32325</v>
      </c>
    </row>
    <row r="46" spans="1:5" ht="16.8" customHeight="1" x14ac:dyDescent="0.25">
      <c r="A46" s="267" t="s">
        <v>5891</v>
      </c>
      <c r="B46" s="268" t="s">
        <v>5892</v>
      </c>
      <c r="C46" s="265">
        <v>1</v>
      </c>
      <c r="D46" s="266">
        <v>32202</v>
      </c>
      <c r="E46" s="266">
        <v>32202</v>
      </c>
    </row>
    <row r="47" spans="1:5" ht="16.8" customHeight="1" x14ac:dyDescent="0.25">
      <c r="A47" s="267" t="s">
        <v>5893</v>
      </c>
      <c r="B47" s="268" t="s">
        <v>5894</v>
      </c>
      <c r="C47" s="265">
        <v>1</v>
      </c>
      <c r="D47" s="266">
        <v>50597</v>
      </c>
      <c r="E47" s="266">
        <v>50597</v>
      </c>
    </row>
    <row r="48" spans="1:5" ht="16.8" customHeight="1" x14ac:dyDescent="0.25">
      <c r="A48" s="267" t="s">
        <v>5895</v>
      </c>
      <c r="B48" s="268" t="s">
        <v>5896</v>
      </c>
      <c r="C48" s="265">
        <v>1</v>
      </c>
      <c r="D48" s="266">
        <v>138602</v>
      </c>
      <c r="E48" s="266">
        <v>138602</v>
      </c>
    </row>
    <row r="49" spans="1:5" s="256" customFormat="1" ht="16.8" customHeight="1" x14ac:dyDescent="0.25">
      <c r="A49" s="267" t="s">
        <v>5897</v>
      </c>
      <c r="B49" s="268" t="s">
        <v>5898</v>
      </c>
      <c r="C49" s="265">
        <v>2</v>
      </c>
      <c r="D49" s="269">
        <v>22852</v>
      </c>
      <c r="E49" s="269">
        <v>22852</v>
      </c>
    </row>
    <row r="50" spans="1:5" s="270" customFormat="1" ht="16.8" customHeight="1" x14ac:dyDescent="0.25">
      <c r="A50" s="267" t="s">
        <v>5899</v>
      </c>
      <c r="B50" s="268" t="s">
        <v>5900</v>
      </c>
      <c r="C50" s="265">
        <v>1</v>
      </c>
      <c r="D50" s="269">
        <v>23645</v>
      </c>
      <c r="E50" s="269">
        <v>23645</v>
      </c>
    </row>
    <row r="51" spans="1:5" s="256" customFormat="1" ht="16.8" customHeight="1" x14ac:dyDescent="0.25">
      <c r="A51" s="267" t="s">
        <v>5901</v>
      </c>
      <c r="B51" s="268" t="s">
        <v>5900</v>
      </c>
      <c r="C51" s="265">
        <v>1</v>
      </c>
      <c r="D51" s="269">
        <v>23975</v>
      </c>
      <c r="E51" s="269">
        <v>23975</v>
      </c>
    </row>
    <row r="52" spans="1:5" ht="16.8" customHeight="1" x14ac:dyDescent="0.25">
      <c r="A52" s="267" t="s">
        <v>5902</v>
      </c>
      <c r="B52" s="268" t="s">
        <v>5900</v>
      </c>
      <c r="C52" s="265">
        <v>1</v>
      </c>
      <c r="D52" s="269">
        <v>21310.760000000002</v>
      </c>
      <c r="E52" s="269">
        <v>21310.760000000002</v>
      </c>
    </row>
    <row r="53" spans="1:5" s="256" customFormat="1" ht="16.8" customHeight="1" x14ac:dyDescent="0.25">
      <c r="A53" s="267" t="s">
        <v>5903</v>
      </c>
      <c r="B53" s="268" t="s">
        <v>5900</v>
      </c>
      <c r="C53" s="265">
        <v>1</v>
      </c>
      <c r="D53" s="269">
        <v>27202</v>
      </c>
      <c r="E53" s="269">
        <v>27202</v>
      </c>
    </row>
    <row r="54" spans="1:5" s="256" customFormat="1" ht="16.8" customHeight="1" x14ac:dyDescent="0.25">
      <c r="A54" s="267" t="s">
        <v>5904</v>
      </c>
      <c r="B54" s="268" t="s">
        <v>5905</v>
      </c>
      <c r="C54" s="265">
        <v>1</v>
      </c>
      <c r="D54" s="266">
        <v>22852</v>
      </c>
      <c r="E54" s="266">
        <v>22852</v>
      </c>
    </row>
    <row r="55" spans="1:5" s="256" customFormat="1" ht="16.8" customHeight="1" x14ac:dyDescent="0.25">
      <c r="A55" s="267" t="s">
        <v>5906</v>
      </c>
      <c r="B55" s="268" t="s">
        <v>5842</v>
      </c>
      <c r="C55" s="265">
        <v>1</v>
      </c>
      <c r="D55" s="266">
        <v>61284</v>
      </c>
      <c r="E55" s="266">
        <v>61284</v>
      </c>
    </row>
    <row r="56" spans="1:5" s="256" customFormat="1" ht="16.8" customHeight="1" x14ac:dyDescent="0.25">
      <c r="A56" s="267" t="s">
        <v>5907</v>
      </c>
      <c r="B56" s="268" t="s">
        <v>5908</v>
      </c>
      <c r="C56" s="265">
        <v>1</v>
      </c>
      <c r="D56" s="266">
        <v>44735.94</v>
      </c>
      <c r="E56" s="266">
        <v>44735.94</v>
      </c>
    </row>
    <row r="57" spans="1:5" s="256" customFormat="1" ht="16.8" customHeight="1" x14ac:dyDescent="0.25">
      <c r="A57" s="267" t="s">
        <v>5909</v>
      </c>
      <c r="B57" s="268" t="s">
        <v>5910</v>
      </c>
      <c r="C57" s="265">
        <v>2</v>
      </c>
      <c r="D57" s="266">
        <v>36454.239999999998</v>
      </c>
      <c r="E57" s="266">
        <v>36454.239999999998</v>
      </c>
    </row>
    <row r="58" spans="1:5" s="256" customFormat="1" ht="16.8" customHeight="1" x14ac:dyDescent="0.25">
      <c r="A58" s="267" t="s">
        <v>5911</v>
      </c>
      <c r="B58" s="268" t="s">
        <v>5912</v>
      </c>
      <c r="C58" s="265">
        <v>1</v>
      </c>
      <c r="D58" s="266">
        <v>28094</v>
      </c>
      <c r="E58" s="266">
        <v>28094</v>
      </c>
    </row>
    <row r="59" spans="1:5" s="256" customFormat="1" ht="16.8" customHeight="1" x14ac:dyDescent="0.25">
      <c r="A59" s="267" t="s">
        <v>5913</v>
      </c>
      <c r="B59" s="268" t="s">
        <v>5914</v>
      </c>
      <c r="C59" s="265">
        <v>1</v>
      </c>
      <c r="D59" s="266">
        <v>29153</v>
      </c>
      <c r="E59" s="266">
        <v>29153</v>
      </c>
    </row>
    <row r="60" spans="1:5" s="256" customFormat="1" ht="16.8" customHeight="1" x14ac:dyDescent="0.25">
      <c r="A60" s="267" t="s">
        <v>5915</v>
      </c>
      <c r="B60" s="268" t="s">
        <v>5916</v>
      </c>
      <c r="C60" s="265">
        <v>1</v>
      </c>
      <c r="D60" s="266">
        <v>25985.16</v>
      </c>
      <c r="E60" s="266">
        <v>25985.16</v>
      </c>
    </row>
    <row r="61" spans="1:5" s="256" customFormat="1" ht="16.8" customHeight="1" x14ac:dyDescent="0.25">
      <c r="A61" s="267" t="s">
        <v>5917</v>
      </c>
      <c r="B61" s="268" t="s">
        <v>5918</v>
      </c>
      <c r="C61" s="265">
        <v>5</v>
      </c>
      <c r="D61" s="266">
        <v>36881</v>
      </c>
      <c r="E61" s="266">
        <v>36881</v>
      </c>
    </row>
    <row r="62" spans="1:5" ht="16.8" customHeight="1" x14ac:dyDescent="0.25">
      <c r="A62" s="267" t="s">
        <v>5919</v>
      </c>
      <c r="B62" s="268" t="s">
        <v>5920</v>
      </c>
      <c r="C62" s="265">
        <v>1</v>
      </c>
      <c r="D62" s="266">
        <v>30996.799999999999</v>
      </c>
      <c r="E62" s="266">
        <v>30996.799999999999</v>
      </c>
    </row>
    <row r="63" spans="1:5" ht="16.8" customHeight="1" x14ac:dyDescent="0.25">
      <c r="A63" s="267" t="s">
        <v>5921</v>
      </c>
      <c r="B63" s="268" t="s">
        <v>5922</v>
      </c>
      <c r="C63" s="265">
        <v>4</v>
      </c>
      <c r="D63" s="266">
        <v>45245</v>
      </c>
      <c r="E63" s="266">
        <v>45245</v>
      </c>
    </row>
    <row r="64" spans="1:5" ht="16.8" customHeight="1" x14ac:dyDescent="0.25">
      <c r="A64" s="267" t="s">
        <v>5923</v>
      </c>
      <c r="B64" s="268" t="s">
        <v>5924</v>
      </c>
      <c r="C64" s="265">
        <v>1</v>
      </c>
      <c r="D64" s="266">
        <v>23706.28</v>
      </c>
      <c r="E64" s="266">
        <v>23706.28</v>
      </c>
    </row>
    <row r="65" spans="1:5" ht="16.8" customHeight="1" x14ac:dyDescent="0.25">
      <c r="A65" s="267" t="s">
        <v>5925</v>
      </c>
      <c r="B65" s="268" t="s">
        <v>5830</v>
      </c>
      <c r="C65" s="265">
        <v>2</v>
      </c>
      <c r="D65" s="266">
        <v>76011</v>
      </c>
      <c r="E65" s="266">
        <v>76011</v>
      </c>
    </row>
    <row r="66" spans="1:5" ht="16.8" customHeight="1" x14ac:dyDescent="0.25">
      <c r="A66" s="267" t="s">
        <v>5926</v>
      </c>
      <c r="B66" s="268" t="s">
        <v>5830</v>
      </c>
      <c r="C66" s="265">
        <v>1</v>
      </c>
      <c r="D66" s="266">
        <v>65671</v>
      </c>
      <c r="E66" s="266">
        <v>65671</v>
      </c>
    </row>
    <row r="67" spans="1:5" ht="16.8" customHeight="1" x14ac:dyDescent="0.25">
      <c r="A67" s="267" t="s">
        <v>5927</v>
      </c>
      <c r="B67" s="268" t="s">
        <v>5928</v>
      </c>
      <c r="C67" s="265">
        <v>4</v>
      </c>
      <c r="D67" s="266">
        <v>29564</v>
      </c>
      <c r="E67" s="266">
        <v>29564</v>
      </c>
    </row>
    <row r="68" spans="1:5" ht="16.8" customHeight="1" x14ac:dyDescent="0.25">
      <c r="A68" s="267" t="s">
        <v>5929</v>
      </c>
      <c r="B68" s="268" t="s">
        <v>5930</v>
      </c>
      <c r="C68" s="265">
        <v>1</v>
      </c>
      <c r="D68" s="266">
        <v>53900</v>
      </c>
      <c r="E68" s="266">
        <v>53900</v>
      </c>
    </row>
    <row r="69" spans="1:5" ht="16.8" customHeight="1" x14ac:dyDescent="0.25">
      <c r="A69" s="267" t="s">
        <v>5931</v>
      </c>
      <c r="B69" s="268" t="s">
        <v>5836</v>
      </c>
      <c r="C69" s="265">
        <v>1</v>
      </c>
      <c r="D69" s="266">
        <v>34602</v>
      </c>
      <c r="E69" s="266">
        <v>34602</v>
      </c>
    </row>
    <row r="70" spans="1:5" ht="16.8" customHeight="1" x14ac:dyDescent="0.25">
      <c r="A70" s="267" t="s">
        <v>5932</v>
      </c>
      <c r="B70" s="268" t="s">
        <v>5933</v>
      </c>
      <c r="C70" s="265">
        <v>1</v>
      </c>
      <c r="D70" s="266">
        <v>25975.5</v>
      </c>
      <c r="E70" s="266">
        <v>25975.5</v>
      </c>
    </row>
    <row r="71" spans="1:5" ht="16.8" customHeight="1" x14ac:dyDescent="0.25">
      <c r="A71" s="267" t="s">
        <v>5934</v>
      </c>
      <c r="B71" s="268" t="s">
        <v>5935</v>
      </c>
      <c r="C71" s="265">
        <v>1</v>
      </c>
      <c r="D71" s="266">
        <v>31479</v>
      </c>
      <c r="E71" s="266">
        <v>31479</v>
      </c>
    </row>
    <row r="72" spans="1:5" ht="16.8" customHeight="1" x14ac:dyDescent="0.25">
      <c r="A72" s="267" t="s">
        <v>5936</v>
      </c>
      <c r="B72" s="268" t="s">
        <v>5838</v>
      </c>
      <c r="C72" s="265">
        <v>1</v>
      </c>
      <c r="D72" s="266">
        <v>30467</v>
      </c>
      <c r="E72" s="266">
        <v>30467</v>
      </c>
    </row>
    <row r="73" spans="1:5" ht="16.8" customHeight="1" x14ac:dyDescent="0.25">
      <c r="A73" s="267" t="s">
        <v>5937</v>
      </c>
      <c r="B73" s="268" t="s">
        <v>5938</v>
      </c>
      <c r="C73" s="265">
        <v>1</v>
      </c>
      <c r="D73" s="266">
        <v>27384.32</v>
      </c>
      <c r="E73" s="266">
        <v>27384.32</v>
      </c>
    </row>
    <row r="74" spans="1:5" ht="16.8" customHeight="1" x14ac:dyDescent="0.25">
      <c r="A74" s="267" t="s">
        <v>5939</v>
      </c>
      <c r="B74" s="268" t="s">
        <v>5940</v>
      </c>
      <c r="C74" s="265">
        <v>6</v>
      </c>
      <c r="D74" s="266">
        <v>27004</v>
      </c>
      <c r="E74" s="266">
        <v>27004</v>
      </c>
    </row>
    <row r="75" spans="1:5" s="256" customFormat="1" ht="16.8" customHeight="1" x14ac:dyDescent="0.25">
      <c r="A75" s="267" t="s">
        <v>5941</v>
      </c>
      <c r="B75" s="268" t="s">
        <v>5942</v>
      </c>
      <c r="C75" s="265">
        <v>8</v>
      </c>
      <c r="D75" s="269">
        <v>32646</v>
      </c>
      <c r="E75" s="269">
        <v>32646</v>
      </c>
    </row>
    <row r="76" spans="1:5" ht="16.8" customHeight="1" x14ac:dyDescent="0.25">
      <c r="A76" s="267" t="s">
        <v>5943</v>
      </c>
      <c r="B76" s="268" t="s">
        <v>5944</v>
      </c>
      <c r="C76" s="271">
        <v>3</v>
      </c>
      <c r="D76" s="266">
        <v>47862</v>
      </c>
      <c r="E76" s="266">
        <v>47862</v>
      </c>
    </row>
    <row r="77" spans="1:5" ht="16.8" customHeight="1" x14ac:dyDescent="0.25">
      <c r="A77" s="267" t="s">
        <v>5945</v>
      </c>
      <c r="B77" s="268" t="s">
        <v>5840</v>
      </c>
      <c r="C77" s="265">
        <v>1</v>
      </c>
      <c r="D77" s="266">
        <v>28467</v>
      </c>
      <c r="E77" s="266">
        <v>28467</v>
      </c>
    </row>
    <row r="78" spans="1:5" ht="16.8" customHeight="1" x14ac:dyDescent="0.25">
      <c r="A78" s="267" t="s">
        <v>5946</v>
      </c>
      <c r="B78" s="268" t="s">
        <v>5840</v>
      </c>
      <c r="C78" s="265">
        <v>1</v>
      </c>
      <c r="D78" s="266">
        <v>28467</v>
      </c>
      <c r="E78" s="266">
        <v>28467</v>
      </c>
    </row>
    <row r="79" spans="1:5" s="256" customFormat="1" ht="16.8" customHeight="1" x14ac:dyDescent="0.25">
      <c r="A79" s="267" t="s">
        <v>5947</v>
      </c>
      <c r="B79" s="268" t="s">
        <v>5948</v>
      </c>
      <c r="C79" s="265">
        <v>1</v>
      </c>
      <c r="D79" s="266">
        <v>20098.78</v>
      </c>
      <c r="E79" s="266">
        <v>20098.78</v>
      </c>
    </row>
    <row r="80" spans="1:5" s="256" customFormat="1" ht="16.8" customHeight="1" x14ac:dyDescent="0.25">
      <c r="A80" s="267" t="s">
        <v>5949</v>
      </c>
      <c r="B80" s="268" t="s">
        <v>5950</v>
      </c>
      <c r="C80" s="265">
        <v>1</v>
      </c>
      <c r="D80" s="269">
        <v>20653</v>
      </c>
      <c r="E80" s="269">
        <v>20653</v>
      </c>
    </row>
    <row r="81" spans="1:5" s="256" customFormat="1" ht="16.8" customHeight="1" x14ac:dyDescent="0.25">
      <c r="A81" s="267" t="s">
        <v>5951</v>
      </c>
      <c r="B81" s="268" t="s">
        <v>5952</v>
      </c>
      <c r="C81" s="265">
        <v>1</v>
      </c>
      <c r="D81" s="269">
        <v>43953</v>
      </c>
      <c r="E81" s="269">
        <v>43953</v>
      </c>
    </row>
    <row r="82" spans="1:5" s="256" customFormat="1" ht="16.8" customHeight="1" x14ac:dyDescent="0.25">
      <c r="A82" s="267" t="s">
        <v>5953</v>
      </c>
      <c r="B82" s="268" t="s">
        <v>5898</v>
      </c>
      <c r="C82" s="265">
        <v>1</v>
      </c>
      <c r="D82" s="269">
        <v>22852</v>
      </c>
      <c r="E82" s="269">
        <v>22852</v>
      </c>
    </row>
    <row r="83" spans="1:5" s="256" customFormat="1" ht="16.8" customHeight="1" x14ac:dyDescent="0.25">
      <c r="A83" s="267" t="s">
        <v>5954</v>
      </c>
      <c r="B83" s="268" t="s">
        <v>5900</v>
      </c>
      <c r="C83" s="265">
        <v>1</v>
      </c>
      <c r="D83" s="269">
        <v>23645</v>
      </c>
      <c r="E83" s="269">
        <v>23645</v>
      </c>
    </row>
    <row r="84" spans="1:5" s="256" customFormat="1" ht="16.8" customHeight="1" x14ac:dyDescent="0.25">
      <c r="A84" s="267" t="s">
        <v>5955</v>
      </c>
      <c r="B84" s="268" t="s">
        <v>5900</v>
      </c>
      <c r="C84" s="265">
        <v>1</v>
      </c>
      <c r="D84" s="266">
        <v>21310.760000000002</v>
      </c>
      <c r="E84" s="266">
        <v>21310.760000000002</v>
      </c>
    </row>
    <row r="85" spans="1:5" s="256" customFormat="1" ht="16.8" customHeight="1" x14ac:dyDescent="0.25">
      <c r="A85" s="267" t="s">
        <v>5956</v>
      </c>
      <c r="B85" s="268" t="s">
        <v>5957</v>
      </c>
      <c r="C85" s="265">
        <v>1</v>
      </c>
      <c r="D85" s="266">
        <v>49062</v>
      </c>
      <c r="E85" s="266">
        <v>49062</v>
      </c>
    </row>
    <row r="86" spans="1:5" s="256" customFormat="1" ht="16.8" customHeight="1" x14ac:dyDescent="0.25">
      <c r="A86" s="267" t="s">
        <v>5958</v>
      </c>
      <c r="B86" s="268" t="s">
        <v>5959</v>
      </c>
      <c r="C86" s="265">
        <v>1</v>
      </c>
      <c r="D86" s="269">
        <v>48621</v>
      </c>
      <c r="E86" s="269">
        <v>48621</v>
      </c>
    </row>
    <row r="87" spans="1:5" s="256" customFormat="1" ht="16.8" customHeight="1" x14ac:dyDescent="0.25">
      <c r="A87" s="267" t="s">
        <v>5960</v>
      </c>
      <c r="B87" s="268" t="s">
        <v>5935</v>
      </c>
      <c r="C87" s="265">
        <v>1</v>
      </c>
      <c r="D87" s="269">
        <v>31479</v>
      </c>
      <c r="E87" s="269">
        <v>31479</v>
      </c>
    </row>
    <row r="88" spans="1:5" s="256" customFormat="1" ht="16.8" customHeight="1" x14ac:dyDescent="0.25">
      <c r="A88" s="267" t="s">
        <v>5961</v>
      </c>
      <c r="B88" s="268" t="s">
        <v>5938</v>
      </c>
      <c r="C88" s="265">
        <v>1</v>
      </c>
      <c r="D88" s="269">
        <v>27384.32</v>
      </c>
      <c r="E88" s="269">
        <v>27384.32</v>
      </c>
    </row>
    <row r="89" spans="1:5" ht="13.2" x14ac:dyDescent="0.25">
      <c r="A89" s="272"/>
      <c r="B89" s="273" t="s">
        <v>4299</v>
      </c>
      <c r="C89" s="274">
        <f>SUM(C12:C88)</f>
        <v>253</v>
      </c>
      <c r="D89" s="275"/>
      <c r="E89" s="275"/>
    </row>
    <row r="90" spans="1:5" ht="13.2" x14ac:dyDescent="0.25">
      <c r="A90" s="276"/>
      <c r="B90" s="277"/>
      <c r="C90" s="261"/>
      <c r="D90" s="278"/>
      <c r="E90" s="278"/>
    </row>
    <row r="91" spans="1:5" ht="13.35" customHeight="1" x14ac:dyDescent="0.25">
      <c r="A91" s="723" t="s">
        <v>4233</v>
      </c>
      <c r="B91" s="723" t="s">
        <v>4233</v>
      </c>
      <c r="C91" s="261"/>
      <c r="D91" s="278"/>
      <c r="E91" s="278"/>
    </row>
    <row r="92" spans="1:5" s="280" customFormat="1" ht="13.8" customHeight="1" x14ac:dyDescent="0.3">
      <c r="A92" s="267" t="s">
        <v>5962</v>
      </c>
      <c r="B92" s="268" t="s">
        <v>5963</v>
      </c>
      <c r="C92" s="265">
        <v>169</v>
      </c>
      <c r="D92" s="279">
        <v>58858</v>
      </c>
      <c r="E92" s="279">
        <v>58858</v>
      </c>
    </row>
    <row r="93" spans="1:5" s="280" customFormat="1" ht="13.8" customHeight="1" x14ac:dyDescent="0.3">
      <c r="A93" s="267" t="s">
        <v>5964</v>
      </c>
      <c r="B93" s="268" t="s">
        <v>5965</v>
      </c>
      <c r="C93" s="265">
        <v>2</v>
      </c>
      <c r="D93" s="266">
        <v>58400</v>
      </c>
      <c r="E93" s="266">
        <v>58400</v>
      </c>
    </row>
    <row r="94" spans="1:5" s="280" customFormat="1" ht="13.8" customHeight="1" x14ac:dyDescent="0.3">
      <c r="A94" s="267" t="s">
        <v>5966</v>
      </c>
      <c r="B94" s="268" t="s">
        <v>5967</v>
      </c>
      <c r="C94" s="265">
        <v>242</v>
      </c>
      <c r="D94" s="279">
        <v>50187</v>
      </c>
      <c r="E94" s="279">
        <v>50187</v>
      </c>
    </row>
    <row r="95" spans="1:5" s="280" customFormat="1" ht="13.8" customHeight="1" x14ac:dyDescent="0.3">
      <c r="A95" s="267" t="s">
        <v>5968</v>
      </c>
      <c r="B95" s="268" t="s">
        <v>5969</v>
      </c>
      <c r="C95" s="265">
        <v>29</v>
      </c>
      <c r="D95" s="279">
        <v>47824</v>
      </c>
      <c r="E95" s="279">
        <v>47824</v>
      </c>
    </row>
    <row r="96" spans="1:5" s="280" customFormat="1" ht="13.8" customHeight="1" x14ac:dyDescent="0.3">
      <c r="A96" s="267" t="s">
        <v>5970</v>
      </c>
      <c r="B96" s="268" t="s">
        <v>5971</v>
      </c>
      <c r="C96" s="265">
        <v>29</v>
      </c>
      <c r="D96" s="279">
        <v>53125</v>
      </c>
      <c r="E96" s="279">
        <v>53125</v>
      </c>
    </row>
    <row r="97" spans="1:5" s="280" customFormat="1" ht="13.8" customHeight="1" x14ac:dyDescent="0.3">
      <c r="A97" s="267" t="s">
        <v>5972</v>
      </c>
      <c r="B97" s="268" t="s">
        <v>5973</v>
      </c>
      <c r="C97" s="265">
        <v>24</v>
      </c>
      <c r="D97" s="279">
        <v>58347</v>
      </c>
      <c r="E97" s="279">
        <v>58347</v>
      </c>
    </row>
    <row r="98" spans="1:5" s="280" customFormat="1" ht="13.8" customHeight="1" x14ac:dyDescent="0.3">
      <c r="A98" s="267" t="s">
        <v>5974</v>
      </c>
      <c r="B98" s="268" t="s">
        <v>5975</v>
      </c>
      <c r="C98" s="265">
        <v>44</v>
      </c>
      <c r="D98" s="279">
        <v>61736</v>
      </c>
      <c r="E98" s="279">
        <v>61736</v>
      </c>
    </row>
    <row r="99" spans="1:5" s="280" customFormat="1" ht="13.8" customHeight="1" x14ac:dyDescent="0.3">
      <c r="A99" s="267" t="s">
        <v>5976</v>
      </c>
      <c r="B99" s="268" t="s">
        <v>5977</v>
      </c>
      <c r="C99" s="265">
        <v>3</v>
      </c>
      <c r="D99" s="279">
        <v>67571</v>
      </c>
      <c r="E99" s="279">
        <v>67571</v>
      </c>
    </row>
    <row r="100" spans="1:5" s="280" customFormat="1" ht="13.8" customHeight="1" x14ac:dyDescent="0.3">
      <c r="A100" s="267" t="s">
        <v>5976</v>
      </c>
      <c r="B100" s="268" t="s">
        <v>5978</v>
      </c>
      <c r="C100" s="265">
        <v>35</v>
      </c>
      <c r="D100" s="279">
        <v>67571</v>
      </c>
      <c r="E100" s="279">
        <v>67571</v>
      </c>
    </row>
    <row r="101" spans="1:5" s="280" customFormat="1" ht="13.8" customHeight="1" x14ac:dyDescent="0.3">
      <c r="A101" s="267" t="s">
        <v>5979</v>
      </c>
      <c r="B101" s="268" t="s">
        <v>5980</v>
      </c>
      <c r="C101" s="265">
        <v>1</v>
      </c>
      <c r="D101" s="266">
        <v>58856</v>
      </c>
      <c r="E101" s="266">
        <v>58856</v>
      </c>
    </row>
    <row r="102" spans="1:5" s="280" customFormat="1" ht="13.8" customHeight="1" x14ac:dyDescent="0.3">
      <c r="A102" s="267" t="s">
        <v>5981</v>
      </c>
      <c r="B102" s="268" t="s">
        <v>5982</v>
      </c>
      <c r="C102" s="265">
        <v>6</v>
      </c>
      <c r="D102" s="266">
        <v>49209</v>
      </c>
      <c r="E102" s="266">
        <v>49209</v>
      </c>
    </row>
    <row r="103" spans="1:5" s="280" customFormat="1" ht="13.8" customHeight="1" x14ac:dyDescent="0.3">
      <c r="A103" s="267" t="s">
        <v>5983</v>
      </c>
      <c r="B103" s="268" t="s">
        <v>5984</v>
      </c>
      <c r="C103" s="265">
        <v>6</v>
      </c>
      <c r="D103" s="266">
        <v>52976</v>
      </c>
      <c r="E103" s="266">
        <v>52976</v>
      </c>
    </row>
    <row r="104" spans="1:5" s="280" customFormat="1" ht="13.8" customHeight="1" x14ac:dyDescent="0.3">
      <c r="A104" s="267" t="s">
        <v>5985</v>
      </c>
      <c r="B104" s="268" t="s">
        <v>5986</v>
      </c>
      <c r="C104" s="265">
        <v>57</v>
      </c>
      <c r="D104" s="279">
        <v>44218</v>
      </c>
      <c r="E104" s="279">
        <v>44218</v>
      </c>
    </row>
    <row r="105" spans="1:5" s="280" customFormat="1" ht="13.8" customHeight="1" x14ac:dyDescent="0.3">
      <c r="A105" s="267" t="s">
        <v>5987</v>
      </c>
      <c r="B105" s="268" t="s">
        <v>5988</v>
      </c>
      <c r="C105" s="265">
        <v>1</v>
      </c>
      <c r="D105" s="266">
        <v>44218</v>
      </c>
      <c r="E105" s="266">
        <v>44218</v>
      </c>
    </row>
    <row r="106" spans="1:5" s="280" customFormat="1" ht="13.8" customHeight="1" x14ac:dyDescent="0.3">
      <c r="A106" s="267" t="s">
        <v>5989</v>
      </c>
      <c r="B106" s="268" t="s">
        <v>5990</v>
      </c>
      <c r="C106" s="265">
        <v>19</v>
      </c>
      <c r="D106" s="266">
        <v>26426</v>
      </c>
      <c r="E106" s="266">
        <v>26426</v>
      </c>
    </row>
    <row r="107" spans="1:5" s="280" customFormat="1" ht="13.8" customHeight="1" x14ac:dyDescent="0.3">
      <c r="A107" s="267" t="s">
        <v>5991</v>
      </c>
      <c r="B107" s="268" t="s">
        <v>5992</v>
      </c>
      <c r="C107" s="265">
        <v>1</v>
      </c>
      <c r="D107" s="266">
        <v>23052</v>
      </c>
      <c r="E107" s="266">
        <v>23052</v>
      </c>
    </row>
    <row r="108" spans="1:5" s="280" customFormat="1" ht="13.8" customHeight="1" x14ac:dyDescent="0.3">
      <c r="A108" s="267" t="s">
        <v>5993</v>
      </c>
      <c r="B108" s="268" t="s">
        <v>5994</v>
      </c>
      <c r="C108" s="265">
        <v>21</v>
      </c>
      <c r="D108" s="279">
        <v>26829</v>
      </c>
      <c r="E108" s="279">
        <v>26829</v>
      </c>
    </row>
    <row r="109" spans="1:5" s="280" customFormat="1" ht="13.8" customHeight="1" x14ac:dyDescent="0.3">
      <c r="A109" s="267" t="s">
        <v>5995</v>
      </c>
      <c r="B109" s="268" t="s">
        <v>5996</v>
      </c>
      <c r="C109" s="265">
        <v>2</v>
      </c>
      <c r="D109" s="266">
        <v>26426</v>
      </c>
      <c r="E109" s="266">
        <v>26426</v>
      </c>
    </row>
    <row r="110" spans="1:5" s="280" customFormat="1" ht="13.8" customHeight="1" x14ac:dyDescent="0.3">
      <c r="A110" s="267" t="s">
        <v>5997</v>
      </c>
      <c r="B110" s="268" t="s">
        <v>5998</v>
      </c>
      <c r="C110" s="265">
        <v>1</v>
      </c>
      <c r="D110" s="266">
        <v>27601</v>
      </c>
      <c r="E110" s="266">
        <v>27601</v>
      </c>
    </row>
    <row r="111" spans="1:5" s="280" customFormat="1" ht="13.8" customHeight="1" x14ac:dyDescent="0.3">
      <c r="A111" s="267" t="s">
        <v>5999</v>
      </c>
      <c r="B111" s="268" t="s">
        <v>6000</v>
      </c>
      <c r="C111" s="265">
        <v>4</v>
      </c>
      <c r="D111" s="266">
        <v>26426</v>
      </c>
      <c r="E111" s="266">
        <v>26426</v>
      </c>
    </row>
    <row r="112" spans="1:5" s="280" customFormat="1" ht="13.8" customHeight="1" x14ac:dyDescent="0.3">
      <c r="A112" s="267" t="s">
        <v>6001</v>
      </c>
      <c r="B112" s="268" t="s">
        <v>6002</v>
      </c>
      <c r="C112" s="265">
        <v>12</v>
      </c>
      <c r="D112" s="266">
        <v>40302</v>
      </c>
      <c r="E112" s="266">
        <v>40302</v>
      </c>
    </row>
    <row r="113" spans="1:5" s="280" customFormat="1" ht="13.8" customHeight="1" x14ac:dyDescent="0.3">
      <c r="A113" s="267" t="s">
        <v>6003</v>
      </c>
      <c r="B113" s="268" t="s">
        <v>6004</v>
      </c>
      <c r="C113" s="265">
        <v>5</v>
      </c>
      <c r="D113" s="266">
        <v>26426</v>
      </c>
      <c r="E113" s="266">
        <v>26426</v>
      </c>
    </row>
    <row r="114" spans="1:5" s="280" customFormat="1" ht="13.8" customHeight="1" x14ac:dyDescent="0.3">
      <c r="A114" s="267" t="s">
        <v>6005</v>
      </c>
      <c r="B114" s="268" t="s">
        <v>6006</v>
      </c>
      <c r="C114" s="265">
        <v>1</v>
      </c>
      <c r="D114" s="266">
        <v>27601</v>
      </c>
      <c r="E114" s="266">
        <v>27601</v>
      </c>
    </row>
    <row r="115" spans="1:5" s="280" customFormat="1" ht="13.8" customHeight="1" x14ac:dyDescent="0.3">
      <c r="A115" s="267" t="s">
        <v>6007</v>
      </c>
      <c r="B115" s="268" t="s">
        <v>6008</v>
      </c>
      <c r="C115" s="265">
        <v>96</v>
      </c>
      <c r="D115" s="279">
        <v>49062</v>
      </c>
      <c r="E115" s="279">
        <v>49062</v>
      </c>
    </row>
    <row r="116" spans="1:5" s="280" customFormat="1" ht="13.8" customHeight="1" x14ac:dyDescent="0.3">
      <c r="A116" s="267" t="s">
        <v>6009</v>
      </c>
      <c r="B116" s="268" t="s">
        <v>6010</v>
      </c>
      <c r="C116" s="265">
        <v>10</v>
      </c>
      <c r="D116" s="266">
        <v>35244</v>
      </c>
      <c r="E116" s="266">
        <v>35244</v>
      </c>
    </row>
    <row r="117" spans="1:5" s="280" customFormat="1" ht="13.8" customHeight="1" x14ac:dyDescent="0.3">
      <c r="A117" s="267" t="s">
        <v>6011</v>
      </c>
      <c r="B117" s="268" t="s">
        <v>6012</v>
      </c>
      <c r="C117" s="265">
        <v>146</v>
      </c>
      <c r="D117" s="279">
        <v>33310</v>
      </c>
      <c r="E117" s="279">
        <v>33310</v>
      </c>
    </row>
    <row r="118" spans="1:5" s="280" customFormat="1" ht="13.8" customHeight="1" x14ac:dyDescent="0.3">
      <c r="A118" s="267" t="s">
        <v>6013</v>
      </c>
      <c r="B118" s="268" t="s">
        <v>6014</v>
      </c>
      <c r="C118" s="265">
        <v>209</v>
      </c>
      <c r="D118" s="279">
        <v>29471</v>
      </c>
      <c r="E118" s="279">
        <v>29471</v>
      </c>
    </row>
    <row r="119" spans="1:5" s="280" customFormat="1" ht="13.8" customHeight="1" x14ac:dyDescent="0.3">
      <c r="A119" s="267" t="s">
        <v>6015</v>
      </c>
      <c r="B119" s="268" t="s">
        <v>6016</v>
      </c>
      <c r="C119" s="265">
        <v>16</v>
      </c>
      <c r="D119" s="266">
        <v>26426</v>
      </c>
      <c r="E119" s="266">
        <v>26426</v>
      </c>
    </row>
    <row r="120" spans="1:5" s="280" customFormat="1" ht="13.8" customHeight="1" x14ac:dyDescent="0.3">
      <c r="A120" s="267" t="s">
        <v>6017</v>
      </c>
      <c r="B120" s="268" t="s">
        <v>6018</v>
      </c>
      <c r="C120" s="265">
        <v>7</v>
      </c>
      <c r="D120" s="266">
        <v>29786</v>
      </c>
      <c r="E120" s="266">
        <v>29786</v>
      </c>
    </row>
    <row r="121" spans="1:5" s="280" customFormat="1" ht="13.8" customHeight="1" x14ac:dyDescent="0.3">
      <c r="A121" s="267" t="s">
        <v>6019</v>
      </c>
      <c r="B121" s="268" t="s">
        <v>6020</v>
      </c>
      <c r="C121" s="265">
        <v>2</v>
      </c>
      <c r="D121" s="266">
        <v>27601</v>
      </c>
      <c r="E121" s="266">
        <v>27601</v>
      </c>
    </row>
    <row r="122" spans="1:5" s="280" customFormat="1" ht="13.8" customHeight="1" x14ac:dyDescent="0.3">
      <c r="A122" s="267" t="s">
        <v>6021</v>
      </c>
      <c r="B122" s="268" t="s">
        <v>6022</v>
      </c>
      <c r="C122" s="265">
        <v>4</v>
      </c>
      <c r="D122" s="266">
        <v>26426</v>
      </c>
      <c r="E122" s="266">
        <v>26426</v>
      </c>
    </row>
    <row r="123" spans="1:5" s="280" customFormat="1" ht="13.8" customHeight="1" x14ac:dyDescent="0.3">
      <c r="A123" s="267" t="s">
        <v>6023</v>
      </c>
      <c r="B123" s="268" t="s">
        <v>6024</v>
      </c>
      <c r="C123" s="265">
        <v>1</v>
      </c>
      <c r="D123" s="266">
        <v>23052</v>
      </c>
      <c r="E123" s="266">
        <v>23052</v>
      </c>
    </row>
    <row r="124" spans="1:5" s="280" customFormat="1" ht="13.8" customHeight="1" x14ac:dyDescent="0.3">
      <c r="A124" s="267" t="s">
        <v>6025</v>
      </c>
      <c r="B124" s="268" t="s">
        <v>6026</v>
      </c>
      <c r="C124" s="265">
        <v>23</v>
      </c>
      <c r="D124" s="266">
        <v>21859</v>
      </c>
      <c r="E124" s="266">
        <v>21859</v>
      </c>
    </row>
    <row r="125" spans="1:5" s="280" customFormat="1" ht="13.8" customHeight="1" x14ac:dyDescent="0.3">
      <c r="A125" s="267" t="s">
        <v>6027</v>
      </c>
      <c r="B125" s="268" t="s">
        <v>6028</v>
      </c>
      <c r="C125" s="265">
        <v>25</v>
      </c>
      <c r="D125" s="279">
        <v>21678</v>
      </c>
      <c r="E125" s="279">
        <v>21678</v>
      </c>
    </row>
    <row r="126" spans="1:5" s="280" customFormat="1" ht="13.8" customHeight="1" x14ac:dyDescent="0.3">
      <c r="A126" s="267" t="s">
        <v>6029</v>
      </c>
      <c r="B126" s="268" t="s">
        <v>6030</v>
      </c>
      <c r="C126" s="265">
        <v>3</v>
      </c>
      <c r="D126" s="266">
        <v>36926</v>
      </c>
      <c r="E126" s="266">
        <v>36926</v>
      </c>
    </row>
    <row r="127" spans="1:5" s="280" customFormat="1" ht="13.8" customHeight="1" x14ac:dyDescent="0.3">
      <c r="A127" s="267" t="s">
        <v>6031</v>
      </c>
      <c r="B127" s="268" t="s">
        <v>6032</v>
      </c>
      <c r="C127" s="265">
        <v>1</v>
      </c>
      <c r="D127" s="266">
        <v>21859</v>
      </c>
      <c r="E127" s="266">
        <v>21859</v>
      </c>
    </row>
    <row r="128" spans="1:5" s="280" customFormat="1" ht="13.8" customHeight="1" x14ac:dyDescent="0.3">
      <c r="A128" s="267" t="s">
        <v>6033</v>
      </c>
      <c r="B128" s="268" t="s">
        <v>6034</v>
      </c>
      <c r="C128" s="265">
        <v>26</v>
      </c>
      <c r="D128" s="266">
        <v>23957</v>
      </c>
      <c r="E128" s="266">
        <v>23957</v>
      </c>
    </row>
    <row r="129" spans="1:5" s="280" customFormat="1" ht="13.8" customHeight="1" x14ac:dyDescent="0.3">
      <c r="A129" s="267" t="s">
        <v>6035</v>
      </c>
      <c r="B129" s="268" t="s">
        <v>6036</v>
      </c>
      <c r="C129" s="265">
        <v>10</v>
      </c>
      <c r="D129" s="266">
        <v>25207</v>
      </c>
      <c r="E129" s="266">
        <v>25207</v>
      </c>
    </row>
    <row r="130" spans="1:5" s="280" customFormat="1" ht="13.8" customHeight="1" x14ac:dyDescent="0.3">
      <c r="A130" s="267" t="s">
        <v>6037</v>
      </c>
      <c r="B130" s="268" t="s">
        <v>6038</v>
      </c>
      <c r="C130" s="265">
        <v>7</v>
      </c>
      <c r="D130" s="266">
        <v>25823</v>
      </c>
      <c r="E130" s="266">
        <v>25823</v>
      </c>
    </row>
    <row r="131" spans="1:5" s="280" customFormat="1" ht="13.8" customHeight="1" x14ac:dyDescent="0.3">
      <c r="A131" s="267" t="s">
        <v>6039</v>
      </c>
      <c r="B131" s="268" t="s">
        <v>6040</v>
      </c>
      <c r="C131" s="265">
        <v>7</v>
      </c>
      <c r="D131" s="266">
        <v>25823</v>
      </c>
      <c r="E131" s="266">
        <v>25823</v>
      </c>
    </row>
    <row r="132" spans="1:5" s="280" customFormat="1" ht="13.8" customHeight="1" x14ac:dyDescent="0.3">
      <c r="A132" s="267" t="s">
        <v>6041</v>
      </c>
      <c r="B132" s="268" t="s">
        <v>6042</v>
      </c>
      <c r="C132" s="265">
        <v>31</v>
      </c>
      <c r="D132" s="266">
        <v>25207</v>
      </c>
      <c r="E132" s="266">
        <v>25207</v>
      </c>
    </row>
    <row r="133" spans="1:5" s="280" customFormat="1" ht="13.8" customHeight="1" x14ac:dyDescent="0.3">
      <c r="A133" s="267" t="s">
        <v>6043</v>
      </c>
      <c r="B133" s="268" t="s">
        <v>6044</v>
      </c>
      <c r="C133" s="265">
        <v>12</v>
      </c>
      <c r="D133" s="266">
        <v>21859</v>
      </c>
      <c r="E133" s="266">
        <v>21859</v>
      </c>
    </row>
    <row r="134" spans="1:5" s="280" customFormat="1" ht="13.8" customHeight="1" x14ac:dyDescent="0.3">
      <c r="A134" s="267" t="s">
        <v>6045</v>
      </c>
      <c r="B134" s="268" t="s">
        <v>6046</v>
      </c>
      <c r="C134" s="265">
        <v>2</v>
      </c>
      <c r="D134" s="266">
        <v>25823</v>
      </c>
      <c r="E134" s="266">
        <v>25823</v>
      </c>
    </row>
    <row r="135" spans="1:5" s="280" customFormat="1" ht="13.8" customHeight="1" x14ac:dyDescent="0.3">
      <c r="A135" s="267" t="s">
        <v>6047</v>
      </c>
      <c r="B135" s="268" t="s">
        <v>6048</v>
      </c>
      <c r="C135" s="265">
        <v>10</v>
      </c>
      <c r="D135" s="266">
        <v>21859</v>
      </c>
      <c r="E135" s="266">
        <v>21859</v>
      </c>
    </row>
    <row r="136" spans="1:5" s="280" customFormat="1" ht="13.8" customHeight="1" x14ac:dyDescent="0.3">
      <c r="A136" s="267" t="s">
        <v>6049</v>
      </c>
      <c r="B136" s="268" t="s">
        <v>6050</v>
      </c>
      <c r="C136" s="265">
        <v>1</v>
      </c>
      <c r="D136" s="266">
        <v>44508</v>
      </c>
      <c r="E136" s="266">
        <v>44508</v>
      </c>
    </row>
    <row r="137" spans="1:5" s="280" customFormat="1" ht="13.8" customHeight="1" x14ac:dyDescent="0.3">
      <c r="A137" s="267" t="s">
        <v>6051</v>
      </c>
      <c r="B137" s="268" t="s">
        <v>6052</v>
      </c>
      <c r="C137" s="265">
        <v>2</v>
      </c>
      <c r="D137" s="266">
        <v>23052</v>
      </c>
      <c r="E137" s="266">
        <v>23052</v>
      </c>
    </row>
    <row r="138" spans="1:5" s="280" customFormat="1" ht="13.8" customHeight="1" x14ac:dyDescent="0.3">
      <c r="A138" s="267" t="s">
        <v>6053</v>
      </c>
      <c r="B138" s="268" t="s">
        <v>6054</v>
      </c>
      <c r="C138" s="265">
        <v>1</v>
      </c>
      <c r="D138" s="266">
        <v>21859</v>
      </c>
      <c r="E138" s="266">
        <v>21859</v>
      </c>
    </row>
    <row r="139" spans="1:5" s="280" customFormat="1" ht="13.8" customHeight="1" x14ac:dyDescent="0.3">
      <c r="A139" s="267" t="s">
        <v>6055</v>
      </c>
      <c r="B139" s="268" t="s">
        <v>6056</v>
      </c>
      <c r="C139" s="265">
        <v>6</v>
      </c>
      <c r="D139" s="266">
        <v>26425</v>
      </c>
      <c r="E139" s="266">
        <v>26425</v>
      </c>
    </row>
    <row r="140" spans="1:5" s="280" customFormat="1" ht="13.8" customHeight="1" x14ac:dyDescent="0.3">
      <c r="A140" s="267" t="s">
        <v>6057</v>
      </c>
      <c r="B140" s="268" t="s">
        <v>6058</v>
      </c>
      <c r="C140" s="265">
        <v>1</v>
      </c>
      <c r="D140" s="266">
        <v>27617</v>
      </c>
      <c r="E140" s="266">
        <v>27617</v>
      </c>
    </row>
    <row r="141" spans="1:5" s="280" customFormat="1" ht="13.8" customHeight="1" x14ac:dyDescent="0.3">
      <c r="A141" s="267" t="s">
        <v>6059</v>
      </c>
      <c r="B141" s="268" t="s">
        <v>6060</v>
      </c>
      <c r="C141" s="265">
        <v>2</v>
      </c>
      <c r="D141" s="266">
        <v>33414</v>
      </c>
      <c r="E141" s="266">
        <v>33414</v>
      </c>
    </row>
    <row r="142" spans="1:5" s="280" customFormat="1" ht="13.8" customHeight="1" x14ac:dyDescent="0.3">
      <c r="A142" s="267" t="s">
        <v>6061</v>
      </c>
      <c r="B142" s="268" t="s">
        <v>6062</v>
      </c>
      <c r="C142" s="265">
        <v>5</v>
      </c>
      <c r="D142" s="266">
        <v>23052</v>
      </c>
      <c r="E142" s="266">
        <v>23052</v>
      </c>
    </row>
    <row r="143" spans="1:5" s="280" customFormat="1" ht="13.8" customHeight="1" x14ac:dyDescent="0.3">
      <c r="A143" s="267" t="s">
        <v>6063</v>
      </c>
      <c r="B143" s="268" t="s">
        <v>6064</v>
      </c>
      <c r="C143" s="265">
        <v>4</v>
      </c>
      <c r="D143" s="266">
        <v>26829</v>
      </c>
      <c r="E143" s="266">
        <v>26829</v>
      </c>
    </row>
    <row r="144" spans="1:5" s="280" customFormat="1" ht="13.8" customHeight="1" x14ac:dyDescent="0.3">
      <c r="A144" s="267" t="s">
        <v>6065</v>
      </c>
      <c r="B144" s="268" t="s">
        <v>6066</v>
      </c>
      <c r="C144" s="265">
        <v>1</v>
      </c>
      <c r="D144" s="266">
        <v>49426</v>
      </c>
      <c r="E144" s="266">
        <v>49426</v>
      </c>
    </row>
    <row r="145" spans="1:5" s="280" customFormat="1" ht="13.8" customHeight="1" x14ac:dyDescent="0.3">
      <c r="A145" s="267" t="s">
        <v>6067</v>
      </c>
      <c r="B145" s="268" t="s">
        <v>6068</v>
      </c>
      <c r="C145" s="265">
        <v>31</v>
      </c>
      <c r="D145" s="266">
        <v>35080</v>
      </c>
      <c r="E145" s="266">
        <v>35080</v>
      </c>
    </row>
    <row r="146" spans="1:5" s="280" customFormat="1" ht="13.8" customHeight="1" x14ac:dyDescent="0.3">
      <c r="A146" s="267" t="s">
        <v>6069</v>
      </c>
      <c r="B146" s="268" t="s">
        <v>6070</v>
      </c>
      <c r="C146" s="265">
        <v>3</v>
      </c>
      <c r="D146" s="279">
        <v>31436</v>
      </c>
      <c r="E146" s="279">
        <v>31436</v>
      </c>
    </row>
    <row r="147" spans="1:5" s="280" customFormat="1" ht="13.8" customHeight="1" x14ac:dyDescent="0.3">
      <c r="A147" s="267" t="s">
        <v>6069</v>
      </c>
      <c r="B147" s="268" t="s">
        <v>6071</v>
      </c>
      <c r="C147" s="265">
        <v>100</v>
      </c>
      <c r="D147" s="279">
        <v>31436</v>
      </c>
      <c r="E147" s="279">
        <v>31436</v>
      </c>
    </row>
    <row r="148" spans="1:5" s="280" customFormat="1" ht="13.8" customHeight="1" x14ac:dyDescent="0.3">
      <c r="A148" s="267" t="s">
        <v>6072</v>
      </c>
      <c r="B148" s="268" t="s">
        <v>6073</v>
      </c>
      <c r="C148" s="265">
        <v>4</v>
      </c>
      <c r="D148" s="266">
        <v>33310</v>
      </c>
      <c r="E148" s="266">
        <v>33310</v>
      </c>
    </row>
    <row r="149" spans="1:5" s="280" customFormat="1" ht="13.8" customHeight="1" x14ac:dyDescent="0.3">
      <c r="A149" s="267" t="s">
        <v>6074</v>
      </c>
      <c r="B149" s="268" t="s">
        <v>6075</v>
      </c>
      <c r="C149" s="265">
        <v>2</v>
      </c>
      <c r="D149" s="266">
        <v>31630</v>
      </c>
      <c r="E149" s="266">
        <v>31630</v>
      </c>
    </row>
    <row r="150" spans="1:5" s="280" customFormat="1" ht="13.8" customHeight="1" x14ac:dyDescent="0.3">
      <c r="A150" s="267" t="s">
        <v>6076</v>
      </c>
      <c r="B150" s="268" t="s">
        <v>6077</v>
      </c>
      <c r="C150" s="265">
        <v>1</v>
      </c>
      <c r="D150" s="266">
        <v>38237</v>
      </c>
      <c r="E150" s="266">
        <v>38237</v>
      </c>
    </row>
    <row r="151" spans="1:5" s="280" customFormat="1" ht="13.8" customHeight="1" x14ac:dyDescent="0.3">
      <c r="A151" s="267" t="s">
        <v>6078</v>
      </c>
      <c r="B151" s="268" t="s">
        <v>6079</v>
      </c>
      <c r="C151" s="265">
        <v>9</v>
      </c>
      <c r="D151" s="266">
        <v>47824</v>
      </c>
      <c r="E151" s="266">
        <v>47824</v>
      </c>
    </row>
    <row r="152" spans="1:5" s="280" customFormat="1" ht="13.8" customHeight="1" x14ac:dyDescent="0.3">
      <c r="A152" s="267" t="s">
        <v>6080</v>
      </c>
      <c r="B152" s="268" t="s">
        <v>6081</v>
      </c>
      <c r="C152" s="265">
        <v>4</v>
      </c>
      <c r="D152" s="266">
        <v>49209</v>
      </c>
      <c r="E152" s="266">
        <v>49209</v>
      </c>
    </row>
    <row r="153" spans="1:5" s="280" customFormat="1" ht="13.8" customHeight="1" x14ac:dyDescent="0.3">
      <c r="A153" s="267" t="s">
        <v>6082</v>
      </c>
      <c r="B153" s="268" t="s">
        <v>6083</v>
      </c>
      <c r="C153" s="265">
        <v>1</v>
      </c>
      <c r="D153" s="266">
        <v>47824</v>
      </c>
      <c r="E153" s="266">
        <v>47824</v>
      </c>
    </row>
    <row r="154" spans="1:5" s="280" customFormat="1" ht="13.8" customHeight="1" x14ac:dyDescent="0.3">
      <c r="A154" s="267" t="s">
        <v>6084</v>
      </c>
      <c r="B154" s="268" t="s">
        <v>6085</v>
      </c>
      <c r="C154" s="265">
        <v>4</v>
      </c>
      <c r="D154" s="266">
        <v>26522</v>
      </c>
      <c r="E154" s="266">
        <v>26522</v>
      </c>
    </row>
    <row r="155" spans="1:5" s="280" customFormat="1" ht="13.8" customHeight="1" x14ac:dyDescent="0.3">
      <c r="A155" s="267" t="s">
        <v>6086</v>
      </c>
      <c r="B155" s="268" t="s">
        <v>6087</v>
      </c>
      <c r="C155" s="265">
        <v>4</v>
      </c>
      <c r="D155" s="266">
        <v>26426</v>
      </c>
      <c r="E155" s="266">
        <v>26426</v>
      </c>
    </row>
    <row r="156" spans="1:5" s="280" customFormat="1" ht="13.8" customHeight="1" x14ac:dyDescent="0.3">
      <c r="A156" s="267" t="s">
        <v>6088</v>
      </c>
      <c r="B156" s="268" t="s">
        <v>6089</v>
      </c>
      <c r="C156" s="265">
        <v>267</v>
      </c>
      <c r="D156" s="279">
        <v>40303</v>
      </c>
      <c r="E156" s="279">
        <v>40303</v>
      </c>
    </row>
    <row r="157" spans="1:5" s="280" customFormat="1" ht="13.8" customHeight="1" x14ac:dyDescent="0.3">
      <c r="A157" s="267" t="s">
        <v>6090</v>
      </c>
      <c r="B157" s="268" t="s">
        <v>6091</v>
      </c>
      <c r="C157" s="265">
        <v>223</v>
      </c>
      <c r="D157" s="279">
        <v>43546</v>
      </c>
      <c r="E157" s="279">
        <v>43546</v>
      </c>
    </row>
    <row r="158" spans="1:5" s="280" customFormat="1" ht="13.8" customHeight="1" x14ac:dyDescent="0.3">
      <c r="A158" s="267" t="s">
        <v>6092</v>
      </c>
      <c r="B158" s="268" t="s">
        <v>6093</v>
      </c>
      <c r="C158" s="265">
        <v>6</v>
      </c>
      <c r="D158" s="266">
        <v>40302</v>
      </c>
      <c r="E158" s="266">
        <v>40302</v>
      </c>
    </row>
    <row r="159" spans="1:5" s="280" customFormat="1" ht="13.8" customHeight="1" x14ac:dyDescent="0.3">
      <c r="A159" s="267" t="s">
        <v>6094</v>
      </c>
      <c r="B159" s="268" t="s">
        <v>6095</v>
      </c>
      <c r="C159" s="265">
        <v>35</v>
      </c>
      <c r="D159" s="266">
        <v>36906</v>
      </c>
      <c r="E159" s="266">
        <v>36906</v>
      </c>
    </row>
    <row r="160" spans="1:5" s="280" customFormat="1" ht="13.8" customHeight="1" x14ac:dyDescent="0.3">
      <c r="A160" s="267" t="s">
        <v>6096</v>
      </c>
      <c r="B160" s="268" t="s">
        <v>6097</v>
      </c>
      <c r="C160" s="265">
        <v>11</v>
      </c>
      <c r="D160" s="266">
        <v>38337</v>
      </c>
      <c r="E160" s="266">
        <v>38337</v>
      </c>
    </row>
    <row r="161" spans="1:5" s="280" customFormat="1" ht="13.8" customHeight="1" x14ac:dyDescent="0.3">
      <c r="A161" s="267" t="s">
        <v>6098</v>
      </c>
      <c r="B161" s="268" t="s">
        <v>6099</v>
      </c>
      <c r="C161" s="265">
        <v>31</v>
      </c>
      <c r="D161" s="279">
        <v>39448</v>
      </c>
      <c r="E161" s="279">
        <v>39448</v>
      </c>
    </row>
    <row r="162" spans="1:5" s="280" customFormat="1" ht="13.8" customHeight="1" x14ac:dyDescent="0.3">
      <c r="A162" s="267" t="s">
        <v>6100</v>
      </c>
      <c r="B162" s="268" t="s">
        <v>6101</v>
      </c>
      <c r="C162" s="265">
        <v>9</v>
      </c>
      <c r="D162" s="266">
        <v>41938</v>
      </c>
      <c r="E162" s="266">
        <v>41938</v>
      </c>
    </row>
    <row r="163" spans="1:5" s="280" customFormat="1" ht="13.8" customHeight="1" x14ac:dyDescent="0.3">
      <c r="A163" s="267" t="s">
        <v>6102</v>
      </c>
      <c r="B163" s="268" t="s">
        <v>6103</v>
      </c>
      <c r="C163" s="265">
        <v>4</v>
      </c>
      <c r="D163" s="266">
        <v>36926</v>
      </c>
      <c r="E163" s="266">
        <v>36926</v>
      </c>
    </row>
    <row r="164" spans="1:5" s="280" customFormat="1" ht="13.8" customHeight="1" x14ac:dyDescent="0.3">
      <c r="A164" s="267" t="s">
        <v>6104</v>
      </c>
      <c r="B164" s="268" t="s">
        <v>6105</v>
      </c>
      <c r="C164" s="265">
        <v>3</v>
      </c>
      <c r="D164" s="266">
        <v>44218</v>
      </c>
      <c r="E164" s="266">
        <v>44218</v>
      </c>
    </row>
    <row r="165" spans="1:5" s="280" customFormat="1" ht="13.8" customHeight="1" x14ac:dyDescent="0.3">
      <c r="A165" s="267" t="s">
        <v>6106</v>
      </c>
      <c r="B165" s="268" t="s">
        <v>6107</v>
      </c>
      <c r="C165" s="265">
        <v>1</v>
      </c>
      <c r="D165" s="279">
        <v>26426</v>
      </c>
      <c r="E165" s="279">
        <v>26426</v>
      </c>
    </row>
    <row r="166" spans="1:5" s="280" customFormat="1" ht="13.8" customHeight="1" x14ac:dyDescent="0.3">
      <c r="A166" s="267" t="s">
        <v>6106</v>
      </c>
      <c r="B166" s="268" t="s">
        <v>6108</v>
      </c>
      <c r="C166" s="265">
        <v>115</v>
      </c>
      <c r="D166" s="279">
        <v>26426</v>
      </c>
      <c r="E166" s="279">
        <v>26426</v>
      </c>
    </row>
    <row r="167" spans="1:5" s="280" customFormat="1" ht="13.8" customHeight="1" x14ac:dyDescent="0.3">
      <c r="A167" s="267" t="s">
        <v>6109</v>
      </c>
      <c r="B167" s="268" t="s">
        <v>6110</v>
      </c>
      <c r="C167" s="265">
        <v>27</v>
      </c>
      <c r="D167" s="266">
        <v>21678</v>
      </c>
      <c r="E167" s="266">
        <v>21678</v>
      </c>
    </row>
    <row r="168" spans="1:5" s="280" customFormat="1" ht="13.8" customHeight="1" x14ac:dyDescent="0.3">
      <c r="A168" s="267" t="s">
        <v>6111</v>
      </c>
      <c r="B168" s="268" t="s">
        <v>4990</v>
      </c>
      <c r="C168" s="265">
        <v>1</v>
      </c>
      <c r="D168" s="279">
        <v>21678</v>
      </c>
      <c r="E168" s="279">
        <v>21678</v>
      </c>
    </row>
    <row r="169" spans="1:5" s="280" customFormat="1" ht="13.8" customHeight="1" x14ac:dyDescent="0.3">
      <c r="A169" s="267" t="s">
        <v>6111</v>
      </c>
      <c r="B169" s="268" t="s">
        <v>6112</v>
      </c>
      <c r="C169" s="265">
        <v>23</v>
      </c>
      <c r="D169" s="279">
        <v>21678</v>
      </c>
      <c r="E169" s="279">
        <v>21678</v>
      </c>
    </row>
    <row r="170" spans="1:5" s="280" customFormat="1" ht="13.8" customHeight="1" x14ac:dyDescent="0.3">
      <c r="A170" s="267" t="s">
        <v>6113</v>
      </c>
      <c r="B170" s="268" t="s">
        <v>6114</v>
      </c>
      <c r="C170" s="265">
        <v>1</v>
      </c>
      <c r="D170" s="279">
        <v>20202</v>
      </c>
      <c r="E170" s="279">
        <v>20202</v>
      </c>
    </row>
    <row r="171" spans="1:5" s="280" customFormat="1" ht="13.8" customHeight="1" x14ac:dyDescent="0.3">
      <c r="A171" s="267" t="s">
        <v>6113</v>
      </c>
      <c r="B171" s="268" t="s">
        <v>6115</v>
      </c>
      <c r="C171" s="265">
        <v>24</v>
      </c>
      <c r="D171" s="279">
        <v>20202</v>
      </c>
      <c r="E171" s="279">
        <v>20202</v>
      </c>
    </row>
    <row r="172" spans="1:5" s="280" customFormat="1" ht="13.8" customHeight="1" x14ac:dyDescent="0.3">
      <c r="A172" s="267" t="s">
        <v>6116</v>
      </c>
      <c r="B172" s="268" t="s">
        <v>6117</v>
      </c>
      <c r="C172" s="265">
        <v>1</v>
      </c>
      <c r="D172" s="266">
        <v>20202</v>
      </c>
      <c r="E172" s="266">
        <v>20202</v>
      </c>
    </row>
    <row r="173" spans="1:5" s="280" customFormat="1" ht="13.8" customHeight="1" x14ac:dyDescent="0.3">
      <c r="A173" s="267" t="s">
        <v>6118</v>
      </c>
      <c r="B173" s="268" t="s">
        <v>6119</v>
      </c>
      <c r="C173" s="265">
        <v>5</v>
      </c>
      <c r="D173" s="266">
        <v>23052</v>
      </c>
      <c r="E173" s="266">
        <v>23052</v>
      </c>
    </row>
    <row r="174" spans="1:5" s="280" customFormat="1" ht="13.8" customHeight="1" x14ac:dyDescent="0.3">
      <c r="A174" s="267" t="s">
        <v>6120</v>
      </c>
      <c r="B174" s="268" t="s">
        <v>6121</v>
      </c>
      <c r="C174" s="265">
        <v>12</v>
      </c>
      <c r="D174" s="266">
        <v>24304</v>
      </c>
      <c r="E174" s="266">
        <v>24304</v>
      </c>
    </row>
    <row r="175" spans="1:5" s="280" customFormat="1" ht="13.8" customHeight="1" x14ac:dyDescent="0.3">
      <c r="A175" s="267" t="s">
        <v>6122</v>
      </c>
      <c r="B175" s="268" t="s">
        <v>6123</v>
      </c>
      <c r="C175" s="265">
        <v>76</v>
      </c>
      <c r="D175" s="266">
        <v>22998</v>
      </c>
      <c r="E175" s="266">
        <v>22998</v>
      </c>
    </row>
    <row r="176" spans="1:5" s="280" customFormat="1" ht="13.8" customHeight="1" x14ac:dyDescent="0.3">
      <c r="A176" s="267" t="s">
        <v>6124</v>
      </c>
      <c r="B176" s="268" t="s">
        <v>6125</v>
      </c>
      <c r="C176" s="265">
        <v>81</v>
      </c>
      <c r="D176" s="279">
        <v>22798</v>
      </c>
      <c r="E176" s="279">
        <v>22798</v>
      </c>
    </row>
    <row r="177" spans="1:5" s="280" customFormat="1" ht="13.8" customHeight="1" x14ac:dyDescent="0.3">
      <c r="A177" s="267" t="s">
        <v>6126</v>
      </c>
      <c r="B177" s="268" t="s">
        <v>6127</v>
      </c>
      <c r="C177" s="265">
        <v>62</v>
      </c>
      <c r="D177" s="279">
        <v>22313</v>
      </c>
      <c r="E177" s="279">
        <v>22313</v>
      </c>
    </row>
    <row r="178" spans="1:5" s="280" customFormat="1" ht="13.8" customHeight="1" x14ac:dyDescent="0.3">
      <c r="A178" s="267" t="s">
        <v>6128</v>
      </c>
      <c r="B178" s="268" t="s">
        <v>6129</v>
      </c>
      <c r="C178" s="265">
        <v>78</v>
      </c>
      <c r="D178" s="279">
        <v>21440</v>
      </c>
      <c r="E178" s="279">
        <v>21440</v>
      </c>
    </row>
    <row r="179" spans="1:5" s="281" customFormat="1" ht="13.8" customHeight="1" x14ac:dyDescent="0.3">
      <c r="A179" s="267" t="s">
        <v>6130</v>
      </c>
      <c r="B179" s="268" t="s">
        <v>6131</v>
      </c>
      <c r="C179" s="265">
        <v>112</v>
      </c>
      <c r="D179" s="279">
        <v>20733</v>
      </c>
      <c r="E179" s="279">
        <v>20733</v>
      </c>
    </row>
    <row r="180" spans="1:5" s="280" customFormat="1" ht="13.8" customHeight="1" x14ac:dyDescent="0.3">
      <c r="A180" s="267" t="s">
        <v>6132</v>
      </c>
      <c r="B180" s="268" t="s">
        <v>6133</v>
      </c>
      <c r="C180" s="265">
        <v>71</v>
      </c>
      <c r="D180" s="279">
        <v>20671</v>
      </c>
      <c r="E180" s="279">
        <v>20671</v>
      </c>
    </row>
    <row r="181" spans="1:5" s="280" customFormat="1" ht="13.8" customHeight="1" x14ac:dyDescent="0.3">
      <c r="A181" s="267" t="s">
        <v>6134</v>
      </c>
      <c r="B181" s="268" t="s">
        <v>6135</v>
      </c>
      <c r="C181" s="265">
        <v>17</v>
      </c>
      <c r="D181" s="266">
        <v>20606</v>
      </c>
      <c r="E181" s="266">
        <v>20606</v>
      </c>
    </row>
    <row r="182" spans="1:5" s="281" customFormat="1" ht="13.8" customHeight="1" x14ac:dyDescent="0.3">
      <c r="A182" s="267" t="s">
        <v>6136</v>
      </c>
      <c r="B182" s="268" t="s">
        <v>6137</v>
      </c>
      <c r="C182" s="265">
        <v>1</v>
      </c>
      <c r="D182" s="279">
        <v>50187</v>
      </c>
      <c r="E182" s="266">
        <v>50187</v>
      </c>
    </row>
    <row r="183" spans="1:5" s="281" customFormat="1" ht="13.8" customHeight="1" x14ac:dyDescent="0.3">
      <c r="A183" s="267" t="s">
        <v>6138</v>
      </c>
      <c r="B183" s="268" t="s">
        <v>6014</v>
      </c>
      <c r="C183" s="265">
        <v>1</v>
      </c>
      <c r="D183" s="279">
        <v>29471</v>
      </c>
      <c r="E183" s="266">
        <v>29471</v>
      </c>
    </row>
    <row r="184" spans="1:5" s="281" customFormat="1" ht="13.8" customHeight="1" x14ac:dyDescent="0.3">
      <c r="A184" s="267" t="s">
        <v>6139</v>
      </c>
      <c r="B184" s="268" t="s">
        <v>6140</v>
      </c>
      <c r="C184" s="265">
        <v>1</v>
      </c>
      <c r="D184" s="279">
        <v>26426</v>
      </c>
      <c r="E184" s="266">
        <v>26426</v>
      </c>
    </row>
    <row r="185" spans="1:5" s="281" customFormat="1" ht="13.8" customHeight="1" x14ac:dyDescent="0.3">
      <c r="A185" s="267" t="s">
        <v>6141</v>
      </c>
      <c r="B185" s="268" t="s">
        <v>6103</v>
      </c>
      <c r="C185" s="265">
        <v>1</v>
      </c>
      <c r="D185" s="266">
        <v>36926</v>
      </c>
      <c r="E185" s="266">
        <v>36926</v>
      </c>
    </row>
    <row r="186" spans="1:5" s="281" customFormat="1" ht="13.8" customHeight="1" x14ac:dyDescent="0.3">
      <c r="A186" s="267" t="s">
        <v>6142</v>
      </c>
      <c r="B186" s="268" t="s">
        <v>6107</v>
      </c>
      <c r="C186" s="265">
        <v>1</v>
      </c>
      <c r="D186" s="279">
        <v>26998.86</v>
      </c>
      <c r="E186" s="279">
        <v>26998.86</v>
      </c>
    </row>
    <row r="187" spans="1:5" s="281" customFormat="1" ht="13.8" customHeight="1" x14ac:dyDescent="0.3">
      <c r="A187" s="267" t="s">
        <v>6142</v>
      </c>
      <c r="B187" s="268" t="s">
        <v>6108</v>
      </c>
      <c r="C187" s="265">
        <v>2</v>
      </c>
      <c r="D187" s="279">
        <v>26998.86</v>
      </c>
      <c r="E187" s="279">
        <v>26998.86</v>
      </c>
    </row>
    <row r="188" spans="1:5" s="281" customFormat="1" ht="13.8" customHeight="1" x14ac:dyDescent="0.3">
      <c r="A188" s="267" t="s">
        <v>6143</v>
      </c>
      <c r="B188" s="268" t="s">
        <v>6108</v>
      </c>
      <c r="C188" s="265">
        <v>2</v>
      </c>
      <c r="D188" s="266">
        <v>34398.9</v>
      </c>
      <c r="E188" s="266">
        <v>34398.9</v>
      </c>
    </row>
    <row r="189" spans="1:5" s="281" customFormat="1" ht="13.8" customHeight="1" x14ac:dyDescent="0.3">
      <c r="A189" s="267" t="s">
        <v>6144</v>
      </c>
      <c r="B189" s="268" t="s">
        <v>6145</v>
      </c>
      <c r="C189" s="265">
        <v>12</v>
      </c>
      <c r="D189" s="279">
        <v>34384</v>
      </c>
      <c r="E189" s="279">
        <v>34384</v>
      </c>
    </row>
    <row r="190" spans="1:5" s="281" customFormat="1" ht="13.8" customHeight="1" x14ac:dyDescent="0.3">
      <c r="A190" s="267" t="s">
        <v>6146</v>
      </c>
      <c r="B190" s="268" t="s">
        <v>6145</v>
      </c>
      <c r="C190" s="265">
        <v>10</v>
      </c>
      <c r="D190" s="266">
        <v>33370</v>
      </c>
      <c r="E190" s="266">
        <v>33370</v>
      </c>
    </row>
    <row r="191" spans="1:5" s="281" customFormat="1" ht="13.8" customHeight="1" x14ac:dyDescent="0.3">
      <c r="A191" s="267" t="s">
        <v>6147</v>
      </c>
      <c r="B191" s="268" t="s">
        <v>6145</v>
      </c>
      <c r="C191" s="265">
        <v>3</v>
      </c>
      <c r="D191" s="279">
        <v>42767</v>
      </c>
      <c r="E191" s="279">
        <v>42767</v>
      </c>
    </row>
    <row r="192" spans="1:5" s="281" customFormat="1" ht="13.8" customHeight="1" x14ac:dyDescent="0.3">
      <c r="A192" s="267" t="s">
        <v>6148</v>
      </c>
      <c r="B192" s="268" t="s">
        <v>6145</v>
      </c>
      <c r="C192" s="265">
        <v>11</v>
      </c>
      <c r="D192" s="279">
        <v>44543</v>
      </c>
      <c r="E192" s="279">
        <v>44543</v>
      </c>
    </row>
    <row r="193" spans="1:5" s="281" customFormat="1" ht="13.8" customHeight="1" x14ac:dyDescent="0.3">
      <c r="A193" s="267" t="s">
        <v>6149</v>
      </c>
      <c r="B193" s="268" t="s">
        <v>6145</v>
      </c>
      <c r="C193" s="265">
        <v>3</v>
      </c>
      <c r="D193" s="279">
        <v>36688.82</v>
      </c>
      <c r="E193" s="279">
        <v>36688.82</v>
      </c>
    </row>
    <row r="194" spans="1:5" s="281" customFormat="1" ht="13.8" customHeight="1" x14ac:dyDescent="0.3">
      <c r="A194" s="267" t="s">
        <v>6150</v>
      </c>
      <c r="B194" s="268" t="s">
        <v>6145</v>
      </c>
      <c r="C194" s="265">
        <v>6</v>
      </c>
      <c r="D194" s="279">
        <v>37009.06</v>
      </c>
      <c r="E194" s="279">
        <v>37009.06</v>
      </c>
    </row>
    <row r="195" spans="1:5" s="281" customFormat="1" ht="13.8" customHeight="1" x14ac:dyDescent="0.3">
      <c r="A195" s="267" t="s">
        <v>6151</v>
      </c>
      <c r="B195" s="268" t="s">
        <v>6152</v>
      </c>
      <c r="C195" s="265">
        <v>1</v>
      </c>
      <c r="D195" s="279">
        <v>37884.68</v>
      </c>
      <c r="E195" s="266">
        <v>37884.68</v>
      </c>
    </row>
    <row r="196" spans="1:5" s="281" customFormat="1" ht="13.8" customHeight="1" x14ac:dyDescent="0.3">
      <c r="A196" s="267" t="s">
        <v>6153</v>
      </c>
      <c r="B196" s="268" t="s">
        <v>6154</v>
      </c>
      <c r="C196" s="265">
        <v>10</v>
      </c>
      <c r="D196" s="266">
        <v>24478</v>
      </c>
      <c r="E196" s="266">
        <v>24478</v>
      </c>
    </row>
    <row r="197" spans="1:5" s="281" customFormat="1" ht="13.8" customHeight="1" x14ac:dyDescent="0.3">
      <c r="A197" s="267" t="s">
        <v>6155</v>
      </c>
      <c r="B197" s="268" t="s">
        <v>6154</v>
      </c>
      <c r="C197" s="265">
        <v>10</v>
      </c>
      <c r="D197" s="279">
        <v>25678</v>
      </c>
      <c r="E197" s="279">
        <v>25678</v>
      </c>
    </row>
    <row r="198" spans="1:5" s="281" customFormat="1" ht="13.8" customHeight="1" x14ac:dyDescent="0.3">
      <c r="A198" s="267" t="s">
        <v>6156</v>
      </c>
      <c r="B198" s="268" t="s">
        <v>6154</v>
      </c>
      <c r="C198" s="265">
        <v>17</v>
      </c>
      <c r="D198" s="279">
        <v>28947</v>
      </c>
      <c r="E198" s="279">
        <v>28947</v>
      </c>
    </row>
    <row r="199" spans="1:5" s="281" customFormat="1" ht="13.8" customHeight="1" x14ac:dyDescent="0.3">
      <c r="A199" s="267" t="s">
        <v>6157</v>
      </c>
      <c r="B199" s="268" t="s">
        <v>6154</v>
      </c>
      <c r="C199" s="265">
        <v>4</v>
      </c>
      <c r="D199" s="279">
        <v>31498</v>
      </c>
      <c r="E199" s="279">
        <v>31498</v>
      </c>
    </row>
    <row r="200" spans="1:5" s="281" customFormat="1" ht="13.8" customHeight="1" x14ac:dyDescent="0.3">
      <c r="A200" s="267" t="s">
        <v>6158</v>
      </c>
      <c r="B200" s="268" t="s">
        <v>6154</v>
      </c>
      <c r="C200" s="265">
        <v>3</v>
      </c>
      <c r="D200" s="279">
        <v>31490.240000000002</v>
      </c>
      <c r="E200" s="279">
        <v>31490.240000000002</v>
      </c>
    </row>
    <row r="201" spans="1:5" s="281" customFormat="1" ht="13.8" customHeight="1" x14ac:dyDescent="0.3">
      <c r="A201" s="267" t="s">
        <v>6159</v>
      </c>
      <c r="B201" s="268" t="s">
        <v>6154</v>
      </c>
      <c r="C201" s="265">
        <v>5</v>
      </c>
      <c r="D201" s="279">
        <v>37884.68</v>
      </c>
      <c r="E201" s="279">
        <v>37884.68</v>
      </c>
    </row>
    <row r="202" spans="1:5" s="281" customFormat="1" ht="13.8" customHeight="1" x14ac:dyDescent="0.3">
      <c r="A202" s="267" t="s">
        <v>6160</v>
      </c>
      <c r="B202" s="268" t="s">
        <v>6161</v>
      </c>
      <c r="C202" s="265">
        <v>4</v>
      </c>
      <c r="D202" s="279">
        <v>22802</v>
      </c>
      <c r="E202" s="279">
        <v>22802</v>
      </c>
    </row>
    <row r="203" spans="1:5" s="281" customFormat="1" ht="13.8" customHeight="1" x14ac:dyDescent="0.3">
      <c r="A203" s="267" t="s">
        <v>6162</v>
      </c>
      <c r="B203" s="268" t="s">
        <v>6161</v>
      </c>
      <c r="C203" s="265">
        <v>4</v>
      </c>
      <c r="D203" s="266">
        <v>24352</v>
      </c>
      <c r="E203" s="266">
        <v>24352</v>
      </c>
    </row>
    <row r="204" spans="1:5" s="281" customFormat="1" ht="13.8" customHeight="1" x14ac:dyDescent="0.3">
      <c r="A204" s="267" t="s">
        <v>6163</v>
      </c>
      <c r="B204" s="268" t="s">
        <v>6161</v>
      </c>
      <c r="C204" s="265">
        <v>1</v>
      </c>
      <c r="D204" s="266">
        <v>23852</v>
      </c>
      <c r="E204" s="266">
        <v>23852</v>
      </c>
    </row>
    <row r="205" spans="1:5" s="281" customFormat="1" ht="13.8" customHeight="1" x14ac:dyDescent="0.3">
      <c r="A205" s="267" t="s">
        <v>6164</v>
      </c>
      <c r="B205" s="268" t="s">
        <v>6161</v>
      </c>
      <c r="C205" s="265">
        <v>3</v>
      </c>
      <c r="D205" s="266">
        <v>22352</v>
      </c>
      <c r="E205" s="266">
        <v>22352</v>
      </c>
    </row>
    <row r="206" spans="1:5" s="281" customFormat="1" ht="13.8" customHeight="1" x14ac:dyDescent="0.3">
      <c r="A206" s="267" t="s">
        <v>6165</v>
      </c>
      <c r="B206" s="268" t="s">
        <v>6161</v>
      </c>
      <c r="C206" s="265">
        <v>2</v>
      </c>
      <c r="D206" s="266">
        <v>23962</v>
      </c>
      <c r="E206" s="266">
        <v>23962</v>
      </c>
    </row>
    <row r="207" spans="1:5" s="281" customFormat="1" ht="13.8" customHeight="1" x14ac:dyDescent="0.3">
      <c r="A207" s="267" t="s">
        <v>6166</v>
      </c>
      <c r="B207" s="268" t="s">
        <v>6161</v>
      </c>
      <c r="C207" s="265">
        <v>5</v>
      </c>
      <c r="D207" s="279">
        <v>27133</v>
      </c>
      <c r="E207" s="279">
        <v>27133</v>
      </c>
    </row>
    <row r="208" spans="1:5" s="281" customFormat="1" ht="13.8" customHeight="1" x14ac:dyDescent="0.3">
      <c r="A208" s="267" t="s">
        <v>6167</v>
      </c>
      <c r="B208" s="268" t="s">
        <v>6161</v>
      </c>
      <c r="C208" s="265">
        <v>2</v>
      </c>
      <c r="D208" s="266">
        <v>37945.68</v>
      </c>
      <c r="E208" s="266">
        <v>37945.68</v>
      </c>
    </row>
    <row r="209" spans="1:5" s="281" customFormat="1" ht="13.8" customHeight="1" x14ac:dyDescent="0.3">
      <c r="A209" s="267" t="s">
        <v>6168</v>
      </c>
      <c r="B209" s="268" t="s">
        <v>6169</v>
      </c>
      <c r="C209" s="265">
        <v>1</v>
      </c>
      <c r="D209" s="279">
        <v>21299</v>
      </c>
      <c r="E209" s="279">
        <v>21299</v>
      </c>
    </row>
    <row r="210" spans="1:5" s="281" customFormat="1" ht="13.8" customHeight="1" x14ac:dyDescent="0.3">
      <c r="A210" s="267" t="s">
        <v>6168</v>
      </c>
      <c r="B210" s="268" t="s">
        <v>6170</v>
      </c>
      <c r="C210" s="265">
        <v>12</v>
      </c>
      <c r="D210" s="279">
        <v>21299</v>
      </c>
      <c r="E210" s="279">
        <v>21299</v>
      </c>
    </row>
    <row r="211" spans="1:5" s="281" customFormat="1" ht="13.8" customHeight="1" x14ac:dyDescent="0.3">
      <c r="A211" s="267" t="s">
        <v>6171</v>
      </c>
      <c r="B211" s="268" t="s">
        <v>6127</v>
      </c>
      <c r="C211" s="265">
        <v>5</v>
      </c>
      <c r="D211" s="279">
        <v>29983</v>
      </c>
      <c r="E211" s="279">
        <v>29983</v>
      </c>
    </row>
    <row r="212" spans="1:5" s="280" customFormat="1" ht="13.8" customHeight="1" x14ac:dyDescent="0.3">
      <c r="A212" s="267" t="s">
        <v>6172</v>
      </c>
      <c r="B212" s="268" t="s">
        <v>6173</v>
      </c>
      <c r="C212" s="265">
        <v>1</v>
      </c>
      <c r="D212" s="266">
        <v>23610</v>
      </c>
      <c r="E212" s="266">
        <v>23610</v>
      </c>
    </row>
    <row r="213" spans="1:5" s="281" customFormat="1" ht="13.8" customHeight="1" x14ac:dyDescent="0.3">
      <c r="A213" s="267" t="s">
        <v>6174</v>
      </c>
      <c r="B213" s="268" t="s">
        <v>6173</v>
      </c>
      <c r="C213" s="265">
        <v>3</v>
      </c>
      <c r="D213" s="279">
        <v>20410</v>
      </c>
      <c r="E213" s="279">
        <v>20410</v>
      </c>
    </row>
    <row r="214" spans="1:5" s="281" customFormat="1" ht="13.8" customHeight="1" x14ac:dyDescent="0.3">
      <c r="A214" s="267" t="s">
        <v>6175</v>
      </c>
      <c r="B214" s="268" t="s">
        <v>6173</v>
      </c>
      <c r="C214" s="265">
        <v>33</v>
      </c>
      <c r="D214" s="279">
        <v>21610</v>
      </c>
      <c r="E214" s="279">
        <v>21610</v>
      </c>
    </row>
    <row r="215" spans="1:5" s="281" customFormat="1" ht="13.8" customHeight="1" x14ac:dyDescent="0.3">
      <c r="A215" s="267" t="s">
        <v>6176</v>
      </c>
      <c r="B215" s="268" t="s">
        <v>6173</v>
      </c>
      <c r="C215" s="265">
        <v>1</v>
      </c>
      <c r="D215" s="266">
        <v>28164</v>
      </c>
      <c r="E215" s="266">
        <v>28164</v>
      </c>
    </row>
    <row r="216" spans="1:5" s="281" customFormat="1" ht="13.8" customHeight="1" x14ac:dyDescent="0.3">
      <c r="A216" s="267" t="s">
        <v>6177</v>
      </c>
      <c r="B216" s="268" t="s">
        <v>6178</v>
      </c>
      <c r="C216" s="265">
        <v>15</v>
      </c>
      <c r="D216" s="279">
        <v>20239</v>
      </c>
      <c r="E216" s="279">
        <v>20239</v>
      </c>
    </row>
    <row r="217" spans="1:5" s="281" customFormat="1" ht="13.8" customHeight="1" x14ac:dyDescent="0.3">
      <c r="A217" s="267" t="s">
        <v>6179</v>
      </c>
      <c r="B217" s="268" t="s">
        <v>6178</v>
      </c>
      <c r="C217" s="265">
        <v>1</v>
      </c>
      <c r="D217" s="266">
        <v>20689</v>
      </c>
      <c r="E217" s="266">
        <v>20689</v>
      </c>
    </row>
    <row r="218" spans="1:5" s="281" customFormat="1" ht="13.8" customHeight="1" x14ac:dyDescent="0.3">
      <c r="A218" s="267" t="s">
        <v>6180</v>
      </c>
      <c r="B218" s="268" t="s">
        <v>6178</v>
      </c>
      <c r="C218" s="265">
        <v>2</v>
      </c>
      <c r="D218" s="266">
        <v>20239</v>
      </c>
      <c r="E218" s="266">
        <v>20239</v>
      </c>
    </row>
    <row r="219" spans="1:5" s="281" customFormat="1" ht="13.8" customHeight="1" x14ac:dyDescent="0.3">
      <c r="A219" s="267" t="s">
        <v>6181</v>
      </c>
      <c r="B219" s="268" t="s">
        <v>6178</v>
      </c>
      <c r="C219" s="265">
        <v>1</v>
      </c>
      <c r="D219" s="266">
        <v>22464</v>
      </c>
      <c r="E219" s="266">
        <v>22464</v>
      </c>
    </row>
    <row r="220" spans="1:5" s="281" customFormat="1" ht="13.8" customHeight="1" x14ac:dyDescent="0.3">
      <c r="A220" s="267" t="s">
        <v>6182</v>
      </c>
      <c r="B220" s="268" t="s">
        <v>6178</v>
      </c>
      <c r="C220" s="265">
        <v>7</v>
      </c>
      <c r="D220" s="266">
        <v>23199</v>
      </c>
      <c r="E220" s="266">
        <v>23199</v>
      </c>
    </row>
    <row r="221" spans="1:5" s="281" customFormat="1" ht="13.8" customHeight="1" x14ac:dyDescent="0.3">
      <c r="A221" s="267" t="s">
        <v>6183</v>
      </c>
      <c r="B221" s="268" t="s">
        <v>6178</v>
      </c>
      <c r="C221" s="265">
        <v>10</v>
      </c>
      <c r="D221" s="266">
        <v>21239</v>
      </c>
      <c r="E221" s="266">
        <v>21239</v>
      </c>
    </row>
    <row r="222" spans="1:5" s="281" customFormat="1" ht="13.8" customHeight="1" x14ac:dyDescent="0.3">
      <c r="A222" s="267" t="s">
        <v>6184</v>
      </c>
      <c r="B222" s="268" t="s">
        <v>6185</v>
      </c>
      <c r="C222" s="265">
        <v>5</v>
      </c>
      <c r="D222" s="279">
        <v>20605</v>
      </c>
      <c r="E222" s="279">
        <v>20605</v>
      </c>
    </row>
    <row r="223" spans="1:5" s="281" customFormat="1" ht="13.8" customHeight="1" x14ac:dyDescent="0.3">
      <c r="A223" s="267" t="s">
        <v>6184</v>
      </c>
      <c r="B223" s="268" t="s">
        <v>6186</v>
      </c>
      <c r="C223" s="265">
        <v>8</v>
      </c>
      <c r="D223" s="279">
        <v>20605</v>
      </c>
      <c r="E223" s="279">
        <v>20605</v>
      </c>
    </row>
    <row r="224" spans="1:5" s="281" customFormat="1" ht="13.8" customHeight="1" x14ac:dyDescent="0.3">
      <c r="A224" s="267" t="s">
        <v>6187</v>
      </c>
      <c r="B224" s="268" t="s">
        <v>6186</v>
      </c>
      <c r="C224" s="265">
        <v>12</v>
      </c>
      <c r="D224" s="279">
        <v>20155</v>
      </c>
      <c r="E224" s="279">
        <v>20155</v>
      </c>
    </row>
    <row r="225" spans="1:5" s="281" customFormat="1" ht="13.8" customHeight="1" x14ac:dyDescent="0.3">
      <c r="A225" s="267" t="s">
        <v>6188</v>
      </c>
      <c r="B225" s="268" t="s">
        <v>6186</v>
      </c>
      <c r="C225" s="265">
        <v>15</v>
      </c>
      <c r="D225" s="279">
        <v>20155</v>
      </c>
      <c r="E225" s="279">
        <v>20155</v>
      </c>
    </row>
    <row r="226" spans="1:5" s="281" customFormat="1" ht="13.8" customHeight="1" x14ac:dyDescent="0.3">
      <c r="A226" s="267" t="s">
        <v>6189</v>
      </c>
      <c r="B226" s="268" t="s">
        <v>6186</v>
      </c>
      <c r="C226" s="265">
        <v>3</v>
      </c>
      <c r="D226" s="279">
        <v>22155</v>
      </c>
      <c r="E226" s="279">
        <v>22155</v>
      </c>
    </row>
    <row r="227" spans="1:5" s="281" customFormat="1" ht="13.8" customHeight="1" x14ac:dyDescent="0.3">
      <c r="A227" s="267" t="s">
        <v>6190</v>
      </c>
      <c r="B227" s="268" t="s">
        <v>6186</v>
      </c>
      <c r="C227" s="265">
        <v>1</v>
      </c>
      <c r="D227" s="266">
        <v>24155</v>
      </c>
      <c r="E227" s="266">
        <v>24155</v>
      </c>
    </row>
    <row r="228" spans="1:5" s="281" customFormat="1" ht="13.8" customHeight="1" x14ac:dyDescent="0.3">
      <c r="A228" s="267" t="s">
        <v>6191</v>
      </c>
      <c r="B228" s="268" t="s">
        <v>6186</v>
      </c>
      <c r="C228" s="265">
        <v>1</v>
      </c>
      <c r="D228" s="266">
        <v>20155</v>
      </c>
      <c r="E228" s="266">
        <v>20155</v>
      </c>
    </row>
    <row r="229" spans="1:5" s="281" customFormat="1" ht="13.8" customHeight="1" x14ac:dyDescent="0.3">
      <c r="A229" s="267" t="s">
        <v>6192</v>
      </c>
      <c r="B229" s="268" t="s">
        <v>6186</v>
      </c>
      <c r="C229" s="265">
        <v>1</v>
      </c>
      <c r="D229" s="266">
        <v>22795.360000000001</v>
      </c>
      <c r="E229" s="266">
        <v>22795.360000000001</v>
      </c>
    </row>
    <row r="230" spans="1:5" s="281" customFormat="1" ht="13.8" customHeight="1" x14ac:dyDescent="0.3">
      <c r="A230" s="267" t="s">
        <v>6193</v>
      </c>
      <c r="B230" s="268" t="s">
        <v>6186</v>
      </c>
      <c r="C230" s="265">
        <v>1</v>
      </c>
      <c r="D230" s="266">
        <v>20656</v>
      </c>
      <c r="E230" s="266">
        <v>20656</v>
      </c>
    </row>
    <row r="231" spans="1:5" s="280" customFormat="1" ht="13.8" customHeight="1" x14ac:dyDescent="0.3">
      <c r="A231" s="267" t="s">
        <v>6194</v>
      </c>
      <c r="B231" s="268" t="s">
        <v>6186</v>
      </c>
      <c r="C231" s="265">
        <v>1</v>
      </c>
      <c r="D231" s="266">
        <v>18468</v>
      </c>
      <c r="E231" s="266">
        <v>18468</v>
      </c>
    </row>
    <row r="232" spans="1:5" s="280" customFormat="1" ht="13.8" customHeight="1" x14ac:dyDescent="0.3">
      <c r="A232" s="267" t="s">
        <v>6195</v>
      </c>
      <c r="B232" s="268" t="s">
        <v>6196</v>
      </c>
      <c r="C232" s="265">
        <v>29</v>
      </c>
      <c r="D232" s="266">
        <v>18408.7</v>
      </c>
      <c r="E232" s="266">
        <v>18408.7</v>
      </c>
    </row>
    <row r="233" spans="1:5" s="281" customFormat="1" ht="13.8" customHeight="1" x14ac:dyDescent="0.3">
      <c r="A233" s="267" t="s">
        <v>6197</v>
      </c>
      <c r="B233" s="268" t="s">
        <v>6198</v>
      </c>
      <c r="C233" s="265">
        <v>1</v>
      </c>
      <c r="D233" s="266">
        <v>29298</v>
      </c>
      <c r="E233" s="266">
        <v>29298</v>
      </c>
    </row>
    <row r="234" spans="1:5" s="281" customFormat="1" ht="13.8" customHeight="1" x14ac:dyDescent="0.3">
      <c r="A234" s="267" t="s">
        <v>6199</v>
      </c>
      <c r="B234" s="268" t="s">
        <v>6062</v>
      </c>
      <c r="C234" s="265">
        <v>1</v>
      </c>
      <c r="D234" s="266">
        <v>22937</v>
      </c>
      <c r="E234" s="266">
        <v>22937</v>
      </c>
    </row>
    <row r="235" spans="1:5" s="281" customFormat="1" ht="13.8" customHeight="1" x14ac:dyDescent="0.3">
      <c r="A235" s="267" t="s">
        <v>6200</v>
      </c>
      <c r="B235" s="268" t="s">
        <v>5998</v>
      </c>
      <c r="C235" s="265">
        <v>2</v>
      </c>
      <c r="D235" s="266">
        <v>27538</v>
      </c>
      <c r="E235" s="266">
        <v>27538</v>
      </c>
    </row>
    <row r="236" spans="1:5" s="281" customFormat="1" ht="13.8" customHeight="1" x14ac:dyDescent="0.3">
      <c r="A236" s="267" t="s">
        <v>6201</v>
      </c>
      <c r="B236" s="268" t="s">
        <v>6202</v>
      </c>
      <c r="C236" s="265">
        <v>2</v>
      </c>
      <c r="D236" s="266">
        <v>26360</v>
      </c>
      <c r="E236" s="266">
        <v>26360</v>
      </c>
    </row>
    <row r="237" spans="1:5" s="281" customFormat="1" ht="13.8" customHeight="1" x14ac:dyDescent="0.3">
      <c r="A237" s="267" t="s">
        <v>6203</v>
      </c>
      <c r="B237" s="268" t="s">
        <v>6204</v>
      </c>
      <c r="C237" s="265">
        <v>2</v>
      </c>
      <c r="D237" s="266">
        <v>26361</v>
      </c>
      <c r="E237" s="266">
        <v>26361</v>
      </c>
    </row>
    <row r="238" spans="1:5" s="281" customFormat="1" ht="13.8" customHeight="1" x14ac:dyDescent="0.3">
      <c r="A238" s="267" t="s">
        <v>6205</v>
      </c>
      <c r="B238" s="268" t="s">
        <v>6012</v>
      </c>
      <c r="C238" s="265">
        <v>6</v>
      </c>
      <c r="D238" s="266">
        <v>33168</v>
      </c>
      <c r="E238" s="266">
        <v>33168</v>
      </c>
    </row>
    <row r="239" spans="1:5" s="281" customFormat="1" ht="13.8" customHeight="1" x14ac:dyDescent="0.3">
      <c r="A239" s="267" t="s">
        <v>6206</v>
      </c>
      <c r="B239" s="268" t="s">
        <v>6012</v>
      </c>
      <c r="C239" s="265">
        <v>1</v>
      </c>
      <c r="D239" s="266">
        <v>43585</v>
      </c>
      <c r="E239" s="266">
        <v>43585</v>
      </c>
    </row>
    <row r="240" spans="1:5" s="281" customFormat="1" ht="13.8" customHeight="1" x14ac:dyDescent="0.3">
      <c r="A240" s="267" t="s">
        <v>6207</v>
      </c>
      <c r="B240" s="268" t="s">
        <v>6018</v>
      </c>
      <c r="C240" s="265">
        <v>1</v>
      </c>
      <c r="D240" s="266">
        <v>37447.54</v>
      </c>
      <c r="E240" s="266">
        <v>37447.54</v>
      </c>
    </row>
    <row r="241" spans="1:5" s="281" customFormat="1" ht="13.8" customHeight="1" x14ac:dyDescent="0.3">
      <c r="A241" s="267" t="s">
        <v>6208</v>
      </c>
      <c r="B241" s="268" t="s">
        <v>6022</v>
      </c>
      <c r="C241" s="265">
        <v>6</v>
      </c>
      <c r="D241" s="266">
        <v>26361</v>
      </c>
      <c r="E241" s="266">
        <v>26361</v>
      </c>
    </row>
    <row r="242" spans="1:5" s="281" customFormat="1" ht="13.8" customHeight="1" x14ac:dyDescent="0.3">
      <c r="A242" s="267" t="s">
        <v>6209</v>
      </c>
      <c r="B242" s="268" t="s">
        <v>5969</v>
      </c>
      <c r="C242" s="265">
        <v>2</v>
      </c>
      <c r="D242" s="266">
        <v>47817</v>
      </c>
      <c r="E242" s="266">
        <v>47817</v>
      </c>
    </row>
    <row r="243" spans="1:5" s="281" customFormat="1" ht="13.8" customHeight="1" x14ac:dyDescent="0.3">
      <c r="A243" s="267" t="s">
        <v>6210</v>
      </c>
      <c r="B243" s="268" t="s">
        <v>5969</v>
      </c>
      <c r="C243" s="265">
        <v>1</v>
      </c>
      <c r="D243" s="266">
        <v>52295.020000000004</v>
      </c>
      <c r="E243" s="266">
        <v>52295.020000000004</v>
      </c>
    </row>
    <row r="244" spans="1:5" s="281" customFormat="1" ht="13.8" customHeight="1" x14ac:dyDescent="0.3">
      <c r="A244" s="267" t="s">
        <v>6211</v>
      </c>
      <c r="B244" s="268" t="s">
        <v>6002</v>
      </c>
      <c r="C244" s="265">
        <v>15</v>
      </c>
      <c r="D244" s="266">
        <v>40312</v>
      </c>
      <c r="E244" s="266">
        <v>40312</v>
      </c>
    </row>
    <row r="245" spans="1:5" s="281" customFormat="1" ht="13.8" customHeight="1" x14ac:dyDescent="0.3">
      <c r="A245" s="267" t="s">
        <v>6212</v>
      </c>
      <c r="B245" s="268" t="s">
        <v>5986</v>
      </c>
      <c r="C245" s="265">
        <v>13</v>
      </c>
      <c r="D245" s="279">
        <v>44235</v>
      </c>
      <c r="E245" s="279">
        <v>44235</v>
      </c>
    </row>
    <row r="246" spans="1:5" s="281" customFormat="1" ht="13.8" customHeight="1" x14ac:dyDescent="0.3">
      <c r="A246" s="267" t="s">
        <v>6213</v>
      </c>
      <c r="B246" s="268" t="s">
        <v>5967</v>
      </c>
      <c r="C246" s="265">
        <v>11</v>
      </c>
      <c r="D246" s="279">
        <v>50192</v>
      </c>
      <c r="E246" s="279">
        <v>50192</v>
      </c>
    </row>
    <row r="247" spans="1:5" s="281" customFormat="1" ht="13.8" customHeight="1" x14ac:dyDescent="0.3">
      <c r="A247" s="267" t="s">
        <v>6214</v>
      </c>
      <c r="B247" s="268" t="s">
        <v>5967</v>
      </c>
      <c r="C247" s="265">
        <v>1</v>
      </c>
      <c r="D247" s="266">
        <v>53082.020000000004</v>
      </c>
      <c r="E247" s="266">
        <v>53082.020000000004</v>
      </c>
    </row>
    <row r="248" spans="1:5" s="281" customFormat="1" ht="13.8" customHeight="1" x14ac:dyDescent="0.3">
      <c r="A248" s="267" t="s">
        <v>6215</v>
      </c>
      <c r="B248" s="268" t="s">
        <v>5967</v>
      </c>
      <c r="C248" s="265">
        <v>1</v>
      </c>
      <c r="D248" s="266">
        <v>65739.01999999999</v>
      </c>
      <c r="E248" s="266">
        <v>65739.01999999999</v>
      </c>
    </row>
    <row r="249" spans="1:5" s="281" customFormat="1" ht="13.8" customHeight="1" x14ac:dyDescent="0.3">
      <c r="A249" s="267" t="s">
        <v>6216</v>
      </c>
      <c r="B249" s="268" t="s">
        <v>5963</v>
      </c>
      <c r="C249" s="265">
        <v>3</v>
      </c>
      <c r="D249" s="266">
        <v>58909</v>
      </c>
      <c r="E249" s="266">
        <v>58909</v>
      </c>
    </row>
    <row r="250" spans="1:5" s="281" customFormat="1" ht="13.8" customHeight="1" x14ac:dyDescent="0.3">
      <c r="A250" s="267" t="s">
        <v>6217</v>
      </c>
      <c r="B250" s="268" t="s">
        <v>6218</v>
      </c>
      <c r="C250" s="265">
        <v>1</v>
      </c>
      <c r="D250" s="266">
        <v>62909</v>
      </c>
      <c r="E250" s="266">
        <v>62909</v>
      </c>
    </row>
    <row r="251" spans="1:5" s="281" customFormat="1" ht="13.8" customHeight="1" x14ac:dyDescent="0.3">
      <c r="A251" s="267" t="s">
        <v>6219</v>
      </c>
      <c r="B251" s="268" t="s">
        <v>6220</v>
      </c>
      <c r="C251" s="265">
        <v>2</v>
      </c>
      <c r="D251" s="279">
        <v>26361</v>
      </c>
      <c r="E251" s="279">
        <v>26361</v>
      </c>
    </row>
    <row r="252" spans="1:5" s="281" customFormat="1" ht="13.8" customHeight="1" x14ac:dyDescent="0.3">
      <c r="A252" s="267" t="s">
        <v>6221</v>
      </c>
      <c r="B252" s="268" t="s">
        <v>6105</v>
      </c>
      <c r="C252" s="265">
        <v>2</v>
      </c>
      <c r="D252" s="266">
        <v>44235</v>
      </c>
      <c r="E252" s="266">
        <v>44235</v>
      </c>
    </row>
    <row r="253" spans="1:5" s="280" customFormat="1" ht="13.8" customHeight="1" x14ac:dyDescent="0.3">
      <c r="A253" s="267" t="s">
        <v>6222</v>
      </c>
      <c r="B253" s="268" t="s">
        <v>6223</v>
      </c>
      <c r="C253" s="265">
        <v>1</v>
      </c>
      <c r="D253" s="279">
        <v>58858</v>
      </c>
      <c r="E253" s="279">
        <v>58858</v>
      </c>
    </row>
    <row r="254" spans="1:5" s="280" customFormat="1" ht="13.8" customHeight="1" x14ac:dyDescent="0.3">
      <c r="A254" s="267" t="s">
        <v>6222</v>
      </c>
      <c r="B254" s="268" t="s">
        <v>5963</v>
      </c>
      <c r="C254" s="265">
        <v>26</v>
      </c>
      <c r="D254" s="279">
        <v>58858</v>
      </c>
      <c r="E254" s="279">
        <v>58858</v>
      </c>
    </row>
    <row r="255" spans="1:5" s="280" customFormat="1" ht="13.8" customHeight="1" x14ac:dyDescent="0.3">
      <c r="A255" s="267" t="s">
        <v>6224</v>
      </c>
      <c r="B255" s="268" t="s">
        <v>5967</v>
      </c>
      <c r="C255" s="265">
        <v>34</v>
      </c>
      <c r="D255" s="266">
        <v>50187</v>
      </c>
      <c r="E255" s="266">
        <v>50187</v>
      </c>
    </row>
    <row r="256" spans="1:5" s="280" customFormat="1" ht="13.8" customHeight="1" x14ac:dyDescent="0.3">
      <c r="A256" s="267" t="s">
        <v>6225</v>
      </c>
      <c r="B256" s="268" t="s">
        <v>5969</v>
      </c>
      <c r="C256" s="265">
        <v>9</v>
      </c>
      <c r="D256" s="266">
        <v>47824</v>
      </c>
      <c r="E256" s="266">
        <v>47824</v>
      </c>
    </row>
    <row r="257" spans="1:5" s="280" customFormat="1" ht="13.8" customHeight="1" x14ac:dyDescent="0.3">
      <c r="A257" s="267" t="s">
        <v>6226</v>
      </c>
      <c r="B257" s="268" t="s">
        <v>5986</v>
      </c>
      <c r="C257" s="265">
        <v>10</v>
      </c>
      <c r="D257" s="266">
        <v>44218</v>
      </c>
      <c r="E257" s="266">
        <v>44218</v>
      </c>
    </row>
    <row r="258" spans="1:5" s="280" customFormat="1" ht="13.8" customHeight="1" x14ac:dyDescent="0.3">
      <c r="A258" s="267" t="s">
        <v>6227</v>
      </c>
      <c r="B258" s="268" t="s">
        <v>5988</v>
      </c>
      <c r="C258" s="265">
        <v>1</v>
      </c>
      <c r="D258" s="266">
        <v>44218</v>
      </c>
      <c r="E258" s="266">
        <v>44218</v>
      </c>
    </row>
    <row r="259" spans="1:5" s="280" customFormat="1" ht="13.8" customHeight="1" x14ac:dyDescent="0.3">
      <c r="A259" s="267" t="s">
        <v>6228</v>
      </c>
      <c r="B259" s="268" t="s">
        <v>5990</v>
      </c>
      <c r="C259" s="265">
        <v>1</v>
      </c>
      <c r="D259" s="266">
        <v>26426</v>
      </c>
      <c r="E259" s="266">
        <v>26426</v>
      </c>
    </row>
    <row r="260" spans="1:5" s="280" customFormat="1" ht="13.8" customHeight="1" x14ac:dyDescent="0.3">
      <c r="A260" s="267" t="s">
        <v>6229</v>
      </c>
      <c r="B260" s="268" t="s">
        <v>6230</v>
      </c>
      <c r="C260" s="265">
        <v>1</v>
      </c>
      <c r="D260" s="266">
        <v>26426</v>
      </c>
      <c r="E260" s="266">
        <v>26426</v>
      </c>
    </row>
    <row r="261" spans="1:5" s="280" customFormat="1" ht="13.8" customHeight="1" x14ac:dyDescent="0.3">
      <c r="A261" s="267" t="s">
        <v>6231</v>
      </c>
      <c r="B261" s="268" t="s">
        <v>5992</v>
      </c>
      <c r="C261" s="265">
        <v>1</v>
      </c>
      <c r="D261" s="266">
        <v>23052</v>
      </c>
      <c r="E261" s="266">
        <v>23052</v>
      </c>
    </row>
    <row r="262" spans="1:5" s="280" customFormat="1" ht="13.8" customHeight="1" x14ac:dyDescent="0.3">
      <c r="A262" s="267" t="s">
        <v>6232</v>
      </c>
      <c r="B262" s="268" t="s">
        <v>5994</v>
      </c>
      <c r="C262" s="265">
        <v>1</v>
      </c>
      <c r="D262" s="266">
        <v>26829</v>
      </c>
      <c r="E262" s="266">
        <v>26829</v>
      </c>
    </row>
    <row r="263" spans="1:5" s="280" customFormat="1" ht="13.8" customHeight="1" x14ac:dyDescent="0.3">
      <c r="A263" s="267" t="s">
        <v>6233</v>
      </c>
      <c r="B263" s="268" t="s">
        <v>6000</v>
      </c>
      <c r="C263" s="265">
        <v>1</v>
      </c>
      <c r="D263" s="266">
        <v>26426</v>
      </c>
      <c r="E263" s="266">
        <v>26426</v>
      </c>
    </row>
    <row r="264" spans="1:5" s="280" customFormat="1" ht="13.8" customHeight="1" x14ac:dyDescent="0.3">
      <c r="A264" s="267" t="s">
        <v>6234</v>
      </c>
      <c r="B264" s="268" t="s">
        <v>6002</v>
      </c>
      <c r="C264" s="265">
        <v>23</v>
      </c>
      <c r="D264" s="266">
        <v>40302</v>
      </c>
      <c r="E264" s="266">
        <v>40302</v>
      </c>
    </row>
    <row r="265" spans="1:5" s="280" customFormat="1" ht="13.8" customHeight="1" x14ac:dyDescent="0.3">
      <c r="A265" s="267" t="s">
        <v>6235</v>
      </c>
      <c r="B265" s="268" t="s">
        <v>6236</v>
      </c>
      <c r="C265" s="265">
        <v>1</v>
      </c>
      <c r="D265" s="279">
        <v>35244</v>
      </c>
      <c r="E265" s="279">
        <v>35244</v>
      </c>
    </row>
    <row r="266" spans="1:5" s="280" customFormat="1" ht="13.8" customHeight="1" x14ac:dyDescent="0.3">
      <c r="A266" s="267" t="s">
        <v>6235</v>
      </c>
      <c r="B266" s="268" t="s">
        <v>6010</v>
      </c>
      <c r="C266" s="265">
        <v>7</v>
      </c>
      <c r="D266" s="279">
        <v>35244</v>
      </c>
      <c r="E266" s="279">
        <v>35244</v>
      </c>
    </row>
    <row r="267" spans="1:5" s="280" customFormat="1" ht="13.8" customHeight="1" x14ac:dyDescent="0.3">
      <c r="A267" s="267" t="s">
        <v>6237</v>
      </c>
      <c r="B267" s="268" t="s">
        <v>6238</v>
      </c>
      <c r="C267" s="265">
        <v>2</v>
      </c>
      <c r="D267" s="279">
        <v>33310</v>
      </c>
      <c r="E267" s="279">
        <v>33310</v>
      </c>
    </row>
    <row r="268" spans="1:5" s="280" customFormat="1" ht="13.8" customHeight="1" x14ac:dyDescent="0.3">
      <c r="A268" s="267" t="s">
        <v>6237</v>
      </c>
      <c r="B268" s="268" t="s">
        <v>6012</v>
      </c>
      <c r="C268" s="265">
        <v>35</v>
      </c>
      <c r="D268" s="279">
        <v>33310</v>
      </c>
      <c r="E268" s="279">
        <v>33310</v>
      </c>
    </row>
    <row r="269" spans="1:5" s="280" customFormat="1" ht="13.8" customHeight="1" x14ac:dyDescent="0.3">
      <c r="A269" s="267" t="s">
        <v>6239</v>
      </c>
      <c r="B269" s="268" t="s">
        <v>6198</v>
      </c>
      <c r="C269" s="265">
        <v>105</v>
      </c>
      <c r="D269" s="279">
        <v>29471</v>
      </c>
      <c r="E269" s="279">
        <v>29471</v>
      </c>
    </row>
    <row r="270" spans="1:5" s="280" customFormat="1" ht="13.8" customHeight="1" x14ac:dyDescent="0.3">
      <c r="A270" s="267" t="s">
        <v>6240</v>
      </c>
      <c r="B270" s="268" t="s">
        <v>6016</v>
      </c>
      <c r="C270" s="265">
        <v>1</v>
      </c>
      <c r="D270" s="266">
        <v>26426</v>
      </c>
      <c r="E270" s="266">
        <v>26426</v>
      </c>
    </row>
    <row r="271" spans="1:5" s="280" customFormat="1" ht="13.8" customHeight="1" x14ac:dyDescent="0.3">
      <c r="A271" s="267" t="s">
        <v>6241</v>
      </c>
      <c r="B271" s="268" t="s">
        <v>6018</v>
      </c>
      <c r="C271" s="265">
        <v>4</v>
      </c>
      <c r="D271" s="266">
        <v>29786</v>
      </c>
      <c r="E271" s="266">
        <v>29786</v>
      </c>
    </row>
    <row r="272" spans="1:5" s="280" customFormat="1" ht="13.8" customHeight="1" x14ac:dyDescent="0.3">
      <c r="A272" s="267" t="s">
        <v>6242</v>
      </c>
      <c r="B272" s="268" t="s">
        <v>6028</v>
      </c>
      <c r="C272" s="265">
        <v>1</v>
      </c>
      <c r="D272" s="266">
        <v>21678</v>
      </c>
      <c r="E272" s="266">
        <v>21678</v>
      </c>
    </row>
    <row r="273" spans="1:5" s="280" customFormat="1" ht="13.8" customHeight="1" x14ac:dyDescent="0.3">
      <c r="A273" s="267" t="s">
        <v>6243</v>
      </c>
      <c r="B273" s="268" t="s">
        <v>6244</v>
      </c>
      <c r="C273" s="265">
        <v>2</v>
      </c>
      <c r="D273" s="266">
        <v>36926</v>
      </c>
      <c r="E273" s="266">
        <v>36926</v>
      </c>
    </row>
    <row r="274" spans="1:5" s="281" customFormat="1" ht="13.8" customHeight="1" x14ac:dyDescent="0.3">
      <c r="A274" s="267" t="s">
        <v>6245</v>
      </c>
      <c r="B274" s="268" t="s">
        <v>6246</v>
      </c>
      <c r="C274" s="265">
        <v>2</v>
      </c>
      <c r="D274" s="266">
        <v>27601</v>
      </c>
      <c r="E274" s="266">
        <v>27601</v>
      </c>
    </row>
    <row r="275" spans="1:5" s="280" customFormat="1" ht="13.8" customHeight="1" x14ac:dyDescent="0.3">
      <c r="A275" s="267" t="s">
        <v>6247</v>
      </c>
      <c r="B275" s="268" t="s">
        <v>6042</v>
      </c>
      <c r="C275" s="265">
        <v>1</v>
      </c>
      <c r="D275" s="266">
        <v>25207</v>
      </c>
      <c r="E275" s="266">
        <v>25207</v>
      </c>
    </row>
    <row r="276" spans="1:5" s="280" customFormat="1" ht="13.8" customHeight="1" x14ac:dyDescent="0.3">
      <c r="A276" s="267" t="s">
        <v>6248</v>
      </c>
      <c r="B276" s="268" t="s">
        <v>6249</v>
      </c>
      <c r="C276" s="265">
        <v>1</v>
      </c>
      <c r="D276" s="279">
        <v>26425</v>
      </c>
      <c r="E276" s="279">
        <v>26425</v>
      </c>
    </row>
    <row r="277" spans="1:5" s="280" customFormat="1" ht="13.8" customHeight="1" x14ac:dyDescent="0.3">
      <c r="A277" s="267" t="s">
        <v>6248</v>
      </c>
      <c r="B277" s="268" t="s">
        <v>6056</v>
      </c>
      <c r="C277" s="265">
        <v>11</v>
      </c>
      <c r="D277" s="279">
        <v>26425</v>
      </c>
      <c r="E277" s="279">
        <v>26425</v>
      </c>
    </row>
    <row r="278" spans="1:5" s="280" customFormat="1" ht="13.8" customHeight="1" x14ac:dyDescent="0.3">
      <c r="A278" s="267" t="s">
        <v>6250</v>
      </c>
      <c r="B278" s="268" t="s">
        <v>6251</v>
      </c>
      <c r="C278" s="265">
        <v>1</v>
      </c>
      <c r="D278" s="279">
        <v>23052</v>
      </c>
      <c r="E278" s="279">
        <v>23052</v>
      </c>
    </row>
    <row r="279" spans="1:5" s="280" customFormat="1" ht="13.8" customHeight="1" x14ac:dyDescent="0.3">
      <c r="A279" s="267" t="s">
        <v>6250</v>
      </c>
      <c r="B279" s="268" t="s">
        <v>6062</v>
      </c>
      <c r="C279" s="265">
        <v>142</v>
      </c>
      <c r="D279" s="279">
        <v>23052</v>
      </c>
      <c r="E279" s="279">
        <v>23052</v>
      </c>
    </row>
    <row r="280" spans="1:5" s="280" customFormat="1" ht="13.8" customHeight="1" x14ac:dyDescent="0.3">
      <c r="A280" s="267" t="s">
        <v>6252</v>
      </c>
      <c r="B280" s="268" t="s">
        <v>6093</v>
      </c>
      <c r="C280" s="265">
        <v>1</v>
      </c>
      <c r="D280" s="266">
        <v>40302</v>
      </c>
      <c r="E280" s="266">
        <v>40302</v>
      </c>
    </row>
    <row r="281" spans="1:5" s="280" customFormat="1" ht="13.8" customHeight="1" x14ac:dyDescent="0.3">
      <c r="A281" s="267" t="s">
        <v>6253</v>
      </c>
      <c r="B281" s="268" t="s">
        <v>6103</v>
      </c>
      <c r="C281" s="265">
        <v>10</v>
      </c>
      <c r="D281" s="266">
        <v>36926</v>
      </c>
      <c r="E281" s="266">
        <v>36926</v>
      </c>
    </row>
    <row r="282" spans="1:5" s="280" customFormat="1" ht="13.8" customHeight="1" x14ac:dyDescent="0.3">
      <c r="A282" s="267" t="s">
        <v>6254</v>
      </c>
      <c r="B282" s="268" t="s">
        <v>6105</v>
      </c>
      <c r="C282" s="265">
        <v>3</v>
      </c>
      <c r="D282" s="266">
        <v>44218</v>
      </c>
      <c r="E282" s="266">
        <v>44218</v>
      </c>
    </row>
    <row r="283" spans="1:5" s="280" customFormat="1" ht="13.8" customHeight="1" x14ac:dyDescent="0.3">
      <c r="A283" s="267" t="s">
        <v>6255</v>
      </c>
      <c r="B283" s="268" t="s">
        <v>6108</v>
      </c>
      <c r="C283" s="265">
        <v>5</v>
      </c>
      <c r="D283" s="266">
        <v>26426</v>
      </c>
      <c r="E283" s="266">
        <v>26426</v>
      </c>
    </row>
    <row r="284" spans="1:5" s="280" customFormat="1" ht="13.8" customHeight="1" x14ac:dyDescent="0.3">
      <c r="A284" s="267" t="s">
        <v>6256</v>
      </c>
      <c r="B284" s="268" t="s">
        <v>6257</v>
      </c>
      <c r="C284" s="265">
        <v>1</v>
      </c>
      <c r="D284" s="279">
        <v>21678</v>
      </c>
      <c r="E284" s="279">
        <v>21678</v>
      </c>
    </row>
    <row r="285" spans="1:5" s="280" customFormat="1" ht="13.8" customHeight="1" x14ac:dyDescent="0.3">
      <c r="A285" s="267" t="s">
        <v>6256</v>
      </c>
      <c r="B285" s="268" t="s">
        <v>6110</v>
      </c>
      <c r="C285" s="265">
        <v>58</v>
      </c>
      <c r="D285" s="279">
        <v>21678</v>
      </c>
      <c r="E285" s="279">
        <v>21678</v>
      </c>
    </row>
    <row r="286" spans="1:5" s="280" customFormat="1" ht="13.8" customHeight="1" x14ac:dyDescent="0.3">
      <c r="A286" s="267" t="s">
        <v>6258</v>
      </c>
      <c r="B286" s="268" t="s">
        <v>6112</v>
      </c>
      <c r="C286" s="265">
        <v>7</v>
      </c>
      <c r="D286" s="266">
        <v>21678</v>
      </c>
      <c r="E286" s="266">
        <v>21678</v>
      </c>
    </row>
    <row r="287" spans="1:5" s="280" customFormat="1" ht="13.8" customHeight="1" x14ac:dyDescent="0.3">
      <c r="A287" s="267" t="s">
        <v>6259</v>
      </c>
      <c r="B287" s="268" t="s">
        <v>6135</v>
      </c>
      <c r="C287" s="265">
        <v>88</v>
      </c>
      <c r="D287" s="266">
        <v>20606</v>
      </c>
      <c r="E287" s="266">
        <v>20606</v>
      </c>
    </row>
    <row r="288" spans="1:5" s="280" customFormat="1" ht="13.8" customHeight="1" x14ac:dyDescent="0.3">
      <c r="A288" s="267" t="s">
        <v>6260</v>
      </c>
      <c r="B288" s="268" t="s">
        <v>5963</v>
      </c>
      <c r="C288" s="265">
        <v>27</v>
      </c>
      <c r="D288" s="266">
        <v>58858</v>
      </c>
      <c r="E288" s="266">
        <v>58858</v>
      </c>
    </row>
    <row r="289" spans="1:5" s="280" customFormat="1" ht="13.8" customHeight="1" x14ac:dyDescent="0.3">
      <c r="A289" s="267" t="s">
        <v>6261</v>
      </c>
      <c r="B289" s="268" t="s">
        <v>5967</v>
      </c>
      <c r="C289" s="265">
        <v>57</v>
      </c>
      <c r="D289" s="266">
        <v>50187</v>
      </c>
      <c r="E289" s="266">
        <v>50187</v>
      </c>
    </row>
    <row r="290" spans="1:5" s="280" customFormat="1" ht="13.8" customHeight="1" x14ac:dyDescent="0.3">
      <c r="A290" s="267" t="s">
        <v>6262</v>
      </c>
      <c r="B290" s="268" t="s">
        <v>5969</v>
      </c>
      <c r="C290" s="265">
        <v>10</v>
      </c>
      <c r="D290" s="266">
        <v>47824</v>
      </c>
      <c r="E290" s="266">
        <v>47824</v>
      </c>
    </row>
    <row r="291" spans="1:5" s="280" customFormat="1" ht="13.8" customHeight="1" x14ac:dyDescent="0.3">
      <c r="A291" s="267" t="s">
        <v>6263</v>
      </c>
      <c r="B291" s="268" t="s">
        <v>5986</v>
      </c>
      <c r="C291" s="265">
        <v>16</v>
      </c>
      <c r="D291" s="266">
        <v>44218</v>
      </c>
      <c r="E291" s="266">
        <v>44218</v>
      </c>
    </row>
    <row r="292" spans="1:5" s="280" customFormat="1" ht="13.8" customHeight="1" x14ac:dyDescent="0.3">
      <c r="A292" s="267" t="s">
        <v>6264</v>
      </c>
      <c r="B292" s="268" t="s">
        <v>5988</v>
      </c>
      <c r="C292" s="265">
        <v>1</v>
      </c>
      <c r="D292" s="266">
        <v>44218</v>
      </c>
      <c r="E292" s="266">
        <v>44218</v>
      </c>
    </row>
    <row r="293" spans="1:5" s="280" customFormat="1" ht="13.8" customHeight="1" x14ac:dyDescent="0.3">
      <c r="A293" s="267" t="s">
        <v>6265</v>
      </c>
      <c r="B293" s="268" t="s">
        <v>5990</v>
      </c>
      <c r="C293" s="265">
        <v>1</v>
      </c>
      <c r="D293" s="266">
        <v>26426</v>
      </c>
      <c r="E293" s="266">
        <v>26426</v>
      </c>
    </row>
    <row r="294" spans="1:5" s="280" customFormat="1" ht="13.8" customHeight="1" x14ac:dyDescent="0.3">
      <c r="A294" s="267" t="s">
        <v>6266</v>
      </c>
      <c r="B294" s="268" t="s">
        <v>5994</v>
      </c>
      <c r="C294" s="265">
        <v>1</v>
      </c>
      <c r="D294" s="266">
        <v>26829</v>
      </c>
      <c r="E294" s="266">
        <v>26829</v>
      </c>
    </row>
    <row r="295" spans="1:5" s="280" customFormat="1" ht="13.8" customHeight="1" x14ac:dyDescent="0.3">
      <c r="A295" s="267" t="s">
        <v>6267</v>
      </c>
      <c r="B295" s="268" t="s">
        <v>6002</v>
      </c>
      <c r="C295" s="265">
        <v>20</v>
      </c>
      <c r="D295" s="266">
        <v>40302</v>
      </c>
      <c r="E295" s="266">
        <v>40302</v>
      </c>
    </row>
    <row r="296" spans="1:5" s="280" customFormat="1" ht="13.8" customHeight="1" x14ac:dyDescent="0.3">
      <c r="A296" s="267" t="s">
        <v>6268</v>
      </c>
      <c r="B296" s="268" t="s">
        <v>6010</v>
      </c>
      <c r="C296" s="265">
        <v>1</v>
      </c>
      <c r="D296" s="266">
        <v>35244</v>
      </c>
      <c r="E296" s="266">
        <v>35244</v>
      </c>
    </row>
    <row r="297" spans="1:5" s="280" customFormat="1" ht="13.8" customHeight="1" x14ac:dyDescent="0.3">
      <c r="A297" s="267" t="s">
        <v>6269</v>
      </c>
      <c r="B297" s="268" t="s">
        <v>6238</v>
      </c>
      <c r="C297" s="265">
        <v>1</v>
      </c>
      <c r="D297" s="279">
        <v>33310</v>
      </c>
      <c r="E297" s="279">
        <v>33310</v>
      </c>
    </row>
    <row r="298" spans="1:5" s="280" customFormat="1" ht="13.8" customHeight="1" x14ac:dyDescent="0.3">
      <c r="A298" s="267" t="s">
        <v>6269</v>
      </c>
      <c r="B298" s="268" t="s">
        <v>6012</v>
      </c>
      <c r="C298" s="265">
        <v>35</v>
      </c>
      <c r="D298" s="279">
        <v>33310</v>
      </c>
      <c r="E298" s="279">
        <v>33310</v>
      </c>
    </row>
    <row r="299" spans="1:5" s="280" customFormat="1" ht="13.8" customHeight="1" x14ac:dyDescent="0.3">
      <c r="A299" s="267" t="s">
        <v>6270</v>
      </c>
      <c r="B299" s="268" t="s">
        <v>6014</v>
      </c>
      <c r="C299" s="265">
        <v>1</v>
      </c>
      <c r="D299" s="279">
        <v>29471</v>
      </c>
      <c r="E299" s="279">
        <v>29471</v>
      </c>
    </row>
    <row r="300" spans="1:5" s="280" customFormat="1" ht="13.8" customHeight="1" x14ac:dyDescent="0.3">
      <c r="A300" s="267" t="s">
        <v>6270</v>
      </c>
      <c r="B300" s="268" t="s">
        <v>6198</v>
      </c>
      <c r="C300" s="265">
        <v>64</v>
      </c>
      <c r="D300" s="279">
        <v>29471</v>
      </c>
      <c r="E300" s="279">
        <v>29471</v>
      </c>
    </row>
    <row r="301" spans="1:5" s="280" customFormat="1" ht="13.8" customHeight="1" x14ac:dyDescent="0.3">
      <c r="A301" s="267" t="s">
        <v>6271</v>
      </c>
      <c r="B301" s="268" t="s">
        <v>6016</v>
      </c>
      <c r="C301" s="265">
        <v>1</v>
      </c>
      <c r="D301" s="266">
        <v>26426</v>
      </c>
      <c r="E301" s="266">
        <v>26426</v>
      </c>
    </row>
    <row r="302" spans="1:5" s="280" customFormat="1" ht="13.8" customHeight="1" x14ac:dyDescent="0.3">
      <c r="A302" s="267" t="s">
        <v>6272</v>
      </c>
      <c r="B302" s="268" t="s">
        <v>6018</v>
      </c>
      <c r="C302" s="265">
        <v>7</v>
      </c>
      <c r="D302" s="266">
        <v>29786</v>
      </c>
      <c r="E302" s="266">
        <v>29786</v>
      </c>
    </row>
    <row r="303" spans="1:5" s="280" customFormat="1" ht="13.8" customHeight="1" x14ac:dyDescent="0.3">
      <c r="A303" s="267" t="s">
        <v>6273</v>
      </c>
      <c r="B303" s="268" t="s">
        <v>6028</v>
      </c>
      <c r="C303" s="265">
        <v>1</v>
      </c>
      <c r="D303" s="266">
        <v>21678</v>
      </c>
      <c r="E303" s="266">
        <v>21678</v>
      </c>
    </row>
    <row r="304" spans="1:5" s="280" customFormat="1" ht="13.8" customHeight="1" x14ac:dyDescent="0.3">
      <c r="A304" s="267" t="s">
        <v>6274</v>
      </c>
      <c r="B304" s="268" t="s">
        <v>6030</v>
      </c>
      <c r="C304" s="265">
        <v>5</v>
      </c>
      <c r="D304" s="266">
        <v>36926</v>
      </c>
      <c r="E304" s="266">
        <v>36926</v>
      </c>
    </row>
    <row r="305" spans="1:5" s="281" customFormat="1" ht="13.8" customHeight="1" x14ac:dyDescent="0.3">
      <c r="A305" s="267" t="s">
        <v>6275</v>
      </c>
      <c r="B305" s="268" t="s">
        <v>6246</v>
      </c>
      <c r="C305" s="265">
        <v>3</v>
      </c>
      <c r="D305" s="266">
        <v>27601</v>
      </c>
      <c r="E305" s="266">
        <v>27601</v>
      </c>
    </row>
    <row r="306" spans="1:5" s="280" customFormat="1" ht="13.8" customHeight="1" x14ac:dyDescent="0.3">
      <c r="A306" s="267" t="s">
        <v>6276</v>
      </c>
      <c r="B306" s="268" t="s">
        <v>6056</v>
      </c>
      <c r="C306" s="265">
        <v>2</v>
      </c>
      <c r="D306" s="266">
        <v>26425</v>
      </c>
      <c r="E306" s="266">
        <v>26425</v>
      </c>
    </row>
    <row r="307" spans="1:5" s="280" customFormat="1" ht="13.8" customHeight="1" x14ac:dyDescent="0.3">
      <c r="A307" s="267" t="s">
        <v>6277</v>
      </c>
      <c r="B307" s="268" t="s">
        <v>6062</v>
      </c>
      <c r="C307" s="265">
        <v>80</v>
      </c>
      <c r="D307" s="266">
        <v>23052</v>
      </c>
      <c r="E307" s="266">
        <v>23052</v>
      </c>
    </row>
    <row r="308" spans="1:5" s="280" customFormat="1" ht="13.8" customHeight="1" x14ac:dyDescent="0.3">
      <c r="A308" s="267" t="s">
        <v>6278</v>
      </c>
      <c r="B308" s="268" t="s">
        <v>6103</v>
      </c>
      <c r="C308" s="265">
        <v>22</v>
      </c>
      <c r="D308" s="266">
        <v>36926</v>
      </c>
      <c r="E308" s="266">
        <v>36926</v>
      </c>
    </row>
    <row r="309" spans="1:5" s="280" customFormat="1" ht="13.8" customHeight="1" x14ac:dyDescent="0.3">
      <c r="A309" s="267" t="s">
        <v>6279</v>
      </c>
      <c r="B309" s="268" t="s">
        <v>6280</v>
      </c>
      <c r="C309" s="265">
        <v>1</v>
      </c>
      <c r="D309" s="266">
        <v>38180</v>
      </c>
      <c r="E309" s="266">
        <v>38180</v>
      </c>
    </row>
    <row r="310" spans="1:5" s="280" customFormat="1" ht="13.8" customHeight="1" x14ac:dyDescent="0.3">
      <c r="A310" s="267" t="s">
        <v>6281</v>
      </c>
      <c r="B310" s="268" t="s">
        <v>6108</v>
      </c>
      <c r="C310" s="265">
        <v>10</v>
      </c>
      <c r="D310" s="266">
        <v>26426</v>
      </c>
      <c r="E310" s="266">
        <v>26426</v>
      </c>
    </row>
    <row r="311" spans="1:5" s="280" customFormat="1" ht="13.8" customHeight="1" x14ac:dyDescent="0.3">
      <c r="A311" s="267" t="s">
        <v>6282</v>
      </c>
      <c r="B311" s="268" t="s">
        <v>6110</v>
      </c>
      <c r="C311" s="265">
        <v>63</v>
      </c>
      <c r="D311" s="266">
        <v>21678</v>
      </c>
      <c r="E311" s="266">
        <v>21678</v>
      </c>
    </row>
    <row r="312" spans="1:5" s="280" customFormat="1" ht="13.8" customHeight="1" x14ac:dyDescent="0.3">
      <c r="A312" s="267" t="s">
        <v>6283</v>
      </c>
      <c r="B312" s="268" t="s">
        <v>6112</v>
      </c>
      <c r="C312" s="265">
        <v>7</v>
      </c>
      <c r="D312" s="266">
        <v>21678</v>
      </c>
      <c r="E312" s="266">
        <v>21678</v>
      </c>
    </row>
    <row r="313" spans="1:5" s="280" customFormat="1" ht="13.8" customHeight="1" x14ac:dyDescent="0.3">
      <c r="A313" s="267" t="s">
        <v>6284</v>
      </c>
      <c r="B313" s="268" t="s">
        <v>6115</v>
      </c>
      <c r="C313" s="265">
        <v>1</v>
      </c>
      <c r="D313" s="266">
        <v>20202</v>
      </c>
      <c r="E313" s="266">
        <v>20202</v>
      </c>
    </row>
    <row r="314" spans="1:5" s="280" customFormat="1" ht="13.8" customHeight="1" x14ac:dyDescent="0.3">
      <c r="A314" s="267" t="s">
        <v>6285</v>
      </c>
      <c r="B314" s="268" t="s">
        <v>6135</v>
      </c>
      <c r="C314" s="265">
        <v>163</v>
      </c>
      <c r="D314" s="266">
        <v>20606</v>
      </c>
      <c r="E314" s="266">
        <v>20606</v>
      </c>
    </row>
    <row r="315" spans="1:5" s="280" customFormat="1" ht="13.8" customHeight="1" x14ac:dyDescent="0.3">
      <c r="A315" s="267" t="s">
        <v>6286</v>
      </c>
      <c r="B315" s="268" t="s">
        <v>5967</v>
      </c>
      <c r="C315" s="265">
        <v>82</v>
      </c>
      <c r="D315" s="266">
        <v>50187</v>
      </c>
      <c r="E315" s="266">
        <v>50187</v>
      </c>
    </row>
    <row r="316" spans="1:5" s="280" customFormat="1" ht="13.8" customHeight="1" x14ac:dyDescent="0.3">
      <c r="A316" s="267" t="s">
        <v>6287</v>
      </c>
      <c r="B316" s="268" t="s">
        <v>5969</v>
      </c>
      <c r="C316" s="265">
        <v>11</v>
      </c>
      <c r="D316" s="266">
        <v>47824</v>
      </c>
      <c r="E316" s="266">
        <v>47824</v>
      </c>
    </row>
    <row r="317" spans="1:5" s="280" customFormat="1" ht="13.8" customHeight="1" x14ac:dyDescent="0.3">
      <c r="A317" s="267" t="s">
        <v>6288</v>
      </c>
      <c r="B317" s="268" t="s">
        <v>5986</v>
      </c>
      <c r="C317" s="265">
        <v>8</v>
      </c>
      <c r="D317" s="266">
        <v>44218</v>
      </c>
      <c r="E317" s="266">
        <v>44218</v>
      </c>
    </row>
    <row r="318" spans="1:5" s="280" customFormat="1" ht="13.8" customHeight="1" x14ac:dyDescent="0.3">
      <c r="A318" s="267" t="s">
        <v>6289</v>
      </c>
      <c r="B318" s="268" t="s">
        <v>5988</v>
      </c>
      <c r="C318" s="265">
        <v>1</v>
      </c>
      <c r="D318" s="266">
        <v>44218</v>
      </c>
      <c r="E318" s="266">
        <v>44218</v>
      </c>
    </row>
    <row r="319" spans="1:5" s="280" customFormat="1" ht="13.8" customHeight="1" x14ac:dyDescent="0.3">
      <c r="A319" s="267" t="s">
        <v>6290</v>
      </c>
      <c r="B319" s="268" t="s">
        <v>5990</v>
      </c>
      <c r="C319" s="265">
        <v>11</v>
      </c>
      <c r="D319" s="266">
        <v>26426</v>
      </c>
      <c r="E319" s="266">
        <v>26426</v>
      </c>
    </row>
    <row r="320" spans="1:5" s="280" customFormat="1" ht="13.8" customHeight="1" x14ac:dyDescent="0.3">
      <c r="A320" s="267" t="s">
        <v>6291</v>
      </c>
      <c r="B320" s="268" t="s">
        <v>6292</v>
      </c>
      <c r="C320" s="265">
        <v>1</v>
      </c>
      <c r="D320" s="279">
        <v>26829</v>
      </c>
      <c r="E320" s="279">
        <v>26829</v>
      </c>
    </row>
    <row r="321" spans="1:5" s="280" customFormat="1" ht="13.8" customHeight="1" x14ac:dyDescent="0.3">
      <c r="A321" s="267" t="s">
        <v>6291</v>
      </c>
      <c r="B321" s="268" t="s">
        <v>5994</v>
      </c>
      <c r="C321" s="265">
        <v>1</v>
      </c>
      <c r="D321" s="279">
        <v>26829</v>
      </c>
      <c r="E321" s="279">
        <v>26829</v>
      </c>
    </row>
    <row r="322" spans="1:5" s="280" customFormat="1" ht="13.8" customHeight="1" x14ac:dyDescent="0.3">
      <c r="A322" s="267" t="s">
        <v>6293</v>
      </c>
      <c r="B322" s="268" t="s">
        <v>6002</v>
      </c>
      <c r="C322" s="265">
        <v>45</v>
      </c>
      <c r="D322" s="266">
        <v>40302</v>
      </c>
      <c r="E322" s="266">
        <v>40302</v>
      </c>
    </row>
    <row r="323" spans="1:5" s="280" customFormat="1" ht="13.8" customHeight="1" x14ac:dyDescent="0.3">
      <c r="A323" s="267" t="s">
        <v>6294</v>
      </c>
      <c r="B323" s="268" t="s">
        <v>6014</v>
      </c>
      <c r="C323" s="265">
        <v>1</v>
      </c>
      <c r="D323" s="279">
        <v>29471</v>
      </c>
      <c r="E323" s="279">
        <v>29471</v>
      </c>
    </row>
    <row r="324" spans="1:5" s="280" customFormat="1" ht="13.8" customHeight="1" x14ac:dyDescent="0.3">
      <c r="A324" s="267" t="s">
        <v>6294</v>
      </c>
      <c r="B324" s="268" t="s">
        <v>6198</v>
      </c>
      <c r="C324" s="265">
        <v>156</v>
      </c>
      <c r="D324" s="279">
        <v>29471</v>
      </c>
      <c r="E324" s="279">
        <v>29471</v>
      </c>
    </row>
    <row r="325" spans="1:5" s="280" customFormat="1" ht="13.8" customHeight="1" x14ac:dyDescent="0.3">
      <c r="A325" s="267" t="s">
        <v>6295</v>
      </c>
      <c r="B325" s="268" t="s">
        <v>6016</v>
      </c>
      <c r="C325" s="265">
        <v>1</v>
      </c>
      <c r="D325" s="266">
        <v>26426</v>
      </c>
      <c r="E325" s="266">
        <v>26426</v>
      </c>
    </row>
    <row r="326" spans="1:5" s="280" customFormat="1" ht="13.8" customHeight="1" x14ac:dyDescent="0.3">
      <c r="A326" s="267" t="s">
        <v>6296</v>
      </c>
      <c r="B326" s="268" t="s">
        <v>6028</v>
      </c>
      <c r="C326" s="265">
        <v>8</v>
      </c>
      <c r="D326" s="266">
        <v>21678</v>
      </c>
      <c r="E326" s="266">
        <v>21678</v>
      </c>
    </row>
    <row r="327" spans="1:5" s="280" customFormat="1" ht="13.8" customHeight="1" x14ac:dyDescent="0.3">
      <c r="A327" s="267" t="s">
        <v>6297</v>
      </c>
      <c r="B327" s="268" t="s">
        <v>6246</v>
      </c>
      <c r="C327" s="265">
        <v>8</v>
      </c>
      <c r="D327" s="266">
        <v>27601</v>
      </c>
      <c r="E327" s="266">
        <v>27601</v>
      </c>
    </row>
    <row r="328" spans="1:5" s="280" customFormat="1" ht="13.8" customHeight="1" x14ac:dyDescent="0.3">
      <c r="A328" s="267" t="s">
        <v>6298</v>
      </c>
      <c r="B328" s="268" t="s">
        <v>6249</v>
      </c>
      <c r="C328" s="265">
        <v>1</v>
      </c>
      <c r="D328" s="279">
        <v>26425</v>
      </c>
      <c r="E328" s="279">
        <v>26425</v>
      </c>
    </row>
    <row r="329" spans="1:5" s="280" customFormat="1" ht="13.8" customHeight="1" x14ac:dyDescent="0.3">
      <c r="A329" s="267" t="s">
        <v>6298</v>
      </c>
      <c r="B329" s="268" t="s">
        <v>6056</v>
      </c>
      <c r="C329" s="265">
        <v>34</v>
      </c>
      <c r="D329" s="279">
        <v>26425</v>
      </c>
      <c r="E329" s="279">
        <v>26425</v>
      </c>
    </row>
    <row r="330" spans="1:5" s="280" customFormat="1" ht="13.8" customHeight="1" x14ac:dyDescent="0.3">
      <c r="A330" s="267" t="s">
        <v>6299</v>
      </c>
      <c r="B330" s="268" t="s">
        <v>6251</v>
      </c>
      <c r="C330" s="265">
        <v>1</v>
      </c>
      <c r="D330" s="279">
        <v>23052</v>
      </c>
      <c r="E330" s="279">
        <v>23052</v>
      </c>
    </row>
    <row r="331" spans="1:5" s="280" customFormat="1" ht="13.8" customHeight="1" x14ac:dyDescent="0.3">
      <c r="A331" s="267" t="s">
        <v>6299</v>
      </c>
      <c r="B331" s="268" t="s">
        <v>6062</v>
      </c>
      <c r="C331" s="265">
        <v>86</v>
      </c>
      <c r="D331" s="279">
        <v>23052</v>
      </c>
      <c r="E331" s="279">
        <v>23052</v>
      </c>
    </row>
    <row r="332" spans="1:5" s="280" customFormat="1" ht="13.8" customHeight="1" x14ac:dyDescent="0.3">
      <c r="A332" s="267" t="s">
        <v>6300</v>
      </c>
      <c r="B332" s="268" t="s">
        <v>6301</v>
      </c>
      <c r="C332" s="265">
        <v>3</v>
      </c>
      <c r="D332" s="266">
        <v>26225</v>
      </c>
      <c r="E332" s="266">
        <v>26225</v>
      </c>
    </row>
    <row r="333" spans="1:5" s="280" customFormat="1" ht="13.8" customHeight="1" x14ac:dyDescent="0.3">
      <c r="A333" s="267" t="s">
        <v>6302</v>
      </c>
      <c r="B333" s="268" t="s">
        <v>6108</v>
      </c>
      <c r="C333" s="265">
        <v>11</v>
      </c>
      <c r="D333" s="266">
        <v>26426</v>
      </c>
      <c r="E333" s="266">
        <v>26426</v>
      </c>
    </row>
    <row r="334" spans="1:5" s="280" customFormat="1" ht="13.8" customHeight="1" x14ac:dyDescent="0.3">
      <c r="A334" s="267" t="s">
        <v>6303</v>
      </c>
      <c r="B334" s="268" t="s">
        <v>6257</v>
      </c>
      <c r="C334" s="265">
        <v>1</v>
      </c>
      <c r="D334" s="279">
        <v>21678</v>
      </c>
      <c r="E334" s="279">
        <v>21678</v>
      </c>
    </row>
    <row r="335" spans="1:5" s="280" customFormat="1" ht="13.8" customHeight="1" x14ac:dyDescent="0.3">
      <c r="A335" s="267" t="s">
        <v>6303</v>
      </c>
      <c r="B335" s="268" t="s">
        <v>6110</v>
      </c>
      <c r="C335" s="265">
        <v>41</v>
      </c>
      <c r="D335" s="279">
        <v>21678</v>
      </c>
      <c r="E335" s="279">
        <v>21678</v>
      </c>
    </row>
    <row r="336" spans="1:5" s="280" customFormat="1" ht="13.8" customHeight="1" x14ac:dyDescent="0.3">
      <c r="A336" s="267" t="s">
        <v>6304</v>
      </c>
      <c r="B336" s="268" t="s">
        <v>6112</v>
      </c>
      <c r="C336" s="265">
        <v>10</v>
      </c>
      <c r="D336" s="266">
        <v>21678</v>
      </c>
      <c r="E336" s="266">
        <v>21678</v>
      </c>
    </row>
    <row r="337" spans="1:5" s="280" customFormat="1" ht="13.8" customHeight="1" x14ac:dyDescent="0.3">
      <c r="A337" s="267" t="s">
        <v>6305</v>
      </c>
      <c r="B337" s="268" t="s">
        <v>6135</v>
      </c>
      <c r="C337" s="265">
        <v>107</v>
      </c>
      <c r="D337" s="279">
        <v>20606</v>
      </c>
      <c r="E337" s="279">
        <v>20606</v>
      </c>
    </row>
    <row r="338" spans="1:5" s="281" customFormat="1" ht="13.8" customHeight="1" x14ac:dyDescent="0.3">
      <c r="A338" s="267" t="s">
        <v>6306</v>
      </c>
      <c r="B338" s="268" t="s">
        <v>6145</v>
      </c>
      <c r="C338" s="265">
        <v>4</v>
      </c>
      <c r="D338" s="266">
        <v>34384</v>
      </c>
      <c r="E338" s="266">
        <v>34384</v>
      </c>
    </row>
    <row r="339" spans="1:5" s="281" customFormat="1" ht="13.8" customHeight="1" x14ac:dyDescent="0.3">
      <c r="A339" s="267" t="s">
        <v>6307</v>
      </c>
      <c r="B339" s="268" t="s">
        <v>6154</v>
      </c>
      <c r="C339" s="265">
        <v>2</v>
      </c>
      <c r="D339" s="266">
        <v>24478</v>
      </c>
      <c r="E339" s="266">
        <v>24478</v>
      </c>
    </row>
    <row r="340" spans="1:5" s="281" customFormat="1" ht="13.8" customHeight="1" x14ac:dyDescent="0.3">
      <c r="A340" s="267" t="s">
        <v>6308</v>
      </c>
      <c r="B340" s="268" t="s">
        <v>6154</v>
      </c>
      <c r="C340" s="265">
        <v>2</v>
      </c>
      <c r="D340" s="266">
        <v>25678</v>
      </c>
      <c r="E340" s="266">
        <v>25678</v>
      </c>
    </row>
    <row r="341" spans="1:5" s="280" customFormat="1" ht="13.8" customHeight="1" x14ac:dyDescent="0.3">
      <c r="A341" s="267" t="s">
        <v>6309</v>
      </c>
      <c r="B341" s="268" t="s">
        <v>6154</v>
      </c>
      <c r="C341" s="265">
        <v>3</v>
      </c>
      <c r="D341" s="266">
        <v>28947</v>
      </c>
      <c r="E341" s="266">
        <v>28947</v>
      </c>
    </row>
    <row r="342" spans="1:5" s="280" customFormat="1" ht="13.8" customHeight="1" x14ac:dyDescent="0.3">
      <c r="A342" s="267" t="s">
        <v>6310</v>
      </c>
      <c r="B342" s="268" t="s">
        <v>6154</v>
      </c>
      <c r="C342" s="265">
        <v>1</v>
      </c>
      <c r="D342" s="266">
        <v>31498</v>
      </c>
      <c r="E342" s="266">
        <v>31498</v>
      </c>
    </row>
    <row r="343" spans="1:5" s="280" customFormat="1" ht="13.8" customHeight="1" x14ac:dyDescent="0.3">
      <c r="A343" s="267" t="s">
        <v>6311</v>
      </c>
      <c r="B343" s="268" t="s">
        <v>6154</v>
      </c>
      <c r="C343" s="265">
        <v>1</v>
      </c>
      <c r="D343" s="266">
        <v>37884.68</v>
      </c>
      <c r="E343" s="266">
        <v>37884.68</v>
      </c>
    </row>
    <row r="344" spans="1:5" s="281" customFormat="1" ht="13.8" customHeight="1" x14ac:dyDescent="0.3">
      <c r="A344" s="267" t="s">
        <v>6312</v>
      </c>
      <c r="B344" s="268" t="s">
        <v>6161</v>
      </c>
      <c r="C344" s="265">
        <v>1</v>
      </c>
      <c r="D344" s="266">
        <v>24352</v>
      </c>
      <c r="E344" s="266">
        <v>24352</v>
      </c>
    </row>
    <row r="345" spans="1:5" s="281" customFormat="1" ht="13.8" customHeight="1" x14ac:dyDescent="0.3">
      <c r="A345" s="267" t="s">
        <v>6313</v>
      </c>
      <c r="B345" s="268" t="s">
        <v>6161</v>
      </c>
      <c r="C345" s="265">
        <v>4</v>
      </c>
      <c r="D345" s="279">
        <v>23852</v>
      </c>
      <c r="E345" s="279">
        <v>23852</v>
      </c>
    </row>
    <row r="346" spans="1:5" s="281" customFormat="1" ht="13.8" customHeight="1" x14ac:dyDescent="0.3">
      <c r="A346" s="267" t="s">
        <v>6314</v>
      </c>
      <c r="B346" s="268" t="s">
        <v>6161</v>
      </c>
      <c r="C346" s="265">
        <v>2</v>
      </c>
      <c r="D346" s="279">
        <v>22352</v>
      </c>
      <c r="E346" s="279">
        <v>22352</v>
      </c>
    </row>
    <row r="347" spans="1:5" s="281" customFormat="1" ht="13.8" customHeight="1" x14ac:dyDescent="0.3">
      <c r="A347" s="267" t="s">
        <v>6315</v>
      </c>
      <c r="B347" s="268" t="s">
        <v>6161</v>
      </c>
      <c r="C347" s="265">
        <v>2</v>
      </c>
      <c r="D347" s="266">
        <v>27133</v>
      </c>
      <c r="E347" s="266">
        <v>27133</v>
      </c>
    </row>
    <row r="348" spans="1:5" s="281" customFormat="1" ht="13.8" customHeight="1" x14ac:dyDescent="0.3">
      <c r="A348" s="267" t="s">
        <v>6316</v>
      </c>
      <c r="B348" s="268" t="s">
        <v>6170</v>
      </c>
      <c r="C348" s="265">
        <v>56</v>
      </c>
      <c r="D348" s="279">
        <v>21299</v>
      </c>
      <c r="E348" s="279">
        <v>21299</v>
      </c>
    </row>
    <row r="349" spans="1:5" s="281" customFormat="1" ht="13.8" customHeight="1" x14ac:dyDescent="0.3">
      <c r="A349" s="267" t="s">
        <v>6317</v>
      </c>
      <c r="B349" s="268" t="s">
        <v>6127</v>
      </c>
      <c r="C349" s="265">
        <v>6</v>
      </c>
      <c r="D349" s="279">
        <v>29983</v>
      </c>
      <c r="E349" s="279">
        <v>29983</v>
      </c>
    </row>
    <row r="350" spans="1:5" s="281" customFormat="1" ht="13.8" customHeight="1" x14ac:dyDescent="0.3">
      <c r="A350" s="267" t="s">
        <v>6318</v>
      </c>
      <c r="B350" s="268" t="s">
        <v>6173</v>
      </c>
      <c r="C350" s="265">
        <v>1</v>
      </c>
      <c r="D350" s="266">
        <v>20410</v>
      </c>
      <c r="E350" s="266">
        <v>20410</v>
      </c>
    </row>
    <row r="351" spans="1:5" s="280" customFormat="1" ht="13.8" customHeight="1" x14ac:dyDescent="0.3">
      <c r="A351" s="267" t="s">
        <v>6319</v>
      </c>
      <c r="B351" s="268" t="s">
        <v>6173</v>
      </c>
      <c r="C351" s="265">
        <v>1</v>
      </c>
      <c r="D351" s="266">
        <v>21610</v>
      </c>
      <c r="E351" s="266">
        <v>21610</v>
      </c>
    </row>
    <row r="352" spans="1:5" s="281" customFormat="1" ht="13.8" customHeight="1" x14ac:dyDescent="0.3">
      <c r="A352" s="267" t="s">
        <v>6320</v>
      </c>
      <c r="B352" s="268" t="s">
        <v>6178</v>
      </c>
      <c r="C352" s="265">
        <v>12</v>
      </c>
      <c r="D352" s="266">
        <v>20239</v>
      </c>
      <c r="E352" s="266">
        <v>20239</v>
      </c>
    </row>
    <row r="353" spans="1:5" s="280" customFormat="1" ht="13.8" customHeight="1" x14ac:dyDescent="0.3">
      <c r="A353" s="267" t="s">
        <v>6321</v>
      </c>
      <c r="B353" s="268" t="s">
        <v>6178</v>
      </c>
      <c r="C353" s="265">
        <v>1</v>
      </c>
      <c r="D353" s="266">
        <v>20689</v>
      </c>
      <c r="E353" s="266">
        <v>20689</v>
      </c>
    </row>
    <row r="354" spans="1:5" s="281" customFormat="1" ht="13.8" customHeight="1" x14ac:dyDescent="0.3">
      <c r="A354" s="267" t="s">
        <v>6322</v>
      </c>
      <c r="B354" s="268" t="s">
        <v>6178</v>
      </c>
      <c r="C354" s="265">
        <v>5</v>
      </c>
      <c r="D354" s="279">
        <v>20239</v>
      </c>
      <c r="E354" s="279">
        <v>20239</v>
      </c>
    </row>
    <row r="355" spans="1:5" s="281" customFormat="1" ht="13.8" customHeight="1" x14ac:dyDescent="0.3">
      <c r="A355" s="267" t="s">
        <v>6323</v>
      </c>
      <c r="B355" s="268" t="s">
        <v>6178</v>
      </c>
      <c r="C355" s="265">
        <v>3</v>
      </c>
      <c r="D355" s="266">
        <v>22739</v>
      </c>
      <c r="E355" s="266">
        <v>22739</v>
      </c>
    </row>
    <row r="356" spans="1:5" s="281" customFormat="1" ht="13.8" customHeight="1" x14ac:dyDescent="0.3">
      <c r="A356" s="267" t="s">
        <v>6324</v>
      </c>
      <c r="B356" s="268" t="s">
        <v>6178</v>
      </c>
      <c r="C356" s="265">
        <v>4</v>
      </c>
      <c r="D356" s="266">
        <v>22239</v>
      </c>
      <c r="E356" s="266">
        <v>22239</v>
      </c>
    </row>
    <row r="357" spans="1:5" s="281" customFormat="1" ht="13.8" customHeight="1" x14ac:dyDescent="0.3">
      <c r="A357" s="267" t="s">
        <v>6325</v>
      </c>
      <c r="B357" s="268" t="s">
        <v>6178</v>
      </c>
      <c r="C357" s="265">
        <v>2</v>
      </c>
      <c r="D357" s="266">
        <v>22464</v>
      </c>
      <c r="E357" s="266">
        <v>22464</v>
      </c>
    </row>
    <row r="358" spans="1:5" s="281" customFormat="1" ht="13.8" customHeight="1" x14ac:dyDescent="0.3">
      <c r="A358" s="267" t="s">
        <v>6326</v>
      </c>
      <c r="B358" s="268" t="s">
        <v>6178</v>
      </c>
      <c r="C358" s="265">
        <v>1</v>
      </c>
      <c r="D358" s="266">
        <v>23199</v>
      </c>
      <c r="E358" s="266">
        <v>23199</v>
      </c>
    </row>
    <row r="359" spans="1:5" s="280" customFormat="1" ht="13.8" customHeight="1" x14ac:dyDescent="0.3">
      <c r="A359" s="267" t="s">
        <v>6327</v>
      </c>
      <c r="B359" s="268" t="s">
        <v>6186</v>
      </c>
      <c r="C359" s="265">
        <v>2</v>
      </c>
      <c r="D359" s="266">
        <v>20605</v>
      </c>
      <c r="E359" s="266">
        <v>20605</v>
      </c>
    </row>
    <row r="360" spans="1:5" s="281" customFormat="1" ht="13.8" customHeight="1" x14ac:dyDescent="0.3">
      <c r="A360" s="267" t="s">
        <v>6328</v>
      </c>
      <c r="B360" s="268" t="s">
        <v>6186</v>
      </c>
      <c r="C360" s="265">
        <v>22</v>
      </c>
      <c r="D360" s="266">
        <v>20155</v>
      </c>
      <c r="E360" s="266">
        <v>20155</v>
      </c>
    </row>
    <row r="361" spans="1:5" s="281" customFormat="1" ht="13.8" customHeight="1" x14ac:dyDescent="0.3">
      <c r="A361" s="267" t="s">
        <v>6329</v>
      </c>
      <c r="B361" s="268" t="s">
        <v>6186</v>
      </c>
      <c r="C361" s="265">
        <v>19</v>
      </c>
      <c r="D361" s="279">
        <v>20155</v>
      </c>
      <c r="E361" s="279">
        <v>20155</v>
      </c>
    </row>
    <row r="362" spans="1:5" s="281" customFormat="1" ht="13.8" customHeight="1" x14ac:dyDescent="0.3">
      <c r="A362" s="267" t="s">
        <v>6330</v>
      </c>
      <c r="B362" s="268" t="s">
        <v>6186</v>
      </c>
      <c r="C362" s="265">
        <v>5</v>
      </c>
      <c r="D362" s="266">
        <v>22155</v>
      </c>
      <c r="E362" s="266">
        <v>22155</v>
      </c>
    </row>
    <row r="363" spans="1:5" s="281" customFormat="1" ht="13.8" customHeight="1" x14ac:dyDescent="0.3">
      <c r="A363" s="267" t="s">
        <v>6331</v>
      </c>
      <c r="B363" s="268" t="s">
        <v>6186</v>
      </c>
      <c r="C363" s="265">
        <v>1</v>
      </c>
      <c r="D363" s="266">
        <v>24155</v>
      </c>
      <c r="E363" s="266">
        <v>24155</v>
      </c>
    </row>
    <row r="364" spans="1:5" s="281" customFormat="1" ht="13.8" customHeight="1" x14ac:dyDescent="0.3">
      <c r="A364" s="267" t="s">
        <v>6332</v>
      </c>
      <c r="B364" s="268" t="s">
        <v>6186</v>
      </c>
      <c r="C364" s="265">
        <v>3</v>
      </c>
      <c r="D364" s="279">
        <v>25459</v>
      </c>
      <c r="E364" s="279">
        <v>25459</v>
      </c>
    </row>
    <row r="365" spans="1:5" s="281" customFormat="1" ht="13.8" customHeight="1" x14ac:dyDescent="0.3">
      <c r="A365" s="267" t="s">
        <v>6333</v>
      </c>
      <c r="B365" s="268" t="s">
        <v>6186</v>
      </c>
      <c r="C365" s="265">
        <v>1</v>
      </c>
      <c r="D365" s="266">
        <v>19530</v>
      </c>
      <c r="E365" s="266">
        <v>19530</v>
      </c>
    </row>
    <row r="366" spans="1:5" s="281" customFormat="1" ht="13.8" customHeight="1" x14ac:dyDescent="0.3">
      <c r="A366" s="267" t="s">
        <v>6334</v>
      </c>
      <c r="B366" s="268" t="s">
        <v>6186</v>
      </c>
      <c r="C366" s="265">
        <v>1</v>
      </c>
      <c r="D366" s="266">
        <v>22795.360000000001</v>
      </c>
      <c r="E366" s="266">
        <v>22795.360000000001</v>
      </c>
    </row>
    <row r="367" spans="1:5" s="281" customFormat="1" ht="13.8" customHeight="1" x14ac:dyDescent="0.3">
      <c r="A367" s="267" t="s">
        <v>6335</v>
      </c>
      <c r="B367" s="268" t="s">
        <v>6028</v>
      </c>
      <c r="C367" s="265">
        <v>15</v>
      </c>
      <c r="D367" s="266">
        <v>21549</v>
      </c>
      <c r="E367" s="266">
        <v>21549</v>
      </c>
    </row>
    <row r="368" spans="1:5" s="281" customFormat="1" ht="13.8" customHeight="1" x14ac:dyDescent="0.3">
      <c r="A368" s="267" t="s">
        <v>6336</v>
      </c>
      <c r="B368" s="268" t="s">
        <v>6014</v>
      </c>
      <c r="C368" s="265">
        <v>1</v>
      </c>
      <c r="D368" s="279">
        <v>29298</v>
      </c>
      <c r="E368" s="279">
        <v>29298</v>
      </c>
    </row>
    <row r="369" spans="1:5" s="281" customFormat="1" ht="13.8" customHeight="1" x14ac:dyDescent="0.3">
      <c r="A369" s="267" t="s">
        <v>6336</v>
      </c>
      <c r="B369" s="268" t="s">
        <v>6198</v>
      </c>
      <c r="C369" s="265">
        <v>42</v>
      </c>
      <c r="D369" s="279">
        <v>29298</v>
      </c>
      <c r="E369" s="279">
        <v>29298</v>
      </c>
    </row>
    <row r="370" spans="1:5" s="281" customFormat="1" ht="13.8" customHeight="1" x14ac:dyDescent="0.3">
      <c r="A370" s="267" t="s">
        <v>6337</v>
      </c>
      <c r="B370" s="268" t="s">
        <v>6198</v>
      </c>
      <c r="C370" s="265">
        <v>22</v>
      </c>
      <c r="D370" s="279">
        <v>31298</v>
      </c>
      <c r="E370" s="279">
        <v>31298</v>
      </c>
    </row>
    <row r="371" spans="1:5" s="281" customFormat="1" ht="13.8" customHeight="1" x14ac:dyDescent="0.3">
      <c r="A371" s="267" t="s">
        <v>6338</v>
      </c>
      <c r="B371" s="268" t="s">
        <v>6062</v>
      </c>
      <c r="C371" s="265">
        <v>2</v>
      </c>
      <c r="D371" s="266">
        <v>24267</v>
      </c>
      <c r="E371" s="266">
        <v>24267</v>
      </c>
    </row>
    <row r="372" spans="1:5" s="281" customFormat="1" ht="13.8" customHeight="1" x14ac:dyDescent="0.3">
      <c r="A372" s="267" t="s">
        <v>6339</v>
      </c>
      <c r="B372" s="268" t="s">
        <v>6340</v>
      </c>
      <c r="C372" s="265">
        <v>7</v>
      </c>
      <c r="D372" s="266">
        <v>21555</v>
      </c>
      <c r="E372" s="266">
        <v>21555</v>
      </c>
    </row>
    <row r="373" spans="1:5" s="281" customFormat="1" ht="13.8" customHeight="1" x14ac:dyDescent="0.3">
      <c r="A373" s="267" t="s">
        <v>6341</v>
      </c>
      <c r="B373" s="268" t="s">
        <v>6000</v>
      </c>
      <c r="C373" s="265">
        <v>1</v>
      </c>
      <c r="D373" s="266">
        <v>26361</v>
      </c>
      <c r="E373" s="266">
        <v>26361</v>
      </c>
    </row>
    <row r="374" spans="1:5" s="281" customFormat="1" ht="13.8" customHeight="1" x14ac:dyDescent="0.3">
      <c r="A374" s="267" t="s">
        <v>6342</v>
      </c>
      <c r="B374" s="268" t="s">
        <v>5998</v>
      </c>
      <c r="C374" s="265">
        <v>4</v>
      </c>
      <c r="D374" s="279">
        <v>27538</v>
      </c>
      <c r="E374" s="279">
        <v>27538</v>
      </c>
    </row>
    <row r="375" spans="1:5" s="281" customFormat="1" ht="13.8" customHeight="1" x14ac:dyDescent="0.3">
      <c r="A375" s="267" t="s">
        <v>6343</v>
      </c>
      <c r="B375" s="268" t="s">
        <v>6202</v>
      </c>
      <c r="C375" s="265">
        <v>9</v>
      </c>
      <c r="D375" s="266">
        <v>26360</v>
      </c>
      <c r="E375" s="266">
        <v>26360</v>
      </c>
    </row>
    <row r="376" spans="1:5" s="281" customFormat="1" ht="13.8" customHeight="1" x14ac:dyDescent="0.3">
      <c r="A376" s="267" t="s">
        <v>6344</v>
      </c>
      <c r="B376" s="268" t="s">
        <v>6204</v>
      </c>
      <c r="C376" s="265">
        <v>1</v>
      </c>
      <c r="D376" s="266">
        <v>26361</v>
      </c>
      <c r="E376" s="266">
        <v>26361</v>
      </c>
    </row>
    <row r="377" spans="1:5" s="281" customFormat="1" ht="13.8" customHeight="1" x14ac:dyDescent="0.3">
      <c r="A377" s="267" t="s">
        <v>6345</v>
      </c>
      <c r="B377" s="268" t="s">
        <v>6052</v>
      </c>
      <c r="C377" s="265">
        <v>1</v>
      </c>
      <c r="D377" s="266">
        <v>22937</v>
      </c>
      <c r="E377" s="266">
        <v>22937</v>
      </c>
    </row>
    <row r="378" spans="1:5" s="281" customFormat="1" ht="13.8" customHeight="1" x14ac:dyDescent="0.3">
      <c r="A378" s="267" t="s">
        <v>6346</v>
      </c>
      <c r="B378" s="268" t="s">
        <v>6347</v>
      </c>
      <c r="C378" s="265">
        <v>1</v>
      </c>
      <c r="D378" s="266">
        <v>30865</v>
      </c>
      <c r="E378" s="266">
        <v>30865</v>
      </c>
    </row>
    <row r="379" spans="1:5" s="281" customFormat="1" ht="13.8" customHeight="1" x14ac:dyDescent="0.3">
      <c r="A379" s="267" t="s">
        <v>6348</v>
      </c>
      <c r="B379" s="268" t="s">
        <v>6238</v>
      </c>
      <c r="C379" s="265">
        <v>2</v>
      </c>
      <c r="D379" s="279">
        <v>33168</v>
      </c>
      <c r="E379" s="279">
        <v>33168</v>
      </c>
    </row>
    <row r="380" spans="1:5" s="281" customFormat="1" ht="13.8" customHeight="1" x14ac:dyDescent="0.3">
      <c r="A380" s="267" t="s">
        <v>6348</v>
      </c>
      <c r="B380" s="268" t="s">
        <v>6012</v>
      </c>
      <c r="C380" s="265">
        <v>49</v>
      </c>
      <c r="D380" s="279">
        <v>33168</v>
      </c>
      <c r="E380" s="279">
        <v>33168</v>
      </c>
    </row>
    <row r="381" spans="1:5" s="281" customFormat="1" ht="13.8" customHeight="1" x14ac:dyDescent="0.3">
      <c r="A381" s="267" t="s">
        <v>6349</v>
      </c>
      <c r="B381" s="268" t="s">
        <v>6012</v>
      </c>
      <c r="C381" s="265">
        <v>13</v>
      </c>
      <c r="D381" s="266">
        <v>43585</v>
      </c>
      <c r="E381" s="266">
        <v>43585</v>
      </c>
    </row>
    <row r="382" spans="1:5" s="281" customFormat="1" ht="13.8" customHeight="1" x14ac:dyDescent="0.3">
      <c r="A382" s="267" t="s">
        <v>6350</v>
      </c>
      <c r="B382" s="268" t="s">
        <v>6018</v>
      </c>
      <c r="C382" s="265">
        <v>14</v>
      </c>
      <c r="D382" s="266">
        <v>29645</v>
      </c>
      <c r="E382" s="266">
        <v>29645</v>
      </c>
    </row>
    <row r="383" spans="1:5" s="281" customFormat="1" ht="13.8" customHeight="1" x14ac:dyDescent="0.3">
      <c r="A383" s="267" t="s">
        <v>6351</v>
      </c>
      <c r="B383" s="268" t="s">
        <v>6018</v>
      </c>
      <c r="C383" s="265">
        <v>1</v>
      </c>
      <c r="D383" s="266">
        <v>37447.54</v>
      </c>
      <c r="E383" s="266">
        <v>37447.54</v>
      </c>
    </row>
    <row r="384" spans="1:5" s="281" customFormat="1" ht="13.8" customHeight="1" x14ac:dyDescent="0.3">
      <c r="A384" s="267" t="s">
        <v>6352</v>
      </c>
      <c r="B384" s="268" t="s">
        <v>6022</v>
      </c>
      <c r="C384" s="265">
        <v>1</v>
      </c>
      <c r="D384" s="266">
        <v>26361</v>
      </c>
      <c r="E384" s="266">
        <v>26361</v>
      </c>
    </row>
    <row r="385" spans="1:5" s="281" customFormat="1" ht="13.8" customHeight="1" x14ac:dyDescent="0.3">
      <c r="A385" s="267" t="s">
        <v>6353</v>
      </c>
      <c r="B385" s="268" t="s">
        <v>6354</v>
      </c>
      <c r="C385" s="265">
        <v>1</v>
      </c>
      <c r="D385" s="279">
        <v>47824</v>
      </c>
      <c r="E385" s="279">
        <v>47824</v>
      </c>
    </row>
    <row r="386" spans="1:5" s="281" customFormat="1" ht="13.8" customHeight="1" x14ac:dyDescent="0.3">
      <c r="A386" s="267" t="s">
        <v>6353</v>
      </c>
      <c r="B386" s="268" t="s">
        <v>5969</v>
      </c>
      <c r="C386" s="265">
        <v>28</v>
      </c>
      <c r="D386" s="279">
        <v>47817</v>
      </c>
      <c r="E386" s="279">
        <v>47817</v>
      </c>
    </row>
    <row r="387" spans="1:5" s="281" customFormat="1" ht="13.8" customHeight="1" x14ac:dyDescent="0.3">
      <c r="A387" s="267" t="s">
        <v>6355</v>
      </c>
      <c r="B387" s="268" t="s">
        <v>6002</v>
      </c>
      <c r="C387" s="265">
        <v>27</v>
      </c>
      <c r="D387" s="279">
        <v>40312</v>
      </c>
      <c r="E387" s="279">
        <v>40312</v>
      </c>
    </row>
    <row r="388" spans="1:5" s="281" customFormat="1" ht="13.8" customHeight="1" x14ac:dyDescent="0.3">
      <c r="A388" s="267" t="s">
        <v>6356</v>
      </c>
      <c r="B388" s="268" t="s">
        <v>5986</v>
      </c>
      <c r="C388" s="265">
        <v>12</v>
      </c>
      <c r="D388" s="266">
        <v>44235</v>
      </c>
      <c r="E388" s="266">
        <v>44235</v>
      </c>
    </row>
    <row r="389" spans="1:5" s="281" customFormat="1" ht="13.8" customHeight="1" x14ac:dyDescent="0.3">
      <c r="A389" s="267" t="s">
        <v>6357</v>
      </c>
      <c r="B389" s="268" t="s">
        <v>5967</v>
      </c>
      <c r="C389" s="265">
        <v>64</v>
      </c>
      <c r="D389" s="279">
        <v>50192</v>
      </c>
      <c r="E389" s="279">
        <v>50192</v>
      </c>
    </row>
    <row r="390" spans="1:5" s="281" customFormat="1" ht="13.8" customHeight="1" x14ac:dyDescent="0.3">
      <c r="A390" s="267" t="s">
        <v>6358</v>
      </c>
      <c r="B390" s="268" t="s">
        <v>5967</v>
      </c>
      <c r="C390" s="265">
        <v>10</v>
      </c>
      <c r="D390" s="266">
        <v>53082.020000000004</v>
      </c>
      <c r="E390" s="266">
        <v>53082.020000000004</v>
      </c>
    </row>
    <row r="391" spans="1:5" s="281" customFormat="1" ht="13.8" customHeight="1" x14ac:dyDescent="0.3">
      <c r="A391" s="267" t="s">
        <v>6359</v>
      </c>
      <c r="B391" s="268" t="s">
        <v>6360</v>
      </c>
      <c r="C391" s="265">
        <v>2</v>
      </c>
      <c r="D391" s="266">
        <v>54192.020000000004</v>
      </c>
      <c r="E391" s="266">
        <v>54192.020000000004</v>
      </c>
    </row>
    <row r="392" spans="1:5" s="281" customFormat="1" ht="13.8" customHeight="1" x14ac:dyDescent="0.3">
      <c r="A392" s="267" t="s">
        <v>6361</v>
      </c>
      <c r="B392" s="268" t="s">
        <v>6024</v>
      </c>
      <c r="C392" s="265">
        <v>1</v>
      </c>
      <c r="D392" s="266">
        <v>25156.940000000002</v>
      </c>
      <c r="E392" s="266">
        <v>25156.940000000002</v>
      </c>
    </row>
    <row r="393" spans="1:5" s="281" customFormat="1" ht="13.8" customHeight="1" x14ac:dyDescent="0.3">
      <c r="A393" s="267" t="s">
        <v>6362</v>
      </c>
      <c r="B393" s="268" t="s">
        <v>6223</v>
      </c>
      <c r="C393" s="265">
        <v>1</v>
      </c>
      <c r="D393" s="279">
        <v>58909</v>
      </c>
      <c r="E393" s="279">
        <v>58909</v>
      </c>
    </row>
    <row r="394" spans="1:5" s="281" customFormat="1" ht="13.8" customHeight="1" x14ac:dyDescent="0.3">
      <c r="A394" s="267" t="s">
        <v>6362</v>
      </c>
      <c r="B394" s="268" t="s">
        <v>5963</v>
      </c>
      <c r="C394" s="265">
        <v>35</v>
      </c>
      <c r="D394" s="279">
        <v>58909</v>
      </c>
      <c r="E394" s="279">
        <v>58909</v>
      </c>
    </row>
    <row r="395" spans="1:5" s="281" customFormat="1" ht="13.8" customHeight="1" x14ac:dyDescent="0.3">
      <c r="A395" s="267" t="s">
        <v>6363</v>
      </c>
      <c r="B395" s="268" t="s">
        <v>6218</v>
      </c>
      <c r="C395" s="265">
        <v>7</v>
      </c>
      <c r="D395" s="279">
        <v>63909</v>
      </c>
      <c r="E395" s="279">
        <v>63909</v>
      </c>
    </row>
    <row r="396" spans="1:5" s="281" customFormat="1" ht="13.8" customHeight="1" x14ac:dyDescent="0.3">
      <c r="A396" s="267" t="s">
        <v>6364</v>
      </c>
      <c r="B396" s="268" t="s">
        <v>6218</v>
      </c>
      <c r="C396" s="265">
        <v>5</v>
      </c>
      <c r="D396" s="279">
        <v>62909</v>
      </c>
      <c r="E396" s="279">
        <v>62909</v>
      </c>
    </row>
    <row r="397" spans="1:5" s="281" customFormat="1" ht="13.8" customHeight="1" x14ac:dyDescent="0.3">
      <c r="A397" s="267" t="s">
        <v>6365</v>
      </c>
      <c r="B397" s="268" t="s">
        <v>6220</v>
      </c>
      <c r="C397" s="265">
        <v>1</v>
      </c>
      <c r="D397" s="266">
        <v>26361</v>
      </c>
      <c r="E397" s="266">
        <v>26361</v>
      </c>
    </row>
    <row r="398" spans="1:5" s="281" customFormat="1" ht="13.8" customHeight="1" x14ac:dyDescent="0.3">
      <c r="A398" s="267" t="s">
        <v>6366</v>
      </c>
      <c r="B398" s="268" t="s">
        <v>6367</v>
      </c>
      <c r="C398" s="265">
        <v>1</v>
      </c>
      <c r="D398" s="266">
        <v>28778</v>
      </c>
      <c r="E398" s="266">
        <v>28778</v>
      </c>
    </row>
    <row r="399" spans="1:5" s="281" customFormat="1" ht="13.8" customHeight="1" x14ac:dyDescent="0.3">
      <c r="A399" s="267" t="s">
        <v>6368</v>
      </c>
      <c r="B399" s="268" t="s">
        <v>6367</v>
      </c>
      <c r="C399" s="265">
        <v>1</v>
      </c>
      <c r="D399" s="266">
        <v>28098.32</v>
      </c>
      <c r="E399" s="266">
        <v>28098.32</v>
      </c>
    </row>
    <row r="400" spans="1:5" s="280" customFormat="1" ht="13.8" customHeight="1" x14ac:dyDescent="0.3">
      <c r="A400" s="267" t="s">
        <v>6369</v>
      </c>
      <c r="B400" s="268" t="s">
        <v>5963</v>
      </c>
      <c r="C400" s="265">
        <v>1</v>
      </c>
      <c r="D400" s="266">
        <v>58858</v>
      </c>
      <c r="E400" s="266">
        <v>58858</v>
      </c>
    </row>
    <row r="401" spans="1:5" s="280" customFormat="1" ht="13.8" customHeight="1" x14ac:dyDescent="0.3">
      <c r="A401" s="267" t="s">
        <v>6370</v>
      </c>
      <c r="B401" s="268" t="s">
        <v>5967</v>
      </c>
      <c r="C401" s="265">
        <v>121</v>
      </c>
      <c r="D401" s="266">
        <v>50187</v>
      </c>
      <c r="E401" s="266">
        <v>50187</v>
      </c>
    </row>
    <row r="402" spans="1:5" s="280" customFormat="1" ht="13.8" customHeight="1" x14ac:dyDescent="0.3">
      <c r="A402" s="267" t="s">
        <v>6371</v>
      </c>
      <c r="B402" s="268" t="s">
        <v>5969</v>
      </c>
      <c r="C402" s="265">
        <v>9</v>
      </c>
      <c r="D402" s="266">
        <v>47824</v>
      </c>
      <c r="E402" s="266">
        <v>47824</v>
      </c>
    </row>
    <row r="403" spans="1:5" s="280" customFormat="1" ht="13.8" customHeight="1" x14ac:dyDescent="0.3">
      <c r="A403" s="267" t="s">
        <v>6372</v>
      </c>
      <c r="B403" s="268" t="s">
        <v>5980</v>
      </c>
      <c r="C403" s="265">
        <v>1</v>
      </c>
      <c r="D403" s="266">
        <v>58856</v>
      </c>
      <c r="E403" s="266">
        <v>58856</v>
      </c>
    </row>
    <row r="404" spans="1:5" s="280" customFormat="1" ht="13.8" customHeight="1" x14ac:dyDescent="0.3">
      <c r="A404" s="267" t="s">
        <v>6373</v>
      </c>
      <c r="B404" s="268" t="s">
        <v>5986</v>
      </c>
      <c r="C404" s="265">
        <v>16</v>
      </c>
      <c r="D404" s="266">
        <v>44218</v>
      </c>
      <c r="E404" s="266">
        <v>44218</v>
      </c>
    </row>
    <row r="405" spans="1:5" s="280" customFormat="1" ht="13.8" customHeight="1" x14ac:dyDescent="0.3">
      <c r="A405" s="267" t="s">
        <v>6374</v>
      </c>
      <c r="B405" s="268" t="s">
        <v>5990</v>
      </c>
      <c r="C405" s="265">
        <v>15</v>
      </c>
      <c r="D405" s="266">
        <v>26426</v>
      </c>
      <c r="E405" s="266">
        <v>26426</v>
      </c>
    </row>
    <row r="406" spans="1:5" s="280" customFormat="1" ht="13.8" customHeight="1" x14ac:dyDescent="0.3">
      <c r="A406" s="267" t="s">
        <v>6375</v>
      </c>
      <c r="B406" s="268" t="s">
        <v>5994</v>
      </c>
      <c r="C406" s="265">
        <v>11</v>
      </c>
      <c r="D406" s="266">
        <v>26829</v>
      </c>
      <c r="E406" s="266">
        <v>26829</v>
      </c>
    </row>
    <row r="407" spans="1:5" s="280" customFormat="1" ht="13.8" customHeight="1" x14ac:dyDescent="0.3">
      <c r="A407" s="267" t="s">
        <v>6376</v>
      </c>
      <c r="B407" s="268" t="s">
        <v>6002</v>
      </c>
      <c r="C407" s="265">
        <v>26</v>
      </c>
      <c r="D407" s="266">
        <v>40302</v>
      </c>
      <c r="E407" s="266">
        <v>40302</v>
      </c>
    </row>
    <row r="408" spans="1:5" s="280" customFormat="1" ht="13.8" customHeight="1" x14ac:dyDescent="0.3">
      <c r="A408" s="267" t="s">
        <v>6377</v>
      </c>
      <c r="B408" s="268" t="s">
        <v>6014</v>
      </c>
      <c r="C408" s="265">
        <v>2</v>
      </c>
      <c r="D408" s="279">
        <v>29471</v>
      </c>
      <c r="E408" s="266">
        <v>29471</v>
      </c>
    </row>
    <row r="409" spans="1:5" s="280" customFormat="1" ht="13.8" customHeight="1" x14ac:dyDescent="0.3">
      <c r="A409" s="267" t="s">
        <v>6377</v>
      </c>
      <c r="B409" s="268" t="s">
        <v>6198</v>
      </c>
      <c r="C409" s="265">
        <v>303</v>
      </c>
      <c r="D409" s="279">
        <v>29471</v>
      </c>
      <c r="E409" s="279">
        <v>29471</v>
      </c>
    </row>
    <row r="410" spans="1:5" s="280" customFormat="1" ht="13.8" customHeight="1" x14ac:dyDescent="0.3">
      <c r="A410" s="267" t="s">
        <v>6378</v>
      </c>
      <c r="B410" s="268" t="s">
        <v>6028</v>
      </c>
      <c r="C410" s="265">
        <v>9</v>
      </c>
      <c r="D410" s="266">
        <v>21678</v>
      </c>
      <c r="E410" s="266">
        <v>21678</v>
      </c>
    </row>
    <row r="411" spans="1:5" s="280" customFormat="1" ht="13.8" customHeight="1" x14ac:dyDescent="0.3">
      <c r="A411" s="267" t="s">
        <v>6379</v>
      </c>
      <c r="B411" s="268" t="s">
        <v>6246</v>
      </c>
      <c r="C411" s="265">
        <v>15</v>
      </c>
      <c r="D411" s="266">
        <v>27601</v>
      </c>
      <c r="E411" s="266">
        <v>27601</v>
      </c>
    </row>
    <row r="412" spans="1:5" s="280" customFormat="1" ht="13.8" customHeight="1" x14ac:dyDescent="0.3">
      <c r="A412" s="267" t="s">
        <v>6380</v>
      </c>
      <c r="B412" s="268" t="s">
        <v>6048</v>
      </c>
      <c r="C412" s="265">
        <v>4</v>
      </c>
      <c r="D412" s="266">
        <v>21859</v>
      </c>
      <c r="E412" s="266">
        <v>21859</v>
      </c>
    </row>
    <row r="413" spans="1:5" s="280" customFormat="1" ht="13.8" customHeight="1" x14ac:dyDescent="0.3">
      <c r="A413" s="267" t="s">
        <v>6381</v>
      </c>
      <c r="B413" s="268" t="s">
        <v>6056</v>
      </c>
      <c r="C413" s="265">
        <v>5</v>
      </c>
      <c r="D413" s="266">
        <v>26425</v>
      </c>
      <c r="E413" s="266">
        <v>26425</v>
      </c>
    </row>
    <row r="414" spans="1:5" s="280" customFormat="1" ht="13.8" customHeight="1" x14ac:dyDescent="0.3">
      <c r="A414" s="267" t="s">
        <v>6382</v>
      </c>
      <c r="B414" s="268" t="s">
        <v>6060</v>
      </c>
      <c r="C414" s="265">
        <v>2</v>
      </c>
      <c r="D414" s="266">
        <v>33414</v>
      </c>
      <c r="E414" s="266">
        <v>33414</v>
      </c>
    </row>
    <row r="415" spans="1:5" s="280" customFormat="1" ht="13.8" customHeight="1" x14ac:dyDescent="0.3">
      <c r="A415" s="267" t="s">
        <v>6383</v>
      </c>
      <c r="B415" s="268" t="s">
        <v>6062</v>
      </c>
      <c r="C415" s="265">
        <v>78</v>
      </c>
      <c r="D415" s="266">
        <v>23052</v>
      </c>
      <c r="E415" s="266">
        <v>23052</v>
      </c>
    </row>
    <row r="416" spans="1:5" s="280" customFormat="1" ht="13.8" customHeight="1" x14ac:dyDescent="0.3">
      <c r="A416" s="267" t="s">
        <v>6384</v>
      </c>
      <c r="B416" s="268" t="s">
        <v>6089</v>
      </c>
      <c r="C416" s="265">
        <v>80</v>
      </c>
      <c r="D416" s="266">
        <v>40303</v>
      </c>
      <c r="E416" s="266">
        <v>40303</v>
      </c>
    </row>
    <row r="417" spans="1:5" s="280" customFormat="1" ht="13.8" customHeight="1" x14ac:dyDescent="0.3">
      <c r="A417" s="267" t="s">
        <v>6385</v>
      </c>
      <c r="B417" s="268" t="s">
        <v>6091</v>
      </c>
      <c r="C417" s="265">
        <v>7</v>
      </c>
      <c r="D417" s="266">
        <v>43546</v>
      </c>
      <c r="E417" s="266">
        <v>43546</v>
      </c>
    </row>
    <row r="418" spans="1:5" s="280" customFormat="1" ht="13.8" customHeight="1" x14ac:dyDescent="0.3">
      <c r="A418" s="267" t="s">
        <v>6386</v>
      </c>
      <c r="B418" s="268" t="s">
        <v>6095</v>
      </c>
      <c r="C418" s="265">
        <v>13</v>
      </c>
      <c r="D418" s="266">
        <v>36906</v>
      </c>
      <c r="E418" s="266">
        <v>36906</v>
      </c>
    </row>
    <row r="419" spans="1:5" s="280" customFormat="1" ht="13.8" customHeight="1" x14ac:dyDescent="0.3">
      <c r="A419" s="267" t="s">
        <v>6387</v>
      </c>
      <c r="B419" s="268" t="s">
        <v>6108</v>
      </c>
      <c r="C419" s="265">
        <v>9</v>
      </c>
      <c r="D419" s="266">
        <v>26426</v>
      </c>
      <c r="E419" s="266">
        <v>26426</v>
      </c>
    </row>
    <row r="420" spans="1:5" s="280" customFormat="1" ht="13.8" customHeight="1" x14ac:dyDescent="0.3">
      <c r="A420" s="267" t="s">
        <v>6388</v>
      </c>
      <c r="B420" s="268" t="s">
        <v>6257</v>
      </c>
      <c r="C420" s="265">
        <v>2</v>
      </c>
      <c r="D420" s="279">
        <v>21678</v>
      </c>
      <c r="E420" s="279">
        <v>21678</v>
      </c>
    </row>
    <row r="421" spans="1:5" s="280" customFormat="1" ht="13.8" customHeight="1" x14ac:dyDescent="0.3">
      <c r="A421" s="267" t="s">
        <v>6388</v>
      </c>
      <c r="B421" s="268" t="s">
        <v>6110</v>
      </c>
      <c r="C421" s="265">
        <v>110</v>
      </c>
      <c r="D421" s="279">
        <v>21678</v>
      </c>
      <c r="E421" s="279">
        <v>21678</v>
      </c>
    </row>
    <row r="422" spans="1:5" s="280" customFormat="1" ht="13.8" customHeight="1" x14ac:dyDescent="0.3">
      <c r="A422" s="267" t="s">
        <v>6389</v>
      </c>
      <c r="B422" s="268" t="s">
        <v>6112</v>
      </c>
      <c r="C422" s="265">
        <v>4</v>
      </c>
      <c r="D422" s="266">
        <v>21678</v>
      </c>
      <c r="E422" s="266">
        <v>21678</v>
      </c>
    </row>
    <row r="423" spans="1:5" s="280" customFormat="1" ht="13.8" customHeight="1" x14ac:dyDescent="0.3">
      <c r="A423" s="267" t="s">
        <v>6390</v>
      </c>
      <c r="B423" s="268" t="s">
        <v>6117</v>
      </c>
      <c r="C423" s="265">
        <v>1</v>
      </c>
      <c r="D423" s="266">
        <v>20202</v>
      </c>
      <c r="E423" s="266">
        <v>20202</v>
      </c>
    </row>
    <row r="424" spans="1:5" s="280" customFormat="1" ht="13.8" customHeight="1" x14ac:dyDescent="0.3">
      <c r="A424" s="267" t="s">
        <v>6391</v>
      </c>
      <c r="B424" s="268" t="s">
        <v>6119</v>
      </c>
      <c r="C424" s="265">
        <v>3</v>
      </c>
      <c r="D424" s="266">
        <v>23052</v>
      </c>
      <c r="E424" s="266">
        <v>23052</v>
      </c>
    </row>
    <row r="425" spans="1:5" s="280" customFormat="1" ht="13.8" customHeight="1" x14ac:dyDescent="0.3">
      <c r="A425" s="267" t="s">
        <v>6392</v>
      </c>
      <c r="B425" s="268" t="s">
        <v>6121</v>
      </c>
      <c r="C425" s="265">
        <v>11</v>
      </c>
      <c r="D425" s="266">
        <v>24304</v>
      </c>
      <c r="E425" s="266">
        <v>24304</v>
      </c>
    </row>
    <row r="426" spans="1:5" s="280" customFormat="1" ht="13.8" customHeight="1" x14ac:dyDescent="0.3">
      <c r="A426" s="267" t="s">
        <v>6393</v>
      </c>
      <c r="B426" s="268" t="s">
        <v>6123</v>
      </c>
      <c r="C426" s="265">
        <v>12</v>
      </c>
      <c r="D426" s="266">
        <v>22998</v>
      </c>
      <c r="E426" s="266">
        <v>22998</v>
      </c>
    </row>
    <row r="427" spans="1:5" s="280" customFormat="1" ht="13.8" customHeight="1" x14ac:dyDescent="0.3">
      <c r="A427" s="267" t="s">
        <v>6394</v>
      </c>
      <c r="B427" s="268" t="s">
        <v>6125</v>
      </c>
      <c r="C427" s="265">
        <v>4</v>
      </c>
      <c r="D427" s="266">
        <v>22798</v>
      </c>
      <c r="E427" s="266">
        <v>22798</v>
      </c>
    </row>
    <row r="428" spans="1:5" s="280" customFormat="1" ht="13.8" customHeight="1" x14ac:dyDescent="0.3">
      <c r="A428" s="267" t="s">
        <v>6395</v>
      </c>
      <c r="B428" s="268" t="s">
        <v>6127</v>
      </c>
      <c r="C428" s="265">
        <v>2</v>
      </c>
      <c r="D428" s="266">
        <v>22313</v>
      </c>
      <c r="E428" s="266">
        <v>22313</v>
      </c>
    </row>
    <row r="429" spans="1:5" s="280" customFormat="1" ht="13.8" customHeight="1" x14ac:dyDescent="0.3">
      <c r="A429" s="267" t="s">
        <v>6396</v>
      </c>
      <c r="B429" s="268" t="s">
        <v>6129</v>
      </c>
      <c r="C429" s="265">
        <v>17</v>
      </c>
      <c r="D429" s="266">
        <v>21440</v>
      </c>
      <c r="E429" s="266">
        <v>21440</v>
      </c>
    </row>
    <row r="430" spans="1:5" s="280" customFormat="1" ht="13.8" customHeight="1" x14ac:dyDescent="0.3">
      <c r="A430" s="267" t="s">
        <v>6397</v>
      </c>
      <c r="B430" s="268" t="s">
        <v>6131</v>
      </c>
      <c r="C430" s="265">
        <v>5</v>
      </c>
      <c r="D430" s="266">
        <v>20733</v>
      </c>
      <c r="E430" s="266">
        <v>20733</v>
      </c>
    </row>
    <row r="431" spans="1:5" s="280" customFormat="1" ht="13.8" customHeight="1" x14ac:dyDescent="0.3">
      <c r="A431" s="267" t="s">
        <v>6398</v>
      </c>
      <c r="B431" s="268" t="s">
        <v>6133</v>
      </c>
      <c r="C431" s="265">
        <v>2</v>
      </c>
      <c r="D431" s="266">
        <v>20671</v>
      </c>
      <c r="E431" s="266">
        <v>20671</v>
      </c>
    </row>
    <row r="432" spans="1:5" s="280" customFormat="1" ht="13.8" customHeight="1" x14ac:dyDescent="0.3">
      <c r="A432" s="267" t="s">
        <v>6399</v>
      </c>
      <c r="B432" s="268" t="s">
        <v>6135</v>
      </c>
      <c r="C432" s="265">
        <v>173</v>
      </c>
      <c r="D432" s="266">
        <v>20606</v>
      </c>
      <c r="E432" s="266">
        <v>20606</v>
      </c>
    </row>
    <row r="433" spans="1:5" s="280" customFormat="1" ht="13.8" customHeight="1" x14ac:dyDescent="0.3">
      <c r="A433" s="267" t="s">
        <v>6400</v>
      </c>
      <c r="B433" s="268" t="s">
        <v>6062</v>
      </c>
      <c r="C433" s="265">
        <v>65</v>
      </c>
      <c r="D433" s="266">
        <v>11329</v>
      </c>
      <c r="E433" s="266">
        <v>11329</v>
      </c>
    </row>
    <row r="434" spans="1:5" s="280" customFormat="1" ht="13.2" x14ac:dyDescent="0.25">
      <c r="A434" s="282"/>
      <c r="B434" s="283" t="s">
        <v>4302</v>
      </c>
      <c r="C434" s="284">
        <f>SUM(C92:C433)</f>
        <v>6728</v>
      </c>
      <c r="D434" s="275"/>
      <c r="E434" s="275"/>
    </row>
    <row r="435" spans="1:5" ht="13.2" x14ac:dyDescent="0.25">
      <c r="A435" s="272"/>
      <c r="B435" s="285"/>
      <c r="C435" s="272"/>
      <c r="D435" s="275"/>
      <c r="E435" s="275"/>
    </row>
    <row r="436" spans="1:5" ht="13.2" x14ac:dyDescent="0.25">
      <c r="A436" s="272"/>
      <c r="B436" s="285"/>
      <c r="C436" s="272"/>
      <c r="D436" s="275"/>
      <c r="E436" s="275"/>
    </row>
    <row r="437" spans="1:5" s="253" customFormat="1" ht="13.2" x14ac:dyDescent="0.25">
      <c r="A437" s="724" t="s">
        <v>4234</v>
      </c>
      <c r="B437" s="724" t="s">
        <v>4233</v>
      </c>
      <c r="C437" s="286"/>
      <c r="D437" s="287"/>
      <c r="E437" s="287"/>
    </row>
    <row r="438" spans="1:5" s="253" customFormat="1" ht="13.2" x14ac:dyDescent="0.25">
      <c r="A438" s="55" t="s">
        <v>4303</v>
      </c>
      <c r="B438" s="288" t="s">
        <v>4303</v>
      </c>
      <c r="C438" s="56">
        <v>0</v>
      </c>
      <c r="D438" s="44">
        <v>0</v>
      </c>
      <c r="E438" s="44">
        <v>0</v>
      </c>
    </row>
    <row r="439" spans="1:5" s="293" customFormat="1" ht="12" customHeight="1" x14ac:dyDescent="0.25">
      <c r="A439" s="289" t="s">
        <v>517</v>
      </c>
      <c r="B439" s="290" t="s">
        <v>4304</v>
      </c>
      <c r="C439" s="284">
        <f>SUM(C438)</f>
        <v>0</v>
      </c>
      <c r="D439" s="291" t="s">
        <v>517</v>
      </c>
      <c r="E439" s="292" t="s">
        <v>517</v>
      </c>
    </row>
    <row r="440" spans="1:5" s="253" customFormat="1" ht="13.2" x14ac:dyDescent="0.25">
      <c r="A440" s="50"/>
      <c r="B440" s="294"/>
      <c r="C440" s="295"/>
      <c r="D440" s="53"/>
      <c r="E440" s="53"/>
    </row>
    <row r="441" spans="1:5" s="293" customFormat="1" ht="15" customHeight="1" x14ac:dyDescent="0.25">
      <c r="A441" s="296"/>
      <c r="B441" s="297" t="s">
        <v>4235</v>
      </c>
      <c r="C441" s="298">
        <f>SUM(C434,C89,C439)</f>
        <v>6981</v>
      </c>
      <c r="D441" s="299"/>
      <c r="E441" s="299"/>
    </row>
    <row r="442" spans="1:5" s="253" customFormat="1" ht="13.5" customHeight="1" x14ac:dyDescent="0.25">
      <c r="A442" s="50"/>
      <c r="B442" s="300"/>
      <c r="C442" s="52"/>
      <c r="D442" s="53"/>
      <c r="E442" s="53"/>
    </row>
    <row r="443" spans="1:5" s="253" customFormat="1" ht="14.25" customHeight="1" x14ac:dyDescent="0.25">
      <c r="A443" s="50"/>
      <c r="B443" s="300"/>
      <c r="C443" s="52"/>
      <c r="D443" s="53"/>
      <c r="E443" s="53"/>
    </row>
    <row r="444" spans="1:5" s="293" customFormat="1" ht="15" customHeight="1" x14ac:dyDescent="0.25">
      <c r="A444" s="725" t="s">
        <v>4231</v>
      </c>
      <c r="B444" s="725"/>
      <c r="C444" s="49"/>
      <c r="D444" s="49" t="s">
        <v>517</v>
      </c>
      <c r="E444" s="49" t="s">
        <v>517</v>
      </c>
    </row>
    <row r="445" spans="1:5" s="293" customFormat="1" ht="15" customHeight="1" x14ac:dyDescent="0.25">
      <c r="A445" s="724" t="s">
        <v>4305</v>
      </c>
      <c r="B445" s="724"/>
      <c r="C445" s="49"/>
      <c r="D445" s="49"/>
      <c r="E445" s="49"/>
    </row>
    <row r="446" spans="1:5" s="256" customFormat="1" ht="15.6" customHeight="1" x14ac:dyDescent="0.25">
      <c r="A446" s="301" t="s">
        <v>6401</v>
      </c>
      <c r="B446" s="302" t="s">
        <v>6402</v>
      </c>
      <c r="C446" s="303">
        <v>1</v>
      </c>
      <c r="D446" s="279">
        <v>24885</v>
      </c>
      <c r="E446" s="279">
        <v>24885</v>
      </c>
    </row>
    <row r="447" spans="1:5" s="256" customFormat="1" ht="15.6" customHeight="1" x14ac:dyDescent="0.25">
      <c r="A447" s="301" t="s">
        <v>6403</v>
      </c>
      <c r="B447" s="302" t="s">
        <v>6404</v>
      </c>
      <c r="C447" s="303">
        <v>1</v>
      </c>
      <c r="D447" s="269">
        <v>22152.52</v>
      </c>
      <c r="E447" s="269">
        <v>22152.52</v>
      </c>
    </row>
    <row r="448" spans="1:5" s="256" customFormat="1" ht="15.6" customHeight="1" x14ac:dyDescent="0.25">
      <c r="A448" s="301" t="s">
        <v>6405</v>
      </c>
      <c r="B448" s="302" t="s">
        <v>6406</v>
      </c>
      <c r="C448" s="303">
        <v>1</v>
      </c>
      <c r="D448" s="269">
        <v>21666.6</v>
      </c>
      <c r="E448" s="269">
        <v>21666.6</v>
      </c>
    </row>
    <row r="449" spans="1:5" s="256" customFormat="1" ht="15.6" customHeight="1" x14ac:dyDescent="0.25">
      <c r="A449" s="301" t="s">
        <v>6407</v>
      </c>
      <c r="B449" s="302" t="s">
        <v>6223</v>
      </c>
      <c r="C449" s="303">
        <v>52</v>
      </c>
      <c r="D449" s="269">
        <v>17650</v>
      </c>
      <c r="E449" s="269">
        <v>23148.959999999999</v>
      </c>
    </row>
    <row r="450" spans="1:5" s="256" customFormat="1" ht="15.6" customHeight="1" x14ac:dyDescent="0.25">
      <c r="A450" s="301" t="s">
        <v>6408</v>
      </c>
      <c r="B450" s="302" t="s">
        <v>6137</v>
      </c>
      <c r="C450" s="303">
        <v>4</v>
      </c>
      <c r="D450" s="269">
        <v>23592</v>
      </c>
      <c r="E450" s="269">
        <v>23592</v>
      </c>
    </row>
    <row r="451" spans="1:5" s="256" customFormat="1" ht="15.6" customHeight="1" x14ac:dyDescent="0.25">
      <c r="A451" s="301" t="s">
        <v>6409</v>
      </c>
      <c r="B451" s="302" t="s">
        <v>6137</v>
      </c>
      <c r="C451" s="303">
        <v>215</v>
      </c>
      <c r="D451" s="269">
        <v>17650</v>
      </c>
      <c r="E451" s="269">
        <v>17650</v>
      </c>
    </row>
    <row r="452" spans="1:5" s="256" customFormat="1" ht="15.6" customHeight="1" x14ac:dyDescent="0.25">
      <c r="A452" s="301" t="s">
        <v>6410</v>
      </c>
      <c r="B452" s="302" t="s">
        <v>6137</v>
      </c>
      <c r="C452" s="303">
        <v>1</v>
      </c>
      <c r="D452" s="269">
        <v>23855.5</v>
      </c>
      <c r="E452" s="269">
        <v>23855.5</v>
      </c>
    </row>
    <row r="453" spans="1:5" s="256" customFormat="1" ht="15.6" customHeight="1" x14ac:dyDescent="0.25">
      <c r="A453" s="301" t="s">
        <v>6411</v>
      </c>
      <c r="B453" s="302" t="s">
        <v>6137</v>
      </c>
      <c r="C453" s="303">
        <v>1</v>
      </c>
      <c r="D453" s="269">
        <v>28105</v>
      </c>
      <c r="E453" s="269">
        <v>28105</v>
      </c>
    </row>
    <row r="454" spans="1:5" s="256" customFormat="1" ht="15.6" customHeight="1" x14ac:dyDescent="0.25">
      <c r="A454" s="301" t="s">
        <v>6412</v>
      </c>
      <c r="B454" s="302" t="s">
        <v>6137</v>
      </c>
      <c r="C454" s="303">
        <v>1</v>
      </c>
      <c r="D454" s="269">
        <v>20000</v>
      </c>
      <c r="E454" s="269">
        <v>20000</v>
      </c>
    </row>
    <row r="455" spans="1:5" s="256" customFormat="1" ht="15.6" customHeight="1" x14ac:dyDescent="0.25">
      <c r="A455" s="301" t="s">
        <v>6413</v>
      </c>
      <c r="B455" s="302" t="s">
        <v>6354</v>
      </c>
      <c r="C455" s="303">
        <v>5</v>
      </c>
      <c r="D455" s="269">
        <v>11288</v>
      </c>
      <c r="E455" s="269">
        <v>11288</v>
      </c>
    </row>
    <row r="456" spans="1:5" s="256" customFormat="1" ht="15.6" customHeight="1" x14ac:dyDescent="0.25">
      <c r="A456" s="301" t="s">
        <v>6414</v>
      </c>
      <c r="B456" s="302" t="s">
        <v>6354</v>
      </c>
      <c r="C456" s="303">
        <v>28</v>
      </c>
      <c r="D456" s="269">
        <v>12782</v>
      </c>
      <c r="E456" s="269">
        <v>12782</v>
      </c>
    </row>
    <row r="457" spans="1:5" s="256" customFormat="1" ht="15.6" customHeight="1" x14ac:dyDescent="0.25">
      <c r="A457" s="301" t="s">
        <v>6415</v>
      </c>
      <c r="B457" s="302" t="s">
        <v>6416</v>
      </c>
      <c r="C457" s="303">
        <v>12</v>
      </c>
      <c r="D457" s="269">
        <v>11733</v>
      </c>
      <c r="E457" s="269">
        <v>11733</v>
      </c>
    </row>
    <row r="458" spans="1:5" s="256" customFormat="1" ht="15.6" customHeight="1" x14ac:dyDescent="0.25">
      <c r="A458" s="301" t="s">
        <v>6417</v>
      </c>
      <c r="B458" s="302" t="s">
        <v>6416</v>
      </c>
      <c r="C458" s="303">
        <v>1</v>
      </c>
      <c r="D458" s="269">
        <v>12296</v>
      </c>
      <c r="E458" s="269">
        <v>12296</v>
      </c>
    </row>
    <row r="459" spans="1:5" s="256" customFormat="1" ht="15.6" customHeight="1" x14ac:dyDescent="0.25">
      <c r="A459" s="301" t="s">
        <v>6418</v>
      </c>
      <c r="B459" s="302" t="s">
        <v>6416</v>
      </c>
      <c r="C459" s="303">
        <v>5</v>
      </c>
      <c r="D459" s="269">
        <v>7632</v>
      </c>
      <c r="E459" s="269">
        <v>7632</v>
      </c>
    </row>
    <row r="460" spans="1:5" s="256" customFormat="1" ht="15.6" customHeight="1" x14ac:dyDescent="0.25">
      <c r="A460" s="301" t="s">
        <v>6419</v>
      </c>
      <c r="B460" s="302" t="s">
        <v>6416</v>
      </c>
      <c r="C460" s="303">
        <v>35</v>
      </c>
      <c r="D460" s="269">
        <v>11733</v>
      </c>
      <c r="E460" s="269">
        <v>12900</v>
      </c>
    </row>
    <row r="461" spans="1:5" s="256" customFormat="1" ht="15.6" customHeight="1" x14ac:dyDescent="0.25">
      <c r="A461" s="301" t="s">
        <v>6420</v>
      </c>
      <c r="B461" s="302" t="s">
        <v>6421</v>
      </c>
      <c r="C461" s="303">
        <v>1</v>
      </c>
      <c r="D461" s="269">
        <v>6837.5</v>
      </c>
      <c r="E461" s="269">
        <v>6837.5</v>
      </c>
    </row>
    <row r="462" spans="1:5" s="256" customFormat="1" ht="15.6" customHeight="1" x14ac:dyDescent="0.25">
      <c r="A462" s="301" t="s">
        <v>6422</v>
      </c>
      <c r="B462" s="302" t="s">
        <v>6292</v>
      </c>
      <c r="C462" s="303">
        <v>1</v>
      </c>
      <c r="D462" s="269">
        <v>6487.2</v>
      </c>
      <c r="E462" s="269">
        <v>6487.2</v>
      </c>
    </row>
    <row r="463" spans="1:5" s="256" customFormat="1" ht="15.6" customHeight="1" x14ac:dyDescent="0.25">
      <c r="A463" s="301" t="s">
        <v>6423</v>
      </c>
      <c r="B463" s="302" t="s">
        <v>6292</v>
      </c>
      <c r="C463" s="303">
        <v>3</v>
      </c>
      <c r="D463" s="269">
        <v>7963</v>
      </c>
      <c r="E463" s="269">
        <v>7963</v>
      </c>
    </row>
    <row r="464" spans="1:5" s="256" customFormat="1" ht="15.6" customHeight="1" x14ac:dyDescent="0.25">
      <c r="A464" s="301" t="s">
        <v>6424</v>
      </c>
      <c r="B464" s="302" t="s">
        <v>6292</v>
      </c>
      <c r="C464" s="303">
        <v>5</v>
      </c>
      <c r="D464" s="269">
        <v>14638</v>
      </c>
      <c r="E464" s="269">
        <v>14638</v>
      </c>
    </row>
    <row r="465" spans="1:5" s="256" customFormat="1" ht="15.6" customHeight="1" x14ac:dyDescent="0.25">
      <c r="A465" s="301" t="s">
        <v>6425</v>
      </c>
      <c r="B465" s="302" t="s">
        <v>6426</v>
      </c>
      <c r="C465" s="303">
        <v>1</v>
      </c>
      <c r="D465" s="269">
        <v>12879</v>
      </c>
      <c r="E465" s="269">
        <v>12879</v>
      </c>
    </row>
    <row r="466" spans="1:5" s="256" customFormat="1" ht="15.6" customHeight="1" x14ac:dyDescent="0.25">
      <c r="A466" s="301" t="s">
        <v>6427</v>
      </c>
      <c r="B466" s="302" t="s">
        <v>6428</v>
      </c>
      <c r="C466" s="303">
        <v>4</v>
      </c>
      <c r="D466" s="269">
        <v>22049</v>
      </c>
      <c r="E466" s="269">
        <v>22049</v>
      </c>
    </row>
    <row r="467" spans="1:5" s="256" customFormat="1" ht="15.6" customHeight="1" x14ac:dyDescent="0.25">
      <c r="A467" s="301" t="s">
        <v>6429</v>
      </c>
      <c r="B467" s="302" t="s">
        <v>6428</v>
      </c>
      <c r="C467" s="303">
        <v>4</v>
      </c>
      <c r="D467" s="269">
        <v>8000</v>
      </c>
      <c r="E467" s="269">
        <v>8000</v>
      </c>
    </row>
    <row r="468" spans="1:5" s="256" customFormat="1" ht="15.6" customHeight="1" x14ac:dyDescent="0.25">
      <c r="A468" s="301" t="s">
        <v>6430</v>
      </c>
      <c r="B468" s="302" t="s">
        <v>6428</v>
      </c>
      <c r="C468" s="303">
        <v>1</v>
      </c>
      <c r="D468" s="269">
        <v>8500</v>
      </c>
      <c r="E468" s="269">
        <v>8500</v>
      </c>
    </row>
    <row r="469" spans="1:5" s="256" customFormat="1" ht="15.6" customHeight="1" x14ac:dyDescent="0.25">
      <c r="A469" s="301" t="s">
        <v>6431</v>
      </c>
      <c r="B469" s="302" t="s">
        <v>6428</v>
      </c>
      <c r="C469" s="303">
        <v>31</v>
      </c>
      <c r="D469" s="269">
        <v>11470</v>
      </c>
      <c r="E469" s="269">
        <v>11470</v>
      </c>
    </row>
    <row r="470" spans="1:5" s="256" customFormat="1" ht="15.6" customHeight="1" x14ac:dyDescent="0.25">
      <c r="A470" s="301" t="s">
        <v>6432</v>
      </c>
      <c r="B470" s="302" t="s">
        <v>6433</v>
      </c>
      <c r="C470" s="303">
        <v>1</v>
      </c>
      <c r="D470" s="269">
        <v>12879</v>
      </c>
      <c r="E470" s="269">
        <v>12879</v>
      </c>
    </row>
    <row r="471" spans="1:5" s="256" customFormat="1" ht="15.6" customHeight="1" x14ac:dyDescent="0.25">
      <c r="A471" s="301" t="s">
        <v>6434</v>
      </c>
      <c r="B471" s="302" t="s">
        <v>6238</v>
      </c>
      <c r="C471" s="303">
        <v>2</v>
      </c>
      <c r="D471" s="269">
        <v>8122</v>
      </c>
      <c r="E471" s="269">
        <v>8122</v>
      </c>
    </row>
    <row r="472" spans="1:5" s="256" customFormat="1" ht="15.6" customHeight="1" x14ac:dyDescent="0.25">
      <c r="A472" s="301" t="s">
        <v>6435</v>
      </c>
      <c r="B472" s="302" t="s">
        <v>6238</v>
      </c>
      <c r="C472" s="303">
        <v>148</v>
      </c>
      <c r="D472" s="269">
        <v>6175</v>
      </c>
      <c r="E472" s="269">
        <v>8512</v>
      </c>
    </row>
    <row r="473" spans="1:5" s="256" customFormat="1" ht="15.6" customHeight="1" x14ac:dyDescent="0.25">
      <c r="A473" s="301" t="s">
        <v>6436</v>
      </c>
      <c r="B473" s="302" t="s">
        <v>6238</v>
      </c>
      <c r="C473" s="303">
        <v>1</v>
      </c>
      <c r="D473" s="269">
        <v>17705</v>
      </c>
      <c r="E473" s="269">
        <v>17705</v>
      </c>
    </row>
    <row r="474" spans="1:5" s="256" customFormat="1" ht="15.6" customHeight="1" x14ac:dyDescent="0.25">
      <c r="A474" s="301" t="s">
        <v>6437</v>
      </c>
      <c r="B474" s="302" t="s">
        <v>6238</v>
      </c>
      <c r="C474" s="303">
        <v>4</v>
      </c>
      <c r="D474" s="269">
        <v>12182.68</v>
      </c>
      <c r="E474" s="269">
        <v>12182.68</v>
      </c>
    </row>
    <row r="475" spans="1:5" s="256" customFormat="1" ht="15.6" customHeight="1" x14ac:dyDescent="0.25">
      <c r="A475" s="301" t="s">
        <v>6438</v>
      </c>
      <c r="B475" s="302" t="s">
        <v>6238</v>
      </c>
      <c r="C475" s="303">
        <v>5</v>
      </c>
      <c r="D475" s="269">
        <v>8257.82</v>
      </c>
      <c r="E475" s="269">
        <v>8257.82</v>
      </c>
    </row>
    <row r="476" spans="1:5" s="256" customFormat="1" ht="15.6" customHeight="1" x14ac:dyDescent="0.25">
      <c r="A476" s="301" t="s">
        <v>6439</v>
      </c>
      <c r="B476" s="302" t="s">
        <v>6238</v>
      </c>
      <c r="C476" s="303">
        <v>1</v>
      </c>
      <c r="D476" s="269">
        <v>24096</v>
      </c>
      <c r="E476" s="269">
        <v>24096</v>
      </c>
    </row>
    <row r="477" spans="1:5" s="256" customFormat="1" ht="15.6" customHeight="1" x14ac:dyDescent="0.25">
      <c r="A477" s="301" t="s">
        <v>6440</v>
      </c>
      <c r="B477" s="302" t="s">
        <v>6238</v>
      </c>
      <c r="C477" s="303">
        <v>10</v>
      </c>
      <c r="D477" s="269">
        <v>9920</v>
      </c>
      <c r="E477" s="269">
        <v>9920</v>
      </c>
    </row>
    <row r="478" spans="1:5" s="256" customFormat="1" ht="15.6" customHeight="1" x14ac:dyDescent="0.25">
      <c r="A478" s="301" t="s">
        <v>6441</v>
      </c>
      <c r="B478" s="302" t="s">
        <v>6014</v>
      </c>
      <c r="C478" s="303">
        <v>3</v>
      </c>
      <c r="D478" s="269">
        <v>12694</v>
      </c>
      <c r="E478" s="269">
        <v>12694</v>
      </c>
    </row>
    <row r="479" spans="1:5" s="256" customFormat="1" ht="15.6" customHeight="1" x14ac:dyDescent="0.25">
      <c r="A479" s="301" t="s">
        <v>6442</v>
      </c>
      <c r="B479" s="302" t="s">
        <v>6014</v>
      </c>
      <c r="C479" s="303">
        <v>1</v>
      </c>
      <c r="D479" s="269">
        <v>6487.2</v>
      </c>
      <c r="E479" s="269">
        <v>6487.2</v>
      </c>
    </row>
    <row r="480" spans="1:5" s="256" customFormat="1" ht="15.6" customHeight="1" x14ac:dyDescent="0.25">
      <c r="A480" s="301" t="s">
        <v>6443</v>
      </c>
      <c r="B480" s="302" t="s">
        <v>6014</v>
      </c>
      <c r="C480" s="303">
        <v>1</v>
      </c>
      <c r="D480" s="269">
        <v>7284.5</v>
      </c>
      <c r="E480" s="269">
        <v>7284.5</v>
      </c>
    </row>
    <row r="481" spans="1:5" s="256" customFormat="1" ht="15.6" customHeight="1" x14ac:dyDescent="0.25">
      <c r="A481" s="301" t="s">
        <v>6444</v>
      </c>
      <c r="B481" s="302" t="s">
        <v>6014</v>
      </c>
      <c r="C481" s="303">
        <v>1</v>
      </c>
      <c r="D481" s="269">
        <v>7359.18</v>
      </c>
      <c r="E481" s="269">
        <v>7359.18</v>
      </c>
    </row>
    <row r="482" spans="1:5" s="256" customFormat="1" ht="15.6" customHeight="1" x14ac:dyDescent="0.25">
      <c r="A482" s="301" t="s">
        <v>6445</v>
      </c>
      <c r="B482" s="302" t="s">
        <v>6014</v>
      </c>
      <c r="C482" s="303">
        <v>1</v>
      </c>
      <c r="D482" s="279">
        <v>6165</v>
      </c>
      <c r="E482" s="279">
        <v>6165</v>
      </c>
    </row>
    <row r="483" spans="1:5" s="256" customFormat="1" ht="15.6" customHeight="1" x14ac:dyDescent="0.25">
      <c r="A483" s="301" t="s">
        <v>6446</v>
      </c>
      <c r="B483" s="302" t="s">
        <v>6014</v>
      </c>
      <c r="C483" s="303">
        <v>44</v>
      </c>
      <c r="D483" s="269">
        <v>7783</v>
      </c>
      <c r="E483" s="269">
        <v>7783</v>
      </c>
    </row>
    <row r="484" spans="1:5" s="256" customFormat="1" ht="15.6" customHeight="1" x14ac:dyDescent="0.25">
      <c r="A484" s="301" t="s">
        <v>6447</v>
      </c>
      <c r="B484" s="302" t="s">
        <v>6014</v>
      </c>
      <c r="C484" s="303">
        <v>3</v>
      </c>
      <c r="D484" s="269">
        <v>8257.82</v>
      </c>
      <c r="E484" s="269">
        <v>8257.82</v>
      </c>
    </row>
    <row r="485" spans="1:5" s="256" customFormat="1" ht="15.6" customHeight="1" x14ac:dyDescent="0.25">
      <c r="A485" s="301" t="s">
        <v>6448</v>
      </c>
      <c r="B485" s="302" t="s">
        <v>6014</v>
      </c>
      <c r="C485" s="303">
        <v>1</v>
      </c>
      <c r="D485" s="269">
        <v>7115</v>
      </c>
      <c r="E485" s="269">
        <v>7115</v>
      </c>
    </row>
    <row r="486" spans="1:5" s="256" customFormat="1" ht="15.6" customHeight="1" x14ac:dyDescent="0.25">
      <c r="A486" s="301" t="s">
        <v>6449</v>
      </c>
      <c r="B486" s="302" t="s">
        <v>6014</v>
      </c>
      <c r="C486" s="303">
        <v>85</v>
      </c>
      <c r="D486" s="269">
        <v>7457</v>
      </c>
      <c r="E486" s="269">
        <v>7457</v>
      </c>
    </row>
    <row r="487" spans="1:5" s="256" customFormat="1" ht="15.6" customHeight="1" x14ac:dyDescent="0.25">
      <c r="A487" s="301" t="s">
        <v>6450</v>
      </c>
      <c r="B487" s="302" t="s">
        <v>6014</v>
      </c>
      <c r="C487" s="303">
        <v>4</v>
      </c>
      <c r="D487" s="269">
        <v>14641</v>
      </c>
      <c r="E487" s="269">
        <v>14641</v>
      </c>
    </row>
    <row r="488" spans="1:5" s="256" customFormat="1" ht="15.6" customHeight="1" x14ac:dyDescent="0.25">
      <c r="A488" s="301" t="s">
        <v>6451</v>
      </c>
      <c r="B488" s="302" t="s">
        <v>6014</v>
      </c>
      <c r="C488" s="303">
        <v>3</v>
      </c>
      <c r="D488" s="269">
        <v>15150</v>
      </c>
      <c r="E488" s="269">
        <v>15150</v>
      </c>
    </row>
    <row r="489" spans="1:5" s="256" customFormat="1" ht="15.6" customHeight="1" x14ac:dyDescent="0.25">
      <c r="A489" s="301" t="s">
        <v>6452</v>
      </c>
      <c r="B489" s="302" t="s">
        <v>6014</v>
      </c>
      <c r="C489" s="303">
        <v>2</v>
      </c>
      <c r="D489" s="269">
        <v>9920</v>
      </c>
      <c r="E489" s="269">
        <v>9920</v>
      </c>
    </row>
    <row r="490" spans="1:5" s="256" customFormat="1" ht="15.6" customHeight="1" x14ac:dyDescent="0.25">
      <c r="A490" s="301" t="s">
        <v>6453</v>
      </c>
      <c r="B490" s="302" t="s">
        <v>6454</v>
      </c>
      <c r="C490" s="303">
        <v>1</v>
      </c>
      <c r="D490" s="269">
        <v>7802</v>
      </c>
      <c r="E490" s="269">
        <v>7802</v>
      </c>
    </row>
    <row r="491" spans="1:5" s="256" customFormat="1" ht="15.6" customHeight="1" x14ac:dyDescent="0.25">
      <c r="A491" s="301" t="s">
        <v>6455</v>
      </c>
      <c r="B491" s="302" t="s">
        <v>6249</v>
      </c>
      <c r="C491" s="303">
        <v>1</v>
      </c>
      <c r="D491" s="269">
        <v>6884.5</v>
      </c>
      <c r="E491" s="269">
        <v>6884.5</v>
      </c>
    </row>
    <row r="492" spans="1:5" s="256" customFormat="1" ht="15.6" customHeight="1" x14ac:dyDescent="0.25">
      <c r="A492" s="301" t="s">
        <v>6455</v>
      </c>
      <c r="B492" s="302" t="s">
        <v>6454</v>
      </c>
      <c r="C492" s="303">
        <v>6</v>
      </c>
      <c r="D492" s="269">
        <v>9370.4</v>
      </c>
      <c r="E492" s="269">
        <v>9370.4</v>
      </c>
    </row>
    <row r="493" spans="1:5" s="256" customFormat="1" ht="15.6" customHeight="1" x14ac:dyDescent="0.25">
      <c r="A493" s="301" t="s">
        <v>6456</v>
      </c>
      <c r="B493" s="302" t="s">
        <v>6457</v>
      </c>
      <c r="C493" s="303">
        <v>4</v>
      </c>
      <c r="D493" s="269">
        <v>6197.78</v>
      </c>
      <c r="E493" s="269">
        <v>6197.78</v>
      </c>
    </row>
    <row r="494" spans="1:5" s="256" customFormat="1" ht="15.6" customHeight="1" x14ac:dyDescent="0.25">
      <c r="A494" s="301" t="s">
        <v>6458</v>
      </c>
      <c r="B494" s="302" t="s">
        <v>6457</v>
      </c>
      <c r="C494" s="303">
        <v>5</v>
      </c>
      <c r="D494" s="269">
        <v>6165</v>
      </c>
      <c r="E494" s="269">
        <v>6165</v>
      </c>
    </row>
    <row r="495" spans="1:5" s="256" customFormat="1" ht="15.6" customHeight="1" x14ac:dyDescent="0.25">
      <c r="A495" s="301" t="s">
        <v>6459</v>
      </c>
      <c r="B495" s="302" t="s">
        <v>6457</v>
      </c>
      <c r="C495" s="303">
        <v>6</v>
      </c>
      <c r="D495" s="269">
        <v>6487.2</v>
      </c>
      <c r="E495" s="269">
        <v>6487.2</v>
      </c>
    </row>
    <row r="496" spans="1:5" s="256" customFormat="1" ht="15.6" customHeight="1" x14ac:dyDescent="0.25">
      <c r="A496" s="301" t="s">
        <v>6460</v>
      </c>
      <c r="B496" s="302" t="s">
        <v>6461</v>
      </c>
      <c r="C496" s="303">
        <v>16</v>
      </c>
      <c r="D496" s="269">
        <v>11147.68</v>
      </c>
      <c r="E496" s="269">
        <v>11147.68</v>
      </c>
    </row>
    <row r="497" spans="1:5" s="256" customFormat="1" ht="15.6" customHeight="1" x14ac:dyDescent="0.25">
      <c r="A497" s="301" t="s">
        <v>6462</v>
      </c>
      <c r="B497" s="302" t="s">
        <v>6461</v>
      </c>
      <c r="C497" s="303">
        <v>6</v>
      </c>
      <c r="D497" s="269">
        <v>13794</v>
      </c>
      <c r="E497" s="269">
        <v>18313</v>
      </c>
    </row>
    <row r="498" spans="1:5" s="256" customFormat="1" ht="15.6" customHeight="1" x14ac:dyDescent="0.25">
      <c r="A498" s="301" t="s">
        <v>6463</v>
      </c>
      <c r="B498" s="302" t="s">
        <v>6464</v>
      </c>
      <c r="C498" s="303">
        <v>1</v>
      </c>
      <c r="D498" s="269">
        <v>8023</v>
      </c>
      <c r="E498" s="269">
        <v>8023</v>
      </c>
    </row>
    <row r="499" spans="1:5" s="256" customFormat="1" ht="15.6" customHeight="1" x14ac:dyDescent="0.25">
      <c r="A499" s="301" t="s">
        <v>6465</v>
      </c>
      <c r="B499" s="302" t="s">
        <v>6249</v>
      </c>
      <c r="C499" s="303">
        <v>1</v>
      </c>
      <c r="D499" s="269">
        <v>5714.78</v>
      </c>
      <c r="E499" s="269">
        <v>5714.78</v>
      </c>
    </row>
    <row r="500" spans="1:5" s="256" customFormat="1" ht="15.6" customHeight="1" x14ac:dyDescent="0.25">
      <c r="A500" s="301" t="s">
        <v>6466</v>
      </c>
      <c r="B500" s="302" t="s">
        <v>6249</v>
      </c>
      <c r="C500" s="303">
        <v>1</v>
      </c>
      <c r="D500" s="269">
        <v>6600</v>
      </c>
      <c r="E500" s="269">
        <v>6600</v>
      </c>
    </row>
    <row r="501" spans="1:5" s="256" customFormat="1" ht="15.6" customHeight="1" x14ac:dyDescent="0.25">
      <c r="A501" s="301" t="s">
        <v>6467</v>
      </c>
      <c r="B501" s="302" t="s">
        <v>6249</v>
      </c>
      <c r="C501" s="303">
        <v>6</v>
      </c>
      <c r="D501" s="269">
        <v>7474</v>
      </c>
      <c r="E501" s="269">
        <v>7474</v>
      </c>
    </row>
    <row r="502" spans="1:5" s="256" customFormat="1" ht="15.6" customHeight="1" x14ac:dyDescent="0.25">
      <c r="A502" s="301" t="s">
        <v>6468</v>
      </c>
      <c r="B502" s="302" t="s">
        <v>5306</v>
      </c>
      <c r="C502" s="303">
        <v>2</v>
      </c>
      <c r="D502" s="269">
        <v>7719</v>
      </c>
      <c r="E502" s="269">
        <v>7719</v>
      </c>
    </row>
    <row r="503" spans="1:5" s="256" customFormat="1" ht="15.6" customHeight="1" x14ac:dyDescent="0.25">
      <c r="A503" s="301" t="s">
        <v>6469</v>
      </c>
      <c r="B503" s="302" t="s">
        <v>6470</v>
      </c>
      <c r="C503" s="303">
        <v>2</v>
      </c>
      <c r="D503" s="269">
        <v>7457</v>
      </c>
      <c r="E503" s="269">
        <v>7457</v>
      </c>
    </row>
    <row r="504" spans="1:5" s="256" customFormat="1" ht="15.6" customHeight="1" x14ac:dyDescent="0.25">
      <c r="A504" s="301" t="s">
        <v>6471</v>
      </c>
      <c r="B504" s="302" t="s">
        <v>6472</v>
      </c>
      <c r="C504" s="303">
        <v>5</v>
      </c>
      <c r="D504" s="269">
        <v>11470</v>
      </c>
      <c r="E504" s="269">
        <v>11470</v>
      </c>
    </row>
    <row r="505" spans="1:5" s="256" customFormat="1" ht="15.6" customHeight="1" x14ac:dyDescent="0.25">
      <c r="A505" s="301" t="s">
        <v>6473</v>
      </c>
      <c r="B505" s="302" t="s">
        <v>6474</v>
      </c>
      <c r="C505" s="303">
        <v>4</v>
      </c>
      <c r="D505" s="269">
        <v>10701.76</v>
      </c>
      <c r="E505" s="269">
        <v>10701.76</v>
      </c>
    </row>
    <row r="506" spans="1:5" s="256" customFormat="1" ht="15.6" customHeight="1" x14ac:dyDescent="0.25">
      <c r="A506" s="301" t="s">
        <v>6475</v>
      </c>
      <c r="B506" s="302" t="s">
        <v>6474</v>
      </c>
      <c r="C506" s="303">
        <v>6</v>
      </c>
      <c r="D506" s="269">
        <v>15960</v>
      </c>
      <c r="E506" s="269">
        <v>15960</v>
      </c>
    </row>
    <row r="507" spans="1:5" s="256" customFormat="1" ht="15.6" customHeight="1" x14ac:dyDescent="0.25">
      <c r="A507" s="301" t="s">
        <v>6476</v>
      </c>
      <c r="B507" s="302" t="s">
        <v>6477</v>
      </c>
      <c r="C507" s="303">
        <v>5</v>
      </c>
      <c r="D507" s="269">
        <v>13788</v>
      </c>
      <c r="E507" s="269">
        <v>13788</v>
      </c>
    </row>
    <row r="508" spans="1:5" s="256" customFormat="1" ht="15.6" customHeight="1" x14ac:dyDescent="0.25">
      <c r="A508" s="301" t="s">
        <v>6478</v>
      </c>
      <c r="B508" s="302" t="s">
        <v>6479</v>
      </c>
      <c r="C508" s="303">
        <v>1</v>
      </c>
      <c r="D508" s="269">
        <v>12296</v>
      </c>
      <c r="E508" s="269">
        <v>12296</v>
      </c>
    </row>
    <row r="509" spans="1:5" s="256" customFormat="1" ht="15.6" customHeight="1" x14ac:dyDescent="0.25">
      <c r="A509" s="301" t="s">
        <v>6480</v>
      </c>
      <c r="B509" s="302" t="s">
        <v>6107</v>
      </c>
      <c r="C509" s="303">
        <v>2</v>
      </c>
      <c r="D509" s="269">
        <v>10773</v>
      </c>
      <c r="E509" s="269">
        <v>10773</v>
      </c>
    </row>
    <row r="510" spans="1:5" s="256" customFormat="1" ht="15.6" customHeight="1" x14ac:dyDescent="0.25">
      <c r="A510" s="301" t="s">
        <v>6481</v>
      </c>
      <c r="B510" s="302" t="s">
        <v>6107</v>
      </c>
      <c r="C510" s="303">
        <v>1</v>
      </c>
      <c r="D510" s="269">
        <v>7365</v>
      </c>
      <c r="E510" s="269">
        <v>7365</v>
      </c>
    </row>
    <row r="511" spans="1:5" s="256" customFormat="1" ht="15.6" customHeight="1" x14ac:dyDescent="0.25">
      <c r="A511" s="301" t="s">
        <v>6482</v>
      </c>
      <c r="B511" s="302" t="s">
        <v>6107</v>
      </c>
      <c r="C511" s="303">
        <v>1</v>
      </c>
      <c r="D511" s="269">
        <v>7719</v>
      </c>
      <c r="E511" s="269">
        <v>7719</v>
      </c>
    </row>
    <row r="512" spans="1:5" s="256" customFormat="1" ht="15.6" customHeight="1" x14ac:dyDescent="0.25">
      <c r="A512" s="301" t="s">
        <v>6483</v>
      </c>
      <c r="B512" s="302" t="s">
        <v>6107</v>
      </c>
      <c r="C512" s="303">
        <v>1</v>
      </c>
      <c r="D512" s="269">
        <v>7609.18</v>
      </c>
      <c r="E512" s="269">
        <v>7609.18</v>
      </c>
    </row>
    <row r="513" spans="1:5" s="256" customFormat="1" ht="15.6" customHeight="1" x14ac:dyDescent="0.25">
      <c r="A513" s="301" t="s">
        <v>6484</v>
      </c>
      <c r="B513" s="302" t="s">
        <v>6107</v>
      </c>
      <c r="C513" s="303">
        <v>2</v>
      </c>
      <c r="D513" s="269">
        <v>11364</v>
      </c>
      <c r="E513" s="269">
        <v>11364</v>
      </c>
    </row>
    <row r="514" spans="1:5" s="256" customFormat="1" ht="15.6" customHeight="1" x14ac:dyDescent="0.25">
      <c r="A514" s="301" t="s">
        <v>6485</v>
      </c>
      <c r="B514" s="302" t="s">
        <v>6257</v>
      </c>
      <c r="C514" s="303">
        <v>3</v>
      </c>
      <c r="D514" s="269">
        <v>4680</v>
      </c>
      <c r="E514" s="269">
        <v>4680</v>
      </c>
    </row>
    <row r="515" spans="1:5" s="256" customFormat="1" ht="15.6" customHeight="1" x14ac:dyDescent="0.25">
      <c r="A515" s="301" t="s">
        <v>6486</v>
      </c>
      <c r="B515" s="302" t="s">
        <v>6257</v>
      </c>
      <c r="C515" s="303">
        <v>2</v>
      </c>
      <c r="D515" s="269">
        <v>5357.1</v>
      </c>
      <c r="E515" s="269">
        <v>5357.1</v>
      </c>
    </row>
    <row r="516" spans="1:5" s="256" customFormat="1" ht="15.6" customHeight="1" x14ac:dyDescent="0.25">
      <c r="A516" s="301" t="s">
        <v>6487</v>
      </c>
      <c r="B516" s="302" t="s">
        <v>6257</v>
      </c>
      <c r="C516" s="303">
        <v>19</v>
      </c>
      <c r="D516" s="269">
        <v>6197.78</v>
      </c>
      <c r="E516" s="269">
        <v>6197.78</v>
      </c>
    </row>
    <row r="517" spans="1:5" s="256" customFormat="1" ht="15.6" customHeight="1" x14ac:dyDescent="0.25">
      <c r="A517" s="301" t="s">
        <v>6488</v>
      </c>
      <c r="B517" s="302" t="s">
        <v>6257</v>
      </c>
      <c r="C517" s="303">
        <v>10</v>
      </c>
      <c r="D517" s="269">
        <v>6487.2</v>
      </c>
      <c r="E517" s="269">
        <v>6487.2</v>
      </c>
    </row>
    <row r="518" spans="1:5" s="256" customFormat="1" ht="15.6" customHeight="1" x14ac:dyDescent="0.25">
      <c r="A518" s="301" t="s">
        <v>6489</v>
      </c>
      <c r="B518" s="302" t="s">
        <v>6490</v>
      </c>
      <c r="C518" s="303">
        <v>2</v>
      </c>
      <c r="D518" s="269">
        <v>6165</v>
      </c>
      <c r="E518" s="269">
        <v>6165</v>
      </c>
    </row>
    <row r="519" spans="1:5" s="256" customFormat="1" ht="15.6" customHeight="1" x14ac:dyDescent="0.25">
      <c r="A519" s="301" t="s">
        <v>6489</v>
      </c>
      <c r="B519" s="302" t="s">
        <v>6257</v>
      </c>
      <c r="C519" s="303">
        <v>30</v>
      </c>
      <c r="D519" s="269">
        <v>6165</v>
      </c>
      <c r="E519" s="269">
        <v>6165</v>
      </c>
    </row>
    <row r="520" spans="1:5" s="256" customFormat="1" ht="15.6" customHeight="1" x14ac:dyDescent="0.25">
      <c r="A520" s="301" t="s">
        <v>6491</v>
      </c>
      <c r="B520" s="302" t="s">
        <v>6257</v>
      </c>
      <c r="C520" s="303">
        <v>2</v>
      </c>
      <c r="D520" s="269">
        <v>4271.3999999999996</v>
      </c>
      <c r="E520" s="269">
        <v>4271.3999999999996</v>
      </c>
    </row>
    <row r="521" spans="1:5" s="256" customFormat="1" ht="15.6" customHeight="1" x14ac:dyDescent="0.25">
      <c r="A521" s="301" t="s">
        <v>6492</v>
      </c>
      <c r="B521" s="302" t="s">
        <v>6257</v>
      </c>
      <c r="C521" s="303">
        <v>1</v>
      </c>
      <c r="D521" s="269">
        <v>3388</v>
      </c>
      <c r="E521" s="269">
        <v>3388</v>
      </c>
    </row>
    <row r="522" spans="1:5" s="256" customFormat="1" ht="15.6" customHeight="1" x14ac:dyDescent="0.25">
      <c r="A522" s="301" t="s">
        <v>6493</v>
      </c>
      <c r="B522" s="302" t="s">
        <v>4990</v>
      </c>
      <c r="C522" s="303">
        <v>1</v>
      </c>
      <c r="D522" s="269">
        <v>6062.78</v>
      </c>
      <c r="E522" s="269">
        <v>6062.78</v>
      </c>
    </row>
    <row r="523" spans="1:5" s="256" customFormat="1" ht="15.6" customHeight="1" x14ac:dyDescent="0.25">
      <c r="A523" s="301" t="s">
        <v>6494</v>
      </c>
      <c r="B523" s="302" t="s">
        <v>4990</v>
      </c>
      <c r="C523" s="303">
        <v>6</v>
      </c>
      <c r="D523" s="269">
        <v>6165</v>
      </c>
      <c r="E523" s="269">
        <v>6165</v>
      </c>
    </row>
    <row r="524" spans="1:5" s="256" customFormat="1" ht="15.6" customHeight="1" x14ac:dyDescent="0.25">
      <c r="A524" s="301" t="s">
        <v>6495</v>
      </c>
      <c r="B524" s="302" t="s">
        <v>4990</v>
      </c>
      <c r="C524" s="303">
        <v>1</v>
      </c>
      <c r="D524" s="269">
        <v>6197.78</v>
      </c>
      <c r="E524" s="269">
        <v>6197.78</v>
      </c>
    </row>
    <row r="525" spans="1:5" s="256" customFormat="1" ht="15.6" customHeight="1" x14ac:dyDescent="0.25">
      <c r="A525" s="301" t="s">
        <v>6496</v>
      </c>
      <c r="B525" s="302" t="s">
        <v>4990</v>
      </c>
      <c r="C525" s="303">
        <v>1</v>
      </c>
      <c r="D525" s="269">
        <v>6487.2</v>
      </c>
      <c r="E525" s="269">
        <v>6487.2</v>
      </c>
    </row>
    <row r="526" spans="1:5" s="256" customFormat="1" ht="15.6" customHeight="1" x14ac:dyDescent="0.25">
      <c r="A526" s="301" t="s">
        <v>6497</v>
      </c>
      <c r="B526" s="302" t="s">
        <v>6498</v>
      </c>
      <c r="C526" s="303">
        <v>2</v>
      </c>
      <c r="D526" s="269">
        <v>32500</v>
      </c>
      <c r="E526" s="269">
        <v>32500</v>
      </c>
    </row>
    <row r="527" spans="1:5" s="256" customFormat="1" ht="15.6" customHeight="1" x14ac:dyDescent="0.25">
      <c r="A527" s="301" t="s">
        <v>6499</v>
      </c>
      <c r="B527" s="302" t="s">
        <v>6152</v>
      </c>
      <c r="C527" s="303">
        <v>1</v>
      </c>
      <c r="D527" s="269">
        <v>12879</v>
      </c>
      <c r="E527" s="269">
        <v>12879</v>
      </c>
    </row>
    <row r="528" spans="1:5" s="256" customFormat="1" ht="15.6" customHeight="1" x14ac:dyDescent="0.25">
      <c r="A528" s="301" t="s">
        <v>6500</v>
      </c>
      <c r="B528" s="302" t="s">
        <v>6152</v>
      </c>
      <c r="C528" s="303">
        <v>4</v>
      </c>
      <c r="D528" s="269">
        <v>28170</v>
      </c>
      <c r="E528" s="269">
        <v>28170</v>
      </c>
    </row>
    <row r="529" spans="1:5" s="256" customFormat="1" ht="15.6" customHeight="1" x14ac:dyDescent="0.25">
      <c r="A529" s="301" t="s">
        <v>6501</v>
      </c>
      <c r="B529" s="302" t="s">
        <v>6152</v>
      </c>
      <c r="C529" s="303">
        <v>6</v>
      </c>
      <c r="D529" s="269">
        <v>14000</v>
      </c>
      <c r="E529" s="269">
        <v>18000</v>
      </c>
    </row>
    <row r="530" spans="1:5" s="256" customFormat="1" ht="15.6" customHeight="1" x14ac:dyDescent="0.25">
      <c r="A530" s="301" t="s">
        <v>6502</v>
      </c>
      <c r="B530" s="302" t="s">
        <v>6152</v>
      </c>
      <c r="C530" s="303">
        <v>8</v>
      </c>
      <c r="D530" s="269">
        <v>23788</v>
      </c>
      <c r="E530" s="269">
        <v>23788</v>
      </c>
    </row>
    <row r="531" spans="1:5" s="256" customFormat="1" ht="15.6" customHeight="1" x14ac:dyDescent="0.25">
      <c r="A531" s="301" t="s">
        <v>6503</v>
      </c>
      <c r="B531" s="302" t="s">
        <v>6504</v>
      </c>
      <c r="C531" s="303">
        <v>4</v>
      </c>
      <c r="D531" s="269">
        <v>24885</v>
      </c>
      <c r="E531" s="269">
        <v>24885</v>
      </c>
    </row>
    <row r="532" spans="1:5" s="256" customFormat="1" ht="15.6" customHeight="1" x14ac:dyDescent="0.25">
      <c r="A532" s="301" t="s">
        <v>6505</v>
      </c>
      <c r="B532" s="302" t="s">
        <v>6504</v>
      </c>
      <c r="C532" s="303">
        <v>4</v>
      </c>
      <c r="D532" s="269">
        <v>7631.36</v>
      </c>
      <c r="E532" s="269">
        <v>15000</v>
      </c>
    </row>
    <row r="533" spans="1:5" s="256" customFormat="1" ht="15.6" customHeight="1" x14ac:dyDescent="0.25">
      <c r="A533" s="301" t="s">
        <v>6506</v>
      </c>
      <c r="B533" s="302" t="s">
        <v>6169</v>
      </c>
      <c r="C533" s="303">
        <v>1</v>
      </c>
      <c r="D533" s="269">
        <v>10000</v>
      </c>
      <c r="E533" s="269">
        <v>10000</v>
      </c>
    </row>
    <row r="534" spans="1:5" s="256" customFormat="1" ht="15.6" customHeight="1" x14ac:dyDescent="0.25">
      <c r="A534" s="301" t="s">
        <v>6507</v>
      </c>
      <c r="B534" s="302" t="s">
        <v>6169</v>
      </c>
      <c r="C534" s="303">
        <v>1</v>
      </c>
      <c r="D534" s="279">
        <v>13788</v>
      </c>
      <c r="E534" s="279">
        <v>13788</v>
      </c>
    </row>
    <row r="535" spans="1:5" s="256" customFormat="1" ht="15.6" customHeight="1" x14ac:dyDescent="0.25">
      <c r="A535" s="301" t="s">
        <v>6508</v>
      </c>
      <c r="B535" s="302" t="s">
        <v>6169</v>
      </c>
      <c r="C535" s="303">
        <v>3</v>
      </c>
      <c r="D535" s="269">
        <v>13788</v>
      </c>
      <c r="E535" s="269">
        <v>16286</v>
      </c>
    </row>
    <row r="536" spans="1:5" s="256" customFormat="1" ht="15.6" customHeight="1" x14ac:dyDescent="0.25">
      <c r="A536" s="301" t="s">
        <v>6509</v>
      </c>
      <c r="B536" s="302" t="s">
        <v>6169</v>
      </c>
      <c r="C536" s="303">
        <v>6</v>
      </c>
      <c r="D536" s="269">
        <v>12622</v>
      </c>
      <c r="E536" s="269">
        <v>12622</v>
      </c>
    </row>
    <row r="537" spans="1:5" s="256" customFormat="1" ht="15.6" customHeight="1" x14ac:dyDescent="0.25">
      <c r="A537" s="301" t="s">
        <v>6510</v>
      </c>
      <c r="B537" s="302" t="s">
        <v>6169</v>
      </c>
      <c r="C537" s="303">
        <v>5</v>
      </c>
      <c r="D537" s="269">
        <v>12000</v>
      </c>
      <c r="E537" s="269">
        <v>12000</v>
      </c>
    </row>
    <row r="538" spans="1:5" s="256" customFormat="1" ht="15.6" customHeight="1" x14ac:dyDescent="0.25">
      <c r="A538" s="301" t="s">
        <v>6511</v>
      </c>
      <c r="B538" s="302" t="s">
        <v>6169</v>
      </c>
      <c r="C538" s="303">
        <v>15</v>
      </c>
      <c r="D538" s="269">
        <v>9919</v>
      </c>
      <c r="E538" s="269">
        <v>9919</v>
      </c>
    </row>
    <row r="539" spans="1:5" s="256" customFormat="1" ht="15.6" customHeight="1" x14ac:dyDescent="0.25">
      <c r="A539" s="301" t="s">
        <v>6512</v>
      </c>
      <c r="B539" s="302" t="s">
        <v>6513</v>
      </c>
      <c r="C539" s="303">
        <v>8</v>
      </c>
      <c r="D539" s="269">
        <v>14000</v>
      </c>
      <c r="E539" s="269">
        <v>14000</v>
      </c>
    </row>
    <row r="540" spans="1:5" s="256" customFormat="1" ht="15.6" customHeight="1" x14ac:dyDescent="0.25">
      <c r="A540" s="301" t="s">
        <v>6514</v>
      </c>
      <c r="B540" s="302" t="s">
        <v>6515</v>
      </c>
      <c r="C540" s="303">
        <v>1</v>
      </c>
      <c r="D540" s="269">
        <v>6556.62</v>
      </c>
      <c r="E540" s="269">
        <v>6556.62</v>
      </c>
    </row>
    <row r="541" spans="1:5" s="256" customFormat="1" ht="15.6" customHeight="1" x14ac:dyDescent="0.25">
      <c r="A541" s="301" t="s">
        <v>6516</v>
      </c>
      <c r="B541" s="302" t="s">
        <v>6517</v>
      </c>
      <c r="C541" s="303">
        <v>1</v>
      </c>
      <c r="D541" s="269">
        <v>7326.5</v>
      </c>
      <c r="E541" s="269">
        <v>7326.5</v>
      </c>
    </row>
    <row r="542" spans="1:5" s="256" customFormat="1" ht="15.6" customHeight="1" x14ac:dyDescent="0.25">
      <c r="A542" s="301" t="s">
        <v>6518</v>
      </c>
      <c r="B542" s="302" t="s">
        <v>6517</v>
      </c>
      <c r="C542" s="303">
        <v>1</v>
      </c>
      <c r="D542" s="269">
        <v>22152.52</v>
      </c>
      <c r="E542" s="269">
        <v>22152.52</v>
      </c>
    </row>
    <row r="543" spans="1:5" s="256" customFormat="1" ht="15.6" customHeight="1" x14ac:dyDescent="0.25">
      <c r="A543" s="301" t="s">
        <v>6519</v>
      </c>
      <c r="B543" s="302" t="s">
        <v>6517</v>
      </c>
      <c r="C543" s="303">
        <v>5</v>
      </c>
      <c r="D543" s="269">
        <v>20207.14</v>
      </c>
      <c r="E543" s="269">
        <v>20207.14</v>
      </c>
    </row>
    <row r="544" spans="1:5" s="256" customFormat="1" ht="15.6" customHeight="1" x14ac:dyDescent="0.25">
      <c r="A544" s="301" t="s">
        <v>6520</v>
      </c>
      <c r="B544" s="302" t="s">
        <v>6517</v>
      </c>
      <c r="C544" s="303">
        <v>7</v>
      </c>
      <c r="D544" s="269">
        <v>6175</v>
      </c>
      <c r="E544" s="269">
        <v>8756</v>
      </c>
    </row>
    <row r="545" spans="1:5" s="256" customFormat="1" ht="15.6" customHeight="1" x14ac:dyDescent="0.25">
      <c r="A545" s="301" t="s">
        <v>6521</v>
      </c>
      <c r="B545" s="302" t="s">
        <v>6517</v>
      </c>
      <c r="C545" s="303">
        <v>1</v>
      </c>
      <c r="D545" s="269">
        <v>7365</v>
      </c>
      <c r="E545" s="269">
        <v>7365</v>
      </c>
    </row>
    <row r="546" spans="1:5" s="256" customFormat="1" ht="15.6" customHeight="1" x14ac:dyDescent="0.25">
      <c r="A546" s="301" t="s">
        <v>6522</v>
      </c>
      <c r="B546" s="302" t="s">
        <v>6517</v>
      </c>
      <c r="C546" s="303">
        <v>1</v>
      </c>
      <c r="D546" s="269">
        <v>9170</v>
      </c>
      <c r="E546" s="269">
        <v>9170</v>
      </c>
    </row>
    <row r="547" spans="1:5" s="256" customFormat="1" ht="15.6" customHeight="1" x14ac:dyDescent="0.25">
      <c r="A547" s="301" t="s">
        <v>6523</v>
      </c>
      <c r="B547" s="302" t="s">
        <v>6185</v>
      </c>
      <c r="C547" s="303">
        <v>5</v>
      </c>
      <c r="D547" s="269">
        <v>3822.4</v>
      </c>
      <c r="E547" s="269">
        <v>3822.4</v>
      </c>
    </row>
    <row r="548" spans="1:5" s="256" customFormat="1" ht="15.6" customHeight="1" x14ac:dyDescent="0.25">
      <c r="A548" s="301" t="s">
        <v>6524</v>
      </c>
      <c r="B548" s="302" t="s">
        <v>6185</v>
      </c>
      <c r="C548" s="303">
        <v>1</v>
      </c>
      <c r="D548" s="269">
        <v>6634.5</v>
      </c>
      <c r="E548" s="269">
        <v>6634.5</v>
      </c>
    </row>
    <row r="549" spans="1:5" s="256" customFormat="1" ht="15.6" customHeight="1" x14ac:dyDescent="0.25">
      <c r="A549" s="301" t="s">
        <v>6525</v>
      </c>
      <c r="B549" s="302" t="s">
        <v>6185</v>
      </c>
      <c r="C549" s="303">
        <v>1</v>
      </c>
      <c r="D549" s="269">
        <v>7284.5</v>
      </c>
      <c r="E549" s="269">
        <v>7284.5</v>
      </c>
    </row>
    <row r="550" spans="1:5" s="256" customFormat="1" ht="15.6" customHeight="1" x14ac:dyDescent="0.25">
      <c r="A550" s="301" t="s">
        <v>6526</v>
      </c>
      <c r="B550" s="302" t="s">
        <v>6185</v>
      </c>
      <c r="C550" s="303">
        <v>11</v>
      </c>
      <c r="D550" s="269">
        <v>4250.62</v>
      </c>
      <c r="E550" s="269">
        <v>4250.62</v>
      </c>
    </row>
    <row r="551" spans="1:5" s="256" customFormat="1" ht="15.6" customHeight="1" x14ac:dyDescent="0.25">
      <c r="A551" s="301" t="s">
        <v>6527</v>
      </c>
      <c r="B551" s="302" t="s">
        <v>6185</v>
      </c>
      <c r="C551" s="303">
        <v>8</v>
      </c>
      <c r="D551" s="269">
        <v>5357.1</v>
      </c>
      <c r="E551" s="269">
        <v>5357.1</v>
      </c>
    </row>
    <row r="552" spans="1:5" s="256" customFormat="1" ht="15.6" customHeight="1" x14ac:dyDescent="0.25">
      <c r="A552" s="301" t="s">
        <v>6528</v>
      </c>
      <c r="B552" s="302" t="s">
        <v>6185</v>
      </c>
      <c r="C552" s="303">
        <v>48</v>
      </c>
      <c r="D552" s="269">
        <v>3822.4</v>
      </c>
      <c r="E552" s="269">
        <v>6175</v>
      </c>
    </row>
    <row r="553" spans="1:5" s="256" customFormat="1" ht="15.6" customHeight="1" x14ac:dyDescent="0.25">
      <c r="A553" s="301" t="s">
        <v>6529</v>
      </c>
      <c r="B553" s="302" t="s">
        <v>6185</v>
      </c>
      <c r="C553" s="303">
        <v>2</v>
      </c>
      <c r="D553" s="269">
        <v>7000</v>
      </c>
      <c r="E553" s="269">
        <v>7000</v>
      </c>
    </row>
    <row r="554" spans="1:5" s="256" customFormat="1" ht="15.6" customHeight="1" x14ac:dyDescent="0.25">
      <c r="A554" s="301" t="s">
        <v>6530</v>
      </c>
      <c r="B554" s="302" t="s">
        <v>6185</v>
      </c>
      <c r="C554" s="303">
        <v>2</v>
      </c>
      <c r="D554" s="269">
        <v>6114.78</v>
      </c>
      <c r="E554" s="269">
        <v>6114.78</v>
      </c>
    </row>
    <row r="555" spans="1:5" s="256" customFormat="1" ht="15.6" customHeight="1" x14ac:dyDescent="0.25">
      <c r="A555" s="301" t="s">
        <v>6531</v>
      </c>
      <c r="B555" s="302" t="s">
        <v>6185</v>
      </c>
      <c r="C555" s="303">
        <v>16</v>
      </c>
      <c r="D555" s="269">
        <v>8000</v>
      </c>
      <c r="E555" s="269">
        <v>8000</v>
      </c>
    </row>
    <row r="556" spans="1:5" s="256" customFormat="1" ht="15.6" customHeight="1" x14ac:dyDescent="0.25">
      <c r="A556" s="301" t="s">
        <v>6532</v>
      </c>
      <c r="B556" s="302" t="s">
        <v>6185</v>
      </c>
      <c r="C556" s="303">
        <v>31</v>
      </c>
      <c r="D556" s="269">
        <v>8826.9599999999991</v>
      </c>
      <c r="E556" s="269">
        <v>8826.9599999999991</v>
      </c>
    </row>
    <row r="557" spans="1:5" s="256" customFormat="1" ht="15.6" customHeight="1" x14ac:dyDescent="0.25">
      <c r="A557" s="301" t="s">
        <v>6533</v>
      </c>
      <c r="B557" s="302" t="s">
        <v>6185</v>
      </c>
      <c r="C557" s="303">
        <v>2</v>
      </c>
      <c r="D557" s="269">
        <v>6159.78</v>
      </c>
      <c r="E557" s="269">
        <v>6159.78</v>
      </c>
    </row>
    <row r="558" spans="1:5" s="256" customFormat="1" ht="15.6" customHeight="1" x14ac:dyDescent="0.25">
      <c r="A558" s="301" t="s">
        <v>6534</v>
      </c>
      <c r="B558" s="302" t="s">
        <v>6185</v>
      </c>
      <c r="C558" s="303">
        <v>6</v>
      </c>
      <c r="D558" s="269">
        <v>11288</v>
      </c>
      <c r="E558" s="269">
        <v>11288</v>
      </c>
    </row>
    <row r="559" spans="1:5" s="256" customFormat="1" ht="15.6" customHeight="1" x14ac:dyDescent="0.25">
      <c r="A559" s="301" t="s">
        <v>6535</v>
      </c>
      <c r="B559" s="302" t="s">
        <v>6185</v>
      </c>
      <c r="C559" s="303">
        <v>1</v>
      </c>
      <c r="D559" s="269">
        <v>6010</v>
      </c>
      <c r="E559" s="269">
        <v>6010</v>
      </c>
    </row>
    <row r="560" spans="1:5" s="256" customFormat="1" ht="15.6" customHeight="1" x14ac:dyDescent="0.25">
      <c r="A560" s="301" t="s">
        <v>6536</v>
      </c>
      <c r="B560" s="302" t="s">
        <v>6185</v>
      </c>
      <c r="C560" s="303">
        <v>6</v>
      </c>
      <c r="D560" s="269">
        <v>23856</v>
      </c>
      <c r="E560" s="269">
        <v>23856</v>
      </c>
    </row>
    <row r="561" spans="1:5" s="256" customFormat="1" ht="15.6" customHeight="1" x14ac:dyDescent="0.25">
      <c r="A561" s="301" t="s">
        <v>6537</v>
      </c>
      <c r="B561" s="302" t="s">
        <v>6185</v>
      </c>
      <c r="C561" s="303">
        <v>9</v>
      </c>
      <c r="D561" s="269">
        <v>7631.36</v>
      </c>
      <c r="E561" s="269">
        <v>7631.36</v>
      </c>
    </row>
    <row r="562" spans="1:5" s="256" customFormat="1" ht="15.6" customHeight="1" x14ac:dyDescent="0.25">
      <c r="A562" s="301" t="s">
        <v>6538</v>
      </c>
      <c r="B562" s="302" t="s">
        <v>6185</v>
      </c>
      <c r="C562" s="303">
        <v>3</v>
      </c>
      <c r="D562" s="269">
        <v>6487.2</v>
      </c>
      <c r="E562" s="269">
        <v>6487.2</v>
      </c>
    </row>
    <row r="563" spans="1:5" s="256" customFormat="1" ht="15.6" customHeight="1" x14ac:dyDescent="0.25">
      <c r="A563" s="301" t="s">
        <v>6539</v>
      </c>
      <c r="B563" s="302" t="s">
        <v>6185</v>
      </c>
      <c r="C563" s="303">
        <v>1</v>
      </c>
      <c r="D563" s="279">
        <v>18500</v>
      </c>
      <c r="E563" s="279">
        <v>18500</v>
      </c>
    </row>
    <row r="564" spans="1:5" s="256" customFormat="1" ht="15.6" customHeight="1" x14ac:dyDescent="0.25">
      <c r="A564" s="301" t="s">
        <v>6540</v>
      </c>
      <c r="B564" s="302" t="s">
        <v>6185</v>
      </c>
      <c r="C564" s="303">
        <v>23</v>
      </c>
      <c r="D564" s="279">
        <v>6497.7</v>
      </c>
      <c r="E564" s="279">
        <v>6497.7</v>
      </c>
    </row>
    <row r="565" spans="1:5" s="256" customFormat="1" ht="15.6" customHeight="1" x14ac:dyDescent="0.25">
      <c r="A565" s="301" t="s">
        <v>6541</v>
      </c>
      <c r="B565" s="302" t="s">
        <v>6542</v>
      </c>
      <c r="C565" s="303">
        <v>8</v>
      </c>
      <c r="D565" s="279">
        <v>17811</v>
      </c>
      <c r="E565" s="279">
        <v>17811</v>
      </c>
    </row>
    <row r="566" spans="1:5" s="256" customFormat="1" ht="15.6" customHeight="1" x14ac:dyDescent="0.25">
      <c r="A566" s="301" t="s">
        <v>6543</v>
      </c>
      <c r="B566" s="302" t="s">
        <v>6542</v>
      </c>
      <c r="C566" s="303">
        <v>2</v>
      </c>
      <c r="D566" s="279">
        <v>17811</v>
      </c>
      <c r="E566" s="279">
        <v>17811</v>
      </c>
    </row>
    <row r="567" spans="1:5" s="256" customFormat="1" ht="15.6" customHeight="1" x14ac:dyDescent="0.25">
      <c r="A567" s="301" t="s">
        <v>6544</v>
      </c>
      <c r="B567" s="302" t="s">
        <v>6545</v>
      </c>
      <c r="C567" s="303">
        <v>8</v>
      </c>
      <c r="D567" s="279">
        <v>15721</v>
      </c>
      <c r="E567" s="279">
        <v>15721</v>
      </c>
    </row>
    <row r="568" spans="1:5" s="256" customFormat="1" ht="15.6" customHeight="1" x14ac:dyDescent="0.25">
      <c r="A568" s="301" t="s">
        <v>6543</v>
      </c>
      <c r="B568" s="302" t="s">
        <v>6546</v>
      </c>
      <c r="C568" s="303">
        <v>3</v>
      </c>
      <c r="D568" s="279">
        <v>15784</v>
      </c>
      <c r="E568" s="279">
        <v>15784</v>
      </c>
    </row>
    <row r="569" spans="1:5" s="256" customFormat="1" ht="15.6" customHeight="1" x14ac:dyDescent="0.25">
      <c r="A569" s="301" t="s">
        <v>6547</v>
      </c>
      <c r="B569" s="302" t="s">
        <v>6548</v>
      </c>
      <c r="C569" s="303">
        <v>4</v>
      </c>
      <c r="D569" s="279">
        <v>35190</v>
      </c>
      <c r="E569" s="279">
        <v>35190</v>
      </c>
    </row>
    <row r="570" spans="1:5" s="256" customFormat="1" ht="15.6" customHeight="1" x14ac:dyDescent="0.25">
      <c r="A570" s="301" t="s">
        <v>6549</v>
      </c>
      <c r="B570" s="302" t="s">
        <v>6550</v>
      </c>
      <c r="C570" s="303">
        <v>9</v>
      </c>
      <c r="D570" s="279">
        <v>25378</v>
      </c>
      <c r="E570" s="279">
        <v>25378</v>
      </c>
    </row>
    <row r="571" spans="1:5" s="256" customFormat="1" ht="15.6" customHeight="1" x14ac:dyDescent="0.25">
      <c r="A571" s="301" t="s">
        <v>6551</v>
      </c>
      <c r="B571" s="302" t="s">
        <v>6552</v>
      </c>
      <c r="C571" s="303">
        <v>9</v>
      </c>
      <c r="D571" s="279">
        <v>28060.17</v>
      </c>
      <c r="E571" s="279">
        <v>28060.17</v>
      </c>
    </row>
    <row r="572" spans="1:5" s="256" customFormat="1" ht="15.6" customHeight="1" x14ac:dyDescent="0.25">
      <c r="A572" s="301" t="s">
        <v>6553</v>
      </c>
      <c r="B572" s="302" t="s">
        <v>6554</v>
      </c>
      <c r="C572" s="303">
        <v>5</v>
      </c>
      <c r="D572" s="279">
        <v>40595</v>
      </c>
      <c r="E572" s="279">
        <v>40595</v>
      </c>
    </row>
    <row r="573" spans="1:5" s="256" customFormat="1" ht="15.6" customHeight="1" x14ac:dyDescent="0.25">
      <c r="A573" s="301" t="s">
        <v>6555</v>
      </c>
      <c r="B573" s="302" t="s">
        <v>6556</v>
      </c>
      <c r="C573" s="303">
        <v>2</v>
      </c>
      <c r="D573" s="279">
        <v>40611</v>
      </c>
      <c r="E573" s="279">
        <v>40611</v>
      </c>
    </row>
    <row r="574" spans="1:5" s="256" customFormat="1" ht="15.6" customHeight="1" x14ac:dyDescent="0.25">
      <c r="A574" s="301" t="s">
        <v>6557</v>
      </c>
      <c r="B574" s="302" t="s">
        <v>6558</v>
      </c>
      <c r="C574" s="303">
        <v>20</v>
      </c>
      <c r="D574" s="279">
        <v>19812</v>
      </c>
      <c r="E574" s="279">
        <v>19812</v>
      </c>
    </row>
    <row r="575" spans="1:5" s="256" customFormat="1" ht="15.6" customHeight="1" x14ac:dyDescent="0.25">
      <c r="A575" s="301" t="s">
        <v>6559</v>
      </c>
      <c r="B575" s="302" t="s">
        <v>6560</v>
      </c>
      <c r="C575" s="303">
        <v>14</v>
      </c>
      <c r="D575" s="279">
        <v>32091</v>
      </c>
      <c r="E575" s="279">
        <v>32091</v>
      </c>
    </row>
    <row r="576" spans="1:5" s="256" customFormat="1" ht="15.6" customHeight="1" x14ac:dyDescent="0.25">
      <c r="A576" s="301" t="s">
        <v>6561</v>
      </c>
      <c r="B576" s="302" t="s">
        <v>6562</v>
      </c>
      <c r="C576" s="303">
        <v>2</v>
      </c>
      <c r="D576" s="279">
        <v>24182</v>
      </c>
      <c r="E576" s="279">
        <v>24182</v>
      </c>
    </row>
    <row r="577" spans="1:5" s="256" customFormat="1" ht="15.6" customHeight="1" x14ac:dyDescent="0.25">
      <c r="A577" s="301" t="s">
        <v>6563</v>
      </c>
      <c r="B577" s="302" t="s">
        <v>6564</v>
      </c>
      <c r="C577" s="303">
        <v>2</v>
      </c>
      <c r="D577" s="279">
        <v>30526</v>
      </c>
      <c r="E577" s="279">
        <v>30526</v>
      </c>
    </row>
    <row r="578" spans="1:5" s="256" customFormat="1" ht="15.6" customHeight="1" x14ac:dyDescent="0.25">
      <c r="A578" s="301" t="s">
        <v>6565</v>
      </c>
      <c r="B578" s="302" t="s">
        <v>6251</v>
      </c>
      <c r="C578" s="303">
        <v>2</v>
      </c>
      <c r="D578" s="279">
        <v>16804</v>
      </c>
      <c r="E578" s="279">
        <v>16804</v>
      </c>
    </row>
    <row r="579" spans="1:5" s="256" customFormat="1" ht="15.6" customHeight="1" x14ac:dyDescent="0.25">
      <c r="A579" s="301" t="s">
        <v>6566</v>
      </c>
      <c r="B579" s="302" t="s">
        <v>6567</v>
      </c>
      <c r="C579" s="303">
        <v>14</v>
      </c>
      <c r="D579" s="279">
        <v>23090</v>
      </c>
      <c r="E579" s="279">
        <v>23090</v>
      </c>
    </row>
    <row r="580" spans="1:5" ht="13.2" x14ac:dyDescent="0.25">
      <c r="A580" s="282"/>
      <c r="B580" s="290" t="s">
        <v>4306</v>
      </c>
      <c r="C580" s="274">
        <f>SUM(C446:C579)</f>
        <v>1264</v>
      </c>
    </row>
    <row r="581" spans="1:5" ht="13.2" x14ac:dyDescent="0.25">
      <c r="A581" s="282"/>
      <c r="B581" s="305"/>
      <c r="C581" s="306"/>
    </row>
    <row r="582" spans="1:5" s="61" customFormat="1" ht="13.2" x14ac:dyDescent="0.25">
      <c r="A582" s="50"/>
      <c r="B582" s="300"/>
      <c r="C582" s="52"/>
      <c r="D582" s="53"/>
      <c r="E582" s="53"/>
    </row>
    <row r="583" spans="1:5" s="293" customFormat="1" ht="12.75" customHeight="1" x14ac:dyDescent="0.25">
      <c r="A583" s="715" t="s">
        <v>4237</v>
      </c>
      <c r="B583" s="716"/>
      <c r="C583" s="307"/>
      <c r="D583" s="307"/>
      <c r="E583" s="307"/>
    </row>
    <row r="584" spans="1:5" s="61" customFormat="1" ht="13.2" x14ac:dyDescent="0.25">
      <c r="A584" s="79" t="s">
        <v>4303</v>
      </c>
      <c r="B584" s="79" t="s">
        <v>4303</v>
      </c>
      <c r="C584" s="308">
        <v>0</v>
      </c>
      <c r="D584" s="44">
        <v>0</v>
      </c>
      <c r="E584" s="44">
        <v>0</v>
      </c>
    </row>
    <row r="585" spans="1:5" s="293" customFormat="1" ht="13.2" x14ac:dyDescent="0.25">
      <c r="A585" s="309" t="s">
        <v>517</v>
      </c>
      <c r="B585" s="310" t="s">
        <v>4307</v>
      </c>
      <c r="C585" s="311">
        <f>SUM(C584)</f>
        <v>0</v>
      </c>
      <c r="D585" s="291" t="s">
        <v>517</v>
      </c>
      <c r="E585" s="292" t="s">
        <v>517</v>
      </c>
    </row>
  </sheetData>
  <mergeCells count="15">
    <mergeCell ref="A583:B58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91:B91"/>
    <mergeCell ref="A437:B437"/>
    <mergeCell ref="A444:B444"/>
    <mergeCell ref="A445:B445"/>
  </mergeCells>
  <printOptions horizontalCentered="1"/>
  <pageMargins left="0.7" right="0.7" top="0.75" bottom="0.75" header="0.31500000000000006" footer="0.31500000000000006"/>
  <pageSetup orientation="portrait" horizontalDpi="300" verticalDpi="300" r:id="rId1"/>
  <headerFooter scaleWithDoc="0" alignWithMargins="0"/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381C5-A43C-4E60-9707-DC711C980577}">
  <dimension ref="A2:K417"/>
  <sheetViews>
    <sheetView showGridLines="0" zoomScale="88" zoomScaleNormal="88" zoomScaleSheetLayoutView="115" workbookViewId="0">
      <selection activeCell="H410" sqref="H410"/>
    </sheetView>
    <sheetView workbookViewId="1"/>
  </sheetViews>
  <sheetFormatPr baseColWidth="10" defaultColWidth="11.44140625" defaultRowHeight="13.2" x14ac:dyDescent="0.25"/>
  <cols>
    <col min="1" max="1" width="13.77734375" style="66" customWidth="1"/>
    <col min="2" max="2" width="44.88671875" style="314" customWidth="1"/>
    <col min="3" max="3" width="14.33203125" style="226" customWidth="1"/>
    <col min="4" max="4" width="10.5546875" style="226" customWidth="1"/>
    <col min="5" max="5" width="14.88671875" style="226" customWidth="1"/>
    <col min="6" max="6" width="11.5546875" style="226" customWidth="1"/>
    <col min="7" max="7" width="12.109375" style="226" customWidth="1"/>
    <col min="8" max="8" width="12.5546875" style="226" customWidth="1"/>
    <col min="9" max="9" width="11.5546875" style="226" customWidth="1"/>
    <col min="10" max="10" width="8.88671875" style="226" customWidth="1"/>
    <col min="11" max="11" width="11.5546875" style="226" customWidth="1"/>
    <col min="12" max="16384" width="11.44140625" style="61"/>
  </cols>
  <sheetData>
    <row r="2" spans="1:11" s="63" customFormat="1" x14ac:dyDescent="0.25">
      <c r="A2" s="732" t="s">
        <v>4225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</row>
    <row r="3" spans="1:11" s="63" customFormat="1" x14ac:dyDescent="0.25">
      <c r="A3" s="733" t="s">
        <v>41</v>
      </c>
      <c r="B3" s="733"/>
      <c r="C3" s="733"/>
      <c r="D3" s="733"/>
      <c r="E3" s="733"/>
      <c r="F3" s="733"/>
      <c r="G3" s="733"/>
      <c r="H3" s="733"/>
      <c r="I3" s="733"/>
      <c r="J3" s="733"/>
      <c r="K3" s="733"/>
    </row>
    <row r="4" spans="1:11" s="63" customFormat="1" x14ac:dyDescent="0.25">
      <c r="A4" s="733" t="s">
        <v>4226</v>
      </c>
      <c r="B4" s="733"/>
      <c r="C4" s="733"/>
      <c r="D4" s="733"/>
      <c r="E4" s="733"/>
      <c r="F4" s="733"/>
      <c r="G4" s="733"/>
      <c r="H4" s="733"/>
      <c r="I4" s="733"/>
      <c r="J4" s="733"/>
      <c r="K4" s="733"/>
    </row>
    <row r="5" spans="1:11" s="63" customFormat="1" x14ac:dyDescent="0.25">
      <c r="A5" s="733" t="s">
        <v>4309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</row>
    <row r="6" spans="1:11" s="63" customFormat="1" x14ac:dyDescent="0.25">
      <c r="A6" s="734" t="s">
        <v>4290</v>
      </c>
      <c r="B6" s="734"/>
      <c r="C6" s="734"/>
      <c r="D6" s="734"/>
      <c r="E6" s="734"/>
      <c r="F6" s="734"/>
      <c r="G6" s="734"/>
      <c r="H6" s="734"/>
      <c r="I6" s="734"/>
      <c r="J6" s="734"/>
      <c r="K6" s="734"/>
    </row>
    <row r="7" spans="1:11" s="63" customFormat="1" x14ac:dyDescent="0.25">
      <c r="A7" s="66"/>
      <c r="B7" s="314"/>
      <c r="C7" s="315"/>
      <c r="D7" s="315"/>
      <c r="E7" s="315"/>
      <c r="F7" s="315"/>
      <c r="G7" s="315"/>
      <c r="H7" s="315"/>
      <c r="I7" s="315"/>
      <c r="J7" s="315"/>
      <c r="K7" s="315"/>
    </row>
    <row r="8" spans="1:11" s="63" customFormat="1" x14ac:dyDescent="0.25">
      <c r="A8" s="735" t="s">
        <v>4310</v>
      </c>
      <c r="B8" s="735"/>
      <c r="C8" s="735"/>
      <c r="D8" s="316" t="s">
        <v>517</v>
      </c>
      <c r="E8" s="316" t="s">
        <v>517</v>
      </c>
      <c r="F8" s="316" t="s">
        <v>517</v>
      </c>
      <c r="G8" s="316" t="s">
        <v>517</v>
      </c>
      <c r="H8" s="316" t="s">
        <v>517</v>
      </c>
      <c r="I8" s="316" t="s">
        <v>517</v>
      </c>
      <c r="J8" s="316" t="s">
        <v>517</v>
      </c>
      <c r="K8" s="316" t="s">
        <v>517</v>
      </c>
    </row>
    <row r="9" spans="1:11" s="63" customFormat="1" ht="21.75" customHeight="1" x14ac:dyDescent="0.25">
      <c r="A9" s="726" t="s">
        <v>4311</v>
      </c>
      <c r="B9" s="728" t="s">
        <v>4292</v>
      </c>
      <c r="C9" s="730" t="s">
        <v>4312</v>
      </c>
      <c r="D9" s="730" t="s">
        <v>4312</v>
      </c>
      <c r="E9" s="730" t="s">
        <v>4312</v>
      </c>
      <c r="F9" s="730" t="s">
        <v>4312</v>
      </c>
      <c r="G9" s="730" t="s">
        <v>4313</v>
      </c>
      <c r="H9" s="730" t="s">
        <v>4313</v>
      </c>
      <c r="I9" s="730" t="s">
        <v>4313</v>
      </c>
      <c r="J9" s="730" t="s">
        <v>4313</v>
      </c>
      <c r="K9" s="731" t="s">
        <v>4313</v>
      </c>
    </row>
    <row r="10" spans="1:11" s="63" customFormat="1" ht="27" customHeight="1" x14ac:dyDescent="0.25">
      <c r="A10" s="727" t="s">
        <v>4311</v>
      </c>
      <c r="B10" s="729" t="s">
        <v>4314</v>
      </c>
      <c r="C10" s="317" t="s">
        <v>4315</v>
      </c>
      <c r="D10" s="317" t="s">
        <v>4316</v>
      </c>
      <c r="E10" s="317" t="s">
        <v>4317</v>
      </c>
      <c r="F10" s="317" t="s">
        <v>4318</v>
      </c>
      <c r="G10" s="319" t="s">
        <v>4319</v>
      </c>
      <c r="H10" s="319" t="s">
        <v>4320</v>
      </c>
      <c r="I10" s="317" t="s">
        <v>4321</v>
      </c>
      <c r="J10" s="317" t="s">
        <v>4322</v>
      </c>
      <c r="K10" s="317" t="s">
        <v>4318</v>
      </c>
    </row>
    <row r="11" spans="1:11" s="63" customFormat="1" x14ac:dyDescent="0.25">
      <c r="A11" s="190" t="s">
        <v>5824</v>
      </c>
      <c r="B11" s="174" t="s">
        <v>6568</v>
      </c>
      <c r="C11" s="78">
        <v>7880</v>
      </c>
      <c r="D11" s="72">
        <v>1640</v>
      </c>
      <c r="E11" s="72">
        <v>20493</v>
      </c>
      <c r="F11" s="77">
        <v>30013</v>
      </c>
      <c r="G11" s="77">
        <v>2626.666666666667</v>
      </c>
      <c r="H11" s="77">
        <v>0</v>
      </c>
      <c r="I11" s="77">
        <v>11820</v>
      </c>
      <c r="J11" s="77">
        <v>0</v>
      </c>
      <c r="K11" s="77">
        <v>14446.666666666668</v>
      </c>
    </row>
    <row r="12" spans="1:11" s="63" customFormat="1" ht="26.4" x14ac:dyDescent="0.25">
      <c r="A12" s="190" t="s">
        <v>5826</v>
      </c>
      <c r="B12" s="174" t="s">
        <v>6569</v>
      </c>
      <c r="C12" s="78">
        <v>8811</v>
      </c>
      <c r="D12" s="72">
        <v>1640</v>
      </c>
      <c r="E12" s="72">
        <v>28826</v>
      </c>
      <c r="F12" s="77">
        <v>39277</v>
      </c>
      <c r="G12" s="77">
        <v>2937</v>
      </c>
      <c r="H12" s="77">
        <v>0</v>
      </c>
      <c r="I12" s="77">
        <v>13216.5</v>
      </c>
      <c r="J12" s="77">
        <v>0</v>
      </c>
      <c r="K12" s="77">
        <v>16153.5</v>
      </c>
    </row>
    <row r="13" spans="1:11" s="63" customFormat="1" ht="18" customHeight="1" x14ac:dyDescent="0.25">
      <c r="A13" s="190" t="s">
        <v>5828</v>
      </c>
      <c r="B13" s="174" t="s">
        <v>6568</v>
      </c>
      <c r="C13" s="78">
        <v>7880</v>
      </c>
      <c r="D13" s="72">
        <v>1640</v>
      </c>
      <c r="E13" s="72">
        <v>20493</v>
      </c>
      <c r="F13" s="77">
        <v>30013</v>
      </c>
      <c r="G13" s="77">
        <v>2626.666666666667</v>
      </c>
      <c r="H13" s="77">
        <v>0</v>
      </c>
      <c r="I13" s="77">
        <v>11820</v>
      </c>
      <c r="J13" s="77">
        <v>0</v>
      </c>
      <c r="K13" s="77">
        <v>14446.666666666668</v>
      </c>
    </row>
    <row r="14" spans="1:11" s="63" customFormat="1" ht="18" customHeight="1" x14ac:dyDescent="0.25">
      <c r="A14" s="190" t="s">
        <v>5829</v>
      </c>
      <c r="B14" s="174" t="s">
        <v>6570</v>
      </c>
      <c r="C14" s="78">
        <v>11056</v>
      </c>
      <c r="D14" s="72">
        <v>1640</v>
      </c>
      <c r="E14" s="72">
        <v>65323</v>
      </c>
      <c r="F14" s="77">
        <v>78019</v>
      </c>
      <c r="G14" s="77">
        <v>3685.3333333333335</v>
      </c>
      <c r="H14" s="77">
        <v>0</v>
      </c>
      <c r="I14" s="77">
        <v>16584</v>
      </c>
      <c r="J14" s="77">
        <v>0</v>
      </c>
      <c r="K14" s="77">
        <v>20269.333333333332</v>
      </c>
    </row>
    <row r="15" spans="1:11" s="63" customFormat="1" ht="18" customHeight="1" x14ac:dyDescent="0.25">
      <c r="A15" s="190" t="s">
        <v>5831</v>
      </c>
      <c r="B15" s="174" t="s">
        <v>6571</v>
      </c>
      <c r="C15" s="78">
        <v>8865</v>
      </c>
      <c r="D15" s="72">
        <v>1640</v>
      </c>
      <c r="E15" s="72">
        <v>34740</v>
      </c>
      <c r="F15" s="77">
        <v>45245</v>
      </c>
      <c r="G15" s="77">
        <v>2955</v>
      </c>
      <c r="H15" s="77">
        <v>0</v>
      </c>
      <c r="I15" s="77">
        <v>13297.5</v>
      </c>
      <c r="J15" s="77">
        <v>0</v>
      </c>
      <c r="K15" s="77">
        <v>16252.5</v>
      </c>
    </row>
    <row r="16" spans="1:11" s="63" customFormat="1" ht="18" customHeight="1" x14ac:dyDescent="0.25">
      <c r="A16" s="190" t="s">
        <v>5833</v>
      </c>
      <c r="B16" s="174" t="s">
        <v>6568</v>
      </c>
      <c r="C16" s="78">
        <v>7880</v>
      </c>
      <c r="D16" s="72">
        <v>1640</v>
      </c>
      <c r="E16" s="72">
        <v>20493</v>
      </c>
      <c r="F16" s="77">
        <v>30013</v>
      </c>
      <c r="G16" s="77">
        <v>2626.666666666667</v>
      </c>
      <c r="H16" s="77">
        <v>0</v>
      </c>
      <c r="I16" s="77">
        <v>11820</v>
      </c>
      <c r="J16" s="77">
        <v>0</v>
      </c>
      <c r="K16" s="77">
        <v>14446.666666666668</v>
      </c>
    </row>
    <row r="17" spans="1:11" s="63" customFormat="1" ht="18" customHeight="1" x14ac:dyDescent="0.25">
      <c r="A17" s="190" t="s">
        <v>5835</v>
      </c>
      <c r="B17" s="174" t="s">
        <v>6402</v>
      </c>
      <c r="C17" s="78">
        <v>13084</v>
      </c>
      <c r="D17" s="72">
        <v>1640</v>
      </c>
      <c r="E17" s="72">
        <v>19878</v>
      </c>
      <c r="F17" s="77">
        <v>34602</v>
      </c>
      <c r="G17" s="77">
        <v>4361.333333333333</v>
      </c>
      <c r="H17" s="77">
        <v>0</v>
      </c>
      <c r="I17" s="77">
        <v>19626</v>
      </c>
      <c r="J17" s="77">
        <v>15300</v>
      </c>
      <c r="K17" s="77">
        <v>39287.333333333328</v>
      </c>
    </row>
    <row r="18" spans="1:11" s="63" customFormat="1" ht="18" customHeight="1" x14ac:dyDescent="0.25">
      <c r="A18" s="190" t="s">
        <v>5837</v>
      </c>
      <c r="B18" s="174" t="s">
        <v>6404</v>
      </c>
      <c r="C18" s="78">
        <v>13044</v>
      </c>
      <c r="D18" s="72">
        <v>1640</v>
      </c>
      <c r="E18" s="72">
        <v>15513</v>
      </c>
      <c r="F18" s="77">
        <v>30197</v>
      </c>
      <c r="G18" s="77">
        <v>4348</v>
      </c>
      <c r="H18" s="77">
        <v>0</v>
      </c>
      <c r="I18" s="77">
        <v>19566</v>
      </c>
      <c r="J18" s="77">
        <v>15300</v>
      </c>
      <c r="K18" s="77">
        <v>39214</v>
      </c>
    </row>
    <row r="19" spans="1:11" s="63" customFormat="1" ht="18" customHeight="1" x14ac:dyDescent="0.25">
      <c r="A19" s="190" t="s">
        <v>5839</v>
      </c>
      <c r="B19" s="174" t="s">
        <v>6572</v>
      </c>
      <c r="C19" s="78">
        <v>11964</v>
      </c>
      <c r="D19" s="72">
        <v>1640</v>
      </c>
      <c r="E19" s="72">
        <v>13878</v>
      </c>
      <c r="F19" s="77">
        <v>27482</v>
      </c>
      <c r="G19" s="77">
        <v>3988</v>
      </c>
      <c r="H19" s="77">
        <v>0</v>
      </c>
      <c r="I19" s="77">
        <v>17946</v>
      </c>
      <c r="J19" s="77">
        <v>15300</v>
      </c>
      <c r="K19" s="77">
        <v>37234</v>
      </c>
    </row>
    <row r="20" spans="1:11" s="63" customFormat="1" ht="18" customHeight="1" x14ac:dyDescent="0.25">
      <c r="A20" s="190" t="s">
        <v>5841</v>
      </c>
      <c r="B20" s="174" t="s">
        <v>6573</v>
      </c>
      <c r="C20" s="78">
        <v>27387</v>
      </c>
      <c r="D20" s="72">
        <v>1640</v>
      </c>
      <c r="E20" s="72">
        <v>31724</v>
      </c>
      <c r="F20" s="77">
        <v>60751</v>
      </c>
      <c r="G20" s="77">
        <v>9129</v>
      </c>
      <c r="H20" s="77">
        <v>0</v>
      </c>
      <c r="I20" s="77">
        <v>41080.5</v>
      </c>
      <c r="J20" s="77">
        <v>15300</v>
      </c>
      <c r="K20" s="77">
        <v>65509.5</v>
      </c>
    </row>
    <row r="21" spans="1:11" s="63" customFormat="1" ht="18" customHeight="1" x14ac:dyDescent="0.25">
      <c r="A21" s="190" t="s">
        <v>5843</v>
      </c>
      <c r="B21" s="174" t="s">
        <v>6574</v>
      </c>
      <c r="C21" s="78">
        <v>29345</v>
      </c>
      <c r="D21" s="72">
        <v>1640</v>
      </c>
      <c r="E21" s="72">
        <v>32430</v>
      </c>
      <c r="F21" s="77">
        <v>63415</v>
      </c>
      <c r="G21" s="77">
        <v>9781.6666666666661</v>
      </c>
      <c r="H21" s="77">
        <v>0</v>
      </c>
      <c r="I21" s="77">
        <v>44017.5</v>
      </c>
      <c r="J21" s="77">
        <v>15300</v>
      </c>
      <c r="K21" s="77">
        <v>69099.166666666657</v>
      </c>
    </row>
    <row r="22" spans="1:11" s="63" customFormat="1" ht="18" customHeight="1" x14ac:dyDescent="0.25">
      <c r="A22" s="190" t="s">
        <v>5845</v>
      </c>
      <c r="B22" s="174" t="s">
        <v>6575</v>
      </c>
      <c r="C22" s="78">
        <v>34150</v>
      </c>
      <c r="D22" s="72">
        <v>1640</v>
      </c>
      <c r="E22" s="72">
        <v>37683</v>
      </c>
      <c r="F22" s="77">
        <v>73473</v>
      </c>
      <c r="G22" s="77">
        <v>11383.333333333332</v>
      </c>
      <c r="H22" s="77">
        <v>0</v>
      </c>
      <c r="I22" s="77">
        <v>51225</v>
      </c>
      <c r="J22" s="77">
        <v>15300</v>
      </c>
      <c r="K22" s="77">
        <v>77908.333333333328</v>
      </c>
    </row>
    <row r="23" spans="1:11" s="63" customFormat="1" ht="18" customHeight="1" x14ac:dyDescent="0.25">
      <c r="A23" s="190" t="s">
        <v>5847</v>
      </c>
      <c r="B23" s="174" t="s">
        <v>6576</v>
      </c>
      <c r="C23" s="78">
        <v>34150</v>
      </c>
      <c r="D23" s="72">
        <v>1640</v>
      </c>
      <c r="E23" s="72">
        <v>37683</v>
      </c>
      <c r="F23" s="77">
        <v>73473</v>
      </c>
      <c r="G23" s="77">
        <v>11383.333333333332</v>
      </c>
      <c r="H23" s="77">
        <v>0</v>
      </c>
      <c r="I23" s="77">
        <v>51225</v>
      </c>
      <c r="J23" s="77">
        <v>15300</v>
      </c>
      <c r="K23" s="77">
        <v>77908.333333333328</v>
      </c>
    </row>
    <row r="24" spans="1:11" s="63" customFormat="1" ht="18" customHeight="1" x14ac:dyDescent="0.25">
      <c r="A24" s="190" t="s">
        <v>5849</v>
      </c>
      <c r="B24" s="174" t="s">
        <v>6577</v>
      </c>
      <c r="C24" s="78">
        <v>31374</v>
      </c>
      <c r="D24" s="72">
        <v>1640</v>
      </c>
      <c r="E24" s="72">
        <v>34537</v>
      </c>
      <c r="F24" s="77">
        <v>67551</v>
      </c>
      <c r="G24" s="77">
        <v>10458</v>
      </c>
      <c r="H24" s="77">
        <v>0</v>
      </c>
      <c r="I24" s="77">
        <v>47061</v>
      </c>
      <c r="J24" s="77">
        <v>15300</v>
      </c>
      <c r="K24" s="77">
        <v>72819</v>
      </c>
    </row>
    <row r="25" spans="1:11" s="63" customFormat="1" ht="18" customHeight="1" x14ac:dyDescent="0.25">
      <c r="A25" s="190" t="s">
        <v>5851</v>
      </c>
      <c r="B25" s="174" t="s">
        <v>6578</v>
      </c>
      <c r="C25" s="78">
        <v>29345</v>
      </c>
      <c r="D25" s="72">
        <v>1640</v>
      </c>
      <c r="E25" s="72">
        <v>32430</v>
      </c>
      <c r="F25" s="77">
        <v>63415</v>
      </c>
      <c r="G25" s="77">
        <v>9781.6666666666661</v>
      </c>
      <c r="H25" s="77">
        <v>0</v>
      </c>
      <c r="I25" s="77">
        <v>44017.5</v>
      </c>
      <c r="J25" s="77">
        <v>15300</v>
      </c>
      <c r="K25" s="77">
        <v>69099.166666666657</v>
      </c>
    </row>
    <row r="26" spans="1:11" s="63" customFormat="1" ht="26.4" x14ac:dyDescent="0.25">
      <c r="A26" s="190" t="s">
        <v>5853</v>
      </c>
      <c r="B26" s="174" t="s">
        <v>6579</v>
      </c>
      <c r="C26" s="78">
        <v>22337</v>
      </c>
      <c r="D26" s="72">
        <v>1640</v>
      </c>
      <c r="E26" s="72">
        <v>25080</v>
      </c>
      <c r="F26" s="77">
        <v>49057</v>
      </c>
      <c r="G26" s="77">
        <v>7445.666666666667</v>
      </c>
      <c r="H26" s="77">
        <v>0</v>
      </c>
      <c r="I26" s="77">
        <v>33505.5</v>
      </c>
      <c r="J26" s="77">
        <v>15300</v>
      </c>
      <c r="K26" s="77">
        <v>56251.166666666664</v>
      </c>
    </row>
    <row r="27" spans="1:11" s="63" customFormat="1" ht="17.399999999999999" customHeight="1" x14ac:dyDescent="0.25">
      <c r="A27" s="190" t="s">
        <v>5855</v>
      </c>
      <c r="B27" s="174" t="s">
        <v>6580</v>
      </c>
      <c r="C27" s="78">
        <v>23017</v>
      </c>
      <c r="D27" s="72">
        <v>1640</v>
      </c>
      <c r="E27" s="72">
        <v>26368</v>
      </c>
      <c r="F27" s="77">
        <v>51025</v>
      </c>
      <c r="G27" s="77">
        <v>7672.3333333333339</v>
      </c>
      <c r="H27" s="77">
        <v>0</v>
      </c>
      <c r="I27" s="77">
        <v>34525.5</v>
      </c>
      <c r="J27" s="77">
        <v>15300</v>
      </c>
      <c r="K27" s="77">
        <v>57497.833333333336</v>
      </c>
    </row>
    <row r="28" spans="1:11" s="63" customFormat="1" ht="17.399999999999999" customHeight="1" x14ac:dyDescent="0.25">
      <c r="A28" s="190" t="s">
        <v>5857</v>
      </c>
      <c r="B28" s="174" t="s">
        <v>6581</v>
      </c>
      <c r="C28" s="78">
        <v>25827</v>
      </c>
      <c r="D28" s="72">
        <v>1640</v>
      </c>
      <c r="E28" s="72">
        <v>29111</v>
      </c>
      <c r="F28" s="77">
        <v>56578</v>
      </c>
      <c r="G28" s="77">
        <v>8609</v>
      </c>
      <c r="H28" s="77">
        <v>0</v>
      </c>
      <c r="I28" s="77">
        <v>38740.5</v>
      </c>
      <c r="J28" s="77">
        <v>15300</v>
      </c>
      <c r="K28" s="77">
        <v>62649.5</v>
      </c>
    </row>
    <row r="29" spans="1:11" s="63" customFormat="1" ht="17.399999999999999" customHeight="1" x14ac:dyDescent="0.25">
      <c r="A29" s="190" t="s">
        <v>5859</v>
      </c>
      <c r="B29" s="174" t="s">
        <v>6582</v>
      </c>
      <c r="C29" s="78">
        <v>20574</v>
      </c>
      <c r="D29" s="72">
        <v>1640</v>
      </c>
      <c r="E29" s="72">
        <v>21019</v>
      </c>
      <c r="F29" s="77">
        <v>43233</v>
      </c>
      <c r="G29" s="77">
        <v>6858</v>
      </c>
      <c r="H29" s="77">
        <v>0</v>
      </c>
      <c r="I29" s="77">
        <v>30860.999999999996</v>
      </c>
      <c r="J29" s="77">
        <v>15300</v>
      </c>
      <c r="K29" s="77">
        <v>53019</v>
      </c>
    </row>
    <row r="30" spans="1:11" s="63" customFormat="1" ht="17.399999999999999" customHeight="1" x14ac:dyDescent="0.25">
      <c r="A30" s="190" t="s">
        <v>5861</v>
      </c>
      <c r="B30" s="174" t="s">
        <v>6583</v>
      </c>
      <c r="C30" s="78">
        <v>13666</v>
      </c>
      <c r="D30" s="72">
        <v>1640</v>
      </c>
      <c r="E30" s="72">
        <v>11441</v>
      </c>
      <c r="F30" s="77">
        <v>26747</v>
      </c>
      <c r="G30" s="77">
        <v>4555.3333333333339</v>
      </c>
      <c r="H30" s="77">
        <v>0</v>
      </c>
      <c r="I30" s="77">
        <v>20499</v>
      </c>
      <c r="J30" s="77">
        <v>15300</v>
      </c>
      <c r="K30" s="77">
        <v>40354.333333333336</v>
      </c>
    </row>
    <row r="31" spans="1:11" s="63" customFormat="1" ht="26.4" x14ac:dyDescent="0.25">
      <c r="A31" s="190" t="s">
        <v>5863</v>
      </c>
      <c r="B31" s="174" t="s">
        <v>6584</v>
      </c>
      <c r="C31" s="78">
        <v>13510</v>
      </c>
      <c r="D31" s="72">
        <v>1640</v>
      </c>
      <c r="E31" s="72">
        <v>11468</v>
      </c>
      <c r="F31" s="77">
        <v>26618</v>
      </c>
      <c r="G31" s="77">
        <v>4503.333333333333</v>
      </c>
      <c r="H31" s="77">
        <v>0</v>
      </c>
      <c r="I31" s="77">
        <v>20265</v>
      </c>
      <c r="J31" s="77">
        <v>15300</v>
      </c>
      <c r="K31" s="77">
        <v>40068.333333333328</v>
      </c>
    </row>
    <row r="32" spans="1:11" s="63" customFormat="1" ht="16.2" customHeight="1" x14ac:dyDescent="0.25">
      <c r="A32" s="190" t="s">
        <v>5865</v>
      </c>
      <c r="B32" s="174" t="s">
        <v>6585</v>
      </c>
      <c r="C32" s="78">
        <v>25202</v>
      </c>
      <c r="D32" s="72">
        <v>1640</v>
      </c>
      <c r="E32" s="72">
        <v>27859</v>
      </c>
      <c r="F32" s="77">
        <v>54701</v>
      </c>
      <c r="G32" s="77">
        <v>8400.6666666666679</v>
      </c>
      <c r="H32" s="77">
        <v>0</v>
      </c>
      <c r="I32" s="77">
        <v>37803</v>
      </c>
      <c r="J32" s="77">
        <v>15300</v>
      </c>
      <c r="K32" s="77">
        <v>61503.666666666672</v>
      </c>
    </row>
    <row r="33" spans="1:11" s="63" customFormat="1" ht="16.2" customHeight="1" x14ac:dyDescent="0.25">
      <c r="A33" s="190" t="s">
        <v>5867</v>
      </c>
      <c r="B33" s="174" t="s">
        <v>6586</v>
      </c>
      <c r="C33" s="78">
        <v>21961</v>
      </c>
      <c r="D33" s="72">
        <v>1640</v>
      </c>
      <c r="E33" s="72">
        <v>25029</v>
      </c>
      <c r="F33" s="77">
        <v>48630</v>
      </c>
      <c r="G33" s="77">
        <v>7320.333333333333</v>
      </c>
      <c r="H33" s="77">
        <v>0</v>
      </c>
      <c r="I33" s="77">
        <v>32941.5</v>
      </c>
      <c r="J33" s="77">
        <v>15300</v>
      </c>
      <c r="K33" s="77">
        <v>55561.833333333336</v>
      </c>
    </row>
    <row r="34" spans="1:11" s="63" customFormat="1" ht="16.2" customHeight="1" x14ac:dyDescent="0.25">
      <c r="A34" s="190" t="s">
        <v>5869</v>
      </c>
      <c r="B34" s="174" t="s">
        <v>6587</v>
      </c>
      <c r="C34" s="78">
        <v>19038</v>
      </c>
      <c r="D34" s="72">
        <v>1640</v>
      </c>
      <c r="E34" s="72">
        <v>15889</v>
      </c>
      <c r="F34" s="77">
        <v>36567</v>
      </c>
      <c r="G34" s="77">
        <v>6346</v>
      </c>
      <c r="H34" s="77">
        <v>0</v>
      </c>
      <c r="I34" s="77">
        <v>28557</v>
      </c>
      <c r="J34" s="77">
        <v>15300</v>
      </c>
      <c r="K34" s="77">
        <v>50203</v>
      </c>
    </row>
    <row r="35" spans="1:11" s="63" customFormat="1" ht="16.2" customHeight="1" x14ac:dyDescent="0.25">
      <c r="A35" s="190" t="s">
        <v>5871</v>
      </c>
      <c r="B35" s="174" t="s">
        <v>6588</v>
      </c>
      <c r="C35" s="78">
        <v>13510</v>
      </c>
      <c r="D35" s="72">
        <v>1640</v>
      </c>
      <c r="E35" s="72">
        <v>11466</v>
      </c>
      <c r="F35" s="77">
        <v>26616</v>
      </c>
      <c r="G35" s="77">
        <v>4503.333333333333</v>
      </c>
      <c r="H35" s="77">
        <v>0</v>
      </c>
      <c r="I35" s="77">
        <v>20265</v>
      </c>
      <c r="J35" s="77">
        <v>15300</v>
      </c>
      <c r="K35" s="77">
        <v>40068.333333333328</v>
      </c>
    </row>
    <row r="36" spans="1:11" s="63" customFormat="1" ht="16.2" customHeight="1" x14ac:dyDescent="0.25">
      <c r="A36" s="190" t="s">
        <v>5873</v>
      </c>
      <c r="B36" s="174" t="s">
        <v>6589</v>
      </c>
      <c r="C36" s="78">
        <v>13661</v>
      </c>
      <c r="D36" s="72">
        <v>1640</v>
      </c>
      <c r="E36" s="72">
        <v>14760</v>
      </c>
      <c r="F36" s="77">
        <v>30061</v>
      </c>
      <c r="G36" s="77">
        <v>4553.666666666667</v>
      </c>
      <c r="H36" s="77">
        <v>0</v>
      </c>
      <c r="I36" s="77">
        <v>20491.5</v>
      </c>
      <c r="J36" s="77">
        <v>15300</v>
      </c>
      <c r="K36" s="77">
        <v>40345.166666666672</v>
      </c>
    </row>
    <row r="37" spans="1:11" s="63" customFormat="1" ht="16.2" customHeight="1" x14ac:dyDescent="0.25">
      <c r="A37" s="190" t="s">
        <v>5875</v>
      </c>
      <c r="B37" s="174" t="s">
        <v>6590</v>
      </c>
      <c r="C37" s="78">
        <v>16349</v>
      </c>
      <c r="D37" s="72">
        <v>1640</v>
      </c>
      <c r="E37" s="72">
        <v>14213</v>
      </c>
      <c r="F37" s="77">
        <v>32202</v>
      </c>
      <c r="G37" s="77">
        <v>5449.666666666667</v>
      </c>
      <c r="H37" s="77">
        <v>0</v>
      </c>
      <c r="I37" s="77">
        <v>24523.5</v>
      </c>
      <c r="J37" s="77">
        <v>15300</v>
      </c>
      <c r="K37" s="77">
        <v>45273.166666666672</v>
      </c>
    </row>
    <row r="38" spans="1:11" s="63" customFormat="1" ht="16.2" customHeight="1" x14ac:dyDescent="0.25">
      <c r="A38" s="190" t="s">
        <v>5877</v>
      </c>
      <c r="B38" s="174" t="s">
        <v>6591</v>
      </c>
      <c r="C38" s="78">
        <v>18480</v>
      </c>
      <c r="D38" s="72">
        <v>1640</v>
      </c>
      <c r="E38" s="72">
        <v>15749</v>
      </c>
      <c r="F38" s="77">
        <v>35869</v>
      </c>
      <c r="G38" s="77">
        <v>6160</v>
      </c>
      <c r="H38" s="77">
        <v>0</v>
      </c>
      <c r="I38" s="77">
        <v>27720</v>
      </c>
      <c r="J38" s="77">
        <v>15300</v>
      </c>
      <c r="K38" s="77">
        <v>49180</v>
      </c>
    </row>
    <row r="39" spans="1:11" s="63" customFormat="1" ht="16.2" customHeight="1" x14ac:dyDescent="0.25">
      <c r="A39" s="190" t="s">
        <v>5879</v>
      </c>
      <c r="B39" s="174" t="s">
        <v>6592</v>
      </c>
      <c r="C39" s="78">
        <v>19038</v>
      </c>
      <c r="D39" s="72">
        <v>1640</v>
      </c>
      <c r="E39" s="72">
        <v>15689</v>
      </c>
      <c r="F39" s="77">
        <v>36367</v>
      </c>
      <c r="G39" s="77">
        <v>6346</v>
      </c>
      <c r="H39" s="77">
        <v>0</v>
      </c>
      <c r="I39" s="77">
        <v>28557</v>
      </c>
      <c r="J39" s="77">
        <v>15300</v>
      </c>
      <c r="K39" s="77">
        <v>50203</v>
      </c>
    </row>
    <row r="40" spans="1:11" s="63" customFormat="1" ht="16.2" customHeight="1" x14ac:dyDescent="0.25">
      <c r="A40" s="190" t="s">
        <v>5881</v>
      </c>
      <c r="B40" s="174" t="s">
        <v>6593</v>
      </c>
      <c r="C40" s="78">
        <v>21224</v>
      </c>
      <c r="D40" s="72">
        <v>1640</v>
      </c>
      <c r="E40" s="72">
        <v>24361</v>
      </c>
      <c r="F40" s="77">
        <v>47225</v>
      </c>
      <c r="G40" s="77">
        <v>7074.666666666667</v>
      </c>
      <c r="H40" s="77">
        <v>0</v>
      </c>
      <c r="I40" s="77">
        <v>31836</v>
      </c>
      <c r="J40" s="77">
        <v>15300</v>
      </c>
      <c r="K40" s="77">
        <v>54210.666666666664</v>
      </c>
    </row>
    <row r="41" spans="1:11" s="63" customFormat="1" ht="16.2" customHeight="1" x14ac:dyDescent="0.25">
      <c r="A41" s="190" t="s">
        <v>5883</v>
      </c>
      <c r="B41" s="174" t="s">
        <v>6594</v>
      </c>
      <c r="C41" s="78">
        <v>21606</v>
      </c>
      <c r="D41" s="72">
        <v>1640</v>
      </c>
      <c r="E41" s="72">
        <v>24173</v>
      </c>
      <c r="F41" s="77">
        <v>47419</v>
      </c>
      <c r="G41" s="77">
        <v>7202</v>
      </c>
      <c r="H41" s="77">
        <v>0</v>
      </c>
      <c r="I41" s="77">
        <v>32409.000000000004</v>
      </c>
      <c r="J41" s="77">
        <v>15300</v>
      </c>
      <c r="K41" s="77">
        <v>54911</v>
      </c>
    </row>
    <row r="42" spans="1:11" s="63" customFormat="1" ht="16.2" customHeight="1" x14ac:dyDescent="0.25">
      <c r="A42" s="190" t="s">
        <v>5885</v>
      </c>
      <c r="B42" s="174" t="s">
        <v>6595</v>
      </c>
      <c r="C42" s="78">
        <v>22337</v>
      </c>
      <c r="D42" s="72">
        <v>1640</v>
      </c>
      <c r="E42" s="72">
        <v>25080</v>
      </c>
      <c r="F42" s="77">
        <v>49057</v>
      </c>
      <c r="G42" s="77">
        <v>7445.666666666667</v>
      </c>
      <c r="H42" s="77">
        <v>0</v>
      </c>
      <c r="I42" s="77">
        <v>33505.5</v>
      </c>
      <c r="J42" s="77">
        <v>15300</v>
      </c>
      <c r="K42" s="77">
        <v>56251.166666666664</v>
      </c>
    </row>
    <row r="43" spans="1:11" s="63" customFormat="1" ht="16.2" customHeight="1" x14ac:dyDescent="0.25">
      <c r="A43" s="190" t="s">
        <v>5887</v>
      </c>
      <c r="B43" s="174" t="s">
        <v>6596</v>
      </c>
      <c r="C43" s="78">
        <v>22992</v>
      </c>
      <c r="D43" s="72">
        <v>1640</v>
      </c>
      <c r="E43" s="72">
        <v>27253</v>
      </c>
      <c r="F43" s="77">
        <v>51885</v>
      </c>
      <c r="G43" s="77">
        <v>7664</v>
      </c>
      <c r="H43" s="77">
        <v>0</v>
      </c>
      <c r="I43" s="77">
        <v>34488</v>
      </c>
      <c r="J43" s="77">
        <v>15300</v>
      </c>
      <c r="K43" s="77">
        <v>57452</v>
      </c>
    </row>
    <row r="44" spans="1:11" s="63" customFormat="1" ht="26.4" x14ac:dyDescent="0.25">
      <c r="A44" s="190" t="s">
        <v>5889</v>
      </c>
      <c r="B44" s="174" t="s">
        <v>6597</v>
      </c>
      <c r="C44" s="78">
        <v>17938</v>
      </c>
      <c r="D44" s="72">
        <v>1640</v>
      </c>
      <c r="E44" s="72">
        <v>12747</v>
      </c>
      <c r="F44" s="77">
        <v>32325</v>
      </c>
      <c r="G44" s="77">
        <v>5979.333333333333</v>
      </c>
      <c r="H44" s="77">
        <v>0</v>
      </c>
      <c r="I44" s="77">
        <v>26906.999999999996</v>
      </c>
      <c r="J44" s="77">
        <v>15300</v>
      </c>
      <c r="K44" s="77">
        <v>48186.333333333328</v>
      </c>
    </row>
    <row r="45" spans="1:11" s="63" customFormat="1" ht="26.4" x14ac:dyDescent="0.25">
      <c r="A45" s="190" t="s">
        <v>5891</v>
      </c>
      <c r="B45" s="174" t="s">
        <v>6598</v>
      </c>
      <c r="C45" s="78">
        <v>16349</v>
      </c>
      <c r="D45" s="72">
        <v>1640</v>
      </c>
      <c r="E45" s="72">
        <v>14213</v>
      </c>
      <c r="F45" s="77">
        <v>32202</v>
      </c>
      <c r="G45" s="77">
        <v>5449.666666666667</v>
      </c>
      <c r="H45" s="77">
        <v>0</v>
      </c>
      <c r="I45" s="77">
        <v>24523.5</v>
      </c>
      <c r="J45" s="77">
        <v>15300</v>
      </c>
      <c r="K45" s="77">
        <v>45273.166666666672</v>
      </c>
    </row>
    <row r="46" spans="1:11" s="63" customFormat="1" ht="26.4" x14ac:dyDescent="0.25">
      <c r="A46" s="190" t="s">
        <v>5893</v>
      </c>
      <c r="B46" s="174" t="s">
        <v>6599</v>
      </c>
      <c r="C46" s="78">
        <v>22992</v>
      </c>
      <c r="D46" s="72">
        <v>1640</v>
      </c>
      <c r="E46" s="72">
        <v>25965</v>
      </c>
      <c r="F46" s="77">
        <v>50597</v>
      </c>
      <c r="G46" s="77">
        <v>7664</v>
      </c>
      <c r="H46" s="77">
        <v>0</v>
      </c>
      <c r="I46" s="77">
        <v>34488</v>
      </c>
      <c r="J46" s="77">
        <v>15300</v>
      </c>
      <c r="K46" s="77">
        <v>57452</v>
      </c>
    </row>
    <row r="47" spans="1:11" s="63" customFormat="1" ht="26.4" x14ac:dyDescent="0.25">
      <c r="A47" s="190" t="s">
        <v>5895</v>
      </c>
      <c r="B47" s="174" t="s">
        <v>6600</v>
      </c>
      <c r="C47" s="78">
        <v>16962</v>
      </c>
      <c r="D47" s="72">
        <v>1640</v>
      </c>
      <c r="E47" s="72">
        <v>120000</v>
      </c>
      <c r="F47" s="77">
        <v>138602</v>
      </c>
      <c r="G47" s="77">
        <v>5654</v>
      </c>
      <c r="H47" s="77">
        <v>0</v>
      </c>
      <c r="I47" s="77">
        <v>25443</v>
      </c>
      <c r="J47" s="77">
        <v>0</v>
      </c>
      <c r="K47" s="77">
        <v>31097</v>
      </c>
    </row>
    <row r="48" spans="1:11" s="63" customFormat="1" ht="18.600000000000001" customHeight="1" x14ac:dyDescent="0.25">
      <c r="A48" s="190" t="s">
        <v>5897</v>
      </c>
      <c r="B48" s="174" t="s">
        <v>6601</v>
      </c>
      <c r="C48" s="78">
        <v>8864</v>
      </c>
      <c r="D48" s="72">
        <v>1640</v>
      </c>
      <c r="E48" s="72">
        <v>12348</v>
      </c>
      <c r="F48" s="77">
        <v>22852</v>
      </c>
      <c r="G48" s="77">
        <v>2954.6666666666665</v>
      </c>
      <c r="H48" s="77">
        <v>0</v>
      </c>
      <c r="I48" s="77">
        <v>13295.999999999998</v>
      </c>
      <c r="J48" s="77">
        <v>15300</v>
      </c>
      <c r="K48" s="77">
        <v>31550.666666666664</v>
      </c>
    </row>
    <row r="49" spans="1:11" s="63" customFormat="1" ht="18.600000000000001" customHeight="1" x14ac:dyDescent="0.25">
      <c r="A49" s="190" t="s">
        <v>5899</v>
      </c>
      <c r="B49" s="174" t="s">
        <v>6602</v>
      </c>
      <c r="C49" s="78">
        <v>8864</v>
      </c>
      <c r="D49" s="72">
        <v>1640</v>
      </c>
      <c r="E49" s="72">
        <v>13141</v>
      </c>
      <c r="F49" s="77">
        <v>23645</v>
      </c>
      <c r="G49" s="77">
        <v>2954.6666666666665</v>
      </c>
      <c r="H49" s="77">
        <v>0</v>
      </c>
      <c r="I49" s="77">
        <v>13295.999999999998</v>
      </c>
      <c r="J49" s="77">
        <v>15300</v>
      </c>
      <c r="K49" s="77">
        <v>31550.666666666664</v>
      </c>
    </row>
    <row r="50" spans="1:11" s="63" customFormat="1" ht="18.600000000000001" customHeight="1" x14ac:dyDescent="0.25">
      <c r="A50" s="190" t="s">
        <v>5901</v>
      </c>
      <c r="B50" s="174" t="s">
        <v>6602</v>
      </c>
      <c r="C50" s="78">
        <v>8864</v>
      </c>
      <c r="D50" s="72">
        <v>0</v>
      </c>
      <c r="E50" s="72">
        <v>15111</v>
      </c>
      <c r="F50" s="77">
        <v>23975</v>
      </c>
      <c r="G50" s="77">
        <v>2954.6666666666665</v>
      </c>
      <c r="H50" s="77">
        <v>0</v>
      </c>
      <c r="I50" s="77">
        <v>13295.999999999998</v>
      </c>
      <c r="J50" s="77">
        <v>15300</v>
      </c>
      <c r="K50" s="77">
        <v>31550.666666666664</v>
      </c>
    </row>
    <row r="51" spans="1:11" s="63" customFormat="1" ht="18.600000000000001" customHeight="1" x14ac:dyDescent="0.25">
      <c r="A51" s="190" t="s">
        <v>5902</v>
      </c>
      <c r="B51" s="174" t="s">
        <v>6602</v>
      </c>
      <c r="C51" s="78">
        <v>8864</v>
      </c>
      <c r="D51" s="72">
        <v>0</v>
      </c>
      <c r="E51" s="72">
        <v>12446.76</v>
      </c>
      <c r="F51" s="77">
        <v>21310.760000000002</v>
      </c>
      <c r="G51" s="77">
        <v>2954.6666666666665</v>
      </c>
      <c r="H51" s="77">
        <v>0</v>
      </c>
      <c r="I51" s="77">
        <v>13295.999999999998</v>
      </c>
      <c r="J51" s="77">
        <v>15300</v>
      </c>
      <c r="K51" s="77">
        <v>31550.666666666664</v>
      </c>
    </row>
    <row r="52" spans="1:11" s="63" customFormat="1" ht="18.600000000000001" customHeight="1" x14ac:dyDescent="0.25">
      <c r="A52" s="190" t="s">
        <v>5903</v>
      </c>
      <c r="B52" s="174" t="s">
        <v>6602</v>
      </c>
      <c r="C52" s="78">
        <v>8864</v>
      </c>
      <c r="D52" s="72">
        <v>0</v>
      </c>
      <c r="E52" s="72">
        <v>18338</v>
      </c>
      <c r="F52" s="77">
        <v>27202</v>
      </c>
      <c r="G52" s="77">
        <v>2954.6666666666665</v>
      </c>
      <c r="H52" s="77">
        <v>0</v>
      </c>
      <c r="I52" s="77">
        <v>13295.999999999998</v>
      </c>
      <c r="J52" s="77">
        <v>15300</v>
      </c>
      <c r="K52" s="77">
        <v>31550.666666666664</v>
      </c>
    </row>
    <row r="53" spans="1:11" s="63" customFormat="1" ht="26.4" x14ac:dyDescent="0.25">
      <c r="A53" s="190" t="s">
        <v>5904</v>
      </c>
      <c r="B53" s="174" t="s">
        <v>6603</v>
      </c>
      <c r="C53" s="78">
        <v>8864</v>
      </c>
      <c r="D53" s="72">
        <v>1640</v>
      </c>
      <c r="E53" s="72">
        <v>12348</v>
      </c>
      <c r="F53" s="77">
        <v>22852</v>
      </c>
      <c r="G53" s="77">
        <v>2954.6666666666665</v>
      </c>
      <c r="H53" s="77">
        <v>0</v>
      </c>
      <c r="I53" s="77">
        <v>13295.999999999998</v>
      </c>
      <c r="J53" s="77">
        <v>15300</v>
      </c>
      <c r="K53" s="77">
        <v>31550.666666666664</v>
      </c>
    </row>
    <row r="54" spans="1:11" s="63" customFormat="1" ht="19.8" customHeight="1" x14ac:dyDescent="0.25">
      <c r="A54" s="190" t="s">
        <v>5906</v>
      </c>
      <c r="B54" s="174" t="s">
        <v>6573</v>
      </c>
      <c r="C54" s="78">
        <v>16992</v>
      </c>
      <c r="D54" s="72">
        <v>1640</v>
      </c>
      <c r="E54" s="72">
        <v>42652</v>
      </c>
      <c r="F54" s="77">
        <v>61284</v>
      </c>
      <c r="G54" s="77">
        <v>5664</v>
      </c>
      <c r="H54" s="77">
        <v>0</v>
      </c>
      <c r="I54" s="77">
        <v>25488</v>
      </c>
      <c r="J54" s="77">
        <v>15300</v>
      </c>
      <c r="K54" s="77">
        <v>46452</v>
      </c>
    </row>
    <row r="55" spans="1:11" s="63" customFormat="1" ht="19.8" customHeight="1" x14ac:dyDescent="0.25">
      <c r="A55" s="190" t="s">
        <v>5907</v>
      </c>
      <c r="B55" s="174" t="s">
        <v>6604</v>
      </c>
      <c r="C55" s="78">
        <v>44735.94</v>
      </c>
      <c r="D55" s="72">
        <v>0</v>
      </c>
      <c r="E55" s="72">
        <v>0</v>
      </c>
      <c r="F55" s="77">
        <v>44735.94</v>
      </c>
      <c r="G55" s="77">
        <v>14911.980000000001</v>
      </c>
      <c r="H55" s="77">
        <v>0</v>
      </c>
      <c r="I55" s="77">
        <v>67103.91</v>
      </c>
      <c r="J55" s="77">
        <v>15300</v>
      </c>
      <c r="K55" s="77">
        <v>97315.89</v>
      </c>
    </row>
    <row r="56" spans="1:11" s="63" customFormat="1" ht="19.8" customHeight="1" x14ac:dyDescent="0.25">
      <c r="A56" s="190" t="s">
        <v>5909</v>
      </c>
      <c r="B56" s="174" t="s">
        <v>6605</v>
      </c>
      <c r="C56" s="78">
        <v>36454.239999999998</v>
      </c>
      <c r="D56" s="72">
        <v>0</v>
      </c>
      <c r="E56" s="72">
        <v>0</v>
      </c>
      <c r="F56" s="77">
        <v>36454.239999999998</v>
      </c>
      <c r="G56" s="77">
        <v>12151.413333333332</v>
      </c>
      <c r="H56" s="77">
        <v>0</v>
      </c>
      <c r="I56" s="77">
        <v>54681.359999999993</v>
      </c>
      <c r="J56" s="77">
        <v>15300</v>
      </c>
      <c r="K56" s="77">
        <v>82132.773333333331</v>
      </c>
    </row>
    <row r="57" spans="1:11" s="63" customFormat="1" ht="19.8" customHeight="1" x14ac:dyDescent="0.25">
      <c r="A57" s="190" t="s">
        <v>5911</v>
      </c>
      <c r="B57" s="174" t="s">
        <v>6606</v>
      </c>
      <c r="C57" s="78">
        <v>13208</v>
      </c>
      <c r="D57" s="72">
        <v>0</v>
      </c>
      <c r="E57" s="72">
        <v>14886</v>
      </c>
      <c r="F57" s="77">
        <v>28094</v>
      </c>
      <c r="G57" s="77">
        <v>4402.6666666666661</v>
      </c>
      <c r="H57" s="77">
        <v>0</v>
      </c>
      <c r="I57" s="77">
        <v>19812</v>
      </c>
      <c r="J57" s="77">
        <v>15300</v>
      </c>
      <c r="K57" s="77">
        <v>39514.666666666664</v>
      </c>
    </row>
    <row r="58" spans="1:11" s="63" customFormat="1" ht="26.4" x14ac:dyDescent="0.25">
      <c r="A58" s="190" t="s">
        <v>5913</v>
      </c>
      <c r="B58" s="174" t="s">
        <v>6607</v>
      </c>
      <c r="C58" s="78">
        <v>13710</v>
      </c>
      <c r="D58" s="72">
        <v>0</v>
      </c>
      <c r="E58" s="72">
        <v>15443</v>
      </c>
      <c r="F58" s="77">
        <v>29153</v>
      </c>
      <c r="G58" s="77">
        <v>4570</v>
      </c>
      <c r="H58" s="77">
        <v>0</v>
      </c>
      <c r="I58" s="77">
        <v>20565</v>
      </c>
      <c r="J58" s="77">
        <v>15300</v>
      </c>
      <c r="K58" s="77">
        <v>40435</v>
      </c>
    </row>
    <row r="59" spans="1:11" s="63" customFormat="1" x14ac:dyDescent="0.25">
      <c r="A59" s="190" t="s">
        <v>5915</v>
      </c>
      <c r="B59" s="174" t="s">
        <v>6608</v>
      </c>
      <c r="C59" s="78">
        <v>8864</v>
      </c>
      <c r="D59" s="72">
        <v>1640</v>
      </c>
      <c r="E59" s="72">
        <v>15481.16</v>
      </c>
      <c r="F59" s="77">
        <v>25985.16</v>
      </c>
      <c r="G59" s="77">
        <v>2954.6666666666665</v>
      </c>
      <c r="H59" s="77">
        <v>0</v>
      </c>
      <c r="I59" s="77">
        <v>13295.999999999998</v>
      </c>
      <c r="J59" s="77">
        <v>15300</v>
      </c>
      <c r="K59" s="77">
        <v>31550.666666666664</v>
      </c>
    </row>
    <row r="60" spans="1:11" s="63" customFormat="1" ht="26.4" x14ac:dyDescent="0.25">
      <c r="A60" s="190" t="s">
        <v>5917</v>
      </c>
      <c r="B60" s="174" t="s">
        <v>6609</v>
      </c>
      <c r="C60" s="78">
        <v>19038</v>
      </c>
      <c r="D60" s="72">
        <v>1640</v>
      </c>
      <c r="E60" s="72">
        <v>16203</v>
      </c>
      <c r="F60" s="77">
        <v>36881</v>
      </c>
      <c r="G60" s="77">
        <v>6346</v>
      </c>
      <c r="H60" s="77">
        <v>0</v>
      </c>
      <c r="I60" s="77">
        <v>28557</v>
      </c>
      <c r="J60" s="77">
        <v>15300</v>
      </c>
      <c r="K60" s="77">
        <v>50203</v>
      </c>
    </row>
    <row r="61" spans="1:11" s="63" customFormat="1" ht="16.8" customHeight="1" x14ac:dyDescent="0.25">
      <c r="A61" s="190" t="s">
        <v>5919</v>
      </c>
      <c r="B61" s="174" t="s">
        <v>4333</v>
      </c>
      <c r="C61" s="78">
        <v>8864</v>
      </c>
      <c r="D61" s="72">
        <v>0</v>
      </c>
      <c r="E61" s="72">
        <v>22132.799999999999</v>
      </c>
      <c r="F61" s="77">
        <v>30996.799999999999</v>
      </c>
      <c r="G61" s="77">
        <v>2954.6666666666665</v>
      </c>
      <c r="H61" s="77">
        <v>0</v>
      </c>
      <c r="I61" s="77">
        <v>13295.999999999998</v>
      </c>
      <c r="J61" s="77">
        <v>15300</v>
      </c>
      <c r="K61" s="77">
        <v>31550.666666666664</v>
      </c>
    </row>
    <row r="62" spans="1:11" s="63" customFormat="1" ht="22.8" customHeight="1" x14ac:dyDescent="0.25">
      <c r="A62" s="190" t="s">
        <v>5921</v>
      </c>
      <c r="B62" s="174" t="s">
        <v>6571</v>
      </c>
      <c r="C62" s="78">
        <v>8865</v>
      </c>
      <c r="D62" s="72">
        <v>1640</v>
      </c>
      <c r="E62" s="72">
        <v>34740</v>
      </c>
      <c r="F62" s="77">
        <v>45245</v>
      </c>
      <c r="G62" s="77">
        <v>2955</v>
      </c>
      <c r="H62" s="77">
        <v>0</v>
      </c>
      <c r="I62" s="77">
        <v>13297.5</v>
      </c>
      <c r="J62" s="77">
        <v>15300</v>
      </c>
      <c r="K62" s="77">
        <v>31552.5</v>
      </c>
    </row>
    <row r="63" spans="1:11" s="63" customFormat="1" x14ac:dyDescent="0.25">
      <c r="A63" s="190" t="s">
        <v>5923</v>
      </c>
      <c r="B63" s="174" t="s">
        <v>6610</v>
      </c>
      <c r="C63" s="78">
        <v>8864</v>
      </c>
      <c r="D63" s="72">
        <v>1640</v>
      </c>
      <c r="E63" s="72">
        <v>13202.28</v>
      </c>
      <c r="F63" s="77">
        <v>23706.28</v>
      </c>
      <c r="G63" s="77">
        <v>2954.6666666666665</v>
      </c>
      <c r="H63" s="77">
        <v>0</v>
      </c>
      <c r="I63" s="77">
        <v>13295.999999999998</v>
      </c>
      <c r="J63" s="77">
        <v>15300</v>
      </c>
      <c r="K63" s="77">
        <v>31550.666666666664</v>
      </c>
    </row>
    <row r="64" spans="1:11" s="63" customFormat="1" x14ac:dyDescent="0.25">
      <c r="A64" s="190" t="s">
        <v>5925</v>
      </c>
      <c r="B64" s="174" t="s">
        <v>6570</v>
      </c>
      <c r="C64" s="78">
        <v>10882</v>
      </c>
      <c r="D64" s="72">
        <v>1640</v>
      </c>
      <c r="E64" s="72">
        <v>63489</v>
      </c>
      <c r="F64" s="77">
        <v>76011</v>
      </c>
      <c r="G64" s="77">
        <v>3627.3333333333335</v>
      </c>
      <c r="H64" s="77">
        <v>0</v>
      </c>
      <c r="I64" s="77">
        <v>16323</v>
      </c>
      <c r="J64" s="77">
        <v>15300</v>
      </c>
      <c r="K64" s="77">
        <v>35250.333333333328</v>
      </c>
    </row>
    <row r="65" spans="1:11" s="63" customFormat="1" x14ac:dyDescent="0.25">
      <c r="A65" s="190" t="s">
        <v>5926</v>
      </c>
      <c r="B65" s="174" t="s">
        <v>6570</v>
      </c>
      <c r="C65" s="78">
        <v>8864</v>
      </c>
      <c r="D65" s="72">
        <v>1640</v>
      </c>
      <c r="E65" s="72">
        <v>55167</v>
      </c>
      <c r="F65" s="77">
        <v>65671</v>
      </c>
      <c r="G65" s="77">
        <v>2954.6666666666665</v>
      </c>
      <c r="H65" s="77">
        <v>0</v>
      </c>
      <c r="I65" s="77">
        <v>13295.999999999998</v>
      </c>
      <c r="J65" s="77">
        <v>15300</v>
      </c>
      <c r="K65" s="77">
        <v>31550.666666666664</v>
      </c>
    </row>
    <row r="66" spans="1:11" s="63" customFormat="1" x14ac:dyDescent="0.25">
      <c r="A66" s="190" t="s">
        <v>5927</v>
      </c>
      <c r="B66" s="174" t="s">
        <v>4331</v>
      </c>
      <c r="C66" s="78">
        <v>8864</v>
      </c>
      <c r="D66" s="72">
        <v>1640</v>
      </c>
      <c r="E66" s="72">
        <v>19060</v>
      </c>
      <c r="F66" s="77">
        <v>29564</v>
      </c>
      <c r="G66" s="77">
        <v>2954.6666666666665</v>
      </c>
      <c r="H66" s="77">
        <v>0</v>
      </c>
      <c r="I66" s="77">
        <v>13295.999999999998</v>
      </c>
      <c r="J66" s="77">
        <v>15300</v>
      </c>
      <c r="K66" s="77">
        <v>31550.666666666664</v>
      </c>
    </row>
    <row r="67" spans="1:11" s="63" customFormat="1" x14ac:dyDescent="0.25">
      <c r="A67" s="190" t="s">
        <v>5931</v>
      </c>
      <c r="B67" s="174" t="s">
        <v>6402</v>
      </c>
      <c r="C67" s="78">
        <v>13087</v>
      </c>
      <c r="D67" s="72">
        <v>1640</v>
      </c>
      <c r="E67" s="72">
        <v>19875</v>
      </c>
      <c r="F67" s="77">
        <v>34602</v>
      </c>
      <c r="G67" s="77">
        <v>4362.3333333333339</v>
      </c>
      <c r="H67" s="77">
        <v>0</v>
      </c>
      <c r="I67" s="77">
        <v>19630.5</v>
      </c>
      <c r="J67" s="77">
        <v>15300</v>
      </c>
      <c r="K67" s="77">
        <v>39292.833333333336</v>
      </c>
    </row>
    <row r="68" spans="1:11" s="63" customFormat="1" x14ac:dyDescent="0.25">
      <c r="A68" s="190" t="s">
        <v>5932</v>
      </c>
      <c r="B68" s="174" t="s">
        <v>6611</v>
      </c>
      <c r="C68" s="78">
        <v>8418</v>
      </c>
      <c r="D68" s="72">
        <v>1640</v>
      </c>
      <c r="E68" s="72">
        <v>15917.5</v>
      </c>
      <c r="F68" s="77">
        <v>25975.5</v>
      </c>
      <c r="G68" s="77">
        <v>2806</v>
      </c>
      <c r="H68" s="77">
        <v>0</v>
      </c>
      <c r="I68" s="77">
        <v>12627.000000000002</v>
      </c>
      <c r="J68" s="77">
        <v>15300</v>
      </c>
      <c r="K68" s="77">
        <v>30733</v>
      </c>
    </row>
    <row r="69" spans="1:11" s="63" customFormat="1" x14ac:dyDescent="0.25">
      <c r="A69" s="190" t="s">
        <v>5934</v>
      </c>
      <c r="B69" s="174" t="s">
        <v>6612</v>
      </c>
      <c r="C69" s="78">
        <v>13060</v>
      </c>
      <c r="D69" s="72">
        <v>0</v>
      </c>
      <c r="E69" s="72">
        <v>18419</v>
      </c>
      <c r="F69" s="77">
        <v>31479</v>
      </c>
      <c r="G69" s="77">
        <v>4353.333333333333</v>
      </c>
      <c r="H69" s="77">
        <v>0</v>
      </c>
      <c r="I69" s="77">
        <v>19590</v>
      </c>
      <c r="J69" s="77">
        <v>15300</v>
      </c>
      <c r="K69" s="77">
        <v>39243.333333333328</v>
      </c>
    </row>
    <row r="70" spans="1:11" s="63" customFormat="1" x14ac:dyDescent="0.25">
      <c r="A70" s="190" t="s">
        <v>5936</v>
      </c>
      <c r="B70" s="174" t="s">
        <v>6404</v>
      </c>
      <c r="C70" s="78">
        <v>10046</v>
      </c>
      <c r="D70" s="72">
        <v>1640</v>
      </c>
      <c r="E70" s="72">
        <v>18781</v>
      </c>
      <c r="F70" s="77">
        <v>30467</v>
      </c>
      <c r="G70" s="77">
        <v>3348.666666666667</v>
      </c>
      <c r="H70" s="77">
        <v>0</v>
      </c>
      <c r="I70" s="77">
        <v>15069</v>
      </c>
      <c r="J70" s="77">
        <v>15300</v>
      </c>
      <c r="K70" s="77">
        <v>33717.666666666672</v>
      </c>
    </row>
    <row r="71" spans="1:11" s="63" customFormat="1" ht="18.600000000000001" customHeight="1" x14ac:dyDescent="0.25">
      <c r="A71" s="190" t="s">
        <v>5937</v>
      </c>
      <c r="B71" s="174" t="s">
        <v>6613</v>
      </c>
      <c r="C71" s="78">
        <v>9218</v>
      </c>
      <c r="D71" s="72">
        <v>1640</v>
      </c>
      <c r="E71" s="72">
        <v>16526.32</v>
      </c>
      <c r="F71" s="77">
        <v>27384.32</v>
      </c>
      <c r="G71" s="77">
        <v>3072.6666666666665</v>
      </c>
      <c r="H71" s="77">
        <v>0</v>
      </c>
      <c r="I71" s="77">
        <v>13827</v>
      </c>
      <c r="J71" s="77">
        <v>15300</v>
      </c>
      <c r="K71" s="77">
        <v>32199.666666666668</v>
      </c>
    </row>
    <row r="72" spans="1:11" s="63" customFormat="1" ht="26.4" x14ac:dyDescent="0.25">
      <c r="A72" s="190" t="s">
        <v>5939</v>
      </c>
      <c r="B72" s="174" t="s">
        <v>6614</v>
      </c>
      <c r="C72" s="78">
        <v>13510</v>
      </c>
      <c r="D72" s="72">
        <v>1640</v>
      </c>
      <c r="E72" s="72">
        <v>11854</v>
      </c>
      <c r="F72" s="77">
        <v>27004</v>
      </c>
      <c r="G72" s="77">
        <v>4503.333333333333</v>
      </c>
      <c r="H72" s="77">
        <v>0</v>
      </c>
      <c r="I72" s="77">
        <v>20265</v>
      </c>
      <c r="J72" s="77">
        <v>15300</v>
      </c>
      <c r="K72" s="77">
        <v>40068.333333333328</v>
      </c>
    </row>
    <row r="73" spans="1:11" s="63" customFormat="1" x14ac:dyDescent="0.25">
      <c r="A73" s="190" t="s">
        <v>5941</v>
      </c>
      <c r="B73" s="174" t="s">
        <v>6615</v>
      </c>
      <c r="C73" s="78">
        <v>16349</v>
      </c>
      <c r="D73" s="72">
        <v>1640</v>
      </c>
      <c r="E73" s="72">
        <v>14657</v>
      </c>
      <c r="F73" s="77">
        <v>32646</v>
      </c>
      <c r="G73" s="77">
        <v>5449.666666666667</v>
      </c>
      <c r="H73" s="77">
        <v>0</v>
      </c>
      <c r="I73" s="77">
        <v>24523.5</v>
      </c>
      <c r="J73" s="77">
        <v>15300</v>
      </c>
      <c r="K73" s="77">
        <v>45273.166666666672</v>
      </c>
    </row>
    <row r="74" spans="1:11" s="63" customFormat="1" ht="26.4" x14ac:dyDescent="0.25">
      <c r="A74" s="190" t="s">
        <v>5943</v>
      </c>
      <c r="B74" s="174" t="s">
        <v>6616</v>
      </c>
      <c r="C74" s="78">
        <v>21606</v>
      </c>
      <c r="D74" s="72">
        <v>1640</v>
      </c>
      <c r="E74" s="72">
        <v>24616</v>
      </c>
      <c r="F74" s="77">
        <v>47862</v>
      </c>
      <c r="G74" s="77">
        <v>7202</v>
      </c>
      <c r="H74" s="77">
        <v>0</v>
      </c>
      <c r="I74" s="77">
        <v>32409.000000000004</v>
      </c>
      <c r="J74" s="77">
        <v>15300</v>
      </c>
      <c r="K74" s="77">
        <v>54911</v>
      </c>
    </row>
    <row r="75" spans="1:11" s="63" customFormat="1" x14ac:dyDescent="0.25">
      <c r="A75" s="190" t="s">
        <v>5945</v>
      </c>
      <c r="B75" s="174" t="s">
        <v>6572</v>
      </c>
      <c r="C75" s="78">
        <v>11964</v>
      </c>
      <c r="D75" s="72">
        <v>1640</v>
      </c>
      <c r="E75" s="72">
        <v>14863</v>
      </c>
      <c r="F75" s="77">
        <v>28467</v>
      </c>
      <c r="G75" s="77">
        <v>3988</v>
      </c>
      <c r="H75" s="77">
        <v>0</v>
      </c>
      <c r="I75" s="77">
        <v>17946</v>
      </c>
      <c r="J75" s="77">
        <v>15300</v>
      </c>
      <c r="K75" s="77">
        <v>37234</v>
      </c>
    </row>
    <row r="76" spans="1:11" s="63" customFormat="1" x14ac:dyDescent="0.25">
      <c r="A76" s="190" t="s">
        <v>5946</v>
      </c>
      <c r="B76" s="174" t="s">
        <v>6572</v>
      </c>
      <c r="C76" s="78">
        <v>11964</v>
      </c>
      <c r="D76" s="72">
        <v>1640</v>
      </c>
      <c r="E76" s="72">
        <v>14863</v>
      </c>
      <c r="F76" s="77">
        <v>28467</v>
      </c>
      <c r="G76" s="77">
        <v>3988</v>
      </c>
      <c r="H76" s="77">
        <v>0</v>
      </c>
      <c r="I76" s="77">
        <v>17946</v>
      </c>
      <c r="J76" s="77">
        <v>15300</v>
      </c>
      <c r="K76" s="77">
        <v>37234</v>
      </c>
    </row>
    <row r="77" spans="1:11" s="63" customFormat="1" ht="26.4" x14ac:dyDescent="0.25">
      <c r="A77" s="190" t="s">
        <v>5947</v>
      </c>
      <c r="B77" s="174" t="s">
        <v>4532</v>
      </c>
      <c r="C77" s="78">
        <v>8864</v>
      </c>
      <c r="D77" s="72">
        <v>1640</v>
      </c>
      <c r="E77" s="72">
        <v>9594.7800000000007</v>
      </c>
      <c r="F77" s="77">
        <v>20098.78</v>
      </c>
      <c r="G77" s="77">
        <v>2954.6666666666665</v>
      </c>
      <c r="H77" s="77">
        <v>0</v>
      </c>
      <c r="I77" s="77">
        <v>13295.999999999998</v>
      </c>
      <c r="J77" s="77">
        <v>15300</v>
      </c>
      <c r="K77" s="77">
        <v>31550.666666666664</v>
      </c>
    </row>
    <row r="78" spans="1:11" s="63" customFormat="1" ht="21" customHeight="1" x14ac:dyDescent="0.25">
      <c r="A78" s="190" t="s">
        <v>5949</v>
      </c>
      <c r="B78" s="174" t="s">
        <v>6617</v>
      </c>
      <c r="C78" s="78">
        <v>8864</v>
      </c>
      <c r="D78" s="72">
        <v>1640</v>
      </c>
      <c r="E78" s="72">
        <v>10149</v>
      </c>
      <c r="F78" s="77">
        <v>20653</v>
      </c>
      <c r="G78" s="77">
        <v>2954.6666666666665</v>
      </c>
      <c r="H78" s="77">
        <v>0</v>
      </c>
      <c r="I78" s="77">
        <v>13295.999999999998</v>
      </c>
      <c r="J78" s="77">
        <v>15300</v>
      </c>
      <c r="K78" s="77">
        <v>31550.666666666664</v>
      </c>
    </row>
    <row r="79" spans="1:11" s="63" customFormat="1" ht="18" customHeight="1" x14ac:dyDescent="0.25">
      <c r="A79" s="190" t="s">
        <v>5951</v>
      </c>
      <c r="B79" s="174" t="s">
        <v>6618</v>
      </c>
      <c r="C79" s="78">
        <v>12072.5</v>
      </c>
      <c r="D79" s="72">
        <v>1640</v>
      </c>
      <c r="E79" s="72">
        <v>30240.5</v>
      </c>
      <c r="F79" s="77">
        <v>43953</v>
      </c>
      <c r="G79" s="77">
        <v>4024.166666666667</v>
      </c>
      <c r="H79" s="77">
        <v>0</v>
      </c>
      <c r="I79" s="77">
        <v>18108.75</v>
      </c>
      <c r="J79" s="77">
        <v>15300</v>
      </c>
      <c r="K79" s="77">
        <v>37432.916666666672</v>
      </c>
    </row>
    <row r="80" spans="1:11" s="63" customFormat="1" x14ac:dyDescent="0.25">
      <c r="A80" s="190" t="s">
        <v>5953</v>
      </c>
      <c r="B80" s="174" t="s">
        <v>6601</v>
      </c>
      <c r="C80" s="78">
        <v>8864</v>
      </c>
      <c r="D80" s="72">
        <v>1640</v>
      </c>
      <c r="E80" s="72">
        <v>12348</v>
      </c>
      <c r="F80" s="77">
        <v>22852</v>
      </c>
      <c r="G80" s="77">
        <v>2954.6666666666665</v>
      </c>
      <c r="H80" s="77">
        <v>0</v>
      </c>
      <c r="I80" s="77">
        <v>13295.999999999998</v>
      </c>
      <c r="J80" s="77">
        <v>15300</v>
      </c>
      <c r="K80" s="77">
        <v>31550.666666666664</v>
      </c>
    </row>
    <row r="81" spans="1:11" s="63" customFormat="1" ht="18" customHeight="1" x14ac:dyDescent="0.25">
      <c r="A81" s="190" t="s">
        <v>5954</v>
      </c>
      <c r="B81" s="174" t="s">
        <v>6602</v>
      </c>
      <c r="C81" s="78">
        <v>8864</v>
      </c>
      <c r="D81" s="72">
        <v>1640</v>
      </c>
      <c r="E81" s="72">
        <v>13141</v>
      </c>
      <c r="F81" s="77">
        <v>23645</v>
      </c>
      <c r="G81" s="77">
        <v>2954.6666666666665</v>
      </c>
      <c r="H81" s="77">
        <v>0</v>
      </c>
      <c r="I81" s="77">
        <v>13295.999999999998</v>
      </c>
      <c r="J81" s="77">
        <v>15300</v>
      </c>
      <c r="K81" s="77">
        <v>31550.666666666664</v>
      </c>
    </row>
    <row r="82" spans="1:11" s="63" customFormat="1" x14ac:dyDescent="0.25">
      <c r="A82" s="190" t="s">
        <v>5955</v>
      </c>
      <c r="B82" s="174" t="s">
        <v>6602</v>
      </c>
      <c r="C82" s="78">
        <v>8864</v>
      </c>
      <c r="D82" s="72">
        <v>0</v>
      </c>
      <c r="E82" s="72">
        <v>12446.76</v>
      </c>
      <c r="F82" s="77">
        <v>21310.760000000002</v>
      </c>
      <c r="G82" s="77">
        <v>2954.6666666666665</v>
      </c>
      <c r="H82" s="77">
        <v>0</v>
      </c>
      <c r="I82" s="77">
        <v>13295.999999999998</v>
      </c>
      <c r="J82" s="77">
        <v>15300</v>
      </c>
      <c r="K82" s="77">
        <v>31550.666666666664</v>
      </c>
    </row>
    <row r="83" spans="1:11" s="63" customFormat="1" ht="14.4" customHeight="1" x14ac:dyDescent="0.25">
      <c r="A83" s="190" t="s">
        <v>5956</v>
      </c>
      <c r="B83" s="174" t="s">
        <v>6619</v>
      </c>
      <c r="C83" s="78">
        <v>12576.5</v>
      </c>
      <c r="D83" s="72">
        <v>1640</v>
      </c>
      <c r="E83" s="72">
        <v>34845.5</v>
      </c>
      <c r="F83" s="77">
        <v>49062</v>
      </c>
      <c r="G83" s="77">
        <v>4192.1666666666661</v>
      </c>
      <c r="H83" s="77">
        <v>0</v>
      </c>
      <c r="I83" s="77">
        <v>18864.75</v>
      </c>
      <c r="J83" s="77">
        <v>15300</v>
      </c>
      <c r="K83" s="77">
        <v>38356.916666666664</v>
      </c>
    </row>
    <row r="84" spans="1:11" s="63" customFormat="1" ht="19.2" customHeight="1" x14ac:dyDescent="0.25">
      <c r="A84" s="190" t="s">
        <v>5958</v>
      </c>
      <c r="B84" s="174" t="s">
        <v>6620</v>
      </c>
      <c r="C84" s="78">
        <v>12038.5</v>
      </c>
      <c r="D84" s="72">
        <v>1640</v>
      </c>
      <c r="E84" s="72">
        <v>34942.5</v>
      </c>
      <c r="F84" s="77">
        <v>48621</v>
      </c>
      <c r="G84" s="77">
        <v>4012.8333333333335</v>
      </c>
      <c r="H84" s="77">
        <v>0</v>
      </c>
      <c r="I84" s="77">
        <v>18057.75</v>
      </c>
      <c r="J84" s="77">
        <v>15300</v>
      </c>
      <c r="K84" s="77">
        <v>37370.583333333328</v>
      </c>
    </row>
    <row r="85" spans="1:11" s="63" customFormat="1" ht="26.4" x14ac:dyDescent="0.25">
      <c r="A85" s="190" t="s">
        <v>5960</v>
      </c>
      <c r="B85" s="174" t="s">
        <v>6612</v>
      </c>
      <c r="C85" s="78">
        <v>13060</v>
      </c>
      <c r="D85" s="72">
        <v>0</v>
      </c>
      <c r="E85" s="72">
        <v>18419</v>
      </c>
      <c r="F85" s="77">
        <v>31479</v>
      </c>
      <c r="G85" s="77">
        <v>4353.333333333333</v>
      </c>
      <c r="H85" s="77">
        <v>0</v>
      </c>
      <c r="I85" s="77">
        <v>19590</v>
      </c>
      <c r="J85" s="77">
        <v>15300</v>
      </c>
      <c r="K85" s="77">
        <v>39243.333333333328</v>
      </c>
    </row>
    <row r="86" spans="1:11" s="63" customFormat="1" ht="26.4" x14ac:dyDescent="0.25">
      <c r="A86" s="190" t="s">
        <v>5961</v>
      </c>
      <c r="B86" s="174" t="s">
        <v>6613</v>
      </c>
      <c r="C86" s="78">
        <v>9218</v>
      </c>
      <c r="D86" s="72">
        <v>1640</v>
      </c>
      <c r="E86" s="72">
        <v>16526.32</v>
      </c>
      <c r="F86" s="77">
        <v>27384.32</v>
      </c>
      <c r="G86" s="77">
        <v>3072.6666666666665</v>
      </c>
      <c r="H86" s="77">
        <v>0</v>
      </c>
      <c r="I86" s="77">
        <v>13827</v>
      </c>
      <c r="J86" s="77">
        <v>15300</v>
      </c>
      <c r="K86" s="77">
        <v>32199.666666666668</v>
      </c>
    </row>
    <row r="87" spans="1:11" s="63" customFormat="1" ht="25.2" customHeight="1" x14ac:dyDescent="0.25">
      <c r="A87" s="190" t="s">
        <v>5929</v>
      </c>
      <c r="B87" s="174" t="s">
        <v>6621</v>
      </c>
      <c r="C87" s="78">
        <v>9153</v>
      </c>
      <c r="D87" s="72">
        <v>1640</v>
      </c>
      <c r="E87" s="72">
        <v>43107</v>
      </c>
      <c r="F87" s="77">
        <v>53900</v>
      </c>
      <c r="G87" s="77">
        <v>3051</v>
      </c>
      <c r="H87" s="77">
        <v>0</v>
      </c>
      <c r="I87" s="77">
        <v>13729.500000000002</v>
      </c>
      <c r="J87" s="77">
        <v>15300</v>
      </c>
      <c r="K87" s="77">
        <v>32080.5</v>
      </c>
    </row>
    <row r="88" spans="1:11" s="63" customFormat="1" x14ac:dyDescent="0.25">
      <c r="A88" s="320"/>
      <c r="B88" s="321"/>
      <c r="C88" s="75"/>
      <c r="D88" s="228"/>
      <c r="E88" s="322"/>
      <c r="F88" s="74"/>
      <c r="G88" s="74"/>
      <c r="H88" s="74"/>
      <c r="I88" s="74"/>
      <c r="J88" s="74"/>
      <c r="K88" s="74"/>
    </row>
    <row r="89" spans="1:11" s="63" customFormat="1" x14ac:dyDescent="0.25">
      <c r="A89" s="320"/>
      <c r="B89" s="321"/>
      <c r="C89" s="75"/>
      <c r="D89" s="228"/>
      <c r="E89" s="322"/>
      <c r="F89" s="74"/>
      <c r="G89" s="74"/>
      <c r="H89" s="74"/>
      <c r="I89" s="74"/>
      <c r="J89" s="74"/>
      <c r="K89" s="74"/>
    </row>
    <row r="90" spans="1:11" s="63" customFormat="1" x14ac:dyDescent="0.25">
      <c r="A90" s="735" t="s">
        <v>4324</v>
      </c>
      <c r="B90" s="735"/>
      <c r="C90" s="735"/>
      <c r="D90" s="323" t="s">
        <v>517</v>
      </c>
      <c r="E90" s="323" t="s">
        <v>517</v>
      </c>
      <c r="F90" s="323" t="s">
        <v>517</v>
      </c>
      <c r="G90" s="323" t="s">
        <v>517</v>
      </c>
      <c r="H90" s="323" t="s">
        <v>517</v>
      </c>
      <c r="I90" s="323" t="s">
        <v>517</v>
      </c>
      <c r="J90" s="323" t="s">
        <v>517</v>
      </c>
      <c r="K90" s="323" t="s">
        <v>517</v>
      </c>
    </row>
    <row r="91" spans="1:11" s="63" customFormat="1" ht="15" customHeight="1" x14ac:dyDescent="0.25">
      <c r="A91" s="726" t="s">
        <v>4311</v>
      </c>
      <c r="B91" s="728" t="s">
        <v>4292</v>
      </c>
      <c r="C91" s="730" t="s">
        <v>4312</v>
      </c>
      <c r="D91" s="730" t="s">
        <v>4312</v>
      </c>
      <c r="E91" s="730" t="s">
        <v>4312</v>
      </c>
      <c r="F91" s="730" t="s">
        <v>4312</v>
      </c>
      <c r="G91" s="730" t="s">
        <v>4313</v>
      </c>
      <c r="H91" s="730" t="s">
        <v>4313</v>
      </c>
      <c r="I91" s="730" t="s">
        <v>4313</v>
      </c>
      <c r="J91" s="730" t="s">
        <v>4313</v>
      </c>
      <c r="K91" s="731" t="s">
        <v>4313</v>
      </c>
    </row>
    <row r="92" spans="1:11" s="63" customFormat="1" ht="26.4" x14ac:dyDescent="0.25">
      <c r="A92" s="727" t="s">
        <v>4311</v>
      </c>
      <c r="B92" s="729" t="s">
        <v>4314</v>
      </c>
      <c r="C92" s="317" t="s">
        <v>4315</v>
      </c>
      <c r="D92" s="317" t="s">
        <v>4316</v>
      </c>
      <c r="E92" s="317" t="s">
        <v>4317</v>
      </c>
      <c r="F92" s="317" t="s">
        <v>4318</v>
      </c>
      <c r="G92" s="319" t="s">
        <v>4319</v>
      </c>
      <c r="H92" s="319" t="s">
        <v>4320</v>
      </c>
      <c r="I92" s="317" t="s">
        <v>4321</v>
      </c>
      <c r="J92" s="317" t="s">
        <v>4322</v>
      </c>
      <c r="K92" s="318" t="s">
        <v>4318</v>
      </c>
    </row>
    <row r="93" spans="1:11" s="63" customFormat="1" ht="16.2" customHeight="1" x14ac:dyDescent="0.25">
      <c r="A93" s="190" t="s">
        <v>5962</v>
      </c>
      <c r="B93" s="324" t="s">
        <v>6223</v>
      </c>
      <c r="C93" s="325">
        <v>25923</v>
      </c>
      <c r="D93" s="326">
        <v>1640</v>
      </c>
      <c r="E93" s="326">
        <v>31295</v>
      </c>
      <c r="F93" s="327">
        <v>58858</v>
      </c>
      <c r="G93" s="327">
        <v>8641</v>
      </c>
      <c r="H93" s="327">
        <v>0</v>
      </c>
      <c r="I93" s="327">
        <v>38884.5</v>
      </c>
      <c r="J93" s="327">
        <v>16600</v>
      </c>
      <c r="K93" s="327">
        <v>64125.5</v>
      </c>
    </row>
    <row r="94" spans="1:11" s="63" customFormat="1" ht="16.2" customHeight="1" x14ac:dyDescent="0.25">
      <c r="A94" s="190" t="s">
        <v>5964</v>
      </c>
      <c r="B94" s="324" t="s">
        <v>6622</v>
      </c>
      <c r="C94" s="325">
        <v>25360</v>
      </c>
      <c r="D94" s="326">
        <v>1640</v>
      </c>
      <c r="E94" s="326">
        <v>31400</v>
      </c>
      <c r="F94" s="327">
        <v>58400</v>
      </c>
      <c r="G94" s="327">
        <v>8453.3333333333339</v>
      </c>
      <c r="H94" s="327">
        <v>0</v>
      </c>
      <c r="I94" s="327">
        <v>38040</v>
      </c>
      <c r="J94" s="327">
        <v>16600</v>
      </c>
      <c r="K94" s="327">
        <v>63093.333333333336</v>
      </c>
    </row>
    <row r="95" spans="1:11" s="63" customFormat="1" ht="16.2" customHeight="1" x14ac:dyDescent="0.25">
      <c r="A95" s="190" t="s">
        <v>5966</v>
      </c>
      <c r="B95" s="324" t="s">
        <v>6137</v>
      </c>
      <c r="C95" s="325">
        <v>22337</v>
      </c>
      <c r="D95" s="326">
        <v>1640</v>
      </c>
      <c r="E95" s="326">
        <v>26210</v>
      </c>
      <c r="F95" s="327">
        <v>50187</v>
      </c>
      <c r="G95" s="327">
        <v>7445.666666666667</v>
      </c>
      <c r="H95" s="327">
        <v>0</v>
      </c>
      <c r="I95" s="327">
        <v>33505.5</v>
      </c>
      <c r="J95" s="327">
        <v>16600</v>
      </c>
      <c r="K95" s="327">
        <v>57551.166666666664</v>
      </c>
    </row>
    <row r="96" spans="1:11" s="63" customFormat="1" ht="16.2" customHeight="1" x14ac:dyDescent="0.25">
      <c r="A96" s="190" t="s">
        <v>5968</v>
      </c>
      <c r="B96" s="324" t="s">
        <v>6354</v>
      </c>
      <c r="C96" s="325">
        <v>21389</v>
      </c>
      <c r="D96" s="326">
        <v>1640</v>
      </c>
      <c r="E96" s="326">
        <v>24795</v>
      </c>
      <c r="F96" s="327">
        <v>47824</v>
      </c>
      <c r="G96" s="327">
        <v>7129.666666666667</v>
      </c>
      <c r="H96" s="327">
        <v>0</v>
      </c>
      <c r="I96" s="327">
        <v>32083.5</v>
      </c>
      <c r="J96" s="327">
        <v>16600</v>
      </c>
      <c r="K96" s="327">
        <v>55813.166666666664</v>
      </c>
    </row>
    <row r="97" spans="1:11" s="63" customFormat="1" ht="16.2" customHeight="1" x14ac:dyDescent="0.25">
      <c r="A97" s="190" t="s">
        <v>5970</v>
      </c>
      <c r="B97" s="324" t="s">
        <v>6623</v>
      </c>
      <c r="C97" s="325">
        <v>23090</v>
      </c>
      <c r="D97" s="326">
        <v>1640</v>
      </c>
      <c r="E97" s="326">
        <v>28395</v>
      </c>
      <c r="F97" s="327">
        <v>53125</v>
      </c>
      <c r="G97" s="327">
        <v>7696.6666666666661</v>
      </c>
      <c r="H97" s="327">
        <v>0</v>
      </c>
      <c r="I97" s="327">
        <v>34635</v>
      </c>
      <c r="J97" s="327">
        <v>16600</v>
      </c>
      <c r="K97" s="327">
        <v>58931.666666666664</v>
      </c>
    </row>
    <row r="98" spans="1:11" s="63" customFormat="1" ht="16.2" customHeight="1" x14ac:dyDescent="0.25">
      <c r="A98" s="190" t="s">
        <v>5972</v>
      </c>
      <c r="B98" s="324" t="s">
        <v>6624</v>
      </c>
      <c r="C98" s="325">
        <v>25336</v>
      </c>
      <c r="D98" s="326">
        <v>1640</v>
      </c>
      <c r="E98" s="326">
        <v>31371</v>
      </c>
      <c r="F98" s="327">
        <v>58347</v>
      </c>
      <c r="G98" s="327">
        <v>8445.3333333333321</v>
      </c>
      <c r="H98" s="327">
        <v>0</v>
      </c>
      <c r="I98" s="327">
        <v>38004</v>
      </c>
      <c r="J98" s="327">
        <v>16600</v>
      </c>
      <c r="K98" s="327">
        <v>63049.333333333328</v>
      </c>
    </row>
    <row r="99" spans="1:11" s="63" customFormat="1" ht="16.2" customHeight="1" x14ac:dyDescent="0.25">
      <c r="A99" s="190" t="s">
        <v>5974</v>
      </c>
      <c r="B99" s="324" t="s">
        <v>6625</v>
      </c>
      <c r="C99" s="325">
        <v>27387</v>
      </c>
      <c r="D99" s="326">
        <v>1640</v>
      </c>
      <c r="E99" s="326">
        <v>32709</v>
      </c>
      <c r="F99" s="327">
        <v>61736</v>
      </c>
      <c r="G99" s="327">
        <v>9129</v>
      </c>
      <c r="H99" s="327">
        <v>0</v>
      </c>
      <c r="I99" s="327">
        <v>41080.5</v>
      </c>
      <c r="J99" s="327">
        <v>16600</v>
      </c>
      <c r="K99" s="327">
        <v>66809.5</v>
      </c>
    </row>
    <row r="100" spans="1:11" s="63" customFormat="1" ht="16.2" customHeight="1" x14ac:dyDescent="0.25">
      <c r="A100" s="190" t="s">
        <v>5976</v>
      </c>
      <c r="B100" s="324" t="s">
        <v>5977</v>
      </c>
      <c r="C100" s="325">
        <v>30838</v>
      </c>
      <c r="D100" s="326">
        <v>1640</v>
      </c>
      <c r="E100" s="326">
        <v>35093</v>
      </c>
      <c r="F100" s="327">
        <v>67571</v>
      </c>
      <c r="G100" s="327">
        <v>10279.333333333334</v>
      </c>
      <c r="H100" s="327">
        <v>0</v>
      </c>
      <c r="I100" s="327">
        <v>46257</v>
      </c>
      <c r="J100" s="327">
        <v>16600</v>
      </c>
      <c r="K100" s="327">
        <v>73136.333333333343</v>
      </c>
    </row>
    <row r="101" spans="1:11" s="63" customFormat="1" ht="16.2" customHeight="1" x14ac:dyDescent="0.25">
      <c r="A101" s="190" t="s">
        <v>5979</v>
      </c>
      <c r="B101" s="324" t="s">
        <v>6626</v>
      </c>
      <c r="C101" s="325">
        <v>25923</v>
      </c>
      <c r="D101" s="326">
        <v>1640</v>
      </c>
      <c r="E101" s="326">
        <v>31293</v>
      </c>
      <c r="F101" s="327">
        <v>58856</v>
      </c>
      <c r="G101" s="327">
        <v>8641</v>
      </c>
      <c r="H101" s="327">
        <v>0</v>
      </c>
      <c r="I101" s="327">
        <v>38884.5</v>
      </c>
      <c r="J101" s="327">
        <v>16600</v>
      </c>
      <c r="K101" s="327">
        <v>64125.5</v>
      </c>
    </row>
    <row r="102" spans="1:11" s="63" customFormat="1" ht="16.2" customHeight="1" x14ac:dyDescent="0.25">
      <c r="A102" s="190" t="s">
        <v>5981</v>
      </c>
      <c r="B102" s="324" t="s">
        <v>6627</v>
      </c>
      <c r="C102" s="325">
        <v>22412</v>
      </c>
      <c r="D102" s="326">
        <v>1640</v>
      </c>
      <c r="E102" s="326">
        <v>25157</v>
      </c>
      <c r="F102" s="327">
        <v>49209</v>
      </c>
      <c r="G102" s="327">
        <v>7470.666666666667</v>
      </c>
      <c r="H102" s="327">
        <v>0</v>
      </c>
      <c r="I102" s="327">
        <v>33618</v>
      </c>
      <c r="J102" s="327">
        <v>16600</v>
      </c>
      <c r="K102" s="327">
        <v>57688.666666666664</v>
      </c>
    </row>
    <row r="103" spans="1:11" s="63" customFormat="1" ht="16.2" customHeight="1" x14ac:dyDescent="0.25">
      <c r="A103" s="190" t="s">
        <v>5983</v>
      </c>
      <c r="B103" s="324" t="s">
        <v>6628</v>
      </c>
      <c r="C103" s="325">
        <v>23573</v>
      </c>
      <c r="D103" s="326">
        <v>1640</v>
      </c>
      <c r="E103" s="326">
        <v>27763</v>
      </c>
      <c r="F103" s="327">
        <v>52976</v>
      </c>
      <c r="G103" s="327">
        <v>7857.6666666666661</v>
      </c>
      <c r="H103" s="327">
        <v>0</v>
      </c>
      <c r="I103" s="327">
        <v>35359.5</v>
      </c>
      <c r="J103" s="327">
        <v>16600</v>
      </c>
      <c r="K103" s="327">
        <v>59817.166666666664</v>
      </c>
    </row>
    <row r="104" spans="1:11" s="63" customFormat="1" ht="16.2" customHeight="1" x14ac:dyDescent="0.25">
      <c r="A104" s="190" t="s">
        <v>5985</v>
      </c>
      <c r="B104" s="324" t="s">
        <v>6416</v>
      </c>
      <c r="C104" s="325">
        <v>20574</v>
      </c>
      <c r="D104" s="326">
        <v>1640</v>
      </c>
      <c r="E104" s="326">
        <v>22004</v>
      </c>
      <c r="F104" s="327">
        <v>44218</v>
      </c>
      <c r="G104" s="327">
        <v>6858</v>
      </c>
      <c r="H104" s="327">
        <v>0</v>
      </c>
      <c r="I104" s="327">
        <v>30860.999999999996</v>
      </c>
      <c r="J104" s="327">
        <v>16600</v>
      </c>
      <c r="K104" s="327">
        <v>54319</v>
      </c>
    </row>
    <row r="105" spans="1:11" s="63" customFormat="1" ht="16.2" customHeight="1" x14ac:dyDescent="0.25">
      <c r="A105" s="190" t="s">
        <v>5987</v>
      </c>
      <c r="B105" s="324" t="s">
        <v>6629</v>
      </c>
      <c r="C105" s="325">
        <v>20574</v>
      </c>
      <c r="D105" s="326">
        <v>1640</v>
      </c>
      <c r="E105" s="326">
        <v>22004</v>
      </c>
      <c r="F105" s="327">
        <v>44218</v>
      </c>
      <c r="G105" s="327">
        <v>6858</v>
      </c>
      <c r="H105" s="327">
        <v>0</v>
      </c>
      <c r="I105" s="327">
        <v>30860.999999999996</v>
      </c>
      <c r="J105" s="327">
        <v>16600</v>
      </c>
      <c r="K105" s="327">
        <v>54319</v>
      </c>
    </row>
    <row r="106" spans="1:11" s="63" customFormat="1" ht="16.2" customHeight="1" x14ac:dyDescent="0.25">
      <c r="A106" s="190" t="s">
        <v>5989</v>
      </c>
      <c r="B106" s="324" t="s">
        <v>6630</v>
      </c>
      <c r="C106" s="325">
        <v>13011</v>
      </c>
      <c r="D106" s="326">
        <v>1640</v>
      </c>
      <c r="E106" s="326">
        <v>11775</v>
      </c>
      <c r="F106" s="327">
        <v>26426</v>
      </c>
      <c r="G106" s="327">
        <v>4337</v>
      </c>
      <c r="H106" s="327">
        <v>0</v>
      </c>
      <c r="I106" s="327">
        <v>19516.5</v>
      </c>
      <c r="J106" s="327">
        <v>16600</v>
      </c>
      <c r="K106" s="327">
        <v>40453.5</v>
      </c>
    </row>
    <row r="107" spans="1:11" s="63" customFormat="1" ht="16.2" customHeight="1" x14ac:dyDescent="0.25">
      <c r="A107" s="190" t="s">
        <v>5991</v>
      </c>
      <c r="B107" s="324" t="s">
        <v>6631</v>
      </c>
      <c r="C107" s="325">
        <v>11072</v>
      </c>
      <c r="D107" s="326">
        <v>1640</v>
      </c>
      <c r="E107" s="326">
        <v>10340</v>
      </c>
      <c r="F107" s="327">
        <v>23052</v>
      </c>
      <c r="G107" s="327">
        <v>3690.6666666666665</v>
      </c>
      <c r="H107" s="327">
        <v>0</v>
      </c>
      <c r="I107" s="327">
        <v>16608</v>
      </c>
      <c r="J107" s="327">
        <v>16600</v>
      </c>
      <c r="K107" s="327">
        <v>36898.666666666672</v>
      </c>
    </row>
    <row r="108" spans="1:11" s="63" customFormat="1" ht="16.2" customHeight="1" x14ac:dyDescent="0.25">
      <c r="A108" s="190" t="s">
        <v>5993</v>
      </c>
      <c r="B108" s="324" t="s">
        <v>6292</v>
      </c>
      <c r="C108" s="325">
        <v>13422</v>
      </c>
      <c r="D108" s="326">
        <v>1640</v>
      </c>
      <c r="E108" s="326">
        <v>11767</v>
      </c>
      <c r="F108" s="327">
        <v>26829</v>
      </c>
      <c r="G108" s="327">
        <v>4474</v>
      </c>
      <c r="H108" s="327">
        <v>0</v>
      </c>
      <c r="I108" s="327">
        <v>20133</v>
      </c>
      <c r="J108" s="327">
        <v>16600</v>
      </c>
      <c r="K108" s="327">
        <v>41207</v>
      </c>
    </row>
    <row r="109" spans="1:11" s="63" customFormat="1" ht="16.2" customHeight="1" x14ac:dyDescent="0.25">
      <c r="A109" s="190" t="s">
        <v>5995</v>
      </c>
      <c r="B109" s="324" t="s">
        <v>6632</v>
      </c>
      <c r="C109" s="325">
        <v>13011</v>
      </c>
      <c r="D109" s="326">
        <v>1640</v>
      </c>
      <c r="E109" s="326">
        <v>11775</v>
      </c>
      <c r="F109" s="327">
        <v>26426</v>
      </c>
      <c r="G109" s="327">
        <v>4337</v>
      </c>
      <c r="H109" s="327">
        <v>0</v>
      </c>
      <c r="I109" s="327">
        <v>19516.5</v>
      </c>
      <c r="J109" s="327">
        <v>16600</v>
      </c>
      <c r="K109" s="327">
        <v>40453.5</v>
      </c>
    </row>
    <row r="110" spans="1:11" s="63" customFormat="1" ht="16.2" customHeight="1" x14ac:dyDescent="0.25">
      <c r="A110" s="190" t="s">
        <v>5997</v>
      </c>
      <c r="B110" s="324" t="s">
        <v>6633</v>
      </c>
      <c r="C110" s="325">
        <v>13522</v>
      </c>
      <c r="D110" s="326">
        <v>1640</v>
      </c>
      <c r="E110" s="326">
        <v>12439</v>
      </c>
      <c r="F110" s="327">
        <v>27601</v>
      </c>
      <c r="G110" s="327">
        <v>4507.3333333333339</v>
      </c>
      <c r="H110" s="327">
        <v>0</v>
      </c>
      <c r="I110" s="327">
        <v>20283</v>
      </c>
      <c r="J110" s="327">
        <v>16600</v>
      </c>
      <c r="K110" s="327">
        <v>41390.333333333336</v>
      </c>
    </row>
    <row r="111" spans="1:11" s="63" customFormat="1" ht="16.2" customHeight="1" x14ac:dyDescent="0.25">
      <c r="A111" s="190" t="s">
        <v>5999</v>
      </c>
      <c r="B111" s="324" t="s">
        <v>6426</v>
      </c>
      <c r="C111" s="325">
        <v>13011</v>
      </c>
      <c r="D111" s="326">
        <v>1640</v>
      </c>
      <c r="E111" s="326">
        <v>11775</v>
      </c>
      <c r="F111" s="327">
        <v>26426</v>
      </c>
      <c r="G111" s="327">
        <v>4337</v>
      </c>
      <c r="H111" s="327">
        <v>0</v>
      </c>
      <c r="I111" s="327">
        <v>19516.5</v>
      </c>
      <c r="J111" s="327">
        <v>16600</v>
      </c>
      <c r="K111" s="327">
        <v>40453.5</v>
      </c>
    </row>
    <row r="112" spans="1:11" s="63" customFormat="1" ht="16.2" customHeight="1" x14ac:dyDescent="0.25">
      <c r="A112" s="190" t="s">
        <v>6001</v>
      </c>
      <c r="B112" s="324" t="s">
        <v>6428</v>
      </c>
      <c r="C112" s="325">
        <v>19188</v>
      </c>
      <c r="D112" s="326">
        <v>1640</v>
      </c>
      <c r="E112" s="326">
        <v>19474</v>
      </c>
      <c r="F112" s="327">
        <v>40302</v>
      </c>
      <c r="G112" s="327">
        <v>6396</v>
      </c>
      <c r="H112" s="327">
        <v>0</v>
      </c>
      <c r="I112" s="327">
        <v>28782</v>
      </c>
      <c r="J112" s="327">
        <v>16600</v>
      </c>
      <c r="K112" s="327">
        <v>51778</v>
      </c>
    </row>
    <row r="113" spans="1:11" s="63" customFormat="1" ht="16.2" customHeight="1" x14ac:dyDescent="0.25">
      <c r="A113" s="190" t="s">
        <v>6003</v>
      </c>
      <c r="B113" s="324" t="s">
        <v>6634</v>
      </c>
      <c r="C113" s="325">
        <v>13011</v>
      </c>
      <c r="D113" s="326">
        <v>1640</v>
      </c>
      <c r="E113" s="326">
        <v>11775</v>
      </c>
      <c r="F113" s="327">
        <v>26426</v>
      </c>
      <c r="G113" s="327">
        <v>4337</v>
      </c>
      <c r="H113" s="327">
        <v>0</v>
      </c>
      <c r="I113" s="327">
        <v>19516.5</v>
      </c>
      <c r="J113" s="327">
        <v>16600</v>
      </c>
      <c r="K113" s="327">
        <v>40453.5</v>
      </c>
    </row>
    <row r="114" spans="1:11" s="63" customFormat="1" ht="26.4" x14ac:dyDescent="0.25">
      <c r="A114" s="190" t="s">
        <v>6005</v>
      </c>
      <c r="B114" s="324" t="s">
        <v>6635</v>
      </c>
      <c r="C114" s="325">
        <v>13522</v>
      </c>
      <c r="D114" s="326">
        <v>1640</v>
      </c>
      <c r="E114" s="326">
        <v>12439</v>
      </c>
      <c r="F114" s="327">
        <v>27601</v>
      </c>
      <c r="G114" s="327">
        <v>4507.3333333333339</v>
      </c>
      <c r="H114" s="327">
        <v>0</v>
      </c>
      <c r="I114" s="327">
        <v>20283</v>
      </c>
      <c r="J114" s="327">
        <v>16600</v>
      </c>
      <c r="K114" s="327">
        <v>41390.333333333336</v>
      </c>
    </row>
    <row r="115" spans="1:11" s="63" customFormat="1" ht="17.399999999999999" customHeight="1" x14ac:dyDescent="0.25">
      <c r="A115" s="190" t="s">
        <v>6007</v>
      </c>
      <c r="B115" s="324" t="s">
        <v>6636</v>
      </c>
      <c r="C115" s="325">
        <v>22500</v>
      </c>
      <c r="D115" s="326">
        <v>1640</v>
      </c>
      <c r="E115" s="326">
        <v>24922</v>
      </c>
      <c r="F115" s="327">
        <v>49062</v>
      </c>
      <c r="G115" s="327">
        <v>7500</v>
      </c>
      <c r="H115" s="327">
        <v>0</v>
      </c>
      <c r="I115" s="327">
        <v>33750</v>
      </c>
      <c r="J115" s="327">
        <v>16600</v>
      </c>
      <c r="K115" s="327">
        <v>57850</v>
      </c>
    </row>
    <row r="116" spans="1:11" s="63" customFormat="1" ht="17.399999999999999" customHeight="1" x14ac:dyDescent="0.25">
      <c r="A116" s="190" t="s">
        <v>6009</v>
      </c>
      <c r="B116" s="324" t="s">
        <v>6236</v>
      </c>
      <c r="C116" s="325">
        <v>15811</v>
      </c>
      <c r="D116" s="326">
        <v>1640</v>
      </c>
      <c r="E116" s="326">
        <v>17793</v>
      </c>
      <c r="F116" s="327">
        <v>35244</v>
      </c>
      <c r="G116" s="327">
        <v>5270.333333333333</v>
      </c>
      <c r="H116" s="327">
        <v>0</v>
      </c>
      <c r="I116" s="327">
        <v>23716.5</v>
      </c>
      <c r="J116" s="327">
        <v>16600</v>
      </c>
      <c r="K116" s="327">
        <v>45586.833333333328</v>
      </c>
    </row>
    <row r="117" spans="1:11" s="63" customFormat="1" ht="17.399999999999999" customHeight="1" x14ac:dyDescent="0.25">
      <c r="A117" s="190" t="s">
        <v>6011</v>
      </c>
      <c r="B117" s="324" t="s">
        <v>6238</v>
      </c>
      <c r="C117" s="325">
        <v>14309</v>
      </c>
      <c r="D117" s="326">
        <v>1640</v>
      </c>
      <c r="E117" s="326">
        <v>17361</v>
      </c>
      <c r="F117" s="327">
        <v>33310</v>
      </c>
      <c r="G117" s="327">
        <v>4769.6666666666661</v>
      </c>
      <c r="H117" s="327">
        <v>0</v>
      </c>
      <c r="I117" s="327">
        <v>21463.5</v>
      </c>
      <c r="J117" s="327">
        <v>16600</v>
      </c>
      <c r="K117" s="327">
        <v>42833.166666666664</v>
      </c>
    </row>
    <row r="118" spans="1:11" s="63" customFormat="1" ht="17.399999999999999" customHeight="1" x14ac:dyDescent="0.25">
      <c r="A118" s="190" t="s">
        <v>6013</v>
      </c>
      <c r="B118" s="324" t="s">
        <v>6637</v>
      </c>
      <c r="C118" s="325">
        <v>12566</v>
      </c>
      <c r="D118" s="326">
        <v>1640</v>
      </c>
      <c r="E118" s="326">
        <v>15265</v>
      </c>
      <c r="F118" s="327">
        <v>29471</v>
      </c>
      <c r="G118" s="327">
        <v>4188.666666666667</v>
      </c>
      <c r="H118" s="327">
        <v>0</v>
      </c>
      <c r="I118" s="327">
        <v>18849</v>
      </c>
      <c r="J118" s="327">
        <v>16600</v>
      </c>
      <c r="K118" s="327">
        <v>39637.666666666672</v>
      </c>
    </row>
    <row r="119" spans="1:11" s="63" customFormat="1" ht="26.4" x14ac:dyDescent="0.25">
      <c r="A119" s="190" t="s">
        <v>6015</v>
      </c>
      <c r="B119" s="324" t="s">
        <v>6638</v>
      </c>
      <c r="C119" s="325">
        <v>13011</v>
      </c>
      <c r="D119" s="326">
        <v>1640</v>
      </c>
      <c r="E119" s="326">
        <v>11775</v>
      </c>
      <c r="F119" s="327">
        <v>26426</v>
      </c>
      <c r="G119" s="327">
        <v>4337</v>
      </c>
      <c r="H119" s="327">
        <v>0</v>
      </c>
      <c r="I119" s="327">
        <v>19516.5</v>
      </c>
      <c r="J119" s="327">
        <v>16600</v>
      </c>
      <c r="K119" s="327">
        <v>40453.5</v>
      </c>
    </row>
    <row r="120" spans="1:11" s="63" customFormat="1" ht="19.8" customHeight="1" x14ac:dyDescent="0.25">
      <c r="A120" s="190" t="s">
        <v>6017</v>
      </c>
      <c r="B120" s="324" t="s">
        <v>6454</v>
      </c>
      <c r="C120" s="325">
        <v>13162</v>
      </c>
      <c r="D120" s="326">
        <v>1640</v>
      </c>
      <c r="E120" s="326">
        <v>14984</v>
      </c>
      <c r="F120" s="327">
        <v>29786</v>
      </c>
      <c r="G120" s="327">
        <v>4387.3333333333339</v>
      </c>
      <c r="H120" s="327">
        <v>0</v>
      </c>
      <c r="I120" s="327">
        <v>19743</v>
      </c>
      <c r="J120" s="327">
        <v>16600</v>
      </c>
      <c r="K120" s="327">
        <v>40730.333333333336</v>
      </c>
    </row>
    <row r="121" spans="1:11" s="63" customFormat="1" ht="19.8" customHeight="1" x14ac:dyDescent="0.25">
      <c r="A121" s="190" t="s">
        <v>6019</v>
      </c>
      <c r="B121" s="324" t="s">
        <v>6639</v>
      </c>
      <c r="C121" s="325">
        <v>13522</v>
      </c>
      <c r="D121" s="326">
        <v>1640</v>
      </c>
      <c r="E121" s="326">
        <v>12439</v>
      </c>
      <c r="F121" s="327">
        <v>27601</v>
      </c>
      <c r="G121" s="327">
        <v>4507.3333333333339</v>
      </c>
      <c r="H121" s="327">
        <v>0</v>
      </c>
      <c r="I121" s="327">
        <v>20283</v>
      </c>
      <c r="J121" s="327">
        <v>16600</v>
      </c>
      <c r="K121" s="327">
        <v>41390.333333333336</v>
      </c>
    </row>
    <row r="122" spans="1:11" s="63" customFormat="1" ht="19.8" customHeight="1" x14ac:dyDescent="0.25">
      <c r="A122" s="190" t="s">
        <v>6021</v>
      </c>
      <c r="B122" s="324" t="s">
        <v>6140</v>
      </c>
      <c r="C122" s="325">
        <v>13011</v>
      </c>
      <c r="D122" s="326">
        <v>1640</v>
      </c>
      <c r="E122" s="326">
        <v>11775</v>
      </c>
      <c r="F122" s="327">
        <v>26426</v>
      </c>
      <c r="G122" s="327">
        <v>4337</v>
      </c>
      <c r="H122" s="327">
        <v>0</v>
      </c>
      <c r="I122" s="327">
        <v>19516.5</v>
      </c>
      <c r="J122" s="327">
        <v>16600</v>
      </c>
      <c r="K122" s="327">
        <v>40453.5</v>
      </c>
    </row>
    <row r="123" spans="1:11" s="63" customFormat="1" ht="19.8" customHeight="1" x14ac:dyDescent="0.25">
      <c r="A123" s="190" t="s">
        <v>6023</v>
      </c>
      <c r="B123" s="324" t="s">
        <v>6640</v>
      </c>
      <c r="C123" s="325">
        <v>11072</v>
      </c>
      <c r="D123" s="326">
        <v>1640</v>
      </c>
      <c r="E123" s="326">
        <v>10340</v>
      </c>
      <c r="F123" s="327">
        <v>23052</v>
      </c>
      <c r="G123" s="327">
        <v>3690.6666666666665</v>
      </c>
      <c r="H123" s="327">
        <v>0</v>
      </c>
      <c r="I123" s="327">
        <v>16608</v>
      </c>
      <c r="J123" s="327">
        <v>16600</v>
      </c>
      <c r="K123" s="327">
        <v>36898.666666666672</v>
      </c>
    </row>
    <row r="124" spans="1:11" s="63" customFormat="1" ht="19.8" customHeight="1" x14ac:dyDescent="0.25">
      <c r="A124" s="190" t="s">
        <v>6025</v>
      </c>
      <c r="B124" s="324" t="s">
        <v>6641</v>
      </c>
      <c r="C124" s="325">
        <v>10503</v>
      </c>
      <c r="D124" s="326">
        <v>1640</v>
      </c>
      <c r="E124" s="326">
        <v>9716</v>
      </c>
      <c r="F124" s="327">
        <v>21859</v>
      </c>
      <c r="G124" s="327">
        <v>3501</v>
      </c>
      <c r="H124" s="327">
        <v>0</v>
      </c>
      <c r="I124" s="327">
        <v>15754.500000000002</v>
      </c>
      <c r="J124" s="327">
        <v>16600</v>
      </c>
      <c r="K124" s="327">
        <v>35855.5</v>
      </c>
    </row>
    <row r="125" spans="1:11" s="63" customFormat="1" ht="19.8" customHeight="1" x14ac:dyDescent="0.25">
      <c r="A125" s="190" t="s">
        <v>6027</v>
      </c>
      <c r="B125" s="324" t="s">
        <v>6642</v>
      </c>
      <c r="C125" s="325">
        <v>10503</v>
      </c>
      <c r="D125" s="326">
        <v>1640</v>
      </c>
      <c r="E125" s="326">
        <v>9535</v>
      </c>
      <c r="F125" s="327">
        <v>21678</v>
      </c>
      <c r="G125" s="327">
        <v>3501</v>
      </c>
      <c r="H125" s="327">
        <v>0</v>
      </c>
      <c r="I125" s="327">
        <v>15754.500000000002</v>
      </c>
      <c r="J125" s="327">
        <v>16600</v>
      </c>
      <c r="K125" s="327">
        <v>35855.5</v>
      </c>
    </row>
    <row r="126" spans="1:11" s="63" customFormat="1" ht="19.8" customHeight="1" x14ac:dyDescent="0.25">
      <c r="A126" s="190" t="s">
        <v>6029</v>
      </c>
      <c r="B126" s="324" t="s">
        <v>6643</v>
      </c>
      <c r="C126" s="325">
        <v>18336</v>
      </c>
      <c r="D126" s="326">
        <v>1640</v>
      </c>
      <c r="E126" s="326">
        <v>16950</v>
      </c>
      <c r="F126" s="327">
        <v>36926</v>
      </c>
      <c r="G126" s="327">
        <v>6112</v>
      </c>
      <c r="H126" s="327">
        <v>0</v>
      </c>
      <c r="I126" s="327">
        <v>27504.000000000004</v>
      </c>
      <c r="J126" s="327">
        <v>16600</v>
      </c>
      <c r="K126" s="327">
        <v>50216</v>
      </c>
    </row>
    <row r="127" spans="1:11" s="63" customFormat="1" ht="19.8" customHeight="1" x14ac:dyDescent="0.25">
      <c r="A127" s="190" t="s">
        <v>6031</v>
      </c>
      <c r="B127" s="324" t="s">
        <v>6644</v>
      </c>
      <c r="C127" s="325">
        <v>10503</v>
      </c>
      <c r="D127" s="326">
        <v>1640</v>
      </c>
      <c r="E127" s="326">
        <v>9716</v>
      </c>
      <c r="F127" s="327">
        <v>21859</v>
      </c>
      <c r="G127" s="327">
        <v>3501</v>
      </c>
      <c r="H127" s="327">
        <v>0</v>
      </c>
      <c r="I127" s="327">
        <v>15754.500000000002</v>
      </c>
      <c r="J127" s="327">
        <v>16600</v>
      </c>
      <c r="K127" s="327">
        <v>35855.5</v>
      </c>
    </row>
    <row r="128" spans="1:11" s="63" customFormat="1" ht="19.8" customHeight="1" x14ac:dyDescent="0.25">
      <c r="A128" s="190" t="s">
        <v>6033</v>
      </c>
      <c r="B128" s="324" t="s">
        <v>6645</v>
      </c>
      <c r="C128" s="325">
        <v>11507</v>
      </c>
      <c r="D128" s="326">
        <v>1640</v>
      </c>
      <c r="E128" s="326">
        <v>10810</v>
      </c>
      <c r="F128" s="327">
        <v>23957</v>
      </c>
      <c r="G128" s="327">
        <v>3835.6666666666665</v>
      </c>
      <c r="H128" s="327">
        <v>0</v>
      </c>
      <c r="I128" s="327">
        <v>17260.5</v>
      </c>
      <c r="J128" s="327">
        <v>16600</v>
      </c>
      <c r="K128" s="327">
        <v>37696.166666666672</v>
      </c>
    </row>
    <row r="129" spans="1:11" s="63" customFormat="1" ht="19.8" customHeight="1" x14ac:dyDescent="0.25">
      <c r="A129" s="190" t="s">
        <v>6035</v>
      </c>
      <c r="B129" s="324" t="s">
        <v>6646</v>
      </c>
      <c r="C129" s="325">
        <v>12372</v>
      </c>
      <c r="D129" s="326">
        <v>1640</v>
      </c>
      <c r="E129" s="326">
        <v>11195</v>
      </c>
      <c r="F129" s="327">
        <v>25207</v>
      </c>
      <c r="G129" s="327">
        <v>4124</v>
      </c>
      <c r="H129" s="327">
        <v>0</v>
      </c>
      <c r="I129" s="327">
        <v>18558</v>
      </c>
      <c r="J129" s="327">
        <v>16600</v>
      </c>
      <c r="K129" s="327">
        <v>39282</v>
      </c>
    </row>
    <row r="130" spans="1:11" s="63" customFormat="1" ht="19.8" customHeight="1" x14ac:dyDescent="0.25">
      <c r="A130" s="190" t="s">
        <v>6037</v>
      </c>
      <c r="B130" s="324" t="s">
        <v>6647</v>
      </c>
      <c r="C130" s="325">
        <v>12733</v>
      </c>
      <c r="D130" s="326">
        <v>1640</v>
      </c>
      <c r="E130" s="326">
        <v>11450</v>
      </c>
      <c r="F130" s="327">
        <v>25823</v>
      </c>
      <c r="G130" s="327">
        <v>4244.333333333333</v>
      </c>
      <c r="H130" s="327">
        <v>0</v>
      </c>
      <c r="I130" s="327">
        <v>19099.5</v>
      </c>
      <c r="J130" s="327">
        <v>16600</v>
      </c>
      <c r="K130" s="327">
        <v>39943.833333333328</v>
      </c>
    </row>
    <row r="131" spans="1:11" s="63" customFormat="1" ht="19.8" customHeight="1" x14ac:dyDescent="0.25">
      <c r="A131" s="190" t="s">
        <v>6039</v>
      </c>
      <c r="B131" s="324" t="s">
        <v>6648</v>
      </c>
      <c r="C131" s="325">
        <v>12733</v>
      </c>
      <c r="D131" s="326">
        <v>1640</v>
      </c>
      <c r="E131" s="326">
        <v>11450</v>
      </c>
      <c r="F131" s="327">
        <v>25823</v>
      </c>
      <c r="G131" s="327">
        <v>4244.333333333333</v>
      </c>
      <c r="H131" s="327">
        <v>0</v>
      </c>
      <c r="I131" s="327">
        <v>19099.5</v>
      </c>
      <c r="J131" s="327">
        <v>16600</v>
      </c>
      <c r="K131" s="327">
        <v>39943.833333333328</v>
      </c>
    </row>
    <row r="132" spans="1:11" s="63" customFormat="1" ht="19.8" customHeight="1" x14ac:dyDescent="0.25">
      <c r="A132" s="190" t="s">
        <v>6041</v>
      </c>
      <c r="B132" s="324" t="s">
        <v>6649</v>
      </c>
      <c r="C132" s="325">
        <v>12372</v>
      </c>
      <c r="D132" s="326">
        <v>1640</v>
      </c>
      <c r="E132" s="326">
        <v>11195</v>
      </c>
      <c r="F132" s="327">
        <v>25207</v>
      </c>
      <c r="G132" s="327">
        <v>4124</v>
      </c>
      <c r="H132" s="327">
        <v>0</v>
      </c>
      <c r="I132" s="327">
        <v>18558</v>
      </c>
      <c r="J132" s="327">
        <v>16600</v>
      </c>
      <c r="K132" s="327">
        <v>39282</v>
      </c>
    </row>
    <row r="133" spans="1:11" s="63" customFormat="1" ht="19.8" customHeight="1" x14ac:dyDescent="0.25">
      <c r="A133" s="190" t="s">
        <v>6043</v>
      </c>
      <c r="B133" s="324" t="s">
        <v>6650</v>
      </c>
      <c r="C133" s="325">
        <v>10503</v>
      </c>
      <c r="D133" s="326">
        <v>1640</v>
      </c>
      <c r="E133" s="326">
        <v>9716</v>
      </c>
      <c r="F133" s="327">
        <v>21859</v>
      </c>
      <c r="G133" s="327">
        <v>3501</v>
      </c>
      <c r="H133" s="327">
        <v>0</v>
      </c>
      <c r="I133" s="327">
        <v>15754.500000000002</v>
      </c>
      <c r="J133" s="327">
        <v>16600</v>
      </c>
      <c r="K133" s="327">
        <v>35855.5</v>
      </c>
    </row>
    <row r="134" spans="1:11" s="63" customFormat="1" ht="19.8" customHeight="1" x14ac:dyDescent="0.25">
      <c r="A134" s="190" t="s">
        <v>6045</v>
      </c>
      <c r="B134" s="324" t="s">
        <v>6651</v>
      </c>
      <c r="C134" s="325">
        <v>12733</v>
      </c>
      <c r="D134" s="326">
        <v>1640</v>
      </c>
      <c r="E134" s="326">
        <v>11450</v>
      </c>
      <c r="F134" s="327">
        <v>25823</v>
      </c>
      <c r="G134" s="327">
        <v>4244.333333333333</v>
      </c>
      <c r="H134" s="327">
        <v>0</v>
      </c>
      <c r="I134" s="327">
        <v>19099.5</v>
      </c>
      <c r="J134" s="327">
        <v>16600</v>
      </c>
      <c r="K134" s="327">
        <v>39943.833333333328</v>
      </c>
    </row>
    <row r="135" spans="1:11" s="63" customFormat="1" ht="19.8" customHeight="1" x14ac:dyDescent="0.25">
      <c r="A135" s="190" t="s">
        <v>6047</v>
      </c>
      <c r="B135" s="324" t="s">
        <v>6652</v>
      </c>
      <c r="C135" s="325">
        <v>10503</v>
      </c>
      <c r="D135" s="326">
        <v>1640</v>
      </c>
      <c r="E135" s="326">
        <v>9716</v>
      </c>
      <c r="F135" s="327">
        <v>21859</v>
      </c>
      <c r="G135" s="327">
        <v>3501</v>
      </c>
      <c r="H135" s="327">
        <v>0</v>
      </c>
      <c r="I135" s="327">
        <v>15754.500000000002</v>
      </c>
      <c r="J135" s="327">
        <v>16600</v>
      </c>
      <c r="K135" s="327">
        <v>35855.5</v>
      </c>
    </row>
    <row r="136" spans="1:11" s="63" customFormat="1" ht="19.8" customHeight="1" x14ac:dyDescent="0.25">
      <c r="A136" s="190" t="s">
        <v>6049</v>
      </c>
      <c r="B136" s="324" t="s">
        <v>6653</v>
      </c>
      <c r="C136" s="325">
        <v>21336</v>
      </c>
      <c r="D136" s="326">
        <v>1640</v>
      </c>
      <c r="E136" s="326">
        <v>21532</v>
      </c>
      <c r="F136" s="327">
        <v>44508</v>
      </c>
      <c r="G136" s="327">
        <v>7112</v>
      </c>
      <c r="H136" s="327">
        <v>0</v>
      </c>
      <c r="I136" s="327">
        <v>32004.000000000004</v>
      </c>
      <c r="J136" s="327">
        <v>16600</v>
      </c>
      <c r="K136" s="327">
        <v>55716</v>
      </c>
    </row>
    <row r="137" spans="1:11" s="63" customFormat="1" ht="19.8" customHeight="1" x14ac:dyDescent="0.25">
      <c r="A137" s="190" t="s">
        <v>6051</v>
      </c>
      <c r="B137" s="324" t="s">
        <v>6654</v>
      </c>
      <c r="C137" s="325">
        <v>11072</v>
      </c>
      <c r="D137" s="326">
        <v>1640</v>
      </c>
      <c r="E137" s="326">
        <v>10340</v>
      </c>
      <c r="F137" s="327">
        <v>23052</v>
      </c>
      <c r="G137" s="327">
        <v>3690.6666666666665</v>
      </c>
      <c r="H137" s="327">
        <v>0</v>
      </c>
      <c r="I137" s="327">
        <v>16608</v>
      </c>
      <c r="J137" s="327">
        <v>16600</v>
      </c>
      <c r="K137" s="327">
        <v>36898.666666666672</v>
      </c>
    </row>
    <row r="138" spans="1:11" s="63" customFormat="1" ht="26.4" x14ac:dyDescent="0.25">
      <c r="A138" s="190" t="s">
        <v>6053</v>
      </c>
      <c r="B138" s="324" t="s">
        <v>6655</v>
      </c>
      <c r="C138" s="325">
        <v>10503</v>
      </c>
      <c r="D138" s="326">
        <v>1640</v>
      </c>
      <c r="E138" s="326">
        <v>9716</v>
      </c>
      <c r="F138" s="327">
        <v>21859</v>
      </c>
      <c r="G138" s="327">
        <v>3501</v>
      </c>
      <c r="H138" s="327">
        <v>0</v>
      </c>
      <c r="I138" s="327">
        <v>15754.500000000002</v>
      </c>
      <c r="J138" s="327">
        <v>16600</v>
      </c>
      <c r="K138" s="327">
        <v>35855.5</v>
      </c>
    </row>
    <row r="139" spans="1:11" s="63" customFormat="1" ht="26.4" x14ac:dyDescent="0.25">
      <c r="A139" s="190" t="s">
        <v>6055</v>
      </c>
      <c r="B139" s="324" t="s">
        <v>6249</v>
      </c>
      <c r="C139" s="325">
        <v>13011</v>
      </c>
      <c r="D139" s="326">
        <v>1640</v>
      </c>
      <c r="E139" s="326">
        <v>11774</v>
      </c>
      <c r="F139" s="327">
        <v>26425</v>
      </c>
      <c r="G139" s="327">
        <v>4337</v>
      </c>
      <c r="H139" s="327">
        <v>0</v>
      </c>
      <c r="I139" s="327">
        <v>19516.5</v>
      </c>
      <c r="J139" s="327">
        <v>16600</v>
      </c>
      <c r="K139" s="327">
        <v>40453.5</v>
      </c>
    </row>
    <row r="140" spans="1:11" s="63" customFormat="1" x14ac:dyDescent="0.25">
      <c r="A140" s="190" t="s">
        <v>6057</v>
      </c>
      <c r="B140" s="324" t="s">
        <v>6656</v>
      </c>
      <c r="C140" s="325">
        <v>14254</v>
      </c>
      <c r="D140" s="326">
        <v>1640</v>
      </c>
      <c r="E140" s="326">
        <v>11723</v>
      </c>
      <c r="F140" s="327">
        <v>27617</v>
      </c>
      <c r="G140" s="327">
        <v>4751.333333333333</v>
      </c>
      <c r="H140" s="327">
        <v>0</v>
      </c>
      <c r="I140" s="327">
        <v>21381</v>
      </c>
      <c r="J140" s="327">
        <v>16600</v>
      </c>
      <c r="K140" s="327">
        <v>42732.333333333328</v>
      </c>
    </row>
    <row r="141" spans="1:11" s="63" customFormat="1" ht="26.4" x14ac:dyDescent="0.25">
      <c r="A141" s="190" t="s">
        <v>6059</v>
      </c>
      <c r="B141" s="324" t="s">
        <v>6657</v>
      </c>
      <c r="C141" s="325">
        <v>14309</v>
      </c>
      <c r="D141" s="326">
        <v>1640</v>
      </c>
      <c r="E141" s="326">
        <v>17465</v>
      </c>
      <c r="F141" s="327">
        <v>33414</v>
      </c>
      <c r="G141" s="327">
        <v>4769.6666666666661</v>
      </c>
      <c r="H141" s="327">
        <v>0</v>
      </c>
      <c r="I141" s="327">
        <v>21463.5</v>
      </c>
      <c r="J141" s="327">
        <v>16600</v>
      </c>
      <c r="K141" s="327">
        <v>42833.166666666664</v>
      </c>
    </row>
    <row r="142" spans="1:11" s="63" customFormat="1" x14ac:dyDescent="0.25">
      <c r="A142" s="190" t="s">
        <v>6061</v>
      </c>
      <c r="B142" s="324" t="s">
        <v>6251</v>
      </c>
      <c r="C142" s="325">
        <v>11072</v>
      </c>
      <c r="D142" s="326">
        <v>1640</v>
      </c>
      <c r="E142" s="326">
        <v>10340</v>
      </c>
      <c r="F142" s="327">
        <v>23052</v>
      </c>
      <c r="G142" s="327">
        <v>3690.6666666666665</v>
      </c>
      <c r="H142" s="327">
        <v>0</v>
      </c>
      <c r="I142" s="327">
        <v>16608</v>
      </c>
      <c r="J142" s="327">
        <v>16600</v>
      </c>
      <c r="K142" s="327">
        <v>36898.666666666672</v>
      </c>
    </row>
    <row r="143" spans="1:11" s="63" customFormat="1" x14ac:dyDescent="0.25">
      <c r="A143" s="190" t="s">
        <v>6063</v>
      </c>
      <c r="B143" s="324" t="s">
        <v>5306</v>
      </c>
      <c r="C143" s="325">
        <v>13422</v>
      </c>
      <c r="D143" s="326">
        <v>1640</v>
      </c>
      <c r="E143" s="326">
        <v>11767</v>
      </c>
      <c r="F143" s="327">
        <v>26829</v>
      </c>
      <c r="G143" s="327">
        <v>4474</v>
      </c>
      <c r="H143" s="327">
        <v>0</v>
      </c>
      <c r="I143" s="327">
        <v>20133</v>
      </c>
      <c r="J143" s="327">
        <v>16600</v>
      </c>
      <c r="K143" s="327">
        <v>41207</v>
      </c>
    </row>
    <row r="144" spans="1:11" s="63" customFormat="1" ht="26.4" x14ac:dyDescent="0.25">
      <c r="A144" s="190" t="s">
        <v>6065</v>
      </c>
      <c r="B144" s="324" t="s">
        <v>6658</v>
      </c>
      <c r="C144" s="325">
        <v>22541</v>
      </c>
      <c r="D144" s="326">
        <v>1640</v>
      </c>
      <c r="E144" s="326">
        <v>25245</v>
      </c>
      <c r="F144" s="327">
        <v>49426</v>
      </c>
      <c r="G144" s="327">
        <v>7513.666666666667</v>
      </c>
      <c r="H144" s="327">
        <v>0</v>
      </c>
      <c r="I144" s="327">
        <v>33811.5</v>
      </c>
      <c r="J144" s="327">
        <v>16600</v>
      </c>
      <c r="K144" s="327">
        <v>57925.166666666664</v>
      </c>
    </row>
    <row r="145" spans="1:11" s="63" customFormat="1" ht="19.2" customHeight="1" x14ac:dyDescent="0.25">
      <c r="A145" s="190" t="s">
        <v>6067</v>
      </c>
      <c r="B145" s="324" t="s">
        <v>6659</v>
      </c>
      <c r="C145" s="325">
        <v>15243</v>
      </c>
      <c r="D145" s="326">
        <v>1640</v>
      </c>
      <c r="E145" s="326">
        <v>18197</v>
      </c>
      <c r="F145" s="327">
        <v>35080</v>
      </c>
      <c r="G145" s="327">
        <v>5081</v>
      </c>
      <c r="H145" s="327">
        <v>0</v>
      </c>
      <c r="I145" s="327">
        <v>22864.5</v>
      </c>
      <c r="J145" s="327">
        <v>16600</v>
      </c>
      <c r="K145" s="327">
        <v>44545.5</v>
      </c>
    </row>
    <row r="146" spans="1:11" s="63" customFormat="1" ht="19.2" customHeight="1" x14ac:dyDescent="0.25">
      <c r="A146" s="190" t="s">
        <v>6069</v>
      </c>
      <c r="B146" s="324" t="s">
        <v>6660</v>
      </c>
      <c r="C146" s="325">
        <v>13531</v>
      </c>
      <c r="D146" s="326">
        <v>1640</v>
      </c>
      <c r="E146" s="326">
        <v>16265</v>
      </c>
      <c r="F146" s="327">
        <v>31436</v>
      </c>
      <c r="G146" s="327">
        <v>4510.3333333333339</v>
      </c>
      <c r="H146" s="327">
        <v>0</v>
      </c>
      <c r="I146" s="327">
        <v>20296.5</v>
      </c>
      <c r="J146" s="327">
        <v>16600</v>
      </c>
      <c r="K146" s="327">
        <v>41406.833333333336</v>
      </c>
    </row>
    <row r="147" spans="1:11" s="63" customFormat="1" ht="19.2" customHeight="1" x14ac:dyDescent="0.25">
      <c r="A147" s="190" t="s">
        <v>6072</v>
      </c>
      <c r="B147" s="324" t="s">
        <v>6661</v>
      </c>
      <c r="C147" s="325">
        <v>14309</v>
      </c>
      <c r="D147" s="326">
        <v>1640</v>
      </c>
      <c r="E147" s="326">
        <v>17361</v>
      </c>
      <c r="F147" s="327">
        <v>33310</v>
      </c>
      <c r="G147" s="327">
        <v>4769.6666666666661</v>
      </c>
      <c r="H147" s="327">
        <v>0</v>
      </c>
      <c r="I147" s="327">
        <v>21463.5</v>
      </c>
      <c r="J147" s="327">
        <v>16600</v>
      </c>
      <c r="K147" s="327">
        <v>42833.166666666664</v>
      </c>
    </row>
    <row r="148" spans="1:11" s="63" customFormat="1" ht="19.2" customHeight="1" x14ac:dyDescent="0.25">
      <c r="A148" s="190" t="s">
        <v>6074</v>
      </c>
      <c r="B148" s="324" t="s">
        <v>6662</v>
      </c>
      <c r="C148" s="325">
        <v>13744</v>
      </c>
      <c r="D148" s="326">
        <v>1640</v>
      </c>
      <c r="E148" s="326">
        <v>16246</v>
      </c>
      <c r="F148" s="327">
        <v>31630</v>
      </c>
      <c r="G148" s="327">
        <v>4581.333333333333</v>
      </c>
      <c r="H148" s="327">
        <v>0</v>
      </c>
      <c r="I148" s="327">
        <v>20616</v>
      </c>
      <c r="J148" s="327">
        <v>16600</v>
      </c>
      <c r="K148" s="327">
        <v>41797.333333333328</v>
      </c>
    </row>
    <row r="149" spans="1:11" s="63" customFormat="1" ht="19.2" customHeight="1" x14ac:dyDescent="0.25">
      <c r="A149" s="190" t="s">
        <v>6076</v>
      </c>
      <c r="B149" s="324" t="s">
        <v>6663</v>
      </c>
      <c r="C149" s="325">
        <v>16818</v>
      </c>
      <c r="D149" s="326">
        <v>1640</v>
      </c>
      <c r="E149" s="326">
        <v>19779</v>
      </c>
      <c r="F149" s="327">
        <v>38237</v>
      </c>
      <c r="G149" s="327">
        <v>5606</v>
      </c>
      <c r="H149" s="327">
        <v>0</v>
      </c>
      <c r="I149" s="327">
        <v>25227</v>
      </c>
      <c r="J149" s="327">
        <v>16600</v>
      </c>
      <c r="K149" s="327">
        <v>47433</v>
      </c>
    </row>
    <row r="150" spans="1:11" s="63" customFormat="1" ht="19.2" customHeight="1" x14ac:dyDescent="0.25">
      <c r="A150" s="190" t="s">
        <v>6078</v>
      </c>
      <c r="B150" s="324" t="s">
        <v>6664</v>
      </c>
      <c r="C150" s="325">
        <v>21389</v>
      </c>
      <c r="D150" s="326">
        <v>1640</v>
      </c>
      <c r="E150" s="326">
        <v>24795</v>
      </c>
      <c r="F150" s="327">
        <v>47824</v>
      </c>
      <c r="G150" s="327">
        <v>7129.666666666667</v>
      </c>
      <c r="H150" s="327">
        <v>0</v>
      </c>
      <c r="I150" s="327">
        <v>32083.5</v>
      </c>
      <c r="J150" s="327">
        <v>16600</v>
      </c>
      <c r="K150" s="327">
        <v>55813.166666666664</v>
      </c>
    </row>
    <row r="151" spans="1:11" s="63" customFormat="1" ht="19.2" customHeight="1" x14ac:dyDescent="0.25">
      <c r="A151" s="190" t="s">
        <v>6080</v>
      </c>
      <c r="B151" s="324" t="s">
        <v>6665</v>
      </c>
      <c r="C151" s="325">
        <v>22412</v>
      </c>
      <c r="D151" s="326">
        <v>1640</v>
      </c>
      <c r="E151" s="326">
        <v>25157</v>
      </c>
      <c r="F151" s="327">
        <v>49209</v>
      </c>
      <c r="G151" s="327">
        <v>7470.666666666667</v>
      </c>
      <c r="H151" s="327">
        <v>0</v>
      </c>
      <c r="I151" s="327">
        <v>33618</v>
      </c>
      <c r="J151" s="327">
        <v>16600</v>
      </c>
      <c r="K151" s="327">
        <v>57688.666666666664</v>
      </c>
    </row>
    <row r="152" spans="1:11" s="63" customFormat="1" ht="19.2" customHeight="1" x14ac:dyDescent="0.25">
      <c r="A152" s="190" t="s">
        <v>6082</v>
      </c>
      <c r="B152" s="324" t="s">
        <v>6666</v>
      </c>
      <c r="C152" s="325">
        <v>21389</v>
      </c>
      <c r="D152" s="326">
        <v>1640</v>
      </c>
      <c r="E152" s="326">
        <v>24795</v>
      </c>
      <c r="F152" s="327">
        <v>47824</v>
      </c>
      <c r="G152" s="327">
        <v>7129.666666666667</v>
      </c>
      <c r="H152" s="327">
        <v>0</v>
      </c>
      <c r="I152" s="327">
        <v>32083.5</v>
      </c>
      <c r="J152" s="327">
        <v>16600</v>
      </c>
      <c r="K152" s="327">
        <v>55813.166666666664</v>
      </c>
    </row>
    <row r="153" spans="1:11" s="63" customFormat="1" ht="19.2" customHeight="1" x14ac:dyDescent="0.25">
      <c r="A153" s="190" t="s">
        <v>6084</v>
      </c>
      <c r="B153" s="324" t="s">
        <v>6667</v>
      </c>
      <c r="C153" s="325">
        <v>13367</v>
      </c>
      <c r="D153" s="326">
        <v>1640</v>
      </c>
      <c r="E153" s="326">
        <v>11515</v>
      </c>
      <c r="F153" s="327">
        <v>26522</v>
      </c>
      <c r="G153" s="327">
        <v>4455.666666666667</v>
      </c>
      <c r="H153" s="327">
        <v>0</v>
      </c>
      <c r="I153" s="327">
        <v>20050.5</v>
      </c>
      <c r="J153" s="327">
        <v>16600</v>
      </c>
      <c r="K153" s="327">
        <v>41106.166666666672</v>
      </c>
    </row>
    <row r="154" spans="1:11" s="63" customFormat="1" ht="26.4" x14ac:dyDescent="0.25">
      <c r="A154" s="190" t="s">
        <v>6086</v>
      </c>
      <c r="B154" s="324" t="s">
        <v>6668</v>
      </c>
      <c r="C154" s="325">
        <v>13011</v>
      </c>
      <c r="D154" s="326">
        <v>1640</v>
      </c>
      <c r="E154" s="326">
        <v>11775</v>
      </c>
      <c r="F154" s="327">
        <v>26426</v>
      </c>
      <c r="G154" s="327">
        <v>4337</v>
      </c>
      <c r="H154" s="327">
        <v>0</v>
      </c>
      <c r="I154" s="327">
        <v>19516.5</v>
      </c>
      <c r="J154" s="327">
        <v>16600</v>
      </c>
      <c r="K154" s="327">
        <v>40453.5</v>
      </c>
    </row>
    <row r="155" spans="1:11" s="63" customFormat="1" ht="23.4" customHeight="1" x14ac:dyDescent="0.25">
      <c r="A155" s="190" t="s">
        <v>6088</v>
      </c>
      <c r="B155" s="324" t="s">
        <v>6669</v>
      </c>
      <c r="C155" s="325">
        <v>19188</v>
      </c>
      <c r="D155" s="326">
        <v>1640</v>
      </c>
      <c r="E155" s="326">
        <v>19475</v>
      </c>
      <c r="F155" s="327">
        <v>40303</v>
      </c>
      <c r="G155" s="327">
        <v>6396</v>
      </c>
      <c r="H155" s="327">
        <v>0</v>
      </c>
      <c r="I155" s="327">
        <v>28782</v>
      </c>
      <c r="J155" s="327">
        <v>16600</v>
      </c>
      <c r="K155" s="327">
        <v>51778</v>
      </c>
    </row>
    <row r="156" spans="1:11" s="63" customFormat="1" ht="23.4" customHeight="1" x14ac:dyDescent="0.25">
      <c r="A156" s="190" t="s">
        <v>6090</v>
      </c>
      <c r="B156" s="324" t="s">
        <v>6670</v>
      </c>
      <c r="C156" s="325">
        <v>21336</v>
      </c>
      <c r="D156" s="326">
        <v>1640</v>
      </c>
      <c r="E156" s="326">
        <v>20570</v>
      </c>
      <c r="F156" s="327">
        <v>43546</v>
      </c>
      <c r="G156" s="327">
        <v>7112</v>
      </c>
      <c r="H156" s="327">
        <v>0</v>
      </c>
      <c r="I156" s="327">
        <v>32004.000000000004</v>
      </c>
      <c r="J156" s="327">
        <v>16600</v>
      </c>
      <c r="K156" s="327">
        <v>55716</v>
      </c>
    </row>
    <row r="157" spans="1:11" s="63" customFormat="1" ht="23.4" customHeight="1" x14ac:dyDescent="0.25">
      <c r="A157" s="190" t="s">
        <v>6092</v>
      </c>
      <c r="B157" s="324" t="s">
        <v>6472</v>
      </c>
      <c r="C157" s="325">
        <v>19188</v>
      </c>
      <c r="D157" s="326">
        <v>1640</v>
      </c>
      <c r="E157" s="326">
        <v>19474</v>
      </c>
      <c r="F157" s="327">
        <v>40302</v>
      </c>
      <c r="G157" s="327">
        <v>6396</v>
      </c>
      <c r="H157" s="327">
        <v>0</v>
      </c>
      <c r="I157" s="327">
        <v>28782</v>
      </c>
      <c r="J157" s="327">
        <v>16600</v>
      </c>
      <c r="K157" s="327">
        <v>51778</v>
      </c>
    </row>
    <row r="158" spans="1:11" s="63" customFormat="1" ht="26.4" x14ac:dyDescent="0.25">
      <c r="A158" s="190" t="s">
        <v>6094</v>
      </c>
      <c r="B158" s="324" t="s">
        <v>6671</v>
      </c>
      <c r="C158" s="325">
        <v>18141</v>
      </c>
      <c r="D158" s="326">
        <v>1640</v>
      </c>
      <c r="E158" s="326">
        <v>17125</v>
      </c>
      <c r="F158" s="327">
        <v>36906</v>
      </c>
      <c r="G158" s="327">
        <v>6047</v>
      </c>
      <c r="H158" s="327">
        <v>0</v>
      </c>
      <c r="I158" s="327">
        <v>27211.500000000004</v>
      </c>
      <c r="J158" s="327">
        <v>16600</v>
      </c>
      <c r="K158" s="327">
        <v>49858.5</v>
      </c>
    </row>
    <row r="159" spans="1:11" s="63" customFormat="1" ht="26.4" x14ac:dyDescent="0.25">
      <c r="A159" s="190" t="s">
        <v>6096</v>
      </c>
      <c r="B159" s="324" t="s">
        <v>6672</v>
      </c>
      <c r="C159" s="325">
        <v>18242</v>
      </c>
      <c r="D159" s="326">
        <v>1640</v>
      </c>
      <c r="E159" s="326">
        <v>18455</v>
      </c>
      <c r="F159" s="327">
        <v>38337</v>
      </c>
      <c r="G159" s="327">
        <v>6080.666666666667</v>
      </c>
      <c r="H159" s="327">
        <v>0</v>
      </c>
      <c r="I159" s="327">
        <v>27363.000000000004</v>
      </c>
      <c r="J159" s="327">
        <v>16600</v>
      </c>
      <c r="K159" s="327">
        <v>50043.666666666672</v>
      </c>
    </row>
    <row r="160" spans="1:11" s="63" customFormat="1" ht="26.4" x14ac:dyDescent="0.25">
      <c r="A160" s="190" t="s">
        <v>6098</v>
      </c>
      <c r="B160" s="324" t="s">
        <v>6099</v>
      </c>
      <c r="C160" s="325">
        <v>18744</v>
      </c>
      <c r="D160" s="326">
        <v>1640</v>
      </c>
      <c r="E160" s="326">
        <v>19064</v>
      </c>
      <c r="F160" s="327">
        <v>39448</v>
      </c>
      <c r="G160" s="327">
        <v>6248</v>
      </c>
      <c r="H160" s="327">
        <v>0</v>
      </c>
      <c r="I160" s="327">
        <v>28115.999999999996</v>
      </c>
      <c r="J160" s="327">
        <v>16600</v>
      </c>
      <c r="K160" s="327">
        <v>50964</v>
      </c>
    </row>
    <row r="161" spans="1:11" s="63" customFormat="1" ht="26.4" x14ac:dyDescent="0.25">
      <c r="A161" s="190" t="s">
        <v>6100</v>
      </c>
      <c r="B161" s="324" t="s">
        <v>6101</v>
      </c>
      <c r="C161" s="325">
        <v>20044</v>
      </c>
      <c r="D161" s="326">
        <v>1640</v>
      </c>
      <c r="E161" s="326">
        <v>20254</v>
      </c>
      <c r="F161" s="327">
        <v>41938</v>
      </c>
      <c r="G161" s="327">
        <v>6681.333333333333</v>
      </c>
      <c r="H161" s="327">
        <v>0</v>
      </c>
      <c r="I161" s="327">
        <v>30066</v>
      </c>
      <c r="J161" s="327">
        <v>16600</v>
      </c>
      <c r="K161" s="327">
        <v>53347.333333333336</v>
      </c>
    </row>
    <row r="162" spans="1:11" s="63" customFormat="1" ht="19.8" customHeight="1" x14ac:dyDescent="0.25">
      <c r="A162" s="190" t="s">
        <v>6102</v>
      </c>
      <c r="B162" s="324" t="s">
        <v>6474</v>
      </c>
      <c r="C162" s="325">
        <v>18336</v>
      </c>
      <c r="D162" s="326">
        <v>1640</v>
      </c>
      <c r="E162" s="326">
        <v>16950</v>
      </c>
      <c r="F162" s="327">
        <v>36926</v>
      </c>
      <c r="G162" s="327">
        <v>6112</v>
      </c>
      <c r="H162" s="327">
        <v>0</v>
      </c>
      <c r="I162" s="327">
        <v>27504.000000000004</v>
      </c>
      <c r="J162" s="327">
        <v>16600</v>
      </c>
      <c r="K162" s="327">
        <v>50216</v>
      </c>
    </row>
    <row r="163" spans="1:11" s="63" customFormat="1" ht="19.8" customHeight="1" x14ac:dyDescent="0.25">
      <c r="A163" s="190" t="s">
        <v>6104</v>
      </c>
      <c r="B163" s="324" t="s">
        <v>6479</v>
      </c>
      <c r="C163" s="325">
        <v>20574</v>
      </c>
      <c r="D163" s="326">
        <v>1640</v>
      </c>
      <c r="E163" s="326">
        <v>22004</v>
      </c>
      <c r="F163" s="327">
        <v>44218</v>
      </c>
      <c r="G163" s="327">
        <v>6858</v>
      </c>
      <c r="H163" s="327">
        <v>0</v>
      </c>
      <c r="I163" s="327">
        <v>30860.999999999996</v>
      </c>
      <c r="J163" s="327">
        <v>16600</v>
      </c>
      <c r="K163" s="327">
        <v>54319</v>
      </c>
    </row>
    <row r="164" spans="1:11" s="63" customFormat="1" ht="19.8" customHeight="1" x14ac:dyDescent="0.25">
      <c r="A164" s="190" t="s">
        <v>6106</v>
      </c>
      <c r="B164" s="324" t="s">
        <v>6107</v>
      </c>
      <c r="C164" s="325">
        <v>13011</v>
      </c>
      <c r="D164" s="326">
        <v>1640</v>
      </c>
      <c r="E164" s="326">
        <v>11775</v>
      </c>
      <c r="F164" s="327">
        <v>26426</v>
      </c>
      <c r="G164" s="327">
        <v>4337</v>
      </c>
      <c r="H164" s="327">
        <v>0</v>
      </c>
      <c r="I164" s="327">
        <v>19516.5</v>
      </c>
      <c r="J164" s="327">
        <v>16600</v>
      </c>
      <c r="K164" s="327">
        <v>40453.5</v>
      </c>
    </row>
    <row r="165" spans="1:11" s="63" customFormat="1" ht="19.8" customHeight="1" x14ac:dyDescent="0.25">
      <c r="A165" s="190" t="s">
        <v>6109</v>
      </c>
      <c r="B165" s="324" t="s">
        <v>6257</v>
      </c>
      <c r="C165" s="325">
        <v>10503</v>
      </c>
      <c r="D165" s="326">
        <v>1640</v>
      </c>
      <c r="E165" s="326">
        <v>9535</v>
      </c>
      <c r="F165" s="327">
        <v>21678</v>
      </c>
      <c r="G165" s="327">
        <v>3501</v>
      </c>
      <c r="H165" s="327">
        <v>0</v>
      </c>
      <c r="I165" s="327">
        <v>15754.500000000002</v>
      </c>
      <c r="J165" s="327">
        <v>16600</v>
      </c>
      <c r="K165" s="327">
        <v>35855.5</v>
      </c>
    </row>
    <row r="166" spans="1:11" s="63" customFormat="1" ht="19.8" customHeight="1" x14ac:dyDescent="0.25">
      <c r="A166" s="190" t="s">
        <v>6111</v>
      </c>
      <c r="B166" s="324" t="s">
        <v>4990</v>
      </c>
      <c r="C166" s="325">
        <v>10503</v>
      </c>
      <c r="D166" s="326">
        <v>1640</v>
      </c>
      <c r="E166" s="326">
        <v>9535</v>
      </c>
      <c r="F166" s="327">
        <v>21678</v>
      </c>
      <c r="G166" s="327">
        <v>3501</v>
      </c>
      <c r="H166" s="327">
        <v>0</v>
      </c>
      <c r="I166" s="327">
        <v>15754.500000000002</v>
      </c>
      <c r="J166" s="327">
        <v>16600</v>
      </c>
      <c r="K166" s="327">
        <v>35855.5</v>
      </c>
    </row>
    <row r="167" spans="1:11" s="63" customFormat="1" ht="19.8" customHeight="1" x14ac:dyDescent="0.25">
      <c r="A167" s="190" t="s">
        <v>6113</v>
      </c>
      <c r="B167" s="324" t="s">
        <v>6114</v>
      </c>
      <c r="C167" s="325">
        <v>10475</v>
      </c>
      <c r="D167" s="326">
        <v>1640</v>
      </c>
      <c r="E167" s="326">
        <v>8087</v>
      </c>
      <c r="F167" s="327">
        <v>20202</v>
      </c>
      <c r="G167" s="327">
        <v>3491.666666666667</v>
      </c>
      <c r="H167" s="327">
        <v>0</v>
      </c>
      <c r="I167" s="327">
        <v>15712.5</v>
      </c>
      <c r="J167" s="327">
        <v>16600</v>
      </c>
      <c r="K167" s="327">
        <v>35804.166666666672</v>
      </c>
    </row>
    <row r="168" spans="1:11" s="63" customFormat="1" ht="19.8" customHeight="1" x14ac:dyDescent="0.25">
      <c r="A168" s="190" t="s">
        <v>6116</v>
      </c>
      <c r="B168" s="324" t="s">
        <v>6673</v>
      </c>
      <c r="C168" s="325">
        <v>10475</v>
      </c>
      <c r="D168" s="326">
        <v>1640</v>
      </c>
      <c r="E168" s="326">
        <v>8087</v>
      </c>
      <c r="F168" s="327">
        <v>20202</v>
      </c>
      <c r="G168" s="327">
        <v>3491.666666666667</v>
      </c>
      <c r="H168" s="327">
        <v>0</v>
      </c>
      <c r="I168" s="327">
        <v>15712.5</v>
      </c>
      <c r="J168" s="327">
        <v>16600</v>
      </c>
      <c r="K168" s="327">
        <v>35804.166666666672</v>
      </c>
    </row>
    <row r="169" spans="1:11" s="63" customFormat="1" ht="26.4" x14ac:dyDescent="0.25">
      <c r="A169" s="190" t="s">
        <v>6118</v>
      </c>
      <c r="B169" s="324" t="s">
        <v>6674</v>
      </c>
      <c r="C169" s="325">
        <v>11072</v>
      </c>
      <c r="D169" s="326">
        <v>1640</v>
      </c>
      <c r="E169" s="326">
        <v>10340</v>
      </c>
      <c r="F169" s="327">
        <v>23052</v>
      </c>
      <c r="G169" s="327">
        <v>3690.6666666666665</v>
      </c>
      <c r="H169" s="327">
        <v>0</v>
      </c>
      <c r="I169" s="327">
        <v>16608</v>
      </c>
      <c r="J169" s="327">
        <v>16600</v>
      </c>
      <c r="K169" s="327">
        <v>36898.666666666672</v>
      </c>
    </row>
    <row r="170" spans="1:11" s="63" customFormat="1" ht="18" customHeight="1" x14ac:dyDescent="0.25">
      <c r="A170" s="190" t="s">
        <v>6120</v>
      </c>
      <c r="B170" s="324" t="s">
        <v>6675</v>
      </c>
      <c r="C170" s="325">
        <v>10425</v>
      </c>
      <c r="D170" s="326">
        <v>1640</v>
      </c>
      <c r="E170" s="326">
        <v>12239</v>
      </c>
      <c r="F170" s="327">
        <v>24304</v>
      </c>
      <c r="G170" s="327">
        <v>3475</v>
      </c>
      <c r="H170" s="327">
        <v>0</v>
      </c>
      <c r="I170" s="327">
        <v>15637.5</v>
      </c>
      <c r="J170" s="327">
        <v>16600</v>
      </c>
      <c r="K170" s="327">
        <v>35712.5</v>
      </c>
    </row>
    <row r="171" spans="1:11" s="63" customFormat="1" ht="18" customHeight="1" x14ac:dyDescent="0.25">
      <c r="A171" s="190" t="s">
        <v>6122</v>
      </c>
      <c r="B171" s="324" t="s">
        <v>6676</v>
      </c>
      <c r="C171" s="325">
        <v>10310</v>
      </c>
      <c r="D171" s="326">
        <v>1640</v>
      </c>
      <c r="E171" s="326">
        <v>11048</v>
      </c>
      <c r="F171" s="327">
        <v>22998</v>
      </c>
      <c r="G171" s="327">
        <v>3436.666666666667</v>
      </c>
      <c r="H171" s="327">
        <v>0</v>
      </c>
      <c r="I171" s="327">
        <v>15465</v>
      </c>
      <c r="J171" s="327">
        <v>16600</v>
      </c>
      <c r="K171" s="327">
        <v>35501.666666666672</v>
      </c>
    </row>
    <row r="172" spans="1:11" s="63" customFormat="1" ht="18" customHeight="1" x14ac:dyDescent="0.25">
      <c r="A172" s="190" t="s">
        <v>6124</v>
      </c>
      <c r="B172" s="324" t="s">
        <v>6677</v>
      </c>
      <c r="C172" s="325">
        <v>10195</v>
      </c>
      <c r="D172" s="326">
        <v>1640</v>
      </c>
      <c r="E172" s="326">
        <v>10963</v>
      </c>
      <c r="F172" s="327">
        <v>22798</v>
      </c>
      <c r="G172" s="327">
        <v>3398.333333333333</v>
      </c>
      <c r="H172" s="327">
        <v>0</v>
      </c>
      <c r="I172" s="327">
        <v>15292.5</v>
      </c>
      <c r="J172" s="327">
        <v>16600</v>
      </c>
      <c r="K172" s="327">
        <v>35290.833333333328</v>
      </c>
    </row>
    <row r="173" spans="1:11" s="63" customFormat="1" ht="18" customHeight="1" x14ac:dyDescent="0.25">
      <c r="A173" s="190" t="s">
        <v>6126</v>
      </c>
      <c r="B173" s="324" t="s">
        <v>6678</v>
      </c>
      <c r="C173" s="325">
        <v>10081</v>
      </c>
      <c r="D173" s="326">
        <v>1640</v>
      </c>
      <c r="E173" s="326">
        <v>10592</v>
      </c>
      <c r="F173" s="327">
        <v>22313</v>
      </c>
      <c r="G173" s="327">
        <v>3360.3333333333335</v>
      </c>
      <c r="H173" s="327">
        <v>0</v>
      </c>
      <c r="I173" s="327">
        <v>15121.500000000002</v>
      </c>
      <c r="J173" s="327">
        <v>16600</v>
      </c>
      <c r="K173" s="327">
        <v>35081.833333333336</v>
      </c>
    </row>
    <row r="174" spans="1:11" s="63" customFormat="1" ht="18" customHeight="1" x14ac:dyDescent="0.25">
      <c r="A174" s="190" t="s">
        <v>6128</v>
      </c>
      <c r="B174" s="324" t="s">
        <v>6679</v>
      </c>
      <c r="C174" s="325">
        <v>9966</v>
      </c>
      <c r="D174" s="326">
        <v>1640</v>
      </c>
      <c r="E174" s="326">
        <v>9834</v>
      </c>
      <c r="F174" s="327">
        <v>21440</v>
      </c>
      <c r="G174" s="327">
        <v>3322</v>
      </c>
      <c r="H174" s="327">
        <v>0</v>
      </c>
      <c r="I174" s="327">
        <v>14949</v>
      </c>
      <c r="J174" s="327">
        <v>16600</v>
      </c>
      <c r="K174" s="327">
        <v>34871</v>
      </c>
    </row>
    <row r="175" spans="1:11" s="63" customFormat="1" ht="18" customHeight="1" x14ac:dyDescent="0.25">
      <c r="A175" s="190" t="s">
        <v>6130</v>
      </c>
      <c r="B175" s="324" t="s">
        <v>6680</v>
      </c>
      <c r="C175" s="325">
        <v>9851</v>
      </c>
      <c r="D175" s="326">
        <v>1640</v>
      </c>
      <c r="E175" s="326">
        <v>9242</v>
      </c>
      <c r="F175" s="327">
        <v>20733</v>
      </c>
      <c r="G175" s="327">
        <v>3283.666666666667</v>
      </c>
      <c r="H175" s="327">
        <v>0</v>
      </c>
      <c r="I175" s="327">
        <v>14776.5</v>
      </c>
      <c r="J175" s="327">
        <v>16600</v>
      </c>
      <c r="K175" s="327">
        <v>34660.166666666672</v>
      </c>
    </row>
    <row r="176" spans="1:11" s="63" customFormat="1" ht="18" customHeight="1" x14ac:dyDescent="0.25">
      <c r="A176" s="190" t="s">
        <v>6132</v>
      </c>
      <c r="B176" s="324" t="s">
        <v>6681</v>
      </c>
      <c r="C176" s="325">
        <v>9794</v>
      </c>
      <c r="D176" s="326">
        <v>1640</v>
      </c>
      <c r="E176" s="326">
        <v>9237</v>
      </c>
      <c r="F176" s="327">
        <v>20671</v>
      </c>
      <c r="G176" s="327">
        <v>3264.6666666666665</v>
      </c>
      <c r="H176" s="327">
        <v>0</v>
      </c>
      <c r="I176" s="327">
        <v>14690.999999999998</v>
      </c>
      <c r="J176" s="327">
        <v>16600</v>
      </c>
      <c r="K176" s="327">
        <v>34555.666666666664</v>
      </c>
    </row>
    <row r="177" spans="1:11" s="63" customFormat="1" ht="18" customHeight="1" x14ac:dyDescent="0.25">
      <c r="A177" s="190" t="s">
        <v>6134</v>
      </c>
      <c r="B177" s="324" t="s">
        <v>6682</v>
      </c>
      <c r="C177" s="325">
        <v>9736</v>
      </c>
      <c r="D177" s="326">
        <v>1640</v>
      </c>
      <c r="E177" s="326">
        <v>9230</v>
      </c>
      <c r="F177" s="327">
        <v>20606</v>
      </c>
      <c r="G177" s="327">
        <v>3245.3333333333335</v>
      </c>
      <c r="H177" s="327">
        <v>0</v>
      </c>
      <c r="I177" s="327">
        <v>14604.000000000002</v>
      </c>
      <c r="J177" s="327">
        <v>16600</v>
      </c>
      <c r="K177" s="327">
        <v>34449.333333333336</v>
      </c>
    </row>
    <row r="178" spans="1:11" s="63" customFormat="1" ht="26.4" x14ac:dyDescent="0.25">
      <c r="A178" s="190" t="s">
        <v>6400</v>
      </c>
      <c r="B178" s="324" t="s">
        <v>6251</v>
      </c>
      <c r="C178" s="325">
        <v>10335</v>
      </c>
      <c r="D178" s="326">
        <v>0</v>
      </c>
      <c r="E178" s="326">
        <v>994</v>
      </c>
      <c r="F178" s="327">
        <v>11329</v>
      </c>
      <c r="G178" s="327">
        <v>3445</v>
      </c>
      <c r="H178" s="327">
        <v>0</v>
      </c>
      <c r="I178" s="327">
        <v>15502.5</v>
      </c>
      <c r="J178" s="327">
        <v>16600</v>
      </c>
      <c r="K178" s="327">
        <v>35547.5</v>
      </c>
    </row>
    <row r="179" spans="1:11" s="63" customFormat="1" x14ac:dyDescent="0.25">
      <c r="A179" s="190" t="s">
        <v>6142</v>
      </c>
      <c r="B179" s="324" t="s">
        <v>6107</v>
      </c>
      <c r="C179" s="325">
        <v>13011</v>
      </c>
      <c r="D179" s="326">
        <v>1640</v>
      </c>
      <c r="E179" s="326">
        <v>12347.86</v>
      </c>
      <c r="F179" s="327">
        <v>26998.86</v>
      </c>
      <c r="G179" s="327">
        <v>4337</v>
      </c>
      <c r="H179" s="327">
        <v>0</v>
      </c>
      <c r="I179" s="327">
        <v>19516.5</v>
      </c>
      <c r="J179" s="327">
        <v>16600</v>
      </c>
      <c r="K179" s="327">
        <v>40453.5</v>
      </c>
    </row>
    <row r="180" spans="1:11" s="63" customFormat="1" x14ac:dyDescent="0.25">
      <c r="A180" s="190" t="s">
        <v>6143</v>
      </c>
      <c r="B180" s="324" t="s">
        <v>6107</v>
      </c>
      <c r="C180" s="325">
        <v>11989</v>
      </c>
      <c r="D180" s="326">
        <v>0</v>
      </c>
      <c r="E180" s="326">
        <v>22409.9</v>
      </c>
      <c r="F180" s="327">
        <v>34398.9</v>
      </c>
      <c r="G180" s="327">
        <v>3996.333333333333</v>
      </c>
      <c r="H180" s="327">
        <v>0</v>
      </c>
      <c r="I180" s="327">
        <v>17983.5</v>
      </c>
      <c r="J180" s="327">
        <v>16600</v>
      </c>
      <c r="K180" s="327">
        <v>38579.833333333328</v>
      </c>
    </row>
    <row r="181" spans="1:11" s="63" customFormat="1" x14ac:dyDescent="0.25">
      <c r="A181" s="190" t="s">
        <v>6144</v>
      </c>
      <c r="B181" s="324" t="s">
        <v>6498</v>
      </c>
      <c r="C181" s="325">
        <v>10425</v>
      </c>
      <c r="D181" s="326">
        <v>1640</v>
      </c>
      <c r="E181" s="326">
        <v>22319</v>
      </c>
      <c r="F181" s="327">
        <v>34384</v>
      </c>
      <c r="G181" s="327">
        <v>3475</v>
      </c>
      <c r="H181" s="327">
        <v>0</v>
      </c>
      <c r="I181" s="327">
        <v>15637.5</v>
      </c>
      <c r="J181" s="327">
        <v>16600</v>
      </c>
      <c r="K181" s="327">
        <v>35712.5</v>
      </c>
    </row>
    <row r="182" spans="1:11" s="63" customFormat="1" x14ac:dyDescent="0.25">
      <c r="A182" s="190" t="s">
        <v>6146</v>
      </c>
      <c r="B182" s="324" t="s">
        <v>6498</v>
      </c>
      <c r="C182" s="325">
        <v>10425</v>
      </c>
      <c r="D182" s="326">
        <v>1640</v>
      </c>
      <c r="E182" s="326">
        <v>21305</v>
      </c>
      <c r="F182" s="327">
        <v>33370</v>
      </c>
      <c r="G182" s="327">
        <v>3475</v>
      </c>
      <c r="H182" s="327">
        <v>0</v>
      </c>
      <c r="I182" s="327">
        <v>15637.5</v>
      </c>
      <c r="J182" s="327">
        <v>16600</v>
      </c>
      <c r="K182" s="327">
        <v>35712.5</v>
      </c>
    </row>
    <row r="183" spans="1:11" s="63" customFormat="1" x14ac:dyDescent="0.25">
      <c r="A183" s="190" t="s">
        <v>6147</v>
      </c>
      <c r="B183" s="324" t="s">
        <v>6498</v>
      </c>
      <c r="C183" s="325">
        <v>14132</v>
      </c>
      <c r="D183" s="326">
        <v>1640</v>
      </c>
      <c r="E183" s="326">
        <v>26995</v>
      </c>
      <c r="F183" s="327">
        <v>42767</v>
      </c>
      <c r="G183" s="327">
        <v>4710.666666666667</v>
      </c>
      <c r="H183" s="327">
        <v>0</v>
      </c>
      <c r="I183" s="327">
        <v>21198</v>
      </c>
      <c r="J183" s="327">
        <v>16600</v>
      </c>
      <c r="K183" s="327">
        <v>42508.666666666672</v>
      </c>
    </row>
    <row r="184" spans="1:11" s="63" customFormat="1" x14ac:dyDescent="0.25">
      <c r="A184" s="190" t="s">
        <v>6148</v>
      </c>
      <c r="B184" s="324" t="s">
        <v>6498</v>
      </c>
      <c r="C184" s="325">
        <v>14132</v>
      </c>
      <c r="D184" s="326">
        <v>1640</v>
      </c>
      <c r="E184" s="326">
        <v>28771</v>
      </c>
      <c r="F184" s="327">
        <v>44543</v>
      </c>
      <c r="G184" s="327">
        <v>4710.666666666667</v>
      </c>
      <c r="H184" s="327">
        <v>0</v>
      </c>
      <c r="I184" s="327">
        <v>21198</v>
      </c>
      <c r="J184" s="327">
        <v>16600</v>
      </c>
      <c r="K184" s="327">
        <v>42508.666666666672</v>
      </c>
    </row>
    <row r="185" spans="1:11" s="63" customFormat="1" x14ac:dyDescent="0.25">
      <c r="A185" s="190" t="s">
        <v>6149</v>
      </c>
      <c r="B185" s="324" t="s">
        <v>6498</v>
      </c>
      <c r="C185" s="325">
        <v>10425</v>
      </c>
      <c r="D185" s="326">
        <v>1640</v>
      </c>
      <c r="E185" s="326">
        <v>24623.82</v>
      </c>
      <c r="F185" s="327">
        <v>36688.82</v>
      </c>
      <c r="G185" s="327">
        <v>3475</v>
      </c>
      <c r="H185" s="327">
        <v>0</v>
      </c>
      <c r="I185" s="327">
        <v>15637.5</v>
      </c>
      <c r="J185" s="327">
        <v>16600</v>
      </c>
      <c r="K185" s="327">
        <v>35712.5</v>
      </c>
    </row>
    <row r="186" spans="1:11" s="63" customFormat="1" x14ac:dyDescent="0.25">
      <c r="A186" s="190" t="s">
        <v>6150</v>
      </c>
      <c r="B186" s="324" t="s">
        <v>6498</v>
      </c>
      <c r="C186" s="325">
        <v>10435</v>
      </c>
      <c r="D186" s="326">
        <v>1640</v>
      </c>
      <c r="E186" s="326">
        <v>24934.06</v>
      </c>
      <c r="F186" s="327">
        <v>37009.06</v>
      </c>
      <c r="G186" s="327">
        <v>3478.333333333333</v>
      </c>
      <c r="H186" s="327">
        <v>0</v>
      </c>
      <c r="I186" s="327">
        <v>15652.5</v>
      </c>
      <c r="J186" s="327">
        <v>16600</v>
      </c>
      <c r="K186" s="327">
        <v>35730.833333333328</v>
      </c>
    </row>
    <row r="187" spans="1:11" s="63" customFormat="1" x14ac:dyDescent="0.25">
      <c r="A187" s="190" t="s">
        <v>6153</v>
      </c>
      <c r="B187" s="324" t="s">
        <v>6152</v>
      </c>
      <c r="C187" s="325">
        <v>10310</v>
      </c>
      <c r="D187" s="326">
        <v>1640</v>
      </c>
      <c r="E187" s="326">
        <v>12528</v>
      </c>
      <c r="F187" s="327">
        <v>24478</v>
      </c>
      <c r="G187" s="327">
        <v>3436.666666666667</v>
      </c>
      <c r="H187" s="327">
        <v>0</v>
      </c>
      <c r="I187" s="327">
        <v>15465</v>
      </c>
      <c r="J187" s="327">
        <v>16600</v>
      </c>
      <c r="K187" s="327">
        <v>35501.666666666672</v>
      </c>
    </row>
    <row r="188" spans="1:11" s="63" customFormat="1" x14ac:dyDescent="0.25">
      <c r="A188" s="190" t="s">
        <v>6155</v>
      </c>
      <c r="B188" s="324" t="s">
        <v>6152</v>
      </c>
      <c r="C188" s="325">
        <v>10310</v>
      </c>
      <c r="D188" s="326">
        <v>1640</v>
      </c>
      <c r="E188" s="326">
        <v>13728</v>
      </c>
      <c r="F188" s="327">
        <v>25678</v>
      </c>
      <c r="G188" s="327">
        <v>3436.666666666667</v>
      </c>
      <c r="H188" s="327">
        <v>0</v>
      </c>
      <c r="I188" s="327">
        <v>15465</v>
      </c>
      <c r="J188" s="327">
        <v>16600</v>
      </c>
      <c r="K188" s="327">
        <v>35501.666666666672</v>
      </c>
    </row>
    <row r="189" spans="1:11" s="63" customFormat="1" x14ac:dyDescent="0.25">
      <c r="A189" s="190" t="s">
        <v>6156</v>
      </c>
      <c r="B189" s="324" t="s">
        <v>6152</v>
      </c>
      <c r="C189" s="325">
        <v>10310</v>
      </c>
      <c r="D189" s="326">
        <v>1640</v>
      </c>
      <c r="E189" s="326">
        <v>16997</v>
      </c>
      <c r="F189" s="327">
        <v>28947</v>
      </c>
      <c r="G189" s="327">
        <v>3436.666666666667</v>
      </c>
      <c r="H189" s="327">
        <v>0</v>
      </c>
      <c r="I189" s="327">
        <v>15465</v>
      </c>
      <c r="J189" s="327">
        <v>16600</v>
      </c>
      <c r="K189" s="327">
        <v>35501.666666666672</v>
      </c>
    </row>
    <row r="190" spans="1:11" s="63" customFormat="1" x14ac:dyDescent="0.25">
      <c r="A190" s="190" t="s">
        <v>6157</v>
      </c>
      <c r="B190" s="324" t="s">
        <v>6152</v>
      </c>
      <c r="C190" s="325">
        <v>10310</v>
      </c>
      <c r="D190" s="326">
        <v>1640</v>
      </c>
      <c r="E190" s="326">
        <v>19548</v>
      </c>
      <c r="F190" s="327">
        <v>31498</v>
      </c>
      <c r="G190" s="327">
        <v>3436.666666666667</v>
      </c>
      <c r="H190" s="327">
        <v>0</v>
      </c>
      <c r="I190" s="327">
        <v>15465</v>
      </c>
      <c r="J190" s="327">
        <v>16600</v>
      </c>
      <c r="K190" s="327">
        <v>35501.666666666672</v>
      </c>
    </row>
    <row r="191" spans="1:11" s="63" customFormat="1" x14ac:dyDescent="0.25">
      <c r="A191" s="190" t="s">
        <v>6158</v>
      </c>
      <c r="B191" s="324" t="s">
        <v>6152</v>
      </c>
      <c r="C191" s="325">
        <v>10310</v>
      </c>
      <c r="D191" s="326">
        <v>1640</v>
      </c>
      <c r="E191" s="326">
        <v>19540.240000000002</v>
      </c>
      <c r="F191" s="327">
        <v>31490.240000000002</v>
      </c>
      <c r="G191" s="327">
        <v>3436.666666666667</v>
      </c>
      <c r="H191" s="327">
        <v>0</v>
      </c>
      <c r="I191" s="327">
        <v>15465</v>
      </c>
      <c r="J191" s="327">
        <v>16600</v>
      </c>
      <c r="K191" s="327">
        <v>35501.666666666672</v>
      </c>
    </row>
    <row r="192" spans="1:11" s="63" customFormat="1" x14ac:dyDescent="0.25">
      <c r="A192" s="190" t="s">
        <v>6159</v>
      </c>
      <c r="B192" s="324" t="s">
        <v>6152</v>
      </c>
      <c r="C192" s="325">
        <v>14117</v>
      </c>
      <c r="D192" s="326">
        <v>1640</v>
      </c>
      <c r="E192" s="326">
        <v>22127.68</v>
      </c>
      <c r="F192" s="327">
        <v>37884.68</v>
      </c>
      <c r="G192" s="327">
        <v>4705.666666666667</v>
      </c>
      <c r="H192" s="327">
        <v>0</v>
      </c>
      <c r="I192" s="327">
        <v>21175.5</v>
      </c>
      <c r="J192" s="327">
        <v>16600</v>
      </c>
      <c r="K192" s="327">
        <v>42481.166666666672</v>
      </c>
    </row>
    <row r="193" spans="1:11" s="63" customFormat="1" x14ac:dyDescent="0.25">
      <c r="A193" s="190" t="s">
        <v>6160</v>
      </c>
      <c r="B193" s="324" t="s">
        <v>6504</v>
      </c>
      <c r="C193" s="325">
        <v>10195</v>
      </c>
      <c r="D193" s="326">
        <v>1640</v>
      </c>
      <c r="E193" s="326">
        <v>10967</v>
      </c>
      <c r="F193" s="327">
        <v>22802</v>
      </c>
      <c r="G193" s="327">
        <v>3398.333333333333</v>
      </c>
      <c r="H193" s="327">
        <v>0</v>
      </c>
      <c r="I193" s="327">
        <v>15292.5</v>
      </c>
      <c r="J193" s="327">
        <v>16600</v>
      </c>
      <c r="K193" s="327">
        <v>35290.833333333328</v>
      </c>
    </row>
    <row r="194" spans="1:11" s="63" customFormat="1" x14ac:dyDescent="0.25">
      <c r="A194" s="190" t="s">
        <v>6162</v>
      </c>
      <c r="B194" s="324" t="s">
        <v>6504</v>
      </c>
      <c r="C194" s="325">
        <v>10195</v>
      </c>
      <c r="D194" s="326">
        <v>1640</v>
      </c>
      <c r="E194" s="326">
        <v>12517</v>
      </c>
      <c r="F194" s="327">
        <v>24352</v>
      </c>
      <c r="G194" s="327">
        <v>3398.333333333333</v>
      </c>
      <c r="H194" s="327">
        <v>0</v>
      </c>
      <c r="I194" s="327">
        <v>15292.5</v>
      </c>
      <c r="J194" s="327">
        <v>16600</v>
      </c>
      <c r="K194" s="327">
        <v>35290.833333333328</v>
      </c>
    </row>
    <row r="195" spans="1:11" s="63" customFormat="1" x14ac:dyDescent="0.25">
      <c r="A195" s="190" t="s">
        <v>6163</v>
      </c>
      <c r="B195" s="324" t="s">
        <v>6504</v>
      </c>
      <c r="C195" s="325">
        <v>10195</v>
      </c>
      <c r="D195" s="326">
        <v>1640</v>
      </c>
      <c r="E195" s="326">
        <v>12017</v>
      </c>
      <c r="F195" s="327">
        <v>23852</v>
      </c>
      <c r="G195" s="327">
        <v>3398.333333333333</v>
      </c>
      <c r="H195" s="327">
        <v>0</v>
      </c>
      <c r="I195" s="327">
        <v>15292.5</v>
      </c>
      <c r="J195" s="327">
        <v>16600</v>
      </c>
      <c r="K195" s="327">
        <v>35290.833333333328</v>
      </c>
    </row>
    <row r="196" spans="1:11" s="63" customFormat="1" x14ac:dyDescent="0.25">
      <c r="A196" s="190" t="s">
        <v>6164</v>
      </c>
      <c r="B196" s="324" t="s">
        <v>6504</v>
      </c>
      <c r="C196" s="325">
        <v>10195</v>
      </c>
      <c r="D196" s="326">
        <v>1640</v>
      </c>
      <c r="E196" s="326">
        <v>10517</v>
      </c>
      <c r="F196" s="327">
        <v>22352</v>
      </c>
      <c r="G196" s="327">
        <v>3398.333333333333</v>
      </c>
      <c r="H196" s="327">
        <v>0</v>
      </c>
      <c r="I196" s="327">
        <v>15292.5</v>
      </c>
      <c r="J196" s="327">
        <v>16600</v>
      </c>
      <c r="K196" s="327">
        <v>35290.833333333328</v>
      </c>
    </row>
    <row r="197" spans="1:11" s="63" customFormat="1" x14ac:dyDescent="0.25">
      <c r="A197" s="190" t="s">
        <v>6165</v>
      </c>
      <c r="B197" s="324" t="s">
        <v>6504</v>
      </c>
      <c r="C197" s="325">
        <v>10195</v>
      </c>
      <c r="D197" s="326">
        <v>1640</v>
      </c>
      <c r="E197" s="326">
        <v>12127</v>
      </c>
      <c r="F197" s="327">
        <v>23962</v>
      </c>
      <c r="G197" s="327">
        <v>3398.333333333333</v>
      </c>
      <c r="H197" s="327">
        <v>0</v>
      </c>
      <c r="I197" s="327">
        <v>15292.5</v>
      </c>
      <c r="J197" s="327">
        <v>16600</v>
      </c>
      <c r="K197" s="327">
        <v>35290.833333333328</v>
      </c>
    </row>
    <row r="198" spans="1:11" s="63" customFormat="1" x14ac:dyDescent="0.25">
      <c r="A198" s="190" t="s">
        <v>6166</v>
      </c>
      <c r="B198" s="324" t="s">
        <v>6504</v>
      </c>
      <c r="C198" s="325">
        <v>10195</v>
      </c>
      <c r="D198" s="326">
        <v>1640</v>
      </c>
      <c r="E198" s="326">
        <v>15298</v>
      </c>
      <c r="F198" s="327">
        <v>27133</v>
      </c>
      <c r="G198" s="327">
        <v>3398.333333333333</v>
      </c>
      <c r="H198" s="327">
        <v>0</v>
      </c>
      <c r="I198" s="327">
        <v>15292.5</v>
      </c>
      <c r="J198" s="327">
        <v>16600</v>
      </c>
      <c r="K198" s="327">
        <v>35290.833333333328</v>
      </c>
    </row>
    <row r="199" spans="1:11" s="63" customFormat="1" x14ac:dyDescent="0.25">
      <c r="A199" s="190" t="s">
        <v>6167</v>
      </c>
      <c r="B199" s="324" t="s">
        <v>6504</v>
      </c>
      <c r="C199" s="325">
        <v>14102</v>
      </c>
      <c r="D199" s="326">
        <v>1640</v>
      </c>
      <c r="E199" s="326">
        <v>22203.68</v>
      </c>
      <c r="F199" s="327">
        <v>37945.68</v>
      </c>
      <c r="G199" s="327">
        <v>4700.666666666667</v>
      </c>
      <c r="H199" s="327">
        <v>0</v>
      </c>
      <c r="I199" s="327">
        <v>21153</v>
      </c>
      <c r="J199" s="327">
        <v>16600</v>
      </c>
      <c r="K199" s="327">
        <v>42453.666666666672</v>
      </c>
    </row>
    <row r="200" spans="1:11" s="63" customFormat="1" ht="18" customHeight="1" x14ac:dyDescent="0.25">
      <c r="A200" s="190" t="s">
        <v>6168</v>
      </c>
      <c r="B200" s="324" t="s">
        <v>6169</v>
      </c>
      <c r="C200" s="325">
        <v>10081</v>
      </c>
      <c r="D200" s="326">
        <v>1640</v>
      </c>
      <c r="E200" s="326">
        <v>9578</v>
      </c>
      <c r="F200" s="327">
        <v>21299</v>
      </c>
      <c r="G200" s="327">
        <v>3360.3333333333335</v>
      </c>
      <c r="H200" s="327">
        <v>0</v>
      </c>
      <c r="I200" s="327">
        <v>15121.500000000002</v>
      </c>
      <c r="J200" s="327">
        <v>16600</v>
      </c>
      <c r="K200" s="327">
        <v>35081.833333333336</v>
      </c>
    </row>
    <row r="201" spans="1:11" s="63" customFormat="1" x14ac:dyDescent="0.25">
      <c r="A201" s="190" t="s">
        <v>6171</v>
      </c>
      <c r="B201" s="324" t="s">
        <v>6678</v>
      </c>
      <c r="C201" s="325">
        <v>10081</v>
      </c>
      <c r="D201" s="326">
        <v>1640</v>
      </c>
      <c r="E201" s="326">
        <v>18262</v>
      </c>
      <c r="F201" s="327">
        <v>29983</v>
      </c>
      <c r="G201" s="327">
        <v>3360.3333333333335</v>
      </c>
      <c r="H201" s="327">
        <v>0</v>
      </c>
      <c r="I201" s="327">
        <v>15121.500000000002</v>
      </c>
      <c r="J201" s="327">
        <v>16600</v>
      </c>
      <c r="K201" s="327">
        <v>35081.833333333336</v>
      </c>
    </row>
    <row r="202" spans="1:11" s="63" customFormat="1" ht="20.399999999999999" customHeight="1" x14ac:dyDescent="0.25">
      <c r="A202" s="190" t="s">
        <v>6172</v>
      </c>
      <c r="B202" s="324" t="s">
        <v>6515</v>
      </c>
      <c r="C202" s="325">
        <v>9851</v>
      </c>
      <c r="D202" s="326">
        <v>1640</v>
      </c>
      <c r="E202" s="326">
        <v>12119</v>
      </c>
      <c r="F202" s="327">
        <v>23610</v>
      </c>
      <c r="G202" s="327">
        <v>3283.666666666667</v>
      </c>
      <c r="H202" s="327">
        <v>0</v>
      </c>
      <c r="I202" s="327">
        <v>14776.5</v>
      </c>
      <c r="J202" s="327">
        <v>16600</v>
      </c>
      <c r="K202" s="327">
        <v>34660.166666666672</v>
      </c>
    </row>
    <row r="203" spans="1:11" s="63" customFormat="1" x14ac:dyDescent="0.25">
      <c r="A203" s="190" t="s">
        <v>6174</v>
      </c>
      <c r="B203" s="324" t="s">
        <v>6515</v>
      </c>
      <c r="C203" s="325">
        <v>9851</v>
      </c>
      <c r="D203" s="326">
        <v>1640</v>
      </c>
      <c r="E203" s="326">
        <v>8919</v>
      </c>
      <c r="F203" s="327">
        <v>20410</v>
      </c>
      <c r="G203" s="327">
        <v>3283.666666666667</v>
      </c>
      <c r="H203" s="327">
        <v>0</v>
      </c>
      <c r="I203" s="327">
        <v>14776.5</v>
      </c>
      <c r="J203" s="327">
        <v>16600</v>
      </c>
      <c r="K203" s="327">
        <v>34660.166666666672</v>
      </c>
    </row>
    <row r="204" spans="1:11" s="63" customFormat="1" x14ac:dyDescent="0.25">
      <c r="A204" s="190" t="s">
        <v>6175</v>
      </c>
      <c r="B204" s="324" t="s">
        <v>6515</v>
      </c>
      <c r="C204" s="325">
        <v>9851</v>
      </c>
      <c r="D204" s="326">
        <v>1640</v>
      </c>
      <c r="E204" s="326">
        <v>10119</v>
      </c>
      <c r="F204" s="327">
        <v>21610</v>
      </c>
      <c r="G204" s="327">
        <v>3283.666666666667</v>
      </c>
      <c r="H204" s="327">
        <v>0</v>
      </c>
      <c r="I204" s="327">
        <v>14776.5</v>
      </c>
      <c r="J204" s="327">
        <v>16600</v>
      </c>
      <c r="K204" s="327">
        <v>34660.166666666672</v>
      </c>
    </row>
    <row r="205" spans="1:11" s="63" customFormat="1" x14ac:dyDescent="0.25">
      <c r="A205" s="190" t="s">
        <v>6176</v>
      </c>
      <c r="B205" s="324" t="s">
        <v>6515</v>
      </c>
      <c r="C205" s="325">
        <v>9851</v>
      </c>
      <c r="D205" s="326">
        <v>1640</v>
      </c>
      <c r="E205" s="326">
        <v>16673</v>
      </c>
      <c r="F205" s="327">
        <v>28164</v>
      </c>
      <c r="G205" s="327">
        <v>3283.666666666667</v>
      </c>
      <c r="H205" s="327">
        <v>0</v>
      </c>
      <c r="I205" s="327">
        <v>14776.5</v>
      </c>
      <c r="J205" s="327">
        <v>16600</v>
      </c>
      <c r="K205" s="327">
        <v>34660.166666666672</v>
      </c>
    </row>
    <row r="206" spans="1:11" s="63" customFormat="1" x14ac:dyDescent="0.25">
      <c r="A206" s="190" t="s">
        <v>6177</v>
      </c>
      <c r="B206" s="324" t="s">
        <v>6517</v>
      </c>
      <c r="C206" s="325">
        <v>9794</v>
      </c>
      <c r="D206" s="326">
        <v>1640</v>
      </c>
      <c r="E206" s="326">
        <v>8805</v>
      </c>
      <c r="F206" s="327">
        <v>20239</v>
      </c>
      <c r="G206" s="327">
        <v>3264.6666666666665</v>
      </c>
      <c r="H206" s="327">
        <v>0</v>
      </c>
      <c r="I206" s="327">
        <v>14690.999999999998</v>
      </c>
      <c r="J206" s="327">
        <v>16600</v>
      </c>
      <c r="K206" s="327">
        <v>34555.666666666664</v>
      </c>
    </row>
    <row r="207" spans="1:11" s="63" customFormat="1" x14ac:dyDescent="0.25">
      <c r="A207" s="190" t="s">
        <v>6179</v>
      </c>
      <c r="B207" s="324" t="s">
        <v>6517</v>
      </c>
      <c r="C207" s="325">
        <v>9794</v>
      </c>
      <c r="D207" s="326">
        <v>1640</v>
      </c>
      <c r="E207" s="326">
        <v>9255</v>
      </c>
      <c r="F207" s="327">
        <v>20689</v>
      </c>
      <c r="G207" s="327">
        <v>3264.6666666666665</v>
      </c>
      <c r="H207" s="327">
        <v>0</v>
      </c>
      <c r="I207" s="327">
        <v>14690.999999999998</v>
      </c>
      <c r="J207" s="327">
        <v>16600</v>
      </c>
      <c r="K207" s="327">
        <v>34555.666666666664</v>
      </c>
    </row>
    <row r="208" spans="1:11" s="63" customFormat="1" x14ac:dyDescent="0.25">
      <c r="A208" s="190" t="s">
        <v>6180</v>
      </c>
      <c r="B208" s="324" t="s">
        <v>6517</v>
      </c>
      <c r="C208" s="325">
        <v>9794</v>
      </c>
      <c r="D208" s="326">
        <v>1640</v>
      </c>
      <c r="E208" s="326">
        <v>8805</v>
      </c>
      <c r="F208" s="327">
        <v>20239</v>
      </c>
      <c r="G208" s="327">
        <v>3264.6666666666665</v>
      </c>
      <c r="H208" s="327">
        <v>0</v>
      </c>
      <c r="I208" s="327">
        <v>14690.999999999998</v>
      </c>
      <c r="J208" s="327">
        <v>16600</v>
      </c>
      <c r="K208" s="327">
        <v>34555.666666666664</v>
      </c>
    </row>
    <row r="209" spans="1:11" s="63" customFormat="1" x14ac:dyDescent="0.25">
      <c r="A209" s="190" t="s">
        <v>6181</v>
      </c>
      <c r="B209" s="324" t="s">
        <v>6517</v>
      </c>
      <c r="C209" s="325">
        <v>9794</v>
      </c>
      <c r="D209" s="326">
        <v>1640</v>
      </c>
      <c r="E209" s="326">
        <v>11030</v>
      </c>
      <c r="F209" s="327">
        <v>22464</v>
      </c>
      <c r="G209" s="327">
        <v>3264.6666666666665</v>
      </c>
      <c r="H209" s="327">
        <v>0</v>
      </c>
      <c r="I209" s="327">
        <v>14690.999999999998</v>
      </c>
      <c r="J209" s="327">
        <v>16600</v>
      </c>
      <c r="K209" s="327">
        <v>34555.666666666664</v>
      </c>
    </row>
    <row r="210" spans="1:11" s="63" customFormat="1" x14ac:dyDescent="0.25">
      <c r="A210" s="190" t="s">
        <v>6182</v>
      </c>
      <c r="B210" s="324" t="s">
        <v>6517</v>
      </c>
      <c r="C210" s="325">
        <v>9794</v>
      </c>
      <c r="D210" s="326">
        <v>1640</v>
      </c>
      <c r="E210" s="326">
        <v>11765</v>
      </c>
      <c r="F210" s="327">
        <v>23199</v>
      </c>
      <c r="G210" s="327">
        <v>3264.6666666666665</v>
      </c>
      <c r="H210" s="327">
        <v>0</v>
      </c>
      <c r="I210" s="327">
        <v>14690.999999999998</v>
      </c>
      <c r="J210" s="327">
        <v>16600</v>
      </c>
      <c r="K210" s="327">
        <v>34555.666666666664</v>
      </c>
    </row>
    <row r="211" spans="1:11" s="63" customFormat="1" x14ac:dyDescent="0.25">
      <c r="A211" s="190" t="s">
        <v>6183</v>
      </c>
      <c r="B211" s="324" t="s">
        <v>6517</v>
      </c>
      <c r="C211" s="325">
        <v>9794</v>
      </c>
      <c r="D211" s="326">
        <v>1640</v>
      </c>
      <c r="E211" s="326">
        <v>9805</v>
      </c>
      <c r="F211" s="327">
        <v>21239</v>
      </c>
      <c r="G211" s="327">
        <v>3264.6666666666665</v>
      </c>
      <c r="H211" s="327">
        <v>0</v>
      </c>
      <c r="I211" s="327">
        <v>14690.999999999998</v>
      </c>
      <c r="J211" s="327">
        <v>16600</v>
      </c>
      <c r="K211" s="327">
        <v>34555.666666666664</v>
      </c>
    </row>
    <row r="212" spans="1:11" s="63" customFormat="1" ht="16.8" customHeight="1" x14ac:dyDescent="0.25">
      <c r="A212" s="190" t="s">
        <v>6184</v>
      </c>
      <c r="B212" s="324" t="s">
        <v>6185</v>
      </c>
      <c r="C212" s="325">
        <v>9736</v>
      </c>
      <c r="D212" s="326">
        <v>1640</v>
      </c>
      <c r="E212" s="326">
        <v>9229</v>
      </c>
      <c r="F212" s="327">
        <v>20605</v>
      </c>
      <c r="G212" s="327">
        <v>3245.3333333333335</v>
      </c>
      <c r="H212" s="327">
        <v>0</v>
      </c>
      <c r="I212" s="327">
        <v>14604.000000000002</v>
      </c>
      <c r="J212" s="327">
        <v>16600</v>
      </c>
      <c r="K212" s="327">
        <v>34449.333333333336</v>
      </c>
    </row>
    <row r="213" spans="1:11" s="63" customFormat="1" x14ac:dyDescent="0.25">
      <c r="A213" s="190" t="s">
        <v>6187</v>
      </c>
      <c r="B213" s="324" t="s">
        <v>6185</v>
      </c>
      <c r="C213" s="325">
        <v>9736</v>
      </c>
      <c r="D213" s="326">
        <v>1640</v>
      </c>
      <c r="E213" s="326">
        <v>8779</v>
      </c>
      <c r="F213" s="327">
        <v>20155</v>
      </c>
      <c r="G213" s="327">
        <v>3245.3333333333335</v>
      </c>
      <c r="H213" s="327">
        <v>0</v>
      </c>
      <c r="I213" s="327">
        <v>14604.000000000002</v>
      </c>
      <c r="J213" s="327">
        <v>16600</v>
      </c>
      <c r="K213" s="327">
        <v>34449.333333333336</v>
      </c>
    </row>
    <row r="214" spans="1:11" s="63" customFormat="1" x14ac:dyDescent="0.25">
      <c r="A214" s="190" t="s">
        <v>6188</v>
      </c>
      <c r="B214" s="324" t="s">
        <v>6185</v>
      </c>
      <c r="C214" s="325">
        <v>9736</v>
      </c>
      <c r="D214" s="326">
        <v>1640</v>
      </c>
      <c r="E214" s="326">
        <v>8779</v>
      </c>
      <c r="F214" s="327">
        <v>20155</v>
      </c>
      <c r="G214" s="327">
        <v>3245.3333333333335</v>
      </c>
      <c r="H214" s="327">
        <v>0</v>
      </c>
      <c r="I214" s="327">
        <v>14604.000000000002</v>
      </c>
      <c r="J214" s="327">
        <v>16600</v>
      </c>
      <c r="K214" s="327">
        <v>34449.333333333336</v>
      </c>
    </row>
    <row r="215" spans="1:11" s="63" customFormat="1" x14ac:dyDescent="0.25">
      <c r="A215" s="190" t="s">
        <v>6189</v>
      </c>
      <c r="B215" s="324" t="s">
        <v>6185</v>
      </c>
      <c r="C215" s="325">
        <v>9736</v>
      </c>
      <c r="D215" s="326">
        <v>1640</v>
      </c>
      <c r="E215" s="326">
        <v>10779</v>
      </c>
      <c r="F215" s="327">
        <v>22155</v>
      </c>
      <c r="G215" s="327">
        <v>3245.3333333333335</v>
      </c>
      <c r="H215" s="327">
        <v>0</v>
      </c>
      <c r="I215" s="327">
        <v>14604.000000000002</v>
      </c>
      <c r="J215" s="327">
        <v>16600</v>
      </c>
      <c r="K215" s="327">
        <v>34449.333333333336</v>
      </c>
    </row>
    <row r="216" spans="1:11" s="63" customFormat="1" x14ac:dyDescent="0.25">
      <c r="A216" s="190" t="s">
        <v>6191</v>
      </c>
      <c r="B216" s="324" t="s">
        <v>6185</v>
      </c>
      <c r="C216" s="325">
        <v>9736</v>
      </c>
      <c r="D216" s="326">
        <v>1640</v>
      </c>
      <c r="E216" s="326">
        <v>8779</v>
      </c>
      <c r="F216" s="327">
        <v>20155</v>
      </c>
      <c r="G216" s="327">
        <v>3245.3333333333335</v>
      </c>
      <c r="H216" s="327">
        <v>0</v>
      </c>
      <c r="I216" s="327">
        <v>14604.000000000002</v>
      </c>
      <c r="J216" s="327">
        <v>16600</v>
      </c>
      <c r="K216" s="327">
        <v>34449.333333333336</v>
      </c>
    </row>
    <row r="217" spans="1:11" s="63" customFormat="1" x14ac:dyDescent="0.25">
      <c r="A217" s="190" t="s">
        <v>6192</v>
      </c>
      <c r="B217" s="324" t="s">
        <v>6185</v>
      </c>
      <c r="C217" s="325">
        <v>9736</v>
      </c>
      <c r="D217" s="326">
        <v>1640</v>
      </c>
      <c r="E217" s="326">
        <v>11419.36</v>
      </c>
      <c r="F217" s="327">
        <v>22795.360000000001</v>
      </c>
      <c r="G217" s="327">
        <v>3245.3333333333335</v>
      </c>
      <c r="H217" s="327">
        <v>0</v>
      </c>
      <c r="I217" s="327">
        <v>14604.000000000002</v>
      </c>
      <c r="J217" s="327">
        <v>16600</v>
      </c>
      <c r="K217" s="327">
        <v>34449.333333333336</v>
      </c>
    </row>
    <row r="218" spans="1:11" s="63" customFormat="1" ht="17.399999999999999" customHeight="1" x14ac:dyDescent="0.25">
      <c r="A218" s="190" t="s">
        <v>6193</v>
      </c>
      <c r="B218" s="324" t="s">
        <v>6185</v>
      </c>
      <c r="C218" s="325">
        <v>9586</v>
      </c>
      <c r="D218" s="326">
        <v>1640</v>
      </c>
      <c r="E218" s="326">
        <v>9430</v>
      </c>
      <c r="F218" s="327">
        <v>20656</v>
      </c>
      <c r="G218" s="327">
        <v>3195.3333333333335</v>
      </c>
      <c r="H218" s="327">
        <v>0</v>
      </c>
      <c r="I218" s="327">
        <v>14379.000000000002</v>
      </c>
      <c r="J218" s="327">
        <v>16600</v>
      </c>
      <c r="K218" s="327">
        <v>34174.333333333336</v>
      </c>
    </row>
    <row r="219" spans="1:11" s="63" customFormat="1" x14ac:dyDescent="0.25">
      <c r="A219" s="190" t="s">
        <v>6194</v>
      </c>
      <c r="B219" s="324" t="s">
        <v>6185</v>
      </c>
      <c r="C219" s="325">
        <v>9586</v>
      </c>
      <c r="D219" s="326">
        <v>1640</v>
      </c>
      <c r="E219" s="326">
        <v>7242</v>
      </c>
      <c r="F219" s="327">
        <v>18468</v>
      </c>
      <c r="G219" s="327">
        <v>3195.3333333333335</v>
      </c>
      <c r="H219" s="327">
        <v>0</v>
      </c>
      <c r="I219" s="327">
        <v>14379.000000000002</v>
      </c>
      <c r="J219" s="327">
        <v>16600</v>
      </c>
      <c r="K219" s="327">
        <v>34174.333333333336</v>
      </c>
    </row>
    <row r="220" spans="1:11" s="63" customFormat="1" ht="24" customHeight="1" x14ac:dyDescent="0.25">
      <c r="A220" s="190" t="s">
        <v>6195</v>
      </c>
      <c r="B220" s="324" t="s">
        <v>6683</v>
      </c>
      <c r="C220" s="325">
        <v>8864</v>
      </c>
      <c r="D220" s="326">
        <v>1640</v>
      </c>
      <c r="E220" s="326">
        <v>7904.7</v>
      </c>
      <c r="F220" s="327">
        <v>18408.7</v>
      </c>
      <c r="G220" s="327">
        <v>2954.6666666666665</v>
      </c>
      <c r="H220" s="327">
        <v>0</v>
      </c>
      <c r="I220" s="327">
        <v>13295.999999999998</v>
      </c>
      <c r="J220" s="327">
        <v>16600</v>
      </c>
      <c r="K220" s="327">
        <v>32850.666666666664</v>
      </c>
    </row>
    <row r="221" spans="1:11" s="63" customFormat="1" ht="24" customHeight="1" x14ac:dyDescent="0.25">
      <c r="A221" s="190" t="s">
        <v>6199</v>
      </c>
      <c r="B221" s="324" t="s">
        <v>6251</v>
      </c>
      <c r="C221" s="325">
        <v>11072</v>
      </c>
      <c r="D221" s="326">
        <v>1640</v>
      </c>
      <c r="E221" s="326">
        <v>10225</v>
      </c>
      <c r="F221" s="327">
        <v>22937</v>
      </c>
      <c r="G221" s="327">
        <v>3690.6666666666665</v>
      </c>
      <c r="H221" s="327">
        <v>0</v>
      </c>
      <c r="I221" s="327">
        <v>16608</v>
      </c>
      <c r="J221" s="327">
        <v>16600</v>
      </c>
      <c r="K221" s="327">
        <v>36898.666666666672</v>
      </c>
    </row>
    <row r="222" spans="1:11" s="63" customFormat="1" ht="24" customHeight="1" x14ac:dyDescent="0.25">
      <c r="A222" s="190" t="s">
        <v>6200</v>
      </c>
      <c r="B222" s="324" t="s">
        <v>6633</v>
      </c>
      <c r="C222" s="325">
        <v>13522</v>
      </c>
      <c r="D222" s="326">
        <v>1640</v>
      </c>
      <c r="E222" s="326">
        <v>12376</v>
      </c>
      <c r="F222" s="327">
        <v>27538</v>
      </c>
      <c r="G222" s="327">
        <v>4507.3333333333339</v>
      </c>
      <c r="H222" s="327">
        <v>0</v>
      </c>
      <c r="I222" s="327">
        <v>20283</v>
      </c>
      <c r="J222" s="327">
        <v>16600</v>
      </c>
      <c r="K222" s="327">
        <v>41390.333333333336</v>
      </c>
    </row>
    <row r="223" spans="1:11" s="63" customFormat="1" ht="26.4" x14ac:dyDescent="0.25">
      <c r="A223" s="190" t="s">
        <v>6201</v>
      </c>
      <c r="B223" s="324" t="s">
        <v>6684</v>
      </c>
      <c r="C223" s="325">
        <v>13011</v>
      </c>
      <c r="D223" s="326">
        <v>1640</v>
      </c>
      <c r="E223" s="326">
        <v>11709</v>
      </c>
      <c r="F223" s="327">
        <v>26360</v>
      </c>
      <c r="G223" s="327">
        <v>4337</v>
      </c>
      <c r="H223" s="327">
        <v>0</v>
      </c>
      <c r="I223" s="327">
        <v>19516.5</v>
      </c>
      <c r="J223" s="327">
        <v>16600</v>
      </c>
      <c r="K223" s="327">
        <v>40453.5</v>
      </c>
    </row>
    <row r="224" spans="1:11" s="63" customFormat="1" ht="22.8" customHeight="1" x14ac:dyDescent="0.25">
      <c r="A224" s="190" t="s">
        <v>6203</v>
      </c>
      <c r="B224" s="324" t="s">
        <v>6685</v>
      </c>
      <c r="C224" s="325">
        <v>13011</v>
      </c>
      <c r="D224" s="326">
        <v>1640</v>
      </c>
      <c r="E224" s="326">
        <v>11710</v>
      </c>
      <c r="F224" s="327">
        <v>26361</v>
      </c>
      <c r="G224" s="327">
        <v>4337</v>
      </c>
      <c r="H224" s="327">
        <v>0</v>
      </c>
      <c r="I224" s="327">
        <v>19516.5</v>
      </c>
      <c r="J224" s="327">
        <v>16600</v>
      </c>
      <c r="K224" s="327">
        <v>40453.5</v>
      </c>
    </row>
    <row r="225" spans="1:11" s="63" customFormat="1" ht="22.8" customHeight="1" x14ac:dyDescent="0.25">
      <c r="A225" s="190" t="s">
        <v>6205</v>
      </c>
      <c r="B225" s="324" t="s">
        <v>6238</v>
      </c>
      <c r="C225" s="325">
        <v>14309</v>
      </c>
      <c r="D225" s="326">
        <v>1640</v>
      </c>
      <c r="E225" s="326">
        <v>17219</v>
      </c>
      <c r="F225" s="327">
        <v>33168</v>
      </c>
      <c r="G225" s="327">
        <v>4769.6666666666661</v>
      </c>
      <c r="H225" s="327">
        <v>0</v>
      </c>
      <c r="I225" s="327">
        <v>21463.5</v>
      </c>
      <c r="J225" s="327">
        <v>16600</v>
      </c>
      <c r="K225" s="327">
        <v>42833.166666666664</v>
      </c>
    </row>
    <row r="226" spans="1:11" s="63" customFormat="1" ht="22.8" customHeight="1" x14ac:dyDescent="0.25">
      <c r="A226" s="190" t="s">
        <v>6206</v>
      </c>
      <c r="B226" s="324" t="s">
        <v>6238</v>
      </c>
      <c r="C226" s="325">
        <v>14309</v>
      </c>
      <c r="D226" s="326">
        <v>1640</v>
      </c>
      <c r="E226" s="326">
        <v>27636</v>
      </c>
      <c r="F226" s="327">
        <v>43585</v>
      </c>
      <c r="G226" s="327">
        <v>4769.6666666666661</v>
      </c>
      <c r="H226" s="327">
        <v>0</v>
      </c>
      <c r="I226" s="327">
        <v>21463.5</v>
      </c>
      <c r="J226" s="327">
        <v>16600</v>
      </c>
      <c r="K226" s="327">
        <v>42833.166666666664</v>
      </c>
    </row>
    <row r="227" spans="1:11" s="63" customFormat="1" ht="22.8" customHeight="1" x14ac:dyDescent="0.25">
      <c r="A227" s="190" t="s">
        <v>6207</v>
      </c>
      <c r="B227" s="324" t="s">
        <v>6454</v>
      </c>
      <c r="C227" s="325">
        <v>13162</v>
      </c>
      <c r="D227" s="326">
        <v>1640</v>
      </c>
      <c r="E227" s="326">
        <v>22645.54</v>
      </c>
      <c r="F227" s="327">
        <v>37447.54</v>
      </c>
      <c r="G227" s="327">
        <v>4387.3333333333339</v>
      </c>
      <c r="H227" s="327">
        <v>0</v>
      </c>
      <c r="I227" s="327">
        <v>19743</v>
      </c>
      <c r="J227" s="327">
        <v>16600</v>
      </c>
      <c r="K227" s="327">
        <v>40730.333333333336</v>
      </c>
    </row>
    <row r="228" spans="1:11" s="63" customFormat="1" ht="22.8" customHeight="1" x14ac:dyDescent="0.25">
      <c r="A228" s="190" t="s">
        <v>6208</v>
      </c>
      <c r="B228" s="324" t="s">
        <v>6140</v>
      </c>
      <c r="C228" s="325">
        <v>13011</v>
      </c>
      <c r="D228" s="326">
        <v>1640</v>
      </c>
      <c r="E228" s="326">
        <v>11710</v>
      </c>
      <c r="F228" s="327">
        <v>26361</v>
      </c>
      <c r="G228" s="327">
        <v>4337</v>
      </c>
      <c r="H228" s="327">
        <v>0</v>
      </c>
      <c r="I228" s="327">
        <v>19516.5</v>
      </c>
      <c r="J228" s="327">
        <v>16600</v>
      </c>
      <c r="K228" s="327">
        <v>40453.5</v>
      </c>
    </row>
    <row r="229" spans="1:11" s="63" customFormat="1" ht="22.8" customHeight="1" x14ac:dyDescent="0.25">
      <c r="A229" s="190" t="s">
        <v>6209</v>
      </c>
      <c r="B229" s="324" t="s">
        <v>6354</v>
      </c>
      <c r="C229" s="325">
        <v>21389</v>
      </c>
      <c r="D229" s="326">
        <v>1640</v>
      </c>
      <c r="E229" s="326">
        <v>24788</v>
      </c>
      <c r="F229" s="327">
        <v>47817</v>
      </c>
      <c r="G229" s="327">
        <v>7129.666666666667</v>
      </c>
      <c r="H229" s="327">
        <v>0</v>
      </c>
      <c r="I229" s="327">
        <v>32083.5</v>
      </c>
      <c r="J229" s="327">
        <v>16600</v>
      </c>
      <c r="K229" s="327">
        <v>55813.166666666664</v>
      </c>
    </row>
    <row r="230" spans="1:11" s="63" customFormat="1" ht="22.8" customHeight="1" x14ac:dyDescent="0.25">
      <c r="A230" s="190" t="s">
        <v>6210</v>
      </c>
      <c r="B230" s="324" t="s">
        <v>6354</v>
      </c>
      <c r="C230" s="325">
        <v>21389</v>
      </c>
      <c r="D230" s="326">
        <v>1640</v>
      </c>
      <c r="E230" s="326">
        <v>29266.02</v>
      </c>
      <c r="F230" s="327">
        <v>52295.020000000004</v>
      </c>
      <c r="G230" s="327">
        <v>7129.666666666667</v>
      </c>
      <c r="H230" s="327">
        <v>0</v>
      </c>
      <c r="I230" s="327">
        <v>32083.5</v>
      </c>
      <c r="J230" s="327">
        <v>16600</v>
      </c>
      <c r="K230" s="327">
        <v>55813.166666666664</v>
      </c>
    </row>
    <row r="231" spans="1:11" s="63" customFormat="1" ht="22.8" customHeight="1" x14ac:dyDescent="0.25">
      <c r="A231" s="190" t="s">
        <v>6211</v>
      </c>
      <c r="B231" s="324" t="s">
        <v>6428</v>
      </c>
      <c r="C231" s="325">
        <v>19188</v>
      </c>
      <c r="D231" s="326">
        <v>1640</v>
      </c>
      <c r="E231" s="326">
        <v>19484</v>
      </c>
      <c r="F231" s="327">
        <v>40312</v>
      </c>
      <c r="G231" s="327">
        <v>6396</v>
      </c>
      <c r="H231" s="327">
        <v>0</v>
      </c>
      <c r="I231" s="327">
        <v>28782</v>
      </c>
      <c r="J231" s="327">
        <v>16600</v>
      </c>
      <c r="K231" s="327">
        <v>51778</v>
      </c>
    </row>
    <row r="232" spans="1:11" s="63" customFormat="1" ht="22.8" customHeight="1" x14ac:dyDescent="0.25">
      <c r="A232" s="190" t="s">
        <v>6212</v>
      </c>
      <c r="B232" s="324" t="s">
        <v>6416</v>
      </c>
      <c r="C232" s="325">
        <v>20574</v>
      </c>
      <c r="D232" s="326">
        <v>1640</v>
      </c>
      <c r="E232" s="326">
        <v>22021</v>
      </c>
      <c r="F232" s="327">
        <v>44235</v>
      </c>
      <c r="G232" s="327">
        <v>6858</v>
      </c>
      <c r="H232" s="327">
        <v>0</v>
      </c>
      <c r="I232" s="327">
        <v>30860.999999999996</v>
      </c>
      <c r="J232" s="327">
        <v>16600</v>
      </c>
      <c r="K232" s="327">
        <v>54319</v>
      </c>
    </row>
    <row r="233" spans="1:11" s="63" customFormat="1" ht="22.8" customHeight="1" x14ac:dyDescent="0.25">
      <c r="A233" s="190" t="s">
        <v>6213</v>
      </c>
      <c r="B233" s="324" t="s">
        <v>6137</v>
      </c>
      <c r="C233" s="325">
        <v>22337</v>
      </c>
      <c r="D233" s="326">
        <v>1640</v>
      </c>
      <c r="E233" s="326">
        <v>26215</v>
      </c>
      <c r="F233" s="327">
        <v>50192</v>
      </c>
      <c r="G233" s="327">
        <v>7445.666666666667</v>
      </c>
      <c r="H233" s="327">
        <v>0</v>
      </c>
      <c r="I233" s="327">
        <v>33505.5</v>
      </c>
      <c r="J233" s="327">
        <v>16600</v>
      </c>
      <c r="K233" s="327">
        <v>57551.166666666664</v>
      </c>
    </row>
    <row r="234" spans="1:11" s="63" customFormat="1" ht="22.8" customHeight="1" x14ac:dyDescent="0.25">
      <c r="A234" s="190" t="s">
        <v>6214</v>
      </c>
      <c r="B234" s="324" t="s">
        <v>6137</v>
      </c>
      <c r="C234" s="325">
        <v>22337</v>
      </c>
      <c r="D234" s="326">
        <v>1640</v>
      </c>
      <c r="E234" s="326">
        <v>29105.02</v>
      </c>
      <c r="F234" s="327">
        <v>53082.020000000004</v>
      </c>
      <c r="G234" s="327">
        <v>7445.666666666667</v>
      </c>
      <c r="H234" s="327">
        <v>0</v>
      </c>
      <c r="I234" s="327">
        <v>33505.5</v>
      </c>
      <c r="J234" s="327">
        <v>16600</v>
      </c>
      <c r="K234" s="327">
        <v>57551.166666666664</v>
      </c>
    </row>
    <row r="235" spans="1:11" s="63" customFormat="1" ht="22.8" customHeight="1" x14ac:dyDescent="0.25">
      <c r="A235" s="190" t="s">
        <v>6215</v>
      </c>
      <c r="B235" s="324" t="s">
        <v>6137</v>
      </c>
      <c r="C235" s="325">
        <v>22337</v>
      </c>
      <c r="D235" s="326">
        <v>1640</v>
      </c>
      <c r="E235" s="326">
        <v>41762.019999999997</v>
      </c>
      <c r="F235" s="327">
        <v>65739.01999999999</v>
      </c>
      <c r="G235" s="327">
        <v>7445.666666666667</v>
      </c>
      <c r="H235" s="327">
        <v>0</v>
      </c>
      <c r="I235" s="327">
        <v>33505.5</v>
      </c>
      <c r="J235" s="327">
        <v>16600</v>
      </c>
      <c r="K235" s="327">
        <v>57551.166666666664</v>
      </c>
    </row>
    <row r="236" spans="1:11" s="63" customFormat="1" ht="22.8" customHeight="1" x14ac:dyDescent="0.25">
      <c r="A236" s="190" t="s">
        <v>6216</v>
      </c>
      <c r="B236" s="324" t="s">
        <v>6223</v>
      </c>
      <c r="C236" s="325">
        <v>25923</v>
      </c>
      <c r="D236" s="326">
        <v>1640</v>
      </c>
      <c r="E236" s="326">
        <v>31346</v>
      </c>
      <c r="F236" s="327">
        <v>58909</v>
      </c>
      <c r="G236" s="327">
        <v>8641</v>
      </c>
      <c r="H236" s="327">
        <v>0</v>
      </c>
      <c r="I236" s="327">
        <v>38884.5</v>
      </c>
      <c r="J236" s="327">
        <v>16600</v>
      </c>
      <c r="K236" s="327">
        <v>64125.5</v>
      </c>
    </row>
    <row r="237" spans="1:11" s="63" customFormat="1" ht="22.8" customHeight="1" x14ac:dyDescent="0.25">
      <c r="A237" s="190" t="s">
        <v>6217</v>
      </c>
      <c r="B237" s="324" t="s">
        <v>4930</v>
      </c>
      <c r="C237" s="325">
        <v>25923</v>
      </c>
      <c r="D237" s="326">
        <v>1640</v>
      </c>
      <c r="E237" s="326">
        <v>35346</v>
      </c>
      <c r="F237" s="327">
        <v>62909</v>
      </c>
      <c r="G237" s="327">
        <v>8641</v>
      </c>
      <c r="H237" s="327">
        <v>0</v>
      </c>
      <c r="I237" s="327">
        <v>38884.5</v>
      </c>
      <c r="J237" s="327">
        <v>16600</v>
      </c>
      <c r="K237" s="327">
        <v>64125.5</v>
      </c>
    </row>
    <row r="238" spans="1:11" s="63" customFormat="1" ht="22.8" customHeight="1" x14ac:dyDescent="0.25">
      <c r="A238" s="190" t="s">
        <v>6219</v>
      </c>
      <c r="B238" s="324" t="s">
        <v>6686</v>
      </c>
      <c r="C238" s="325">
        <v>13011</v>
      </c>
      <c r="D238" s="326">
        <v>1640</v>
      </c>
      <c r="E238" s="326">
        <v>11710</v>
      </c>
      <c r="F238" s="327">
        <v>26361</v>
      </c>
      <c r="G238" s="327">
        <v>4337</v>
      </c>
      <c r="H238" s="327">
        <v>0</v>
      </c>
      <c r="I238" s="327">
        <v>19516.5</v>
      </c>
      <c r="J238" s="327">
        <v>16600</v>
      </c>
      <c r="K238" s="327">
        <v>40453.5</v>
      </c>
    </row>
    <row r="239" spans="1:11" s="63" customFormat="1" ht="22.8" customHeight="1" x14ac:dyDescent="0.25">
      <c r="A239" s="190" t="s">
        <v>6221</v>
      </c>
      <c r="B239" s="324" t="s">
        <v>6479</v>
      </c>
      <c r="C239" s="325">
        <v>20574</v>
      </c>
      <c r="D239" s="326">
        <v>1640</v>
      </c>
      <c r="E239" s="326">
        <v>22021</v>
      </c>
      <c r="F239" s="327">
        <v>44235</v>
      </c>
      <c r="G239" s="327">
        <v>6858</v>
      </c>
      <c r="H239" s="327">
        <v>0</v>
      </c>
      <c r="I239" s="327">
        <v>30860.999999999996</v>
      </c>
      <c r="J239" s="327">
        <v>16600</v>
      </c>
      <c r="K239" s="327">
        <v>54319</v>
      </c>
    </row>
    <row r="240" spans="1:11" s="63" customFormat="1" ht="22.8" customHeight="1" x14ac:dyDescent="0.25">
      <c r="A240" s="190" t="s">
        <v>6136</v>
      </c>
      <c r="B240" s="324" t="s">
        <v>6137</v>
      </c>
      <c r="C240" s="325">
        <v>22337</v>
      </c>
      <c r="D240" s="326">
        <v>1640</v>
      </c>
      <c r="E240" s="326">
        <v>26210</v>
      </c>
      <c r="F240" s="327">
        <v>50187</v>
      </c>
      <c r="G240" s="327">
        <v>7445.666666666667</v>
      </c>
      <c r="H240" s="327">
        <v>0</v>
      </c>
      <c r="I240" s="327">
        <v>33505.5</v>
      </c>
      <c r="J240" s="327">
        <v>16600</v>
      </c>
      <c r="K240" s="327">
        <v>57551.166666666664</v>
      </c>
    </row>
    <row r="241" spans="1:11" s="63" customFormat="1" ht="22.8" customHeight="1" x14ac:dyDescent="0.25">
      <c r="A241" s="190" t="s">
        <v>6138</v>
      </c>
      <c r="B241" s="324" t="s">
        <v>6014</v>
      </c>
      <c r="C241" s="325">
        <v>12566</v>
      </c>
      <c r="D241" s="326">
        <v>1640</v>
      </c>
      <c r="E241" s="326">
        <v>15265</v>
      </c>
      <c r="F241" s="327">
        <v>29471</v>
      </c>
      <c r="G241" s="327">
        <v>4188.666666666667</v>
      </c>
      <c r="H241" s="327">
        <v>0</v>
      </c>
      <c r="I241" s="327">
        <v>18849</v>
      </c>
      <c r="J241" s="327">
        <v>16600</v>
      </c>
      <c r="K241" s="327">
        <v>39637.666666666672</v>
      </c>
    </row>
    <row r="242" spans="1:11" s="63" customFormat="1" ht="22.8" customHeight="1" x14ac:dyDescent="0.25">
      <c r="A242" s="190" t="s">
        <v>6139</v>
      </c>
      <c r="B242" s="324" t="s">
        <v>6140</v>
      </c>
      <c r="C242" s="325">
        <v>13011</v>
      </c>
      <c r="D242" s="326">
        <v>1640</v>
      </c>
      <c r="E242" s="326">
        <v>11775</v>
      </c>
      <c r="F242" s="327">
        <v>26426</v>
      </c>
      <c r="G242" s="327">
        <v>4337</v>
      </c>
      <c r="H242" s="327">
        <v>0</v>
      </c>
      <c r="I242" s="327">
        <v>19516.5</v>
      </c>
      <c r="J242" s="327">
        <v>16600</v>
      </c>
      <c r="K242" s="327">
        <v>40453.5</v>
      </c>
    </row>
    <row r="243" spans="1:11" s="63" customFormat="1" ht="22.8" customHeight="1" x14ac:dyDescent="0.25">
      <c r="A243" s="190" t="s">
        <v>6151</v>
      </c>
      <c r="B243" s="324" t="s">
        <v>6152</v>
      </c>
      <c r="C243" s="325">
        <v>14117</v>
      </c>
      <c r="D243" s="326">
        <v>1640</v>
      </c>
      <c r="E243" s="326">
        <v>22127.68</v>
      </c>
      <c r="F243" s="327">
        <v>37884.68</v>
      </c>
      <c r="G243" s="327">
        <v>4705.666666666667</v>
      </c>
      <c r="H243" s="327">
        <v>0</v>
      </c>
      <c r="I243" s="327">
        <v>21175.5</v>
      </c>
      <c r="J243" s="327">
        <v>16600</v>
      </c>
      <c r="K243" s="327">
        <v>42481.166666666672</v>
      </c>
    </row>
    <row r="244" spans="1:11" s="63" customFormat="1" ht="22.8" customHeight="1" x14ac:dyDescent="0.25">
      <c r="A244" s="190" t="s">
        <v>6222</v>
      </c>
      <c r="B244" s="324" t="s">
        <v>6223</v>
      </c>
      <c r="C244" s="325">
        <v>25923</v>
      </c>
      <c r="D244" s="326">
        <v>1640</v>
      </c>
      <c r="E244" s="326">
        <v>31295</v>
      </c>
      <c r="F244" s="327">
        <v>58858</v>
      </c>
      <c r="G244" s="327">
        <v>8641</v>
      </c>
      <c r="H244" s="327">
        <v>0</v>
      </c>
      <c r="I244" s="327">
        <v>38884.5</v>
      </c>
      <c r="J244" s="327">
        <v>16600</v>
      </c>
      <c r="K244" s="327">
        <v>64125.5</v>
      </c>
    </row>
    <row r="245" spans="1:11" s="63" customFormat="1" ht="22.8" customHeight="1" x14ac:dyDescent="0.25">
      <c r="A245" s="190" t="s">
        <v>6224</v>
      </c>
      <c r="B245" s="324" t="s">
        <v>6137</v>
      </c>
      <c r="C245" s="325">
        <v>22337</v>
      </c>
      <c r="D245" s="326">
        <v>1640</v>
      </c>
      <c r="E245" s="326">
        <v>26210</v>
      </c>
      <c r="F245" s="327">
        <v>50187</v>
      </c>
      <c r="G245" s="327">
        <v>7445.666666666667</v>
      </c>
      <c r="H245" s="327">
        <v>0</v>
      </c>
      <c r="I245" s="327">
        <v>33505.5</v>
      </c>
      <c r="J245" s="327">
        <v>16600</v>
      </c>
      <c r="K245" s="327">
        <v>57551.166666666664</v>
      </c>
    </row>
    <row r="246" spans="1:11" s="63" customFormat="1" ht="22.8" customHeight="1" x14ac:dyDescent="0.25">
      <c r="A246" s="190" t="s">
        <v>6225</v>
      </c>
      <c r="B246" s="324" t="s">
        <v>6354</v>
      </c>
      <c r="C246" s="325">
        <v>21389</v>
      </c>
      <c r="D246" s="326">
        <v>1640</v>
      </c>
      <c r="E246" s="326">
        <v>24795</v>
      </c>
      <c r="F246" s="327">
        <v>47824</v>
      </c>
      <c r="G246" s="327">
        <v>7129.666666666667</v>
      </c>
      <c r="H246" s="327">
        <v>0</v>
      </c>
      <c r="I246" s="327">
        <v>32083.5</v>
      </c>
      <c r="J246" s="327">
        <v>16600</v>
      </c>
      <c r="K246" s="327">
        <v>55813.166666666664</v>
      </c>
    </row>
    <row r="247" spans="1:11" s="63" customFormat="1" ht="22.8" customHeight="1" x14ac:dyDescent="0.25">
      <c r="A247" s="190" t="s">
        <v>6226</v>
      </c>
      <c r="B247" s="324" t="s">
        <v>6416</v>
      </c>
      <c r="C247" s="325">
        <v>20574</v>
      </c>
      <c r="D247" s="326">
        <v>1640</v>
      </c>
      <c r="E247" s="326">
        <v>22004</v>
      </c>
      <c r="F247" s="327">
        <v>44218</v>
      </c>
      <c r="G247" s="327">
        <v>6858</v>
      </c>
      <c r="H247" s="327">
        <v>0</v>
      </c>
      <c r="I247" s="327">
        <v>30860.999999999996</v>
      </c>
      <c r="J247" s="327">
        <v>16600</v>
      </c>
      <c r="K247" s="327">
        <v>54319</v>
      </c>
    </row>
    <row r="248" spans="1:11" s="63" customFormat="1" ht="22.8" customHeight="1" x14ac:dyDescent="0.25">
      <c r="A248" s="190" t="s">
        <v>6227</v>
      </c>
      <c r="B248" s="324" t="s">
        <v>6629</v>
      </c>
      <c r="C248" s="325">
        <v>20574</v>
      </c>
      <c r="D248" s="326">
        <v>1640</v>
      </c>
      <c r="E248" s="326">
        <v>22004</v>
      </c>
      <c r="F248" s="327">
        <v>44218</v>
      </c>
      <c r="G248" s="327">
        <v>6858</v>
      </c>
      <c r="H248" s="327">
        <v>0</v>
      </c>
      <c r="I248" s="327">
        <v>30860.999999999996</v>
      </c>
      <c r="J248" s="327">
        <v>16600</v>
      </c>
      <c r="K248" s="327">
        <v>54319</v>
      </c>
    </row>
    <row r="249" spans="1:11" s="63" customFormat="1" ht="22.8" customHeight="1" x14ac:dyDescent="0.25">
      <c r="A249" s="190" t="s">
        <v>6228</v>
      </c>
      <c r="B249" s="324" t="s">
        <v>6630</v>
      </c>
      <c r="C249" s="325">
        <v>13011</v>
      </c>
      <c r="D249" s="326">
        <v>1640</v>
      </c>
      <c r="E249" s="326">
        <v>11775</v>
      </c>
      <c r="F249" s="327">
        <v>26426</v>
      </c>
      <c r="G249" s="327">
        <v>4337</v>
      </c>
      <c r="H249" s="327">
        <v>0</v>
      </c>
      <c r="I249" s="327">
        <v>19516.5</v>
      </c>
      <c r="J249" s="327">
        <v>16600</v>
      </c>
      <c r="K249" s="327">
        <v>40453.5</v>
      </c>
    </row>
    <row r="250" spans="1:11" s="63" customFormat="1" ht="22.8" customHeight="1" x14ac:dyDescent="0.25">
      <c r="A250" s="190" t="s">
        <v>6229</v>
      </c>
      <c r="B250" s="324" t="s">
        <v>6687</v>
      </c>
      <c r="C250" s="325">
        <v>13011</v>
      </c>
      <c r="D250" s="326">
        <v>1640</v>
      </c>
      <c r="E250" s="326">
        <v>11775</v>
      </c>
      <c r="F250" s="327">
        <v>26426</v>
      </c>
      <c r="G250" s="327">
        <v>4337</v>
      </c>
      <c r="H250" s="327">
        <v>0</v>
      </c>
      <c r="I250" s="327">
        <v>19516.5</v>
      </c>
      <c r="J250" s="327">
        <v>16600</v>
      </c>
      <c r="K250" s="327">
        <v>40453.5</v>
      </c>
    </row>
    <row r="251" spans="1:11" s="63" customFormat="1" ht="22.8" customHeight="1" x14ac:dyDescent="0.25">
      <c r="A251" s="190" t="s">
        <v>6231</v>
      </c>
      <c r="B251" s="324" t="s">
        <v>6631</v>
      </c>
      <c r="C251" s="325">
        <v>11072</v>
      </c>
      <c r="D251" s="326">
        <v>1640</v>
      </c>
      <c r="E251" s="326">
        <v>10340</v>
      </c>
      <c r="F251" s="327">
        <v>23052</v>
      </c>
      <c r="G251" s="327">
        <v>3690.6666666666665</v>
      </c>
      <c r="H251" s="327">
        <v>0</v>
      </c>
      <c r="I251" s="327">
        <v>16608</v>
      </c>
      <c r="J251" s="327">
        <v>16600</v>
      </c>
      <c r="K251" s="327">
        <v>36898.666666666672</v>
      </c>
    </row>
    <row r="252" spans="1:11" s="63" customFormat="1" ht="22.8" customHeight="1" x14ac:dyDescent="0.25">
      <c r="A252" s="190" t="s">
        <v>6232</v>
      </c>
      <c r="B252" s="324" t="s">
        <v>6292</v>
      </c>
      <c r="C252" s="325">
        <v>13422</v>
      </c>
      <c r="D252" s="326">
        <v>1640</v>
      </c>
      <c r="E252" s="326">
        <v>11767</v>
      </c>
      <c r="F252" s="327">
        <v>26829</v>
      </c>
      <c r="G252" s="327">
        <v>4474</v>
      </c>
      <c r="H252" s="327">
        <v>0</v>
      </c>
      <c r="I252" s="327">
        <v>20133</v>
      </c>
      <c r="J252" s="327">
        <v>16600</v>
      </c>
      <c r="K252" s="327">
        <v>41207</v>
      </c>
    </row>
    <row r="253" spans="1:11" s="63" customFormat="1" ht="22.8" customHeight="1" x14ac:dyDescent="0.25">
      <c r="A253" s="190" t="s">
        <v>6233</v>
      </c>
      <c r="B253" s="324" t="s">
        <v>6426</v>
      </c>
      <c r="C253" s="325">
        <v>13011</v>
      </c>
      <c r="D253" s="326">
        <v>1640</v>
      </c>
      <c r="E253" s="326">
        <v>11775</v>
      </c>
      <c r="F253" s="327">
        <v>26426</v>
      </c>
      <c r="G253" s="327">
        <v>4337</v>
      </c>
      <c r="H253" s="327">
        <v>0</v>
      </c>
      <c r="I253" s="327">
        <v>19516.5</v>
      </c>
      <c r="J253" s="327">
        <v>16600</v>
      </c>
      <c r="K253" s="327">
        <v>40453.5</v>
      </c>
    </row>
    <row r="254" spans="1:11" s="63" customFormat="1" ht="22.8" customHeight="1" x14ac:dyDescent="0.25">
      <c r="A254" s="190" t="s">
        <v>6234</v>
      </c>
      <c r="B254" s="324" t="s">
        <v>6428</v>
      </c>
      <c r="C254" s="325">
        <v>19188</v>
      </c>
      <c r="D254" s="326">
        <v>1640</v>
      </c>
      <c r="E254" s="326">
        <v>19474</v>
      </c>
      <c r="F254" s="327">
        <v>40302</v>
      </c>
      <c r="G254" s="327">
        <v>6396</v>
      </c>
      <c r="H254" s="327">
        <v>0</v>
      </c>
      <c r="I254" s="327">
        <v>28782</v>
      </c>
      <c r="J254" s="327">
        <v>16600</v>
      </c>
      <c r="K254" s="327">
        <v>51778</v>
      </c>
    </row>
    <row r="255" spans="1:11" s="63" customFormat="1" ht="22.8" customHeight="1" x14ac:dyDescent="0.25">
      <c r="A255" s="190" t="s">
        <v>6235</v>
      </c>
      <c r="B255" s="324" t="s">
        <v>6236</v>
      </c>
      <c r="C255" s="325">
        <v>15811</v>
      </c>
      <c r="D255" s="326">
        <v>1640</v>
      </c>
      <c r="E255" s="326">
        <v>17793</v>
      </c>
      <c r="F255" s="327">
        <v>35244</v>
      </c>
      <c r="G255" s="327">
        <v>5270.333333333333</v>
      </c>
      <c r="H255" s="327">
        <v>0</v>
      </c>
      <c r="I255" s="327">
        <v>23716.5</v>
      </c>
      <c r="J255" s="327">
        <v>16600</v>
      </c>
      <c r="K255" s="327">
        <v>45586.833333333328</v>
      </c>
    </row>
    <row r="256" spans="1:11" s="63" customFormat="1" ht="22.8" customHeight="1" x14ac:dyDescent="0.25">
      <c r="A256" s="190" t="s">
        <v>6237</v>
      </c>
      <c r="B256" s="324" t="s">
        <v>6238</v>
      </c>
      <c r="C256" s="325">
        <v>14309</v>
      </c>
      <c r="D256" s="326">
        <v>1640</v>
      </c>
      <c r="E256" s="326">
        <v>17361</v>
      </c>
      <c r="F256" s="327">
        <v>33310</v>
      </c>
      <c r="G256" s="327">
        <v>4769.6666666666661</v>
      </c>
      <c r="H256" s="327">
        <v>0</v>
      </c>
      <c r="I256" s="327">
        <v>21463.5</v>
      </c>
      <c r="J256" s="327">
        <v>16600</v>
      </c>
      <c r="K256" s="327">
        <v>42833.166666666664</v>
      </c>
    </row>
    <row r="257" spans="1:11" s="63" customFormat="1" ht="22.8" customHeight="1" x14ac:dyDescent="0.25">
      <c r="A257" s="190" t="s">
        <v>6239</v>
      </c>
      <c r="B257" s="324" t="s">
        <v>6637</v>
      </c>
      <c r="C257" s="325">
        <v>12566</v>
      </c>
      <c r="D257" s="326">
        <v>1640</v>
      </c>
      <c r="E257" s="326">
        <v>15265</v>
      </c>
      <c r="F257" s="327">
        <v>29471</v>
      </c>
      <c r="G257" s="327">
        <v>4188.666666666667</v>
      </c>
      <c r="H257" s="327">
        <v>0</v>
      </c>
      <c r="I257" s="327">
        <v>18849</v>
      </c>
      <c r="J257" s="327">
        <v>16600</v>
      </c>
      <c r="K257" s="327">
        <v>39637.666666666672</v>
      </c>
    </row>
    <row r="258" spans="1:11" s="63" customFormat="1" ht="26.4" x14ac:dyDescent="0.25">
      <c r="A258" s="190" t="s">
        <v>6240</v>
      </c>
      <c r="B258" s="324" t="s">
        <v>6638</v>
      </c>
      <c r="C258" s="325">
        <v>13011</v>
      </c>
      <c r="D258" s="326">
        <v>1640</v>
      </c>
      <c r="E258" s="326">
        <v>11775</v>
      </c>
      <c r="F258" s="327">
        <v>26426</v>
      </c>
      <c r="G258" s="327">
        <v>4337</v>
      </c>
      <c r="H258" s="327">
        <v>0</v>
      </c>
      <c r="I258" s="327">
        <v>19516.5</v>
      </c>
      <c r="J258" s="327">
        <v>16600</v>
      </c>
      <c r="K258" s="327">
        <v>40453.5</v>
      </c>
    </row>
    <row r="259" spans="1:11" s="63" customFormat="1" ht="22.2" customHeight="1" x14ac:dyDescent="0.25">
      <c r="A259" s="190" t="s">
        <v>6241</v>
      </c>
      <c r="B259" s="324" t="s">
        <v>6454</v>
      </c>
      <c r="C259" s="325">
        <v>13162</v>
      </c>
      <c r="D259" s="326">
        <v>1640</v>
      </c>
      <c r="E259" s="326">
        <v>14984</v>
      </c>
      <c r="F259" s="327">
        <v>29786</v>
      </c>
      <c r="G259" s="327">
        <v>4387.3333333333339</v>
      </c>
      <c r="H259" s="327">
        <v>0</v>
      </c>
      <c r="I259" s="327">
        <v>19743</v>
      </c>
      <c r="J259" s="327">
        <v>16600</v>
      </c>
      <c r="K259" s="327">
        <v>40730.333333333336</v>
      </c>
    </row>
    <row r="260" spans="1:11" s="63" customFormat="1" ht="22.2" customHeight="1" x14ac:dyDescent="0.25">
      <c r="A260" s="190" t="s">
        <v>6242</v>
      </c>
      <c r="B260" s="324" t="s">
        <v>6642</v>
      </c>
      <c r="C260" s="325">
        <v>10503</v>
      </c>
      <c r="D260" s="326">
        <v>1640</v>
      </c>
      <c r="E260" s="326">
        <v>9535</v>
      </c>
      <c r="F260" s="327">
        <v>21678</v>
      </c>
      <c r="G260" s="327">
        <v>3501</v>
      </c>
      <c r="H260" s="327">
        <v>0</v>
      </c>
      <c r="I260" s="327">
        <v>15754.500000000002</v>
      </c>
      <c r="J260" s="327">
        <v>16600</v>
      </c>
      <c r="K260" s="327">
        <v>35855.5</v>
      </c>
    </row>
    <row r="261" spans="1:11" s="63" customFormat="1" ht="22.2" customHeight="1" x14ac:dyDescent="0.25">
      <c r="A261" s="190" t="s">
        <v>6243</v>
      </c>
      <c r="B261" s="324" t="s">
        <v>6643</v>
      </c>
      <c r="C261" s="325">
        <v>18336</v>
      </c>
      <c r="D261" s="326">
        <v>1640</v>
      </c>
      <c r="E261" s="326">
        <v>16950</v>
      </c>
      <c r="F261" s="327">
        <v>36926</v>
      </c>
      <c r="G261" s="327">
        <v>6112</v>
      </c>
      <c r="H261" s="327">
        <v>0</v>
      </c>
      <c r="I261" s="327">
        <v>27504.000000000004</v>
      </c>
      <c r="J261" s="327">
        <v>16600</v>
      </c>
      <c r="K261" s="327">
        <v>50216</v>
      </c>
    </row>
    <row r="262" spans="1:11" s="63" customFormat="1" ht="22.2" customHeight="1" x14ac:dyDescent="0.25">
      <c r="A262" s="190" t="s">
        <v>6245</v>
      </c>
      <c r="B262" s="324" t="s">
        <v>6464</v>
      </c>
      <c r="C262" s="325">
        <v>13522</v>
      </c>
      <c r="D262" s="326">
        <v>1640</v>
      </c>
      <c r="E262" s="326">
        <v>12439</v>
      </c>
      <c r="F262" s="327">
        <v>27601</v>
      </c>
      <c r="G262" s="327">
        <v>4507.3333333333339</v>
      </c>
      <c r="H262" s="327">
        <v>0</v>
      </c>
      <c r="I262" s="327">
        <v>20283</v>
      </c>
      <c r="J262" s="327">
        <v>16600</v>
      </c>
      <c r="K262" s="327">
        <v>41390.333333333336</v>
      </c>
    </row>
    <row r="263" spans="1:11" s="63" customFormat="1" ht="22.2" customHeight="1" x14ac:dyDescent="0.25">
      <c r="A263" s="190" t="s">
        <v>6247</v>
      </c>
      <c r="B263" s="324" t="s">
        <v>6649</v>
      </c>
      <c r="C263" s="325">
        <v>12372</v>
      </c>
      <c r="D263" s="326">
        <v>1640</v>
      </c>
      <c r="E263" s="326">
        <v>11195</v>
      </c>
      <c r="F263" s="327">
        <v>25207</v>
      </c>
      <c r="G263" s="327">
        <v>4124</v>
      </c>
      <c r="H263" s="327">
        <v>0</v>
      </c>
      <c r="I263" s="327">
        <v>18558</v>
      </c>
      <c r="J263" s="327">
        <v>16600</v>
      </c>
      <c r="K263" s="327">
        <v>39282</v>
      </c>
    </row>
    <row r="264" spans="1:11" s="63" customFormat="1" ht="26.4" x14ac:dyDescent="0.25">
      <c r="A264" s="190" t="s">
        <v>6248</v>
      </c>
      <c r="B264" s="324" t="s">
        <v>6249</v>
      </c>
      <c r="C264" s="325">
        <v>13011</v>
      </c>
      <c r="D264" s="326">
        <v>1640</v>
      </c>
      <c r="E264" s="326">
        <v>11774</v>
      </c>
      <c r="F264" s="327">
        <v>26425</v>
      </c>
      <c r="G264" s="327">
        <v>4337</v>
      </c>
      <c r="H264" s="327">
        <v>0</v>
      </c>
      <c r="I264" s="327">
        <v>19516.5</v>
      </c>
      <c r="J264" s="327">
        <v>16600</v>
      </c>
      <c r="K264" s="327">
        <v>40453.5</v>
      </c>
    </row>
    <row r="265" spans="1:11" s="63" customFormat="1" ht="19.8" customHeight="1" x14ac:dyDescent="0.25">
      <c r="A265" s="190" t="s">
        <v>6250</v>
      </c>
      <c r="B265" s="324" t="s">
        <v>6251</v>
      </c>
      <c r="C265" s="325">
        <v>11072</v>
      </c>
      <c r="D265" s="326">
        <v>1640</v>
      </c>
      <c r="E265" s="326">
        <v>10340</v>
      </c>
      <c r="F265" s="327">
        <v>23052</v>
      </c>
      <c r="G265" s="327">
        <v>3690.6666666666665</v>
      </c>
      <c r="H265" s="327">
        <v>0</v>
      </c>
      <c r="I265" s="327">
        <v>16608</v>
      </c>
      <c r="J265" s="327">
        <v>16600</v>
      </c>
      <c r="K265" s="327">
        <v>36898.666666666672</v>
      </c>
    </row>
    <row r="266" spans="1:11" s="63" customFormat="1" ht="19.8" customHeight="1" x14ac:dyDescent="0.25">
      <c r="A266" s="190" t="s">
        <v>6252</v>
      </c>
      <c r="B266" s="324" t="s">
        <v>6472</v>
      </c>
      <c r="C266" s="325">
        <v>19188</v>
      </c>
      <c r="D266" s="326">
        <v>1640</v>
      </c>
      <c r="E266" s="326">
        <v>19474</v>
      </c>
      <c r="F266" s="327">
        <v>40302</v>
      </c>
      <c r="G266" s="327">
        <v>6396</v>
      </c>
      <c r="H266" s="327">
        <v>0</v>
      </c>
      <c r="I266" s="327">
        <v>28782</v>
      </c>
      <c r="J266" s="327">
        <v>16600</v>
      </c>
      <c r="K266" s="327">
        <v>51778</v>
      </c>
    </row>
    <row r="267" spans="1:11" s="63" customFormat="1" ht="19.8" customHeight="1" x14ac:dyDescent="0.25">
      <c r="A267" s="190" t="s">
        <v>6253</v>
      </c>
      <c r="B267" s="324" t="s">
        <v>6474</v>
      </c>
      <c r="C267" s="325">
        <v>18336</v>
      </c>
      <c r="D267" s="326">
        <v>1640</v>
      </c>
      <c r="E267" s="326">
        <v>16950</v>
      </c>
      <c r="F267" s="327">
        <v>36926</v>
      </c>
      <c r="G267" s="327">
        <v>6112</v>
      </c>
      <c r="H267" s="327">
        <v>0</v>
      </c>
      <c r="I267" s="327">
        <v>27504.000000000004</v>
      </c>
      <c r="J267" s="327">
        <v>16600</v>
      </c>
      <c r="K267" s="327">
        <v>50216</v>
      </c>
    </row>
    <row r="268" spans="1:11" s="63" customFormat="1" ht="19.8" customHeight="1" x14ac:dyDescent="0.25">
      <c r="A268" s="190" t="s">
        <v>6254</v>
      </c>
      <c r="B268" s="324" t="s">
        <v>6479</v>
      </c>
      <c r="C268" s="325">
        <v>20574</v>
      </c>
      <c r="D268" s="326">
        <v>1640</v>
      </c>
      <c r="E268" s="326">
        <v>22004</v>
      </c>
      <c r="F268" s="327">
        <v>44218</v>
      </c>
      <c r="G268" s="327">
        <v>6858</v>
      </c>
      <c r="H268" s="327">
        <v>0</v>
      </c>
      <c r="I268" s="327">
        <v>30860.999999999996</v>
      </c>
      <c r="J268" s="327">
        <v>16600</v>
      </c>
      <c r="K268" s="327">
        <v>54319</v>
      </c>
    </row>
    <row r="269" spans="1:11" s="63" customFormat="1" ht="19.8" customHeight="1" x14ac:dyDescent="0.25">
      <c r="A269" s="190" t="s">
        <v>6255</v>
      </c>
      <c r="B269" s="324" t="s">
        <v>6107</v>
      </c>
      <c r="C269" s="325">
        <v>13011</v>
      </c>
      <c r="D269" s="326">
        <v>1640</v>
      </c>
      <c r="E269" s="326">
        <v>11775</v>
      </c>
      <c r="F269" s="327">
        <v>26426</v>
      </c>
      <c r="G269" s="327">
        <v>4337</v>
      </c>
      <c r="H269" s="327">
        <v>0</v>
      </c>
      <c r="I269" s="327">
        <v>19516.5</v>
      </c>
      <c r="J269" s="327">
        <v>16600</v>
      </c>
      <c r="K269" s="327">
        <v>40453.5</v>
      </c>
    </row>
    <row r="270" spans="1:11" s="63" customFormat="1" ht="19.8" customHeight="1" x14ac:dyDescent="0.25">
      <c r="A270" s="190" t="s">
        <v>6256</v>
      </c>
      <c r="B270" s="324" t="s">
        <v>6257</v>
      </c>
      <c r="C270" s="325">
        <v>10503</v>
      </c>
      <c r="D270" s="326">
        <v>1640</v>
      </c>
      <c r="E270" s="326">
        <v>9535</v>
      </c>
      <c r="F270" s="327">
        <v>21678</v>
      </c>
      <c r="G270" s="327">
        <v>3501</v>
      </c>
      <c r="H270" s="327">
        <v>0</v>
      </c>
      <c r="I270" s="327">
        <v>15754.500000000002</v>
      </c>
      <c r="J270" s="327">
        <v>16600</v>
      </c>
      <c r="K270" s="327">
        <v>35855.5</v>
      </c>
    </row>
    <row r="271" spans="1:11" s="63" customFormat="1" ht="19.8" customHeight="1" x14ac:dyDescent="0.25">
      <c r="A271" s="190" t="s">
        <v>6258</v>
      </c>
      <c r="B271" s="324" t="s">
        <v>4990</v>
      </c>
      <c r="C271" s="325">
        <v>10503</v>
      </c>
      <c r="D271" s="326">
        <v>1640</v>
      </c>
      <c r="E271" s="326">
        <v>9535</v>
      </c>
      <c r="F271" s="327">
        <v>21678</v>
      </c>
      <c r="G271" s="327">
        <v>3501</v>
      </c>
      <c r="H271" s="327">
        <v>0</v>
      </c>
      <c r="I271" s="327">
        <v>15754.500000000002</v>
      </c>
      <c r="J271" s="327">
        <v>16600</v>
      </c>
      <c r="K271" s="327">
        <v>35855.5</v>
      </c>
    </row>
    <row r="272" spans="1:11" s="63" customFormat="1" ht="19.8" customHeight="1" x14ac:dyDescent="0.25">
      <c r="A272" s="190" t="s">
        <v>6259</v>
      </c>
      <c r="B272" s="324" t="s">
        <v>6682</v>
      </c>
      <c r="C272" s="325">
        <v>9736</v>
      </c>
      <c r="D272" s="326">
        <v>1640</v>
      </c>
      <c r="E272" s="326">
        <v>9230</v>
      </c>
      <c r="F272" s="327">
        <v>20606</v>
      </c>
      <c r="G272" s="327">
        <v>3245.3333333333335</v>
      </c>
      <c r="H272" s="327">
        <v>0</v>
      </c>
      <c r="I272" s="327">
        <v>14604.000000000002</v>
      </c>
      <c r="J272" s="327">
        <v>16600</v>
      </c>
      <c r="K272" s="327">
        <v>34449.333333333336</v>
      </c>
    </row>
    <row r="273" spans="1:11" s="63" customFormat="1" ht="19.8" customHeight="1" x14ac:dyDescent="0.25">
      <c r="A273" s="190" t="s">
        <v>6260</v>
      </c>
      <c r="B273" s="324" t="s">
        <v>6223</v>
      </c>
      <c r="C273" s="325">
        <v>25923</v>
      </c>
      <c r="D273" s="326">
        <v>1640</v>
      </c>
      <c r="E273" s="326">
        <v>31295</v>
      </c>
      <c r="F273" s="327">
        <v>58858</v>
      </c>
      <c r="G273" s="327">
        <v>8641</v>
      </c>
      <c r="H273" s="327">
        <v>0</v>
      </c>
      <c r="I273" s="327">
        <v>38884.5</v>
      </c>
      <c r="J273" s="327">
        <v>16600</v>
      </c>
      <c r="K273" s="327">
        <v>64125.5</v>
      </c>
    </row>
    <row r="274" spans="1:11" s="63" customFormat="1" ht="19.8" customHeight="1" x14ac:dyDescent="0.25">
      <c r="A274" s="190" t="s">
        <v>6261</v>
      </c>
      <c r="B274" s="324" t="s">
        <v>6137</v>
      </c>
      <c r="C274" s="325">
        <v>22337</v>
      </c>
      <c r="D274" s="326">
        <v>1640</v>
      </c>
      <c r="E274" s="326">
        <v>26210</v>
      </c>
      <c r="F274" s="327">
        <v>50187</v>
      </c>
      <c r="G274" s="327">
        <v>7445.666666666667</v>
      </c>
      <c r="H274" s="327">
        <v>0</v>
      </c>
      <c r="I274" s="327">
        <v>33505.5</v>
      </c>
      <c r="J274" s="327">
        <v>16600</v>
      </c>
      <c r="K274" s="327">
        <v>57551.166666666664</v>
      </c>
    </row>
    <row r="275" spans="1:11" s="63" customFormat="1" ht="19.8" customHeight="1" x14ac:dyDescent="0.25">
      <c r="A275" s="190" t="s">
        <v>6262</v>
      </c>
      <c r="B275" s="324" t="s">
        <v>6354</v>
      </c>
      <c r="C275" s="325">
        <v>21389</v>
      </c>
      <c r="D275" s="326">
        <v>1640</v>
      </c>
      <c r="E275" s="326">
        <v>24795</v>
      </c>
      <c r="F275" s="327">
        <v>47824</v>
      </c>
      <c r="G275" s="327">
        <v>7129.666666666667</v>
      </c>
      <c r="H275" s="327">
        <v>0</v>
      </c>
      <c r="I275" s="327">
        <v>32083.5</v>
      </c>
      <c r="J275" s="327">
        <v>16600</v>
      </c>
      <c r="K275" s="327">
        <v>55813.166666666664</v>
      </c>
    </row>
    <row r="276" spans="1:11" s="63" customFormat="1" ht="19.8" customHeight="1" x14ac:dyDescent="0.25">
      <c r="A276" s="190" t="s">
        <v>6263</v>
      </c>
      <c r="B276" s="324" t="s">
        <v>6416</v>
      </c>
      <c r="C276" s="325">
        <v>20574</v>
      </c>
      <c r="D276" s="326">
        <v>1640</v>
      </c>
      <c r="E276" s="326">
        <v>22004</v>
      </c>
      <c r="F276" s="327">
        <v>44218</v>
      </c>
      <c r="G276" s="327">
        <v>6858</v>
      </c>
      <c r="H276" s="327">
        <v>0</v>
      </c>
      <c r="I276" s="327">
        <v>30860.999999999996</v>
      </c>
      <c r="J276" s="327">
        <v>16600</v>
      </c>
      <c r="K276" s="327">
        <v>54319</v>
      </c>
    </row>
    <row r="277" spans="1:11" s="63" customFormat="1" ht="19.8" customHeight="1" x14ac:dyDescent="0.25">
      <c r="A277" s="190" t="s">
        <v>6264</v>
      </c>
      <c r="B277" s="324" t="s">
        <v>6629</v>
      </c>
      <c r="C277" s="325">
        <v>20574</v>
      </c>
      <c r="D277" s="326">
        <v>1640</v>
      </c>
      <c r="E277" s="326">
        <v>22004</v>
      </c>
      <c r="F277" s="327">
        <v>44218</v>
      </c>
      <c r="G277" s="327">
        <v>6858</v>
      </c>
      <c r="H277" s="327">
        <v>0</v>
      </c>
      <c r="I277" s="327">
        <v>30860.999999999996</v>
      </c>
      <c r="J277" s="327">
        <v>16600</v>
      </c>
      <c r="K277" s="327">
        <v>54319</v>
      </c>
    </row>
    <row r="278" spans="1:11" s="63" customFormat="1" ht="19.8" customHeight="1" x14ac:dyDescent="0.25">
      <c r="A278" s="190" t="s">
        <v>6265</v>
      </c>
      <c r="B278" s="324" t="s">
        <v>6630</v>
      </c>
      <c r="C278" s="325">
        <v>13011</v>
      </c>
      <c r="D278" s="326">
        <v>1640</v>
      </c>
      <c r="E278" s="326">
        <v>11775</v>
      </c>
      <c r="F278" s="327">
        <v>26426</v>
      </c>
      <c r="G278" s="327">
        <v>4337</v>
      </c>
      <c r="H278" s="327">
        <v>0</v>
      </c>
      <c r="I278" s="327">
        <v>19516.5</v>
      </c>
      <c r="J278" s="327">
        <v>16600</v>
      </c>
      <c r="K278" s="327">
        <v>40453.5</v>
      </c>
    </row>
    <row r="279" spans="1:11" s="63" customFormat="1" ht="19.8" customHeight="1" x14ac:dyDescent="0.25">
      <c r="A279" s="190" t="s">
        <v>6266</v>
      </c>
      <c r="B279" s="324" t="s">
        <v>6292</v>
      </c>
      <c r="C279" s="325">
        <v>13422</v>
      </c>
      <c r="D279" s="326">
        <v>1640</v>
      </c>
      <c r="E279" s="326">
        <v>11767</v>
      </c>
      <c r="F279" s="327">
        <v>26829</v>
      </c>
      <c r="G279" s="327">
        <v>4474</v>
      </c>
      <c r="H279" s="327">
        <v>0</v>
      </c>
      <c r="I279" s="327">
        <v>20133</v>
      </c>
      <c r="J279" s="327">
        <v>16600</v>
      </c>
      <c r="K279" s="327">
        <v>41207</v>
      </c>
    </row>
    <row r="280" spans="1:11" s="63" customFormat="1" ht="19.8" customHeight="1" x14ac:dyDescent="0.25">
      <c r="A280" s="190" t="s">
        <v>6267</v>
      </c>
      <c r="B280" s="324" t="s">
        <v>6428</v>
      </c>
      <c r="C280" s="325">
        <v>19188</v>
      </c>
      <c r="D280" s="326">
        <v>1640</v>
      </c>
      <c r="E280" s="326">
        <v>19474</v>
      </c>
      <c r="F280" s="327">
        <v>40302</v>
      </c>
      <c r="G280" s="327">
        <v>6396</v>
      </c>
      <c r="H280" s="327">
        <v>0</v>
      </c>
      <c r="I280" s="327">
        <v>28782</v>
      </c>
      <c r="J280" s="327">
        <v>16600</v>
      </c>
      <c r="K280" s="327">
        <v>51778</v>
      </c>
    </row>
    <row r="281" spans="1:11" s="63" customFormat="1" ht="19.8" customHeight="1" x14ac:dyDescent="0.25">
      <c r="A281" s="190" t="s">
        <v>6268</v>
      </c>
      <c r="B281" s="324" t="s">
        <v>6236</v>
      </c>
      <c r="C281" s="325">
        <v>15811</v>
      </c>
      <c r="D281" s="326">
        <v>1640</v>
      </c>
      <c r="E281" s="326">
        <v>17793</v>
      </c>
      <c r="F281" s="327">
        <v>35244</v>
      </c>
      <c r="G281" s="327">
        <v>5270.333333333333</v>
      </c>
      <c r="H281" s="327">
        <v>0</v>
      </c>
      <c r="I281" s="327">
        <v>23716.5</v>
      </c>
      <c r="J281" s="327">
        <v>16600</v>
      </c>
      <c r="K281" s="327">
        <v>45586.833333333328</v>
      </c>
    </row>
    <row r="282" spans="1:11" s="63" customFormat="1" ht="19.8" customHeight="1" x14ac:dyDescent="0.25">
      <c r="A282" s="190" t="s">
        <v>6269</v>
      </c>
      <c r="B282" s="324" t="s">
        <v>6238</v>
      </c>
      <c r="C282" s="325">
        <v>14309</v>
      </c>
      <c r="D282" s="326">
        <v>1640</v>
      </c>
      <c r="E282" s="326">
        <v>17361</v>
      </c>
      <c r="F282" s="327">
        <v>33310</v>
      </c>
      <c r="G282" s="327">
        <v>4769.6666666666661</v>
      </c>
      <c r="H282" s="327">
        <v>0</v>
      </c>
      <c r="I282" s="327">
        <v>21463.5</v>
      </c>
      <c r="J282" s="327">
        <v>16600</v>
      </c>
      <c r="K282" s="327">
        <v>42833.166666666664</v>
      </c>
    </row>
    <row r="283" spans="1:11" s="63" customFormat="1" ht="19.8" customHeight="1" x14ac:dyDescent="0.25">
      <c r="A283" s="190" t="s">
        <v>6270</v>
      </c>
      <c r="B283" s="324" t="s">
        <v>6637</v>
      </c>
      <c r="C283" s="325">
        <v>12566</v>
      </c>
      <c r="D283" s="326">
        <v>1640</v>
      </c>
      <c r="E283" s="326">
        <v>15265</v>
      </c>
      <c r="F283" s="327">
        <v>29471</v>
      </c>
      <c r="G283" s="327">
        <v>4188.666666666667</v>
      </c>
      <c r="H283" s="327">
        <v>0</v>
      </c>
      <c r="I283" s="327">
        <v>18849</v>
      </c>
      <c r="J283" s="327">
        <v>16600</v>
      </c>
      <c r="K283" s="327">
        <v>39637.666666666672</v>
      </c>
    </row>
    <row r="284" spans="1:11" s="63" customFormat="1" ht="26.4" x14ac:dyDescent="0.25">
      <c r="A284" s="190" t="s">
        <v>6271</v>
      </c>
      <c r="B284" s="324" t="s">
        <v>6638</v>
      </c>
      <c r="C284" s="325">
        <v>13011</v>
      </c>
      <c r="D284" s="326">
        <v>1640</v>
      </c>
      <c r="E284" s="326">
        <v>11775</v>
      </c>
      <c r="F284" s="327">
        <v>26426</v>
      </c>
      <c r="G284" s="327">
        <v>4337</v>
      </c>
      <c r="H284" s="327">
        <v>0</v>
      </c>
      <c r="I284" s="327">
        <v>19516.5</v>
      </c>
      <c r="J284" s="327">
        <v>16600</v>
      </c>
      <c r="K284" s="327">
        <v>40453.5</v>
      </c>
    </row>
    <row r="285" spans="1:11" s="63" customFormat="1" ht="19.2" customHeight="1" x14ac:dyDescent="0.25">
      <c r="A285" s="190" t="s">
        <v>6272</v>
      </c>
      <c r="B285" s="324" t="s">
        <v>6454</v>
      </c>
      <c r="C285" s="325">
        <v>13162</v>
      </c>
      <c r="D285" s="326">
        <v>1640</v>
      </c>
      <c r="E285" s="326">
        <v>14984</v>
      </c>
      <c r="F285" s="327">
        <v>29786</v>
      </c>
      <c r="G285" s="327">
        <v>4387.3333333333339</v>
      </c>
      <c r="H285" s="327">
        <v>0</v>
      </c>
      <c r="I285" s="327">
        <v>19743</v>
      </c>
      <c r="J285" s="327">
        <v>16600</v>
      </c>
      <c r="K285" s="327">
        <v>40730.333333333336</v>
      </c>
    </row>
    <row r="286" spans="1:11" s="63" customFormat="1" ht="19.2" customHeight="1" x14ac:dyDescent="0.25">
      <c r="A286" s="190" t="s">
        <v>6273</v>
      </c>
      <c r="B286" s="324" t="s">
        <v>6642</v>
      </c>
      <c r="C286" s="325">
        <v>10503</v>
      </c>
      <c r="D286" s="326">
        <v>1640</v>
      </c>
      <c r="E286" s="326">
        <v>9535</v>
      </c>
      <c r="F286" s="327">
        <v>21678</v>
      </c>
      <c r="G286" s="327">
        <v>3501</v>
      </c>
      <c r="H286" s="327">
        <v>0</v>
      </c>
      <c r="I286" s="327">
        <v>15754.500000000002</v>
      </c>
      <c r="J286" s="327">
        <v>16600</v>
      </c>
      <c r="K286" s="327">
        <v>35855.5</v>
      </c>
    </row>
    <row r="287" spans="1:11" s="63" customFormat="1" ht="19.2" customHeight="1" x14ac:dyDescent="0.25">
      <c r="A287" s="190" t="s">
        <v>6274</v>
      </c>
      <c r="B287" s="324" t="s">
        <v>6643</v>
      </c>
      <c r="C287" s="325">
        <v>18336</v>
      </c>
      <c r="D287" s="326">
        <v>1640</v>
      </c>
      <c r="E287" s="326">
        <v>16950</v>
      </c>
      <c r="F287" s="327">
        <v>36926</v>
      </c>
      <c r="G287" s="327">
        <v>6112</v>
      </c>
      <c r="H287" s="327">
        <v>0</v>
      </c>
      <c r="I287" s="327">
        <v>27504.000000000004</v>
      </c>
      <c r="J287" s="327">
        <v>16600</v>
      </c>
      <c r="K287" s="327">
        <v>50216</v>
      </c>
    </row>
    <row r="288" spans="1:11" s="63" customFormat="1" ht="19.2" customHeight="1" x14ac:dyDescent="0.25">
      <c r="A288" s="190" t="s">
        <v>6275</v>
      </c>
      <c r="B288" s="324" t="s">
        <v>6464</v>
      </c>
      <c r="C288" s="325">
        <v>13522</v>
      </c>
      <c r="D288" s="326">
        <v>1640</v>
      </c>
      <c r="E288" s="326">
        <v>12439</v>
      </c>
      <c r="F288" s="327">
        <v>27601</v>
      </c>
      <c r="G288" s="327">
        <v>4507.3333333333339</v>
      </c>
      <c r="H288" s="327">
        <v>0</v>
      </c>
      <c r="I288" s="327">
        <v>20283</v>
      </c>
      <c r="J288" s="327">
        <v>16600</v>
      </c>
      <c r="K288" s="327">
        <v>41390.333333333336</v>
      </c>
    </row>
    <row r="289" spans="1:11" s="63" customFormat="1" ht="26.4" x14ac:dyDescent="0.25">
      <c r="A289" s="190" t="s">
        <v>6276</v>
      </c>
      <c r="B289" s="324" t="s">
        <v>6249</v>
      </c>
      <c r="C289" s="325">
        <v>13011</v>
      </c>
      <c r="D289" s="326">
        <v>1640</v>
      </c>
      <c r="E289" s="326">
        <v>11774</v>
      </c>
      <c r="F289" s="327">
        <v>26425</v>
      </c>
      <c r="G289" s="327">
        <v>4337</v>
      </c>
      <c r="H289" s="327">
        <v>0</v>
      </c>
      <c r="I289" s="327">
        <v>19516.5</v>
      </c>
      <c r="J289" s="327">
        <v>16600</v>
      </c>
      <c r="K289" s="327">
        <v>40453.5</v>
      </c>
    </row>
    <row r="290" spans="1:11" s="63" customFormat="1" ht="18" customHeight="1" x14ac:dyDescent="0.25">
      <c r="A290" s="190" t="s">
        <v>6277</v>
      </c>
      <c r="B290" s="324" t="s">
        <v>6251</v>
      </c>
      <c r="C290" s="325">
        <v>11072</v>
      </c>
      <c r="D290" s="326">
        <v>1640</v>
      </c>
      <c r="E290" s="326">
        <v>10340</v>
      </c>
      <c r="F290" s="327">
        <v>23052</v>
      </c>
      <c r="G290" s="327">
        <v>3690.6666666666665</v>
      </c>
      <c r="H290" s="327">
        <v>0</v>
      </c>
      <c r="I290" s="327">
        <v>16608</v>
      </c>
      <c r="J290" s="327">
        <v>16600</v>
      </c>
      <c r="K290" s="327">
        <v>36898.666666666672</v>
      </c>
    </row>
    <row r="291" spans="1:11" s="63" customFormat="1" ht="18" customHeight="1" x14ac:dyDescent="0.25">
      <c r="A291" s="190" t="s">
        <v>6278</v>
      </c>
      <c r="B291" s="324" t="s">
        <v>6474</v>
      </c>
      <c r="C291" s="325">
        <v>18336</v>
      </c>
      <c r="D291" s="326">
        <v>1640</v>
      </c>
      <c r="E291" s="326">
        <v>16950</v>
      </c>
      <c r="F291" s="327">
        <v>36926</v>
      </c>
      <c r="G291" s="327">
        <v>6112</v>
      </c>
      <c r="H291" s="327">
        <v>0</v>
      </c>
      <c r="I291" s="327">
        <v>27504.000000000004</v>
      </c>
      <c r="J291" s="327">
        <v>16600</v>
      </c>
      <c r="K291" s="327">
        <v>50216</v>
      </c>
    </row>
    <row r="292" spans="1:11" s="63" customFormat="1" ht="18" customHeight="1" x14ac:dyDescent="0.25">
      <c r="A292" s="190" t="s">
        <v>6279</v>
      </c>
      <c r="B292" s="324" t="s">
        <v>6688</v>
      </c>
      <c r="C292" s="325">
        <v>19256</v>
      </c>
      <c r="D292" s="326">
        <v>1640</v>
      </c>
      <c r="E292" s="326">
        <v>17284</v>
      </c>
      <c r="F292" s="327">
        <v>38180</v>
      </c>
      <c r="G292" s="327">
        <v>6418.666666666667</v>
      </c>
      <c r="H292" s="327">
        <v>0</v>
      </c>
      <c r="I292" s="327">
        <v>28884</v>
      </c>
      <c r="J292" s="327">
        <v>16600</v>
      </c>
      <c r="K292" s="327">
        <v>51902.666666666664</v>
      </c>
    </row>
    <row r="293" spans="1:11" s="63" customFormat="1" ht="18" customHeight="1" x14ac:dyDescent="0.25">
      <c r="A293" s="190" t="s">
        <v>6281</v>
      </c>
      <c r="B293" s="324" t="s">
        <v>6107</v>
      </c>
      <c r="C293" s="325">
        <v>13011</v>
      </c>
      <c r="D293" s="326">
        <v>1640</v>
      </c>
      <c r="E293" s="326">
        <v>11775</v>
      </c>
      <c r="F293" s="327">
        <v>26426</v>
      </c>
      <c r="G293" s="327">
        <v>4337</v>
      </c>
      <c r="H293" s="327">
        <v>0</v>
      </c>
      <c r="I293" s="327">
        <v>19516.5</v>
      </c>
      <c r="J293" s="327">
        <v>16600</v>
      </c>
      <c r="K293" s="327">
        <v>40453.5</v>
      </c>
    </row>
    <row r="294" spans="1:11" s="63" customFormat="1" ht="18" customHeight="1" x14ac:dyDescent="0.25">
      <c r="A294" s="190" t="s">
        <v>6282</v>
      </c>
      <c r="B294" s="324" t="s">
        <v>6257</v>
      </c>
      <c r="C294" s="325">
        <v>10503</v>
      </c>
      <c r="D294" s="326">
        <v>1640</v>
      </c>
      <c r="E294" s="326">
        <v>9535</v>
      </c>
      <c r="F294" s="327">
        <v>21678</v>
      </c>
      <c r="G294" s="327">
        <v>3501</v>
      </c>
      <c r="H294" s="327">
        <v>0</v>
      </c>
      <c r="I294" s="327">
        <v>15754.500000000002</v>
      </c>
      <c r="J294" s="327">
        <v>16600</v>
      </c>
      <c r="K294" s="327">
        <v>35855.5</v>
      </c>
    </row>
    <row r="295" spans="1:11" s="63" customFormat="1" ht="18" customHeight="1" x14ac:dyDescent="0.25">
      <c r="A295" s="190" t="s">
        <v>6283</v>
      </c>
      <c r="B295" s="324" t="s">
        <v>4990</v>
      </c>
      <c r="C295" s="325">
        <v>10503</v>
      </c>
      <c r="D295" s="326">
        <v>1640</v>
      </c>
      <c r="E295" s="326">
        <v>9535</v>
      </c>
      <c r="F295" s="327">
        <v>21678</v>
      </c>
      <c r="G295" s="327">
        <v>3501</v>
      </c>
      <c r="H295" s="327">
        <v>0</v>
      </c>
      <c r="I295" s="327">
        <v>15754.500000000002</v>
      </c>
      <c r="J295" s="327">
        <v>16600</v>
      </c>
      <c r="K295" s="327">
        <v>35855.5</v>
      </c>
    </row>
    <row r="296" spans="1:11" s="63" customFormat="1" ht="18" customHeight="1" x14ac:dyDescent="0.25">
      <c r="A296" s="190" t="s">
        <v>6284</v>
      </c>
      <c r="B296" s="324" t="s">
        <v>6114</v>
      </c>
      <c r="C296" s="325">
        <v>10475</v>
      </c>
      <c r="D296" s="326">
        <v>1640</v>
      </c>
      <c r="E296" s="326">
        <v>8087</v>
      </c>
      <c r="F296" s="327">
        <v>20202</v>
      </c>
      <c r="G296" s="327">
        <v>3491.666666666667</v>
      </c>
      <c r="H296" s="327">
        <v>0</v>
      </c>
      <c r="I296" s="327">
        <v>15712.5</v>
      </c>
      <c r="J296" s="327">
        <v>16600</v>
      </c>
      <c r="K296" s="327">
        <v>35804.166666666672</v>
      </c>
    </row>
    <row r="297" spans="1:11" s="63" customFormat="1" ht="18" customHeight="1" x14ac:dyDescent="0.25">
      <c r="A297" s="190" t="s">
        <v>6285</v>
      </c>
      <c r="B297" s="324" t="s">
        <v>6682</v>
      </c>
      <c r="C297" s="325">
        <v>9736</v>
      </c>
      <c r="D297" s="326">
        <v>1640</v>
      </c>
      <c r="E297" s="326">
        <v>9230</v>
      </c>
      <c r="F297" s="327">
        <v>20606</v>
      </c>
      <c r="G297" s="327">
        <v>3245.3333333333335</v>
      </c>
      <c r="H297" s="327">
        <v>0</v>
      </c>
      <c r="I297" s="327">
        <v>14604.000000000002</v>
      </c>
      <c r="J297" s="327">
        <v>16600</v>
      </c>
      <c r="K297" s="327">
        <v>34449.333333333336</v>
      </c>
    </row>
    <row r="298" spans="1:11" s="63" customFormat="1" ht="18" customHeight="1" x14ac:dyDescent="0.25">
      <c r="A298" s="190" t="s">
        <v>6286</v>
      </c>
      <c r="B298" s="324" t="s">
        <v>6137</v>
      </c>
      <c r="C298" s="325">
        <v>22337</v>
      </c>
      <c r="D298" s="326">
        <v>1640</v>
      </c>
      <c r="E298" s="326">
        <v>26210</v>
      </c>
      <c r="F298" s="327">
        <v>50187</v>
      </c>
      <c r="G298" s="327">
        <v>7445.666666666667</v>
      </c>
      <c r="H298" s="327">
        <v>0</v>
      </c>
      <c r="I298" s="327">
        <v>33505.5</v>
      </c>
      <c r="J298" s="327">
        <v>16600</v>
      </c>
      <c r="K298" s="327">
        <v>57551.166666666664</v>
      </c>
    </row>
    <row r="299" spans="1:11" s="63" customFormat="1" ht="18" customHeight="1" x14ac:dyDescent="0.25">
      <c r="A299" s="190" t="s">
        <v>6287</v>
      </c>
      <c r="B299" s="324" t="s">
        <v>6354</v>
      </c>
      <c r="C299" s="325">
        <v>21389</v>
      </c>
      <c r="D299" s="326">
        <v>1640</v>
      </c>
      <c r="E299" s="326">
        <v>24795</v>
      </c>
      <c r="F299" s="327">
        <v>47824</v>
      </c>
      <c r="G299" s="327">
        <v>7129.666666666667</v>
      </c>
      <c r="H299" s="327">
        <v>0</v>
      </c>
      <c r="I299" s="327">
        <v>32083.5</v>
      </c>
      <c r="J299" s="327">
        <v>16600</v>
      </c>
      <c r="K299" s="327">
        <v>55813.166666666664</v>
      </c>
    </row>
    <row r="300" spans="1:11" s="63" customFormat="1" ht="18" customHeight="1" x14ac:dyDescent="0.25">
      <c r="A300" s="190" t="s">
        <v>6288</v>
      </c>
      <c r="B300" s="324" t="s">
        <v>6416</v>
      </c>
      <c r="C300" s="325">
        <v>20574</v>
      </c>
      <c r="D300" s="326">
        <v>1640</v>
      </c>
      <c r="E300" s="326">
        <v>22004</v>
      </c>
      <c r="F300" s="327">
        <v>44218</v>
      </c>
      <c r="G300" s="327">
        <v>6858</v>
      </c>
      <c r="H300" s="327">
        <v>0</v>
      </c>
      <c r="I300" s="327">
        <v>30860.999999999996</v>
      </c>
      <c r="J300" s="327">
        <v>16600</v>
      </c>
      <c r="K300" s="327">
        <v>54319</v>
      </c>
    </row>
    <row r="301" spans="1:11" s="63" customFormat="1" ht="18" customHeight="1" x14ac:dyDescent="0.25">
      <c r="A301" s="190" t="s">
        <v>6289</v>
      </c>
      <c r="B301" s="324" t="s">
        <v>6629</v>
      </c>
      <c r="C301" s="325">
        <v>20574</v>
      </c>
      <c r="D301" s="326">
        <v>1640</v>
      </c>
      <c r="E301" s="326">
        <v>22004</v>
      </c>
      <c r="F301" s="327">
        <v>44218</v>
      </c>
      <c r="G301" s="327">
        <v>6858</v>
      </c>
      <c r="H301" s="327">
        <v>0</v>
      </c>
      <c r="I301" s="327">
        <v>30860.999999999996</v>
      </c>
      <c r="J301" s="327">
        <v>16600</v>
      </c>
      <c r="K301" s="327">
        <v>54319</v>
      </c>
    </row>
    <row r="302" spans="1:11" s="63" customFormat="1" ht="18" customHeight="1" x14ac:dyDescent="0.25">
      <c r="A302" s="190" t="s">
        <v>6290</v>
      </c>
      <c r="B302" s="324" t="s">
        <v>6630</v>
      </c>
      <c r="C302" s="325">
        <v>13011</v>
      </c>
      <c r="D302" s="326">
        <v>1640</v>
      </c>
      <c r="E302" s="326">
        <v>11775</v>
      </c>
      <c r="F302" s="327">
        <v>26426</v>
      </c>
      <c r="G302" s="327">
        <v>4337</v>
      </c>
      <c r="H302" s="327">
        <v>0</v>
      </c>
      <c r="I302" s="327">
        <v>19516.5</v>
      </c>
      <c r="J302" s="327">
        <v>16600</v>
      </c>
      <c r="K302" s="327">
        <v>40453.5</v>
      </c>
    </row>
    <row r="303" spans="1:11" s="63" customFormat="1" ht="18" customHeight="1" x14ac:dyDescent="0.25">
      <c r="A303" s="190" t="s">
        <v>6291</v>
      </c>
      <c r="B303" s="324" t="s">
        <v>6292</v>
      </c>
      <c r="C303" s="325">
        <v>13422</v>
      </c>
      <c r="D303" s="326">
        <v>1640</v>
      </c>
      <c r="E303" s="326">
        <v>11767</v>
      </c>
      <c r="F303" s="327">
        <v>26829</v>
      </c>
      <c r="G303" s="327">
        <v>4474</v>
      </c>
      <c r="H303" s="327">
        <v>0</v>
      </c>
      <c r="I303" s="327">
        <v>20133</v>
      </c>
      <c r="J303" s="327">
        <v>16600</v>
      </c>
      <c r="K303" s="327">
        <v>41207</v>
      </c>
    </row>
    <row r="304" spans="1:11" s="63" customFormat="1" ht="18" customHeight="1" x14ac:dyDescent="0.25">
      <c r="A304" s="190" t="s">
        <v>6293</v>
      </c>
      <c r="B304" s="324" t="s">
        <v>6428</v>
      </c>
      <c r="C304" s="325">
        <v>19188</v>
      </c>
      <c r="D304" s="326">
        <v>1640</v>
      </c>
      <c r="E304" s="326">
        <v>19474</v>
      </c>
      <c r="F304" s="327">
        <v>40302</v>
      </c>
      <c r="G304" s="327">
        <v>6396</v>
      </c>
      <c r="H304" s="327">
        <v>0</v>
      </c>
      <c r="I304" s="327">
        <v>28782</v>
      </c>
      <c r="J304" s="327">
        <v>16600</v>
      </c>
      <c r="K304" s="327">
        <v>51778</v>
      </c>
    </row>
    <row r="305" spans="1:11" s="63" customFormat="1" ht="18" customHeight="1" x14ac:dyDescent="0.25">
      <c r="A305" s="190" t="s">
        <v>6294</v>
      </c>
      <c r="B305" s="324" t="s">
        <v>6637</v>
      </c>
      <c r="C305" s="325">
        <v>12566</v>
      </c>
      <c r="D305" s="326">
        <v>1640</v>
      </c>
      <c r="E305" s="326">
        <v>15265</v>
      </c>
      <c r="F305" s="327">
        <v>29471</v>
      </c>
      <c r="G305" s="327">
        <v>4188.666666666667</v>
      </c>
      <c r="H305" s="327">
        <v>0</v>
      </c>
      <c r="I305" s="327">
        <v>18849</v>
      </c>
      <c r="J305" s="327">
        <v>16600</v>
      </c>
      <c r="K305" s="327">
        <v>39637.666666666672</v>
      </c>
    </row>
    <row r="306" spans="1:11" s="63" customFormat="1" ht="26.4" x14ac:dyDescent="0.25">
      <c r="A306" s="190" t="s">
        <v>6295</v>
      </c>
      <c r="B306" s="324" t="s">
        <v>6638</v>
      </c>
      <c r="C306" s="325">
        <v>13011</v>
      </c>
      <c r="D306" s="326">
        <v>1640</v>
      </c>
      <c r="E306" s="326">
        <v>11775</v>
      </c>
      <c r="F306" s="327">
        <v>26426</v>
      </c>
      <c r="G306" s="327">
        <v>4337</v>
      </c>
      <c r="H306" s="327">
        <v>0</v>
      </c>
      <c r="I306" s="327">
        <v>19516.5</v>
      </c>
      <c r="J306" s="327">
        <v>16600</v>
      </c>
      <c r="K306" s="327">
        <v>40453.5</v>
      </c>
    </row>
    <row r="307" spans="1:11" s="63" customFormat="1" ht="16.2" customHeight="1" x14ac:dyDescent="0.25">
      <c r="A307" s="190" t="s">
        <v>6296</v>
      </c>
      <c r="B307" s="324" t="s">
        <v>6642</v>
      </c>
      <c r="C307" s="325">
        <v>10503</v>
      </c>
      <c r="D307" s="326">
        <v>1640</v>
      </c>
      <c r="E307" s="326">
        <v>9535</v>
      </c>
      <c r="F307" s="327">
        <v>21678</v>
      </c>
      <c r="G307" s="327">
        <v>3501</v>
      </c>
      <c r="H307" s="327">
        <v>0</v>
      </c>
      <c r="I307" s="327">
        <v>15754.500000000002</v>
      </c>
      <c r="J307" s="327">
        <v>16600</v>
      </c>
      <c r="K307" s="327">
        <v>35855.5</v>
      </c>
    </row>
    <row r="308" spans="1:11" s="63" customFormat="1" ht="16.2" customHeight="1" x14ac:dyDescent="0.25">
      <c r="A308" s="190" t="s">
        <v>6297</v>
      </c>
      <c r="B308" s="324" t="s">
        <v>6464</v>
      </c>
      <c r="C308" s="325">
        <v>13522</v>
      </c>
      <c r="D308" s="326">
        <v>1640</v>
      </c>
      <c r="E308" s="326">
        <v>12439</v>
      </c>
      <c r="F308" s="327">
        <v>27601</v>
      </c>
      <c r="G308" s="327">
        <v>4507.3333333333339</v>
      </c>
      <c r="H308" s="327">
        <v>0</v>
      </c>
      <c r="I308" s="327">
        <v>20283</v>
      </c>
      <c r="J308" s="327">
        <v>16600</v>
      </c>
      <c r="K308" s="327">
        <v>41390.333333333336</v>
      </c>
    </row>
    <row r="309" spans="1:11" s="63" customFormat="1" ht="26.4" x14ac:dyDescent="0.25">
      <c r="A309" s="190" t="s">
        <v>6298</v>
      </c>
      <c r="B309" s="324" t="s">
        <v>6249</v>
      </c>
      <c r="C309" s="325">
        <v>13011</v>
      </c>
      <c r="D309" s="326">
        <v>1640</v>
      </c>
      <c r="E309" s="326">
        <v>11774</v>
      </c>
      <c r="F309" s="327">
        <v>26425</v>
      </c>
      <c r="G309" s="327">
        <v>4337</v>
      </c>
      <c r="H309" s="327">
        <v>0</v>
      </c>
      <c r="I309" s="327">
        <v>19516.5</v>
      </c>
      <c r="J309" s="327">
        <v>16600</v>
      </c>
      <c r="K309" s="327">
        <v>40453.5</v>
      </c>
    </row>
    <row r="310" spans="1:11" s="63" customFormat="1" ht="16.8" customHeight="1" x14ac:dyDescent="0.25">
      <c r="A310" s="190" t="s">
        <v>6299</v>
      </c>
      <c r="B310" s="324" t="s">
        <v>6251</v>
      </c>
      <c r="C310" s="325">
        <v>11072</v>
      </c>
      <c r="D310" s="326">
        <v>1640</v>
      </c>
      <c r="E310" s="326">
        <v>10340</v>
      </c>
      <c r="F310" s="327">
        <v>23052</v>
      </c>
      <c r="G310" s="327">
        <v>3690.6666666666665</v>
      </c>
      <c r="H310" s="327">
        <v>0</v>
      </c>
      <c r="I310" s="327">
        <v>16608</v>
      </c>
      <c r="J310" s="327">
        <v>16600</v>
      </c>
      <c r="K310" s="327">
        <v>36898.666666666672</v>
      </c>
    </row>
    <row r="311" spans="1:11" s="63" customFormat="1" ht="16.8" customHeight="1" x14ac:dyDescent="0.25">
      <c r="A311" s="190" t="s">
        <v>6300</v>
      </c>
      <c r="B311" s="324" t="s">
        <v>6689</v>
      </c>
      <c r="C311" s="325">
        <v>12728</v>
      </c>
      <c r="D311" s="326">
        <v>1640</v>
      </c>
      <c r="E311" s="326">
        <v>11857</v>
      </c>
      <c r="F311" s="327">
        <v>26225</v>
      </c>
      <c r="G311" s="327">
        <v>4242.6666666666661</v>
      </c>
      <c r="H311" s="327">
        <v>0</v>
      </c>
      <c r="I311" s="327">
        <v>19092</v>
      </c>
      <c r="J311" s="327">
        <v>16600</v>
      </c>
      <c r="K311" s="327">
        <v>39934.666666666664</v>
      </c>
    </row>
    <row r="312" spans="1:11" s="63" customFormat="1" ht="16.8" customHeight="1" x14ac:dyDescent="0.25">
      <c r="A312" s="190" t="s">
        <v>6302</v>
      </c>
      <c r="B312" s="324" t="s">
        <v>6107</v>
      </c>
      <c r="C312" s="325">
        <v>13011</v>
      </c>
      <c r="D312" s="326">
        <v>1640</v>
      </c>
      <c r="E312" s="326">
        <v>11775</v>
      </c>
      <c r="F312" s="327">
        <v>26426</v>
      </c>
      <c r="G312" s="327">
        <v>4337</v>
      </c>
      <c r="H312" s="327">
        <v>0</v>
      </c>
      <c r="I312" s="327">
        <v>19516.5</v>
      </c>
      <c r="J312" s="327">
        <v>16600</v>
      </c>
      <c r="K312" s="327">
        <v>40453.5</v>
      </c>
    </row>
    <row r="313" spans="1:11" s="63" customFormat="1" ht="16.8" customHeight="1" x14ac:dyDescent="0.25">
      <c r="A313" s="190" t="s">
        <v>6303</v>
      </c>
      <c r="B313" s="324" t="s">
        <v>6257</v>
      </c>
      <c r="C313" s="325">
        <v>10503</v>
      </c>
      <c r="D313" s="326">
        <v>1640</v>
      </c>
      <c r="E313" s="326">
        <v>9535</v>
      </c>
      <c r="F313" s="327">
        <v>21678</v>
      </c>
      <c r="G313" s="327">
        <v>3501</v>
      </c>
      <c r="H313" s="327">
        <v>0</v>
      </c>
      <c r="I313" s="327">
        <v>15754.500000000002</v>
      </c>
      <c r="J313" s="327">
        <v>16600</v>
      </c>
      <c r="K313" s="327">
        <v>35855.5</v>
      </c>
    </row>
    <row r="314" spans="1:11" s="63" customFormat="1" ht="16.8" customHeight="1" x14ac:dyDescent="0.25">
      <c r="A314" s="190" t="s">
        <v>6304</v>
      </c>
      <c r="B314" s="324" t="s">
        <v>4990</v>
      </c>
      <c r="C314" s="325">
        <v>10503</v>
      </c>
      <c r="D314" s="326">
        <v>1640</v>
      </c>
      <c r="E314" s="326">
        <v>9535</v>
      </c>
      <c r="F314" s="327">
        <v>21678</v>
      </c>
      <c r="G314" s="327">
        <v>3501</v>
      </c>
      <c r="H314" s="327">
        <v>0</v>
      </c>
      <c r="I314" s="327">
        <v>15754.500000000002</v>
      </c>
      <c r="J314" s="327">
        <v>16600</v>
      </c>
      <c r="K314" s="327">
        <v>35855.5</v>
      </c>
    </row>
    <row r="315" spans="1:11" s="63" customFormat="1" ht="16.8" customHeight="1" x14ac:dyDescent="0.25">
      <c r="A315" s="190" t="s">
        <v>6305</v>
      </c>
      <c r="B315" s="324" t="s">
        <v>6682</v>
      </c>
      <c r="C315" s="325">
        <v>9736</v>
      </c>
      <c r="D315" s="326">
        <v>1640</v>
      </c>
      <c r="E315" s="326">
        <v>9230</v>
      </c>
      <c r="F315" s="327">
        <v>20606</v>
      </c>
      <c r="G315" s="327">
        <v>3245.3333333333335</v>
      </c>
      <c r="H315" s="327">
        <v>0</v>
      </c>
      <c r="I315" s="327">
        <v>14604.000000000002</v>
      </c>
      <c r="J315" s="327">
        <v>16600</v>
      </c>
      <c r="K315" s="327">
        <v>34449.333333333336</v>
      </c>
    </row>
    <row r="316" spans="1:11" s="63" customFormat="1" ht="26.4" x14ac:dyDescent="0.25">
      <c r="A316" s="190" t="s">
        <v>6306</v>
      </c>
      <c r="B316" s="324" t="s">
        <v>6498</v>
      </c>
      <c r="C316" s="325">
        <v>10425</v>
      </c>
      <c r="D316" s="326">
        <v>1640</v>
      </c>
      <c r="E316" s="326">
        <v>22319</v>
      </c>
      <c r="F316" s="327">
        <v>34384</v>
      </c>
      <c r="G316" s="327">
        <v>3475</v>
      </c>
      <c r="H316" s="327">
        <v>0</v>
      </c>
      <c r="I316" s="327">
        <v>15637.5</v>
      </c>
      <c r="J316" s="327">
        <v>16600</v>
      </c>
      <c r="K316" s="327">
        <v>35712.5</v>
      </c>
    </row>
    <row r="317" spans="1:11" s="63" customFormat="1" ht="26.4" x14ac:dyDescent="0.25">
      <c r="A317" s="190" t="s">
        <v>6307</v>
      </c>
      <c r="B317" s="324" t="s">
        <v>6152</v>
      </c>
      <c r="C317" s="325">
        <v>10310</v>
      </c>
      <c r="D317" s="326">
        <v>1640</v>
      </c>
      <c r="E317" s="326">
        <v>12528</v>
      </c>
      <c r="F317" s="327">
        <v>24478</v>
      </c>
      <c r="G317" s="327">
        <v>3436.666666666667</v>
      </c>
      <c r="H317" s="327">
        <v>0</v>
      </c>
      <c r="I317" s="327">
        <v>15465</v>
      </c>
      <c r="J317" s="327">
        <v>16600</v>
      </c>
      <c r="K317" s="327">
        <v>35501.666666666672</v>
      </c>
    </row>
    <row r="318" spans="1:11" s="63" customFormat="1" ht="26.4" x14ac:dyDescent="0.25">
      <c r="A318" s="190" t="s">
        <v>6308</v>
      </c>
      <c r="B318" s="324" t="s">
        <v>6152</v>
      </c>
      <c r="C318" s="325">
        <v>10310</v>
      </c>
      <c r="D318" s="326">
        <v>1640</v>
      </c>
      <c r="E318" s="326">
        <v>13728</v>
      </c>
      <c r="F318" s="327">
        <v>25678</v>
      </c>
      <c r="G318" s="327">
        <v>3436.666666666667</v>
      </c>
      <c r="H318" s="327">
        <v>0</v>
      </c>
      <c r="I318" s="327">
        <v>15465</v>
      </c>
      <c r="J318" s="327">
        <v>16600</v>
      </c>
      <c r="K318" s="327">
        <v>35501.666666666672</v>
      </c>
    </row>
    <row r="319" spans="1:11" s="63" customFormat="1" ht="26.4" x14ac:dyDescent="0.25">
      <c r="A319" s="190" t="s">
        <v>6309</v>
      </c>
      <c r="B319" s="324" t="s">
        <v>6152</v>
      </c>
      <c r="C319" s="325">
        <v>10310</v>
      </c>
      <c r="D319" s="326">
        <v>1640</v>
      </c>
      <c r="E319" s="326">
        <v>16997</v>
      </c>
      <c r="F319" s="327">
        <v>28947</v>
      </c>
      <c r="G319" s="327">
        <v>3436.666666666667</v>
      </c>
      <c r="H319" s="327">
        <v>0</v>
      </c>
      <c r="I319" s="327">
        <v>15465</v>
      </c>
      <c r="J319" s="327">
        <v>16600</v>
      </c>
      <c r="K319" s="327">
        <v>35501.666666666672</v>
      </c>
    </row>
    <row r="320" spans="1:11" s="63" customFormat="1" ht="26.4" x14ac:dyDescent="0.25">
      <c r="A320" s="190" t="s">
        <v>6310</v>
      </c>
      <c r="B320" s="324" t="s">
        <v>6152</v>
      </c>
      <c r="C320" s="325">
        <v>10310</v>
      </c>
      <c r="D320" s="326">
        <v>1640</v>
      </c>
      <c r="E320" s="326">
        <v>19548</v>
      </c>
      <c r="F320" s="327">
        <v>31498</v>
      </c>
      <c r="G320" s="327">
        <v>3436.666666666667</v>
      </c>
      <c r="H320" s="327">
        <v>0</v>
      </c>
      <c r="I320" s="327">
        <v>15465</v>
      </c>
      <c r="J320" s="327">
        <v>16600</v>
      </c>
      <c r="K320" s="327">
        <v>35501.666666666672</v>
      </c>
    </row>
    <row r="321" spans="1:11" s="63" customFormat="1" ht="26.4" x14ac:dyDescent="0.25">
      <c r="A321" s="190" t="s">
        <v>6311</v>
      </c>
      <c r="B321" s="324" t="s">
        <v>6152</v>
      </c>
      <c r="C321" s="325">
        <v>14117</v>
      </c>
      <c r="D321" s="326">
        <v>1640</v>
      </c>
      <c r="E321" s="326">
        <v>22127.68</v>
      </c>
      <c r="F321" s="327">
        <v>37884.68</v>
      </c>
      <c r="G321" s="327">
        <v>4705.666666666667</v>
      </c>
      <c r="H321" s="327">
        <v>0</v>
      </c>
      <c r="I321" s="327">
        <v>21175.5</v>
      </c>
      <c r="J321" s="327">
        <v>16600</v>
      </c>
      <c r="K321" s="327">
        <v>42481.166666666672</v>
      </c>
    </row>
    <row r="322" spans="1:11" s="63" customFormat="1" ht="26.4" x14ac:dyDescent="0.25">
      <c r="A322" s="190" t="s">
        <v>6312</v>
      </c>
      <c r="B322" s="324" t="s">
        <v>6504</v>
      </c>
      <c r="C322" s="325">
        <v>10195</v>
      </c>
      <c r="D322" s="326">
        <v>1640</v>
      </c>
      <c r="E322" s="326">
        <v>12517</v>
      </c>
      <c r="F322" s="327">
        <v>24352</v>
      </c>
      <c r="G322" s="327">
        <v>3398.333333333333</v>
      </c>
      <c r="H322" s="327">
        <v>0</v>
      </c>
      <c r="I322" s="327">
        <v>15292.5</v>
      </c>
      <c r="J322" s="327">
        <v>16600</v>
      </c>
      <c r="K322" s="327">
        <v>35290.833333333328</v>
      </c>
    </row>
    <row r="323" spans="1:11" s="63" customFormat="1" ht="26.4" x14ac:dyDescent="0.25">
      <c r="A323" s="190" t="s">
        <v>6313</v>
      </c>
      <c r="B323" s="324" t="s">
        <v>6504</v>
      </c>
      <c r="C323" s="325">
        <v>10195</v>
      </c>
      <c r="D323" s="326">
        <v>1640</v>
      </c>
      <c r="E323" s="326">
        <v>12017</v>
      </c>
      <c r="F323" s="327">
        <v>23852</v>
      </c>
      <c r="G323" s="327">
        <v>3398.333333333333</v>
      </c>
      <c r="H323" s="327">
        <v>0</v>
      </c>
      <c r="I323" s="327">
        <v>15292.5</v>
      </c>
      <c r="J323" s="327">
        <v>16600</v>
      </c>
      <c r="K323" s="327">
        <v>35290.833333333328</v>
      </c>
    </row>
    <row r="324" spans="1:11" s="63" customFormat="1" ht="26.4" x14ac:dyDescent="0.25">
      <c r="A324" s="190" t="s">
        <v>6314</v>
      </c>
      <c r="B324" s="324" t="s">
        <v>6504</v>
      </c>
      <c r="C324" s="325">
        <v>10195</v>
      </c>
      <c r="D324" s="326">
        <v>1640</v>
      </c>
      <c r="E324" s="326">
        <v>10517</v>
      </c>
      <c r="F324" s="327">
        <v>22352</v>
      </c>
      <c r="G324" s="327">
        <v>3398.333333333333</v>
      </c>
      <c r="H324" s="327">
        <v>0</v>
      </c>
      <c r="I324" s="327">
        <v>15292.5</v>
      </c>
      <c r="J324" s="327">
        <v>16600</v>
      </c>
      <c r="K324" s="327">
        <v>35290.833333333328</v>
      </c>
    </row>
    <row r="325" spans="1:11" s="63" customFormat="1" ht="26.4" x14ac:dyDescent="0.25">
      <c r="A325" s="190" t="s">
        <v>6315</v>
      </c>
      <c r="B325" s="324" t="s">
        <v>6504</v>
      </c>
      <c r="C325" s="325">
        <v>10195</v>
      </c>
      <c r="D325" s="326">
        <v>1640</v>
      </c>
      <c r="E325" s="326">
        <v>15298</v>
      </c>
      <c r="F325" s="327">
        <v>27133</v>
      </c>
      <c r="G325" s="327">
        <v>3398.333333333333</v>
      </c>
      <c r="H325" s="327">
        <v>0</v>
      </c>
      <c r="I325" s="327">
        <v>15292.5</v>
      </c>
      <c r="J325" s="327">
        <v>16600</v>
      </c>
      <c r="K325" s="327">
        <v>35290.833333333328</v>
      </c>
    </row>
    <row r="326" spans="1:11" s="63" customFormat="1" ht="26.4" x14ac:dyDescent="0.25">
      <c r="A326" s="190" t="s">
        <v>6316</v>
      </c>
      <c r="B326" s="324" t="s">
        <v>6169</v>
      </c>
      <c r="C326" s="325">
        <v>10081</v>
      </c>
      <c r="D326" s="326">
        <v>1640</v>
      </c>
      <c r="E326" s="326">
        <v>9578</v>
      </c>
      <c r="F326" s="327">
        <v>21299</v>
      </c>
      <c r="G326" s="327">
        <v>3360.3333333333335</v>
      </c>
      <c r="H326" s="327">
        <v>0</v>
      </c>
      <c r="I326" s="327">
        <v>15121.500000000002</v>
      </c>
      <c r="J326" s="327">
        <v>16600</v>
      </c>
      <c r="K326" s="327">
        <v>35081.833333333336</v>
      </c>
    </row>
    <row r="327" spans="1:11" s="63" customFormat="1" ht="26.4" x14ac:dyDescent="0.25">
      <c r="A327" s="190" t="s">
        <v>6317</v>
      </c>
      <c r="B327" s="324" t="s">
        <v>6678</v>
      </c>
      <c r="C327" s="325">
        <v>10081</v>
      </c>
      <c r="D327" s="326">
        <v>1640</v>
      </c>
      <c r="E327" s="326">
        <v>18262</v>
      </c>
      <c r="F327" s="327">
        <v>29983</v>
      </c>
      <c r="G327" s="327">
        <v>3360.3333333333335</v>
      </c>
      <c r="H327" s="327">
        <v>0</v>
      </c>
      <c r="I327" s="327">
        <v>15121.500000000002</v>
      </c>
      <c r="J327" s="327">
        <v>16600</v>
      </c>
      <c r="K327" s="327">
        <v>35081.833333333336</v>
      </c>
    </row>
    <row r="328" spans="1:11" s="63" customFormat="1" ht="26.4" x14ac:dyDescent="0.25">
      <c r="A328" s="190" t="s">
        <v>6318</v>
      </c>
      <c r="B328" s="324" t="s">
        <v>6515</v>
      </c>
      <c r="C328" s="325">
        <v>9851</v>
      </c>
      <c r="D328" s="326">
        <v>1640</v>
      </c>
      <c r="E328" s="326">
        <v>8919</v>
      </c>
      <c r="F328" s="327">
        <v>20410</v>
      </c>
      <c r="G328" s="327">
        <v>3283.666666666667</v>
      </c>
      <c r="H328" s="327">
        <v>0</v>
      </c>
      <c r="I328" s="327">
        <v>14776.5</v>
      </c>
      <c r="J328" s="327">
        <v>16600</v>
      </c>
      <c r="K328" s="327">
        <v>34660.166666666672</v>
      </c>
    </row>
    <row r="329" spans="1:11" s="63" customFormat="1" ht="26.4" x14ac:dyDescent="0.25">
      <c r="A329" s="190" t="s">
        <v>6319</v>
      </c>
      <c r="B329" s="324" t="s">
        <v>6515</v>
      </c>
      <c r="C329" s="325">
        <v>9851</v>
      </c>
      <c r="D329" s="326">
        <v>1640</v>
      </c>
      <c r="E329" s="326">
        <v>10119</v>
      </c>
      <c r="F329" s="327">
        <v>21610</v>
      </c>
      <c r="G329" s="327">
        <v>3283.666666666667</v>
      </c>
      <c r="H329" s="327">
        <v>0</v>
      </c>
      <c r="I329" s="327">
        <v>14776.5</v>
      </c>
      <c r="J329" s="327">
        <v>16600</v>
      </c>
      <c r="K329" s="327">
        <v>34660.166666666672</v>
      </c>
    </row>
    <row r="330" spans="1:11" s="63" customFormat="1" ht="26.4" x14ac:dyDescent="0.25">
      <c r="A330" s="190" t="s">
        <v>6320</v>
      </c>
      <c r="B330" s="324" t="s">
        <v>6517</v>
      </c>
      <c r="C330" s="325">
        <v>9794</v>
      </c>
      <c r="D330" s="326">
        <v>1640</v>
      </c>
      <c r="E330" s="326">
        <v>8805</v>
      </c>
      <c r="F330" s="327">
        <v>20239</v>
      </c>
      <c r="G330" s="327">
        <v>3264.6666666666665</v>
      </c>
      <c r="H330" s="327">
        <v>0</v>
      </c>
      <c r="I330" s="327">
        <v>14690.999999999998</v>
      </c>
      <c r="J330" s="327">
        <v>16600</v>
      </c>
      <c r="K330" s="327">
        <v>34555.666666666664</v>
      </c>
    </row>
    <row r="331" spans="1:11" s="63" customFormat="1" ht="26.4" x14ac:dyDescent="0.25">
      <c r="A331" s="190" t="s">
        <v>6321</v>
      </c>
      <c r="B331" s="324" t="s">
        <v>6517</v>
      </c>
      <c r="C331" s="325">
        <v>9794</v>
      </c>
      <c r="D331" s="326">
        <v>1640</v>
      </c>
      <c r="E331" s="326">
        <v>9255</v>
      </c>
      <c r="F331" s="327">
        <v>20689</v>
      </c>
      <c r="G331" s="327">
        <v>3264.6666666666665</v>
      </c>
      <c r="H331" s="327">
        <v>0</v>
      </c>
      <c r="I331" s="327">
        <v>14690.999999999998</v>
      </c>
      <c r="J331" s="327">
        <v>16600</v>
      </c>
      <c r="K331" s="327">
        <v>34555.666666666664</v>
      </c>
    </row>
    <row r="332" spans="1:11" s="63" customFormat="1" ht="26.4" x14ac:dyDescent="0.25">
      <c r="A332" s="190" t="s">
        <v>6322</v>
      </c>
      <c r="B332" s="324" t="s">
        <v>6517</v>
      </c>
      <c r="C332" s="325">
        <v>9794</v>
      </c>
      <c r="D332" s="326">
        <v>1640</v>
      </c>
      <c r="E332" s="326">
        <v>8805</v>
      </c>
      <c r="F332" s="327">
        <v>20239</v>
      </c>
      <c r="G332" s="327">
        <v>3264.6666666666665</v>
      </c>
      <c r="H332" s="327">
        <v>0</v>
      </c>
      <c r="I332" s="327">
        <v>14690.999999999998</v>
      </c>
      <c r="J332" s="327">
        <v>16600</v>
      </c>
      <c r="K332" s="327">
        <v>34555.666666666664</v>
      </c>
    </row>
    <row r="333" spans="1:11" s="63" customFormat="1" ht="26.4" x14ac:dyDescent="0.25">
      <c r="A333" s="190" t="s">
        <v>6323</v>
      </c>
      <c r="B333" s="324" t="s">
        <v>6517</v>
      </c>
      <c r="C333" s="325">
        <v>9794</v>
      </c>
      <c r="D333" s="326">
        <v>1640</v>
      </c>
      <c r="E333" s="326">
        <v>11305</v>
      </c>
      <c r="F333" s="327">
        <v>22739</v>
      </c>
      <c r="G333" s="327">
        <v>3264.6666666666665</v>
      </c>
      <c r="H333" s="327">
        <v>0</v>
      </c>
      <c r="I333" s="327">
        <v>14690.999999999998</v>
      </c>
      <c r="J333" s="327">
        <v>16600</v>
      </c>
      <c r="K333" s="327">
        <v>34555.666666666664</v>
      </c>
    </row>
    <row r="334" spans="1:11" s="63" customFormat="1" ht="26.4" x14ac:dyDescent="0.25">
      <c r="A334" s="190" t="s">
        <v>6324</v>
      </c>
      <c r="B334" s="324" t="s">
        <v>6517</v>
      </c>
      <c r="C334" s="325">
        <v>9794</v>
      </c>
      <c r="D334" s="326">
        <v>1640</v>
      </c>
      <c r="E334" s="326">
        <v>10805</v>
      </c>
      <c r="F334" s="327">
        <v>22239</v>
      </c>
      <c r="G334" s="327">
        <v>3264.6666666666665</v>
      </c>
      <c r="H334" s="327">
        <v>0</v>
      </c>
      <c r="I334" s="327">
        <v>14690.999999999998</v>
      </c>
      <c r="J334" s="327">
        <v>16600</v>
      </c>
      <c r="K334" s="327">
        <v>34555.666666666664</v>
      </c>
    </row>
    <row r="335" spans="1:11" s="63" customFormat="1" ht="26.4" x14ac:dyDescent="0.25">
      <c r="A335" s="190" t="s">
        <v>6325</v>
      </c>
      <c r="B335" s="324" t="s">
        <v>6517</v>
      </c>
      <c r="C335" s="325">
        <v>9794</v>
      </c>
      <c r="D335" s="326">
        <v>1640</v>
      </c>
      <c r="E335" s="326">
        <v>11030</v>
      </c>
      <c r="F335" s="327">
        <v>22464</v>
      </c>
      <c r="G335" s="327">
        <v>3264.6666666666665</v>
      </c>
      <c r="H335" s="327">
        <v>0</v>
      </c>
      <c r="I335" s="327">
        <v>14690.999999999998</v>
      </c>
      <c r="J335" s="327">
        <v>16600</v>
      </c>
      <c r="K335" s="327">
        <v>34555.666666666664</v>
      </c>
    </row>
    <row r="336" spans="1:11" s="63" customFormat="1" ht="26.4" x14ac:dyDescent="0.25">
      <c r="A336" s="190" t="s">
        <v>6326</v>
      </c>
      <c r="B336" s="324" t="s">
        <v>6517</v>
      </c>
      <c r="C336" s="325">
        <v>9794</v>
      </c>
      <c r="D336" s="326">
        <v>1640</v>
      </c>
      <c r="E336" s="326">
        <v>11765</v>
      </c>
      <c r="F336" s="327">
        <v>23199</v>
      </c>
      <c r="G336" s="327">
        <v>3264.6666666666665</v>
      </c>
      <c r="H336" s="327">
        <v>0</v>
      </c>
      <c r="I336" s="327">
        <v>14690.999999999998</v>
      </c>
      <c r="J336" s="327">
        <v>16600</v>
      </c>
      <c r="K336" s="327">
        <v>34555.666666666664</v>
      </c>
    </row>
    <row r="337" spans="1:11" s="63" customFormat="1" ht="26.4" x14ac:dyDescent="0.25">
      <c r="A337" s="190" t="s">
        <v>6327</v>
      </c>
      <c r="B337" s="324" t="s">
        <v>6185</v>
      </c>
      <c r="C337" s="325">
        <v>9736</v>
      </c>
      <c r="D337" s="326">
        <v>1640</v>
      </c>
      <c r="E337" s="326">
        <v>9229</v>
      </c>
      <c r="F337" s="327">
        <v>20605</v>
      </c>
      <c r="G337" s="327">
        <v>3245.3333333333335</v>
      </c>
      <c r="H337" s="327">
        <v>0</v>
      </c>
      <c r="I337" s="327">
        <v>14604.000000000002</v>
      </c>
      <c r="J337" s="327">
        <v>16600</v>
      </c>
      <c r="K337" s="327">
        <v>34449.333333333336</v>
      </c>
    </row>
    <row r="338" spans="1:11" s="63" customFormat="1" ht="26.4" x14ac:dyDescent="0.25">
      <c r="A338" s="190" t="s">
        <v>6328</v>
      </c>
      <c r="B338" s="324" t="s">
        <v>6185</v>
      </c>
      <c r="C338" s="325">
        <v>9736</v>
      </c>
      <c r="D338" s="326">
        <v>1640</v>
      </c>
      <c r="E338" s="326">
        <v>8779</v>
      </c>
      <c r="F338" s="327">
        <v>20155</v>
      </c>
      <c r="G338" s="327">
        <v>3245.3333333333335</v>
      </c>
      <c r="H338" s="327">
        <v>0</v>
      </c>
      <c r="I338" s="327">
        <v>14604.000000000002</v>
      </c>
      <c r="J338" s="327">
        <v>16600</v>
      </c>
      <c r="K338" s="327">
        <v>34449.333333333336</v>
      </c>
    </row>
    <row r="339" spans="1:11" s="63" customFormat="1" ht="26.4" x14ac:dyDescent="0.25">
      <c r="A339" s="190" t="s">
        <v>6329</v>
      </c>
      <c r="B339" s="324" t="s">
        <v>6185</v>
      </c>
      <c r="C339" s="325">
        <v>9736</v>
      </c>
      <c r="D339" s="326">
        <v>1640</v>
      </c>
      <c r="E339" s="326">
        <v>8779</v>
      </c>
      <c r="F339" s="327">
        <v>20155</v>
      </c>
      <c r="G339" s="327">
        <v>3245.3333333333335</v>
      </c>
      <c r="H339" s="327">
        <v>0</v>
      </c>
      <c r="I339" s="327">
        <v>14604.000000000002</v>
      </c>
      <c r="J339" s="327">
        <v>16600</v>
      </c>
      <c r="K339" s="327">
        <v>34449.333333333336</v>
      </c>
    </row>
    <row r="340" spans="1:11" s="63" customFormat="1" ht="26.4" x14ac:dyDescent="0.25">
      <c r="A340" s="190" t="s">
        <v>6330</v>
      </c>
      <c r="B340" s="324" t="s">
        <v>6185</v>
      </c>
      <c r="C340" s="325">
        <v>9736</v>
      </c>
      <c r="D340" s="326">
        <v>1640</v>
      </c>
      <c r="E340" s="326">
        <v>10779</v>
      </c>
      <c r="F340" s="327">
        <v>22155</v>
      </c>
      <c r="G340" s="327">
        <v>3245.3333333333335</v>
      </c>
      <c r="H340" s="327">
        <v>0</v>
      </c>
      <c r="I340" s="327">
        <v>14604.000000000002</v>
      </c>
      <c r="J340" s="327">
        <v>16600</v>
      </c>
      <c r="K340" s="327">
        <v>34449.333333333336</v>
      </c>
    </row>
    <row r="341" spans="1:11" s="63" customFormat="1" ht="26.4" x14ac:dyDescent="0.25">
      <c r="A341" s="190" t="s">
        <v>6331</v>
      </c>
      <c r="B341" s="324" t="s">
        <v>6185</v>
      </c>
      <c r="C341" s="325">
        <v>9736</v>
      </c>
      <c r="D341" s="326">
        <v>1640</v>
      </c>
      <c r="E341" s="326">
        <v>12779</v>
      </c>
      <c r="F341" s="327">
        <v>24155</v>
      </c>
      <c r="G341" s="327">
        <v>3245.3333333333335</v>
      </c>
      <c r="H341" s="327">
        <v>0</v>
      </c>
      <c r="I341" s="327">
        <v>14604.000000000002</v>
      </c>
      <c r="J341" s="327">
        <v>16600</v>
      </c>
      <c r="K341" s="327">
        <v>34449.333333333336</v>
      </c>
    </row>
    <row r="342" spans="1:11" s="63" customFormat="1" x14ac:dyDescent="0.25">
      <c r="A342" s="190" t="s">
        <v>6190</v>
      </c>
      <c r="B342" s="324" t="s">
        <v>6185</v>
      </c>
      <c r="C342" s="325">
        <v>9736</v>
      </c>
      <c r="D342" s="326">
        <v>1640</v>
      </c>
      <c r="E342" s="326">
        <v>12779</v>
      </c>
      <c r="F342" s="327">
        <v>24155</v>
      </c>
      <c r="G342" s="327">
        <v>3245.3333333333335</v>
      </c>
      <c r="H342" s="327">
        <v>0</v>
      </c>
      <c r="I342" s="327">
        <v>14604.000000000002</v>
      </c>
      <c r="J342" s="327">
        <v>16600</v>
      </c>
      <c r="K342" s="327">
        <v>34449.333333333336</v>
      </c>
    </row>
    <row r="343" spans="1:11" s="63" customFormat="1" ht="26.4" x14ac:dyDescent="0.25">
      <c r="A343" s="190" t="s">
        <v>6332</v>
      </c>
      <c r="B343" s="324" t="s">
        <v>6185</v>
      </c>
      <c r="C343" s="325">
        <v>9736</v>
      </c>
      <c r="D343" s="326">
        <v>1640</v>
      </c>
      <c r="E343" s="326">
        <v>14083</v>
      </c>
      <c r="F343" s="327">
        <v>25459</v>
      </c>
      <c r="G343" s="327">
        <v>3245.3333333333335</v>
      </c>
      <c r="H343" s="327">
        <v>0</v>
      </c>
      <c r="I343" s="327">
        <v>14604.000000000002</v>
      </c>
      <c r="J343" s="327">
        <v>16600</v>
      </c>
      <c r="K343" s="327">
        <v>34449.333333333336</v>
      </c>
    </row>
    <row r="344" spans="1:11" s="63" customFormat="1" ht="26.4" x14ac:dyDescent="0.25">
      <c r="A344" s="190" t="s">
        <v>6333</v>
      </c>
      <c r="B344" s="324" t="s">
        <v>6185</v>
      </c>
      <c r="C344" s="325">
        <v>9461</v>
      </c>
      <c r="D344" s="326">
        <v>1640</v>
      </c>
      <c r="E344" s="326">
        <v>8429</v>
      </c>
      <c r="F344" s="327">
        <v>19530</v>
      </c>
      <c r="G344" s="327">
        <v>3153.666666666667</v>
      </c>
      <c r="H344" s="327">
        <v>0</v>
      </c>
      <c r="I344" s="327">
        <v>14191.5</v>
      </c>
      <c r="J344" s="327">
        <v>16600</v>
      </c>
      <c r="K344" s="327">
        <v>33945.166666666672</v>
      </c>
    </row>
    <row r="345" spans="1:11" s="63" customFormat="1" ht="26.4" x14ac:dyDescent="0.25">
      <c r="A345" s="190" t="s">
        <v>6334</v>
      </c>
      <c r="B345" s="324" t="s">
        <v>6185</v>
      </c>
      <c r="C345" s="325">
        <v>9736</v>
      </c>
      <c r="D345" s="326">
        <v>1640</v>
      </c>
      <c r="E345" s="326">
        <v>11419.36</v>
      </c>
      <c r="F345" s="327">
        <v>22795.360000000001</v>
      </c>
      <c r="G345" s="327">
        <v>3245.3333333333335</v>
      </c>
      <c r="H345" s="327">
        <v>0</v>
      </c>
      <c r="I345" s="327">
        <v>14604.000000000002</v>
      </c>
      <c r="J345" s="327">
        <v>16600</v>
      </c>
      <c r="K345" s="327">
        <v>34449.333333333336</v>
      </c>
    </row>
    <row r="346" spans="1:11" s="63" customFormat="1" ht="17.399999999999999" customHeight="1" x14ac:dyDescent="0.25">
      <c r="A346" s="190" t="s">
        <v>6141</v>
      </c>
      <c r="B346" s="324" t="s">
        <v>6474</v>
      </c>
      <c r="C346" s="325">
        <v>18336</v>
      </c>
      <c r="D346" s="326">
        <v>1640</v>
      </c>
      <c r="E346" s="326">
        <v>16950</v>
      </c>
      <c r="F346" s="327">
        <v>36926</v>
      </c>
      <c r="G346" s="327">
        <v>6112</v>
      </c>
      <c r="H346" s="327">
        <v>0</v>
      </c>
      <c r="I346" s="327">
        <v>27504.000000000004</v>
      </c>
      <c r="J346" s="327">
        <v>16600</v>
      </c>
      <c r="K346" s="327">
        <v>50216</v>
      </c>
    </row>
    <row r="347" spans="1:11" s="63" customFormat="1" ht="17.399999999999999" customHeight="1" x14ac:dyDescent="0.25">
      <c r="A347" s="190" t="s">
        <v>6335</v>
      </c>
      <c r="B347" s="324" t="s">
        <v>6642</v>
      </c>
      <c r="C347" s="325">
        <v>10503</v>
      </c>
      <c r="D347" s="326">
        <v>1640</v>
      </c>
      <c r="E347" s="326">
        <v>9406</v>
      </c>
      <c r="F347" s="327">
        <v>21549</v>
      </c>
      <c r="G347" s="327">
        <v>3501</v>
      </c>
      <c r="H347" s="327">
        <v>0</v>
      </c>
      <c r="I347" s="327">
        <v>15754.500000000002</v>
      </c>
      <c r="J347" s="327">
        <v>16600</v>
      </c>
      <c r="K347" s="327">
        <v>35855.5</v>
      </c>
    </row>
    <row r="348" spans="1:11" s="63" customFormat="1" ht="17.399999999999999" customHeight="1" x14ac:dyDescent="0.25">
      <c r="A348" s="190" t="s">
        <v>6336</v>
      </c>
      <c r="B348" s="324" t="s">
        <v>6637</v>
      </c>
      <c r="C348" s="325">
        <v>12566</v>
      </c>
      <c r="D348" s="326">
        <v>1640</v>
      </c>
      <c r="E348" s="326">
        <v>15092</v>
      </c>
      <c r="F348" s="327">
        <v>29298</v>
      </c>
      <c r="G348" s="327">
        <v>4188.666666666667</v>
      </c>
      <c r="H348" s="327">
        <v>0</v>
      </c>
      <c r="I348" s="327">
        <v>18849</v>
      </c>
      <c r="J348" s="327">
        <v>16600</v>
      </c>
      <c r="K348" s="327">
        <v>39637.666666666672</v>
      </c>
    </row>
    <row r="349" spans="1:11" s="63" customFormat="1" ht="17.399999999999999" customHeight="1" x14ac:dyDescent="0.25">
      <c r="A349" s="190" t="s">
        <v>6197</v>
      </c>
      <c r="B349" s="324" t="s">
        <v>6637</v>
      </c>
      <c r="C349" s="325">
        <v>12566</v>
      </c>
      <c r="D349" s="326">
        <v>1640</v>
      </c>
      <c r="E349" s="326">
        <v>15092</v>
      </c>
      <c r="F349" s="327">
        <v>29298</v>
      </c>
      <c r="G349" s="327">
        <v>4188.666666666667</v>
      </c>
      <c r="H349" s="327">
        <v>0</v>
      </c>
      <c r="I349" s="327">
        <v>18849</v>
      </c>
      <c r="J349" s="327">
        <v>16600</v>
      </c>
      <c r="K349" s="327">
        <v>39637.666666666672</v>
      </c>
    </row>
    <row r="350" spans="1:11" s="63" customFormat="1" ht="26.4" x14ac:dyDescent="0.25">
      <c r="A350" s="190" t="s">
        <v>6337</v>
      </c>
      <c r="B350" s="324" t="s">
        <v>6637</v>
      </c>
      <c r="C350" s="325">
        <v>12566</v>
      </c>
      <c r="D350" s="326">
        <v>1640</v>
      </c>
      <c r="E350" s="326">
        <v>17092</v>
      </c>
      <c r="F350" s="327">
        <v>31298</v>
      </c>
      <c r="G350" s="327">
        <v>4188.666666666667</v>
      </c>
      <c r="H350" s="327">
        <v>0</v>
      </c>
      <c r="I350" s="327">
        <v>18849</v>
      </c>
      <c r="J350" s="327">
        <v>16600</v>
      </c>
      <c r="K350" s="327">
        <v>39637.666666666672</v>
      </c>
    </row>
    <row r="351" spans="1:11" s="63" customFormat="1" ht="26.4" x14ac:dyDescent="0.25">
      <c r="A351" s="190" t="s">
        <v>6338</v>
      </c>
      <c r="B351" s="324" t="s">
        <v>6251</v>
      </c>
      <c r="C351" s="325">
        <v>11072</v>
      </c>
      <c r="D351" s="326">
        <v>1640</v>
      </c>
      <c r="E351" s="326">
        <v>11555</v>
      </c>
      <c r="F351" s="327">
        <v>24267</v>
      </c>
      <c r="G351" s="327">
        <v>3690.6666666666665</v>
      </c>
      <c r="H351" s="327">
        <v>0</v>
      </c>
      <c r="I351" s="327">
        <v>16608</v>
      </c>
      <c r="J351" s="327">
        <v>16600</v>
      </c>
      <c r="K351" s="327">
        <v>36898.666666666672</v>
      </c>
    </row>
    <row r="352" spans="1:11" s="63" customFormat="1" ht="18" customHeight="1" x14ac:dyDescent="0.25">
      <c r="A352" s="190" t="s">
        <v>6339</v>
      </c>
      <c r="B352" s="324" t="s">
        <v>6690</v>
      </c>
      <c r="C352" s="325">
        <v>10503</v>
      </c>
      <c r="D352" s="326">
        <v>1640</v>
      </c>
      <c r="E352" s="326">
        <v>9412</v>
      </c>
      <c r="F352" s="327">
        <v>21555</v>
      </c>
      <c r="G352" s="327">
        <v>3501</v>
      </c>
      <c r="H352" s="327">
        <v>0</v>
      </c>
      <c r="I352" s="327">
        <v>15754.500000000002</v>
      </c>
      <c r="J352" s="327">
        <v>16600</v>
      </c>
      <c r="K352" s="327">
        <v>35855.5</v>
      </c>
    </row>
    <row r="353" spans="1:11" s="63" customFormat="1" ht="18" customHeight="1" x14ac:dyDescent="0.25">
      <c r="A353" s="190" t="s">
        <v>6341</v>
      </c>
      <c r="B353" s="324" t="s">
        <v>6426</v>
      </c>
      <c r="C353" s="325">
        <v>13011</v>
      </c>
      <c r="D353" s="326">
        <v>1640</v>
      </c>
      <c r="E353" s="326">
        <v>11710</v>
      </c>
      <c r="F353" s="327">
        <v>26361</v>
      </c>
      <c r="G353" s="327">
        <v>4337</v>
      </c>
      <c r="H353" s="327">
        <v>0</v>
      </c>
      <c r="I353" s="327">
        <v>19516.5</v>
      </c>
      <c r="J353" s="327">
        <v>16600</v>
      </c>
      <c r="K353" s="327">
        <v>40453.5</v>
      </c>
    </row>
    <row r="354" spans="1:11" s="63" customFormat="1" ht="18" customHeight="1" x14ac:dyDescent="0.25">
      <c r="A354" s="190" t="s">
        <v>6342</v>
      </c>
      <c r="B354" s="324" t="s">
        <v>6633</v>
      </c>
      <c r="C354" s="325">
        <v>13522</v>
      </c>
      <c r="D354" s="326">
        <v>1640</v>
      </c>
      <c r="E354" s="326">
        <v>12376</v>
      </c>
      <c r="F354" s="327">
        <v>27538</v>
      </c>
      <c r="G354" s="327">
        <v>4507.3333333333339</v>
      </c>
      <c r="H354" s="327">
        <v>0</v>
      </c>
      <c r="I354" s="327">
        <v>20283</v>
      </c>
      <c r="J354" s="327">
        <v>16600</v>
      </c>
      <c r="K354" s="327">
        <v>41390.333333333336</v>
      </c>
    </row>
    <row r="355" spans="1:11" s="63" customFormat="1" ht="26.4" x14ac:dyDescent="0.25">
      <c r="A355" s="190" t="s">
        <v>6343</v>
      </c>
      <c r="B355" s="324" t="s">
        <v>6684</v>
      </c>
      <c r="C355" s="325">
        <v>13011</v>
      </c>
      <c r="D355" s="326">
        <v>1640</v>
      </c>
      <c r="E355" s="326">
        <v>11709</v>
      </c>
      <c r="F355" s="327">
        <v>26360</v>
      </c>
      <c r="G355" s="327">
        <v>4337</v>
      </c>
      <c r="H355" s="327">
        <v>0</v>
      </c>
      <c r="I355" s="327">
        <v>19516.5</v>
      </c>
      <c r="J355" s="327">
        <v>16600</v>
      </c>
      <c r="K355" s="327">
        <v>40453.5</v>
      </c>
    </row>
    <row r="356" spans="1:11" s="63" customFormat="1" ht="18.600000000000001" customHeight="1" x14ac:dyDescent="0.25">
      <c r="A356" s="190" t="s">
        <v>6344</v>
      </c>
      <c r="B356" s="324" t="s">
        <v>6685</v>
      </c>
      <c r="C356" s="325">
        <v>13011</v>
      </c>
      <c r="D356" s="326">
        <v>1640</v>
      </c>
      <c r="E356" s="326">
        <v>11710</v>
      </c>
      <c r="F356" s="327">
        <v>26361</v>
      </c>
      <c r="G356" s="327">
        <v>4337</v>
      </c>
      <c r="H356" s="327">
        <v>0</v>
      </c>
      <c r="I356" s="327">
        <v>19516.5</v>
      </c>
      <c r="J356" s="327">
        <v>16600</v>
      </c>
      <c r="K356" s="327">
        <v>40453.5</v>
      </c>
    </row>
    <row r="357" spans="1:11" s="63" customFormat="1" ht="18.600000000000001" customHeight="1" x14ac:dyDescent="0.25">
      <c r="A357" s="190" t="s">
        <v>6345</v>
      </c>
      <c r="B357" s="324" t="s">
        <v>6654</v>
      </c>
      <c r="C357" s="325">
        <v>11072</v>
      </c>
      <c r="D357" s="326">
        <v>1640</v>
      </c>
      <c r="E357" s="326">
        <v>10225</v>
      </c>
      <c r="F357" s="327">
        <v>22937</v>
      </c>
      <c r="G357" s="327">
        <v>3690.6666666666665</v>
      </c>
      <c r="H357" s="327">
        <v>0</v>
      </c>
      <c r="I357" s="327">
        <v>16608</v>
      </c>
      <c r="J357" s="327">
        <v>16600</v>
      </c>
      <c r="K357" s="327">
        <v>36898.666666666672</v>
      </c>
    </row>
    <row r="358" spans="1:11" s="63" customFormat="1" ht="18.600000000000001" customHeight="1" x14ac:dyDescent="0.25">
      <c r="A358" s="190" t="s">
        <v>6346</v>
      </c>
      <c r="B358" s="324" t="s">
        <v>6691</v>
      </c>
      <c r="C358" s="325">
        <v>13011</v>
      </c>
      <c r="D358" s="326">
        <v>1640</v>
      </c>
      <c r="E358" s="326">
        <v>16214</v>
      </c>
      <c r="F358" s="327">
        <v>30865</v>
      </c>
      <c r="G358" s="327">
        <v>4337</v>
      </c>
      <c r="H358" s="327">
        <v>0</v>
      </c>
      <c r="I358" s="327">
        <v>19516.5</v>
      </c>
      <c r="J358" s="327">
        <v>16600</v>
      </c>
      <c r="K358" s="327">
        <v>40453.5</v>
      </c>
    </row>
    <row r="359" spans="1:11" s="63" customFormat="1" ht="18.600000000000001" customHeight="1" x14ac:dyDescent="0.25">
      <c r="A359" s="190" t="s">
        <v>6348</v>
      </c>
      <c r="B359" s="324" t="s">
        <v>6238</v>
      </c>
      <c r="C359" s="325">
        <v>14309</v>
      </c>
      <c r="D359" s="326">
        <v>1640</v>
      </c>
      <c r="E359" s="326">
        <v>17219</v>
      </c>
      <c r="F359" s="327">
        <v>33168</v>
      </c>
      <c r="G359" s="327">
        <v>4769.6666666666661</v>
      </c>
      <c r="H359" s="327">
        <v>0</v>
      </c>
      <c r="I359" s="327">
        <v>21463.5</v>
      </c>
      <c r="J359" s="327">
        <v>16600</v>
      </c>
      <c r="K359" s="327">
        <v>42833.166666666664</v>
      </c>
    </row>
    <row r="360" spans="1:11" s="63" customFormat="1" ht="26.4" x14ac:dyDescent="0.25">
      <c r="A360" s="190" t="s">
        <v>6349</v>
      </c>
      <c r="B360" s="324" t="s">
        <v>6238</v>
      </c>
      <c r="C360" s="325">
        <v>14309</v>
      </c>
      <c r="D360" s="326">
        <v>1640</v>
      </c>
      <c r="E360" s="326">
        <v>27636</v>
      </c>
      <c r="F360" s="327">
        <v>43585</v>
      </c>
      <c r="G360" s="327">
        <v>4769.6666666666661</v>
      </c>
      <c r="H360" s="327">
        <v>0</v>
      </c>
      <c r="I360" s="327">
        <v>21463.5</v>
      </c>
      <c r="J360" s="327">
        <v>16600</v>
      </c>
      <c r="K360" s="327">
        <v>42833.166666666664</v>
      </c>
    </row>
    <row r="361" spans="1:11" s="63" customFormat="1" ht="18.600000000000001" customHeight="1" x14ac:dyDescent="0.25">
      <c r="A361" s="190" t="s">
        <v>6350</v>
      </c>
      <c r="B361" s="324" t="s">
        <v>6454</v>
      </c>
      <c r="C361" s="325">
        <v>13162</v>
      </c>
      <c r="D361" s="326">
        <v>1640</v>
      </c>
      <c r="E361" s="326">
        <v>14843</v>
      </c>
      <c r="F361" s="327">
        <v>29645</v>
      </c>
      <c r="G361" s="327">
        <v>4387.3333333333339</v>
      </c>
      <c r="H361" s="327">
        <v>0</v>
      </c>
      <c r="I361" s="327">
        <v>19743</v>
      </c>
      <c r="J361" s="327">
        <v>16600</v>
      </c>
      <c r="K361" s="327">
        <v>40730.333333333336</v>
      </c>
    </row>
    <row r="362" spans="1:11" s="63" customFormat="1" ht="26.4" x14ac:dyDescent="0.25">
      <c r="A362" s="190" t="s">
        <v>6351</v>
      </c>
      <c r="B362" s="324" t="s">
        <v>6454</v>
      </c>
      <c r="C362" s="325">
        <v>13162</v>
      </c>
      <c r="D362" s="326">
        <v>1640</v>
      </c>
      <c r="E362" s="326">
        <v>22645.54</v>
      </c>
      <c r="F362" s="327">
        <v>37447.54</v>
      </c>
      <c r="G362" s="327">
        <v>4387.3333333333339</v>
      </c>
      <c r="H362" s="327">
        <v>0</v>
      </c>
      <c r="I362" s="327">
        <v>19743</v>
      </c>
      <c r="J362" s="327">
        <v>16600</v>
      </c>
      <c r="K362" s="327">
        <v>40730.333333333336</v>
      </c>
    </row>
    <row r="363" spans="1:11" s="63" customFormat="1" ht="18" customHeight="1" x14ac:dyDescent="0.25">
      <c r="A363" s="190" t="s">
        <v>6352</v>
      </c>
      <c r="B363" s="324" t="s">
        <v>6140</v>
      </c>
      <c r="C363" s="325">
        <v>13011</v>
      </c>
      <c r="D363" s="326">
        <v>1640</v>
      </c>
      <c r="E363" s="326">
        <v>11710</v>
      </c>
      <c r="F363" s="327">
        <v>26361</v>
      </c>
      <c r="G363" s="327">
        <v>4337</v>
      </c>
      <c r="H363" s="327">
        <v>0</v>
      </c>
      <c r="I363" s="327">
        <v>19516.5</v>
      </c>
      <c r="J363" s="327">
        <v>16600</v>
      </c>
      <c r="K363" s="327">
        <v>40453.5</v>
      </c>
    </row>
    <row r="364" spans="1:11" s="63" customFormat="1" ht="18" customHeight="1" x14ac:dyDescent="0.25">
      <c r="A364" s="190" t="s">
        <v>6353</v>
      </c>
      <c r="B364" s="324" t="s">
        <v>6354</v>
      </c>
      <c r="C364" s="325">
        <v>21389</v>
      </c>
      <c r="D364" s="326">
        <v>1640</v>
      </c>
      <c r="E364" s="326">
        <v>24788</v>
      </c>
      <c r="F364" s="327">
        <v>47817</v>
      </c>
      <c r="G364" s="327">
        <v>7129.666666666667</v>
      </c>
      <c r="H364" s="327">
        <v>0</v>
      </c>
      <c r="I364" s="327">
        <v>32083.5</v>
      </c>
      <c r="J364" s="327">
        <v>16600</v>
      </c>
      <c r="K364" s="327">
        <v>55813.166666666664</v>
      </c>
    </row>
    <row r="365" spans="1:11" s="63" customFormat="1" ht="18" customHeight="1" x14ac:dyDescent="0.25">
      <c r="A365" s="181" t="s">
        <v>6353</v>
      </c>
      <c r="B365" s="328" t="s">
        <v>6354</v>
      </c>
      <c r="C365" s="329">
        <v>21389</v>
      </c>
      <c r="D365" s="330">
        <v>1640</v>
      </c>
      <c r="E365" s="330">
        <v>24795</v>
      </c>
      <c r="F365" s="330">
        <v>47824</v>
      </c>
      <c r="G365" s="330">
        <v>7129.666666666667</v>
      </c>
      <c r="H365" s="330">
        <v>0</v>
      </c>
      <c r="I365" s="330">
        <v>32083.5</v>
      </c>
      <c r="J365" s="330">
        <v>16600</v>
      </c>
      <c r="K365" s="330">
        <v>55813.166666666664</v>
      </c>
    </row>
    <row r="366" spans="1:11" s="63" customFormat="1" ht="18" customHeight="1" x14ac:dyDescent="0.25">
      <c r="A366" s="190" t="s">
        <v>6355</v>
      </c>
      <c r="B366" s="324" t="s">
        <v>6428</v>
      </c>
      <c r="C366" s="325">
        <v>19188</v>
      </c>
      <c r="D366" s="326">
        <v>1640</v>
      </c>
      <c r="E366" s="326">
        <v>19484</v>
      </c>
      <c r="F366" s="327">
        <v>40312</v>
      </c>
      <c r="G366" s="327">
        <v>6396</v>
      </c>
      <c r="H366" s="327">
        <v>0</v>
      </c>
      <c r="I366" s="327">
        <v>28782</v>
      </c>
      <c r="J366" s="327">
        <v>16600</v>
      </c>
      <c r="K366" s="327">
        <v>51778</v>
      </c>
    </row>
    <row r="367" spans="1:11" s="63" customFormat="1" ht="18" customHeight="1" x14ac:dyDescent="0.25">
      <c r="A367" s="190" t="s">
        <v>6356</v>
      </c>
      <c r="B367" s="324" t="s">
        <v>6416</v>
      </c>
      <c r="C367" s="325">
        <v>20574</v>
      </c>
      <c r="D367" s="326">
        <v>1640</v>
      </c>
      <c r="E367" s="326">
        <v>22021</v>
      </c>
      <c r="F367" s="327">
        <v>44235</v>
      </c>
      <c r="G367" s="327">
        <v>6858</v>
      </c>
      <c r="H367" s="327">
        <v>0</v>
      </c>
      <c r="I367" s="327">
        <v>30860.999999999996</v>
      </c>
      <c r="J367" s="327">
        <v>16600</v>
      </c>
      <c r="K367" s="327">
        <v>54319</v>
      </c>
    </row>
    <row r="368" spans="1:11" s="63" customFormat="1" ht="18" customHeight="1" x14ac:dyDescent="0.25">
      <c r="A368" s="190" t="s">
        <v>6357</v>
      </c>
      <c r="B368" s="324" t="s">
        <v>6137</v>
      </c>
      <c r="C368" s="325">
        <v>22337</v>
      </c>
      <c r="D368" s="326">
        <v>1640</v>
      </c>
      <c r="E368" s="326">
        <v>26215</v>
      </c>
      <c r="F368" s="327">
        <v>50192</v>
      </c>
      <c r="G368" s="327">
        <v>7445.666666666667</v>
      </c>
      <c r="H368" s="327">
        <v>0</v>
      </c>
      <c r="I368" s="327">
        <v>33505.5</v>
      </c>
      <c r="J368" s="327">
        <v>16600</v>
      </c>
      <c r="K368" s="327">
        <v>57551.166666666664</v>
      </c>
    </row>
    <row r="369" spans="1:11" s="63" customFormat="1" ht="26.4" x14ac:dyDescent="0.25">
      <c r="A369" s="190" t="s">
        <v>6358</v>
      </c>
      <c r="B369" s="324" t="s">
        <v>6137</v>
      </c>
      <c r="C369" s="325">
        <v>22337</v>
      </c>
      <c r="D369" s="326">
        <v>1640</v>
      </c>
      <c r="E369" s="326">
        <v>29105.02</v>
      </c>
      <c r="F369" s="327">
        <v>53082.020000000004</v>
      </c>
      <c r="G369" s="327">
        <v>7445.666666666667</v>
      </c>
      <c r="H369" s="327">
        <v>0</v>
      </c>
      <c r="I369" s="327">
        <v>33505.5</v>
      </c>
      <c r="J369" s="327">
        <v>16600</v>
      </c>
      <c r="K369" s="327">
        <v>57551.166666666664</v>
      </c>
    </row>
    <row r="370" spans="1:11" s="63" customFormat="1" ht="26.4" x14ac:dyDescent="0.25">
      <c r="A370" s="190" t="s">
        <v>6359</v>
      </c>
      <c r="B370" s="324" t="s">
        <v>6692</v>
      </c>
      <c r="C370" s="325">
        <v>22337</v>
      </c>
      <c r="D370" s="326">
        <v>1640</v>
      </c>
      <c r="E370" s="326">
        <v>30215.02</v>
      </c>
      <c r="F370" s="327">
        <v>54192.020000000004</v>
      </c>
      <c r="G370" s="327">
        <v>7445.666666666667</v>
      </c>
      <c r="H370" s="327">
        <v>0</v>
      </c>
      <c r="I370" s="327">
        <v>33505.5</v>
      </c>
      <c r="J370" s="327">
        <v>16600</v>
      </c>
      <c r="K370" s="327">
        <v>57551.166666666664</v>
      </c>
    </row>
    <row r="371" spans="1:11" s="63" customFormat="1" ht="18" customHeight="1" x14ac:dyDescent="0.25">
      <c r="A371" s="190" t="s">
        <v>6361</v>
      </c>
      <c r="B371" s="324" t="s">
        <v>6640</v>
      </c>
      <c r="C371" s="325">
        <v>11072</v>
      </c>
      <c r="D371" s="326">
        <v>1640</v>
      </c>
      <c r="E371" s="326">
        <v>12444.94</v>
      </c>
      <c r="F371" s="327">
        <v>25156.940000000002</v>
      </c>
      <c r="G371" s="327">
        <v>3690.6666666666665</v>
      </c>
      <c r="H371" s="327">
        <v>0</v>
      </c>
      <c r="I371" s="327">
        <v>16608</v>
      </c>
      <c r="J371" s="327">
        <v>16600</v>
      </c>
      <c r="K371" s="327">
        <v>36898.666666666672</v>
      </c>
    </row>
    <row r="372" spans="1:11" s="63" customFormat="1" ht="18" customHeight="1" x14ac:dyDescent="0.25">
      <c r="A372" s="190" t="s">
        <v>6362</v>
      </c>
      <c r="B372" s="324" t="s">
        <v>6223</v>
      </c>
      <c r="C372" s="325">
        <v>25923</v>
      </c>
      <c r="D372" s="326">
        <v>1640</v>
      </c>
      <c r="E372" s="326">
        <v>31346</v>
      </c>
      <c r="F372" s="327">
        <v>58909</v>
      </c>
      <c r="G372" s="327">
        <v>8641</v>
      </c>
      <c r="H372" s="327">
        <v>0</v>
      </c>
      <c r="I372" s="327">
        <v>38884.5</v>
      </c>
      <c r="J372" s="327">
        <v>16600</v>
      </c>
      <c r="K372" s="327">
        <v>64125.5</v>
      </c>
    </row>
    <row r="373" spans="1:11" s="63" customFormat="1" ht="26.4" x14ac:dyDescent="0.25">
      <c r="A373" s="190" t="s">
        <v>6363</v>
      </c>
      <c r="B373" s="324" t="s">
        <v>4930</v>
      </c>
      <c r="C373" s="325">
        <v>25923</v>
      </c>
      <c r="D373" s="326">
        <v>1640</v>
      </c>
      <c r="E373" s="326">
        <v>36346</v>
      </c>
      <c r="F373" s="327">
        <v>63909</v>
      </c>
      <c r="G373" s="327">
        <v>8641</v>
      </c>
      <c r="H373" s="327">
        <v>0</v>
      </c>
      <c r="I373" s="327">
        <v>38884.5</v>
      </c>
      <c r="J373" s="327">
        <v>16600</v>
      </c>
      <c r="K373" s="327">
        <v>64125.5</v>
      </c>
    </row>
    <row r="374" spans="1:11" s="63" customFormat="1" ht="26.4" x14ac:dyDescent="0.25">
      <c r="A374" s="190" t="s">
        <v>6364</v>
      </c>
      <c r="B374" s="324" t="s">
        <v>4930</v>
      </c>
      <c r="C374" s="325">
        <v>25923</v>
      </c>
      <c r="D374" s="326">
        <v>1640</v>
      </c>
      <c r="E374" s="326">
        <v>35346</v>
      </c>
      <c r="F374" s="327">
        <v>62909</v>
      </c>
      <c r="G374" s="327">
        <v>8641</v>
      </c>
      <c r="H374" s="327">
        <v>0</v>
      </c>
      <c r="I374" s="327">
        <v>38884.5</v>
      </c>
      <c r="J374" s="327">
        <v>16600</v>
      </c>
      <c r="K374" s="327">
        <v>64125.5</v>
      </c>
    </row>
    <row r="375" spans="1:11" s="63" customFormat="1" ht="18.600000000000001" customHeight="1" x14ac:dyDescent="0.25">
      <c r="A375" s="190" t="s">
        <v>6365</v>
      </c>
      <c r="B375" s="324" t="s">
        <v>6686</v>
      </c>
      <c r="C375" s="325">
        <v>13011</v>
      </c>
      <c r="D375" s="326">
        <v>1640</v>
      </c>
      <c r="E375" s="326">
        <v>11710</v>
      </c>
      <c r="F375" s="327">
        <v>26361</v>
      </c>
      <c r="G375" s="327">
        <v>4337</v>
      </c>
      <c r="H375" s="327">
        <v>0</v>
      </c>
      <c r="I375" s="327">
        <v>19516.5</v>
      </c>
      <c r="J375" s="327">
        <v>16600</v>
      </c>
      <c r="K375" s="327">
        <v>40453.5</v>
      </c>
    </row>
    <row r="376" spans="1:11" s="63" customFormat="1" ht="26.4" x14ac:dyDescent="0.25">
      <c r="A376" s="190" t="s">
        <v>6366</v>
      </c>
      <c r="B376" s="324" t="s">
        <v>4959</v>
      </c>
      <c r="C376" s="325">
        <v>13422</v>
      </c>
      <c r="D376" s="326">
        <v>1640</v>
      </c>
      <c r="E376" s="326">
        <v>13716</v>
      </c>
      <c r="F376" s="327">
        <v>28778</v>
      </c>
      <c r="G376" s="327">
        <v>4474</v>
      </c>
      <c r="H376" s="327">
        <v>0</v>
      </c>
      <c r="I376" s="327">
        <v>20133</v>
      </c>
      <c r="J376" s="327">
        <v>16600</v>
      </c>
      <c r="K376" s="327">
        <v>41207</v>
      </c>
    </row>
    <row r="377" spans="1:11" s="63" customFormat="1" ht="26.4" x14ac:dyDescent="0.25">
      <c r="A377" s="190" t="s">
        <v>6368</v>
      </c>
      <c r="B377" s="324" t="s">
        <v>4959</v>
      </c>
      <c r="C377" s="325">
        <v>13422</v>
      </c>
      <c r="D377" s="326">
        <v>1640</v>
      </c>
      <c r="E377" s="326">
        <v>13036.32</v>
      </c>
      <c r="F377" s="327">
        <v>28098.32</v>
      </c>
      <c r="G377" s="327">
        <v>4474</v>
      </c>
      <c r="H377" s="327">
        <v>0</v>
      </c>
      <c r="I377" s="327">
        <v>20133</v>
      </c>
      <c r="J377" s="327">
        <v>16600</v>
      </c>
      <c r="K377" s="327">
        <v>41207</v>
      </c>
    </row>
    <row r="378" spans="1:11" s="63" customFormat="1" ht="19.2" customHeight="1" x14ac:dyDescent="0.25">
      <c r="A378" s="190" t="s">
        <v>6369</v>
      </c>
      <c r="B378" s="324" t="s">
        <v>6223</v>
      </c>
      <c r="C378" s="325">
        <v>25923</v>
      </c>
      <c r="D378" s="326">
        <v>1640</v>
      </c>
      <c r="E378" s="326">
        <v>31295</v>
      </c>
      <c r="F378" s="327">
        <v>58858</v>
      </c>
      <c r="G378" s="327">
        <v>8641</v>
      </c>
      <c r="H378" s="327">
        <v>0</v>
      </c>
      <c r="I378" s="327">
        <v>38884.5</v>
      </c>
      <c r="J378" s="327">
        <v>16600</v>
      </c>
      <c r="K378" s="327">
        <v>64125.5</v>
      </c>
    </row>
    <row r="379" spans="1:11" s="63" customFormat="1" ht="19.2" customHeight="1" x14ac:dyDescent="0.25">
      <c r="A379" s="190" t="s">
        <v>6370</v>
      </c>
      <c r="B379" s="324" t="s">
        <v>6137</v>
      </c>
      <c r="C379" s="325">
        <v>22337</v>
      </c>
      <c r="D379" s="326">
        <v>1640</v>
      </c>
      <c r="E379" s="326">
        <v>26210</v>
      </c>
      <c r="F379" s="327">
        <v>50187</v>
      </c>
      <c r="G379" s="327">
        <v>7445.666666666667</v>
      </c>
      <c r="H379" s="327">
        <v>0</v>
      </c>
      <c r="I379" s="327">
        <v>33505.5</v>
      </c>
      <c r="J379" s="327">
        <v>16600</v>
      </c>
      <c r="K379" s="327">
        <v>57551.166666666664</v>
      </c>
    </row>
    <row r="380" spans="1:11" s="63" customFormat="1" ht="19.2" customHeight="1" x14ac:dyDescent="0.25">
      <c r="A380" s="190" t="s">
        <v>6371</v>
      </c>
      <c r="B380" s="324" t="s">
        <v>6354</v>
      </c>
      <c r="C380" s="325">
        <v>21389</v>
      </c>
      <c r="D380" s="326">
        <v>1640</v>
      </c>
      <c r="E380" s="326">
        <v>24795</v>
      </c>
      <c r="F380" s="327">
        <v>47824</v>
      </c>
      <c r="G380" s="327">
        <v>7129.666666666667</v>
      </c>
      <c r="H380" s="327">
        <v>0</v>
      </c>
      <c r="I380" s="327">
        <v>32083.5</v>
      </c>
      <c r="J380" s="327">
        <v>16600</v>
      </c>
      <c r="K380" s="327">
        <v>55813.166666666664</v>
      </c>
    </row>
    <row r="381" spans="1:11" s="63" customFormat="1" ht="19.2" customHeight="1" x14ac:dyDescent="0.25">
      <c r="A381" s="190" t="s">
        <v>6372</v>
      </c>
      <c r="B381" s="324" t="s">
        <v>6626</v>
      </c>
      <c r="C381" s="325">
        <v>25923</v>
      </c>
      <c r="D381" s="326">
        <v>1640</v>
      </c>
      <c r="E381" s="326">
        <v>31293</v>
      </c>
      <c r="F381" s="327">
        <v>58856</v>
      </c>
      <c r="G381" s="327">
        <v>8641</v>
      </c>
      <c r="H381" s="327">
        <v>0</v>
      </c>
      <c r="I381" s="327">
        <v>38884.5</v>
      </c>
      <c r="J381" s="327">
        <v>16600</v>
      </c>
      <c r="K381" s="327">
        <v>64125.5</v>
      </c>
    </row>
    <row r="382" spans="1:11" s="63" customFormat="1" ht="19.2" customHeight="1" x14ac:dyDescent="0.25">
      <c r="A382" s="190" t="s">
        <v>6373</v>
      </c>
      <c r="B382" s="324" t="s">
        <v>6416</v>
      </c>
      <c r="C382" s="325">
        <v>20574</v>
      </c>
      <c r="D382" s="326">
        <v>1640</v>
      </c>
      <c r="E382" s="326">
        <v>22004</v>
      </c>
      <c r="F382" s="327">
        <v>44218</v>
      </c>
      <c r="G382" s="327">
        <v>6858</v>
      </c>
      <c r="H382" s="327">
        <v>0</v>
      </c>
      <c r="I382" s="327">
        <v>30860.999999999996</v>
      </c>
      <c r="J382" s="327">
        <v>16600</v>
      </c>
      <c r="K382" s="327">
        <v>54319</v>
      </c>
    </row>
    <row r="383" spans="1:11" s="63" customFormat="1" ht="19.2" customHeight="1" x14ac:dyDescent="0.25">
      <c r="A383" s="190" t="s">
        <v>6374</v>
      </c>
      <c r="B383" s="324" t="s">
        <v>6630</v>
      </c>
      <c r="C383" s="325">
        <v>13011</v>
      </c>
      <c r="D383" s="326">
        <v>1640</v>
      </c>
      <c r="E383" s="326">
        <v>11775</v>
      </c>
      <c r="F383" s="327">
        <v>26426</v>
      </c>
      <c r="G383" s="327">
        <v>4337</v>
      </c>
      <c r="H383" s="327">
        <v>0</v>
      </c>
      <c r="I383" s="327">
        <v>19516.5</v>
      </c>
      <c r="J383" s="327">
        <v>16600</v>
      </c>
      <c r="K383" s="327">
        <v>40453.5</v>
      </c>
    </row>
    <row r="384" spans="1:11" s="63" customFormat="1" ht="19.2" customHeight="1" x14ac:dyDescent="0.25">
      <c r="A384" s="190" t="s">
        <v>6375</v>
      </c>
      <c r="B384" s="324" t="s">
        <v>6292</v>
      </c>
      <c r="C384" s="325">
        <v>13422</v>
      </c>
      <c r="D384" s="326">
        <v>1640</v>
      </c>
      <c r="E384" s="326">
        <v>11767</v>
      </c>
      <c r="F384" s="327">
        <v>26829</v>
      </c>
      <c r="G384" s="327">
        <v>4474</v>
      </c>
      <c r="H384" s="327">
        <v>0</v>
      </c>
      <c r="I384" s="327">
        <v>20133</v>
      </c>
      <c r="J384" s="327">
        <v>16600</v>
      </c>
      <c r="K384" s="327">
        <v>41207</v>
      </c>
    </row>
    <row r="385" spans="1:11" s="63" customFormat="1" ht="19.2" customHeight="1" x14ac:dyDescent="0.25">
      <c r="A385" s="190" t="s">
        <v>6376</v>
      </c>
      <c r="B385" s="324" t="s">
        <v>6428</v>
      </c>
      <c r="C385" s="325">
        <v>19188</v>
      </c>
      <c r="D385" s="326">
        <v>1640</v>
      </c>
      <c r="E385" s="326">
        <v>19474</v>
      </c>
      <c r="F385" s="327">
        <v>40302</v>
      </c>
      <c r="G385" s="327">
        <v>6396</v>
      </c>
      <c r="H385" s="327">
        <v>0</v>
      </c>
      <c r="I385" s="327">
        <v>28782</v>
      </c>
      <c r="J385" s="327">
        <v>16600</v>
      </c>
      <c r="K385" s="327">
        <v>51778</v>
      </c>
    </row>
    <row r="386" spans="1:11" s="63" customFormat="1" ht="19.2" customHeight="1" x14ac:dyDescent="0.25">
      <c r="A386" s="190" t="s">
        <v>6377</v>
      </c>
      <c r="B386" s="324" t="s">
        <v>6637</v>
      </c>
      <c r="C386" s="325">
        <v>12566</v>
      </c>
      <c r="D386" s="326">
        <v>1640</v>
      </c>
      <c r="E386" s="326">
        <v>15265</v>
      </c>
      <c r="F386" s="327">
        <v>29471</v>
      </c>
      <c r="G386" s="327">
        <v>4188.666666666667</v>
      </c>
      <c r="H386" s="327">
        <v>0</v>
      </c>
      <c r="I386" s="327">
        <v>18849</v>
      </c>
      <c r="J386" s="327">
        <v>16600</v>
      </c>
      <c r="K386" s="327">
        <v>39637.666666666672</v>
      </c>
    </row>
    <row r="387" spans="1:11" s="63" customFormat="1" ht="19.2" customHeight="1" x14ac:dyDescent="0.25">
      <c r="A387" s="190" t="s">
        <v>6378</v>
      </c>
      <c r="B387" s="324" t="s">
        <v>6642</v>
      </c>
      <c r="C387" s="325">
        <v>10503</v>
      </c>
      <c r="D387" s="326">
        <v>1640</v>
      </c>
      <c r="E387" s="326">
        <v>9535</v>
      </c>
      <c r="F387" s="327">
        <v>21678</v>
      </c>
      <c r="G387" s="327">
        <v>3501</v>
      </c>
      <c r="H387" s="327">
        <v>0</v>
      </c>
      <c r="I387" s="327">
        <v>15754.500000000002</v>
      </c>
      <c r="J387" s="327">
        <v>16600</v>
      </c>
      <c r="K387" s="327">
        <v>35855.5</v>
      </c>
    </row>
    <row r="388" spans="1:11" s="63" customFormat="1" ht="19.2" customHeight="1" x14ac:dyDescent="0.25">
      <c r="A388" s="190" t="s">
        <v>6379</v>
      </c>
      <c r="B388" s="324" t="s">
        <v>6464</v>
      </c>
      <c r="C388" s="325">
        <v>13522</v>
      </c>
      <c r="D388" s="326">
        <v>1640</v>
      </c>
      <c r="E388" s="326">
        <v>12439</v>
      </c>
      <c r="F388" s="327">
        <v>27601</v>
      </c>
      <c r="G388" s="327">
        <v>4507.3333333333339</v>
      </c>
      <c r="H388" s="327">
        <v>0</v>
      </c>
      <c r="I388" s="327">
        <v>20283</v>
      </c>
      <c r="J388" s="327">
        <v>16600</v>
      </c>
      <c r="K388" s="327">
        <v>41390.333333333336</v>
      </c>
    </row>
    <row r="389" spans="1:11" s="63" customFormat="1" ht="19.2" customHeight="1" x14ac:dyDescent="0.25">
      <c r="A389" s="190" t="s">
        <v>6380</v>
      </c>
      <c r="B389" s="324" t="s">
        <v>6652</v>
      </c>
      <c r="C389" s="325">
        <v>10503</v>
      </c>
      <c r="D389" s="326">
        <v>1640</v>
      </c>
      <c r="E389" s="326">
        <v>9716</v>
      </c>
      <c r="F389" s="327">
        <v>21859</v>
      </c>
      <c r="G389" s="327">
        <v>3501</v>
      </c>
      <c r="H389" s="327">
        <v>0</v>
      </c>
      <c r="I389" s="327">
        <v>15754.500000000002</v>
      </c>
      <c r="J389" s="327">
        <v>16600</v>
      </c>
      <c r="K389" s="327">
        <v>35855.5</v>
      </c>
    </row>
    <row r="390" spans="1:11" s="63" customFormat="1" ht="26.4" x14ac:dyDescent="0.25">
      <c r="A390" s="190" t="s">
        <v>6381</v>
      </c>
      <c r="B390" s="324" t="s">
        <v>6249</v>
      </c>
      <c r="C390" s="325">
        <v>13011</v>
      </c>
      <c r="D390" s="326">
        <v>1640</v>
      </c>
      <c r="E390" s="326">
        <v>11774</v>
      </c>
      <c r="F390" s="327">
        <v>26425</v>
      </c>
      <c r="G390" s="327">
        <v>4337</v>
      </c>
      <c r="H390" s="327">
        <v>0</v>
      </c>
      <c r="I390" s="327">
        <v>19516.5</v>
      </c>
      <c r="J390" s="327">
        <v>16600</v>
      </c>
      <c r="K390" s="327">
        <v>40453.5</v>
      </c>
    </row>
    <row r="391" spans="1:11" s="63" customFormat="1" ht="26.4" x14ac:dyDescent="0.25">
      <c r="A391" s="190" t="s">
        <v>6382</v>
      </c>
      <c r="B391" s="324" t="s">
        <v>6657</v>
      </c>
      <c r="C391" s="325">
        <v>14309</v>
      </c>
      <c r="D391" s="326">
        <v>1640</v>
      </c>
      <c r="E391" s="326">
        <v>17465</v>
      </c>
      <c r="F391" s="327">
        <v>33414</v>
      </c>
      <c r="G391" s="327">
        <v>4769.6666666666661</v>
      </c>
      <c r="H391" s="327">
        <v>0</v>
      </c>
      <c r="I391" s="327">
        <v>21463.5</v>
      </c>
      <c r="J391" s="327">
        <v>16600</v>
      </c>
      <c r="K391" s="327">
        <v>42833.166666666664</v>
      </c>
    </row>
    <row r="392" spans="1:11" s="63" customFormat="1" ht="18" customHeight="1" x14ac:dyDescent="0.25">
      <c r="A392" s="190" t="s">
        <v>6383</v>
      </c>
      <c r="B392" s="324" t="s">
        <v>6251</v>
      </c>
      <c r="C392" s="325">
        <v>11072</v>
      </c>
      <c r="D392" s="326">
        <v>1640</v>
      </c>
      <c r="E392" s="326">
        <v>10340</v>
      </c>
      <c r="F392" s="327">
        <v>23052</v>
      </c>
      <c r="G392" s="327">
        <v>3690.6666666666665</v>
      </c>
      <c r="H392" s="327">
        <v>0</v>
      </c>
      <c r="I392" s="327">
        <v>16608</v>
      </c>
      <c r="J392" s="327">
        <v>16600</v>
      </c>
      <c r="K392" s="327">
        <v>36898.666666666672</v>
      </c>
    </row>
    <row r="393" spans="1:11" s="63" customFormat="1" ht="18" customHeight="1" x14ac:dyDescent="0.25">
      <c r="A393" s="190" t="s">
        <v>6384</v>
      </c>
      <c r="B393" s="324" t="s">
        <v>6669</v>
      </c>
      <c r="C393" s="325">
        <v>19188</v>
      </c>
      <c r="D393" s="326">
        <v>1640</v>
      </c>
      <c r="E393" s="326">
        <v>19475</v>
      </c>
      <c r="F393" s="327">
        <v>40303</v>
      </c>
      <c r="G393" s="327">
        <v>6396</v>
      </c>
      <c r="H393" s="327">
        <v>0</v>
      </c>
      <c r="I393" s="327">
        <v>28782</v>
      </c>
      <c r="J393" s="327">
        <v>16600</v>
      </c>
      <c r="K393" s="327">
        <v>51778</v>
      </c>
    </row>
    <row r="394" spans="1:11" s="63" customFormat="1" ht="18" customHeight="1" x14ac:dyDescent="0.25">
      <c r="A394" s="190" t="s">
        <v>6385</v>
      </c>
      <c r="B394" s="324" t="s">
        <v>6670</v>
      </c>
      <c r="C394" s="325">
        <v>21336</v>
      </c>
      <c r="D394" s="326">
        <v>1640</v>
      </c>
      <c r="E394" s="326">
        <v>20570</v>
      </c>
      <c r="F394" s="327">
        <v>43546</v>
      </c>
      <c r="G394" s="327">
        <v>7112</v>
      </c>
      <c r="H394" s="327">
        <v>0</v>
      </c>
      <c r="I394" s="327">
        <v>32004.000000000004</v>
      </c>
      <c r="J394" s="327">
        <v>16600</v>
      </c>
      <c r="K394" s="327">
        <v>55716</v>
      </c>
    </row>
    <row r="395" spans="1:11" s="63" customFormat="1" ht="26.4" x14ac:dyDescent="0.25">
      <c r="A395" s="190" t="s">
        <v>6386</v>
      </c>
      <c r="B395" s="324" t="s">
        <v>6671</v>
      </c>
      <c r="C395" s="325">
        <v>18141</v>
      </c>
      <c r="D395" s="326">
        <v>1640</v>
      </c>
      <c r="E395" s="326">
        <v>17125</v>
      </c>
      <c r="F395" s="327">
        <v>36906</v>
      </c>
      <c r="G395" s="327">
        <v>6047</v>
      </c>
      <c r="H395" s="327">
        <v>0</v>
      </c>
      <c r="I395" s="327">
        <v>27211.500000000004</v>
      </c>
      <c r="J395" s="327">
        <v>16600</v>
      </c>
      <c r="K395" s="327">
        <v>49858.5</v>
      </c>
    </row>
    <row r="396" spans="1:11" s="63" customFormat="1" ht="16.2" customHeight="1" x14ac:dyDescent="0.25">
      <c r="A396" s="190" t="s">
        <v>6387</v>
      </c>
      <c r="B396" s="324" t="s">
        <v>6107</v>
      </c>
      <c r="C396" s="325">
        <v>13011</v>
      </c>
      <c r="D396" s="326">
        <v>1640</v>
      </c>
      <c r="E396" s="326">
        <v>11775</v>
      </c>
      <c r="F396" s="327">
        <v>26426</v>
      </c>
      <c r="G396" s="327">
        <v>4337</v>
      </c>
      <c r="H396" s="327">
        <v>0</v>
      </c>
      <c r="I396" s="327">
        <v>19516.5</v>
      </c>
      <c r="J396" s="327">
        <v>16600</v>
      </c>
      <c r="K396" s="327">
        <v>40453.5</v>
      </c>
    </row>
    <row r="397" spans="1:11" s="63" customFormat="1" ht="16.2" customHeight="1" x14ac:dyDescent="0.25">
      <c r="A397" s="190" t="s">
        <v>6388</v>
      </c>
      <c r="B397" s="324" t="s">
        <v>6257</v>
      </c>
      <c r="C397" s="325">
        <v>10503</v>
      </c>
      <c r="D397" s="326">
        <v>1640</v>
      </c>
      <c r="E397" s="326">
        <v>9535</v>
      </c>
      <c r="F397" s="327">
        <v>21678</v>
      </c>
      <c r="G397" s="327">
        <v>3501</v>
      </c>
      <c r="H397" s="327">
        <v>0</v>
      </c>
      <c r="I397" s="327">
        <v>15754.500000000002</v>
      </c>
      <c r="J397" s="327">
        <v>16600</v>
      </c>
      <c r="K397" s="327">
        <v>35855.5</v>
      </c>
    </row>
    <row r="398" spans="1:11" s="63" customFormat="1" ht="16.2" customHeight="1" x14ac:dyDescent="0.25">
      <c r="A398" s="190" t="s">
        <v>6389</v>
      </c>
      <c r="B398" s="324" t="s">
        <v>4990</v>
      </c>
      <c r="C398" s="325">
        <v>10503</v>
      </c>
      <c r="D398" s="326">
        <v>1640</v>
      </c>
      <c r="E398" s="326">
        <v>9535</v>
      </c>
      <c r="F398" s="327">
        <v>21678</v>
      </c>
      <c r="G398" s="327">
        <v>3501</v>
      </c>
      <c r="H398" s="327">
        <v>0</v>
      </c>
      <c r="I398" s="327">
        <v>15754.500000000002</v>
      </c>
      <c r="J398" s="327">
        <v>16600</v>
      </c>
      <c r="K398" s="327">
        <v>35855.5</v>
      </c>
    </row>
    <row r="399" spans="1:11" s="63" customFormat="1" ht="16.2" customHeight="1" x14ac:dyDescent="0.25">
      <c r="A399" s="190" t="s">
        <v>6390</v>
      </c>
      <c r="B399" s="324" t="s">
        <v>6673</v>
      </c>
      <c r="C399" s="325">
        <v>10475</v>
      </c>
      <c r="D399" s="326">
        <v>1640</v>
      </c>
      <c r="E399" s="326">
        <v>8087</v>
      </c>
      <c r="F399" s="327">
        <v>20202</v>
      </c>
      <c r="G399" s="327">
        <v>3491.666666666667</v>
      </c>
      <c r="H399" s="327">
        <v>0</v>
      </c>
      <c r="I399" s="327">
        <v>15712.5</v>
      </c>
      <c r="J399" s="327">
        <v>16600</v>
      </c>
      <c r="K399" s="327">
        <v>35804.166666666672</v>
      </c>
    </row>
    <row r="400" spans="1:11" s="63" customFormat="1" ht="26.4" x14ac:dyDescent="0.25">
      <c r="A400" s="190" t="s">
        <v>6391</v>
      </c>
      <c r="B400" s="324" t="s">
        <v>6674</v>
      </c>
      <c r="C400" s="325">
        <v>11072</v>
      </c>
      <c r="D400" s="326">
        <v>1640</v>
      </c>
      <c r="E400" s="326">
        <v>10340</v>
      </c>
      <c r="F400" s="327">
        <v>23052</v>
      </c>
      <c r="G400" s="327">
        <v>3690.6666666666665</v>
      </c>
      <c r="H400" s="327">
        <v>0</v>
      </c>
      <c r="I400" s="327">
        <v>16608</v>
      </c>
      <c r="J400" s="327">
        <v>16600</v>
      </c>
      <c r="K400" s="327">
        <v>36898.666666666672</v>
      </c>
    </row>
    <row r="401" spans="1:11" s="63" customFormat="1" ht="20.399999999999999" customHeight="1" x14ac:dyDescent="0.25">
      <c r="A401" s="190" t="s">
        <v>6392</v>
      </c>
      <c r="B401" s="324" t="s">
        <v>6675</v>
      </c>
      <c r="C401" s="325">
        <v>10425</v>
      </c>
      <c r="D401" s="326">
        <v>1640</v>
      </c>
      <c r="E401" s="326">
        <v>12239</v>
      </c>
      <c r="F401" s="327">
        <v>24304</v>
      </c>
      <c r="G401" s="327">
        <v>3475</v>
      </c>
      <c r="H401" s="327">
        <v>0</v>
      </c>
      <c r="I401" s="327">
        <v>15637.5</v>
      </c>
      <c r="J401" s="327">
        <v>16600</v>
      </c>
      <c r="K401" s="327">
        <v>35712.5</v>
      </c>
    </row>
    <row r="402" spans="1:11" s="63" customFormat="1" ht="20.399999999999999" customHeight="1" x14ac:dyDescent="0.25">
      <c r="A402" s="190" t="s">
        <v>6393</v>
      </c>
      <c r="B402" s="324" t="s">
        <v>6676</v>
      </c>
      <c r="C402" s="325">
        <v>10310</v>
      </c>
      <c r="D402" s="326">
        <v>1640</v>
      </c>
      <c r="E402" s="326">
        <v>11048</v>
      </c>
      <c r="F402" s="327">
        <v>22998</v>
      </c>
      <c r="G402" s="327">
        <v>3436.666666666667</v>
      </c>
      <c r="H402" s="327">
        <v>0</v>
      </c>
      <c r="I402" s="327">
        <v>15465</v>
      </c>
      <c r="J402" s="327">
        <v>16600</v>
      </c>
      <c r="K402" s="327">
        <v>35501.666666666672</v>
      </c>
    </row>
    <row r="403" spans="1:11" s="63" customFormat="1" ht="20.399999999999999" customHeight="1" x14ac:dyDescent="0.25">
      <c r="A403" s="190" t="s">
        <v>6394</v>
      </c>
      <c r="B403" s="324" t="s">
        <v>6677</v>
      </c>
      <c r="C403" s="325">
        <v>10195</v>
      </c>
      <c r="D403" s="326">
        <v>1640</v>
      </c>
      <c r="E403" s="326">
        <v>10963</v>
      </c>
      <c r="F403" s="327">
        <v>22798</v>
      </c>
      <c r="G403" s="327">
        <v>3398.333333333333</v>
      </c>
      <c r="H403" s="327">
        <v>0</v>
      </c>
      <c r="I403" s="327">
        <v>15292.5</v>
      </c>
      <c r="J403" s="327">
        <v>16600</v>
      </c>
      <c r="K403" s="327">
        <v>35290.833333333328</v>
      </c>
    </row>
    <row r="404" spans="1:11" s="63" customFormat="1" ht="20.399999999999999" customHeight="1" x14ac:dyDescent="0.25">
      <c r="A404" s="190" t="s">
        <v>6395</v>
      </c>
      <c r="B404" s="324" t="s">
        <v>6678</v>
      </c>
      <c r="C404" s="325">
        <v>10081</v>
      </c>
      <c r="D404" s="326">
        <v>1640</v>
      </c>
      <c r="E404" s="326">
        <v>10592</v>
      </c>
      <c r="F404" s="327">
        <v>22313</v>
      </c>
      <c r="G404" s="327">
        <v>3360.3333333333335</v>
      </c>
      <c r="H404" s="327">
        <v>0</v>
      </c>
      <c r="I404" s="327">
        <v>15121.500000000002</v>
      </c>
      <c r="J404" s="327">
        <v>16600</v>
      </c>
      <c r="K404" s="327">
        <v>35081.833333333336</v>
      </c>
    </row>
    <row r="405" spans="1:11" s="63" customFormat="1" ht="20.399999999999999" customHeight="1" x14ac:dyDescent="0.25">
      <c r="A405" s="190" t="s">
        <v>6396</v>
      </c>
      <c r="B405" s="324" t="s">
        <v>6679</v>
      </c>
      <c r="C405" s="325">
        <v>9966</v>
      </c>
      <c r="D405" s="326">
        <v>1640</v>
      </c>
      <c r="E405" s="326">
        <v>9834</v>
      </c>
      <c r="F405" s="327">
        <v>21440</v>
      </c>
      <c r="G405" s="327">
        <v>3322</v>
      </c>
      <c r="H405" s="327">
        <v>0</v>
      </c>
      <c r="I405" s="327">
        <v>14949</v>
      </c>
      <c r="J405" s="327">
        <v>16600</v>
      </c>
      <c r="K405" s="327">
        <v>34871</v>
      </c>
    </row>
    <row r="406" spans="1:11" s="63" customFormat="1" ht="20.399999999999999" customHeight="1" x14ac:dyDescent="0.25">
      <c r="A406" s="190" t="s">
        <v>6397</v>
      </c>
      <c r="B406" s="324" t="s">
        <v>6680</v>
      </c>
      <c r="C406" s="325">
        <v>9851</v>
      </c>
      <c r="D406" s="326">
        <v>1640</v>
      </c>
      <c r="E406" s="326">
        <v>9242</v>
      </c>
      <c r="F406" s="327">
        <v>20733</v>
      </c>
      <c r="G406" s="327">
        <v>3283.666666666667</v>
      </c>
      <c r="H406" s="327">
        <v>0</v>
      </c>
      <c r="I406" s="327">
        <v>14776.5</v>
      </c>
      <c r="J406" s="327">
        <v>16600</v>
      </c>
      <c r="K406" s="327">
        <v>34660.166666666672</v>
      </c>
    </row>
    <row r="407" spans="1:11" s="63" customFormat="1" ht="20.399999999999999" customHeight="1" x14ac:dyDescent="0.25">
      <c r="A407" s="190" t="s">
        <v>6398</v>
      </c>
      <c r="B407" s="324" t="s">
        <v>6681</v>
      </c>
      <c r="C407" s="325">
        <v>9794</v>
      </c>
      <c r="D407" s="326">
        <v>1640</v>
      </c>
      <c r="E407" s="326">
        <v>9237</v>
      </c>
      <c r="F407" s="327">
        <v>20671</v>
      </c>
      <c r="G407" s="327">
        <v>3264.6666666666665</v>
      </c>
      <c r="H407" s="327">
        <v>0</v>
      </c>
      <c r="I407" s="327">
        <v>14690.999999999998</v>
      </c>
      <c r="J407" s="327">
        <v>16600</v>
      </c>
      <c r="K407" s="327">
        <v>34555.666666666664</v>
      </c>
    </row>
    <row r="408" spans="1:11" s="63" customFormat="1" ht="18" customHeight="1" x14ac:dyDescent="0.25">
      <c r="A408" s="190" t="s">
        <v>6399</v>
      </c>
      <c r="B408" s="324" t="s">
        <v>6682</v>
      </c>
      <c r="C408" s="325">
        <v>9736</v>
      </c>
      <c r="D408" s="326">
        <v>1640</v>
      </c>
      <c r="E408" s="326">
        <v>9230</v>
      </c>
      <c r="F408" s="327">
        <v>20606</v>
      </c>
      <c r="G408" s="327">
        <v>3245.3333333333335</v>
      </c>
      <c r="H408" s="327">
        <v>0</v>
      </c>
      <c r="I408" s="327">
        <v>14604.000000000002</v>
      </c>
      <c r="J408" s="327">
        <v>16600</v>
      </c>
      <c r="K408" s="327">
        <v>34449.333333333336</v>
      </c>
    </row>
    <row r="409" spans="1:11" s="63" customFormat="1" x14ac:dyDescent="0.25">
      <c r="A409" s="66"/>
      <c r="B409" s="314"/>
      <c r="C409" s="315"/>
      <c r="D409" s="315"/>
      <c r="E409" s="226"/>
      <c r="F409" s="315"/>
      <c r="G409" s="315"/>
      <c r="H409" s="315"/>
      <c r="I409" s="315"/>
      <c r="J409" s="315"/>
      <c r="K409" s="315"/>
    </row>
    <row r="410" spans="1:11" s="63" customFormat="1" x14ac:dyDescent="0.25">
      <c r="A410" s="66"/>
      <c r="B410" s="314"/>
      <c r="C410" s="315"/>
      <c r="D410" s="315"/>
      <c r="E410" s="226"/>
      <c r="F410" s="315"/>
      <c r="G410" s="315"/>
      <c r="H410" s="315"/>
      <c r="I410" s="315"/>
      <c r="J410" s="315"/>
      <c r="K410" s="315"/>
    </row>
    <row r="411" spans="1:11" s="63" customFormat="1" x14ac:dyDescent="0.25">
      <c r="A411" s="66"/>
      <c r="B411" s="314"/>
      <c r="C411" s="315"/>
      <c r="D411" s="315"/>
      <c r="E411" s="315"/>
      <c r="F411" s="315"/>
      <c r="G411" s="315"/>
      <c r="H411" s="315"/>
      <c r="I411" s="315"/>
      <c r="J411" s="315"/>
      <c r="K411" s="315"/>
    </row>
    <row r="412" spans="1:11" s="63" customFormat="1" x14ac:dyDescent="0.25">
      <c r="A412" s="331" t="s">
        <v>6693</v>
      </c>
      <c r="B412" s="332"/>
      <c r="C412" s="333"/>
      <c r="D412" s="315"/>
      <c r="E412" s="315"/>
      <c r="F412" s="315"/>
      <c r="G412" s="315"/>
      <c r="H412" s="315"/>
      <c r="I412" s="315"/>
      <c r="J412" s="315"/>
      <c r="K412" s="315"/>
    </row>
    <row r="413" spans="1:11" s="63" customFormat="1" x14ac:dyDescent="0.25">
      <c r="A413" s="334" t="s">
        <v>4311</v>
      </c>
      <c r="B413" s="335" t="s">
        <v>3311</v>
      </c>
      <c r="C413" s="228"/>
      <c r="D413" s="315"/>
      <c r="E413" s="315"/>
      <c r="F413" s="315"/>
      <c r="G413" s="315"/>
      <c r="H413" s="315"/>
      <c r="I413" s="315"/>
      <c r="J413" s="315"/>
      <c r="K413" s="315"/>
    </row>
    <row r="414" spans="1:11" s="63" customFormat="1" x14ac:dyDescent="0.25">
      <c r="A414" s="336" t="s">
        <v>6694</v>
      </c>
      <c r="B414" s="337" t="s">
        <v>6695</v>
      </c>
      <c r="C414" s="228"/>
      <c r="D414" s="315"/>
      <c r="E414" s="315"/>
      <c r="F414" s="315"/>
      <c r="G414" s="315"/>
      <c r="H414" s="315"/>
      <c r="I414" s="315"/>
      <c r="J414" s="315"/>
      <c r="K414" s="315"/>
    </row>
    <row r="415" spans="1:11" s="63" customFormat="1" x14ac:dyDescent="0.25">
      <c r="A415" s="336" t="s">
        <v>6696</v>
      </c>
      <c r="B415" s="337" t="s">
        <v>6697</v>
      </c>
      <c r="C415" s="228"/>
      <c r="D415" s="315"/>
      <c r="E415" s="315"/>
      <c r="F415" s="315"/>
      <c r="G415" s="315"/>
      <c r="H415" s="315"/>
      <c r="I415" s="315"/>
      <c r="J415" s="315"/>
      <c r="K415" s="315"/>
    </row>
    <row r="416" spans="1:11" s="63" customFormat="1" x14ac:dyDescent="0.25">
      <c r="A416" s="336" t="s">
        <v>6698</v>
      </c>
      <c r="B416" s="337" t="s">
        <v>6699</v>
      </c>
      <c r="C416" s="228"/>
      <c r="D416" s="315"/>
      <c r="E416" s="315"/>
      <c r="F416" s="315"/>
      <c r="G416" s="315"/>
      <c r="H416" s="315"/>
      <c r="I416" s="315"/>
      <c r="J416" s="315"/>
      <c r="K416" s="315"/>
    </row>
    <row r="417" spans="1:11" s="63" customFormat="1" x14ac:dyDescent="0.25">
      <c r="A417" s="336" t="s">
        <v>4303</v>
      </c>
      <c r="B417" s="337" t="s">
        <v>6700</v>
      </c>
      <c r="C417" s="228"/>
      <c r="D417" s="315"/>
      <c r="E417" s="315"/>
      <c r="F417" s="315"/>
      <c r="G417" s="315"/>
      <c r="H417" s="315"/>
      <c r="I417" s="315"/>
      <c r="J417" s="315"/>
      <c r="K417" s="315"/>
    </row>
  </sheetData>
  <mergeCells count="15">
    <mergeCell ref="A91:A92"/>
    <mergeCell ref="B91:B92"/>
    <mergeCell ref="C91:F91"/>
    <mergeCell ref="G91:K9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90:C90"/>
  </mergeCells>
  <printOptions horizontalCentered="1"/>
  <pageMargins left="0.7" right="0.7" top="0.75" bottom="0.75" header="0.31496062992125984" footer="0.31496062992125984"/>
  <pageSetup fitToHeight="11" orientation="portrait" r:id="rId1"/>
  <headerFooter scaleWithDoc="0" alignWithMargins="0"/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B2DC4-C4C8-4DE0-87DD-2FE1FC247E88}">
  <dimension ref="A1:M27"/>
  <sheetViews>
    <sheetView showGridLines="0" zoomScale="90" zoomScaleNormal="90" zoomScalePageLayoutView="86" workbookViewId="0">
      <selection activeCell="I14" sqref="I14"/>
    </sheetView>
    <sheetView tabSelected="1" topLeftCell="A7" workbookViewId="1">
      <selection activeCell="B23" sqref="B23"/>
    </sheetView>
  </sheetViews>
  <sheetFormatPr baseColWidth="10" defaultColWidth="11.5546875" defaultRowHeight="13.2" x14ac:dyDescent="0.25"/>
  <cols>
    <col min="1" max="1" width="13.33203125" style="338" customWidth="1"/>
    <col min="2" max="2" width="37.5546875" style="338" customWidth="1"/>
    <col min="3" max="3" width="11.88671875" style="338" customWidth="1"/>
    <col min="4" max="5" width="8.33203125" style="338" customWidth="1"/>
    <col min="6" max="6" width="13" style="338" customWidth="1"/>
    <col min="7" max="7" width="12.33203125" style="338" customWidth="1"/>
    <col min="8" max="8" width="10.88671875" style="338" customWidth="1"/>
    <col min="9" max="9" width="10.109375" style="338" customWidth="1"/>
    <col min="10" max="10" width="12.6640625" style="338" customWidth="1"/>
    <col min="11" max="11" width="12.33203125" style="338" customWidth="1"/>
    <col min="12" max="12" width="15.5546875" style="338" customWidth="1"/>
    <col min="13" max="13" width="3.109375" style="339" bestFit="1" customWidth="1"/>
    <col min="14" max="16384" width="11.5546875" style="338"/>
  </cols>
  <sheetData>
    <row r="1" spans="1:13" x14ac:dyDescent="0.25"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</row>
    <row r="2" spans="1:13" ht="15" customHeight="1" x14ac:dyDescent="0.25">
      <c r="A2" s="736" t="s">
        <v>4225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</row>
    <row r="3" spans="1:13" ht="15" customHeight="1" x14ac:dyDescent="0.25">
      <c r="A3" s="736" t="s">
        <v>4226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</row>
    <row r="4" spans="1:13" ht="15" customHeight="1" x14ac:dyDescent="0.25">
      <c r="A4" s="736" t="s">
        <v>6701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</row>
    <row r="5" spans="1:13" s="340" customFormat="1" x14ac:dyDescent="0.25">
      <c r="B5" s="30"/>
      <c r="C5" s="29" t="s">
        <v>4299</v>
      </c>
      <c r="D5" s="29" t="s">
        <v>4302</v>
      </c>
      <c r="E5" s="29" t="s">
        <v>4302</v>
      </c>
      <c r="F5" s="29" t="s">
        <v>4304</v>
      </c>
      <c r="G5" s="29" t="s">
        <v>4304</v>
      </c>
      <c r="H5" s="30"/>
      <c r="I5" s="30"/>
      <c r="J5" s="29" t="s">
        <v>4306</v>
      </c>
      <c r="K5" s="29" t="s">
        <v>4306</v>
      </c>
      <c r="L5" s="29" t="s">
        <v>4307</v>
      </c>
      <c r="M5" s="341"/>
    </row>
    <row r="6" spans="1:13" x14ac:dyDescent="0.25">
      <c r="A6" s="737" t="s">
        <v>4228</v>
      </c>
      <c r="B6" s="737" t="s">
        <v>4229</v>
      </c>
      <c r="C6" s="738" t="s">
        <v>4230</v>
      </c>
      <c r="D6" s="738"/>
      <c r="E6" s="738"/>
      <c r="F6" s="738"/>
      <c r="G6" s="738"/>
      <c r="H6" s="738"/>
      <c r="I6" s="738"/>
      <c r="J6" s="738" t="s">
        <v>4231</v>
      </c>
      <c r="K6" s="738"/>
      <c r="L6" s="738"/>
    </row>
    <row r="7" spans="1:13" ht="39.6" x14ac:dyDescent="0.25">
      <c r="A7" s="737"/>
      <c r="B7" s="737"/>
      <c r="C7" s="342" t="s">
        <v>4232</v>
      </c>
      <c r="D7" s="342" t="s">
        <v>4233</v>
      </c>
      <c r="E7" s="342" t="s">
        <v>6702</v>
      </c>
      <c r="F7" s="342" t="s">
        <v>4234</v>
      </c>
      <c r="G7" s="342" t="s">
        <v>6703</v>
      </c>
      <c r="H7" s="342" t="s">
        <v>4235</v>
      </c>
      <c r="I7" s="342" t="s">
        <v>6704</v>
      </c>
      <c r="J7" s="342" t="s">
        <v>6705</v>
      </c>
      <c r="K7" s="342" t="s">
        <v>6706</v>
      </c>
      <c r="L7" s="342" t="s">
        <v>4237</v>
      </c>
    </row>
    <row r="8" spans="1:13" s="348" customFormat="1" ht="39.6" x14ac:dyDescent="0.25">
      <c r="A8" s="343" t="s">
        <v>6707</v>
      </c>
      <c r="B8" s="343" t="s">
        <v>8</v>
      </c>
      <c r="C8" s="344">
        <v>27</v>
      </c>
      <c r="D8" s="344">
        <v>172</v>
      </c>
      <c r="E8" s="344">
        <v>1749</v>
      </c>
      <c r="F8" s="344">
        <v>0</v>
      </c>
      <c r="G8" s="344">
        <v>0</v>
      </c>
      <c r="H8" s="345">
        <f>C8+D8+F8</f>
        <v>199</v>
      </c>
      <c r="I8" s="346">
        <f>E8+G8</f>
        <v>1749</v>
      </c>
      <c r="J8" s="344">
        <v>0</v>
      </c>
      <c r="K8" s="344">
        <v>0</v>
      </c>
      <c r="L8" s="344">
        <v>0</v>
      </c>
      <c r="M8" s="347" t="s">
        <v>6708</v>
      </c>
    </row>
    <row r="9" spans="1:13" ht="26.4" x14ac:dyDescent="0.25">
      <c r="A9" s="349" t="s">
        <v>6709</v>
      </c>
      <c r="B9" s="349" t="s">
        <v>6</v>
      </c>
      <c r="C9" s="344">
        <v>132</v>
      </c>
      <c r="D9" s="344">
        <v>1383</v>
      </c>
      <c r="E9" s="344">
        <v>12650</v>
      </c>
      <c r="F9" s="344">
        <v>0</v>
      </c>
      <c r="G9" s="344">
        <v>0</v>
      </c>
      <c r="H9" s="345">
        <f>C9+D9+F9</f>
        <v>1515</v>
      </c>
      <c r="I9" s="346">
        <f>E9+G9</f>
        <v>12650</v>
      </c>
      <c r="J9" s="344">
        <v>21</v>
      </c>
      <c r="K9" s="344">
        <v>3471.66</v>
      </c>
      <c r="L9" s="344">
        <v>0</v>
      </c>
      <c r="M9" s="350" t="s">
        <v>6708</v>
      </c>
    </row>
    <row r="10" spans="1:13" ht="39.6" x14ac:dyDescent="0.25">
      <c r="A10" s="351" t="s">
        <v>6710</v>
      </c>
      <c r="B10" s="351" t="s">
        <v>7</v>
      </c>
      <c r="C10" s="344">
        <v>56</v>
      </c>
      <c r="D10" s="344">
        <v>101</v>
      </c>
      <c r="E10" s="344">
        <v>4957</v>
      </c>
      <c r="F10" s="344">
        <v>0</v>
      </c>
      <c r="G10" s="344">
        <v>0</v>
      </c>
      <c r="H10" s="345">
        <f t="shared" ref="H10:H23" si="0">C10+D10+F10</f>
        <v>157</v>
      </c>
      <c r="I10" s="346">
        <f t="shared" ref="I10:I23" si="1">E10+G10</f>
        <v>4957</v>
      </c>
      <c r="J10" s="344">
        <v>94</v>
      </c>
      <c r="K10" s="344">
        <v>0</v>
      </c>
      <c r="L10" s="344">
        <v>0</v>
      </c>
      <c r="M10" s="350" t="s">
        <v>6711</v>
      </c>
    </row>
    <row r="11" spans="1:13" ht="26.4" x14ac:dyDescent="0.25">
      <c r="A11" s="352" t="s">
        <v>6712</v>
      </c>
      <c r="B11" s="352" t="s">
        <v>18</v>
      </c>
      <c r="C11" s="344">
        <v>24</v>
      </c>
      <c r="D11" s="344">
        <v>0</v>
      </c>
      <c r="E11" s="344">
        <v>0</v>
      </c>
      <c r="F11" s="344">
        <v>0</v>
      </c>
      <c r="G11" s="344">
        <v>0</v>
      </c>
      <c r="H11" s="345">
        <f t="shared" si="0"/>
        <v>24</v>
      </c>
      <c r="I11" s="346">
        <f t="shared" si="1"/>
        <v>0</v>
      </c>
      <c r="J11" s="344">
        <v>0</v>
      </c>
      <c r="K11" s="344">
        <v>120</v>
      </c>
      <c r="L11" s="344">
        <v>0</v>
      </c>
      <c r="M11" s="350" t="s">
        <v>6711</v>
      </c>
    </row>
    <row r="12" spans="1:13" ht="26.4" x14ac:dyDescent="0.25">
      <c r="A12" s="351" t="s">
        <v>6713</v>
      </c>
      <c r="B12" s="351" t="s">
        <v>30</v>
      </c>
      <c r="C12" s="344">
        <v>18</v>
      </c>
      <c r="D12" s="344">
        <v>54</v>
      </c>
      <c r="E12" s="344">
        <v>49152</v>
      </c>
      <c r="F12" s="344">
        <v>0</v>
      </c>
      <c r="G12" s="344">
        <v>0</v>
      </c>
      <c r="H12" s="345">
        <f t="shared" si="0"/>
        <v>72</v>
      </c>
      <c r="I12" s="346">
        <f t="shared" si="1"/>
        <v>49152</v>
      </c>
      <c r="J12" s="344">
        <v>4</v>
      </c>
      <c r="K12" s="344">
        <v>3000</v>
      </c>
      <c r="L12" s="344">
        <v>0</v>
      </c>
      <c r="M12" s="350" t="s">
        <v>6711</v>
      </c>
    </row>
    <row r="13" spans="1:13" ht="26.4" x14ac:dyDescent="0.25">
      <c r="A13" s="352" t="s">
        <v>6714</v>
      </c>
      <c r="B13" s="352" t="s">
        <v>33</v>
      </c>
      <c r="C13" s="344">
        <v>20</v>
      </c>
      <c r="D13" s="344">
        <v>58</v>
      </c>
      <c r="E13" s="344">
        <v>74544</v>
      </c>
      <c r="F13" s="344">
        <v>0</v>
      </c>
      <c r="G13" s="344">
        <v>0</v>
      </c>
      <c r="H13" s="345">
        <f t="shared" si="0"/>
        <v>78</v>
      </c>
      <c r="I13" s="346">
        <f t="shared" si="1"/>
        <v>74544</v>
      </c>
      <c r="J13" s="344">
        <v>4</v>
      </c>
      <c r="K13" s="344">
        <v>0</v>
      </c>
      <c r="L13" s="344">
        <v>0</v>
      </c>
      <c r="M13" s="350" t="s">
        <v>6711</v>
      </c>
    </row>
    <row r="14" spans="1:13" ht="26.4" x14ac:dyDescent="0.25">
      <c r="A14" s="352" t="s">
        <v>6715</v>
      </c>
      <c r="B14" s="352" t="s">
        <v>32</v>
      </c>
      <c r="C14" s="344">
        <v>82</v>
      </c>
      <c r="D14" s="344">
        <v>0</v>
      </c>
      <c r="E14" s="344">
        <v>54192</v>
      </c>
      <c r="F14" s="344">
        <v>0</v>
      </c>
      <c r="G14" s="344">
        <v>0</v>
      </c>
      <c r="H14" s="345">
        <f>C14+D14+F14</f>
        <v>82</v>
      </c>
      <c r="I14" s="346">
        <f>E14+G14</f>
        <v>54192</v>
      </c>
      <c r="J14" s="344">
        <v>18</v>
      </c>
      <c r="K14" s="344">
        <v>0</v>
      </c>
      <c r="L14" s="344">
        <v>0</v>
      </c>
      <c r="M14" s="350" t="s">
        <v>6711</v>
      </c>
    </row>
    <row r="15" spans="1:13" ht="26.4" x14ac:dyDescent="0.25">
      <c r="A15" s="351" t="s">
        <v>6716</v>
      </c>
      <c r="B15" s="351" t="s">
        <v>31</v>
      </c>
      <c r="C15" s="344">
        <v>20</v>
      </c>
      <c r="D15" s="344">
        <v>59</v>
      </c>
      <c r="E15" s="344">
        <v>9528</v>
      </c>
      <c r="F15" s="344">
        <v>0</v>
      </c>
      <c r="G15" s="344">
        <v>1452</v>
      </c>
      <c r="H15" s="345">
        <f>C15+D15+F15</f>
        <v>79</v>
      </c>
      <c r="I15" s="346">
        <f>E15+G15</f>
        <v>10980</v>
      </c>
      <c r="J15" s="344">
        <f>17</f>
        <v>17</v>
      </c>
      <c r="K15" s="344">
        <v>5712</v>
      </c>
      <c r="L15" s="344">
        <v>0</v>
      </c>
      <c r="M15" s="350" t="s">
        <v>6711</v>
      </c>
    </row>
    <row r="16" spans="1:13" ht="26.4" x14ac:dyDescent="0.25">
      <c r="A16" s="352" t="s">
        <v>6717</v>
      </c>
      <c r="B16" s="352" t="s">
        <v>43</v>
      </c>
      <c r="C16" s="344">
        <v>21</v>
      </c>
      <c r="D16" s="344">
        <v>101</v>
      </c>
      <c r="E16" s="344">
        <v>0</v>
      </c>
      <c r="F16" s="344">
        <v>0</v>
      </c>
      <c r="G16" s="344">
        <v>60706</v>
      </c>
      <c r="H16" s="345">
        <f t="shared" si="0"/>
        <v>122</v>
      </c>
      <c r="I16" s="346">
        <f t="shared" si="1"/>
        <v>60706</v>
      </c>
      <c r="J16" s="344">
        <v>1</v>
      </c>
      <c r="K16" s="344">
        <v>0</v>
      </c>
      <c r="L16" s="344">
        <v>0</v>
      </c>
      <c r="M16" s="350" t="s">
        <v>6711</v>
      </c>
    </row>
    <row r="17" spans="1:13" x14ac:dyDescent="0.25">
      <c r="A17" s="352" t="s">
        <v>6718</v>
      </c>
      <c r="B17" s="352" t="s">
        <v>44</v>
      </c>
      <c r="C17" s="344">
        <v>20</v>
      </c>
      <c r="D17" s="344">
        <v>76</v>
      </c>
      <c r="E17" s="344">
        <v>0</v>
      </c>
      <c r="F17" s="344">
        <v>0</v>
      </c>
      <c r="G17" s="344">
        <v>28704</v>
      </c>
      <c r="H17" s="345">
        <f t="shared" si="0"/>
        <v>96</v>
      </c>
      <c r="I17" s="346">
        <f t="shared" si="1"/>
        <v>28704</v>
      </c>
      <c r="J17" s="344">
        <v>0</v>
      </c>
      <c r="K17" s="344">
        <v>1488</v>
      </c>
      <c r="L17" s="344">
        <v>3</v>
      </c>
      <c r="M17" s="350" t="s">
        <v>6711</v>
      </c>
    </row>
    <row r="18" spans="1:13" ht="26.4" x14ac:dyDescent="0.25">
      <c r="A18" s="351" t="s">
        <v>6719</v>
      </c>
      <c r="B18" s="351" t="s">
        <v>45</v>
      </c>
      <c r="C18" s="344">
        <v>7</v>
      </c>
      <c r="D18" s="344">
        <v>19</v>
      </c>
      <c r="E18" s="344">
        <v>0</v>
      </c>
      <c r="F18" s="344">
        <v>0</v>
      </c>
      <c r="G18" s="344">
        <v>56424</v>
      </c>
      <c r="H18" s="345">
        <f t="shared" si="0"/>
        <v>26</v>
      </c>
      <c r="I18" s="346">
        <f t="shared" si="1"/>
        <v>56424</v>
      </c>
      <c r="J18" s="344">
        <v>1</v>
      </c>
      <c r="K18" s="344">
        <v>0</v>
      </c>
      <c r="L18" s="344">
        <v>5</v>
      </c>
      <c r="M18" s="350" t="s">
        <v>6711</v>
      </c>
    </row>
    <row r="19" spans="1:13" ht="26.4" x14ac:dyDescent="0.25">
      <c r="A19" s="352" t="s">
        <v>6720</v>
      </c>
      <c r="B19" s="353" t="s">
        <v>46</v>
      </c>
      <c r="C19" s="344">
        <v>29</v>
      </c>
      <c r="D19" s="344">
        <v>0</v>
      </c>
      <c r="E19" s="344">
        <v>30048</v>
      </c>
      <c r="F19" s="344">
        <v>0</v>
      </c>
      <c r="G19" s="344">
        <v>0</v>
      </c>
      <c r="H19" s="345">
        <f t="shared" si="0"/>
        <v>29</v>
      </c>
      <c r="I19" s="346">
        <f t="shared" si="1"/>
        <v>30048</v>
      </c>
      <c r="J19" s="344">
        <v>1</v>
      </c>
      <c r="K19" s="344">
        <v>0</v>
      </c>
      <c r="L19" s="344">
        <v>0</v>
      </c>
      <c r="M19" s="350" t="s">
        <v>6711</v>
      </c>
    </row>
    <row r="20" spans="1:13" ht="26.4" x14ac:dyDescent="0.25">
      <c r="A20" s="351" t="s">
        <v>6721</v>
      </c>
      <c r="B20" s="351" t="s">
        <v>50</v>
      </c>
      <c r="C20" s="344">
        <f>116-9</f>
        <v>107</v>
      </c>
      <c r="D20" s="344">
        <v>94</v>
      </c>
      <c r="E20" s="344">
        <v>0</v>
      </c>
      <c r="F20" s="344">
        <v>0</v>
      </c>
      <c r="G20" s="344">
        <v>42864</v>
      </c>
      <c r="H20" s="345">
        <f t="shared" si="0"/>
        <v>201</v>
      </c>
      <c r="I20" s="346">
        <f t="shared" si="1"/>
        <v>42864</v>
      </c>
      <c r="J20" s="344">
        <v>0</v>
      </c>
      <c r="K20" s="344">
        <v>0</v>
      </c>
      <c r="L20" s="344">
        <v>40</v>
      </c>
      <c r="M20" s="350" t="s">
        <v>6711</v>
      </c>
    </row>
    <row r="21" spans="1:13" ht="26.4" x14ac:dyDescent="0.25">
      <c r="A21" s="351" t="s">
        <v>6722</v>
      </c>
      <c r="B21" s="351" t="s">
        <v>48</v>
      </c>
      <c r="C21" s="344">
        <v>10</v>
      </c>
      <c r="D21" s="344">
        <v>43</v>
      </c>
      <c r="E21" s="344">
        <v>0</v>
      </c>
      <c r="F21" s="344">
        <v>0</v>
      </c>
      <c r="G21" s="344">
        <v>31632</v>
      </c>
      <c r="H21" s="345">
        <f t="shared" si="0"/>
        <v>53</v>
      </c>
      <c r="I21" s="346">
        <f t="shared" si="1"/>
        <v>31632</v>
      </c>
      <c r="J21" s="344">
        <v>0</v>
      </c>
      <c r="K21" s="344">
        <v>0</v>
      </c>
      <c r="L21" s="344">
        <v>0</v>
      </c>
      <c r="M21" s="350" t="s">
        <v>6711</v>
      </c>
    </row>
    <row r="22" spans="1:13" ht="26.4" x14ac:dyDescent="0.25">
      <c r="A22" s="352" t="s">
        <v>6723</v>
      </c>
      <c r="B22" s="352" t="s">
        <v>49</v>
      </c>
      <c r="C22" s="344">
        <v>22</v>
      </c>
      <c r="D22" s="344">
        <v>17</v>
      </c>
      <c r="E22" s="344">
        <v>0</v>
      </c>
      <c r="F22" s="344">
        <v>0</v>
      </c>
      <c r="G22" s="344">
        <v>14832</v>
      </c>
      <c r="H22" s="345">
        <f t="shared" si="0"/>
        <v>39</v>
      </c>
      <c r="I22" s="346">
        <f t="shared" si="1"/>
        <v>14832</v>
      </c>
      <c r="J22" s="344">
        <v>4</v>
      </c>
      <c r="K22" s="344">
        <v>0</v>
      </c>
      <c r="L22" s="344">
        <v>0</v>
      </c>
      <c r="M22" s="350" t="s">
        <v>6711</v>
      </c>
    </row>
    <row r="23" spans="1:13" ht="26.4" x14ac:dyDescent="0.25">
      <c r="A23" s="351" t="s">
        <v>6724</v>
      </c>
      <c r="B23" s="351" t="s">
        <v>51</v>
      </c>
      <c r="C23" s="344">
        <v>14</v>
      </c>
      <c r="D23" s="344">
        <v>66</v>
      </c>
      <c r="E23" s="344">
        <v>0</v>
      </c>
      <c r="F23" s="344">
        <v>0</v>
      </c>
      <c r="G23" s="344">
        <v>6180</v>
      </c>
      <c r="H23" s="345">
        <f t="shared" si="0"/>
        <v>80</v>
      </c>
      <c r="I23" s="346">
        <f t="shared" si="1"/>
        <v>6180</v>
      </c>
      <c r="J23" s="344">
        <v>0</v>
      </c>
      <c r="K23" s="344">
        <v>0</v>
      </c>
      <c r="L23" s="344">
        <v>0</v>
      </c>
      <c r="M23" s="350" t="s">
        <v>6711</v>
      </c>
    </row>
    <row r="24" spans="1:13" x14ac:dyDescent="0.25">
      <c r="A24" s="339"/>
      <c r="B24" s="354" t="s">
        <v>52</v>
      </c>
      <c r="C24" s="355">
        <f t="shared" ref="C24:L24" si="2">SUM(C8:C23)</f>
        <v>609</v>
      </c>
      <c r="D24" s="355">
        <f t="shared" si="2"/>
        <v>2243</v>
      </c>
      <c r="E24" s="355">
        <f t="shared" si="2"/>
        <v>236820</v>
      </c>
      <c r="F24" s="355">
        <f t="shared" si="2"/>
        <v>0</v>
      </c>
      <c r="G24" s="355">
        <f t="shared" si="2"/>
        <v>242794</v>
      </c>
      <c r="H24" s="355">
        <f t="shared" si="2"/>
        <v>2852</v>
      </c>
      <c r="I24" s="355">
        <f t="shared" si="2"/>
        <v>479614</v>
      </c>
      <c r="J24" s="355">
        <f t="shared" si="2"/>
        <v>165</v>
      </c>
      <c r="K24" s="355">
        <f t="shared" si="2"/>
        <v>13791.66</v>
      </c>
      <c r="L24" s="355">
        <f t="shared" si="2"/>
        <v>48</v>
      </c>
    </row>
    <row r="25" spans="1:13" x14ac:dyDescent="0.25">
      <c r="H25" s="356"/>
    </row>
    <row r="26" spans="1:13" x14ac:dyDescent="0.25">
      <c r="A26" s="338" t="s">
        <v>6725</v>
      </c>
      <c r="J26" s="356"/>
      <c r="K26" s="356"/>
    </row>
    <row r="27" spans="1:13" x14ac:dyDescent="0.25">
      <c r="A27" s="338" t="s">
        <v>6726</v>
      </c>
      <c r="H27" s="356"/>
    </row>
  </sheetData>
  <mergeCells count="8">
    <mergeCell ref="B1:L1"/>
    <mergeCell ref="A2:M2"/>
    <mergeCell ref="A3:M3"/>
    <mergeCell ref="A4:M4"/>
    <mergeCell ref="A6:A7"/>
    <mergeCell ref="B6:B7"/>
    <mergeCell ref="C6:I6"/>
    <mergeCell ref="J6:L6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C0DC1-34ED-4892-A59B-55E34243B41E}">
  <dimension ref="A1:FL82"/>
  <sheetViews>
    <sheetView showGridLines="0" zoomScale="90" zoomScaleNormal="90" workbookViewId="0">
      <selection activeCell="F51" sqref="F51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8.6640625" style="226" customWidth="1"/>
    <col min="5" max="6" width="20.6640625" style="226" customWidth="1"/>
    <col min="7" max="7" width="1.88671875" style="226" customWidth="1"/>
    <col min="8" max="8" width="11.109375" style="226" customWidth="1"/>
    <col min="9" max="9" width="6.33203125" style="226" customWidth="1"/>
    <col min="10" max="10" width="5.109375" style="226" customWidth="1"/>
    <col min="11" max="11" width="9" style="226" bestFit="1" customWidth="1"/>
    <col min="12" max="168" width="11.44140625" style="226"/>
    <col min="169" max="16384" width="11.44140625" style="411"/>
  </cols>
  <sheetData>
    <row r="1" spans="1:11" x14ac:dyDescent="0.3">
      <c r="A1" s="360"/>
      <c r="B1" s="360"/>
      <c r="C1" s="360"/>
      <c r="D1" s="360"/>
      <c r="E1" s="360"/>
    </row>
    <row r="2" spans="1:11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11" ht="12.75" customHeight="1" x14ac:dyDescent="0.3">
      <c r="A3" s="746" t="s">
        <v>8</v>
      </c>
      <c r="B3" s="746"/>
      <c r="C3" s="746"/>
      <c r="D3" s="746"/>
      <c r="E3" s="746"/>
      <c r="F3" s="746"/>
      <c r="G3" s="787"/>
      <c r="H3" s="787"/>
      <c r="I3" s="787"/>
      <c r="J3" s="787"/>
      <c r="K3" s="787"/>
    </row>
    <row r="4" spans="1:11" x14ac:dyDescent="0.3">
      <c r="A4" s="656" t="s">
        <v>4226</v>
      </c>
      <c r="B4" s="656"/>
      <c r="C4" s="656"/>
      <c r="D4" s="656"/>
      <c r="E4" s="656"/>
      <c r="F4" s="656"/>
      <c r="G4" s="656"/>
    </row>
    <row r="5" spans="1:11" x14ac:dyDescent="0.3">
      <c r="A5" s="656" t="s">
        <v>4289</v>
      </c>
      <c r="B5" s="656"/>
      <c r="C5" s="656"/>
      <c r="D5" s="656"/>
      <c r="E5" s="656"/>
      <c r="F5" s="656"/>
      <c r="G5" s="656"/>
    </row>
    <row r="6" spans="1:11" x14ac:dyDescent="0.3">
      <c r="A6" s="657" t="s">
        <v>4290</v>
      </c>
      <c r="B6" s="657"/>
      <c r="C6" s="657"/>
      <c r="D6" s="657"/>
      <c r="E6" s="657"/>
      <c r="F6" s="657"/>
      <c r="G6" s="657"/>
    </row>
    <row r="7" spans="1:11" s="363" customFormat="1" ht="15" customHeight="1" x14ac:dyDescent="0.25">
      <c r="A7" s="361" t="s">
        <v>517</v>
      </c>
      <c r="B7" s="361" t="s">
        <v>517</v>
      </c>
      <c r="C7" s="362" t="s">
        <v>517</v>
      </c>
      <c r="D7" s="362"/>
      <c r="E7" s="361" t="s">
        <v>517</v>
      </c>
      <c r="F7" s="361" t="s">
        <v>517</v>
      </c>
    </row>
    <row r="8" spans="1:11" s="363" customFormat="1" ht="15" customHeight="1" x14ac:dyDescent="0.25">
      <c r="A8" s="741" t="s">
        <v>4291</v>
      </c>
      <c r="B8" s="741" t="s">
        <v>4292</v>
      </c>
      <c r="C8" s="741" t="s">
        <v>4293</v>
      </c>
      <c r="D8" s="741" t="s">
        <v>6744</v>
      </c>
      <c r="E8" s="742" t="s">
        <v>4294</v>
      </c>
      <c r="F8" s="743"/>
    </row>
    <row r="9" spans="1:11" s="363" customFormat="1" ht="15" customHeight="1" x14ac:dyDescent="0.25">
      <c r="A9" s="741" t="s">
        <v>4291</v>
      </c>
      <c r="B9" s="741" t="s">
        <v>4292</v>
      </c>
      <c r="C9" s="741" t="s">
        <v>4293</v>
      </c>
      <c r="D9" s="741"/>
      <c r="E9" s="364" t="s">
        <v>4295</v>
      </c>
      <c r="F9" s="364" t="s">
        <v>4296</v>
      </c>
    </row>
    <row r="10" spans="1:11" s="363" customFormat="1" ht="15" customHeight="1" x14ac:dyDescent="0.25">
      <c r="A10" s="365"/>
      <c r="B10" s="365"/>
      <c r="C10" s="365" t="s">
        <v>517</v>
      </c>
      <c r="D10" s="365"/>
      <c r="E10" s="366" t="s">
        <v>517</v>
      </c>
      <c r="F10" s="366" t="s">
        <v>517</v>
      </c>
    </row>
    <row r="11" spans="1:11" x14ac:dyDescent="0.3">
      <c r="A11" s="660" t="s">
        <v>4232</v>
      </c>
      <c r="B11" s="660" t="s">
        <v>4232</v>
      </c>
      <c r="C11" s="367"/>
      <c r="D11" s="368"/>
      <c r="E11" s="369"/>
      <c r="F11" s="369"/>
    </row>
    <row r="12" spans="1:11" s="373" customFormat="1" x14ac:dyDescent="0.3">
      <c r="A12" s="370" t="s">
        <v>6745</v>
      </c>
      <c r="B12" s="370" t="s">
        <v>4326</v>
      </c>
      <c r="C12" s="371">
        <v>1</v>
      </c>
      <c r="D12" s="371">
        <v>0</v>
      </c>
      <c r="E12" s="90">
        <v>83925</v>
      </c>
      <c r="F12" s="90">
        <v>83925</v>
      </c>
      <c r="G12" s="372"/>
    </row>
    <row r="13" spans="1:11" s="373" customFormat="1" x14ac:dyDescent="0.3">
      <c r="A13" s="370" t="s">
        <v>6746</v>
      </c>
      <c r="B13" s="370" t="s">
        <v>5696</v>
      </c>
      <c r="C13" s="371">
        <v>2</v>
      </c>
      <c r="D13" s="371">
        <v>0</v>
      </c>
      <c r="E13" s="90">
        <v>63011</v>
      </c>
      <c r="F13" s="90">
        <v>63011</v>
      </c>
      <c r="G13" s="372"/>
    </row>
    <row r="14" spans="1:11" s="373" customFormat="1" x14ac:dyDescent="0.3">
      <c r="A14" s="374" t="s">
        <v>6747</v>
      </c>
      <c r="B14" s="374" t="s">
        <v>6748</v>
      </c>
      <c r="C14" s="375">
        <v>1</v>
      </c>
      <c r="D14" s="371">
        <v>0</v>
      </c>
      <c r="E14" s="90">
        <v>38266.800000000003</v>
      </c>
      <c r="F14" s="90">
        <v>38266.800000000003</v>
      </c>
      <c r="G14" s="372"/>
    </row>
    <row r="15" spans="1:11" s="373" customFormat="1" x14ac:dyDescent="0.3">
      <c r="A15" s="370" t="s">
        <v>6749</v>
      </c>
      <c r="B15" s="370" t="s">
        <v>6750</v>
      </c>
      <c r="C15" s="371">
        <f>1+3</f>
        <v>4</v>
      </c>
      <c r="D15" s="371">
        <v>0</v>
      </c>
      <c r="E15" s="90">
        <v>38266.800000000003</v>
      </c>
      <c r="F15" s="90">
        <v>38266.800000000003</v>
      </c>
      <c r="G15" s="372"/>
    </row>
    <row r="16" spans="1:11" s="373" customFormat="1" x14ac:dyDescent="0.3">
      <c r="A16" s="370" t="s">
        <v>6751</v>
      </c>
      <c r="B16" s="370" t="s">
        <v>6752</v>
      </c>
      <c r="C16" s="371">
        <v>2</v>
      </c>
      <c r="D16" s="371">
        <v>0</v>
      </c>
      <c r="E16" s="90">
        <v>38266.800000000003</v>
      </c>
      <c r="F16" s="90">
        <v>38266.800000000003</v>
      </c>
      <c r="G16" s="372"/>
    </row>
    <row r="17" spans="1:7" s="373" customFormat="1" x14ac:dyDescent="0.3">
      <c r="A17" s="370" t="s">
        <v>6753</v>
      </c>
      <c r="B17" s="370" t="s">
        <v>4331</v>
      </c>
      <c r="C17" s="371">
        <v>9</v>
      </c>
      <c r="D17" s="371">
        <v>0</v>
      </c>
      <c r="E17" s="90">
        <v>44433.15</v>
      </c>
      <c r="F17" s="90">
        <v>44433.15</v>
      </c>
      <c r="G17" s="372"/>
    </row>
    <row r="18" spans="1:7" s="373" customFormat="1" x14ac:dyDescent="0.3">
      <c r="A18" s="374" t="s">
        <v>6754</v>
      </c>
      <c r="B18" s="370" t="s">
        <v>6755</v>
      </c>
      <c r="C18" s="371">
        <v>8</v>
      </c>
      <c r="D18" s="371">
        <v>0</v>
      </c>
      <c r="E18" s="90">
        <v>31536.02</v>
      </c>
      <c r="F18" s="90">
        <v>31536.02</v>
      </c>
      <c r="G18" s="372"/>
    </row>
    <row r="19" spans="1:7" s="379" customFormat="1" ht="20.100000000000001" customHeight="1" x14ac:dyDescent="0.3">
      <c r="A19" s="373"/>
      <c r="B19" s="376" t="s">
        <v>4299</v>
      </c>
      <c r="C19" s="377">
        <f>SUM(C12:C18)</f>
        <v>27</v>
      </c>
      <c r="D19" s="46">
        <f>SUM(D12:D18)</f>
        <v>0</v>
      </c>
      <c r="E19" s="378"/>
      <c r="F19" s="378"/>
      <c r="G19" s="373"/>
    </row>
    <row r="20" spans="1:7" s="379" customFormat="1" ht="20.100000000000001" customHeight="1" x14ac:dyDescent="0.3">
      <c r="A20" s="380"/>
      <c r="B20" s="380"/>
      <c r="C20" s="368"/>
      <c r="D20" s="368"/>
      <c r="E20" s="381"/>
      <c r="F20" s="381"/>
      <c r="G20" s="381"/>
    </row>
    <row r="21" spans="1:7" s="379" customFormat="1" ht="20.100000000000001" customHeight="1" x14ac:dyDescent="0.3">
      <c r="A21" s="380"/>
      <c r="B21" s="380"/>
      <c r="C21" s="368"/>
      <c r="D21" s="368"/>
      <c r="E21" s="381"/>
      <c r="F21" s="381"/>
      <c r="G21" s="381"/>
    </row>
    <row r="22" spans="1:7" s="379" customFormat="1" ht="20.100000000000001" customHeight="1" x14ac:dyDescent="0.3">
      <c r="A22" s="744" t="s">
        <v>4233</v>
      </c>
      <c r="B22" s="744" t="s">
        <v>4233</v>
      </c>
      <c r="C22" s="382" t="s">
        <v>517</v>
      </c>
      <c r="D22" s="382"/>
      <c r="E22" s="383" t="s">
        <v>517</v>
      </c>
      <c r="F22" s="383" t="s">
        <v>517</v>
      </c>
      <c r="G22" s="384"/>
    </row>
    <row r="23" spans="1:7" s="379" customFormat="1" x14ac:dyDescent="0.3">
      <c r="A23" s="89" t="s">
        <v>6756</v>
      </c>
      <c r="B23" s="89" t="s">
        <v>5190</v>
      </c>
      <c r="C23" s="85">
        <v>15</v>
      </c>
      <c r="D23" s="90">
        <v>0</v>
      </c>
      <c r="E23" s="90">
        <v>13868.046</v>
      </c>
      <c r="F23" s="90">
        <v>16457.448</v>
      </c>
      <c r="G23" s="74"/>
    </row>
    <row r="24" spans="1:7" s="379" customFormat="1" x14ac:dyDescent="0.3">
      <c r="A24" s="89" t="s">
        <v>6757</v>
      </c>
      <c r="B24" s="89" t="s">
        <v>6758</v>
      </c>
      <c r="C24" s="85">
        <f>4+1</f>
        <v>5</v>
      </c>
      <c r="D24" s="90">
        <v>0</v>
      </c>
      <c r="E24" s="90">
        <v>10164.398000000001</v>
      </c>
      <c r="F24" s="90">
        <v>12211.648000000001</v>
      </c>
      <c r="G24" s="372"/>
    </row>
    <row r="25" spans="1:7" s="379" customFormat="1" x14ac:dyDescent="0.3">
      <c r="A25" s="89" t="s">
        <v>6759</v>
      </c>
      <c r="B25" s="89" t="s">
        <v>4449</v>
      </c>
      <c r="C25" s="85">
        <v>3</v>
      </c>
      <c r="D25" s="90">
        <v>0</v>
      </c>
      <c r="E25" s="90">
        <v>10164.398000000001</v>
      </c>
      <c r="F25" s="90">
        <v>12211.648000000001</v>
      </c>
      <c r="G25" s="372"/>
    </row>
    <row r="26" spans="1:7" s="379" customFormat="1" x14ac:dyDescent="0.3">
      <c r="A26" s="89" t="s">
        <v>6760</v>
      </c>
      <c r="B26" s="89" t="s">
        <v>6761</v>
      </c>
      <c r="C26" s="85">
        <f>7-2</f>
        <v>5</v>
      </c>
      <c r="D26" s="90">
        <v>0</v>
      </c>
      <c r="E26" s="90">
        <v>10164.398000000001</v>
      </c>
      <c r="F26" s="90">
        <v>12211.648000000001</v>
      </c>
      <c r="G26" s="372"/>
    </row>
    <row r="27" spans="1:7" s="379" customFormat="1" x14ac:dyDescent="0.3">
      <c r="A27" s="89" t="s">
        <v>6762</v>
      </c>
      <c r="B27" s="89" t="s">
        <v>4525</v>
      </c>
      <c r="C27" s="85">
        <v>1</v>
      </c>
      <c r="D27" s="90">
        <v>0</v>
      </c>
      <c r="E27" s="90">
        <v>18872.298000000003</v>
      </c>
      <c r="F27" s="90">
        <v>18872.298000000003</v>
      </c>
      <c r="G27" s="372"/>
    </row>
    <row r="28" spans="1:7" x14ac:dyDescent="0.3">
      <c r="A28" s="89" t="s">
        <v>6763</v>
      </c>
      <c r="B28" s="89" t="s">
        <v>6764</v>
      </c>
      <c r="C28" s="85">
        <v>1</v>
      </c>
      <c r="D28" s="90">
        <v>0</v>
      </c>
      <c r="E28" s="90">
        <v>18872.298000000003</v>
      </c>
      <c r="F28" s="90">
        <v>18872.298000000003</v>
      </c>
      <c r="G28" s="372"/>
    </row>
    <row r="29" spans="1:7" x14ac:dyDescent="0.3">
      <c r="A29" s="89" t="s">
        <v>6765</v>
      </c>
      <c r="B29" s="89" t="s">
        <v>6766</v>
      </c>
      <c r="C29" s="85">
        <v>3</v>
      </c>
      <c r="D29" s="90">
        <v>0</v>
      </c>
      <c r="E29" s="90">
        <v>10164.398000000001</v>
      </c>
      <c r="F29" s="90">
        <v>12211.648000000001</v>
      </c>
      <c r="G29" s="372"/>
    </row>
    <row r="30" spans="1:7" s="226" customFormat="1" x14ac:dyDescent="0.3">
      <c r="A30" s="89" t="s">
        <v>6767</v>
      </c>
      <c r="B30" s="89" t="s">
        <v>5358</v>
      </c>
      <c r="C30" s="85">
        <v>2</v>
      </c>
      <c r="D30" s="90">
        <v>0</v>
      </c>
      <c r="E30" s="90">
        <v>16457.448</v>
      </c>
      <c r="F30" s="90">
        <v>16457.448</v>
      </c>
      <c r="G30" s="372"/>
    </row>
    <row r="31" spans="1:7" s="226" customFormat="1" x14ac:dyDescent="0.3">
      <c r="A31" s="89" t="s">
        <v>6768</v>
      </c>
      <c r="B31" s="89" t="s">
        <v>6769</v>
      </c>
      <c r="C31" s="85">
        <v>8</v>
      </c>
      <c r="D31" s="90">
        <v>0</v>
      </c>
      <c r="E31" s="90">
        <v>18872.298000000003</v>
      </c>
      <c r="F31" s="90">
        <v>18872.298000000003</v>
      </c>
      <c r="G31" s="372"/>
    </row>
    <row r="32" spans="1:7" s="226" customFormat="1" x14ac:dyDescent="0.3">
      <c r="A32" s="89" t="s">
        <v>6770</v>
      </c>
      <c r="B32" s="89" t="s">
        <v>6771</v>
      </c>
      <c r="C32" s="85">
        <v>1</v>
      </c>
      <c r="D32" s="90">
        <v>0</v>
      </c>
      <c r="E32" s="90">
        <v>12211.648000000001</v>
      </c>
      <c r="F32" s="90">
        <v>12211.648000000001</v>
      </c>
      <c r="G32" s="372"/>
    </row>
    <row r="33" spans="1:7" s="226" customFormat="1" x14ac:dyDescent="0.3">
      <c r="A33" s="89" t="s">
        <v>6772</v>
      </c>
      <c r="B33" s="89" t="s">
        <v>6773</v>
      </c>
      <c r="C33" s="85">
        <v>1</v>
      </c>
      <c r="D33" s="90">
        <v>0</v>
      </c>
      <c r="E33" s="90">
        <v>15385.291999999999</v>
      </c>
      <c r="F33" s="90">
        <v>15385.291999999999</v>
      </c>
      <c r="G33" s="372"/>
    </row>
    <row r="34" spans="1:7" s="226" customFormat="1" x14ac:dyDescent="0.3">
      <c r="A34" s="89" t="s">
        <v>6774</v>
      </c>
      <c r="B34" s="89" t="s">
        <v>6775</v>
      </c>
      <c r="C34" s="85">
        <v>0</v>
      </c>
      <c r="D34" s="90">
        <v>1378</v>
      </c>
      <c r="E34" s="385">
        <v>129.78749999999999</v>
      </c>
      <c r="F34" s="85">
        <v>154.65</v>
      </c>
      <c r="G34" s="372" t="s">
        <v>5348</v>
      </c>
    </row>
    <row r="35" spans="1:7" s="226" customFormat="1" x14ac:dyDescent="0.3">
      <c r="A35" s="89" t="s">
        <v>6774</v>
      </c>
      <c r="B35" s="89" t="s">
        <v>6776</v>
      </c>
      <c r="C35" s="85">
        <v>0</v>
      </c>
      <c r="D35" s="90">
        <v>52</v>
      </c>
      <c r="E35" s="385">
        <v>129.78749999999999</v>
      </c>
      <c r="F35" s="385">
        <v>129.78749999999999</v>
      </c>
      <c r="G35" s="372" t="s">
        <v>5348</v>
      </c>
    </row>
    <row r="36" spans="1:7" s="226" customFormat="1" x14ac:dyDescent="0.3">
      <c r="A36" s="89" t="s">
        <v>6774</v>
      </c>
      <c r="B36" s="89" t="s">
        <v>6777</v>
      </c>
      <c r="C36" s="85">
        <v>0</v>
      </c>
      <c r="D36" s="90">
        <v>9</v>
      </c>
      <c r="E36" s="385">
        <v>129.78749999999999</v>
      </c>
      <c r="F36" s="385">
        <v>129.78749999999999</v>
      </c>
      <c r="G36" s="372" t="s">
        <v>5348</v>
      </c>
    </row>
    <row r="37" spans="1:7" s="226" customFormat="1" x14ac:dyDescent="0.3">
      <c r="A37" s="89" t="s">
        <v>6778</v>
      </c>
      <c r="B37" s="89" t="s">
        <v>6779</v>
      </c>
      <c r="C37" s="85">
        <v>0</v>
      </c>
      <c r="D37" s="90">
        <v>190</v>
      </c>
      <c r="E37" s="90">
        <v>146.11250000000001</v>
      </c>
      <c r="F37" s="90">
        <v>172.91249999999999</v>
      </c>
      <c r="G37" s="372" t="s">
        <v>5348</v>
      </c>
    </row>
    <row r="38" spans="1:7" s="226" customFormat="1" x14ac:dyDescent="0.3">
      <c r="A38" s="89" t="s">
        <v>6778</v>
      </c>
      <c r="B38" s="89" t="s">
        <v>6780</v>
      </c>
      <c r="C38" s="85">
        <v>0</v>
      </c>
      <c r="D38" s="90">
        <v>31</v>
      </c>
      <c r="E38" s="90">
        <v>146.11250000000001</v>
      </c>
      <c r="F38" s="90">
        <v>146.11250000000001</v>
      </c>
      <c r="G38" s="372" t="s">
        <v>5348</v>
      </c>
    </row>
    <row r="39" spans="1:7" s="226" customFormat="1" x14ac:dyDescent="0.3">
      <c r="A39" s="89" t="s">
        <v>6778</v>
      </c>
      <c r="B39" s="89" t="s">
        <v>6781</v>
      </c>
      <c r="C39" s="85">
        <v>0</v>
      </c>
      <c r="D39" s="90">
        <v>17</v>
      </c>
      <c r="E39" s="90">
        <v>146.11250000000001</v>
      </c>
      <c r="F39" s="90">
        <v>172.91249999999999</v>
      </c>
      <c r="G39" s="372" t="s">
        <v>5348</v>
      </c>
    </row>
    <row r="40" spans="1:7" s="226" customFormat="1" x14ac:dyDescent="0.3">
      <c r="A40" s="89" t="s">
        <v>6782</v>
      </c>
      <c r="B40" s="89" t="s">
        <v>6783</v>
      </c>
      <c r="C40" s="85">
        <v>0</v>
      </c>
      <c r="D40" s="90">
        <v>16</v>
      </c>
      <c r="E40" s="90">
        <v>163</v>
      </c>
      <c r="F40" s="90">
        <v>196.8</v>
      </c>
      <c r="G40" s="372" t="s">
        <v>5348</v>
      </c>
    </row>
    <row r="41" spans="1:7" s="226" customFormat="1" x14ac:dyDescent="0.3">
      <c r="A41" s="89" t="s">
        <v>6782</v>
      </c>
      <c r="B41" s="89" t="s">
        <v>6784</v>
      </c>
      <c r="C41" s="85">
        <v>0</v>
      </c>
      <c r="D41" s="90">
        <v>36</v>
      </c>
      <c r="E41" s="90">
        <v>163</v>
      </c>
      <c r="F41" s="90">
        <v>196.8</v>
      </c>
      <c r="G41" s="372" t="s">
        <v>5348</v>
      </c>
    </row>
    <row r="42" spans="1:7" s="226" customFormat="1" x14ac:dyDescent="0.3">
      <c r="A42" s="89" t="s">
        <v>6782</v>
      </c>
      <c r="B42" s="89" t="s">
        <v>6785</v>
      </c>
      <c r="C42" s="85">
        <v>0</v>
      </c>
      <c r="D42" s="90">
        <v>20</v>
      </c>
      <c r="E42" s="90">
        <v>163</v>
      </c>
      <c r="F42" s="90">
        <v>196.8</v>
      </c>
      <c r="G42" s="372" t="s">
        <v>5348</v>
      </c>
    </row>
    <row r="43" spans="1:7" s="226" customFormat="1" x14ac:dyDescent="0.3">
      <c r="A43" s="89" t="s">
        <v>6786</v>
      </c>
      <c r="B43" s="89" t="s">
        <v>6787</v>
      </c>
      <c r="C43" s="85">
        <f>14-5</f>
        <v>9</v>
      </c>
      <c r="D43" s="90">
        <v>0</v>
      </c>
      <c r="E43" s="90">
        <v>11559.85</v>
      </c>
      <c r="F43" s="90">
        <v>13617.45</v>
      </c>
      <c r="G43" s="372"/>
    </row>
    <row r="44" spans="1:7" s="226" customFormat="1" x14ac:dyDescent="0.3">
      <c r="A44" s="89" t="s">
        <v>6788</v>
      </c>
      <c r="B44" s="89" t="s">
        <v>6789</v>
      </c>
      <c r="C44" s="85">
        <f>8-3</f>
        <v>5</v>
      </c>
      <c r="D44" s="90">
        <v>0</v>
      </c>
      <c r="E44" s="90">
        <v>14607.1</v>
      </c>
      <c r="F44" s="90">
        <v>17133.148000000001</v>
      </c>
      <c r="G44" s="372"/>
    </row>
    <row r="45" spans="1:7" s="226" customFormat="1" x14ac:dyDescent="0.3">
      <c r="A45" s="89" t="s">
        <v>6790</v>
      </c>
      <c r="B45" s="89" t="s">
        <v>6791</v>
      </c>
      <c r="C45" s="85">
        <v>1</v>
      </c>
      <c r="D45" s="90">
        <v>0</v>
      </c>
      <c r="E45" s="90">
        <v>16841.650000000001</v>
      </c>
      <c r="F45" s="90">
        <v>16841.650000000001</v>
      </c>
      <c r="G45" s="372"/>
    </row>
    <row r="46" spans="1:7" s="226" customFormat="1" x14ac:dyDescent="0.3">
      <c r="A46" s="89" t="s">
        <v>6792</v>
      </c>
      <c r="B46" s="89" t="s">
        <v>6793</v>
      </c>
      <c r="C46" s="85">
        <f>2+2</f>
        <v>4</v>
      </c>
      <c r="D46" s="90">
        <v>0</v>
      </c>
      <c r="E46" s="90">
        <v>12671.2</v>
      </c>
      <c r="F46" s="90">
        <v>12671.2</v>
      </c>
      <c r="G46" s="372"/>
    </row>
    <row r="47" spans="1:7" s="226" customFormat="1" x14ac:dyDescent="0.3">
      <c r="A47" s="89" t="s">
        <v>6794</v>
      </c>
      <c r="B47" s="89" t="s">
        <v>6795</v>
      </c>
      <c r="C47" s="85">
        <v>9</v>
      </c>
      <c r="D47" s="90">
        <v>0</v>
      </c>
      <c r="E47" s="90">
        <v>17339.75</v>
      </c>
      <c r="F47" s="90">
        <v>20426.2</v>
      </c>
      <c r="G47" s="372"/>
    </row>
    <row r="48" spans="1:7" s="226" customFormat="1" x14ac:dyDescent="0.3">
      <c r="A48" s="89" t="s">
        <v>6796</v>
      </c>
      <c r="B48" s="89" t="s">
        <v>6797</v>
      </c>
      <c r="C48" s="85">
        <v>11</v>
      </c>
      <c r="D48" s="90">
        <v>0</v>
      </c>
      <c r="E48" s="90">
        <v>21910.6</v>
      </c>
      <c r="F48" s="90">
        <v>25699.75</v>
      </c>
      <c r="G48" s="372"/>
    </row>
    <row r="49" spans="1:7" s="226" customFormat="1" x14ac:dyDescent="0.3">
      <c r="A49" s="89" t="s">
        <v>6798</v>
      </c>
      <c r="B49" s="89" t="s">
        <v>6799</v>
      </c>
      <c r="C49" s="85">
        <v>1</v>
      </c>
      <c r="D49" s="90">
        <v>0</v>
      </c>
      <c r="E49" s="90">
        <v>25262.5</v>
      </c>
      <c r="F49" s="90">
        <v>25262.5</v>
      </c>
      <c r="G49" s="372"/>
    </row>
    <row r="50" spans="1:7" s="226" customFormat="1" x14ac:dyDescent="0.3">
      <c r="A50" s="89" t="s">
        <v>6800</v>
      </c>
      <c r="B50" s="89" t="s">
        <v>6801</v>
      </c>
      <c r="C50" s="85">
        <v>11</v>
      </c>
      <c r="D50" s="90">
        <v>0</v>
      </c>
      <c r="E50" s="90">
        <v>19006.75</v>
      </c>
      <c r="F50" s="90">
        <v>22955.599999999999</v>
      </c>
      <c r="G50" s="372"/>
    </row>
    <row r="51" spans="1:7" s="226" customFormat="1" x14ac:dyDescent="0.3">
      <c r="A51" s="89" t="s">
        <v>6802</v>
      </c>
      <c r="B51" s="89" t="s">
        <v>6803</v>
      </c>
      <c r="C51" s="85">
        <f>2+1</f>
        <v>3</v>
      </c>
      <c r="D51" s="90">
        <v>0</v>
      </c>
      <c r="E51" s="90">
        <v>29214.151999999998</v>
      </c>
      <c r="F51" s="90">
        <v>34266.346000000005</v>
      </c>
      <c r="G51" s="372"/>
    </row>
    <row r="52" spans="1:7" s="226" customFormat="1" x14ac:dyDescent="0.3">
      <c r="A52" s="89" t="s">
        <v>6804</v>
      </c>
      <c r="B52" s="89" t="s">
        <v>6805</v>
      </c>
      <c r="C52" s="85">
        <f>6+1</f>
        <v>7</v>
      </c>
      <c r="D52" s="90">
        <v>0</v>
      </c>
      <c r="E52" s="90">
        <v>13006.103999999999</v>
      </c>
      <c r="F52" s="90">
        <v>15385.302</v>
      </c>
      <c r="G52" s="372"/>
    </row>
    <row r="53" spans="1:7" s="226" customFormat="1" x14ac:dyDescent="0.3">
      <c r="A53" s="89" t="s">
        <v>6806</v>
      </c>
      <c r="B53" s="89" t="s">
        <v>6807</v>
      </c>
      <c r="C53" s="85">
        <f>9+3</f>
        <v>12</v>
      </c>
      <c r="D53" s="90">
        <v>0</v>
      </c>
      <c r="E53" s="90">
        <v>10164.398000000001</v>
      </c>
      <c r="F53" s="90">
        <v>12211.648000000001</v>
      </c>
      <c r="G53" s="372"/>
    </row>
    <row r="54" spans="1:7" s="226" customFormat="1" x14ac:dyDescent="0.3">
      <c r="A54" s="89" t="s">
        <v>6808</v>
      </c>
      <c r="B54" s="89" t="s">
        <v>6809</v>
      </c>
      <c r="C54" s="85">
        <v>1</v>
      </c>
      <c r="D54" s="90">
        <v>0</v>
      </c>
      <c r="E54" s="90">
        <v>10164.4</v>
      </c>
      <c r="F54" s="90">
        <v>10164.4</v>
      </c>
      <c r="G54" s="372"/>
    </row>
    <row r="55" spans="1:7" s="226" customFormat="1" x14ac:dyDescent="0.3">
      <c r="A55" s="89" t="s">
        <v>6810</v>
      </c>
      <c r="B55" s="89" t="s">
        <v>4410</v>
      </c>
      <c r="C55" s="85">
        <v>1</v>
      </c>
      <c r="D55" s="90">
        <v>0</v>
      </c>
      <c r="E55" s="90">
        <v>10164.4</v>
      </c>
      <c r="F55" s="90">
        <v>10164.4</v>
      </c>
      <c r="G55" s="372"/>
    </row>
    <row r="56" spans="1:7" s="226" customFormat="1" x14ac:dyDescent="0.3">
      <c r="A56" s="89" t="s">
        <v>6811</v>
      </c>
      <c r="B56" s="89" t="s">
        <v>4538</v>
      </c>
      <c r="C56" s="85">
        <v>17</v>
      </c>
      <c r="D56" s="90">
        <v>0</v>
      </c>
      <c r="E56" s="90">
        <v>10164.398000000001</v>
      </c>
      <c r="F56" s="90">
        <v>12211.648000000001</v>
      </c>
      <c r="G56" s="372"/>
    </row>
    <row r="57" spans="1:7" s="226" customFormat="1" x14ac:dyDescent="0.3">
      <c r="A57" s="89" t="s">
        <v>6812</v>
      </c>
      <c r="B57" s="89" t="s">
        <v>6813</v>
      </c>
      <c r="C57" s="85">
        <v>2</v>
      </c>
      <c r="D57" s="90">
        <v>0</v>
      </c>
      <c r="E57" s="90">
        <v>10164.398000000001</v>
      </c>
      <c r="F57" s="90">
        <v>12211.648000000001</v>
      </c>
      <c r="G57" s="372"/>
    </row>
    <row r="58" spans="1:7" s="226" customFormat="1" x14ac:dyDescent="0.3">
      <c r="A58" s="89" t="s">
        <v>6814</v>
      </c>
      <c r="B58" s="89" t="s">
        <v>4555</v>
      </c>
      <c r="C58" s="85">
        <f>6-1</f>
        <v>5</v>
      </c>
      <c r="D58" s="90">
        <v>0</v>
      </c>
      <c r="E58" s="90">
        <v>13006.103999999999</v>
      </c>
      <c r="F58" s="90">
        <v>15385.302</v>
      </c>
      <c r="G58" s="372"/>
    </row>
    <row r="59" spans="1:7" s="226" customFormat="1" x14ac:dyDescent="0.3">
      <c r="A59" s="89" t="s">
        <v>6815</v>
      </c>
      <c r="B59" s="89" t="s">
        <v>6816</v>
      </c>
      <c r="C59" s="85">
        <v>17</v>
      </c>
      <c r="D59" s="90">
        <v>0</v>
      </c>
      <c r="E59" s="90">
        <v>10164.398000000001</v>
      </c>
      <c r="F59" s="90">
        <v>12211.648000000001</v>
      </c>
      <c r="G59" s="372"/>
    </row>
    <row r="60" spans="1:7" s="226" customFormat="1" x14ac:dyDescent="0.3">
      <c r="A60" s="89" t="s">
        <v>6817</v>
      </c>
      <c r="B60" s="89" t="s">
        <v>4713</v>
      </c>
      <c r="C60" s="85">
        <v>2</v>
      </c>
      <c r="D60" s="90">
        <v>0</v>
      </c>
      <c r="E60" s="90">
        <v>12833.954</v>
      </c>
      <c r="F60" s="90">
        <v>12833.954</v>
      </c>
      <c r="G60" s="372"/>
    </row>
    <row r="61" spans="1:7" s="226" customFormat="1" x14ac:dyDescent="0.3">
      <c r="A61" s="89" t="s">
        <v>6818</v>
      </c>
      <c r="B61" s="89" t="s">
        <v>5304</v>
      </c>
      <c r="C61" s="85">
        <v>3</v>
      </c>
      <c r="D61" s="90">
        <v>0</v>
      </c>
      <c r="E61" s="90">
        <v>10164.4</v>
      </c>
      <c r="F61" s="90">
        <v>12211.65</v>
      </c>
      <c r="G61" s="372"/>
    </row>
    <row r="62" spans="1:7" s="226" customFormat="1" x14ac:dyDescent="0.3">
      <c r="A62" s="89" t="s">
        <v>6819</v>
      </c>
      <c r="B62" s="89" t="s">
        <v>4417</v>
      </c>
      <c r="C62" s="85">
        <v>6</v>
      </c>
      <c r="D62" s="90">
        <v>0</v>
      </c>
      <c r="E62" s="90">
        <v>11209.848000000002</v>
      </c>
      <c r="F62" s="90">
        <v>13460.7</v>
      </c>
      <c r="G62" s="372"/>
    </row>
    <row r="63" spans="1:7" s="226" customFormat="1" ht="19.95" customHeight="1" x14ac:dyDescent="0.3">
      <c r="A63" s="386"/>
      <c r="B63" s="387" t="s">
        <v>4302</v>
      </c>
      <c r="C63" s="388">
        <f>SUM(C23:C62)</f>
        <v>172</v>
      </c>
      <c r="D63" s="389">
        <f>SUM(D23:D62)</f>
        <v>1749</v>
      </c>
      <c r="E63" s="390"/>
      <c r="F63" s="390"/>
      <c r="G63" s="372"/>
    </row>
    <row r="64" spans="1:7" s="226" customFormat="1" ht="19.95" customHeight="1" x14ac:dyDescent="0.25">
      <c r="A64" s="386"/>
      <c r="B64" s="386"/>
      <c r="C64" s="391"/>
      <c r="D64" s="392"/>
      <c r="E64" s="390"/>
      <c r="F64" s="390"/>
      <c r="G64" s="372"/>
    </row>
    <row r="65" spans="1:7" s="226" customFormat="1" ht="19.95" customHeight="1" x14ac:dyDescent="0.3">
      <c r="A65" s="393" t="s">
        <v>517</v>
      </c>
      <c r="B65" s="393" t="s">
        <v>517</v>
      </c>
      <c r="C65" s="394" t="s">
        <v>517</v>
      </c>
      <c r="D65" s="394"/>
      <c r="E65" s="395" t="s">
        <v>517</v>
      </c>
      <c r="F65" s="395" t="s">
        <v>517</v>
      </c>
      <c r="G65" s="372"/>
    </row>
    <row r="66" spans="1:7" s="226" customFormat="1" ht="19.95" customHeight="1" x14ac:dyDescent="0.3">
      <c r="A66" s="744" t="s">
        <v>4234</v>
      </c>
      <c r="B66" s="744" t="s">
        <v>4233</v>
      </c>
      <c r="C66" s="382" t="s">
        <v>517</v>
      </c>
      <c r="D66" s="382"/>
      <c r="E66" s="383" t="s">
        <v>517</v>
      </c>
      <c r="F66" s="383" t="s">
        <v>517</v>
      </c>
      <c r="G66" s="372"/>
    </row>
    <row r="67" spans="1:7" s="226" customFormat="1" x14ac:dyDescent="0.3">
      <c r="A67" s="42" t="s">
        <v>4303</v>
      </c>
      <c r="B67" s="42" t="s">
        <v>4303</v>
      </c>
      <c r="C67" s="78">
        <v>0</v>
      </c>
      <c r="D67" s="72">
        <v>0</v>
      </c>
      <c r="E67" s="72">
        <v>0</v>
      </c>
      <c r="F67" s="77">
        <v>0</v>
      </c>
      <c r="G67" s="372"/>
    </row>
    <row r="68" spans="1:7" s="226" customFormat="1" ht="19.95" customHeight="1" x14ac:dyDescent="0.3">
      <c r="A68" s="396" t="s">
        <v>517</v>
      </c>
      <c r="B68" s="387" t="s">
        <v>4304</v>
      </c>
      <c r="C68" s="388">
        <f>SUM(C67:C67)</f>
        <v>0</v>
      </c>
      <c r="D68" s="389">
        <f>SUM(D67:D67)</f>
        <v>0</v>
      </c>
      <c r="E68" s="397" t="s">
        <v>517</v>
      </c>
      <c r="F68" s="397" t="s">
        <v>517</v>
      </c>
      <c r="G68" s="398"/>
    </row>
    <row r="69" spans="1:7" s="226" customFormat="1" ht="19.95" customHeight="1" x14ac:dyDescent="0.3">
      <c r="A69" s="399"/>
      <c r="B69" s="393"/>
      <c r="C69" s="394"/>
      <c r="D69" s="394"/>
      <c r="E69" s="395"/>
      <c r="F69" s="395"/>
      <c r="G69" s="395"/>
    </row>
    <row r="70" spans="1:7" s="226" customFormat="1" ht="19.95" customHeight="1" x14ac:dyDescent="0.3">
      <c r="A70" s="399"/>
      <c r="B70" s="400" t="s">
        <v>4235</v>
      </c>
      <c r="C70" s="401">
        <f>SUM(C19,C63,C68)</f>
        <v>199</v>
      </c>
      <c r="D70" s="401">
        <f>SUM(D63,D19,D68)</f>
        <v>1749</v>
      </c>
      <c r="E70" s="395"/>
      <c r="F70" s="395"/>
      <c r="G70" s="395"/>
    </row>
    <row r="71" spans="1:7" s="226" customFormat="1" ht="19.95" customHeight="1" x14ac:dyDescent="0.3">
      <c r="A71" s="399"/>
      <c r="B71" s="399"/>
      <c r="C71" s="394"/>
      <c r="D71" s="394"/>
      <c r="E71" s="395"/>
      <c r="F71" s="395"/>
      <c r="G71" s="395"/>
    </row>
    <row r="72" spans="1:7" s="226" customFormat="1" ht="19.95" customHeight="1" x14ac:dyDescent="0.3">
      <c r="A72" s="399"/>
      <c r="B72" s="399"/>
      <c r="C72" s="394"/>
      <c r="D72" s="394"/>
      <c r="E72" s="395"/>
      <c r="F72" s="395"/>
      <c r="G72" s="395"/>
    </row>
    <row r="73" spans="1:7" s="226" customFormat="1" ht="19.95" customHeight="1" x14ac:dyDescent="0.3">
      <c r="A73" s="745" t="s">
        <v>4231</v>
      </c>
      <c r="B73" s="745"/>
      <c r="C73" s="402" t="s">
        <v>517</v>
      </c>
      <c r="D73" s="402"/>
      <c r="E73" s="384" t="s">
        <v>517</v>
      </c>
      <c r="F73" s="384" t="s">
        <v>517</v>
      </c>
      <c r="G73" s="384"/>
    </row>
    <row r="74" spans="1:7" s="226" customFormat="1" ht="19.95" customHeight="1" x14ac:dyDescent="0.25">
      <c r="A74" s="744" t="s">
        <v>4305</v>
      </c>
      <c r="B74" s="744"/>
      <c r="C74" s="363"/>
      <c r="D74" s="363"/>
      <c r="E74" s="363"/>
      <c r="F74" s="363"/>
      <c r="G74" s="363"/>
    </row>
    <row r="75" spans="1:7" s="226" customFormat="1" x14ac:dyDescent="0.3">
      <c r="A75" s="42" t="s">
        <v>4303</v>
      </c>
      <c r="B75" s="42" t="s">
        <v>4303</v>
      </c>
      <c r="C75" s="78">
        <v>0</v>
      </c>
      <c r="D75" s="72">
        <v>0</v>
      </c>
      <c r="E75" s="72">
        <v>0</v>
      </c>
      <c r="F75" s="77">
        <v>0</v>
      </c>
      <c r="G75" s="74"/>
    </row>
    <row r="76" spans="1:7" s="226" customFormat="1" ht="19.95" customHeight="1" x14ac:dyDescent="0.25">
      <c r="A76" s="396" t="s">
        <v>517</v>
      </c>
      <c r="B76" s="387" t="s">
        <v>4306</v>
      </c>
      <c r="C76" s="403">
        <f>SUM(C74:C75)</f>
        <v>0</v>
      </c>
      <c r="D76" s="404">
        <f>SUM(D74:D75)</f>
        <v>0</v>
      </c>
      <c r="E76" s="397" t="s">
        <v>517</v>
      </c>
      <c r="F76" s="397" t="s">
        <v>517</v>
      </c>
      <c r="G76" s="363"/>
    </row>
    <row r="77" spans="1:7" s="226" customFormat="1" ht="19.95" customHeight="1" x14ac:dyDescent="0.25">
      <c r="A77" s="399" t="s">
        <v>517</v>
      </c>
      <c r="B77" s="405" t="s">
        <v>517</v>
      </c>
      <c r="C77" s="406"/>
      <c r="D77" s="406"/>
      <c r="E77" s="363"/>
      <c r="F77" s="363"/>
      <c r="G77" s="363"/>
    </row>
    <row r="78" spans="1:7" s="226" customFormat="1" ht="19.95" customHeight="1" x14ac:dyDescent="0.25">
      <c r="A78" s="739" t="s">
        <v>4237</v>
      </c>
      <c r="B78" s="740"/>
      <c r="C78" s="406"/>
      <c r="D78" s="406"/>
      <c r="E78" s="363"/>
      <c r="F78" s="363"/>
      <c r="G78" s="363"/>
    </row>
    <row r="79" spans="1:7" s="226" customFormat="1" x14ac:dyDescent="0.25">
      <c r="A79" s="42" t="s">
        <v>4303</v>
      </c>
      <c r="B79" s="42" t="s">
        <v>4303</v>
      </c>
      <c r="C79" s="78">
        <v>0</v>
      </c>
      <c r="D79" s="72">
        <v>0</v>
      </c>
      <c r="E79" s="72">
        <v>0</v>
      </c>
      <c r="F79" s="77">
        <v>0</v>
      </c>
      <c r="G79" s="363"/>
    </row>
    <row r="80" spans="1:7" s="226" customFormat="1" ht="19.95" customHeight="1" x14ac:dyDescent="0.25">
      <c r="A80" s="407" t="s">
        <v>517</v>
      </c>
      <c r="B80" s="408" t="s">
        <v>4307</v>
      </c>
      <c r="C80" s="409">
        <f>SUM(C79:C79)</f>
        <v>0</v>
      </c>
      <c r="D80" s="410">
        <f>SUM(D79:D79)</f>
        <v>0</v>
      </c>
      <c r="E80" s="397" t="s">
        <v>517</v>
      </c>
      <c r="F80" s="397" t="s">
        <v>517</v>
      </c>
      <c r="G80" s="363"/>
    </row>
    <row r="81" spans="1:7" s="226" customFormat="1" ht="19.95" customHeight="1" x14ac:dyDescent="0.25">
      <c r="A81" s="363"/>
      <c r="B81" s="363"/>
      <c r="C81" s="406"/>
      <c r="D81" s="406"/>
      <c r="E81" s="363"/>
      <c r="F81" s="363"/>
      <c r="G81" s="363"/>
    </row>
    <row r="82" spans="1:7" s="226" customFormat="1" ht="19.95" customHeight="1" x14ac:dyDescent="0.25">
      <c r="A82" s="73" t="s">
        <v>6820</v>
      </c>
      <c r="B82" s="363"/>
      <c r="C82" s="406"/>
      <c r="D82" s="406"/>
      <c r="E82" s="363"/>
      <c r="F82" s="363"/>
      <c r="G82" s="363"/>
    </row>
  </sheetData>
  <mergeCells count="16">
    <mergeCell ref="A3:F3"/>
    <mergeCell ref="A78:B78"/>
    <mergeCell ref="A2:G2"/>
    <mergeCell ref="A4:G4"/>
    <mergeCell ref="A5:G5"/>
    <mergeCell ref="A6:G6"/>
    <mergeCell ref="A8:A9"/>
    <mergeCell ref="B8:B9"/>
    <mergeCell ref="C8:C9"/>
    <mergeCell ref="D8:D9"/>
    <mergeCell ref="E8:F8"/>
    <mergeCell ref="A11:B11"/>
    <mergeCell ref="A22:B22"/>
    <mergeCell ref="A66:B66"/>
    <mergeCell ref="A73:B73"/>
    <mergeCell ref="A74:B74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H3674"/>
  <sheetViews>
    <sheetView showGridLines="0" workbookViewId="0"/>
    <sheetView workbookViewId="1"/>
  </sheetViews>
  <sheetFormatPr baseColWidth="10" defaultRowHeight="14.4" x14ac:dyDescent="0.3"/>
  <cols>
    <col min="2" max="4" width="7.6640625" customWidth="1"/>
    <col min="5" max="5" width="105.6640625" customWidth="1"/>
    <col min="6" max="7" width="15.6640625" customWidth="1"/>
  </cols>
  <sheetData>
    <row r="2" spans="2:8" x14ac:dyDescent="0.3">
      <c r="B2" s="636" t="s">
        <v>4204</v>
      </c>
      <c r="C2" s="637"/>
      <c r="D2" s="637"/>
      <c r="E2" s="637"/>
      <c r="F2" s="637"/>
      <c r="G2" s="637"/>
    </row>
    <row r="3" spans="2:8" x14ac:dyDescent="0.3">
      <c r="B3" s="646" t="s">
        <v>1</v>
      </c>
      <c r="C3" s="646" t="s">
        <v>1</v>
      </c>
      <c r="D3" s="646" t="s">
        <v>1</v>
      </c>
      <c r="E3" s="646" t="s">
        <v>1</v>
      </c>
      <c r="F3" s="646" t="s">
        <v>1</v>
      </c>
      <c r="G3" s="646" t="s">
        <v>1</v>
      </c>
      <c r="H3" s="27"/>
    </row>
    <row r="4" spans="2:8" x14ac:dyDescent="0.3">
      <c r="B4" s="647" t="s">
        <v>3308</v>
      </c>
      <c r="C4" s="647" t="s">
        <v>3308</v>
      </c>
      <c r="D4" s="647" t="s">
        <v>3308</v>
      </c>
      <c r="E4" s="647" t="s">
        <v>3308</v>
      </c>
      <c r="F4" s="647" t="s">
        <v>3308</v>
      </c>
      <c r="G4" s="647" t="s">
        <v>3308</v>
      </c>
      <c r="H4" s="27"/>
    </row>
    <row r="5" spans="2:8" x14ac:dyDescent="0.3">
      <c r="B5" s="647" t="s">
        <v>3309</v>
      </c>
      <c r="C5" s="647" t="s">
        <v>3309</v>
      </c>
      <c r="D5" s="647" t="s">
        <v>3309</v>
      </c>
      <c r="E5" s="647" t="s">
        <v>3309</v>
      </c>
      <c r="F5" s="647" t="s">
        <v>3309</v>
      </c>
      <c r="G5" s="647" t="s">
        <v>3309</v>
      </c>
      <c r="H5" s="27"/>
    </row>
    <row r="6" spans="2:8" x14ac:dyDescent="0.3">
      <c r="B6" s="648" t="s">
        <v>3310</v>
      </c>
      <c r="C6" s="648" t="s">
        <v>3310</v>
      </c>
      <c r="D6" s="648" t="s">
        <v>3310</v>
      </c>
      <c r="E6" s="648" t="s">
        <v>3310</v>
      </c>
      <c r="F6" s="648" t="s">
        <v>3310</v>
      </c>
      <c r="G6" s="648" t="s">
        <v>3310</v>
      </c>
      <c r="H6" s="27"/>
    </row>
    <row r="7" spans="2:8" x14ac:dyDescent="0.3">
      <c r="B7" s="641" t="s">
        <v>3311</v>
      </c>
      <c r="C7" s="641" t="s">
        <v>3311</v>
      </c>
      <c r="D7" s="641" t="s">
        <v>3311</v>
      </c>
      <c r="E7" s="641" t="s">
        <v>3311</v>
      </c>
      <c r="F7" s="14">
        <v>2026</v>
      </c>
      <c r="G7" s="14">
        <v>2025</v>
      </c>
    </row>
    <row r="8" spans="2:8" x14ac:dyDescent="0.3">
      <c r="B8" s="642" t="s">
        <v>3312</v>
      </c>
      <c r="C8" s="642" t="s">
        <v>3312</v>
      </c>
      <c r="D8" s="642" t="s">
        <v>3312</v>
      </c>
      <c r="E8" s="642" t="s">
        <v>3312</v>
      </c>
      <c r="F8" s="10" t="s">
        <v>517</v>
      </c>
      <c r="G8" s="10" t="s">
        <v>517</v>
      </c>
    </row>
    <row r="9" spans="2:8" x14ac:dyDescent="0.3">
      <c r="B9" s="17" t="s">
        <v>517</v>
      </c>
      <c r="C9" s="645" t="s">
        <v>3322</v>
      </c>
      <c r="D9" s="645" t="s">
        <v>3322</v>
      </c>
      <c r="E9" s="645" t="s">
        <v>3322</v>
      </c>
      <c r="F9" s="10" t="s">
        <v>54</v>
      </c>
      <c r="G9" s="10" t="s">
        <v>3478</v>
      </c>
    </row>
    <row r="10" spans="2:8" x14ac:dyDescent="0.3">
      <c r="B10" s="18" t="s">
        <v>517</v>
      </c>
      <c r="C10" s="19" t="s">
        <v>517</v>
      </c>
      <c r="D10" s="644" t="s">
        <v>3324</v>
      </c>
      <c r="E10" s="644" t="s">
        <v>3324</v>
      </c>
      <c r="F10" s="4">
        <v>0</v>
      </c>
      <c r="G10" s="4">
        <v>0</v>
      </c>
    </row>
    <row r="11" spans="2:8" x14ac:dyDescent="0.3">
      <c r="B11" s="18" t="s">
        <v>517</v>
      </c>
      <c r="C11" s="19" t="s">
        <v>517</v>
      </c>
      <c r="D11" s="644" t="s">
        <v>3325</v>
      </c>
      <c r="E11" s="644" t="s">
        <v>3325</v>
      </c>
      <c r="F11" s="4">
        <v>0</v>
      </c>
      <c r="G11" s="4">
        <v>0</v>
      </c>
    </row>
    <row r="12" spans="2:8" x14ac:dyDescent="0.3">
      <c r="B12" s="18" t="s">
        <v>517</v>
      </c>
      <c r="C12" s="19" t="s">
        <v>517</v>
      </c>
      <c r="D12" s="644" t="s">
        <v>3326</v>
      </c>
      <c r="E12" s="644" t="s">
        <v>3326</v>
      </c>
      <c r="F12" s="4">
        <v>0</v>
      </c>
      <c r="G12" s="4">
        <v>0</v>
      </c>
    </row>
    <row r="13" spans="2:8" x14ac:dyDescent="0.3">
      <c r="B13" s="18" t="s">
        <v>517</v>
      </c>
      <c r="C13" s="19" t="s">
        <v>517</v>
      </c>
      <c r="D13" s="644" t="s">
        <v>3327</v>
      </c>
      <c r="E13" s="644" t="s">
        <v>3327</v>
      </c>
      <c r="F13" s="4">
        <v>0</v>
      </c>
      <c r="G13" s="4">
        <v>0</v>
      </c>
    </row>
    <row r="14" spans="2:8" x14ac:dyDescent="0.3">
      <c r="B14" s="18" t="s">
        <v>517</v>
      </c>
      <c r="C14" s="19" t="s">
        <v>517</v>
      </c>
      <c r="D14" s="644" t="s">
        <v>3328</v>
      </c>
      <c r="E14" s="644" t="s">
        <v>3328</v>
      </c>
      <c r="F14" s="4">
        <v>0</v>
      </c>
      <c r="G14" s="4">
        <v>0</v>
      </c>
    </row>
    <row r="15" spans="2:8" x14ac:dyDescent="0.3">
      <c r="B15" s="18" t="s">
        <v>517</v>
      </c>
      <c r="C15" s="19" t="s">
        <v>517</v>
      </c>
      <c r="D15" s="644" t="s">
        <v>3329</v>
      </c>
      <c r="E15" s="644" t="s">
        <v>3329</v>
      </c>
      <c r="F15" s="4">
        <v>0</v>
      </c>
      <c r="G15" s="4">
        <v>0</v>
      </c>
    </row>
    <row r="16" spans="2:8" x14ac:dyDescent="0.3">
      <c r="B16" s="18" t="s">
        <v>517</v>
      </c>
      <c r="C16" s="19" t="s">
        <v>517</v>
      </c>
      <c r="D16" s="644" t="s">
        <v>3330</v>
      </c>
      <c r="E16" s="644" t="s">
        <v>3330</v>
      </c>
      <c r="F16" s="4" t="s">
        <v>3382</v>
      </c>
      <c r="G16" s="4" t="s">
        <v>3479</v>
      </c>
    </row>
    <row r="17" spans="2:7" x14ac:dyDescent="0.3">
      <c r="B17" s="18" t="s">
        <v>517</v>
      </c>
      <c r="C17" s="19" t="s">
        <v>517</v>
      </c>
      <c r="D17" s="644" t="s">
        <v>3331</v>
      </c>
      <c r="E17" s="644" t="s">
        <v>3331</v>
      </c>
      <c r="F17" s="4">
        <v>0</v>
      </c>
      <c r="G17" s="4">
        <v>0</v>
      </c>
    </row>
    <row r="18" spans="2:7" x14ac:dyDescent="0.3">
      <c r="B18" s="18" t="s">
        <v>517</v>
      </c>
      <c r="C18" s="19" t="s">
        <v>517</v>
      </c>
      <c r="D18" s="644" t="s">
        <v>3332</v>
      </c>
      <c r="E18" s="644" t="s">
        <v>3332</v>
      </c>
      <c r="F18" s="4" t="s">
        <v>3383</v>
      </c>
      <c r="G18" s="4" t="s">
        <v>3480</v>
      </c>
    </row>
    <row r="19" spans="2:7" x14ac:dyDescent="0.3">
      <c r="B19" s="18" t="s">
        <v>517</v>
      </c>
      <c r="C19" s="19" t="s">
        <v>517</v>
      </c>
      <c r="D19" s="644" t="s">
        <v>3333</v>
      </c>
      <c r="E19" s="644" t="s">
        <v>3333</v>
      </c>
      <c r="F19" s="4">
        <v>0</v>
      </c>
      <c r="G19" s="4">
        <v>0</v>
      </c>
    </row>
    <row r="20" spans="2:7" x14ac:dyDescent="0.3">
      <c r="B20" s="643" t="s">
        <v>517</v>
      </c>
      <c r="C20" s="643" t="s">
        <v>517</v>
      </c>
      <c r="D20" s="643" t="s">
        <v>517</v>
      </c>
      <c r="E20" s="643" t="s">
        <v>517</v>
      </c>
      <c r="F20" s="4" t="s">
        <v>517</v>
      </c>
      <c r="G20" s="4" t="s">
        <v>517</v>
      </c>
    </row>
    <row r="21" spans="2:7" x14ac:dyDescent="0.3">
      <c r="B21" s="17" t="s">
        <v>517</v>
      </c>
      <c r="C21" s="645" t="s">
        <v>3323</v>
      </c>
      <c r="D21" s="645" t="s">
        <v>3323</v>
      </c>
      <c r="E21" s="645" t="s">
        <v>3323</v>
      </c>
      <c r="F21" s="10" t="s">
        <v>54</v>
      </c>
      <c r="G21" s="10" t="s">
        <v>3478</v>
      </c>
    </row>
    <row r="22" spans="2:7" x14ac:dyDescent="0.3">
      <c r="B22" s="18" t="s">
        <v>517</v>
      </c>
      <c r="C22" s="19" t="s">
        <v>517</v>
      </c>
      <c r="D22" s="644" t="s">
        <v>3334</v>
      </c>
      <c r="E22" s="644" t="s">
        <v>3334</v>
      </c>
      <c r="F22" s="4" t="s">
        <v>518</v>
      </c>
      <c r="G22" s="4" t="s">
        <v>3481</v>
      </c>
    </row>
    <row r="23" spans="2:7" x14ac:dyDescent="0.3">
      <c r="B23" s="18" t="s">
        <v>517</v>
      </c>
      <c r="C23" s="19" t="s">
        <v>517</v>
      </c>
      <c r="D23" s="644" t="s">
        <v>3335</v>
      </c>
      <c r="E23" s="644" t="s">
        <v>3335</v>
      </c>
      <c r="F23" s="4" t="s">
        <v>528</v>
      </c>
      <c r="G23" s="4" t="s">
        <v>533</v>
      </c>
    </row>
    <row r="24" spans="2:7" x14ac:dyDescent="0.3">
      <c r="B24" s="18" t="s">
        <v>517</v>
      </c>
      <c r="C24" s="19" t="s">
        <v>517</v>
      </c>
      <c r="D24" s="644" t="s">
        <v>3336</v>
      </c>
      <c r="E24" s="644" t="s">
        <v>3336</v>
      </c>
      <c r="F24" s="4" t="s">
        <v>535</v>
      </c>
      <c r="G24" s="4" t="s">
        <v>3482</v>
      </c>
    </row>
    <row r="25" spans="2:7" x14ac:dyDescent="0.3">
      <c r="B25" s="18" t="s">
        <v>517</v>
      </c>
      <c r="C25" s="19" t="s">
        <v>517</v>
      </c>
      <c r="D25" s="644" t="s">
        <v>3337</v>
      </c>
      <c r="E25" s="644" t="s">
        <v>3337</v>
      </c>
      <c r="F25" s="4">
        <v>0</v>
      </c>
      <c r="G25" s="4">
        <v>0</v>
      </c>
    </row>
    <row r="26" spans="2:7" x14ac:dyDescent="0.3">
      <c r="B26" s="18" t="s">
        <v>517</v>
      </c>
      <c r="C26" s="19" t="s">
        <v>517</v>
      </c>
      <c r="D26" s="644" t="s">
        <v>3338</v>
      </c>
      <c r="E26" s="644" t="s">
        <v>3338</v>
      </c>
      <c r="F26" s="4">
        <v>0</v>
      </c>
      <c r="G26" s="4">
        <v>0</v>
      </c>
    </row>
    <row r="27" spans="2:7" x14ac:dyDescent="0.3">
      <c r="B27" s="18" t="s">
        <v>517</v>
      </c>
      <c r="C27" s="19" t="s">
        <v>517</v>
      </c>
      <c r="D27" s="644" t="s">
        <v>3339</v>
      </c>
      <c r="E27" s="644" t="s">
        <v>3339</v>
      </c>
      <c r="F27" s="4">
        <v>0</v>
      </c>
      <c r="G27" s="4">
        <v>0</v>
      </c>
    </row>
    <row r="28" spans="2:7" x14ac:dyDescent="0.3">
      <c r="B28" s="18" t="s">
        <v>517</v>
      </c>
      <c r="C28" s="19" t="s">
        <v>517</v>
      </c>
      <c r="D28" s="644" t="s">
        <v>3340</v>
      </c>
      <c r="E28" s="644" t="s">
        <v>3340</v>
      </c>
      <c r="F28" s="4" t="s">
        <v>550</v>
      </c>
      <c r="G28" s="4" t="s">
        <v>3483</v>
      </c>
    </row>
    <row r="29" spans="2:7" x14ac:dyDescent="0.3">
      <c r="B29" s="18" t="s">
        <v>517</v>
      </c>
      <c r="C29" s="19" t="s">
        <v>517</v>
      </c>
      <c r="D29" s="644" t="s">
        <v>3341</v>
      </c>
      <c r="E29" s="644" t="s">
        <v>3341</v>
      </c>
      <c r="F29" s="4">
        <v>0</v>
      </c>
      <c r="G29" s="4">
        <v>0</v>
      </c>
    </row>
    <row r="30" spans="2:7" x14ac:dyDescent="0.3">
      <c r="B30" s="18" t="s">
        <v>517</v>
      </c>
      <c r="C30" s="19" t="s">
        <v>517</v>
      </c>
      <c r="D30" s="644" t="s">
        <v>3342</v>
      </c>
      <c r="E30" s="644" t="s">
        <v>3342</v>
      </c>
      <c r="F30" s="4">
        <v>0</v>
      </c>
      <c r="G30" s="4">
        <v>0</v>
      </c>
    </row>
    <row r="31" spans="2:7" x14ac:dyDescent="0.3">
      <c r="B31" s="18" t="s">
        <v>517</v>
      </c>
      <c r="C31" s="19" t="s">
        <v>517</v>
      </c>
      <c r="D31" s="644" t="s">
        <v>3343</v>
      </c>
      <c r="E31" s="644" t="s">
        <v>3343</v>
      </c>
      <c r="F31" s="4">
        <v>0</v>
      </c>
      <c r="G31" s="4">
        <v>0</v>
      </c>
    </row>
    <row r="32" spans="2:7" x14ac:dyDescent="0.3">
      <c r="B32" s="18" t="s">
        <v>517</v>
      </c>
      <c r="C32" s="19" t="s">
        <v>517</v>
      </c>
      <c r="D32" s="644" t="s">
        <v>3344</v>
      </c>
      <c r="E32" s="644" t="s">
        <v>3344</v>
      </c>
      <c r="F32" s="4">
        <v>0</v>
      </c>
      <c r="G32" s="4">
        <v>0</v>
      </c>
    </row>
    <row r="33" spans="2:7" x14ac:dyDescent="0.3">
      <c r="B33" s="18" t="s">
        <v>517</v>
      </c>
      <c r="C33" s="19" t="s">
        <v>517</v>
      </c>
      <c r="D33" s="644" t="s">
        <v>3345</v>
      </c>
      <c r="E33" s="644" t="s">
        <v>3345</v>
      </c>
      <c r="F33" s="4">
        <v>0</v>
      </c>
      <c r="G33" s="4">
        <v>0</v>
      </c>
    </row>
    <row r="34" spans="2:7" x14ac:dyDescent="0.3">
      <c r="B34" s="18" t="s">
        <v>517</v>
      </c>
      <c r="C34" s="19" t="s">
        <v>517</v>
      </c>
      <c r="D34" s="644" t="s">
        <v>3346</v>
      </c>
      <c r="E34" s="644" t="s">
        <v>3346</v>
      </c>
      <c r="F34" s="4">
        <v>0</v>
      </c>
      <c r="G34" s="4">
        <v>0</v>
      </c>
    </row>
    <row r="35" spans="2:7" x14ac:dyDescent="0.3">
      <c r="B35" s="18" t="s">
        <v>517</v>
      </c>
      <c r="C35" s="19" t="s">
        <v>517</v>
      </c>
      <c r="D35" s="644" t="s">
        <v>3347</v>
      </c>
      <c r="E35" s="644" t="s">
        <v>3347</v>
      </c>
      <c r="F35" s="4">
        <v>0</v>
      </c>
      <c r="G35" s="4">
        <v>0</v>
      </c>
    </row>
    <row r="36" spans="2:7" x14ac:dyDescent="0.3">
      <c r="B36" s="18" t="s">
        <v>517</v>
      </c>
      <c r="C36" s="19" t="s">
        <v>517</v>
      </c>
      <c r="D36" s="644" t="s">
        <v>3348</v>
      </c>
      <c r="E36" s="644" t="s">
        <v>3348</v>
      </c>
      <c r="F36" s="4">
        <v>0</v>
      </c>
      <c r="G36" s="4">
        <v>0</v>
      </c>
    </row>
    <row r="37" spans="2:7" x14ac:dyDescent="0.3">
      <c r="B37" s="18" t="s">
        <v>517</v>
      </c>
      <c r="C37" s="19" t="s">
        <v>517</v>
      </c>
      <c r="D37" s="644" t="s">
        <v>3349</v>
      </c>
      <c r="E37" s="644" t="s">
        <v>3349</v>
      </c>
      <c r="F37" s="4">
        <v>0</v>
      </c>
      <c r="G37" s="4">
        <v>0</v>
      </c>
    </row>
    <row r="38" spans="2:7" x14ac:dyDescent="0.3">
      <c r="B38" s="642" t="s">
        <v>3313</v>
      </c>
      <c r="C38" s="642" t="s">
        <v>3313</v>
      </c>
      <c r="D38" s="642" t="s">
        <v>3313</v>
      </c>
      <c r="E38" s="642" t="s">
        <v>3313</v>
      </c>
      <c r="F38" s="10">
        <v>0</v>
      </c>
      <c r="G38" s="10">
        <v>0</v>
      </c>
    </row>
    <row r="39" spans="2:7" x14ac:dyDescent="0.3">
      <c r="B39" s="643" t="s">
        <v>517</v>
      </c>
      <c r="C39" s="643" t="s">
        <v>517</v>
      </c>
      <c r="D39" s="643" t="s">
        <v>517</v>
      </c>
      <c r="E39" s="643" t="s">
        <v>517</v>
      </c>
      <c r="F39" s="4" t="s">
        <v>517</v>
      </c>
      <c r="G39" s="4" t="s">
        <v>517</v>
      </c>
    </row>
    <row r="40" spans="2:7" x14ac:dyDescent="0.3">
      <c r="B40" s="642" t="s">
        <v>3314</v>
      </c>
      <c r="C40" s="642" t="s">
        <v>3314</v>
      </c>
      <c r="D40" s="642" t="s">
        <v>3314</v>
      </c>
      <c r="E40" s="642" t="s">
        <v>3314</v>
      </c>
      <c r="F40" s="10" t="s">
        <v>517</v>
      </c>
      <c r="G40" s="10" t="s">
        <v>517</v>
      </c>
    </row>
    <row r="41" spans="2:7" x14ac:dyDescent="0.3">
      <c r="B41" s="17" t="s">
        <v>517</v>
      </c>
      <c r="C41" s="645" t="s">
        <v>3322</v>
      </c>
      <c r="D41" s="645" t="s">
        <v>3322</v>
      </c>
      <c r="E41" s="645" t="s">
        <v>3322</v>
      </c>
      <c r="F41" s="10">
        <v>0</v>
      </c>
      <c r="G41" s="10">
        <v>0</v>
      </c>
    </row>
    <row r="42" spans="2:7" x14ac:dyDescent="0.3">
      <c r="B42" s="18" t="s">
        <v>517</v>
      </c>
      <c r="C42" s="19" t="s">
        <v>517</v>
      </c>
      <c r="D42" s="644" t="s">
        <v>3350</v>
      </c>
      <c r="E42" s="644" t="s">
        <v>3350</v>
      </c>
      <c r="F42" s="4">
        <v>0</v>
      </c>
      <c r="G42" s="4">
        <v>0</v>
      </c>
    </row>
    <row r="43" spans="2:7" x14ac:dyDescent="0.3">
      <c r="B43" s="18" t="s">
        <v>517</v>
      </c>
      <c r="C43" s="19" t="s">
        <v>517</v>
      </c>
      <c r="D43" s="644" t="s">
        <v>3351</v>
      </c>
      <c r="E43" s="644" t="s">
        <v>3351</v>
      </c>
      <c r="F43" s="4">
        <v>0</v>
      </c>
      <c r="G43" s="4">
        <v>0</v>
      </c>
    </row>
    <row r="44" spans="2:7" x14ac:dyDescent="0.3">
      <c r="B44" s="18" t="s">
        <v>517</v>
      </c>
      <c r="C44" s="19" t="s">
        <v>517</v>
      </c>
      <c r="D44" s="644" t="s">
        <v>3352</v>
      </c>
      <c r="E44" s="644" t="s">
        <v>3352</v>
      </c>
      <c r="F44" s="4">
        <v>0</v>
      </c>
      <c r="G44" s="4">
        <v>0</v>
      </c>
    </row>
    <row r="45" spans="2:7" x14ac:dyDescent="0.3">
      <c r="B45" s="643" t="s">
        <v>517</v>
      </c>
      <c r="C45" s="643" t="s">
        <v>517</v>
      </c>
      <c r="D45" s="643" t="s">
        <v>517</v>
      </c>
      <c r="E45" s="643" t="s">
        <v>517</v>
      </c>
      <c r="F45" s="4" t="s">
        <v>517</v>
      </c>
      <c r="G45" s="4" t="s">
        <v>517</v>
      </c>
    </row>
    <row r="46" spans="2:7" x14ac:dyDescent="0.3">
      <c r="B46" s="17" t="s">
        <v>517</v>
      </c>
      <c r="C46" s="645" t="s">
        <v>3323</v>
      </c>
      <c r="D46" s="645" t="s">
        <v>3323</v>
      </c>
      <c r="E46" s="645" t="s">
        <v>3323</v>
      </c>
      <c r="F46" s="10">
        <v>0</v>
      </c>
      <c r="G46" s="10">
        <v>0</v>
      </c>
    </row>
    <row r="47" spans="2:7" x14ac:dyDescent="0.3">
      <c r="B47" s="18" t="s">
        <v>517</v>
      </c>
      <c r="C47" s="19" t="s">
        <v>517</v>
      </c>
      <c r="D47" s="644" t="s">
        <v>3350</v>
      </c>
      <c r="E47" s="644" t="s">
        <v>3350</v>
      </c>
      <c r="F47" s="4">
        <v>0</v>
      </c>
      <c r="G47" s="4">
        <v>0</v>
      </c>
    </row>
    <row r="48" spans="2:7" x14ac:dyDescent="0.3">
      <c r="B48" s="18" t="s">
        <v>517</v>
      </c>
      <c r="C48" s="19" t="s">
        <v>517</v>
      </c>
      <c r="D48" s="644" t="s">
        <v>3351</v>
      </c>
      <c r="E48" s="644" t="s">
        <v>3351</v>
      </c>
      <c r="F48" s="4">
        <v>0</v>
      </c>
      <c r="G48" s="4">
        <v>0</v>
      </c>
    </row>
    <row r="49" spans="2:7" x14ac:dyDescent="0.3">
      <c r="B49" s="18" t="s">
        <v>517</v>
      </c>
      <c r="C49" s="19" t="s">
        <v>517</v>
      </c>
      <c r="D49" s="644" t="s">
        <v>3353</v>
      </c>
      <c r="E49" s="644" t="s">
        <v>3353</v>
      </c>
      <c r="F49" s="4">
        <v>0</v>
      </c>
      <c r="G49" s="4">
        <v>0</v>
      </c>
    </row>
    <row r="50" spans="2:7" x14ac:dyDescent="0.3">
      <c r="B50" s="642" t="s">
        <v>3315</v>
      </c>
      <c r="C50" s="642" t="s">
        <v>3315</v>
      </c>
      <c r="D50" s="642" t="s">
        <v>3315</v>
      </c>
      <c r="E50" s="642" t="s">
        <v>3315</v>
      </c>
      <c r="F50" s="10">
        <v>0</v>
      </c>
      <c r="G50" s="10">
        <v>0</v>
      </c>
    </row>
    <row r="51" spans="2:7" x14ac:dyDescent="0.3">
      <c r="B51" s="643" t="s">
        <v>517</v>
      </c>
      <c r="C51" s="643" t="s">
        <v>517</v>
      </c>
      <c r="D51" s="643" t="s">
        <v>517</v>
      </c>
      <c r="E51" s="643" t="s">
        <v>517</v>
      </c>
      <c r="F51" s="4" t="s">
        <v>517</v>
      </c>
      <c r="G51" s="4" t="s">
        <v>517</v>
      </c>
    </row>
    <row r="52" spans="2:7" x14ac:dyDescent="0.3">
      <c r="B52" s="642" t="s">
        <v>3316</v>
      </c>
      <c r="C52" s="642" t="s">
        <v>3316</v>
      </c>
      <c r="D52" s="642" t="s">
        <v>3316</v>
      </c>
      <c r="E52" s="642" t="s">
        <v>3316</v>
      </c>
      <c r="F52" s="10" t="s">
        <v>517</v>
      </c>
      <c r="G52" s="10" t="s">
        <v>517</v>
      </c>
    </row>
    <row r="53" spans="2:7" x14ac:dyDescent="0.3">
      <c r="B53" s="17" t="s">
        <v>517</v>
      </c>
      <c r="C53" s="645" t="s">
        <v>3322</v>
      </c>
      <c r="D53" s="645" t="s">
        <v>3322</v>
      </c>
      <c r="E53" s="645" t="s">
        <v>3322</v>
      </c>
      <c r="F53" s="10">
        <v>0</v>
      </c>
      <c r="G53" s="10">
        <v>0</v>
      </c>
    </row>
    <row r="54" spans="2:7" x14ac:dyDescent="0.3">
      <c r="B54" s="18" t="s">
        <v>517</v>
      </c>
      <c r="C54" s="19" t="s">
        <v>517</v>
      </c>
      <c r="D54" s="644" t="s">
        <v>3354</v>
      </c>
      <c r="E54" s="644" t="s">
        <v>3354</v>
      </c>
      <c r="F54" s="4">
        <v>0</v>
      </c>
      <c r="G54" s="4">
        <v>0</v>
      </c>
    </row>
    <row r="55" spans="2:7" x14ac:dyDescent="0.3">
      <c r="B55" s="18" t="s">
        <v>517</v>
      </c>
      <c r="C55" s="19" t="s">
        <v>517</v>
      </c>
      <c r="D55" s="19" t="s">
        <v>517</v>
      </c>
      <c r="E55" s="20" t="s">
        <v>3358</v>
      </c>
      <c r="F55" s="4">
        <v>0</v>
      </c>
      <c r="G55" s="4">
        <v>0</v>
      </c>
    </row>
    <row r="56" spans="2:7" x14ac:dyDescent="0.3">
      <c r="B56" s="18" t="s">
        <v>517</v>
      </c>
      <c r="C56" s="19" t="s">
        <v>517</v>
      </c>
      <c r="D56" s="19" t="s">
        <v>517</v>
      </c>
      <c r="E56" s="20" t="s">
        <v>3359</v>
      </c>
      <c r="F56" s="4">
        <v>0</v>
      </c>
      <c r="G56" s="4">
        <v>0</v>
      </c>
    </row>
    <row r="57" spans="2:7" x14ac:dyDescent="0.3">
      <c r="B57" s="18" t="s">
        <v>517</v>
      </c>
      <c r="C57" s="19" t="s">
        <v>517</v>
      </c>
      <c r="D57" s="644" t="s">
        <v>3355</v>
      </c>
      <c r="E57" s="644" t="s">
        <v>3355</v>
      </c>
      <c r="F57" s="4">
        <v>0</v>
      </c>
      <c r="G57" s="4">
        <v>0</v>
      </c>
    </row>
    <row r="58" spans="2:7" x14ac:dyDescent="0.3">
      <c r="B58" s="643" t="s">
        <v>517</v>
      </c>
      <c r="C58" s="643" t="s">
        <v>517</v>
      </c>
      <c r="D58" s="643" t="s">
        <v>517</v>
      </c>
      <c r="E58" s="643" t="s">
        <v>517</v>
      </c>
      <c r="F58" s="4" t="s">
        <v>517</v>
      </c>
      <c r="G58" s="4" t="s">
        <v>517</v>
      </c>
    </row>
    <row r="59" spans="2:7" x14ac:dyDescent="0.3">
      <c r="B59" s="17" t="s">
        <v>517</v>
      </c>
      <c r="C59" s="645" t="s">
        <v>3323</v>
      </c>
      <c r="D59" s="645" t="s">
        <v>3323</v>
      </c>
      <c r="E59" s="645" t="s">
        <v>3323</v>
      </c>
      <c r="F59" s="10">
        <v>0</v>
      </c>
      <c r="G59" s="10">
        <v>0</v>
      </c>
    </row>
    <row r="60" spans="2:7" x14ac:dyDescent="0.3">
      <c r="B60" s="18" t="s">
        <v>517</v>
      </c>
      <c r="C60" s="19" t="s">
        <v>517</v>
      </c>
      <c r="D60" s="644" t="s">
        <v>3356</v>
      </c>
      <c r="E60" s="644" t="s">
        <v>3356</v>
      </c>
      <c r="F60" s="4">
        <v>0</v>
      </c>
      <c r="G60" s="4">
        <v>0</v>
      </c>
    </row>
    <row r="61" spans="2:7" x14ac:dyDescent="0.3">
      <c r="B61" s="18" t="s">
        <v>517</v>
      </c>
      <c r="C61" s="19" t="s">
        <v>517</v>
      </c>
      <c r="D61" s="19" t="s">
        <v>517</v>
      </c>
      <c r="E61" s="20" t="s">
        <v>3358</v>
      </c>
      <c r="F61" s="4">
        <v>0</v>
      </c>
      <c r="G61" s="4">
        <v>0</v>
      </c>
    </row>
    <row r="62" spans="2:7" x14ac:dyDescent="0.3">
      <c r="B62" s="18" t="s">
        <v>517</v>
      </c>
      <c r="C62" s="19" t="s">
        <v>517</v>
      </c>
      <c r="D62" s="19" t="s">
        <v>517</v>
      </c>
      <c r="E62" s="20" t="s">
        <v>3359</v>
      </c>
      <c r="F62" s="4">
        <v>0</v>
      </c>
      <c r="G62" s="4">
        <v>0</v>
      </c>
    </row>
    <row r="63" spans="2:7" x14ac:dyDescent="0.3">
      <c r="B63" s="18" t="s">
        <v>517</v>
      </c>
      <c r="C63" s="19" t="s">
        <v>517</v>
      </c>
      <c r="D63" s="644" t="s">
        <v>3357</v>
      </c>
      <c r="E63" s="644" t="s">
        <v>3357</v>
      </c>
      <c r="F63" s="4">
        <v>0</v>
      </c>
      <c r="G63" s="4">
        <v>0</v>
      </c>
    </row>
    <row r="64" spans="2:7" x14ac:dyDescent="0.3">
      <c r="B64" s="642" t="s">
        <v>3317</v>
      </c>
      <c r="C64" s="642" t="s">
        <v>3317</v>
      </c>
      <c r="D64" s="642" t="s">
        <v>3317</v>
      </c>
      <c r="E64" s="642" t="s">
        <v>3317</v>
      </c>
      <c r="F64" s="10">
        <v>0</v>
      </c>
      <c r="G64" s="10">
        <v>0</v>
      </c>
    </row>
    <row r="65" spans="2:8" x14ac:dyDescent="0.3">
      <c r="B65" s="643" t="s">
        <v>517</v>
      </c>
      <c r="C65" s="643" t="s">
        <v>517</v>
      </c>
      <c r="D65" s="643" t="s">
        <v>517</v>
      </c>
      <c r="E65" s="643" t="s">
        <v>517</v>
      </c>
      <c r="F65" s="4" t="s">
        <v>517</v>
      </c>
      <c r="G65" s="4" t="s">
        <v>517</v>
      </c>
    </row>
    <row r="66" spans="2:8" x14ac:dyDescent="0.3">
      <c r="B66" s="642" t="s">
        <v>3318</v>
      </c>
      <c r="C66" s="642" t="s">
        <v>3318</v>
      </c>
      <c r="D66" s="642" t="s">
        <v>3318</v>
      </c>
      <c r="E66" s="642" t="s">
        <v>3318</v>
      </c>
      <c r="F66" s="10">
        <v>0</v>
      </c>
      <c r="G66" s="10">
        <v>0</v>
      </c>
    </row>
    <row r="67" spans="2:8" x14ac:dyDescent="0.3">
      <c r="B67" s="643" t="s">
        <v>517</v>
      </c>
      <c r="C67" s="643" t="s">
        <v>517</v>
      </c>
      <c r="D67" s="643" t="s">
        <v>517</v>
      </c>
      <c r="E67" s="643" t="s">
        <v>517</v>
      </c>
      <c r="F67" s="4" t="s">
        <v>517</v>
      </c>
      <c r="G67" s="4" t="s">
        <v>517</v>
      </c>
    </row>
    <row r="68" spans="2:8" x14ac:dyDescent="0.3">
      <c r="B68" s="642" t="s">
        <v>3319</v>
      </c>
      <c r="C68" s="642" t="s">
        <v>3319</v>
      </c>
      <c r="D68" s="642" t="s">
        <v>3319</v>
      </c>
      <c r="E68" s="642" t="s">
        <v>3319</v>
      </c>
      <c r="F68" s="10">
        <v>0</v>
      </c>
      <c r="G68" s="10">
        <v>0</v>
      </c>
    </row>
    <row r="69" spans="2:8" x14ac:dyDescent="0.3">
      <c r="B69" s="643" t="s">
        <v>517</v>
      </c>
      <c r="C69" s="643" t="s">
        <v>517</v>
      </c>
      <c r="D69" s="643" t="s">
        <v>517</v>
      </c>
      <c r="E69" s="643" t="s">
        <v>517</v>
      </c>
      <c r="F69" s="4" t="s">
        <v>517</v>
      </c>
      <c r="G69" s="4" t="s">
        <v>517</v>
      </c>
    </row>
    <row r="70" spans="2:8" x14ac:dyDescent="0.3">
      <c r="B70" s="642" t="s">
        <v>3320</v>
      </c>
      <c r="C70" s="642" t="s">
        <v>3320</v>
      </c>
      <c r="D70" s="642" t="s">
        <v>3320</v>
      </c>
      <c r="E70" s="642" t="s">
        <v>3320</v>
      </c>
      <c r="F70" s="10">
        <v>0</v>
      </c>
      <c r="G70" s="10">
        <v>0</v>
      </c>
    </row>
    <row r="71" spans="2:8" x14ac:dyDescent="0.3">
      <c r="B71" s="643" t="s">
        <v>517</v>
      </c>
      <c r="C71" s="643" t="s">
        <v>517</v>
      </c>
      <c r="D71" s="643" t="s">
        <v>517</v>
      </c>
      <c r="E71" s="643" t="s">
        <v>517</v>
      </c>
      <c r="F71" s="4" t="s">
        <v>517</v>
      </c>
      <c r="G71" s="4" t="s">
        <v>517</v>
      </c>
    </row>
    <row r="72" spans="2:8" x14ac:dyDescent="0.3">
      <c r="B72" s="21" t="s">
        <v>517</v>
      </c>
      <c r="C72" s="21" t="s">
        <v>517</v>
      </c>
      <c r="D72" s="21" t="s">
        <v>517</v>
      </c>
      <c r="E72" s="21" t="s">
        <v>517</v>
      </c>
      <c r="F72" s="24" t="s">
        <v>517</v>
      </c>
      <c r="G72" s="24" t="s">
        <v>517</v>
      </c>
    </row>
    <row r="73" spans="2:8" x14ac:dyDescent="0.3">
      <c r="B73" s="22" t="s">
        <v>517</v>
      </c>
      <c r="C73" s="22" t="s">
        <v>517</v>
      </c>
      <c r="D73" s="22" t="s">
        <v>517</v>
      </c>
      <c r="E73" s="22" t="s">
        <v>517</v>
      </c>
      <c r="F73" s="25" t="s">
        <v>517</v>
      </c>
      <c r="G73" s="25" t="s">
        <v>517</v>
      </c>
    </row>
    <row r="74" spans="2:8" x14ac:dyDescent="0.3">
      <c r="B74" s="23" t="s">
        <v>517</v>
      </c>
      <c r="C74" s="23" t="s">
        <v>517</v>
      </c>
      <c r="D74" s="23" t="s">
        <v>517</v>
      </c>
      <c r="E74" s="23" t="s">
        <v>517</v>
      </c>
      <c r="F74" s="26" t="s">
        <v>517</v>
      </c>
      <c r="G74" s="26" t="s">
        <v>517</v>
      </c>
    </row>
    <row r="75" spans="2:8" x14ac:dyDescent="0.3">
      <c r="B75" s="646" t="s">
        <v>2</v>
      </c>
      <c r="C75" s="646" t="s">
        <v>2</v>
      </c>
      <c r="D75" s="646" t="s">
        <v>2</v>
      </c>
      <c r="E75" s="646" t="s">
        <v>2</v>
      </c>
      <c r="F75" s="646" t="s">
        <v>2</v>
      </c>
      <c r="G75" s="646" t="s">
        <v>2</v>
      </c>
      <c r="H75" s="27"/>
    </row>
    <row r="76" spans="2:8" x14ac:dyDescent="0.3">
      <c r="B76" s="647" t="s">
        <v>3308</v>
      </c>
      <c r="C76" s="647" t="s">
        <v>3308</v>
      </c>
      <c r="D76" s="647" t="s">
        <v>3308</v>
      </c>
      <c r="E76" s="647" t="s">
        <v>3308</v>
      </c>
      <c r="F76" s="647" t="s">
        <v>3308</v>
      </c>
      <c r="G76" s="647" t="s">
        <v>3308</v>
      </c>
      <c r="H76" s="27"/>
    </row>
    <row r="77" spans="2:8" x14ac:dyDescent="0.3">
      <c r="B77" s="647" t="s">
        <v>3309</v>
      </c>
      <c r="C77" s="647" t="s">
        <v>3309</v>
      </c>
      <c r="D77" s="647" t="s">
        <v>3309</v>
      </c>
      <c r="E77" s="647" t="s">
        <v>3309</v>
      </c>
      <c r="F77" s="647" t="s">
        <v>3309</v>
      </c>
      <c r="G77" s="647" t="s">
        <v>3309</v>
      </c>
      <c r="H77" s="27"/>
    </row>
    <row r="78" spans="2:8" x14ac:dyDescent="0.3">
      <c r="B78" s="648" t="s">
        <v>3310</v>
      </c>
      <c r="C78" s="648" t="s">
        <v>3310</v>
      </c>
      <c r="D78" s="648" t="s">
        <v>3310</v>
      </c>
      <c r="E78" s="648" t="s">
        <v>3310</v>
      </c>
      <c r="F78" s="648" t="s">
        <v>3310</v>
      </c>
      <c r="G78" s="648" t="s">
        <v>3310</v>
      </c>
      <c r="H78" s="27"/>
    </row>
    <row r="79" spans="2:8" x14ac:dyDescent="0.3">
      <c r="B79" s="641" t="s">
        <v>3311</v>
      </c>
      <c r="C79" s="641" t="s">
        <v>3311</v>
      </c>
      <c r="D79" s="641" t="s">
        <v>3311</v>
      </c>
      <c r="E79" s="641" t="s">
        <v>3311</v>
      </c>
      <c r="F79" s="14">
        <v>2026</v>
      </c>
      <c r="G79" s="14">
        <v>2025</v>
      </c>
    </row>
    <row r="80" spans="2:8" x14ac:dyDescent="0.3">
      <c r="B80" s="642" t="s">
        <v>3312</v>
      </c>
      <c r="C80" s="642" t="s">
        <v>3312</v>
      </c>
      <c r="D80" s="642" t="s">
        <v>3312</v>
      </c>
      <c r="E80" s="642" t="s">
        <v>3312</v>
      </c>
      <c r="F80" s="10" t="s">
        <v>517</v>
      </c>
      <c r="G80" s="10" t="s">
        <v>517</v>
      </c>
    </row>
    <row r="81" spans="2:7" x14ac:dyDescent="0.3">
      <c r="B81" s="17" t="s">
        <v>517</v>
      </c>
      <c r="C81" s="645" t="s">
        <v>3322</v>
      </c>
      <c r="D81" s="645" t="s">
        <v>3322</v>
      </c>
      <c r="E81" s="645" t="s">
        <v>3322</v>
      </c>
      <c r="F81" s="10" t="s">
        <v>55</v>
      </c>
      <c r="G81" s="10" t="s">
        <v>3484</v>
      </c>
    </row>
    <row r="82" spans="2:7" x14ac:dyDescent="0.3">
      <c r="B82" s="18" t="s">
        <v>517</v>
      </c>
      <c r="C82" s="19" t="s">
        <v>517</v>
      </c>
      <c r="D82" s="644" t="s">
        <v>3324</v>
      </c>
      <c r="E82" s="644" t="s">
        <v>3324</v>
      </c>
      <c r="F82" s="4">
        <v>0</v>
      </c>
      <c r="G82" s="4">
        <v>0</v>
      </c>
    </row>
    <row r="83" spans="2:7" x14ac:dyDescent="0.3">
      <c r="B83" s="18" t="s">
        <v>517</v>
      </c>
      <c r="C83" s="19" t="s">
        <v>517</v>
      </c>
      <c r="D83" s="644" t="s">
        <v>3325</v>
      </c>
      <c r="E83" s="644" t="s">
        <v>3325</v>
      </c>
      <c r="F83" s="4">
        <v>0</v>
      </c>
      <c r="G83" s="4">
        <v>0</v>
      </c>
    </row>
    <row r="84" spans="2:7" x14ac:dyDescent="0.3">
      <c r="B84" s="18" t="s">
        <v>517</v>
      </c>
      <c r="C84" s="19" t="s">
        <v>517</v>
      </c>
      <c r="D84" s="644" t="s">
        <v>3326</v>
      </c>
      <c r="E84" s="644" t="s">
        <v>3326</v>
      </c>
      <c r="F84" s="4">
        <v>0</v>
      </c>
      <c r="G84" s="4">
        <v>0</v>
      </c>
    </row>
    <row r="85" spans="2:7" x14ac:dyDescent="0.3">
      <c r="B85" s="18" t="s">
        <v>517</v>
      </c>
      <c r="C85" s="19" t="s">
        <v>517</v>
      </c>
      <c r="D85" s="644" t="s">
        <v>3327</v>
      </c>
      <c r="E85" s="644" t="s">
        <v>3327</v>
      </c>
      <c r="F85" s="4">
        <v>0</v>
      </c>
      <c r="G85" s="4">
        <v>0</v>
      </c>
    </row>
    <row r="86" spans="2:7" x14ac:dyDescent="0.3">
      <c r="B86" s="18" t="s">
        <v>517</v>
      </c>
      <c r="C86" s="19" t="s">
        <v>517</v>
      </c>
      <c r="D86" s="644" t="s">
        <v>3328</v>
      </c>
      <c r="E86" s="644" t="s">
        <v>3328</v>
      </c>
      <c r="F86" s="4">
        <v>0</v>
      </c>
      <c r="G86" s="4">
        <v>0</v>
      </c>
    </row>
    <row r="87" spans="2:7" x14ac:dyDescent="0.3">
      <c r="B87" s="18" t="s">
        <v>517</v>
      </c>
      <c r="C87" s="19" t="s">
        <v>517</v>
      </c>
      <c r="D87" s="644" t="s">
        <v>3329</v>
      </c>
      <c r="E87" s="644" t="s">
        <v>3329</v>
      </c>
      <c r="F87" s="4">
        <v>0</v>
      </c>
      <c r="G87" s="4">
        <v>0</v>
      </c>
    </row>
    <row r="88" spans="2:7" x14ac:dyDescent="0.3">
      <c r="B88" s="18" t="s">
        <v>517</v>
      </c>
      <c r="C88" s="19" t="s">
        <v>517</v>
      </c>
      <c r="D88" s="644" t="s">
        <v>3330</v>
      </c>
      <c r="E88" s="644" t="s">
        <v>3330</v>
      </c>
      <c r="F88" s="4">
        <v>0</v>
      </c>
      <c r="G88" s="4">
        <v>0</v>
      </c>
    </row>
    <row r="89" spans="2:7" x14ac:dyDescent="0.3">
      <c r="B89" s="18" t="s">
        <v>517</v>
      </c>
      <c r="C89" s="19" t="s">
        <v>517</v>
      </c>
      <c r="D89" s="644" t="s">
        <v>3331</v>
      </c>
      <c r="E89" s="644" t="s">
        <v>3331</v>
      </c>
      <c r="F89" s="4">
        <v>0</v>
      </c>
      <c r="G89" s="4">
        <v>0</v>
      </c>
    </row>
    <row r="90" spans="2:7" x14ac:dyDescent="0.3">
      <c r="B90" s="18" t="s">
        <v>517</v>
      </c>
      <c r="C90" s="19" t="s">
        <v>517</v>
      </c>
      <c r="D90" s="644" t="s">
        <v>3332</v>
      </c>
      <c r="E90" s="644" t="s">
        <v>3332</v>
      </c>
      <c r="F90" s="4" t="s">
        <v>55</v>
      </c>
      <c r="G90" s="4" t="s">
        <v>3484</v>
      </c>
    </row>
    <row r="91" spans="2:7" x14ac:dyDescent="0.3">
      <c r="B91" s="18" t="s">
        <v>517</v>
      </c>
      <c r="C91" s="19" t="s">
        <v>517</v>
      </c>
      <c r="D91" s="644" t="s">
        <v>3333</v>
      </c>
      <c r="E91" s="644" t="s">
        <v>3333</v>
      </c>
      <c r="F91" s="4">
        <v>0</v>
      </c>
      <c r="G91" s="4">
        <v>0</v>
      </c>
    </row>
    <row r="92" spans="2:7" x14ac:dyDescent="0.3">
      <c r="B92" s="643" t="s">
        <v>517</v>
      </c>
      <c r="C92" s="643" t="s">
        <v>517</v>
      </c>
      <c r="D92" s="643" t="s">
        <v>517</v>
      </c>
      <c r="E92" s="643" t="s">
        <v>517</v>
      </c>
      <c r="F92" s="4" t="s">
        <v>517</v>
      </c>
      <c r="G92" s="4" t="s">
        <v>517</v>
      </c>
    </row>
    <row r="93" spans="2:7" x14ac:dyDescent="0.3">
      <c r="B93" s="17" t="s">
        <v>517</v>
      </c>
      <c r="C93" s="645" t="s">
        <v>3323</v>
      </c>
      <c r="D93" s="645" t="s">
        <v>3323</v>
      </c>
      <c r="E93" s="645" t="s">
        <v>3323</v>
      </c>
      <c r="F93" s="10" t="s">
        <v>2943</v>
      </c>
      <c r="G93" s="10" t="s">
        <v>3485</v>
      </c>
    </row>
    <row r="94" spans="2:7" x14ac:dyDescent="0.3">
      <c r="B94" s="18" t="s">
        <v>517</v>
      </c>
      <c r="C94" s="19" t="s">
        <v>517</v>
      </c>
      <c r="D94" s="644" t="s">
        <v>3334</v>
      </c>
      <c r="E94" s="644" t="s">
        <v>3334</v>
      </c>
      <c r="F94" s="4" t="s">
        <v>551</v>
      </c>
      <c r="G94" s="4" t="s">
        <v>3486</v>
      </c>
    </row>
    <row r="95" spans="2:7" x14ac:dyDescent="0.3">
      <c r="B95" s="18" t="s">
        <v>517</v>
      </c>
      <c r="C95" s="19" t="s">
        <v>517</v>
      </c>
      <c r="D95" s="644" t="s">
        <v>3335</v>
      </c>
      <c r="E95" s="644" t="s">
        <v>3335</v>
      </c>
      <c r="F95" s="4" t="s">
        <v>561</v>
      </c>
      <c r="G95" s="4" t="s">
        <v>3487</v>
      </c>
    </row>
    <row r="96" spans="2:7" x14ac:dyDescent="0.3">
      <c r="B96" s="18" t="s">
        <v>517</v>
      </c>
      <c r="C96" s="19" t="s">
        <v>517</v>
      </c>
      <c r="D96" s="644" t="s">
        <v>3336</v>
      </c>
      <c r="E96" s="644" t="s">
        <v>3336</v>
      </c>
      <c r="F96" s="4" t="s">
        <v>575</v>
      </c>
      <c r="G96" s="4" t="s">
        <v>3488</v>
      </c>
    </row>
    <row r="97" spans="2:7" x14ac:dyDescent="0.3">
      <c r="B97" s="18" t="s">
        <v>517</v>
      </c>
      <c r="C97" s="19" t="s">
        <v>517</v>
      </c>
      <c r="D97" s="644" t="s">
        <v>3337</v>
      </c>
      <c r="E97" s="644" t="s">
        <v>3337</v>
      </c>
      <c r="F97" s="4">
        <v>0</v>
      </c>
      <c r="G97" s="4">
        <v>0</v>
      </c>
    </row>
    <row r="98" spans="2:7" x14ac:dyDescent="0.3">
      <c r="B98" s="18" t="s">
        <v>517</v>
      </c>
      <c r="C98" s="19" t="s">
        <v>517</v>
      </c>
      <c r="D98" s="644" t="s">
        <v>3338</v>
      </c>
      <c r="E98" s="644" t="s">
        <v>3338</v>
      </c>
      <c r="F98" s="4">
        <v>0</v>
      </c>
      <c r="G98" s="4">
        <v>0</v>
      </c>
    </row>
    <row r="99" spans="2:7" x14ac:dyDescent="0.3">
      <c r="B99" s="18" t="s">
        <v>517</v>
      </c>
      <c r="C99" s="19" t="s">
        <v>517</v>
      </c>
      <c r="D99" s="644" t="s">
        <v>3339</v>
      </c>
      <c r="E99" s="644" t="s">
        <v>3339</v>
      </c>
      <c r="F99" s="4">
        <v>0</v>
      </c>
      <c r="G99" s="4">
        <v>0</v>
      </c>
    </row>
    <row r="100" spans="2:7" x14ac:dyDescent="0.3">
      <c r="B100" s="18" t="s">
        <v>517</v>
      </c>
      <c r="C100" s="19" t="s">
        <v>517</v>
      </c>
      <c r="D100" s="644" t="s">
        <v>3340</v>
      </c>
      <c r="E100" s="644" t="s">
        <v>3340</v>
      </c>
      <c r="F100" s="4">
        <v>0</v>
      </c>
      <c r="G100" s="4">
        <v>0</v>
      </c>
    </row>
    <row r="101" spans="2:7" x14ac:dyDescent="0.3">
      <c r="B101" s="18" t="s">
        <v>517</v>
      </c>
      <c r="C101" s="19" t="s">
        <v>517</v>
      </c>
      <c r="D101" s="644" t="s">
        <v>3341</v>
      </c>
      <c r="E101" s="644" t="s">
        <v>3341</v>
      </c>
      <c r="F101" s="4">
        <v>0</v>
      </c>
      <c r="G101" s="4">
        <v>0</v>
      </c>
    </row>
    <row r="102" spans="2:7" x14ac:dyDescent="0.3">
      <c r="B102" s="18" t="s">
        <v>517</v>
      </c>
      <c r="C102" s="19" t="s">
        <v>517</v>
      </c>
      <c r="D102" s="644" t="s">
        <v>3342</v>
      </c>
      <c r="E102" s="644" t="s">
        <v>3342</v>
      </c>
      <c r="F102" s="4">
        <v>0</v>
      </c>
      <c r="G102" s="4">
        <v>0</v>
      </c>
    </row>
    <row r="103" spans="2:7" x14ac:dyDescent="0.3">
      <c r="B103" s="18" t="s">
        <v>517</v>
      </c>
      <c r="C103" s="19" t="s">
        <v>517</v>
      </c>
      <c r="D103" s="644" t="s">
        <v>3343</v>
      </c>
      <c r="E103" s="644" t="s">
        <v>3343</v>
      </c>
      <c r="F103" s="4">
        <v>0</v>
      </c>
      <c r="G103" s="4">
        <v>0</v>
      </c>
    </row>
    <row r="104" spans="2:7" x14ac:dyDescent="0.3">
      <c r="B104" s="18" t="s">
        <v>517</v>
      </c>
      <c r="C104" s="19" t="s">
        <v>517</v>
      </c>
      <c r="D104" s="644" t="s">
        <v>3344</v>
      </c>
      <c r="E104" s="644" t="s">
        <v>3344</v>
      </c>
      <c r="F104" s="4">
        <v>0</v>
      </c>
      <c r="G104" s="4">
        <v>0</v>
      </c>
    </row>
    <row r="105" spans="2:7" x14ac:dyDescent="0.3">
      <c r="B105" s="18" t="s">
        <v>517</v>
      </c>
      <c r="C105" s="19" t="s">
        <v>517</v>
      </c>
      <c r="D105" s="644" t="s">
        <v>3345</v>
      </c>
      <c r="E105" s="644" t="s">
        <v>3345</v>
      </c>
      <c r="F105" s="4">
        <v>0</v>
      </c>
      <c r="G105" s="4">
        <v>0</v>
      </c>
    </row>
    <row r="106" spans="2:7" x14ac:dyDescent="0.3">
      <c r="B106" s="18" t="s">
        <v>517</v>
      </c>
      <c r="C106" s="19" t="s">
        <v>517</v>
      </c>
      <c r="D106" s="644" t="s">
        <v>3346</v>
      </c>
      <c r="E106" s="644" t="s">
        <v>3346</v>
      </c>
      <c r="F106" s="4">
        <v>0</v>
      </c>
      <c r="G106" s="4">
        <v>0</v>
      </c>
    </row>
    <row r="107" spans="2:7" x14ac:dyDescent="0.3">
      <c r="B107" s="18" t="s">
        <v>517</v>
      </c>
      <c r="C107" s="19" t="s">
        <v>517</v>
      </c>
      <c r="D107" s="644" t="s">
        <v>3347</v>
      </c>
      <c r="E107" s="644" t="s">
        <v>3347</v>
      </c>
      <c r="F107" s="4">
        <v>0</v>
      </c>
      <c r="G107" s="4">
        <v>0</v>
      </c>
    </row>
    <row r="108" spans="2:7" x14ac:dyDescent="0.3">
      <c r="B108" s="18" t="s">
        <v>517</v>
      </c>
      <c r="C108" s="19" t="s">
        <v>517</v>
      </c>
      <c r="D108" s="644" t="s">
        <v>3348</v>
      </c>
      <c r="E108" s="644" t="s">
        <v>3348</v>
      </c>
      <c r="F108" s="4">
        <v>0</v>
      </c>
      <c r="G108" s="4">
        <v>0</v>
      </c>
    </row>
    <row r="109" spans="2:7" x14ac:dyDescent="0.3">
      <c r="B109" s="18" t="s">
        <v>517</v>
      </c>
      <c r="C109" s="19" t="s">
        <v>517</v>
      </c>
      <c r="D109" s="644" t="s">
        <v>3349</v>
      </c>
      <c r="E109" s="644" t="s">
        <v>3349</v>
      </c>
      <c r="F109" s="4">
        <v>0</v>
      </c>
      <c r="G109" s="4">
        <v>0</v>
      </c>
    </row>
    <row r="110" spans="2:7" x14ac:dyDescent="0.3">
      <c r="B110" s="642" t="s">
        <v>3313</v>
      </c>
      <c r="C110" s="642" t="s">
        <v>3313</v>
      </c>
      <c r="D110" s="642" t="s">
        <v>3313</v>
      </c>
      <c r="E110" s="642" t="s">
        <v>3313</v>
      </c>
      <c r="F110" s="10" t="s">
        <v>2962</v>
      </c>
      <c r="G110" s="10" t="s">
        <v>3489</v>
      </c>
    </row>
    <row r="111" spans="2:7" x14ac:dyDescent="0.3">
      <c r="B111" s="643" t="s">
        <v>517</v>
      </c>
      <c r="C111" s="643" t="s">
        <v>517</v>
      </c>
      <c r="D111" s="643" t="s">
        <v>517</v>
      </c>
      <c r="E111" s="643" t="s">
        <v>517</v>
      </c>
      <c r="F111" s="4" t="s">
        <v>517</v>
      </c>
      <c r="G111" s="4" t="s">
        <v>517</v>
      </c>
    </row>
    <row r="112" spans="2:7" x14ac:dyDescent="0.3">
      <c r="B112" s="642" t="s">
        <v>3314</v>
      </c>
      <c r="C112" s="642" t="s">
        <v>3314</v>
      </c>
      <c r="D112" s="642" t="s">
        <v>3314</v>
      </c>
      <c r="E112" s="642" t="s">
        <v>3314</v>
      </c>
      <c r="F112" s="10" t="s">
        <v>517</v>
      </c>
      <c r="G112" s="10" t="s">
        <v>517</v>
      </c>
    </row>
    <row r="113" spans="2:7" x14ac:dyDescent="0.3">
      <c r="B113" s="17" t="s">
        <v>517</v>
      </c>
      <c r="C113" s="645" t="s">
        <v>3322</v>
      </c>
      <c r="D113" s="645" t="s">
        <v>3322</v>
      </c>
      <c r="E113" s="645" t="s">
        <v>3322</v>
      </c>
      <c r="F113" s="10">
        <v>0</v>
      </c>
      <c r="G113" s="10">
        <v>0</v>
      </c>
    </row>
    <row r="114" spans="2:7" x14ac:dyDescent="0.3">
      <c r="B114" s="18" t="s">
        <v>517</v>
      </c>
      <c r="C114" s="19" t="s">
        <v>517</v>
      </c>
      <c r="D114" s="644" t="s">
        <v>3350</v>
      </c>
      <c r="E114" s="644" t="s">
        <v>3350</v>
      </c>
      <c r="F114" s="4">
        <v>0</v>
      </c>
      <c r="G114" s="4">
        <v>0</v>
      </c>
    </row>
    <row r="115" spans="2:7" x14ac:dyDescent="0.3">
      <c r="B115" s="18" t="s">
        <v>517</v>
      </c>
      <c r="C115" s="19" t="s">
        <v>517</v>
      </c>
      <c r="D115" s="644" t="s">
        <v>3351</v>
      </c>
      <c r="E115" s="644" t="s">
        <v>3351</v>
      </c>
      <c r="F115" s="4">
        <v>0</v>
      </c>
      <c r="G115" s="4">
        <v>0</v>
      </c>
    </row>
    <row r="116" spans="2:7" x14ac:dyDescent="0.3">
      <c r="B116" s="18" t="s">
        <v>517</v>
      </c>
      <c r="C116" s="19" t="s">
        <v>517</v>
      </c>
      <c r="D116" s="644" t="s">
        <v>3352</v>
      </c>
      <c r="E116" s="644" t="s">
        <v>3352</v>
      </c>
      <c r="F116" s="4">
        <v>0</v>
      </c>
      <c r="G116" s="4">
        <v>0</v>
      </c>
    </row>
    <row r="117" spans="2:7" x14ac:dyDescent="0.3">
      <c r="B117" s="643" t="s">
        <v>517</v>
      </c>
      <c r="C117" s="643" t="s">
        <v>517</v>
      </c>
      <c r="D117" s="643" t="s">
        <v>517</v>
      </c>
      <c r="E117" s="643" t="s">
        <v>517</v>
      </c>
      <c r="F117" s="4" t="s">
        <v>517</v>
      </c>
      <c r="G117" s="4" t="s">
        <v>517</v>
      </c>
    </row>
    <row r="118" spans="2:7" x14ac:dyDescent="0.3">
      <c r="B118" s="17" t="s">
        <v>517</v>
      </c>
      <c r="C118" s="645" t="s">
        <v>3323</v>
      </c>
      <c r="D118" s="645" t="s">
        <v>3323</v>
      </c>
      <c r="E118" s="645" t="s">
        <v>3323</v>
      </c>
      <c r="F118" s="10" t="s">
        <v>2962</v>
      </c>
      <c r="G118" s="10" t="s">
        <v>3489</v>
      </c>
    </row>
    <row r="119" spans="2:7" x14ac:dyDescent="0.3">
      <c r="B119" s="18" t="s">
        <v>517</v>
      </c>
      <c r="C119" s="19" t="s">
        <v>517</v>
      </c>
      <c r="D119" s="644" t="s">
        <v>3350</v>
      </c>
      <c r="E119" s="644" t="s">
        <v>3350</v>
      </c>
      <c r="F119" s="4" t="s">
        <v>614</v>
      </c>
      <c r="G119" s="4">
        <v>0</v>
      </c>
    </row>
    <row r="120" spans="2:7" x14ac:dyDescent="0.3">
      <c r="B120" s="18" t="s">
        <v>517</v>
      </c>
      <c r="C120" s="19" t="s">
        <v>517</v>
      </c>
      <c r="D120" s="644" t="s">
        <v>3351</v>
      </c>
      <c r="E120" s="644" t="s">
        <v>3351</v>
      </c>
      <c r="F120" s="4" t="s">
        <v>2738</v>
      </c>
      <c r="G120" s="4" t="s">
        <v>751</v>
      </c>
    </row>
    <row r="121" spans="2:7" x14ac:dyDescent="0.3">
      <c r="B121" s="18" t="s">
        <v>517</v>
      </c>
      <c r="C121" s="19" t="s">
        <v>517</v>
      </c>
      <c r="D121" s="644" t="s">
        <v>3353</v>
      </c>
      <c r="E121" s="644" t="s">
        <v>3353</v>
      </c>
      <c r="F121" s="4" t="s">
        <v>357</v>
      </c>
      <c r="G121" s="4" t="s">
        <v>2778</v>
      </c>
    </row>
    <row r="122" spans="2:7" x14ac:dyDescent="0.3">
      <c r="B122" s="642" t="s">
        <v>3315</v>
      </c>
      <c r="C122" s="642" t="s">
        <v>3315</v>
      </c>
      <c r="D122" s="642" t="s">
        <v>3315</v>
      </c>
      <c r="E122" s="642" t="s">
        <v>3315</v>
      </c>
      <c r="F122" s="10" t="s">
        <v>3384</v>
      </c>
      <c r="G122" s="10" t="s">
        <v>3490</v>
      </c>
    </row>
    <row r="123" spans="2:7" x14ac:dyDescent="0.3">
      <c r="B123" s="643" t="s">
        <v>517</v>
      </c>
      <c r="C123" s="643" t="s">
        <v>517</v>
      </c>
      <c r="D123" s="643" t="s">
        <v>517</v>
      </c>
      <c r="E123" s="643" t="s">
        <v>517</v>
      </c>
      <c r="F123" s="4" t="s">
        <v>517</v>
      </c>
      <c r="G123" s="4" t="s">
        <v>517</v>
      </c>
    </row>
    <row r="124" spans="2:7" x14ac:dyDescent="0.3">
      <c r="B124" s="642" t="s">
        <v>3316</v>
      </c>
      <c r="C124" s="642" t="s">
        <v>3316</v>
      </c>
      <c r="D124" s="642" t="s">
        <v>3316</v>
      </c>
      <c r="E124" s="642" t="s">
        <v>3316</v>
      </c>
      <c r="F124" s="10" t="s">
        <v>517</v>
      </c>
      <c r="G124" s="10" t="s">
        <v>517</v>
      </c>
    </row>
    <row r="125" spans="2:7" x14ac:dyDescent="0.3">
      <c r="B125" s="17" t="s">
        <v>517</v>
      </c>
      <c r="C125" s="645" t="s">
        <v>3322</v>
      </c>
      <c r="D125" s="645" t="s">
        <v>3322</v>
      </c>
      <c r="E125" s="645" t="s">
        <v>3322</v>
      </c>
      <c r="F125" s="10">
        <v>0</v>
      </c>
      <c r="G125" s="10">
        <v>0</v>
      </c>
    </row>
    <row r="126" spans="2:7" x14ac:dyDescent="0.3">
      <c r="B126" s="18" t="s">
        <v>517</v>
      </c>
      <c r="C126" s="19" t="s">
        <v>517</v>
      </c>
      <c r="D126" s="644" t="s">
        <v>3354</v>
      </c>
      <c r="E126" s="644" t="s">
        <v>3354</v>
      </c>
      <c r="F126" s="4">
        <v>0</v>
      </c>
      <c r="G126" s="4">
        <v>0</v>
      </c>
    </row>
    <row r="127" spans="2:7" x14ac:dyDescent="0.3">
      <c r="B127" s="18" t="s">
        <v>517</v>
      </c>
      <c r="C127" s="19" t="s">
        <v>517</v>
      </c>
      <c r="D127" s="19" t="s">
        <v>517</v>
      </c>
      <c r="E127" s="20" t="s">
        <v>3358</v>
      </c>
      <c r="F127" s="4">
        <v>0</v>
      </c>
      <c r="G127" s="4">
        <v>0</v>
      </c>
    </row>
    <row r="128" spans="2:7" x14ac:dyDescent="0.3">
      <c r="B128" s="18" t="s">
        <v>517</v>
      </c>
      <c r="C128" s="19" t="s">
        <v>517</v>
      </c>
      <c r="D128" s="19" t="s">
        <v>517</v>
      </c>
      <c r="E128" s="20" t="s">
        <v>3359</v>
      </c>
      <c r="F128" s="4">
        <v>0</v>
      </c>
      <c r="G128" s="4">
        <v>0</v>
      </c>
    </row>
    <row r="129" spans="2:7" x14ac:dyDescent="0.3">
      <c r="B129" s="18" t="s">
        <v>517</v>
      </c>
      <c r="C129" s="19" t="s">
        <v>517</v>
      </c>
      <c r="D129" s="644" t="s">
        <v>3355</v>
      </c>
      <c r="E129" s="644" t="s">
        <v>3355</v>
      </c>
      <c r="F129" s="4">
        <v>0</v>
      </c>
      <c r="G129" s="4">
        <v>0</v>
      </c>
    </row>
    <row r="130" spans="2:7" x14ac:dyDescent="0.3">
      <c r="B130" s="643" t="s">
        <v>517</v>
      </c>
      <c r="C130" s="643" t="s">
        <v>517</v>
      </c>
      <c r="D130" s="643" t="s">
        <v>517</v>
      </c>
      <c r="E130" s="643" t="s">
        <v>517</v>
      </c>
      <c r="F130" s="4" t="s">
        <v>517</v>
      </c>
      <c r="G130" s="4" t="s">
        <v>517</v>
      </c>
    </row>
    <row r="131" spans="2:7" x14ac:dyDescent="0.3">
      <c r="B131" s="17" t="s">
        <v>517</v>
      </c>
      <c r="C131" s="645" t="s">
        <v>3323</v>
      </c>
      <c r="D131" s="645" t="s">
        <v>3323</v>
      </c>
      <c r="E131" s="645" t="s">
        <v>3323</v>
      </c>
      <c r="F131" s="10">
        <v>0</v>
      </c>
      <c r="G131" s="10">
        <v>0</v>
      </c>
    </row>
    <row r="132" spans="2:7" x14ac:dyDescent="0.3">
      <c r="B132" s="18" t="s">
        <v>517</v>
      </c>
      <c r="C132" s="19" t="s">
        <v>517</v>
      </c>
      <c r="D132" s="644" t="s">
        <v>3356</v>
      </c>
      <c r="E132" s="644" t="s">
        <v>3356</v>
      </c>
      <c r="F132" s="4">
        <v>0</v>
      </c>
      <c r="G132" s="4">
        <v>0</v>
      </c>
    </row>
    <row r="133" spans="2:7" x14ac:dyDescent="0.3">
      <c r="B133" s="18" t="s">
        <v>517</v>
      </c>
      <c r="C133" s="19" t="s">
        <v>517</v>
      </c>
      <c r="D133" s="19" t="s">
        <v>517</v>
      </c>
      <c r="E133" s="20" t="s">
        <v>3358</v>
      </c>
      <c r="F133" s="4">
        <v>0</v>
      </c>
      <c r="G133" s="4">
        <v>0</v>
      </c>
    </row>
    <row r="134" spans="2:7" x14ac:dyDescent="0.3">
      <c r="B134" s="18" t="s">
        <v>517</v>
      </c>
      <c r="C134" s="19" t="s">
        <v>517</v>
      </c>
      <c r="D134" s="19" t="s">
        <v>517</v>
      </c>
      <c r="E134" s="20" t="s">
        <v>3359</v>
      </c>
      <c r="F134" s="4">
        <v>0</v>
      </c>
      <c r="G134" s="4">
        <v>0</v>
      </c>
    </row>
    <row r="135" spans="2:7" x14ac:dyDescent="0.3">
      <c r="B135" s="18" t="s">
        <v>517</v>
      </c>
      <c r="C135" s="19" t="s">
        <v>517</v>
      </c>
      <c r="D135" s="644" t="s">
        <v>3357</v>
      </c>
      <c r="E135" s="644" t="s">
        <v>3357</v>
      </c>
      <c r="F135" s="4">
        <v>0</v>
      </c>
      <c r="G135" s="4">
        <v>0</v>
      </c>
    </row>
    <row r="136" spans="2:7" x14ac:dyDescent="0.3">
      <c r="B136" s="642" t="s">
        <v>3317</v>
      </c>
      <c r="C136" s="642" t="s">
        <v>3317</v>
      </c>
      <c r="D136" s="642" t="s">
        <v>3317</v>
      </c>
      <c r="E136" s="642" t="s">
        <v>3317</v>
      </c>
      <c r="F136" s="10">
        <v>0</v>
      </c>
      <c r="G136" s="10">
        <v>0</v>
      </c>
    </row>
    <row r="137" spans="2:7" x14ac:dyDescent="0.3">
      <c r="B137" s="643" t="s">
        <v>517</v>
      </c>
      <c r="C137" s="643" t="s">
        <v>517</v>
      </c>
      <c r="D137" s="643" t="s">
        <v>517</v>
      </c>
      <c r="E137" s="643" t="s">
        <v>517</v>
      </c>
      <c r="F137" s="4" t="s">
        <v>517</v>
      </c>
      <c r="G137" s="4" t="s">
        <v>517</v>
      </c>
    </row>
    <row r="138" spans="2:7" x14ac:dyDescent="0.3">
      <c r="B138" s="642" t="s">
        <v>3318</v>
      </c>
      <c r="C138" s="642" t="s">
        <v>3318</v>
      </c>
      <c r="D138" s="642" t="s">
        <v>3318</v>
      </c>
      <c r="E138" s="642" t="s">
        <v>3318</v>
      </c>
      <c r="F138" s="10">
        <v>0</v>
      </c>
      <c r="G138" s="10">
        <v>0</v>
      </c>
    </row>
    <row r="139" spans="2:7" x14ac:dyDescent="0.3">
      <c r="B139" s="643" t="s">
        <v>517</v>
      </c>
      <c r="C139" s="643" t="s">
        <v>517</v>
      </c>
      <c r="D139" s="643" t="s">
        <v>517</v>
      </c>
      <c r="E139" s="643" t="s">
        <v>517</v>
      </c>
      <c r="F139" s="4" t="s">
        <v>517</v>
      </c>
      <c r="G139" s="4" t="s">
        <v>517</v>
      </c>
    </row>
    <row r="140" spans="2:7" x14ac:dyDescent="0.3">
      <c r="B140" s="642" t="s">
        <v>3319</v>
      </c>
      <c r="C140" s="642" t="s">
        <v>3319</v>
      </c>
      <c r="D140" s="642" t="s">
        <v>3319</v>
      </c>
      <c r="E140" s="642" t="s">
        <v>3319</v>
      </c>
      <c r="F140" s="10">
        <v>0</v>
      </c>
      <c r="G140" s="10">
        <v>0</v>
      </c>
    </row>
    <row r="141" spans="2:7" x14ac:dyDescent="0.3">
      <c r="B141" s="643" t="s">
        <v>517</v>
      </c>
      <c r="C141" s="643" t="s">
        <v>517</v>
      </c>
      <c r="D141" s="643" t="s">
        <v>517</v>
      </c>
      <c r="E141" s="643" t="s">
        <v>517</v>
      </c>
      <c r="F141" s="4" t="s">
        <v>517</v>
      </c>
      <c r="G141" s="4" t="s">
        <v>517</v>
      </c>
    </row>
    <row r="142" spans="2:7" x14ac:dyDescent="0.3">
      <c r="B142" s="642" t="s">
        <v>3320</v>
      </c>
      <c r="C142" s="642" t="s">
        <v>3320</v>
      </c>
      <c r="D142" s="642" t="s">
        <v>3320</v>
      </c>
      <c r="E142" s="642" t="s">
        <v>3320</v>
      </c>
      <c r="F142" s="10">
        <v>0</v>
      </c>
      <c r="G142" s="10">
        <v>0</v>
      </c>
    </row>
    <row r="143" spans="2:7" x14ac:dyDescent="0.3">
      <c r="B143" s="643" t="s">
        <v>517</v>
      </c>
      <c r="C143" s="643" t="s">
        <v>517</v>
      </c>
      <c r="D143" s="643" t="s">
        <v>517</v>
      </c>
      <c r="E143" s="643" t="s">
        <v>517</v>
      </c>
      <c r="F143" s="4" t="s">
        <v>517</v>
      </c>
      <c r="G143" s="4" t="s">
        <v>517</v>
      </c>
    </row>
    <row r="144" spans="2:7" x14ac:dyDescent="0.3">
      <c r="B144" s="21" t="s">
        <v>517</v>
      </c>
      <c r="C144" s="21" t="s">
        <v>517</v>
      </c>
      <c r="D144" s="21" t="s">
        <v>517</v>
      </c>
      <c r="E144" s="21" t="s">
        <v>517</v>
      </c>
      <c r="F144" s="24" t="s">
        <v>517</v>
      </c>
      <c r="G144" s="24" t="s">
        <v>517</v>
      </c>
    </row>
    <row r="145" spans="2:8" x14ac:dyDescent="0.3">
      <c r="B145" s="22" t="s">
        <v>517</v>
      </c>
      <c r="C145" s="22" t="s">
        <v>517</v>
      </c>
      <c r="D145" s="22" t="s">
        <v>517</v>
      </c>
      <c r="E145" s="22" t="s">
        <v>517</v>
      </c>
      <c r="F145" s="25" t="s">
        <v>517</v>
      </c>
      <c r="G145" s="25" t="s">
        <v>517</v>
      </c>
    </row>
    <row r="146" spans="2:8" x14ac:dyDescent="0.3">
      <c r="B146" s="23" t="s">
        <v>517</v>
      </c>
      <c r="C146" s="23" t="s">
        <v>517</v>
      </c>
      <c r="D146" s="23" t="s">
        <v>517</v>
      </c>
      <c r="E146" s="23" t="s">
        <v>517</v>
      </c>
      <c r="F146" s="26" t="s">
        <v>517</v>
      </c>
      <c r="G146" s="26" t="s">
        <v>517</v>
      </c>
    </row>
    <row r="147" spans="2:8" x14ac:dyDescent="0.3">
      <c r="B147" s="646" t="s">
        <v>3</v>
      </c>
      <c r="C147" s="646" t="s">
        <v>3</v>
      </c>
      <c r="D147" s="646" t="s">
        <v>3</v>
      </c>
      <c r="E147" s="646" t="s">
        <v>3</v>
      </c>
      <c r="F147" s="646" t="s">
        <v>3</v>
      </c>
      <c r="G147" s="646" t="s">
        <v>3</v>
      </c>
      <c r="H147" s="27"/>
    </row>
    <row r="148" spans="2:8" x14ac:dyDescent="0.3">
      <c r="B148" s="647" t="s">
        <v>3308</v>
      </c>
      <c r="C148" s="647" t="s">
        <v>3308</v>
      </c>
      <c r="D148" s="647" t="s">
        <v>3308</v>
      </c>
      <c r="E148" s="647" t="s">
        <v>3308</v>
      </c>
      <c r="F148" s="647" t="s">
        <v>3308</v>
      </c>
      <c r="G148" s="647" t="s">
        <v>3308</v>
      </c>
      <c r="H148" s="27"/>
    </row>
    <row r="149" spans="2:8" x14ac:dyDescent="0.3">
      <c r="B149" s="647" t="s">
        <v>3309</v>
      </c>
      <c r="C149" s="647" t="s">
        <v>3309</v>
      </c>
      <c r="D149" s="647" t="s">
        <v>3309</v>
      </c>
      <c r="E149" s="647" t="s">
        <v>3309</v>
      </c>
      <c r="F149" s="647" t="s">
        <v>3309</v>
      </c>
      <c r="G149" s="647" t="s">
        <v>3309</v>
      </c>
      <c r="H149" s="27"/>
    </row>
    <row r="150" spans="2:8" x14ac:dyDescent="0.3">
      <c r="B150" s="648" t="s">
        <v>3310</v>
      </c>
      <c r="C150" s="648" t="s">
        <v>3310</v>
      </c>
      <c r="D150" s="648" t="s">
        <v>3310</v>
      </c>
      <c r="E150" s="648" t="s">
        <v>3310</v>
      </c>
      <c r="F150" s="648" t="s">
        <v>3310</v>
      </c>
      <c r="G150" s="648" t="s">
        <v>3310</v>
      </c>
      <c r="H150" s="27"/>
    </row>
    <row r="151" spans="2:8" x14ac:dyDescent="0.3">
      <c r="B151" s="641" t="s">
        <v>3311</v>
      </c>
      <c r="C151" s="641" t="s">
        <v>3311</v>
      </c>
      <c r="D151" s="641" t="s">
        <v>3311</v>
      </c>
      <c r="E151" s="641" t="s">
        <v>3311</v>
      </c>
      <c r="F151" s="14">
        <v>2026</v>
      </c>
      <c r="G151" s="14">
        <v>2025</v>
      </c>
    </row>
    <row r="152" spans="2:8" x14ac:dyDescent="0.3">
      <c r="B152" s="642" t="s">
        <v>3312</v>
      </c>
      <c r="C152" s="642" t="s">
        <v>3312</v>
      </c>
      <c r="D152" s="642" t="s">
        <v>3312</v>
      </c>
      <c r="E152" s="642" t="s">
        <v>3312</v>
      </c>
      <c r="F152" s="10" t="s">
        <v>517</v>
      </c>
      <c r="G152" s="10" t="s">
        <v>517</v>
      </c>
    </row>
    <row r="153" spans="2:8" x14ac:dyDescent="0.3">
      <c r="B153" s="17" t="s">
        <v>517</v>
      </c>
      <c r="C153" s="645" t="s">
        <v>3322</v>
      </c>
      <c r="D153" s="645" t="s">
        <v>3322</v>
      </c>
      <c r="E153" s="645" t="s">
        <v>3322</v>
      </c>
      <c r="F153" s="10" t="s">
        <v>56</v>
      </c>
      <c r="G153" s="10" t="s">
        <v>3491</v>
      </c>
    </row>
    <row r="154" spans="2:8" x14ac:dyDescent="0.3">
      <c r="B154" s="18" t="s">
        <v>517</v>
      </c>
      <c r="C154" s="19" t="s">
        <v>517</v>
      </c>
      <c r="D154" s="644" t="s">
        <v>3324</v>
      </c>
      <c r="E154" s="644" t="s">
        <v>3324</v>
      </c>
      <c r="F154" s="4">
        <v>0</v>
      </c>
      <c r="G154" s="4">
        <v>0</v>
      </c>
    </row>
    <row r="155" spans="2:8" x14ac:dyDescent="0.3">
      <c r="B155" s="18" t="s">
        <v>517</v>
      </c>
      <c r="C155" s="19" t="s">
        <v>517</v>
      </c>
      <c r="D155" s="644" t="s">
        <v>3325</v>
      </c>
      <c r="E155" s="644" t="s">
        <v>3325</v>
      </c>
      <c r="F155" s="4">
        <v>0</v>
      </c>
      <c r="G155" s="4">
        <v>0</v>
      </c>
    </row>
    <row r="156" spans="2:8" x14ac:dyDescent="0.3">
      <c r="B156" s="18" t="s">
        <v>517</v>
      </c>
      <c r="C156" s="19" t="s">
        <v>517</v>
      </c>
      <c r="D156" s="644" t="s">
        <v>3326</v>
      </c>
      <c r="E156" s="644" t="s">
        <v>3326</v>
      </c>
      <c r="F156" s="4">
        <v>0</v>
      </c>
      <c r="G156" s="4">
        <v>0</v>
      </c>
    </row>
    <row r="157" spans="2:8" x14ac:dyDescent="0.3">
      <c r="B157" s="18" t="s">
        <v>517</v>
      </c>
      <c r="C157" s="19" t="s">
        <v>517</v>
      </c>
      <c r="D157" s="644" t="s">
        <v>3327</v>
      </c>
      <c r="E157" s="644" t="s">
        <v>3327</v>
      </c>
      <c r="F157" s="4">
        <v>0</v>
      </c>
      <c r="G157" s="4">
        <v>0</v>
      </c>
    </row>
    <row r="158" spans="2:8" x14ac:dyDescent="0.3">
      <c r="B158" s="18" t="s">
        <v>517</v>
      </c>
      <c r="C158" s="19" t="s">
        <v>517</v>
      </c>
      <c r="D158" s="644" t="s">
        <v>3328</v>
      </c>
      <c r="E158" s="644" t="s">
        <v>3328</v>
      </c>
      <c r="F158" s="4">
        <v>0</v>
      </c>
      <c r="G158" s="4">
        <v>0</v>
      </c>
    </row>
    <row r="159" spans="2:8" x14ac:dyDescent="0.3">
      <c r="B159" s="18" t="s">
        <v>517</v>
      </c>
      <c r="C159" s="19" t="s">
        <v>517</v>
      </c>
      <c r="D159" s="644" t="s">
        <v>3329</v>
      </c>
      <c r="E159" s="644" t="s">
        <v>3329</v>
      </c>
      <c r="F159" s="4">
        <v>0</v>
      </c>
      <c r="G159" s="4">
        <v>0</v>
      </c>
    </row>
    <row r="160" spans="2:8" x14ac:dyDescent="0.3">
      <c r="B160" s="18" t="s">
        <v>517</v>
      </c>
      <c r="C160" s="19" t="s">
        <v>517</v>
      </c>
      <c r="D160" s="644" t="s">
        <v>3330</v>
      </c>
      <c r="E160" s="644" t="s">
        <v>3330</v>
      </c>
      <c r="F160" s="4">
        <v>0</v>
      </c>
      <c r="G160" s="4">
        <v>0</v>
      </c>
    </row>
    <row r="161" spans="2:7" x14ac:dyDescent="0.3">
      <c r="B161" s="18" t="s">
        <v>517</v>
      </c>
      <c r="C161" s="19" t="s">
        <v>517</v>
      </c>
      <c r="D161" s="644" t="s">
        <v>3331</v>
      </c>
      <c r="E161" s="644" t="s">
        <v>3331</v>
      </c>
      <c r="F161" s="4">
        <v>0</v>
      </c>
      <c r="G161" s="4">
        <v>0</v>
      </c>
    </row>
    <row r="162" spans="2:7" x14ac:dyDescent="0.3">
      <c r="B162" s="18" t="s">
        <v>517</v>
      </c>
      <c r="C162" s="19" t="s">
        <v>517</v>
      </c>
      <c r="D162" s="644" t="s">
        <v>3332</v>
      </c>
      <c r="E162" s="644" t="s">
        <v>3332</v>
      </c>
      <c r="F162" s="4" t="s">
        <v>56</v>
      </c>
      <c r="G162" s="4" t="s">
        <v>3491</v>
      </c>
    </row>
    <row r="163" spans="2:7" x14ac:dyDescent="0.3">
      <c r="B163" s="18" t="s">
        <v>517</v>
      </c>
      <c r="C163" s="19" t="s">
        <v>517</v>
      </c>
      <c r="D163" s="644" t="s">
        <v>3333</v>
      </c>
      <c r="E163" s="644" t="s">
        <v>3333</v>
      </c>
      <c r="F163" s="4">
        <v>0</v>
      </c>
      <c r="G163" s="4">
        <v>0</v>
      </c>
    </row>
    <row r="164" spans="2:7" x14ac:dyDescent="0.3">
      <c r="B164" s="643" t="s">
        <v>517</v>
      </c>
      <c r="C164" s="643" t="s">
        <v>517</v>
      </c>
      <c r="D164" s="643" t="s">
        <v>517</v>
      </c>
      <c r="E164" s="643" t="s">
        <v>517</v>
      </c>
      <c r="F164" s="4" t="s">
        <v>517</v>
      </c>
      <c r="G164" s="4" t="s">
        <v>517</v>
      </c>
    </row>
    <row r="165" spans="2:7" x14ac:dyDescent="0.3">
      <c r="B165" s="17" t="s">
        <v>517</v>
      </c>
      <c r="C165" s="645" t="s">
        <v>3323</v>
      </c>
      <c r="D165" s="645" t="s">
        <v>3323</v>
      </c>
      <c r="E165" s="645" t="s">
        <v>3323</v>
      </c>
      <c r="F165" s="10" t="s">
        <v>56</v>
      </c>
      <c r="G165" s="10" t="s">
        <v>3491</v>
      </c>
    </row>
    <row r="166" spans="2:7" x14ac:dyDescent="0.3">
      <c r="B166" s="18" t="s">
        <v>517</v>
      </c>
      <c r="C166" s="19" t="s">
        <v>517</v>
      </c>
      <c r="D166" s="644" t="s">
        <v>3334</v>
      </c>
      <c r="E166" s="644" t="s">
        <v>3334</v>
      </c>
      <c r="F166" s="4" t="s">
        <v>615</v>
      </c>
      <c r="G166" s="4" t="s">
        <v>3492</v>
      </c>
    </row>
    <row r="167" spans="2:7" x14ac:dyDescent="0.3">
      <c r="B167" s="18" t="s">
        <v>517</v>
      </c>
      <c r="C167" s="19" t="s">
        <v>517</v>
      </c>
      <c r="D167" s="644" t="s">
        <v>3335</v>
      </c>
      <c r="E167" s="644" t="s">
        <v>3335</v>
      </c>
      <c r="F167" s="4" t="s">
        <v>623</v>
      </c>
      <c r="G167" s="4" t="s">
        <v>3493</v>
      </c>
    </row>
    <row r="168" spans="2:7" x14ac:dyDescent="0.3">
      <c r="B168" s="18" t="s">
        <v>517</v>
      </c>
      <c r="C168" s="19" t="s">
        <v>517</v>
      </c>
      <c r="D168" s="644" t="s">
        <v>3336</v>
      </c>
      <c r="E168" s="644" t="s">
        <v>3336</v>
      </c>
      <c r="F168" s="4" t="s">
        <v>629</v>
      </c>
      <c r="G168" s="4" t="s">
        <v>3494</v>
      </c>
    </row>
    <row r="169" spans="2:7" x14ac:dyDescent="0.3">
      <c r="B169" s="18" t="s">
        <v>517</v>
      </c>
      <c r="C169" s="19" t="s">
        <v>517</v>
      </c>
      <c r="D169" s="644" t="s">
        <v>3337</v>
      </c>
      <c r="E169" s="644" t="s">
        <v>3337</v>
      </c>
      <c r="F169" s="4">
        <v>0</v>
      </c>
      <c r="G169" s="4">
        <v>0</v>
      </c>
    </row>
    <row r="170" spans="2:7" x14ac:dyDescent="0.3">
      <c r="B170" s="18" t="s">
        <v>517</v>
      </c>
      <c r="C170" s="19" t="s">
        <v>517</v>
      </c>
      <c r="D170" s="644" t="s">
        <v>3338</v>
      </c>
      <c r="E170" s="644" t="s">
        <v>3338</v>
      </c>
      <c r="F170" s="4">
        <v>0</v>
      </c>
      <c r="G170" s="4">
        <v>0</v>
      </c>
    </row>
    <row r="171" spans="2:7" x14ac:dyDescent="0.3">
      <c r="B171" s="18" t="s">
        <v>517</v>
      </c>
      <c r="C171" s="19" t="s">
        <v>517</v>
      </c>
      <c r="D171" s="644" t="s">
        <v>3339</v>
      </c>
      <c r="E171" s="644" t="s">
        <v>3339</v>
      </c>
      <c r="F171" s="4">
        <v>0</v>
      </c>
      <c r="G171" s="4">
        <v>0</v>
      </c>
    </row>
    <row r="172" spans="2:7" x14ac:dyDescent="0.3">
      <c r="B172" s="18" t="s">
        <v>517</v>
      </c>
      <c r="C172" s="19" t="s">
        <v>517</v>
      </c>
      <c r="D172" s="644" t="s">
        <v>3340</v>
      </c>
      <c r="E172" s="644" t="s">
        <v>3340</v>
      </c>
      <c r="F172" s="4">
        <v>0</v>
      </c>
      <c r="G172" s="4">
        <v>0</v>
      </c>
    </row>
    <row r="173" spans="2:7" x14ac:dyDescent="0.3">
      <c r="B173" s="18" t="s">
        <v>517</v>
      </c>
      <c r="C173" s="19" t="s">
        <v>517</v>
      </c>
      <c r="D173" s="644" t="s">
        <v>3341</v>
      </c>
      <c r="E173" s="644" t="s">
        <v>3341</v>
      </c>
      <c r="F173" s="4">
        <v>0</v>
      </c>
      <c r="G173" s="4">
        <v>0</v>
      </c>
    </row>
    <row r="174" spans="2:7" x14ac:dyDescent="0.3">
      <c r="B174" s="18" t="s">
        <v>517</v>
      </c>
      <c r="C174" s="19" t="s">
        <v>517</v>
      </c>
      <c r="D174" s="644" t="s">
        <v>3342</v>
      </c>
      <c r="E174" s="644" t="s">
        <v>3342</v>
      </c>
      <c r="F174" s="4">
        <v>0</v>
      </c>
      <c r="G174" s="4">
        <v>0</v>
      </c>
    </row>
    <row r="175" spans="2:7" x14ac:dyDescent="0.3">
      <c r="B175" s="18" t="s">
        <v>517</v>
      </c>
      <c r="C175" s="19" t="s">
        <v>517</v>
      </c>
      <c r="D175" s="644" t="s">
        <v>3343</v>
      </c>
      <c r="E175" s="644" t="s">
        <v>3343</v>
      </c>
      <c r="F175" s="4">
        <v>0</v>
      </c>
      <c r="G175" s="4">
        <v>0</v>
      </c>
    </row>
    <row r="176" spans="2:7" x14ac:dyDescent="0.3">
      <c r="B176" s="18" t="s">
        <v>517</v>
      </c>
      <c r="C176" s="19" t="s">
        <v>517</v>
      </c>
      <c r="D176" s="644" t="s">
        <v>3344</v>
      </c>
      <c r="E176" s="644" t="s">
        <v>3344</v>
      </c>
      <c r="F176" s="4">
        <v>0</v>
      </c>
      <c r="G176" s="4">
        <v>0</v>
      </c>
    </row>
    <row r="177" spans="2:7" x14ac:dyDescent="0.3">
      <c r="B177" s="18" t="s">
        <v>517</v>
      </c>
      <c r="C177" s="19" t="s">
        <v>517</v>
      </c>
      <c r="D177" s="644" t="s">
        <v>3345</v>
      </c>
      <c r="E177" s="644" t="s">
        <v>3345</v>
      </c>
      <c r="F177" s="4">
        <v>0</v>
      </c>
      <c r="G177" s="4">
        <v>0</v>
      </c>
    </row>
    <row r="178" spans="2:7" x14ac:dyDescent="0.3">
      <c r="B178" s="18" t="s">
        <v>517</v>
      </c>
      <c r="C178" s="19" t="s">
        <v>517</v>
      </c>
      <c r="D178" s="644" t="s">
        <v>3346</v>
      </c>
      <c r="E178" s="644" t="s">
        <v>3346</v>
      </c>
      <c r="F178" s="4">
        <v>0</v>
      </c>
      <c r="G178" s="4">
        <v>0</v>
      </c>
    </row>
    <row r="179" spans="2:7" x14ac:dyDescent="0.3">
      <c r="B179" s="18" t="s">
        <v>517</v>
      </c>
      <c r="C179" s="19" t="s">
        <v>517</v>
      </c>
      <c r="D179" s="644" t="s">
        <v>3347</v>
      </c>
      <c r="E179" s="644" t="s">
        <v>3347</v>
      </c>
      <c r="F179" s="4">
        <v>0</v>
      </c>
      <c r="G179" s="4">
        <v>0</v>
      </c>
    </row>
    <row r="180" spans="2:7" x14ac:dyDescent="0.3">
      <c r="B180" s="18" t="s">
        <v>517</v>
      </c>
      <c r="C180" s="19" t="s">
        <v>517</v>
      </c>
      <c r="D180" s="644" t="s">
        <v>3348</v>
      </c>
      <c r="E180" s="644" t="s">
        <v>3348</v>
      </c>
      <c r="F180" s="4">
        <v>0</v>
      </c>
      <c r="G180" s="4">
        <v>0</v>
      </c>
    </row>
    <row r="181" spans="2:7" x14ac:dyDescent="0.3">
      <c r="B181" s="18" t="s">
        <v>517</v>
      </c>
      <c r="C181" s="19" t="s">
        <v>517</v>
      </c>
      <c r="D181" s="644" t="s">
        <v>3349</v>
      </c>
      <c r="E181" s="644" t="s">
        <v>3349</v>
      </c>
      <c r="F181" s="4">
        <v>0</v>
      </c>
      <c r="G181" s="4">
        <v>0</v>
      </c>
    </row>
    <row r="182" spans="2:7" x14ac:dyDescent="0.3">
      <c r="B182" s="642" t="s">
        <v>3313</v>
      </c>
      <c r="C182" s="642" t="s">
        <v>3313</v>
      </c>
      <c r="D182" s="642" t="s">
        <v>3313</v>
      </c>
      <c r="E182" s="642" t="s">
        <v>3313</v>
      </c>
      <c r="F182" s="10">
        <v>0</v>
      </c>
      <c r="G182" s="10">
        <v>0</v>
      </c>
    </row>
    <row r="183" spans="2:7" x14ac:dyDescent="0.3">
      <c r="B183" s="643" t="s">
        <v>517</v>
      </c>
      <c r="C183" s="643" t="s">
        <v>517</v>
      </c>
      <c r="D183" s="643" t="s">
        <v>517</v>
      </c>
      <c r="E183" s="643" t="s">
        <v>517</v>
      </c>
      <c r="F183" s="4" t="s">
        <v>517</v>
      </c>
      <c r="G183" s="4" t="s">
        <v>517</v>
      </c>
    </row>
    <row r="184" spans="2:7" x14ac:dyDescent="0.3">
      <c r="B184" s="642" t="s">
        <v>3314</v>
      </c>
      <c r="C184" s="642" t="s">
        <v>3314</v>
      </c>
      <c r="D184" s="642" t="s">
        <v>3314</v>
      </c>
      <c r="E184" s="642" t="s">
        <v>3314</v>
      </c>
      <c r="F184" s="10" t="s">
        <v>517</v>
      </c>
      <c r="G184" s="10" t="s">
        <v>517</v>
      </c>
    </row>
    <row r="185" spans="2:7" x14ac:dyDescent="0.3">
      <c r="B185" s="17" t="s">
        <v>517</v>
      </c>
      <c r="C185" s="645" t="s">
        <v>3322</v>
      </c>
      <c r="D185" s="645" t="s">
        <v>3322</v>
      </c>
      <c r="E185" s="645" t="s">
        <v>3322</v>
      </c>
      <c r="F185" s="10">
        <v>0</v>
      </c>
      <c r="G185" s="10">
        <v>0</v>
      </c>
    </row>
    <row r="186" spans="2:7" x14ac:dyDescent="0.3">
      <c r="B186" s="18" t="s">
        <v>517</v>
      </c>
      <c r="C186" s="19" t="s">
        <v>517</v>
      </c>
      <c r="D186" s="644" t="s">
        <v>3350</v>
      </c>
      <c r="E186" s="644" t="s">
        <v>3350</v>
      </c>
      <c r="F186" s="4">
        <v>0</v>
      </c>
      <c r="G186" s="4">
        <v>0</v>
      </c>
    </row>
    <row r="187" spans="2:7" x14ac:dyDescent="0.3">
      <c r="B187" s="18" t="s">
        <v>517</v>
      </c>
      <c r="C187" s="19" t="s">
        <v>517</v>
      </c>
      <c r="D187" s="644" t="s">
        <v>3351</v>
      </c>
      <c r="E187" s="644" t="s">
        <v>3351</v>
      </c>
      <c r="F187" s="4">
        <v>0</v>
      </c>
      <c r="G187" s="4">
        <v>0</v>
      </c>
    </row>
    <row r="188" spans="2:7" x14ac:dyDescent="0.3">
      <c r="B188" s="18" t="s">
        <v>517</v>
      </c>
      <c r="C188" s="19" t="s">
        <v>517</v>
      </c>
      <c r="D188" s="644" t="s">
        <v>3352</v>
      </c>
      <c r="E188" s="644" t="s">
        <v>3352</v>
      </c>
      <c r="F188" s="4">
        <v>0</v>
      </c>
      <c r="G188" s="4">
        <v>0</v>
      </c>
    </row>
    <row r="189" spans="2:7" x14ac:dyDescent="0.3">
      <c r="B189" s="643" t="s">
        <v>517</v>
      </c>
      <c r="C189" s="643" t="s">
        <v>517</v>
      </c>
      <c r="D189" s="643" t="s">
        <v>517</v>
      </c>
      <c r="E189" s="643" t="s">
        <v>517</v>
      </c>
      <c r="F189" s="4" t="s">
        <v>517</v>
      </c>
      <c r="G189" s="4" t="s">
        <v>517</v>
      </c>
    </row>
    <row r="190" spans="2:7" x14ac:dyDescent="0.3">
      <c r="B190" s="17" t="s">
        <v>517</v>
      </c>
      <c r="C190" s="645" t="s">
        <v>3323</v>
      </c>
      <c r="D190" s="645" t="s">
        <v>3323</v>
      </c>
      <c r="E190" s="645" t="s">
        <v>3323</v>
      </c>
      <c r="F190" s="10">
        <v>0</v>
      </c>
      <c r="G190" s="10">
        <v>0</v>
      </c>
    </row>
    <row r="191" spans="2:7" x14ac:dyDescent="0.3">
      <c r="B191" s="18" t="s">
        <v>517</v>
      </c>
      <c r="C191" s="19" t="s">
        <v>517</v>
      </c>
      <c r="D191" s="644" t="s">
        <v>3350</v>
      </c>
      <c r="E191" s="644" t="s">
        <v>3350</v>
      </c>
      <c r="F191" s="4">
        <v>0</v>
      </c>
      <c r="G191" s="4">
        <v>0</v>
      </c>
    </row>
    <row r="192" spans="2:7" x14ac:dyDescent="0.3">
      <c r="B192" s="18" t="s">
        <v>517</v>
      </c>
      <c r="C192" s="19" t="s">
        <v>517</v>
      </c>
      <c r="D192" s="644" t="s">
        <v>3351</v>
      </c>
      <c r="E192" s="644" t="s">
        <v>3351</v>
      </c>
      <c r="F192" s="4">
        <v>0</v>
      </c>
      <c r="G192" s="4">
        <v>0</v>
      </c>
    </row>
    <row r="193" spans="2:7" x14ac:dyDescent="0.3">
      <c r="B193" s="18" t="s">
        <v>517</v>
      </c>
      <c r="C193" s="19" t="s">
        <v>517</v>
      </c>
      <c r="D193" s="644" t="s">
        <v>3353</v>
      </c>
      <c r="E193" s="644" t="s">
        <v>3353</v>
      </c>
      <c r="F193" s="4">
        <v>0</v>
      </c>
      <c r="G193" s="4">
        <v>0</v>
      </c>
    </row>
    <row r="194" spans="2:7" x14ac:dyDescent="0.3">
      <c r="B194" s="642" t="s">
        <v>3315</v>
      </c>
      <c r="C194" s="642" t="s">
        <v>3315</v>
      </c>
      <c r="D194" s="642" t="s">
        <v>3315</v>
      </c>
      <c r="E194" s="642" t="s">
        <v>3315</v>
      </c>
      <c r="F194" s="10">
        <v>0</v>
      </c>
      <c r="G194" s="10">
        <v>0</v>
      </c>
    </row>
    <row r="195" spans="2:7" x14ac:dyDescent="0.3">
      <c r="B195" s="643" t="s">
        <v>517</v>
      </c>
      <c r="C195" s="643" t="s">
        <v>517</v>
      </c>
      <c r="D195" s="643" t="s">
        <v>517</v>
      </c>
      <c r="E195" s="643" t="s">
        <v>517</v>
      </c>
      <c r="F195" s="4" t="s">
        <v>517</v>
      </c>
      <c r="G195" s="4" t="s">
        <v>517</v>
      </c>
    </row>
    <row r="196" spans="2:7" x14ac:dyDescent="0.3">
      <c r="B196" s="642" t="s">
        <v>3316</v>
      </c>
      <c r="C196" s="642" t="s">
        <v>3316</v>
      </c>
      <c r="D196" s="642" t="s">
        <v>3316</v>
      </c>
      <c r="E196" s="642" t="s">
        <v>3316</v>
      </c>
      <c r="F196" s="10" t="s">
        <v>517</v>
      </c>
      <c r="G196" s="10" t="s">
        <v>517</v>
      </c>
    </row>
    <row r="197" spans="2:7" x14ac:dyDescent="0.3">
      <c r="B197" s="17" t="s">
        <v>517</v>
      </c>
      <c r="C197" s="645" t="s">
        <v>3322</v>
      </c>
      <c r="D197" s="645" t="s">
        <v>3322</v>
      </c>
      <c r="E197" s="645" t="s">
        <v>3322</v>
      </c>
      <c r="F197" s="10">
        <v>0</v>
      </c>
      <c r="G197" s="10">
        <v>0</v>
      </c>
    </row>
    <row r="198" spans="2:7" x14ac:dyDescent="0.3">
      <c r="B198" s="18" t="s">
        <v>517</v>
      </c>
      <c r="C198" s="19" t="s">
        <v>517</v>
      </c>
      <c r="D198" s="644" t="s">
        <v>3354</v>
      </c>
      <c r="E198" s="644" t="s">
        <v>3354</v>
      </c>
      <c r="F198" s="4">
        <v>0</v>
      </c>
      <c r="G198" s="4">
        <v>0</v>
      </c>
    </row>
    <row r="199" spans="2:7" x14ac:dyDescent="0.3">
      <c r="B199" s="18" t="s">
        <v>517</v>
      </c>
      <c r="C199" s="19" t="s">
        <v>517</v>
      </c>
      <c r="D199" s="19" t="s">
        <v>517</v>
      </c>
      <c r="E199" s="20" t="s">
        <v>3358</v>
      </c>
      <c r="F199" s="4">
        <v>0</v>
      </c>
      <c r="G199" s="4">
        <v>0</v>
      </c>
    </row>
    <row r="200" spans="2:7" x14ac:dyDescent="0.3">
      <c r="B200" s="18" t="s">
        <v>517</v>
      </c>
      <c r="C200" s="19" t="s">
        <v>517</v>
      </c>
      <c r="D200" s="19" t="s">
        <v>517</v>
      </c>
      <c r="E200" s="20" t="s">
        <v>3359</v>
      </c>
      <c r="F200" s="4">
        <v>0</v>
      </c>
      <c r="G200" s="4">
        <v>0</v>
      </c>
    </row>
    <row r="201" spans="2:7" x14ac:dyDescent="0.3">
      <c r="B201" s="18" t="s">
        <v>517</v>
      </c>
      <c r="C201" s="19" t="s">
        <v>517</v>
      </c>
      <c r="D201" s="644" t="s">
        <v>3355</v>
      </c>
      <c r="E201" s="644" t="s">
        <v>3355</v>
      </c>
      <c r="F201" s="4">
        <v>0</v>
      </c>
      <c r="G201" s="4">
        <v>0</v>
      </c>
    </row>
    <row r="202" spans="2:7" x14ac:dyDescent="0.3">
      <c r="B202" s="643" t="s">
        <v>517</v>
      </c>
      <c r="C202" s="643" t="s">
        <v>517</v>
      </c>
      <c r="D202" s="643" t="s">
        <v>517</v>
      </c>
      <c r="E202" s="643" t="s">
        <v>517</v>
      </c>
      <c r="F202" s="4" t="s">
        <v>517</v>
      </c>
      <c r="G202" s="4" t="s">
        <v>517</v>
      </c>
    </row>
    <row r="203" spans="2:7" x14ac:dyDescent="0.3">
      <c r="B203" s="17" t="s">
        <v>517</v>
      </c>
      <c r="C203" s="645" t="s">
        <v>3323</v>
      </c>
      <c r="D203" s="645" t="s">
        <v>3323</v>
      </c>
      <c r="E203" s="645" t="s">
        <v>3323</v>
      </c>
      <c r="F203" s="10">
        <v>0</v>
      </c>
      <c r="G203" s="10">
        <v>0</v>
      </c>
    </row>
    <row r="204" spans="2:7" x14ac:dyDescent="0.3">
      <c r="B204" s="18" t="s">
        <v>517</v>
      </c>
      <c r="C204" s="19" t="s">
        <v>517</v>
      </c>
      <c r="D204" s="644" t="s">
        <v>3356</v>
      </c>
      <c r="E204" s="644" t="s">
        <v>3356</v>
      </c>
      <c r="F204" s="4">
        <v>0</v>
      </c>
      <c r="G204" s="4">
        <v>0</v>
      </c>
    </row>
    <row r="205" spans="2:7" x14ac:dyDescent="0.3">
      <c r="B205" s="18" t="s">
        <v>517</v>
      </c>
      <c r="C205" s="19" t="s">
        <v>517</v>
      </c>
      <c r="D205" s="19" t="s">
        <v>517</v>
      </c>
      <c r="E205" s="20" t="s">
        <v>3358</v>
      </c>
      <c r="F205" s="4">
        <v>0</v>
      </c>
      <c r="G205" s="4">
        <v>0</v>
      </c>
    </row>
    <row r="206" spans="2:7" x14ac:dyDescent="0.3">
      <c r="B206" s="18" t="s">
        <v>517</v>
      </c>
      <c r="C206" s="19" t="s">
        <v>517</v>
      </c>
      <c r="D206" s="19" t="s">
        <v>517</v>
      </c>
      <c r="E206" s="20" t="s">
        <v>3359</v>
      </c>
      <c r="F206" s="4">
        <v>0</v>
      </c>
      <c r="G206" s="4">
        <v>0</v>
      </c>
    </row>
    <row r="207" spans="2:7" x14ac:dyDescent="0.3">
      <c r="B207" s="18" t="s">
        <v>517</v>
      </c>
      <c r="C207" s="19" t="s">
        <v>517</v>
      </c>
      <c r="D207" s="644" t="s">
        <v>3357</v>
      </c>
      <c r="E207" s="644" t="s">
        <v>3357</v>
      </c>
      <c r="F207" s="4">
        <v>0</v>
      </c>
      <c r="G207" s="4">
        <v>0</v>
      </c>
    </row>
    <row r="208" spans="2:7" x14ac:dyDescent="0.3">
      <c r="B208" s="642" t="s">
        <v>3317</v>
      </c>
      <c r="C208" s="642" t="s">
        <v>3317</v>
      </c>
      <c r="D208" s="642" t="s">
        <v>3317</v>
      </c>
      <c r="E208" s="642" t="s">
        <v>3317</v>
      </c>
      <c r="F208" s="10">
        <v>0</v>
      </c>
      <c r="G208" s="10">
        <v>0</v>
      </c>
    </row>
    <row r="209" spans="2:8" x14ac:dyDescent="0.3">
      <c r="B209" s="643" t="s">
        <v>517</v>
      </c>
      <c r="C209" s="643" t="s">
        <v>517</v>
      </c>
      <c r="D209" s="643" t="s">
        <v>517</v>
      </c>
      <c r="E209" s="643" t="s">
        <v>517</v>
      </c>
      <c r="F209" s="4" t="s">
        <v>517</v>
      </c>
      <c r="G209" s="4" t="s">
        <v>517</v>
      </c>
    </row>
    <row r="210" spans="2:8" x14ac:dyDescent="0.3">
      <c r="B210" s="642" t="s">
        <v>3318</v>
      </c>
      <c r="C210" s="642" t="s">
        <v>3318</v>
      </c>
      <c r="D210" s="642" t="s">
        <v>3318</v>
      </c>
      <c r="E210" s="642" t="s">
        <v>3318</v>
      </c>
      <c r="F210" s="10">
        <v>0</v>
      </c>
      <c r="G210" s="10">
        <v>0</v>
      </c>
    </row>
    <row r="211" spans="2:8" x14ac:dyDescent="0.3">
      <c r="B211" s="643" t="s">
        <v>517</v>
      </c>
      <c r="C211" s="643" t="s">
        <v>517</v>
      </c>
      <c r="D211" s="643" t="s">
        <v>517</v>
      </c>
      <c r="E211" s="643" t="s">
        <v>517</v>
      </c>
      <c r="F211" s="4" t="s">
        <v>517</v>
      </c>
      <c r="G211" s="4" t="s">
        <v>517</v>
      </c>
    </row>
    <row r="212" spans="2:8" x14ac:dyDescent="0.3">
      <c r="B212" s="642" t="s">
        <v>3319</v>
      </c>
      <c r="C212" s="642" t="s">
        <v>3319</v>
      </c>
      <c r="D212" s="642" t="s">
        <v>3319</v>
      </c>
      <c r="E212" s="642" t="s">
        <v>3319</v>
      </c>
      <c r="F212" s="10">
        <v>0</v>
      </c>
      <c r="G212" s="10">
        <v>0</v>
      </c>
    </row>
    <row r="213" spans="2:8" x14ac:dyDescent="0.3">
      <c r="B213" s="643" t="s">
        <v>517</v>
      </c>
      <c r="C213" s="643" t="s">
        <v>517</v>
      </c>
      <c r="D213" s="643" t="s">
        <v>517</v>
      </c>
      <c r="E213" s="643" t="s">
        <v>517</v>
      </c>
      <c r="F213" s="4" t="s">
        <v>517</v>
      </c>
      <c r="G213" s="4" t="s">
        <v>517</v>
      </c>
    </row>
    <row r="214" spans="2:8" x14ac:dyDescent="0.3">
      <c r="B214" s="642" t="s">
        <v>3320</v>
      </c>
      <c r="C214" s="642" t="s">
        <v>3320</v>
      </c>
      <c r="D214" s="642" t="s">
        <v>3320</v>
      </c>
      <c r="E214" s="642" t="s">
        <v>3320</v>
      </c>
      <c r="F214" s="10">
        <v>0</v>
      </c>
      <c r="G214" s="10">
        <v>0</v>
      </c>
    </row>
    <row r="215" spans="2:8" x14ac:dyDescent="0.3">
      <c r="B215" s="643" t="s">
        <v>517</v>
      </c>
      <c r="C215" s="643" t="s">
        <v>517</v>
      </c>
      <c r="D215" s="643" t="s">
        <v>517</v>
      </c>
      <c r="E215" s="643" t="s">
        <v>517</v>
      </c>
      <c r="F215" s="4" t="s">
        <v>517</v>
      </c>
      <c r="G215" s="4" t="s">
        <v>517</v>
      </c>
    </row>
    <row r="216" spans="2:8" x14ac:dyDescent="0.3">
      <c r="B216" s="21" t="s">
        <v>517</v>
      </c>
      <c r="C216" s="21" t="s">
        <v>517</v>
      </c>
      <c r="D216" s="21" t="s">
        <v>517</v>
      </c>
      <c r="E216" s="21" t="s">
        <v>517</v>
      </c>
      <c r="F216" s="24" t="s">
        <v>517</v>
      </c>
      <c r="G216" s="24" t="s">
        <v>517</v>
      </c>
    </row>
    <row r="217" spans="2:8" x14ac:dyDescent="0.3">
      <c r="B217" s="22" t="s">
        <v>517</v>
      </c>
      <c r="C217" s="22" t="s">
        <v>517</v>
      </c>
      <c r="D217" s="22" t="s">
        <v>517</v>
      </c>
      <c r="E217" s="22" t="s">
        <v>517</v>
      </c>
      <c r="F217" s="25" t="s">
        <v>517</v>
      </c>
      <c r="G217" s="25" t="s">
        <v>517</v>
      </c>
    </row>
    <row r="218" spans="2:8" x14ac:dyDescent="0.3">
      <c r="B218" s="23" t="s">
        <v>517</v>
      </c>
      <c r="C218" s="23" t="s">
        <v>517</v>
      </c>
      <c r="D218" s="23" t="s">
        <v>517</v>
      </c>
      <c r="E218" s="23" t="s">
        <v>517</v>
      </c>
      <c r="F218" s="26" t="s">
        <v>517</v>
      </c>
      <c r="G218" s="26" t="s">
        <v>517</v>
      </c>
    </row>
    <row r="219" spans="2:8" x14ac:dyDescent="0.3">
      <c r="B219" s="646" t="s">
        <v>4</v>
      </c>
      <c r="C219" s="646" t="s">
        <v>4</v>
      </c>
      <c r="D219" s="646" t="s">
        <v>4</v>
      </c>
      <c r="E219" s="646" t="s">
        <v>4</v>
      </c>
      <c r="F219" s="646" t="s">
        <v>4</v>
      </c>
      <c r="G219" s="646" t="s">
        <v>4</v>
      </c>
      <c r="H219" s="27"/>
    </row>
    <row r="220" spans="2:8" x14ac:dyDescent="0.3">
      <c r="B220" s="647" t="s">
        <v>3308</v>
      </c>
      <c r="C220" s="647" t="s">
        <v>3308</v>
      </c>
      <c r="D220" s="647" t="s">
        <v>3308</v>
      </c>
      <c r="E220" s="647" t="s">
        <v>3308</v>
      </c>
      <c r="F220" s="647" t="s">
        <v>3308</v>
      </c>
      <c r="G220" s="647" t="s">
        <v>3308</v>
      </c>
      <c r="H220" s="27"/>
    </row>
    <row r="221" spans="2:8" x14ac:dyDescent="0.3">
      <c r="B221" s="647" t="s">
        <v>3309</v>
      </c>
      <c r="C221" s="647" t="s">
        <v>3309</v>
      </c>
      <c r="D221" s="647" t="s">
        <v>3309</v>
      </c>
      <c r="E221" s="647" t="s">
        <v>3309</v>
      </c>
      <c r="F221" s="647" t="s">
        <v>3309</v>
      </c>
      <c r="G221" s="647" t="s">
        <v>3309</v>
      </c>
      <c r="H221" s="27"/>
    </row>
    <row r="222" spans="2:8" x14ac:dyDescent="0.3">
      <c r="B222" s="648" t="s">
        <v>3310</v>
      </c>
      <c r="C222" s="648" t="s">
        <v>3310</v>
      </c>
      <c r="D222" s="648" t="s">
        <v>3310</v>
      </c>
      <c r="E222" s="648" t="s">
        <v>3310</v>
      </c>
      <c r="F222" s="648" t="s">
        <v>3310</v>
      </c>
      <c r="G222" s="648" t="s">
        <v>3310</v>
      </c>
      <c r="H222" s="27"/>
    </row>
    <row r="223" spans="2:8" x14ac:dyDescent="0.3">
      <c r="B223" s="641" t="s">
        <v>3311</v>
      </c>
      <c r="C223" s="641" t="s">
        <v>3311</v>
      </c>
      <c r="D223" s="641" t="s">
        <v>3311</v>
      </c>
      <c r="E223" s="641" t="s">
        <v>3311</v>
      </c>
      <c r="F223" s="14">
        <v>2026</v>
      </c>
      <c r="G223" s="14">
        <v>2025</v>
      </c>
    </row>
    <row r="224" spans="2:8" x14ac:dyDescent="0.3">
      <c r="B224" s="642" t="s">
        <v>3312</v>
      </c>
      <c r="C224" s="642" t="s">
        <v>3312</v>
      </c>
      <c r="D224" s="642" t="s">
        <v>3312</v>
      </c>
      <c r="E224" s="642" t="s">
        <v>3312</v>
      </c>
      <c r="F224" s="10" t="s">
        <v>517</v>
      </c>
      <c r="G224" s="10" t="s">
        <v>517</v>
      </c>
    </row>
    <row r="225" spans="2:7" x14ac:dyDescent="0.3">
      <c r="B225" s="17" t="s">
        <v>517</v>
      </c>
      <c r="C225" s="645" t="s">
        <v>3322</v>
      </c>
      <c r="D225" s="645" t="s">
        <v>3322</v>
      </c>
      <c r="E225" s="645" t="s">
        <v>3322</v>
      </c>
      <c r="F225" s="10" t="s">
        <v>57</v>
      </c>
      <c r="G225" s="10" t="s">
        <v>3495</v>
      </c>
    </row>
    <row r="226" spans="2:7" x14ac:dyDescent="0.3">
      <c r="B226" s="18" t="s">
        <v>517</v>
      </c>
      <c r="C226" s="19" t="s">
        <v>517</v>
      </c>
      <c r="D226" s="644" t="s">
        <v>3324</v>
      </c>
      <c r="E226" s="644" t="s">
        <v>3324</v>
      </c>
      <c r="F226" s="4">
        <v>0</v>
      </c>
      <c r="G226" s="4">
        <v>0</v>
      </c>
    </row>
    <row r="227" spans="2:7" x14ac:dyDescent="0.3">
      <c r="B227" s="18" t="s">
        <v>517</v>
      </c>
      <c r="C227" s="19" t="s">
        <v>517</v>
      </c>
      <c r="D227" s="644" t="s">
        <v>3325</v>
      </c>
      <c r="E227" s="644" t="s">
        <v>3325</v>
      </c>
      <c r="F227" s="4">
        <v>0</v>
      </c>
      <c r="G227" s="4">
        <v>0</v>
      </c>
    </row>
    <row r="228" spans="2:7" x14ac:dyDescent="0.3">
      <c r="B228" s="18" t="s">
        <v>517</v>
      </c>
      <c r="C228" s="19" t="s">
        <v>517</v>
      </c>
      <c r="D228" s="644" t="s">
        <v>3326</v>
      </c>
      <c r="E228" s="644" t="s">
        <v>3326</v>
      </c>
      <c r="F228" s="4">
        <v>0</v>
      </c>
      <c r="G228" s="4">
        <v>0</v>
      </c>
    </row>
    <row r="229" spans="2:7" x14ac:dyDescent="0.3">
      <c r="B229" s="18" t="s">
        <v>517</v>
      </c>
      <c r="C229" s="19" t="s">
        <v>517</v>
      </c>
      <c r="D229" s="644" t="s">
        <v>3327</v>
      </c>
      <c r="E229" s="644" t="s">
        <v>3327</v>
      </c>
      <c r="F229" s="4">
        <v>0</v>
      </c>
      <c r="G229" s="4">
        <v>0</v>
      </c>
    </row>
    <row r="230" spans="2:7" x14ac:dyDescent="0.3">
      <c r="B230" s="18" t="s">
        <v>517</v>
      </c>
      <c r="C230" s="19" t="s">
        <v>517</v>
      </c>
      <c r="D230" s="644" t="s">
        <v>3328</v>
      </c>
      <c r="E230" s="644" t="s">
        <v>3328</v>
      </c>
      <c r="F230" s="4">
        <v>0</v>
      </c>
      <c r="G230" s="4">
        <v>0</v>
      </c>
    </row>
    <row r="231" spans="2:7" x14ac:dyDescent="0.3">
      <c r="B231" s="18" t="s">
        <v>517</v>
      </c>
      <c r="C231" s="19" t="s">
        <v>517</v>
      </c>
      <c r="D231" s="644" t="s">
        <v>3329</v>
      </c>
      <c r="E231" s="644" t="s">
        <v>3329</v>
      </c>
      <c r="F231" s="4">
        <v>0</v>
      </c>
      <c r="G231" s="4">
        <v>0</v>
      </c>
    </row>
    <row r="232" spans="2:7" x14ac:dyDescent="0.3">
      <c r="B232" s="18" t="s">
        <v>517</v>
      </c>
      <c r="C232" s="19" t="s">
        <v>517</v>
      </c>
      <c r="D232" s="644" t="s">
        <v>3330</v>
      </c>
      <c r="E232" s="644" t="s">
        <v>3330</v>
      </c>
      <c r="F232" s="4">
        <v>0</v>
      </c>
      <c r="G232" s="4">
        <v>0</v>
      </c>
    </row>
    <row r="233" spans="2:7" x14ac:dyDescent="0.3">
      <c r="B233" s="18" t="s">
        <v>517</v>
      </c>
      <c r="C233" s="19" t="s">
        <v>517</v>
      </c>
      <c r="D233" s="644" t="s">
        <v>3331</v>
      </c>
      <c r="E233" s="644" t="s">
        <v>3331</v>
      </c>
      <c r="F233" s="4">
        <v>0</v>
      </c>
      <c r="G233" s="4">
        <v>0</v>
      </c>
    </row>
    <row r="234" spans="2:7" x14ac:dyDescent="0.3">
      <c r="B234" s="18" t="s">
        <v>517</v>
      </c>
      <c r="C234" s="19" t="s">
        <v>517</v>
      </c>
      <c r="D234" s="644" t="s">
        <v>3332</v>
      </c>
      <c r="E234" s="644" t="s">
        <v>3332</v>
      </c>
      <c r="F234" s="4" t="s">
        <v>57</v>
      </c>
      <c r="G234" s="4" t="s">
        <v>3495</v>
      </c>
    </row>
    <row r="235" spans="2:7" x14ac:dyDescent="0.3">
      <c r="B235" s="18" t="s">
        <v>517</v>
      </c>
      <c r="C235" s="19" t="s">
        <v>517</v>
      </c>
      <c r="D235" s="644" t="s">
        <v>3333</v>
      </c>
      <c r="E235" s="644" t="s">
        <v>3333</v>
      </c>
      <c r="F235" s="4">
        <v>0</v>
      </c>
      <c r="G235" s="4">
        <v>0</v>
      </c>
    </row>
    <row r="236" spans="2:7" x14ac:dyDescent="0.3">
      <c r="B236" s="643" t="s">
        <v>517</v>
      </c>
      <c r="C236" s="643" t="s">
        <v>517</v>
      </c>
      <c r="D236" s="643" t="s">
        <v>517</v>
      </c>
      <c r="E236" s="643" t="s">
        <v>517</v>
      </c>
      <c r="F236" s="4" t="s">
        <v>517</v>
      </c>
      <c r="G236" s="4" t="s">
        <v>517</v>
      </c>
    </row>
    <row r="237" spans="2:7" x14ac:dyDescent="0.3">
      <c r="B237" s="17" t="s">
        <v>517</v>
      </c>
      <c r="C237" s="645" t="s">
        <v>3323</v>
      </c>
      <c r="D237" s="645" t="s">
        <v>3323</v>
      </c>
      <c r="E237" s="645" t="s">
        <v>3323</v>
      </c>
      <c r="F237" s="10" t="s">
        <v>57</v>
      </c>
      <c r="G237" s="10" t="s">
        <v>3495</v>
      </c>
    </row>
    <row r="238" spans="2:7" x14ac:dyDescent="0.3">
      <c r="B238" s="18" t="s">
        <v>517</v>
      </c>
      <c r="C238" s="19" t="s">
        <v>517</v>
      </c>
      <c r="D238" s="644" t="s">
        <v>3334</v>
      </c>
      <c r="E238" s="644" t="s">
        <v>3334</v>
      </c>
      <c r="F238" s="4" t="s">
        <v>641</v>
      </c>
      <c r="G238" s="4" t="s">
        <v>3496</v>
      </c>
    </row>
    <row r="239" spans="2:7" x14ac:dyDescent="0.3">
      <c r="B239" s="18" t="s">
        <v>517</v>
      </c>
      <c r="C239" s="19" t="s">
        <v>517</v>
      </c>
      <c r="D239" s="644" t="s">
        <v>3335</v>
      </c>
      <c r="E239" s="644" t="s">
        <v>3335</v>
      </c>
      <c r="F239" s="4" t="s">
        <v>653</v>
      </c>
      <c r="G239" s="4" t="s">
        <v>3497</v>
      </c>
    </row>
    <row r="240" spans="2:7" x14ac:dyDescent="0.3">
      <c r="B240" s="18" t="s">
        <v>517</v>
      </c>
      <c r="C240" s="19" t="s">
        <v>517</v>
      </c>
      <c r="D240" s="644" t="s">
        <v>3336</v>
      </c>
      <c r="E240" s="644" t="s">
        <v>3336</v>
      </c>
      <c r="F240" s="4" t="s">
        <v>668</v>
      </c>
      <c r="G240" s="4" t="s">
        <v>3498</v>
      </c>
    </row>
    <row r="241" spans="2:7" x14ac:dyDescent="0.3">
      <c r="B241" s="18" t="s">
        <v>517</v>
      </c>
      <c r="C241" s="19" t="s">
        <v>517</v>
      </c>
      <c r="D241" s="644" t="s">
        <v>3337</v>
      </c>
      <c r="E241" s="644" t="s">
        <v>3337</v>
      </c>
      <c r="F241" s="4">
        <v>0</v>
      </c>
      <c r="G241" s="4">
        <v>0</v>
      </c>
    </row>
    <row r="242" spans="2:7" x14ac:dyDescent="0.3">
      <c r="B242" s="18" t="s">
        <v>517</v>
      </c>
      <c r="C242" s="19" t="s">
        <v>517</v>
      </c>
      <c r="D242" s="644" t="s">
        <v>3338</v>
      </c>
      <c r="E242" s="644" t="s">
        <v>3338</v>
      </c>
      <c r="F242" s="4">
        <v>0</v>
      </c>
      <c r="G242" s="4">
        <v>0</v>
      </c>
    </row>
    <row r="243" spans="2:7" x14ac:dyDescent="0.3">
      <c r="B243" s="18" t="s">
        <v>517</v>
      </c>
      <c r="C243" s="19" t="s">
        <v>517</v>
      </c>
      <c r="D243" s="644" t="s">
        <v>3339</v>
      </c>
      <c r="E243" s="644" t="s">
        <v>3339</v>
      </c>
      <c r="F243" s="4">
        <v>0</v>
      </c>
      <c r="G243" s="4">
        <v>0</v>
      </c>
    </row>
    <row r="244" spans="2:7" x14ac:dyDescent="0.3">
      <c r="B244" s="18" t="s">
        <v>517</v>
      </c>
      <c r="C244" s="19" t="s">
        <v>517</v>
      </c>
      <c r="D244" s="644" t="s">
        <v>3340</v>
      </c>
      <c r="E244" s="644" t="s">
        <v>3340</v>
      </c>
      <c r="F244" s="4">
        <v>0</v>
      </c>
      <c r="G244" s="4">
        <v>0</v>
      </c>
    </row>
    <row r="245" spans="2:7" x14ac:dyDescent="0.3">
      <c r="B245" s="18" t="s">
        <v>517</v>
      </c>
      <c r="C245" s="19" t="s">
        <v>517</v>
      </c>
      <c r="D245" s="644" t="s">
        <v>3341</v>
      </c>
      <c r="E245" s="644" t="s">
        <v>3341</v>
      </c>
      <c r="F245" s="4">
        <v>0</v>
      </c>
      <c r="G245" s="4">
        <v>0</v>
      </c>
    </row>
    <row r="246" spans="2:7" x14ac:dyDescent="0.3">
      <c r="B246" s="18" t="s">
        <v>517</v>
      </c>
      <c r="C246" s="19" t="s">
        <v>517</v>
      </c>
      <c r="D246" s="644" t="s">
        <v>3342</v>
      </c>
      <c r="E246" s="644" t="s">
        <v>3342</v>
      </c>
      <c r="F246" s="4">
        <v>0</v>
      </c>
      <c r="G246" s="4">
        <v>0</v>
      </c>
    </row>
    <row r="247" spans="2:7" x14ac:dyDescent="0.3">
      <c r="B247" s="18" t="s">
        <v>517</v>
      </c>
      <c r="C247" s="19" t="s">
        <v>517</v>
      </c>
      <c r="D247" s="644" t="s">
        <v>3343</v>
      </c>
      <c r="E247" s="644" t="s">
        <v>3343</v>
      </c>
      <c r="F247" s="4">
        <v>0</v>
      </c>
      <c r="G247" s="4">
        <v>0</v>
      </c>
    </row>
    <row r="248" spans="2:7" x14ac:dyDescent="0.3">
      <c r="B248" s="18" t="s">
        <v>517</v>
      </c>
      <c r="C248" s="19" t="s">
        <v>517</v>
      </c>
      <c r="D248" s="644" t="s">
        <v>3344</v>
      </c>
      <c r="E248" s="644" t="s">
        <v>3344</v>
      </c>
      <c r="F248" s="4">
        <v>0</v>
      </c>
      <c r="G248" s="4">
        <v>0</v>
      </c>
    </row>
    <row r="249" spans="2:7" x14ac:dyDescent="0.3">
      <c r="B249" s="18" t="s">
        <v>517</v>
      </c>
      <c r="C249" s="19" t="s">
        <v>517</v>
      </c>
      <c r="D249" s="644" t="s">
        <v>3345</v>
      </c>
      <c r="E249" s="644" t="s">
        <v>3345</v>
      </c>
      <c r="F249" s="4">
        <v>0</v>
      </c>
      <c r="G249" s="4">
        <v>0</v>
      </c>
    </row>
    <row r="250" spans="2:7" x14ac:dyDescent="0.3">
      <c r="B250" s="18" t="s">
        <v>517</v>
      </c>
      <c r="C250" s="19" t="s">
        <v>517</v>
      </c>
      <c r="D250" s="644" t="s">
        <v>3346</v>
      </c>
      <c r="E250" s="644" t="s">
        <v>3346</v>
      </c>
      <c r="F250" s="4">
        <v>0</v>
      </c>
      <c r="G250" s="4">
        <v>0</v>
      </c>
    </row>
    <row r="251" spans="2:7" x14ac:dyDescent="0.3">
      <c r="B251" s="18" t="s">
        <v>517</v>
      </c>
      <c r="C251" s="19" t="s">
        <v>517</v>
      </c>
      <c r="D251" s="644" t="s">
        <v>3347</v>
      </c>
      <c r="E251" s="644" t="s">
        <v>3347</v>
      </c>
      <c r="F251" s="4">
        <v>0</v>
      </c>
      <c r="G251" s="4">
        <v>0</v>
      </c>
    </row>
    <row r="252" spans="2:7" x14ac:dyDescent="0.3">
      <c r="B252" s="18" t="s">
        <v>517</v>
      </c>
      <c r="C252" s="19" t="s">
        <v>517</v>
      </c>
      <c r="D252" s="644" t="s">
        <v>3348</v>
      </c>
      <c r="E252" s="644" t="s">
        <v>3348</v>
      </c>
      <c r="F252" s="4">
        <v>0</v>
      </c>
      <c r="G252" s="4">
        <v>0</v>
      </c>
    </row>
    <row r="253" spans="2:7" x14ac:dyDescent="0.3">
      <c r="B253" s="18" t="s">
        <v>517</v>
      </c>
      <c r="C253" s="19" t="s">
        <v>517</v>
      </c>
      <c r="D253" s="644" t="s">
        <v>3349</v>
      </c>
      <c r="E253" s="644" t="s">
        <v>3349</v>
      </c>
      <c r="F253" s="4">
        <v>0</v>
      </c>
      <c r="G253" s="4">
        <v>0</v>
      </c>
    </row>
    <row r="254" spans="2:7" x14ac:dyDescent="0.3">
      <c r="B254" s="642" t="s">
        <v>3313</v>
      </c>
      <c r="C254" s="642" t="s">
        <v>3313</v>
      </c>
      <c r="D254" s="642" t="s">
        <v>3313</v>
      </c>
      <c r="E254" s="642" t="s">
        <v>3313</v>
      </c>
      <c r="F254" s="10">
        <v>0</v>
      </c>
      <c r="G254" s="10">
        <v>0</v>
      </c>
    </row>
    <row r="255" spans="2:7" x14ac:dyDescent="0.3">
      <c r="B255" s="643" t="s">
        <v>517</v>
      </c>
      <c r="C255" s="643" t="s">
        <v>517</v>
      </c>
      <c r="D255" s="643" t="s">
        <v>517</v>
      </c>
      <c r="E255" s="643" t="s">
        <v>517</v>
      </c>
      <c r="F255" s="4" t="s">
        <v>517</v>
      </c>
      <c r="G255" s="4" t="s">
        <v>517</v>
      </c>
    </row>
    <row r="256" spans="2:7" x14ac:dyDescent="0.3">
      <c r="B256" s="642" t="s">
        <v>3314</v>
      </c>
      <c r="C256" s="642" t="s">
        <v>3314</v>
      </c>
      <c r="D256" s="642" t="s">
        <v>3314</v>
      </c>
      <c r="E256" s="642" t="s">
        <v>3314</v>
      </c>
      <c r="F256" s="10" t="s">
        <v>517</v>
      </c>
      <c r="G256" s="10" t="s">
        <v>517</v>
      </c>
    </row>
    <row r="257" spans="2:7" x14ac:dyDescent="0.3">
      <c r="B257" s="17" t="s">
        <v>517</v>
      </c>
      <c r="C257" s="645" t="s">
        <v>3322</v>
      </c>
      <c r="D257" s="645" t="s">
        <v>3322</v>
      </c>
      <c r="E257" s="645" t="s">
        <v>3322</v>
      </c>
      <c r="F257" s="10">
        <v>0</v>
      </c>
      <c r="G257" s="10">
        <v>0</v>
      </c>
    </row>
    <row r="258" spans="2:7" x14ac:dyDescent="0.3">
      <c r="B258" s="18" t="s">
        <v>517</v>
      </c>
      <c r="C258" s="19" t="s">
        <v>517</v>
      </c>
      <c r="D258" s="644" t="s">
        <v>3350</v>
      </c>
      <c r="E258" s="644" t="s">
        <v>3350</v>
      </c>
      <c r="F258" s="4">
        <v>0</v>
      </c>
      <c r="G258" s="4">
        <v>0</v>
      </c>
    </row>
    <row r="259" spans="2:7" x14ac:dyDescent="0.3">
      <c r="B259" s="18" t="s">
        <v>517</v>
      </c>
      <c r="C259" s="19" t="s">
        <v>517</v>
      </c>
      <c r="D259" s="644" t="s">
        <v>3351</v>
      </c>
      <c r="E259" s="644" t="s">
        <v>3351</v>
      </c>
      <c r="F259" s="4">
        <v>0</v>
      </c>
      <c r="G259" s="4">
        <v>0</v>
      </c>
    </row>
    <row r="260" spans="2:7" x14ac:dyDescent="0.3">
      <c r="B260" s="18" t="s">
        <v>517</v>
      </c>
      <c r="C260" s="19" t="s">
        <v>517</v>
      </c>
      <c r="D260" s="644" t="s">
        <v>3352</v>
      </c>
      <c r="E260" s="644" t="s">
        <v>3352</v>
      </c>
      <c r="F260" s="4">
        <v>0</v>
      </c>
      <c r="G260" s="4">
        <v>0</v>
      </c>
    </row>
    <row r="261" spans="2:7" x14ac:dyDescent="0.3">
      <c r="B261" s="643" t="s">
        <v>517</v>
      </c>
      <c r="C261" s="643" t="s">
        <v>517</v>
      </c>
      <c r="D261" s="643" t="s">
        <v>517</v>
      </c>
      <c r="E261" s="643" t="s">
        <v>517</v>
      </c>
      <c r="F261" s="4" t="s">
        <v>517</v>
      </c>
      <c r="G261" s="4" t="s">
        <v>517</v>
      </c>
    </row>
    <row r="262" spans="2:7" x14ac:dyDescent="0.3">
      <c r="B262" s="17" t="s">
        <v>517</v>
      </c>
      <c r="C262" s="645" t="s">
        <v>3323</v>
      </c>
      <c r="D262" s="645" t="s">
        <v>3323</v>
      </c>
      <c r="E262" s="645" t="s">
        <v>3323</v>
      </c>
      <c r="F262" s="10">
        <v>0</v>
      </c>
      <c r="G262" s="10">
        <v>0</v>
      </c>
    </row>
    <row r="263" spans="2:7" x14ac:dyDescent="0.3">
      <c r="B263" s="18" t="s">
        <v>517</v>
      </c>
      <c r="C263" s="19" t="s">
        <v>517</v>
      </c>
      <c r="D263" s="644" t="s">
        <v>3350</v>
      </c>
      <c r="E263" s="644" t="s">
        <v>3350</v>
      </c>
      <c r="F263" s="4">
        <v>0</v>
      </c>
      <c r="G263" s="4">
        <v>0</v>
      </c>
    </row>
    <row r="264" spans="2:7" x14ac:dyDescent="0.3">
      <c r="B264" s="18" t="s">
        <v>517</v>
      </c>
      <c r="C264" s="19" t="s">
        <v>517</v>
      </c>
      <c r="D264" s="644" t="s">
        <v>3351</v>
      </c>
      <c r="E264" s="644" t="s">
        <v>3351</v>
      </c>
      <c r="F264" s="4">
        <v>0</v>
      </c>
      <c r="G264" s="4">
        <v>0</v>
      </c>
    </row>
    <row r="265" spans="2:7" x14ac:dyDescent="0.3">
      <c r="B265" s="18" t="s">
        <v>517</v>
      </c>
      <c r="C265" s="19" t="s">
        <v>517</v>
      </c>
      <c r="D265" s="644" t="s">
        <v>3353</v>
      </c>
      <c r="E265" s="644" t="s">
        <v>3353</v>
      </c>
      <c r="F265" s="4">
        <v>0</v>
      </c>
      <c r="G265" s="4">
        <v>0</v>
      </c>
    </row>
    <row r="266" spans="2:7" x14ac:dyDescent="0.3">
      <c r="B266" s="642" t="s">
        <v>3315</v>
      </c>
      <c r="C266" s="642" t="s">
        <v>3315</v>
      </c>
      <c r="D266" s="642" t="s">
        <v>3315</v>
      </c>
      <c r="E266" s="642" t="s">
        <v>3315</v>
      </c>
      <c r="F266" s="10">
        <v>0</v>
      </c>
      <c r="G266" s="10">
        <v>0</v>
      </c>
    </row>
    <row r="267" spans="2:7" x14ac:dyDescent="0.3">
      <c r="B267" s="643" t="s">
        <v>517</v>
      </c>
      <c r="C267" s="643" t="s">
        <v>517</v>
      </c>
      <c r="D267" s="643" t="s">
        <v>517</v>
      </c>
      <c r="E267" s="643" t="s">
        <v>517</v>
      </c>
      <c r="F267" s="4" t="s">
        <v>517</v>
      </c>
      <c r="G267" s="4" t="s">
        <v>517</v>
      </c>
    </row>
    <row r="268" spans="2:7" x14ac:dyDescent="0.3">
      <c r="B268" s="642" t="s">
        <v>3316</v>
      </c>
      <c r="C268" s="642" t="s">
        <v>3316</v>
      </c>
      <c r="D268" s="642" t="s">
        <v>3316</v>
      </c>
      <c r="E268" s="642" t="s">
        <v>3316</v>
      </c>
      <c r="F268" s="10" t="s">
        <v>517</v>
      </c>
      <c r="G268" s="10" t="s">
        <v>517</v>
      </c>
    </row>
    <row r="269" spans="2:7" x14ac:dyDescent="0.3">
      <c r="B269" s="17" t="s">
        <v>517</v>
      </c>
      <c r="C269" s="645" t="s">
        <v>3322</v>
      </c>
      <c r="D269" s="645" t="s">
        <v>3322</v>
      </c>
      <c r="E269" s="645" t="s">
        <v>3322</v>
      </c>
      <c r="F269" s="10">
        <v>0</v>
      </c>
      <c r="G269" s="10">
        <v>0</v>
      </c>
    </row>
    <row r="270" spans="2:7" x14ac:dyDescent="0.3">
      <c r="B270" s="18" t="s">
        <v>517</v>
      </c>
      <c r="C270" s="19" t="s">
        <v>517</v>
      </c>
      <c r="D270" s="644" t="s">
        <v>3354</v>
      </c>
      <c r="E270" s="644" t="s">
        <v>3354</v>
      </c>
      <c r="F270" s="4">
        <v>0</v>
      </c>
      <c r="G270" s="4">
        <v>0</v>
      </c>
    </row>
    <row r="271" spans="2:7" x14ac:dyDescent="0.3">
      <c r="B271" s="18" t="s">
        <v>517</v>
      </c>
      <c r="C271" s="19" t="s">
        <v>517</v>
      </c>
      <c r="D271" s="19" t="s">
        <v>517</v>
      </c>
      <c r="E271" s="20" t="s">
        <v>3358</v>
      </c>
      <c r="F271" s="4">
        <v>0</v>
      </c>
      <c r="G271" s="4">
        <v>0</v>
      </c>
    </row>
    <row r="272" spans="2:7" x14ac:dyDescent="0.3">
      <c r="B272" s="18" t="s">
        <v>517</v>
      </c>
      <c r="C272" s="19" t="s">
        <v>517</v>
      </c>
      <c r="D272" s="19" t="s">
        <v>517</v>
      </c>
      <c r="E272" s="20" t="s">
        <v>3359</v>
      </c>
      <c r="F272" s="4">
        <v>0</v>
      </c>
      <c r="G272" s="4">
        <v>0</v>
      </c>
    </row>
    <row r="273" spans="2:7" x14ac:dyDescent="0.3">
      <c r="B273" s="18" t="s">
        <v>517</v>
      </c>
      <c r="C273" s="19" t="s">
        <v>517</v>
      </c>
      <c r="D273" s="644" t="s">
        <v>3355</v>
      </c>
      <c r="E273" s="644" t="s">
        <v>3355</v>
      </c>
      <c r="F273" s="4">
        <v>0</v>
      </c>
      <c r="G273" s="4">
        <v>0</v>
      </c>
    </row>
    <row r="274" spans="2:7" x14ac:dyDescent="0.3">
      <c r="B274" s="643" t="s">
        <v>517</v>
      </c>
      <c r="C274" s="643" t="s">
        <v>517</v>
      </c>
      <c r="D274" s="643" t="s">
        <v>517</v>
      </c>
      <c r="E274" s="643" t="s">
        <v>517</v>
      </c>
      <c r="F274" s="4" t="s">
        <v>517</v>
      </c>
      <c r="G274" s="4" t="s">
        <v>517</v>
      </c>
    </row>
    <row r="275" spans="2:7" x14ac:dyDescent="0.3">
      <c r="B275" s="17" t="s">
        <v>517</v>
      </c>
      <c r="C275" s="645" t="s">
        <v>3323</v>
      </c>
      <c r="D275" s="645" t="s">
        <v>3323</v>
      </c>
      <c r="E275" s="645" t="s">
        <v>3323</v>
      </c>
      <c r="F275" s="10">
        <v>0</v>
      </c>
      <c r="G275" s="10">
        <v>0</v>
      </c>
    </row>
    <row r="276" spans="2:7" x14ac:dyDescent="0.3">
      <c r="B276" s="18" t="s">
        <v>517</v>
      </c>
      <c r="C276" s="19" t="s">
        <v>517</v>
      </c>
      <c r="D276" s="644" t="s">
        <v>3356</v>
      </c>
      <c r="E276" s="644" t="s">
        <v>3356</v>
      </c>
      <c r="F276" s="4">
        <v>0</v>
      </c>
      <c r="G276" s="4">
        <v>0</v>
      </c>
    </row>
    <row r="277" spans="2:7" x14ac:dyDescent="0.3">
      <c r="B277" s="18" t="s">
        <v>517</v>
      </c>
      <c r="C277" s="19" t="s">
        <v>517</v>
      </c>
      <c r="D277" s="19" t="s">
        <v>517</v>
      </c>
      <c r="E277" s="20" t="s">
        <v>3358</v>
      </c>
      <c r="F277" s="4">
        <v>0</v>
      </c>
      <c r="G277" s="4">
        <v>0</v>
      </c>
    </row>
    <row r="278" spans="2:7" x14ac:dyDescent="0.3">
      <c r="B278" s="18" t="s">
        <v>517</v>
      </c>
      <c r="C278" s="19" t="s">
        <v>517</v>
      </c>
      <c r="D278" s="19" t="s">
        <v>517</v>
      </c>
      <c r="E278" s="20" t="s">
        <v>3359</v>
      </c>
      <c r="F278" s="4">
        <v>0</v>
      </c>
      <c r="G278" s="4">
        <v>0</v>
      </c>
    </row>
    <row r="279" spans="2:7" x14ac:dyDescent="0.3">
      <c r="B279" s="18" t="s">
        <v>517</v>
      </c>
      <c r="C279" s="19" t="s">
        <v>517</v>
      </c>
      <c r="D279" s="644" t="s">
        <v>3357</v>
      </c>
      <c r="E279" s="644" t="s">
        <v>3357</v>
      </c>
      <c r="F279" s="4">
        <v>0</v>
      </c>
      <c r="G279" s="4">
        <v>0</v>
      </c>
    </row>
    <row r="280" spans="2:7" x14ac:dyDescent="0.3">
      <c r="B280" s="642" t="s">
        <v>3317</v>
      </c>
      <c r="C280" s="642" t="s">
        <v>3317</v>
      </c>
      <c r="D280" s="642" t="s">
        <v>3317</v>
      </c>
      <c r="E280" s="642" t="s">
        <v>3317</v>
      </c>
      <c r="F280" s="10">
        <v>0</v>
      </c>
      <c r="G280" s="10">
        <v>0</v>
      </c>
    </row>
    <row r="281" spans="2:7" x14ac:dyDescent="0.3">
      <c r="B281" s="643" t="s">
        <v>517</v>
      </c>
      <c r="C281" s="643" t="s">
        <v>517</v>
      </c>
      <c r="D281" s="643" t="s">
        <v>517</v>
      </c>
      <c r="E281" s="643" t="s">
        <v>517</v>
      </c>
      <c r="F281" s="4" t="s">
        <v>517</v>
      </c>
      <c r="G281" s="4" t="s">
        <v>517</v>
      </c>
    </row>
    <row r="282" spans="2:7" x14ac:dyDescent="0.3">
      <c r="B282" s="642" t="s">
        <v>3318</v>
      </c>
      <c r="C282" s="642" t="s">
        <v>3318</v>
      </c>
      <c r="D282" s="642" t="s">
        <v>3318</v>
      </c>
      <c r="E282" s="642" t="s">
        <v>3318</v>
      </c>
      <c r="F282" s="10">
        <v>0</v>
      </c>
      <c r="G282" s="10">
        <v>0</v>
      </c>
    </row>
    <row r="283" spans="2:7" x14ac:dyDescent="0.3">
      <c r="B283" s="643" t="s">
        <v>517</v>
      </c>
      <c r="C283" s="643" t="s">
        <v>517</v>
      </c>
      <c r="D283" s="643" t="s">
        <v>517</v>
      </c>
      <c r="E283" s="643" t="s">
        <v>517</v>
      </c>
      <c r="F283" s="4" t="s">
        <v>517</v>
      </c>
      <c r="G283" s="4" t="s">
        <v>517</v>
      </c>
    </row>
    <row r="284" spans="2:7" x14ac:dyDescent="0.3">
      <c r="B284" s="642" t="s">
        <v>3319</v>
      </c>
      <c r="C284" s="642" t="s">
        <v>3319</v>
      </c>
      <c r="D284" s="642" t="s">
        <v>3319</v>
      </c>
      <c r="E284" s="642" t="s">
        <v>3319</v>
      </c>
      <c r="F284" s="10">
        <v>0</v>
      </c>
      <c r="G284" s="10">
        <v>0</v>
      </c>
    </row>
    <row r="285" spans="2:7" x14ac:dyDescent="0.3">
      <c r="B285" s="643" t="s">
        <v>517</v>
      </c>
      <c r="C285" s="643" t="s">
        <v>517</v>
      </c>
      <c r="D285" s="643" t="s">
        <v>517</v>
      </c>
      <c r="E285" s="643" t="s">
        <v>517</v>
      </c>
      <c r="F285" s="4" t="s">
        <v>517</v>
      </c>
      <c r="G285" s="4" t="s">
        <v>517</v>
      </c>
    </row>
    <row r="286" spans="2:7" x14ac:dyDescent="0.3">
      <c r="B286" s="642" t="s">
        <v>3320</v>
      </c>
      <c r="C286" s="642" t="s">
        <v>3320</v>
      </c>
      <c r="D286" s="642" t="s">
        <v>3320</v>
      </c>
      <c r="E286" s="642" t="s">
        <v>3320</v>
      </c>
      <c r="F286" s="10">
        <v>0</v>
      </c>
      <c r="G286" s="10">
        <v>0</v>
      </c>
    </row>
    <row r="287" spans="2:7" x14ac:dyDescent="0.3">
      <c r="B287" s="643" t="s">
        <v>517</v>
      </c>
      <c r="C287" s="643" t="s">
        <v>517</v>
      </c>
      <c r="D287" s="643" t="s">
        <v>517</v>
      </c>
      <c r="E287" s="643" t="s">
        <v>517</v>
      </c>
      <c r="F287" s="4" t="s">
        <v>517</v>
      </c>
      <c r="G287" s="4" t="s">
        <v>517</v>
      </c>
    </row>
    <row r="288" spans="2:7" x14ac:dyDescent="0.3">
      <c r="B288" s="21" t="s">
        <v>517</v>
      </c>
      <c r="C288" s="21" t="s">
        <v>517</v>
      </c>
      <c r="D288" s="21" t="s">
        <v>517</v>
      </c>
      <c r="E288" s="21" t="s">
        <v>517</v>
      </c>
      <c r="F288" s="24" t="s">
        <v>517</v>
      </c>
      <c r="G288" s="24" t="s">
        <v>517</v>
      </c>
    </row>
    <row r="289" spans="2:8" x14ac:dyDescent="0.3">
      <c r="B289" s="22" t="s">
        <v>517</v>
      </c>
      <c r="C289" s="22" t="s">
        <v>517</v>
      </c>
      <c r="D289" s="22" t="s">
        <v>517</v>
      </c>
      <c r="E289" s="22" t="s">
        <v>517</v>
      </c>
      <c r="F289" s="25" t="s">
        <v>517</v>
      </c>
      <c r="G289" s="25" t="s">
        <v>517</v>
      </c>
    </row>
    <row r="290" spans="2:8" x14ac:dyDescent="0.3">
      <c r="B290" s="23" t="s">
        <v>517</v>
      </c>
      <c r="C290" s="23" t="s">
        <v>517</v>
      </c>
      <c r="D290" s="23" t="s">
        <v>517</v>
      </c>
      <c r="E290" s="23" t="s">
        <v>517</v>
      </c>
      <c r="F290" s="26" t="s">
        <v>517</v>
      </c>
      <c r="G290" s="26" t="s">
        <v>517</v>
      </c>
    </row>
    <row r="291" spans="2:8" x14ac:dyDescent="0.3">
      <c r="B291" s="646" t="s">
        <v>5</v>
      </c>
      <c r="C291" s="646" t="s">
        <v>5</v>
      </c>
      <c r="D291" s="646" t="s">
        <v>5</v>
      </c>
      <c r="E291" s="646" t="s">
        <v>5</v>
      </c>
      <c r="F291" s="646" t="s">
        <v>5</v>
      </c>
      <c r="G291" s="646" t="s">
        <v>5</v>
      </c>
      <c r="H291" s="27"/>
    </row>
    <row r="292" spans="2:8" x14ac:dyDescent="0.3">
      <c r="B292" s="647" t="s">
        <v>3308</v>
      </c>
      <c r="C292" s="647" t="s">
        <v>3308</v>
      </c>
      <c r="D292" s="647" t="s">
        <v>3308</v>
      </c>
      <c r="E292" s="647" t="s">
        <v>3308</v>
      </c>
      <c r="F292" s="647" t="s">
        <v>3308</v>
      </c>
      <c r="G292" s="647" t="s">
        <v>3308</v>
      </c>
      <c r="H292" s="27"/>
    </row>
    <row r="293" spans="2:8" x14ac:dyDescent="0.3">
      <c r="B293" s="647" t="s">
        <v>3309</v>
      </c>
      <c r="C293" s="647" t="s">
        <v>3309</v>
      </c>
      <c r="D293" s="647" t="s">
        <v>3309</v>
      </c>
      <c r="E293" s="647" t="s">
        <v>3309</v>
      </c>
      <c r="F293" s="647" t="s">
        <v>3309</v>
      </c>
      <c r="G293" s="647" t="s">
        <v>3309</v>
      </c>
      <c r="H293" s="27"/>
    </row>
    <row r="294" spans="2:8" x14ac:dyDescent="0.3">
      <c r="B294" s="648" t="s">
        <v>3310</v>
      </c>
      <c r="C294" s="648" t="s">
        <v>3310</v>
      </c>
      <c r="D294" s="648" t="s">
        <v>3310</v>
      </c>
      <c r="E294" s="648" t="s">
        <v>3310</v>
      </c>
      <c r="F294" s="648" t="s">
        <v>3310</v>
      </c>
      <c r="G294" s="648" t="s">
        <v>3310</v>
      </c>
      <c r="H294" s="27"/>
    </row>
    <row r="295" spans="2:8" x14ac:dyDescent="0.3">
      <c r="B295" s="641" t="s">
        <v>3311</v>
      </c>
      <c r="C295" s="641" t="s">
        <v>3311</v>
      </c>
      <c r="D295" s="641" t="s">
        <v>3311</v>
      </c>
      <c r="E295" s="641" t="s">
        <v>3311</v>
      </c>
      <c r="F295" s="14">
        <v>2026</v>
      </c>
      <c r="G295" s="14">
        <v>2025</v>
      </c>
    </row>
    <row r="296" spans="2:8" x14ac:dyDescent="0.3">
      <c r="B296" s="642" t="s">
        <v>3312</v>
      </c>
      <c r="C296" s="642" t="s">
        <v>3312</v>
      </c>
      <c r="D296" s="642" t="s">
        <v>3312</v>
      </c>
      <c r="E296" s="642" t="s">
        <v>3312</v>
      </c>
      <c r="F296" s="10" t="s">
        <v>517</v>
      </c>
      <c r="G296" s="10" t="s">
        <v>517</v>
      </c>
    </row>
    <row r="297" spans="2:8" x14ac:dyDescent="0.3">
      <c r="B297" s="17" t="s">
        <v>517</v>
      </c>
      <c r="C297" s="645" t="s">
        <v>3322</v>
      </c>
      <c r="D297" s="645" t="s">
        <v>3322</v>
      </c>
      <c r="E297" s="645" t="s">
        <v>3322</v>
      </c>
      <c r="F297" s="10" t="s">
        <v>58</v>
      </c>
      <c r="G297" s="10" t="s">
        <v>3499</v>
      </c>
    </row>
    <row r="298" spans="2:8" x14ac:dyDescent="0.3">
      <c r="B298" s="18" t="s">
        <v>517</v>
      </c>
      <c r="C298" s="19" t="s">
        <v>517</v>
      </c>
      <c r="D298" s="644" t="s">
        <v>3324</v>
      </c>
      <c r="E298" s="644" t="s">
        <v>3324</v>
      </c>
      <c r="F298" s="4">
        <v>0</v>
      </c>
      <c r="G298" s="4">
        <v>0</v>
      </c>
    </row>
    <row r="299" spans="2:8" x14ac:dyDescent="0.3">
      <c r="B299" s="18" t="s">
        <v>517</v>
      </c>
      <c r="C299" s="19" t="s">
        <v>517</v>
      </c>
      <c r="D299" s="644" t="s">
        <v>3325</v>
      </c>
      <c r="E299" s="644" t="s">
        <v>3325</v>
      </c>
      <c r="F299" s="4">
        <v>0</v>
      </c>
      <c r="G299" s="4">
        <v>0</v>
      </c>
    </row>
    <row r="300" spans="2:8" x14ac:dyDescent="0.3">
      <c r="B300" s="18" t="s">
        <v>517</v>
      </c>
      <c r="C300" s="19" t="s">
        <v>517</v>
      </c>
      <c r="D300" s="644" t="s">
        <v>3326</v>
      </c>
      <c r="E300" s="644" t="s">
        <v>3326</v>
      </c>
      <c r="F300" s="4">
        <v>0</v>
      </c>
      <c r="G300" s="4">
        <v>0</v>
      </c>
    </row>
    <row r="301" spans="2:8" x14ac:dyDescent="0.3">
      <c r="B301" s="18" t="s">
        <v>517</v>
      </c>
      <c r="C301" s="19" t="s">
        <v>517</v>
      </c>
      <c r="D301" s="644" t="s">
        <v>3327</v>
      </c>
      <c r="E301" s="644" t="s">
        <v>3327</v>
      </c>
      <c r="F301" s="4">
        <v>0</v>
      </c>
      <c r="G301" s="4">
        <v>0</v>
      </c>
    </row>
    <row r="302" spans="2:8" x14ac:dyDescent="0.3">
      <c r="B302" s="18" t="s">
        <v>517</v>
      </c>
      <c r="C302" s="19" t="s">
        <v>517</v>
      </c>
      <c r="D302" s="644" t="s">
        <v>3328</v>
      </c>
      <c r="E302" s="644" t="s">
        <v>3328</v>
      </c>
      <c r="F302" s="4">
        <v>0</v>
      </c>
      <c r="G302" s="4">
        <v>0</v>
      </c>
    </row>
    <row r="303" spans="2:8" x14ac:dyDescent="0.3">
      <c r="B303" s="18" t="s">
        <v>517</v>
      </c>
      <c r="C303" s="19" t="s">
        <v>517</v>
      </c>
      <c r="D303" s="644" t="s">
        <v>3329</v>
      </c>
      <c r="E303" s="644" t="s">
        <v>3329</v>
      </c>
      <c r="F303" s="4">
        <v>0</v>
      </c>
      <c r="G303" s="4">
        <v>0</v>
      </c>
    </row>
    <row r="304" spans="2:8" x14ac:dyDescent="0.3">
      <c r="B304" s="18" t="s">
        <v>517</v>
      </c>
      <c r="C304" s="19" t="s">
        <v>517</v>
      </c>
      <c r="D304" s="644" t="s">
        <v>3330</v>
      </c>
      <c r="E304" s="644" t="s">
        <v>3330</v>
      </c>
      <c r="F304" s="4">
        <v>0</v>
      </c>
      <c r="G304" s="4">
        <v>0</v>
      </c>
    </row>
    <row r="305" spans="2:7" x14ac:dyDescent="0.3">
      <c r="B305" s="18" t="s">
        <v>517</v>
      </c>
      <c r="C305" s="19" t="s">
        <v>517</v>
      </c>
      <c r="D305" s="644" t="s">
        <v>3331</v>
      </c>
      <c r="E305" s="644" t="s">
        <v>3331</v>
      </c>
      <c r="F305" s="4">
        <v>0</v>
      </c>
      <c r="G305" s="4">
        <v>0</v>
      </c>
    </row>
    <row r="306" spans="2:7" x14ac:dyDescent="0.3">
      <c r="B306" s="18" t="s">
        <v>517</v>
      </c>
      <c r="C306" s="19" t="s">
        <v>517</v>
      </c>
      <c r="D306" s="644" t="s">
        <v>3332</v>
      </c>
      <c r="E306" s="644" t="s">
        <v>3332</v>
      </c>
      <c r="F306" s="4" t="s">
        <v>58</v>
      </c>
      <c r="G306" s="4" t="s">
        <v>3499</v>
      </c>
    </row>
    <row r="307" spans="2:7" x14ac:dyDescent="0.3">
      <c r="B307" s="18" t="s">
        <v>517</v>
      </c>
      <c r="C307" s="19" t="s">
        <v>517</v>
      </c>
      <c r="D307" s="644" t="s">
        <v>3333</v>
      </c>
      <c r="E307" s="644" t="s">
        <v>3333</v>
      </c>
      <c r="F307" s="4">
        <v>0</v>
      </c>
      <c r="G307" s="4">
        <v>0</v>
      </c>
    </row>
    <row r="308" spans="2:7" x14ac:dyDescent="0.3">
      <c r="B308" s="643" t="s">
        <v>517</v>
      </c>
      <c r="C308" s="643" t="s">
        <v>517</v>
      </c>
      <c r="D308" s="643" t="s">
        <v>517</v>
      </c>
      <c r="E308" s="643" t="s">
        <v>517</v>
      </c>
      <c r="F308" s="4" t="s">
        <v>517</v>
      </c>
      <c r="G308" s="4" t="s">
        <v>517</v>
      </c>
    </row>
    <row r="309" spans="2:7" x14ac:dyDescent="0.3">
      <c r="B309" s="17" t="s">
        <v>517</v>
      </c>
      <c r="C309" s="645" t="s">
        <v>3323</v>
      </c>
      <c r="D309" s="645" t="s">
        <v>3323</v>
      </c>
      <c r="E309" s="645" t="s">
        <v>3323</v>
      </c>
      <c r="F309" s="10" t="s">
        <v>2949</v>
      </c>
      <c r="G309" s="10" t="s">
        <v>3499</v>
      </c>
    </row>
    <row r="310" spans="2:7" x14ac:dyDescent="0.3">
      <c r="B310" s="18" t="s">
        <v>517</v>
      </c>
      <c r="C310" s="19" t="s">
        <v>517</v>
      </c>
      <c r="D310" s="644" t="s">
        <v>3334</v>
      </c>
      <c r="E310" s="644" t="s">
        <v>3334</v>
      </c>
      <c r="F310" s="4" t="s">
        <v>688</v>
      </c>
      <c r="G310" s="4" t="s">
        <v>688</v>
      </c>
    </row>
    <row r="311" spans="2:7" x14ac:dyDescent="0.3">
      <c r="B311" s="18" t="s">
        <v>517</v>
      </c>
      <c r="C311" s="19" t="s">
        <v>517</v>
      </c>
      <c r="D311" s="644" t="s">
        <v>3335</v>
      </c>
      <c r="E311" s="644" t="s">
        <v>3335</v>
      </c>
      <c r="F311" s="4" t="s">
        <v>689</v>
      </c>
      <c r="G311" s="4" t="s">
        <v>3500</v>
      </c>
    </row>
    <row r="312" spans="2:7" x14ac:dyDescent="0.3">
      <c r="B312" s="18" t="s">
        <v>517</v>
      </c>
      <c r="C312" s="19" t="s">
        <v>517</v>
      </c>
      <c r="D312" s="644" t="s">
        <v>3336</v>
      </c>
      <c r="E312" s="644" t="s">
        <v>3336</v>
      </c>
      <c r="F312" s="4" t="s">
        <v>695</v>
      </c>
      <c r="G312" s="4" t="s">
        <v>3501</v>
      </c>
    </row>
    <row r="313" spans="2:7" x14ac:dyDescent="0.3">
      <c r="B313" s="18" t="s">
        <v>517</v>
      </c>
      <c r="C313" s="19" t="s">
        <v>517</v>
      </c>
      <c r="D313" s="644" t="s">
        <v>3337</v>
      </c>
      <c r="E313" s="644" t="s">
        <v>3337</v>
      </c>
      <c r="F313" s="4">
        <v>0</v>
      </c>
      <c r="G313" s="4">
        <v>0</v>
      </c>
    </row>
    <row r="314" spans="2:7" x14ac:dyDescent="0.3">
      <c r="B314" s="18" t="s">
        <v>517</v>
      </c>
      <c r="C314" s="19" t="s">
        <v>517</v>
      </c>
      <c r="D314" s="644" t="s">
        <v>3338</v>
      </c>
      <c r="E314" s="644" t="s">
        <v>3338</v>
      </c>
      <c r="F314" s="4">
        <v>0</v>
      </c>
      <c r="G314" s="4">
        <v>0</v>
      </c>
    </row>
    <row r="315" spans="2:7" x14ac:dyDescent="0.3">
      <c r="B315" s="18" t="s">
        <v>517</v>
      </c>
      <c r="C315" s="19" t="s">
        <v>517</v>
      </c>
      <c r="D315" s="644" t="s">
        <v>3339</v>
      </c>
      <c r="E315" s="644" t="s">
        <v>3339</v>
      </c>
      <c r="F315" s="4">
        <v>0</v>
      </c>
      <c r="G315" s="4">
        <v>0</v>
      </c>
    </row>
    <row r="316" spans="2:7" x14ac:dyDescent="0.3">
      <c r="B316" s="18" t="s">
        <v>517</v>
      </c>
      <c r="C316" s="19" t="s">
        <v>517</v>
      </c>
      <c r="D316" s="644" t="s">
        <v>3340</v>
      </c>
      <c r="E316" s="644" t="s">
        <v>3340</v>
      </c>
      <c r="F316" s="4" t="s">
        <v>713</v>
      </c>
      <c r="G316" s="4" t="s">
        <v>3502</v>
      </c>
    </row>
    <row r="317" spans="2:7" x14ac:dyDescent="0.3">
      <c r="B317" s="18" t="s">
        <v>517</v>
      </c>
      <c r="C317" s="19" t="s">
        <v>517</v>
      </c>
      <c r="D317" s="644" t="s">
        <v>3341</v>
      </c>
      <c r="E317" s="644" t="s">
        <v>3341</v>
      </c>
      <c r="F317" s="4">
        <v>0</v>
      </c>
      <c r="G317" s="4">
        <v>0</v>
      </c>
    </row>
    <row r="318" spans="2:7" x14ac:dyDescent="0.3">
      <c r="B318" s="18" t="s">
        <v>517</v>
      </c>
      <c r="C318" s="19" t="s">
        <v>517</v>
      </c>
      <c r="D318" s="644" t="s">
        <v>3342</v>
      </c>
      <c r="E318" s="644" t="s">
        <v>3342</v>
      </c>
      <c r="F318" s="4">
        <v>0</v>
      </c>
      <c r="G318" s="4">
        <v>0</v>
      </c>
    </row>
    <row r="319" spans="2:7" x14ac:dyDescent="0.3">
      <c r="B319" s="18" t="s">
        <v>517</v>
      </c>
      <c r="C319" s="19" t="s">
        <v>517</v>
      </c>
      <c r="D319" s="644" t="s">
        <v>3343</v>
      </c>
      <c r="E319" s="644" t="s">
        <v>3343</v>
      </c>
      <c r="F319" s="4">
        <v>0</v>
      </c>
      <c r="G319" s="4">
        <v>0</v>
      </c>
    </row>
    <row r="320" spans="2:7" x14ac:dyDescent="0.3">
      <c r="B320" s="18" t="s">
        <v>517</v>
      </c>
      <c r="C320" s="19" t="s">
        <v>517</v>
      </c>
      <c r="D320" s="644" t="s">
        <v>3344</v>
      </c>
      <c r="E320" s="644" t="s">
        <v>3344</v>
      </c>
      <c r="F320" s="4">
        <v>0</v>
      </c>
      <c r="G320" s="4">
        <v>0</v>
      </c>
    </row>
    <row r="321" spans="2:7" x14ac:dyDescent="0.3">
      <c r="B321" s="18" t="s">
        <v>517</v>
      </c>
      <c r="C321" s="19" t="s">
        <v>517</v>
      </c>
      <c r="D321" s="644" t="s">
        <v>3345</v>
      </c>
      <c r="E321" s="644" t="s">
        <v>3345</v>
      </c>
      <c r="F321" s="4">
        <v>0</v>
      </c>
      <c r="G321" s="4">
        <v>0</v>
      </c>
    </row>
    <row r="322" spans="2:7" x14ac:dyDescent="0.3">
      <c r="B322" s="18" t="s">
        <v>517</v>
      </c>
      <c r="C322" s="19" t="s">
        <v>517</v>
      </c>
      <c r="D322" s="644" t="s">
        <v>3346</v>
      </c>
      <c r="E322" s="644" t="s">
        <v>3346</v>
      </c>
      <c r="F322" s="4">
        <v>0</v>
      </c>
      <c r="G322" s="4">
        <v>0</v>
      </c>
    </row>
    <row r="323" spans="2:7" x14ac:dyDescent="0.3">
      <c r="B323" s="18" t="s">
        <v>517</v>
      </c>
      <c r="C323" s="19" t="s">
        <v>517</v>
      </c>
      <c r="D323" s="644" t="s">
        <v>3347</v>
      </c>
      <c r="E323" s="644" t="s">
        <v>3347</v>
      </c>
      <c r="F323" s="4">
        <v>0</v>
      </c>
      <c r="G323" s="4">
        <v>0</v>
      </c>
    </row>
    <row r="324" spans="2:7" x14ac:dyDescent="0.3">
      <c r="B324" s="18" t="s">
        <v>517</v>
      </c>
      <c r="C324" s="19" t="s">
        <v>517</v>
      </c>
      <c r="D324" s="644" t="s">
        <v>3348</v>
      </c>
      <c r="E324" s="644" t="s">
        <v>3348</v>
      </c>
      <c r="F324" s="4">
        <v>0</v>
      </c>
      <c r="G324" s="4">
        <v>0</v>
      </c>
    </row>
    <row r="325" spans="2:7" x14ac:dyDescent="0.3">
      <c r="B325" s="18" t="s">
        <v>517</v>
      </c>
      <c r="C325" s="19" t="s">
        <v>517</v>
      </c>
      <c r="D325" s="644" t="s">
        <v>3349</v>
      </c>
      <c r="E325" s="644" t="s">
        <v>3349</v>
      </c>
      <c r="F325" s="4">
        <v>0</v>
      </c>
      <c r="G325" s="4">
        <v>0</v>
      </c>
    </row>
    <row r="326" spans="2:7" x14ac:dyDescent="0.3">
      <c r="B326" s="642" t="s">
        <v>3313</v>
      </c>
      <c r="C326" s="642" t="s">
        <v>3313</v>
      </c>
      <c r="D326" s="642" t="s">
        <v>3313</v>
      </c>
      <c r="E326" s="642" t="s">
        <v>3313</v>
      </c>
      <c r="F326" s="10" t="s">
        <v>714</v>
      </c>
      <c r="G326" s="10">
        <v>0</v>
      </c>
    </row>
    <row r="327" spans="2:7" x14ac:dyDescent="0.3">
      <c r="B327" s="643" t="s">
        <v>517</v>
      </c>
      <c r="C327" s="643" t="s">
        <v>517</v>
      </c>
      <c r="D327" s="643" t="s">
        <v>517</v>
      </c>
      <c r="E327" s="643" t="s">
        <v>517</v>
      </c>
      <c r="F327" s="4" t="s">
        <v>517</v>
      </c>
      <c r="G327" s="4" t="s">
        <v>517</v>
      </c>
    </row>
    <row r="328" spans="2:7" x14ac:dyDescent="0.3">
      <c r="B328" s="642" t="s">
        <v>3314</v>
      </c>
      <c r="C328" s="642" t="s">
        <v>3314</v>
      </c>
      <c r="D328" s="642" t="s">
        <v>3314</v>
      </c>
      <c r="E328" s="642" t="s">
        <v>3314</v>
      </c>
      <c r="F328" s="10" t="s">
        <v>517</v>
      </c>
      <c r="G328" s="10" t="s">
        <v>517</v>
      </c>
    </row>
    <row r="329" spans="2:7" x14ac:dyDescent="0.3">
      <c r="B329" s="17" t="s">
        <v>517</v>
      </c>
      <c r="C329" s="645" t="s">
        <v>3322</v>
      </c>
      <c r="D329" s="645" t="s">
        <v>3322</v>
      </c>
      <c r="E329" s="645" t="s">
        <v>3322</v>
      </c>
      <c r="F329" s="10">
        <v>0</v>
      </c>
      <c r="G329" s="10">
        <v>0</v>
      </c>
    </row>
    <row r="330" spans="2:7" x14ac:dyDescent="0.3">
      <c r="B330" s="18" t="s">
        <v>517</v>
      </c>
      <c r="C330" s="19" t="s">
        <v>517</v>
      </c>
      <c r="D330" s="644" t="s">
        <v>3350</v>
      </c>
      <c r="E330" s="644" t="s">
        <v>3350</v>
      </c>
      <c r="F330" s="4">
        <v>0</v>
      </c>
      <c r="G330" s="4">
        <v>0</v>
      </c>
    </row>
    <row r="331" spans="2:7" x14ac:dyDescent="0.3">
      <c r="B331" s="18" t="s">
        <v>517</v>
      </c>
      <c r="C331" s="19" t="s">
        <v>517</v>
      </c>
      <c r="D331" s="644" t="s">
        <v>3351</v>
      </c>
      <c r="E331" s="644" t="s">
        <v>3351</v>
      </c>
      <c r="F331" s="4">
        <v>0</v>
      </c>
      <c r="G331" s="4">
        <v>0</v>
      </c>
    </row>
    <row r="332" spans="2:7" x14ac:dyDescent="0.3">
      <c r="B332" s="18" t="s">
        <v>517</v>
      </c>
      <c r="C332" s="19" t="s">
        <v>517</v>
      </c>
      <c r="D332" s="644" t="s">
        <v>3352</v>
      </c>
      <c r="E332" s="644" t="s">
        <v>3352</v>
      </c>
      <c r="F332" s="4">
        <v>0</v>
      </c>
      <c r="G332" s="4">
        <v>0</v>
      </c>
    </row>
    <row r="333" spans="2:7" x14ac:dyDescent="0.3">
      <c r="B333" s="643" t="s">
        <v>517</v>
      </c>
      <c r="C333" s="643" t="s">
        <v>517</v>
      </c>
      <c r="D333" s="643" t="s">
        <v>517</v>
      </c>
      <c r="E333" s="643" t="s">
        <v>517</v>
      </c>
      <c r="F333" s="4" t="s">
        <v>517</v>
      </c>
      <c r="G333" s="4" t="s">
        <v>517</v>
      </c>
    </row>
    <row r="334" spans="2:7" x14ac:dyDescent="0.3">
      <c r="B334" s="17" t="s">
        <v>517</v>
      </c>
      <c r="C334" s="645" t="s">
        <v>3323</v>
      </c>
      <c r="D334" s="645" t="s">
        <v>3323</v>
      </c>
      <c r="E334" s="645" t="s">
        <v>3323</v>
      </c>
      <c r="F334" s="10" t="s">
        <v>714</v>
      </c>
      <c r="G334" s="10">
        <v>0</v>
      </c>
    </row>
    <row r="335" spans="2:7" x14ac:dyDescent="0.3">
      <c r="B335" s="18" t="s">
        <v>517</v>
      </c>
      <c r="C335" s="19" t="s">
        <v>517</v>
      </c>
      <c r="D335" s="644" t="s">
        <v>3350</v>
      </c>
      <c r="E335" s="644" t="s">
        <v>3350</v>
      </c>
      <c r="F335" s="4">
        <v>0</v>
      </c>
      <c r="G335" s="4">
        <v>0</v>
      </c>
    </row>
    <row r="336" spans="2:7" x14ac:dyDescent="0.3">
      <c r="B336" s="18" t="s">
        <v>517</v>
      </c>
      <c r="C336" s="19" t="s">
        <v>517</v>
      </c>
      <c r="D336" s="644" t="s">
        <v>3351</v>
      </c>
      <c r="E336" s="644" t="s">
        <v>3351</v>
      </c>
      <c r="F336" s="4" t="s">
        <v>714</v>
      </c>
      <c r="G336" s="4">
        <v>0</v>
      </c>
    </row>
    <row r="337" spans="2:7" x14ac:dyDescent="0.3">
      <c r="B337" s="18" t="s">
        <v>517</v>
      </c>
      <c r="C337" s="19" t="s">
        <v>517</v>
      </c>
      <c r="D337" s="644" t="s">
        <v>3353</v>
      </c>
      <c r="E337" s="644" t="s">
        <v>3353</v>
      </c>
      <c r="F337" s="4">
        <v>0</v>
      </c>
      <c r="G337" s="4">
        <v>0</v>
      </c>
    </row>
    <row r="338" spans="2:7" x14ac:dyDescent="0.3">
      <c r="B338" s="642" t="s">
        <v>3315</v>
      </c>
      <c r="C338" s="642" t="s">
        <v>3315</v>
      </c>
      <c r="D338" s="642" t="s">
        <v>3315</v>
      </c>
      <c r="E338" s="642" t="s">
        <v>3315</v>
      </c>
      <c r="F338" s="10" t="s">
        <v>3385</v>
      </c>
      <c r="G338" s="10">
        <v>0</v>
      </c>
    </row>
    <row r="339" spans="2:7" x14ac:dyDescent="0.3">
      <c r="B339" s="643" t="s">
        <v>517</v>
      </c>
      <c r="C339" s="643" t="s">
        <v>517</v>
      </c>
      <c r="D339" s="643" t="s">
        <v>517</v>
      </c>
      <c r="E339" s="643" t="s">
        <v>517</v>
      </c>
      <c r="F339" s="4" t="s">
        <v>517</v>
      </c>
      <c r="G339" s="4" t="s">
        <v>517</v>
      </c>
    </row>
    <row r="340" spans="2:7" x14ac:dyDescent="0.3">
      <c r="B340" s="642" t="s">
        <v>3316</v>
      </c>
      <c r="C340" s="642" t="s">
        <v>3316</v>
      </c>
      <c r="D340" s="642" t="s">
        <v>3316</v>
      </c>
      <c r="E340" s="642" t="s">
        <v>3316</v>
      </c>
      <c r="F340" s="10" t="s">
        <v>517</v>
      </c>
      <c r="G340" s="10" t="s">
        <v>517</v>
      </c>
    </row>
    <row r="341" spans="2:7" x14ac:dyDescent="0.3">
      <c r="B341" s="17" t="s">
        <v>517</v>
      </c>
      <c r="C341" s="645" t="s">
        <v>3322</v>
      </c>
      <c r="D341" s="645" t="s">
        <v>3322</v>
      </c>
      <c r="E341" s="645" t="s">
        <v>3322</v>
      </c>
      <c r="F341" s="10">
        <v>0</v>
      </c>
      <c r="G341" s="10">
        <v>0</v>
      </c>
    </row>
    <row r="342" spans="2:7" x14ac:dyDescent="0.3">
      <c r="B342" s="18" t="s">
        <v>517</v>
      </c>
      <c r="C342" s="19" t="s">
        <v>517</v>
      </c>
      <c r="D342" s="644" t="s">
        <v>3354</v>
      </c>
      <c r="E342" s="644" t="s">
        <v>3354</v>
      </c>
      <c r="F342" s="4">
        <v>0</v>
      </c>
      <c r="G342" s="4">
        <v>0</v>
      </c>
    </row>
    <row r="343" spans="2:7" x14ac:dyDescent="0.3">
      <c r="B343" s="18" t="s">
        <v>517</v>
      </c>
      <c r="C343" s="19" t="s">
        <v>517</v>
      </c>
      <c r="D343" s="19" t="s">
        <v>517</v>
      </c>
      <c r="E343" s="20" t="s">
        <v>3358</v>
      </c>
      <c r="F343" s="4">
        <v>0</v>
      </c>
      <c r="G343" s="4">
        <v>0</v>
      </c>
    </row>
    <row r="344" spans="2:7" x14ac:dyDescent="0.3">
      <c r="B344" s="18" t="s">
        <v>517</v>
      </c>
      <c r="C344" s="19" t="s">
        <v>517</v>
      </c>
      <c r="D344" s="19" t="s">
        <v>517</v>
      </c>
      <c r="E344" s="20" t="s">
        <v>3359</v>
      </c>
      <c r="F344" s="4">
        <v>0</v>
      </c>
      <c r="G344" s="4">
        <v>0</v>
      </c>
    </row>
    <row r="345" spans="2:7" x14ac:dyDescent="0.3">
      <c r="B345" s="18" t="s">
        <v>517</v>
      </c>
      <c r="C345" s="19" t="s">
        <v>517</v>
      </c>
      <c r="D345" s="644" t="s">
        <v>3355</v>
      </c>
      <c r="E345" s="644" t="s">
        <v>3355</v>
      </c>
      <c r="F345" s="4">
        <v>0</v>
      </c>
      <c r="G345" s="4">
        <v>0</v>
      </c>
    </row>
    <row r="346" spans="2:7" x14ac:dyDescent="0.3">
      <c r="B346" s="643" t="s">
        <v>517</v>
      </c>
      <c r="C346" s="643" t="s">
        <v>517</v>
      </c>
      <c r="D346" s="643" t="s">
        <v>517</v>
      </c>
      <c r="E346" s="643" t="s">
        <v>517</v>
      </c>
      <c r="F346" s="4" t="s">
        <v>517</v>
      </c>
      <c r="G346" s="4" t="s">
        <v>517</v>
      </c>
    </row>
    <row r="347" spans="2:7" x14ac:dyDescent="0.3">
      <c r="B347" s="17" t="s">
        <v>517</v>
      </c>
      <c r="C347" s="645" t="s">
        <v>3323</v>
      </c>
      <c r="D347" s="645" t="s">
        <v>3323</v>
      </c>
      <c r="E347" s="645" t="s">
        <v>3323</v>
      </c>
      <c r="F347" s="10">
        <v>0</v>
      </c>
      <c r="G347" s="10">
        <v>0</v>
      </c>
    </row>
    <row r="348" spans="2:7" x14ac:dyDescent="0.3">
      <c r="B348" s="18" t="s">
        <v>517</v>
      </c>
      <c r="C348" s="19" t="s">
        <v>517</v>
      </c>
      <c r="D348" s="644" t="s">
        <v>3356</v>
      </c>
      <c r="E348" s="644" t="s">
        <v>3356</v>
      </c>
      <c r="F348" s="4">
        <v>0</v>
      </c>
      <c r="G348" s="4">
        <v>0</v>
      </c>
    </row>
    <row r="349" spans="2:7" x14ac:dyDescent="0.3">
      <c r="B349" s="18" t="s">
        <v>517</v>
      </c>
      <c r="C349" s="19" t="s">
        <v>517</v>
      </c>
      <c r="D349" s="19" t="s">
        <v>517</v>
      </c>
      <c r="E349" s="20" t="s">
        <v>3358</v>
      </c>
      <c r="F349" s="4">
        <v>0</v>
      </c>
      <c r="G349" s="4">
        <v>0</v>
      </c>
    </row>
    <row r="350" spans="2:7" x14ac:dyDescent="0.3">
      <c r="B350" s="18" t="s">
        <v>517</v>
      </c>
      <c r="C350" s="19" t="s">
        <v>517</v>
      </c>
      <c r="D350" s="19" t="s">
        <v>517</v>
      </c>
      <c r="E350" s="20" t="s">
        <v>3359</v>
      </c>
      <c r="F350" s="4">
        <v>0</v>
      </c>
      <c r="G350" s="4">
        <v>0</v>
      </c>
    </row>
    <row r="351" spans="2:7" x14ac:dyDescent="0.3">
      <c r="B351" s="18" t="s">
        <v>517</v>
      </c>
      <c r="C351" s="19" t="s">
        <v>517</v>
      </c>
      <c r="D351" s="644" t="s">
        <v>3357</v>
      </c>
      <c r="E351" s="644" t="s">
        <v>3357</v>
      </c>
      <c r="F351" s="4">
        <v>0</v>
      </c>
      <c r="G351" s="4">
        <v>0</v>
      </c>
    </row>
    <row r="352" spans="2:7" x14ac:dyDescent="0.3">
      <c r="B352" s="642" t="s">
        <v>3317</v>
      </c>
      <c r="C352" s="642" t="s">
        <v>3317</v>
      </c>
      <c r="D352" s="642" t="s">
        <v>3317</v>
      </c>
      <c r="E352" s="642" t="s">
        <v>3317</v>
      </c>
      <c r="F352" s="10">
        <v>0</v>
      </c>
      <c r="G352" s="10">
        <v>0</v>
      </c>
    </row>
    <row r="353" spans="2:8" x14ac:dyDescent="0.3">
      <c r="B353" s="643" t="s">
        <v>517</v>
      </c>
      <c r="C353" s="643" t="s">
        <v>517</v>
      </c>
      <c r="D353" s="643" t="s">
        <v>517</v>
      </c>
      <c r="E353" s="643" t="s">
        <v>517</v>
      </c>
      <c r="F353" s="4" t="s">
        <v>517</v>
      </c>
      <c r="G353" s="4" t="s">
        <v>517</v>
      </c>
    </row>
    <row r="354" spans="2:8" x14ac:dyDescent="0.3">
      <c r="B354" s="642" t="s">
        <v>3318</v>
      </c>
      <c r="C354" s="642" t="s">
        <v>3318</v>
      </c>
      <c r="D354" s="642" t="s">
        <v>3318</v>
      </c>
      <c r="E354" s="642" t="s">
        <v>3318</v>
      </c>
      <c r="F354" s="10">
        <v>0</v>
      </c>
      <c r="G354" s="10">
        <v>0</v>
      </c>
    </row>
    <row r="355" spans="2:8" x14ac:dyDescent="0.3">
      <c r="B355" s="643" t="s">
        <v>517</v>
      </c>
      <c r="C355" s="643" t="s">
        <v>517</v>
      </c>
      <c r="D355" s="643" t="s">
        <v>517</v>
      </c>
      <c r="E355" s="643" t="s">
        <v>517</v>
      </c>
      <c r="F355" s="4" t="s">
        <v>517</v>
      </c>
      <c r="G355" s="4" t="s">
        <v>517</v>
      </c>
    </row>
    <row r="356" spans="2:8" x14ac:dyDescent="0.3">
      <c r="B356" s="642" t="s">
        <v>3319</v>
      </c>
      <c r="C356" s="642" t="s">
        <v>3319</v>
      </c>
      <c r="D356" s="642" t="s">
        <v>3319</v>
      </c>
      <c r="E356" s="642" t="s">
        <v>3319</v>
      </c>
      <c r="F356" s="10">
        <v>0</v>
      </c>
      <c r="G356" s="10">
        <v>0</v>
      </c>
    </row>
    <row r="357" spans="2:8" x14ac:dyDescent="0.3">
      <c r="B357" s="643" t="s">
        <v>517</v>
      </c>
      <c r="C357" s="643" t="s">
        <v>517</v>
      </c>
      <c r="D357" s="643" t="s">
        <v>517</v>
      </c>
      <c r="E357" s="643" t="s">
        <v>517</v>
      </c>
      <c r="F357" s="4" t="s">
        <v>517</v>
      </c>
      <c r="G357" s="4" t="s">
        <v>517</v>
      </c>
    </row>
    <row r="358" spans="2:8" x14ac:dyDescent="0.3">
      <c r="B358" s="642" t="s">
        <v>3320</v>
      </c>
      <c r="C358" s="642" t="s">
        <v>3320</v>
      </c>
      <c r="D358" s="642" t="s">
        <v>3320</v>
      </c>
      <c r="E358" s="642" t="s">
        <v>3320</v>
      </c>
      <c r="F358" s="10">
        <v>0</v>
      </c>
      <c r="G358" s="10">
        <v>0</v>
      </c>
    </row>
    <row r="359" spans="2:8" x14ac:dyDescent="0.3">
      <c r="B359" s="643" t="s">
        <v>517</v>
      </c>
      <c r="C359" s="643" t="s">
        <v>517</v>
      </c>
      <c r="D359" s="643" t="s">
        <v>517</v>
      </c>
      <c r="E359" s="643" t="s">
        <v>517</v>
      </c>
      <c r="F359" s="4" t="s">
        <v>517</v>
      </c>
      <c r="G359" s="4" t="s">
        <v>517</v>
      </c>
    </row>
    <row r="360" spans="2:8" x14ac:dyDescent="0.3">
      <c r="B360" s="21" t="s">
        <v>517</v>
      </c>
      <c r="C360" s="21" t="s">
        <v>517</v>
      </c>
      <c r="D360" s="21" t="s">
        <v>517</v>
      </c>
      <c r="E360" s="21" t="s">
        <v>517</v>
      </c>
      <c r="F360" s="24" t="s">
        <v>517</v>
      </c>
      <c r="G360" s="24" t="s">
        <v>517</v>
      </c>
    </row>
    <row r="361" spans="2:8" x14ac:dyDescent="0.3">
      <c r="B361" s="22" t="s">
        <v>517</v>
      </c>
      <c r="C361" s="22" t="s">
        <v>517</v>
      </c>
      <c r="D361" s="22" t="s">
        <v>517</v>
      </c>
      <c r="E361" s="22" t="s">
        <v>517</v>
      </c>
      <c r="F361" s="25" t="s">
        <v>517</v>
      </c>
      <c r="G361" s="25" t="s">
        <v>517</v>
      </c>
    </row>
    <row r="362" spans="2:8" x14ac:dyDescent="0.3">
      <c r="B362" s="23" t="s">
        <v>517</v>
      </c>
      <c r="C362" s="23" t="s">
        <v>517</v>
      </c>
      <c r="D362" s="23" t="s">
        <v>517</v>
      </c>
      <c r="E362" s="23" t="s">
        <v>517</v>
      </c>
      <c r="F362" s="26" t="s">
        <v>517</v>
      </c>
      <c r="G362" s="26" t="s">
        <v>517</v>
      </c>
    </row>
    <row r="363" spans="2:8" x14ac:dyDescent="0.3">
      <c r="B363" s="646" t="s">
        <v>6</v>
      </c>
      <c r="C363" s="646" t="s">
        <v>6</v>
      </c>
      <c r="D363" s="646" t="s">
        <v>6</v>
      </c>
      <c r="E363" s="646" t="s">
        <v>6</v>
      </c>
      <c r="F363" s="646" t="s">
        <v>6</v>
      </c>
      <c r="G363" s="646" t="s">
        <v>6</v>
      </c>
      <c r="H363" s="27"/>
    </row>
    <row r="364" spans="2:8" x14ac:dyDescent="0.3">
      <c r="B364" s="647" t="s">
        <v>3308</v>
      </c>
      <c r="C364" s="647" t="s">
        <v>3308</v>
      </c>
      <c r="D364" s="647" t="s">
        <v>3308</v>
      </c>
      <c r="E364" s="647" t="s">
        <v>3308</v>
      </c>
      <c r="F364" s="647" t="s">
        <v>3308</v>
      </c>
      <c r="G364" s="647" t="s">
        <v>3308</v>
      </c>
      <c r="H364" s="27"/>
    </row>
    <row r="365" spans="2:8" x14ac:dyDescent="0.3">
      <c r="B365" s="647" t="s">
        <v>3309</v>
      </c>
      <c r="C365" s="647" t="s">
        <v>3309</v>
      </c>
      <c r="D365" s="647" t="s">
        <v>3309</v>
      </c>
      <c r="E365" s="647" t="s">
        <v>3309</v>
      </c>
      <c r="F365" s="647" t="s">
        <v>3309</v>
      </c>
      <c r="G365" s="647" t="s">
        <v>3309</v>
      </c>
      <c r="H365" s="27"/>
    </row>
    <row r="366" spans="2:8" x14ac:dyDescent="0.3">
      <c r="B366" s="648" t="s">
        <v>3310</v>
      </c>
      <c r="C366" s="648" t="s">
        <v>3310</v>
      </c>
      <c r="D366" s="648" t="s">
        <v>3310</v>
      </c>
      <c r="E366" s="648" t="s">
        <v>3310</v>
      </c>
      <c r="F366" s="648" t="s">
        <v>3310</v>
      </c>
      <c r="G366" s="648" t="s">
        <v>3310</v>
      </c>
      <c r="H366" s="27"/>
    </row>
    <row r="367" spans="2:8" x14ac:dyDescent="0.3">
      <c r="B367" s="641" t="s">
        <v>3311</v>
      </c>
      <c r="C367" s="641" t="s">
        <v>3311</v>
      </c>
      <c r="D367" s="641" t="s">
        <v>3311</v>
      </c>
      <c r="E367" s="641" t="s">
        <v>3311</v>
      </c>
      <c r="F367" s="14">
        <v>2026</v>
      </c>
      <c r="G367" s="14">
        <v>2025</v>
      </c>
    </row>
    <row r="368" spans="2:8" x14ac:dyDescent="0.3">
      <c r="B368" s="642" t="s">
        <v>3312</v>
      </c>
      <c r="C368" s="642" t="s">
        <v>3312</v>
      </c>
      <c r="D368" s="642" t="s">
        <v>3312</v>
      </c>
      <c r="E368" s="642" t="s">
        <v>3312</v>
      </c>
      <c r="F368" s="10" t="s">
        <v>517</v>
      </c>
      <c r="G368" s="10" t="s">
        <v>517</v>
      </c>
    </row>
    <row r="369" spans="2:7" x14ac:dyDescent="0.3">
      <c r="B369" s="17" t="s">
        <v>517</v>
      </c>
      <c r="C369" s="645" t="s">
        <v>3322</v>
      </c>
      <c r="D369" s="645" t="s">
        <v>3322</v>
      </c>
      <c r="E369" s="645" t="s">
        <v>3322</v>
      </c>
      <c r="F369" s="10" t="s">
        <v>59</v>
      </c>
      <c r="G369" s="10" t="s">
        <v>3503</v>
      </c>
    </row>
    <row r="370" spans="2:7" x14ac:dyDescent="0.3">
      <c r="B370" s="18" t="s">
        <v>517</v>
      </c>
      <c r="C370" s="19" t="s">
        <v>517</v>
      </c>
      <c r="D370" s="644" t="s">
        <v>3324</v>
      </c>
      <c r="E370" s="644" t="s">
        <v>3324</v>
      </c>
      <c r="F370" s="4">
        <v>0</v>
      </c>
      <c r="G370" s="4">
        <v>0</v>
      </c>
    </row>
    <row r="371" spans="2:7" x14ac:dyDescent="0.3">
      <c r="B371" s="18" t="s">
        <v>517</v>
      </c>
      <c r="C371" s="19" t="s">
        <v>517</v>
      </c>
      <c r="D371" s="644" t="s">
        <v>3325</v>
      </c>
      <c r="E371" s="644" t="s">
        <v>3325</v>
      </c>
      <c r="F371" s="4">
        <v>0</v>
      </c>
      <c r="G371" s="4">
        <v>0</v>
      </c>
    </row>
    <row r="372" spans="2:7" x14ac:dyDescent="0.3">
      <c r="B372" s="18" t="s">
        <v>517</v>
      </c>
      <c r="C372" s="19" t="s">
        <v>517</v>
      </c>
      <c r="D372" s="644" t="s">
        <v>3326</v>
      </c>
      <c r="E372" s="644" t="s">
        <v>3326</v>
      </c>
      <c r="F372" s="4">
        <v>0</v>
      </c>
      <c r="G372" s="4">
        <v>0</v>
      </c>
    </row>
    <row r="373" spans="2:7" x14ac:dyDescent="0.3">
      <c r="B373" s="18" t="s">
        <v>517</v>
      </c>
      <c r="C373" s="19" t="s">
        <v>517</v>
      </c>
      <c r="D373" s="644" t="s">
        <v>3327</v>
      </c>
      <c r="E373" s="644" t="s">
        <v>3327</v>
      </c>
      <c r="F373" s="4">
        <v>0</v>
      </c>
      <c r="G373" s="4">
        <v>0</v>
      </c>
    </row>
    <row r="374" spans="2:7" x14ac:dyDescent="0.3">
      <c r="B374" s="18" t="s">
        <v>517</v>
      </c>
      <c r="C374" s="19" t="s">
        <v>517</v>
      </c>
      <c r="D374" s="644" t="s">
        <v>3328</v>
      </c>
      <c r="E374" s="644" t="s">
        <v>3328</v>
      </c>
      <c r="F374" s="4">
        <v>0</v>
      </c>
      <c r="G374" s="4">
        <v>0</v>
      </c>
    </row>
    <row r="375" spans="2:7" x14ac:dyDescent="0.3">
      <c r="B375" s="18" t="s">
        <v>517</v>
      </c>
      <c r="C375" s="19" t="s">
        <v>517</v>
      </c>
      <c r="D375" s="644" t="s">
        <v>3329</v>
      </c>
      <c r="E375" s="644" t="s">
        <v>3329</v>
      </c>
      <c r="F375" s="4">
        <v>0</v>
      </c>
      <c r="G375" s="4">
        <v>0</v>
      </c>
    </row>
    <row r="376" spans="2:7" x14ac:dyDescent="0.3">
      <c r="B376" s="18" t="s">
        <v>517</v>
      </c>
      <c r="C376" s="19" t="s">
        <v>517</v>
      </c>
      <c r="D376" s="644" t="s">
        <v>3330</v>
      </c>
      <c r="E376" s="644" t="s">
        <v>3330</v>
      </c>
      <c r="F376" s="4" t="s">
        <v>3386</v>
      </c>
      <c r="G376" s="4" t="s">
        <v>3504</v>
      </c>
    </row>
    <row r="377" spans="2:7" x14ac:dyDescent="0.3">
      <c r="B377" s="18" t="s">
        <v>517</v>
      </c>
      <c r="C377" s="19" t="s">
        <v>517</v>
      </c>
      <c r="D377" s="644" t="s">
        <v>3331</v>
      </c>
      <c r="E377" s="644" t="s">
        <v>3331</v>
      </c>
      <c r="F377" s="4">
        <v>0</v>
      </c>
      <c r="G377" s="4">
        <v>0</v>
      </c>
    </row>
    <row r="378" spans="2:7" x14ac:dyDescent="0.3">
      <c r="B378" s="18" t="s">
        <v>517</v>
      </c>
      <c r="C378" s="19" t="s">
        <v>517</v>
      </c>
      <c r="D378" s="644" t="s">
        <v>3332</v>
      </c>
      <c r="E378" s="644" t="s">
        <v>3332</v>
      </c>
      <c r="F378" s="4" t="s">
        <v>3387</v>
      </c>
      <c r="G378" s="4" t="s">
        <v>3505</v>
      </c>
    </row>
    <row r="379" spans="2:7" x14ac:dyDescent="0.3">
      <c r="B379" s="18" t="s">
        <v>517</v>
      </c>
      <c r="C379" s="19" t="s">
        <v>517</v>
      </c>
      <c r="D379" s="644" t="s">
        <v>3333</v>
      </c>
      <c r="E379" s="644" t="s">
        <v>3333</v>
      </c>
      <c r="F379" s="4">
        <v>0</v>
      </c>
      <c r="G379" s="4">
        <v>0</v>
      </c>
    </row>
    <row r="380" spans="2:7" x14ac:dyDescent="0.3">
      <c r="B380" s="643" t="s">
        <v>517</v>
      </c>
      <c r="C380" s="643" t="s">
        <v>517</v>
      </c>
      <c r="D380" s="643" t="s">
        <v>517</v>
      </c>
      <c r="E380" s="643" t="s">
        <v>517</v>
      </c>
      <c r="F380" s="4" t="s">
        <v>517</v>
      </c>
      <c r="G380" s="4" t="s">
        <v>517</v>
      </c>
    </row>
    <row r="381" spans="2:7" x14ac:dyDescent="0.3">
      <c r="B381" s="17" t="s">
        <v>517</v>
      </c>
      <c r="C381" s="645" t="s">
        <v>3323</v>
      </c>
      <c r="D381" s="645" t="s">
        <v>3323</v>
      </c>
      <c r="E381" s="645" t="s">
        <v>3323</v>
      </c>
      <c r="F381" s="10" t="s">
        <v>2935</v>
      </c>
      <c r="G381" s="10" t="s">
        <v>3506</v>
      </c>
    </row>
    <row r="382" spans="2:7" x14ac:dyDescent="0.3">
      <c r="B382" s="18" t="s">
        <v>517</v>
      </c>
      <c r="C382" s="19" t="s">
        <v>517</v>
      </c>
      <c r="D382" s="644" t="s">
        <v>3334</v>
      </c>
      <c r="E382" s="644" t="s">
        <v>3334</v>
      </c>
      <c r="F382" s="4" t="s">
        <v>715</v>
      </c>
      <c r="G382" s="4" t="s">
        <v>3507</v>
      </c>
    </row>
    <row r="383" spans="2:7" x14ac:dyDescent="0.3">
      <c r="B383" s="18" t="s">
        <v>517</v>
      </c>
      <c r="C383" s="19" t="s">
        <v>517</v>
      </c>
      <c r="D383" s="644" t="s">
        <v>3335</v>
      </c>
      <c r="E383" s="644" t="s">
        <v>3335</v>
      </c>
      <c r="F383" s="4" t="s">
        <v>730</v>
      </c>
      <c r="G383" s="4" t="s">
        <v>3508</v>
      </c>
    </row>
    <row r="384" spans="2:7" x14ac:dyDescent="0.3">
      <c r="B384" s="18" t="s">
        <v>517</v>
      </c>
      <c r="C384" s="19" t="s">
        <v>517</v>
      </c>
      <c r="D384" s="644" t="s">
        <v>3336</v>
      </c>
      <c r="E384" s="644" t="s">
        <v>3336</v>
      </c>
      <c r="F384" s="4" t="s">
        <v>741</v>
      </c>
      <c r="G384" s="4" t="s">
        <v>3509</v>
      </c>
    </row>
    <row r="385" spans="2:7" x14ac:dyDescent="0.3">
      <c r="B385" s="18" t="s">
        <v>517</v>
      </c>
      <c r="C385" s="19" t="s">
        <v>517</v>
      </c>
      <c r="D385" s="644" t="s">
        <v>3337</v>
      </c>
      <c r="E385" s="644" t="s">
        <v>3337</v>
      </c>
      <c r="F385" s="4">
        <v>0</v>
      </c>
      <c r="G385" s="4">
        <v>0</v>
      </c>
    </row>
    <row r="386" spans="2:7" x14ac:dyDescent="0.3">
      <c r="B386" s="18" t="s">
        <v>517</v>
      </c>
      <c r="C386" s="19" t="s">
        <v>517</v>
      </c>
      <c r="D386" s="644" t="s">
        <v>3338</v>
      </c>
      <c r="E386" s="644" t="s">
        <v>3338</v>
      </c>
      <c r="F386" s="4">
        <v>0</v>
      </c>
      <c r="G386" s="4">
        <v>0</v>
      </c>
    </row>
    <row r="387" spans="2:7" x14ac:dyDescent="0.3">
      <c r="B387" s="18" t="s">
        <v>517</v>
      </c>
      <c r="C387" s="19" t="s">
        <v>517</v>
      </c>
      <c r="D387" s="644" t="s">
        <v>3339</v>
      </c>
      <c r="E387" s="644" t="s">
        <v>3339</v>
      </c>
      <c r="F387" s="4" t="s">
        <v>753</v>
      </c>
      <c r="G387" s="4" t="s">
        <v>753</v>
      </c>
    </row>
    <row r="388" spans="2:7" x14ac:dyDescent="0.3">
      <c r="B388" s="18" t="s">
        <v>517</v>
      </c>
      <c r="C388" s="19" t="s">
        <v>517</v>
      </c>
      <c r="D388" s="644" t="s">
        <v>3340</v>
      </c>
      <c r="E388" s="644" t="s">
        <v>3340</v>
      </c>
      <c r="F388" s="4">
        <v>0</v>
      </c>
      <c r="G388" s="4">
        <v>0</v>
      </c>
    </row>
    <row r="389" spans="2:7" x14ac:dyDescent="0.3">
      <c r="B389" s="18" t="s">
        <v>517</v>
      </c>
      <c r="C389" s="19" t="s">
        <v>517</v>
      </c>
      <c r="D389" s="644" t="s">
        <v>3341</v>
      </c>
      <c r="E389" s="644" t="s">
        <v>3341</v>
      </c>
      <c r="F389" s="4">
        <v>0</v>
      </c>
      <c r="G389" s="4">
        <v>0</v>
      </c>
    </row>
    <row r="390" spans="2:7" x14ac:dyDescent="0.3">
      <c r="B390" s="18" t="s">
        <v>517</v>
      </c>
      <c r="C390" s="19" t="s">
        <v>517</v>
      </c>
      <c r="D390" s="644" t="s">
        <v>3342</v>
      </c>
      <c r="E390" s="644" t="s">
        <v>3342</v>
      </c>
      <c r="F390" s="4">
        <v>0</v>
      </c>
      <c r="G390" s="4">
        <v>0</v>
      </c>
    </row>
    <row r="391" spans="2:7" x14ac:dyDescent="0.3">
      <c r="B391" s="18" t="s">
        <v>517</v>
      </c>
      <c r="C391" s="19" t="s">
        <v>517</v>
      </c>
      <c r="D391" s="644" t="s">
        <v>3343</v>
      </c>
      <c r="E391" s="644" t="s">
        <v>3343</v>
      </c>
      <c r="F391" s="4">
        <v>0</v>
      </c>
      <c r="G391" s="4">
        <v>0</v>
      </c>
    </row>
    <row r="392" spans="2:7" x14ac:dyDescent="0.3">
      <c r="B392" s="18" t="s">
        <v>517</v>
      </c>
      <c r="C392" s="19" t="s">
        <v>517</v>
      </c>
      <c r="D392" s="644" t="s">
        <v>3344</v>
      </c>
      <c r="E392" s="644" t="s">
        <v>3344</v>
      </c>
      <c r="F392" s="4">
        <v>0</v>
      </c>
      <c r="G392" s="4">
        <v>0</v>
      </c>
    </row>
    <row r="393" spans="2:7" x14ac:dyDescent="0.3">
      <c r="B393" s="18" t="s">
        <v>517</v>
      </c>
      <c r="C393" s="19" t="s">
        <v>517</v>
      </c>
      <c r="D393" s="644" t="s">
        <v>3345</v>
      </c>
      <c r="E393" s="644" t="s">
        <v>3345</v>
      </c>
      <c r="F393" s="4">
        <v>0</v>
      </c>
      <c r="G393" s="4">
        <v>0</v>
      </c>
    </row>
    <row r="394" spans="2:7" x14ac:dyDescent="0.3">
      <c r="B394" s="18" t="s">
        <v>517</v>
      </c>
      <c r="C394" s="19" t="s">
        <v>517</v>
      </c>
      <c r="D394" s="644" t="s">
        <v>3346</v>
      </c>
      <c r="E394" s="644" t="s">
        <v>3346</v>
      </c>
      <c r="F394" s="4">
        <v>0</v>
      </c>
      <c r="G394" s="4">
        <v>0</v>
      </c>
    </row>
    <row r="395" spans="2:7" x14ac:dyDescent="0.3">
      <c r="B395" s="18" t="s">
        <v>517</v>
      </c>
      <c r="C395" s="19" t="s">
        <v>517</v>
      </c>
      <c r="D395" s="644" t="s">
        <v>3347</v>
      </c>
      <c r="E395" s="644" t="s">
        <v>3347</v>
      </c>
      <c r="F395" s="4">
        <v>0</v>
      </c>
      <c r="G395" s="4">
        <v>0</v>
      </c>
    </row>
    <row r="396" spans="2:7" x14ac:dyDescent="0.3">
      <c r="B396" s="18" t="s">
        <v>517</v>
      </c>
      <c r="C396" s="19" t="s">
        <v>517</v>
      </c>
      <c r="D396" s="644" t="s">
        <v>3348</v>
      </c>
      <c r="E396" s="644" t="s">
        <v>3348</v>
      </c>
      <c r="F396" s="4">
        <v>0</v>
      </c>
      <c r="G396" s="4">
        <v>0</v>
      </c>
    </row>
    <row r="397" spans="2:7" x14ac:dyDescent="0.3">
      <c r="B397" s="18" t="s">
        <v>517</v>
      </c>
      <c r="C397" s="19" t="s">
        <v>517</v>
      </c>
      <c r="D397" s="644" t="s">
        <v>3349</v>
      </c>
      <c r="E397" s="644" t="s">
        <v>3349</v>
      </c>
      <c r="F397" s="4">
        <v>0</v>
      </c>
      <c r="G397" s="4">
        <v>0</v>
      </c>
    </row>
    <row r="398" spans="2:7" x14ac:dyDescent="0.3">
      <c r="B398" s="642" t="s">
        <v>3313</v>
      </c>
      <c r="C398" s="642" t="s">
        <v>3313</v>
      </c>
      <c r="D398" s="642" t="s">
        <v>3313</v>
      </c>
      <c r="E398" s="642" t="s">
        <v>3313</v>
      </c>
      <c r="F398" s="10" t="s">
        <v>760</v>
      </c>
      <c r="G398" s="10" t="s">
        <v>760</v>
      </c>
    </row>
    <row r="399" spans="2:7" x14ac:dyDescent="0.3">
      <c r="B399" s="643" t="s">
        <v>517</v>
      </c>
      <c r="C399" s="643" t="s">
        <v>517</v>
      </c>
      <c r="D399" s="643" t="s">
        <v>517</v>
      </c>
      <c r="E399" s="643" t="s">
        <v>517</v>
      </c>
      <c r="F399" s="4" t="s">
        <v>517</v>
      </c>
      <c r="G399" s="4" t="s">
        <v>517</v>
      </c>
    </row>
    <row r="400" spans="2:7" x14ac:dyDescent="0.3">
      <c r="B400" s="642" t="s">
        <v>3314</v>
      </c>
      <c r="C400" s="642" t="s">
        <v>3314</v>
      </c>
      <c r="D400" s="642" t="s">
        <v>3314</v>
      </c>
      <c r="E400" s="642" t="s">
        <v>3314</v>
      </c>
      <c r="F400" s="10" t="s">
        <v>517</v>
      </c>
      <c r="G400" s="10" t="s">
        <v>517</v>
      </c>
    </row>
    <row r="401" spans="2:7" x14ac:dyDescent="0.3">
      <c r="B401" s="17" t="s">
        <v>517</v>
      </c>
      <c r="C401" s="645" t="s">
        <v>3322</v>
      </c>
      <c r="D401" s="645" t="s">
        <v>3322</v>
      </c>
      <c r="E401" s="645" t="s">
        <v>3322</v>
      </c>
      <c r="F401" s="10">
        <v>0</v>
      </c>
      <c r="G401" s="10">
        <v>0</v>
      </c>
    </row>
    <row r="402" spans="2:7" x14ac:dyDescent="0.3">
      <c r="B402" s="18" t="s">
        <v>517</v>
      </c>
      <c r="C402" s="19" t="s">
        <v>517</v>
      </c>
      <c r="D402" s="644" t="s">
        <v>3350</v>
      </c>
      <c r="E402" s="644" t="s">
        <v>3350</v>
      </c>
      <c r="F402" s="4">
        <v>0</v>
      </c>
      <c r="G402" s="4">
        <v>0</v>
      </c>
    </row>
    <row r="403" spans="2:7" x14ac:dyDescent="0.3">
      <c r="B403" s="18" t="s">
        <v>517</v>
      </c>
      <c r="C403" s="19" t="s">
        <v>517</v>
      </c>
      <c r="D403" s="644" t="s">
        <v>3351</v>
      </c>
      <c r="E403" s="644" t="s">
        <v>3351</v>
      </c>
      <c r="F403" s="4">
        <v>0</v>
      </c>
      <c r="G403" s="4">
        <v>0</v>
      </c>
    </row>
    <row r="404" spans="2:7" x14ac:dyDescent="0.3">
      <c r="B404" s="18" t="s">
        <v>517</v>
      </c>
      <c r="C404" s="19" t="s">
        <v>517</v>
      </c>
      <c r="D404" s="644" t="s">
        <v>3352</v>
      </c>
      <c r="E404" s="644" t="s">
        <v>3352</v>
      </c>
      <c r="F404" s="4">
        <v>0</v>
      </c>
      <c r="G404" s="4">
        <v>0</v>
      </c>
    </row>
    <row r="405" spans="2:7" x14ac:dyDescent="0.3">
      <c r="B405" s="643" t="s">
        <v>517</v>
      </c>
      <c r="C405" s="643" t="s">
        <v>517</v>
      </c>
      <c r="D405" s="643" t="s">
        <v>517</v>
      </c>
      <c r="E405" s="643" t="s">
        <v>517</v>
      </c>
      <c r="F405" s="4" t="s">
        <v>517</v>
      </c>
      <c r="G405" s="4" t="s">
        <v>517</v>
      </c>
    </row>
    <row r="406" spans="2:7" x14ac:dyDescent="0.3">
      <c r="B406" s="17" t="s">
        <v>517</v>
      </c>
      <c r="C406" s="645" t="s">
        <v>3323</v>
      </c>
      <c r="D406" s="645" t="s">
        <v>3323</v>
      </c>
      <c r="E406" s="645" t="s">
        <v>3323</v>
      </c>
      <c r="F406" s="10" t="s">
        <v>760</v>
      </c>
      <c r="G406" s="10" t="s">
        <v>760</v>
      </c>
    </row>
    <row r="407" spans="2:7" x14ac:dyDescent="0.3">
      <c r="B407" s="18" t="s">
        <v>517</v>
      </c>
      <c r="C407" s="19" t="s">
        <v>517</v>
      </c>
      <c r="D407" s="644" t="s">
        <v>3350</v>
      </c>
      <c r="E407" s="644" t="s">
        <v>3350</v>
      </c>
      <c r="F407" s="4">
        <v>0</v>
      </c>
      <c r="G407" s="4">
        <v>0</v>
      </c>
    </row>
    <row r="408" spans="2:7" x14ac:dyDescent="0.3">
      <c r="B408" s="18" t="s">
        <v>517</v>
      </c>
      <c r="C408" s="19" t="s">
        <v>517</v>
      </c>
      <c r="D408" s="644" t="s">
        <v>3351</v>
      </c>
      <c r="E408" s="644" t="s">
        <v>3351</v>
      </c>
      <c r="F408" s="4" t="s">
        <v>760</v>
      </c>
      <c r="G408" s="4" t="s">
        <v>760</v>
      </c>
    </row>
    <row r="409" spans="2:7" x14ac:dyDescent="0.3">
      <c r="B409" s="18" t="s">
        <v>517</v>
      </c>
      <c r="C409" s="19" t="s">
        <v>517</v>
      </c>
      <c r="D409" s="644" t="s">
        <v>3353</v>
      </c>
      <c r="E409" s="644" t="s">
        <v>3353</v>
      </c>
      <c r="F409" s="4">
        <v>0</v>
      </c>
      <c r="G409" s="4">
        <v>0</v>
      </c>
    </row>
    <row r="410" spans="2:7" x14ac:dyDescent="0.3">
      <c r="B410" s="642" t="s">
        <v>3315</v>
      </c>
      <c r="C410" s="642" t="s">
        <v>3315</v>
      </c>
      <c r="D410" s="642" t="s">
        <v>3315</v>
      </c>
      <c r="E410" s="642" t="s">
        <v>3315</v>
      </c>
      <c r="F410" s="10" t="s">
        <v>3388</v>
      </c>
      <c r="G410" s="10" t="s">
        <v>3388</v>
      </c>
    </row>
    <row r="411" spans="2:7" x14ac:dyDescent="0.3">
      <c r="B411" s="643" t="s">
        <v>517</v>
      </c>
      <c r="C411" s="643" t="s">
        <v>517</v>
      </c>
      <c r="D411" s="643" t="s">
        <v>517</v>
      </c>
      <c r="E411" s="643" t="s">
        <v>517</v>
      </c>
      <c r="F411" s="4" t="s">
        <v>517</v>
      </c>
      <c r="G411" s="4" t="s">
        <v>517</v>
      </c>
    </row>
    <row r="412" spans="2:7" x14ac:dyDescent="0.3">
      <c r="B412" s="642" t="s">
        <v>3316</v>
      </c>
      <c r="C412" s="642" t="s">
        <v>3316</v>
      </c>
      <c r="D412" s="642" t="s">
        <v>3316</v>
      </c>
      <c r="E412" s="642" t="s">
        <v>3316</v>
      </c>
      <c r="F412" s="10" t="s">
        <v>517</v>
      </c>
      <c r="G412" s="10" t="s">
        <v>517</v>
      </c>
    </row>
    <row r="413" spans="2:7" x14ac:dyDescent="0.3">
      <c r="B413" s="17" t="s">
        <v>517</v>
      </c>
      <c r="C413" s="645" t="s">
        <v>3322</v>
      </c>
      <c r="D413" s="645" t="s">
        <v>3322</v>
      </c>
      <c r="E413" s="645" t="s">
        <v>3322</v>
      </c>
      <c r="F413" s="10">
        <v>0</v>
      </c>
      <c r="G413" s="10">
        <v>0</v>
      </c>
    </row>
    <row r="414" spans="2:7" x14ac:dyDescent="0.3">
      <c r="B414" s="18" t="s">
        <v>517</v>
      </c>
      <c r="C414" s="19" t="s">
        <v>517</v>
      </c>
      <c r="D414" s="644" t="s">
        <v>3354</v>
      </c>
      <c r="E414" s="644" t="s">
        <v>3354</v>
      </c>
      <c r="F414" s="4">
        <v>0</v>
      </c>
      <c r="G414" s="4">
        <v>0</v>
      </c>
    </row>
    <row r="415" spans="2:7" x14ac:dyDescent="0.3">
      <c r="B415" s="18" t="s">
        <v>517</v>
      </c>
      <c r="C415" s="19" t="s">
        <v>517</v>
      </c>
      <c r="D415" s="19" t="s">
        <v>517</v>
      </c>
      <c r="E415" s="20" t="s">
        <v>3358</v>
      </c>
      <c r="F415" s="4">
        <v>0</v>
      </c>
      <c r="G415" s="4">
        <v>0</v>
      </c>
    </row>
    <row r="416" spans="2:7" x14ac:dyDescent="0.3">
      <c r="B416" s="18" t="s">
        <v>517</v>
      </c>
      <c r="C416" s="19" t="s">
        <v>517</v>
      </c>
      <c r="D416" s="19" t="s">
        <v>517</v>
      </c>
      <c r="E416" s="20" t="s">
        <v>3359</v>
      </c>
      <c r="F416" s="4">
        <v>0</v>
      </c>
      <c r="G416" s="4">
        <v>0</v>
      </c>
    </row>
    <row r="417" spans="2:7" x14ac:dyDescent="0.3">
      <c r="B417" s="18" t="s">
        <v>517</v>
      </c>
      <c r="C417" s="19" t="s">
        <v>517</v>
      </c>
      <c r="D417" s="644" t="s">
        <v>3355</v>
      </c>
      <c r="E417" s="644" t="s">
        <v>3355</v>
      </c>
      <c r="F417" s="4">
        <v>0</v>
      </c>
      <c r="G417" s="4">
        <v>0</v>
      </c>
    </row>
    <row r="418" spans="2:7" x14ac:dyDescent="0.3">
      <c r="B418" s="643" t="s">
        <v>517</v>
      </c>
      <c r="C418" s="643" t="s">
        <v>517</v>
      </c>
      <c r="D418" s="643" t="s">
        <v>517</v>
      </c>
      <c r="E418" s="643" t="s">
        <v>517</v>
      </c>
      <c r="F418" s="4" t="s">
        <v>517</v>
      </c>
      <c r="G418" s="4" t="s">
        <v>517</v>
      </c>
    </row>
    <row r="419" spans="2:7" x14ac:dyDescent="0.3">
      <c r="B419" s="17" t="s">
        <v>517</v>
      </c>
      <c r="C419" s="645" t="s">
        <v>3323</v>
      </c>
      <c r="D419" s="645" t="s">
        <v>3323</v>
      </c>
      <c r="E419" s="645" t="s">
        <v>3323</v>
      </c>
      <c r="F419" s="10">
        <v>0</v>
      </c>
      <c r="G419" s="10">
        <v>0</v>
      </c>
    </row>
    <row r="420" spans="2:7" x14ac:dyDescent="0.3">
      <c r="B420" s="18" t="s">
        <v>517</v>
      </c>
      <c r="C420" s="19" t="s">
        <v>517</v>
      </c>
      <c r="D420" s="644" t="s">
        <v>3356</v>
      </c>
      <c r="E420" s="644" t="s">
        <v>3356</v>
      </c>
      <c r="F420" s="4">
        <v>0</v>
      </c>
      <c r="G420" s="4">
        <v>0</v>
      </c>
    </row>
    <row r="421" spans="2:7" x14ac:dyDescent="0.3">
      <c r="B421" s="18" t="s">
        <v>517</v>
      </c>
      <c r="C421" s="19" t="s">
        <v>517</v>
      </c>
      <c r="D421" s="19" t="s">
        <v>517</v>
      </c>
      <c r="E421" s="20" t="s">
        <v>3358</v>
      </c>
      <c r="F421" s="4">
        <v>0</v>
      </c>
      <c r="G421" s="4">
        <v>0</v>
      </c>
    </row>
    <row r="422" spans="2:7" x14ac:dyDescent="0.3">
      <c r="B422" s="18" t="s">
        <v>517</v>
      </c>
      <c r="C422" s="19" t="s">
        <v>517</v>
      </c>
      <c r="D422" s="19" t="s">
        <v>517</v>
      </c>
      <c r="E422" s="20" t="s">
        <v>3359</v>
      </c>
      <c r="F422" s="4">
        <v>0</v>
      </c>
      <c r="G422" s="4">
        <v>0</v>
      </c>
    </row>
    <row r="423" spans="2:7" x14ac:dyDescent="0.3">
      <c r="B423" s="18" t="s">
        <v>517</v>
      </c>
      <c r="C423" s="19" t="s">
        <v>517</v>
      </c>
      <c r="D423" s="644" t="s">
        <v>3357</v>
      </c>
      <c r="E423" s="644" t="s">
        <v>3357</v>
      </c>
      <c r="F423" s="4">
        <v>0</v>
      </c>
      <c r="G423" s="4">
        <v>0</v>
      </c>
    </row>
    <row r="424" spans="2:7" x14ac:dyDescent="0.3">
      <c r="B424" s="642" t="s">
        <v>3317</v>
      </c>
      <c r="C424" s="642" t="s">
        <v>3317</v>
      </c>
      <c r="D424" s="642" t="s">
        <v>3317</v>
      </c>
      <c r="E424" s="642" t="s">
        <v>3317</v>
      </c>
      <c r="F424" s="10">
        <v>0</v>
      </c>
      <c r="G424" s="10">
        <v>0</v>
      </c>
    </row>
    <row r="425" spans="2:7" x14ac:dyDescent="0.3">
      <c r="B425" s="643" t="s">
        <v>517</v>
      </c>
      <c r="C425" s="643" t="s">
        <v>517</v>
      </c>
      <c r="D425" s="643" t="s">
        <v>517</v>
      </c>
      <c r="E425" s="643" t="s">
        <v>517</v>
      </c>
      <c r="F425" s="4" t="s">
        <v>517</v>
      </c>
      <c r="G425" s="4" t="s">
        <v>517</v>
      </c>
    </row>
    <row r="426" spans="2:7" x14ac:dyDescent="0.3">
      <c r="B426" s="642" t="s">
        <v>3318</v>
      </c>
      <c r="C426" s="642" t="s">
        <v>3318</v>
      </c>
      <c r="D426" s="642" t="s">
        <v>3318</v>
      </c>
      <c r="E426" s="642" t="s">
        <v>3318</v>
      </c>
      <c r="F426" s="10">
        <v>0</v>
      </c>
      <c r="G426" s="10">
        <v>0</v>
      </c>
    </row>
    <row r="427" spans="2:7" x14ac:dyDescent="0.3">
      <c r="B427" s="643" t="s">
        <v>517</v>
      </c>
      <c r="C427" s="643" t="s">
        <v>517</v>
      </c>
      <c r="D427" s="643" t="s">
        <v>517</v>
      </c>
      <c r="E427" s="643" t="s">
        <v>517</v>
      </c>
      <c r="F427" s="4" t="s">
        <v>517</v>
      </c>
      <c r="G427" s="4" t="s">
        <v>517</v>
      </c>
    </row>
    <row r="428" spans="2:7" x14ac:dyDescent="0.3">
      <c r="B428" s="642" t="s">
        <v>3319</v>
      </c>
      <c r="C428" s="642" t="s">
        <v>3319</v>
      </c>
      <c r="D428" s="642" t="s">
        <v>3319</v>
      </c>
      <c r="E428" s="642" t="s">
        <v>3319</v>
      </c>
      <c r="F428" s="10">
        <v>0</v>
      </c>
      <c r="G428" s="10">
        <v>0</v>
      </c>
    </row>
    <row r="429" spans="2:7" x14ac:dyDescent="0.3">
      <c r="B429" s="643" t="s">
        <v>517</v>
      </c>
      <c r="C429" s="643" t="s">
        <v>517</v>
      </c>
      <c r="D429" s="643" t="s">
        <v>517</v>
      </c>
      <c r="E429" s="643" t="s">
        <v>517</v>
      </c>
      <c r="F429" s="4" t="s">
        <v>517</v>
      </c>
      <c r="G429" s="4" t="s">
        <v>517</v>
      </c>
    </row>
    <row r="430" spans="2:7" x14ac:dyDescent="0.3">
      <c r="B430" s="642" t="s">
        <v>3320</v>
      </c>
      <c r="C430" s="642" t="s">
        <v>3320</v>
      </c>
      <c r="D430" s="642" t="s">
        <v>3320</v>
      </c>
      <c r="E430" s="642" t="s">
        <v>3320</v>
      </c>
      <c r="F430" s="10">
        <v>0</v>
      </c>
      <c r="G430" s="10">
        <v>0</v>
      </c>
    </row>
    <row r="431" spans="2:7" x14ac:dyDescent="0.3">
      <c r="B431" s="643" t="s">
        <v>517</v>
      </c>
      <c r="C431" s="643" t="s">
        <v>517</v>
      </c>
      <c r="D431" s="643" t="s">
        <v>517</v>
      </c>
      <c r="E431" s="643" t="s">
        <v>517</v>
      </c>
      <c r="F431" s="4" t="s">
        <v>517</v>
      </c>
      <c r="G431" s="4" t="s">
        <v>517</v>
      </c>
    </row>
    <row r="432" spans="2:7" x14ac:dyDescent="0.3">
      <c r="B432" s="21" t="s">
        <v>517</v>
      </c>
      <c r="C432" s="21" t="s">
        <v>517</v>
      </c>
      <c r="D432" s="21" t="s">
        <v>517</v>
      </c>
      <c r="E432" s="21" t="s">
        <v>517</v>
      </c>
      <c r="F432" s="24" t="s">
        <v>517</v>
      </c>
      <c r="G432" s="24" t="s">
        <v>517</v>
      </c>
    </row>
    <row r="433" spans="2:8" x14ac:dyDescent="0.3">
      <c r="B433" s="22" t="s">
        <v>517</v>
      </c>
      <c r="C433" s="22" t="s">
        <v>517</v>
      </c>
      <c r="D433" s="22" t="s">
        <v>517</v>
      </c>
      <c r="E433" s="22" t="s">
        <v>517</v>
      </c>
      <c r="F433" s="25" t="s">
        <v>517</v>
      </c>
      <c r="G433" s="25" t="s">
        <v>517</v>
      </c>
    </row>
    <row r="434" spans="2:8" x14ac:dyDescent="0.3">
      <c r="B434" s="23" t="s">
        <v>517</v>
      </c>
      <c r="C434" s="23" t="s">
        <v>517</v>
      </c>
      <c r="D434" s="23" t="s">
        <v>517</v>
      </c>
      <c r="E434" s="23" t="s">
        <v>517</v>
      </c>
      <c r="F434" s="26" t="s">
        <v>517</v>
      </c>
      <c r="G434" s="26" t="s">
        <v>517</v>
      </c>
    </row>
    <row r="435" spans="2:8" x14ac:dyDescent="0.3">
      <c r="B435" s="646" t="s">
        <v>7</v>
      </c>
      <c r="C435" s="646" t="s">
        <v>7</v>
      </c>
      <c r="D435" s="646" t="s">
        <v>7</v>
      </c>
      <c r="E435" s="646" t="s">
        <v>7</v>
      </c>
      <c r="F435" s="646" t="s">
        <v>7</v>
      </c>
      <c r="G435" s="646" t="s">
        <v>7</v>
      </c>
      <c r="H435" s="27"/>
    </row>
    <row r="436" spans="2:8" x14ac:dyDescent="0.3">
      <c r="B436" s="647" t="s">
        <v>3308</v>
      </c>
      <c r="C436" s="647" t="s">
        <v>3308</v>
      </c>
      <c r="D436" s="647" t="s">
        <v>3308</v>
      </c>
      <c r="E436" s="647" t="s">
        <v>3308</v>
      </c>
      <c r="F436" s="647" t="s">
        <v>3308</v>
      </c>
      <c r="G436" s="647" t="s">
        <v>3308</v>
      </c>
      <c r="H436" s="27"/>
    </row>
    <row r="437" spans="2:8" x14ac:dyDescent="0.3">
      <c r="B437" s="647" t="s">
        <v>3309</v>
      </c>
      <c r="C437" s="647" t="s">
        <v>3309</v>
      </c>
      <c r="D437" s="647" t="s">
        <v>3309</v>
      </c>
      <c r="E437" s="647" t="s">
        <v>3309</v>
      </c>
      <c r="F437" s="647" t="s">
        <v>3309</v>
      </c>
      <c r="G437" s="647" t="s">
        <v>3309</v>
      </c>
      <c r="H437" s="27"/>
    </row>
    <row r="438" spans="2:8" x14ac:dyDescent="0.3">
      <c r="B438" s="648" t="s">
        <v>3310</v>
      </c>
      <c r="C438" s="648" t="s">
        <v>3310</v>
      </c>
      <c r="D438" s="648" t="s">
        <v>3310</v>
      </c>
      <c r="E438" s="648" t="s">
        <v>3310</v>
      </c>
      <c r="F438" s="648" t="s">
        <v>3310</v>
      </c>
      <c r="G438" s="648" t="s">
        <v>3310</v>
      </c>
      <c r="H438" s="27"/>
    </row>
    <row r="439" spans="2:8" x14ac:dyDescent="0.3">
      <c r="B439" s="641" t="s">
        <v>3311</v>
      </c>
      <c r="C439" s="641" t="s">
        <v>3311</v>
      </c>
      <c r="D439" s="641" t="s">
        <v>3311</v>
      </c>
      <c r="E439" s="641" t="s">
        <v>3311</v>
      </c>
      <c r="F439" s="14">
        <v>2026</v>
      </c>
      <c r="G439" s="14">
        <v>2025</v>
      </c>
    </row>
    <row r="440" spans="2:8" x14ac:dyDescent="0.3">
      <c r="B440" s="642" t="s">
        <v>3312</v>
      </c>
      <c r="C440" s="642" t="s">
        <v>3312</v>
      </c>
      <c r="D440" s="642" t="s">
        <v>3312</v>
      </c>
      <c r="E440" s="642" t="s">
        <v>3312</v>
      </c>
      <c r="F440" s="10" t="s">
        <v>517</v>
      </c>
      <c r="G440" s="10" t="s">
        <v>517</v>
      </c>
    </row>
    <row r="441" spans="2:8" x14ac:dyDescent="0.3">
      <c r="B441" s="17" t="s">
        <v>517</v>
      </c>
      <c r="C441" s="645" t="s">
        <v>3322</v>
      </c>
      <c r="D441" s="645" t="s">
        <v>3322</v>
      </c>
      <c r="E441" s="645" t="s">
        <v>3322</v>
      </c>
      <c r="F441" s="10" t="s">
        <v>60</v>
      </c>
      <c r="G441" s="10" t="s">
        <v>3510</v>
      </c>
    </row>
    <row r="442" spans="2:8" x14ac:dyDescent="0.3">
      <c r="B442" s="18" t="s">
        <v>517</v>
      </c>
      <c r="C442" s="19" t="s">
        <v>517</v>
      </c>
      <c r="D442" s="644" t="s">
        <v>3324</v>
      </c>
      <c r="E442" s="644" t="s">
        <v>3324</v>
      </c>
      <c r="F442" s="4">
        <v>0</v>
      </c>
      <c r="G442" s="4">
        <v>0</v>
      </c>
    </row>
    <row r="443" spans="2:8" x14ac:dyDescent="0.3">
      <c r="B443" s="18" t="s">
        <v>517</v>
      </c>
      <c r="C443" s="19" t="s">
        <v>517</v>
      </c>
      <c r="D443" s="644" t="s">
        <v>3325</v>
      </c>
      <c r="E443" s="644" t="s">
        <v>3325</v>
      </c>
      <c r="F443" s="4">
        <v>0</v>
      </c>
      <c r="G443" s="4">
        <v>0</v>
      </c>
    </row>
    <row r="444" spans="2:8" x14ac:dyDescent="0.3">
      <c r="B444" s="18" t="s">
        <v>517</v>
      </c>
      <c r="C444" s="19" t="s">
        <v>517</v>
      </c>
      <c r="D444" s="644" t="s">
        <v>3326</v>
      </c>
      <c r="E444" s="644" t="s">
        <v>3326</v>
      </c>
      <c r="F444" s="4">
        <v>0</v>
      </c>
      <c r="G444" s="4">
        <v>0</v>
      </c>
    </row>
    <row r="445" spans="2:8" x14ac:dyDescent="0.3">
      <c r="B445" s="18" t="s">
        <v>517</v>
      </c>
      <c r="C445" s="19" t="s">
        <v>517</v>
      </c>
      <c r="D445" s="644" t="s">
        <v>3327</v>
      </c>
      <c r="E445" s="644" t="s">
        <v>3327</v>
      </c>
      <c r="F445" s="4">
        <v>0</v>
      </c>
      <c r="G445" s="4">
        <v>0</v>
      </c>
    </row>
    <row r="446" spans="2:8" x14ac:dyDescent="0.3">
      <c r="B446" s="18" t="s">
        <v>517</v>
      </c>
      <c r="C446" s="19" t="s">
        <v>517</v>
      </c>
      <c r="D446" s="644" t="s">
        <v>3328</v>
      </c>
      <c r="E446" s="644" t="s">
        <v>3328</v>
      </c>
      <c r="F446" s="4">
        <v>0</v>
      </c>
      <c r="G446" s="4">
        <v>0</v>
      </c>
    </row>
    <row r="447" spans="2:8" x14ac:dyDescent="0.3">
      <c r="B447" s="18" t="s">
        <v>517</v>
      </c>
      <c r="C447" s="19" t="s">
        <v>517</v>
      </c>
      <c r="D447" s="644" t="s">
        <v>3329</v>
      </c>
      <c r="E447" s="644" t="s">
        <v>3329</v>
      </c>
      <c r="F447" s="4">
        <v>0</v>
      </c>
      <c r="G447" s="4">
        <v>0</v>
      </c>
    </row>
    <row r="448" spans="2:8" x14ac:dyDescent="0.3">
      <c r="B448" s="18" t="s">
        <v>517</v>
      </c>
      <c r="C448" s="19" t="s">
        <v>517</v>
      </c>
      <c r="D448" s="644" t="s">
        <v>3330</v>
      </c>
      <c r="E448" s="644" t="s">
        <v>3330</v>
      </c>
      <c r="F448" s="4" t="s">
        <v>3389</v>
      </c>
      <c r="G448" s="4" t="s">
        <v>3511</v>
      </c>
    </row>
    <row r="449" spans="2:7" x14ac:dyDescent="0.3">
      <c r="B449" s="18" t="s">
        <v>517</v>
      </c>
      <c r="C449" s="19" t="s">
        <v>517</v>
      </c>
      <c r="D449" s="644" t="s">
        <v>3331</v>
      </c>
      <c r="E449" s="644" t="s">
        <v>3331</v>
      </c>
      <c r="F449" s="4">
        <v>0</v>
      </c>
      <c r="G449" s="4">
        <v>0</v>
      </c>
    </row>
    <row r="450" spans="2:7" x14ac:dyDescent="0.3">
      <c r="B450" s="18" t="s">
        <v>517</v>
      </c>
      <c r="C450" s="19" t="s">
        <v>517</v>
      </c>
      <c r="D450" s="644" t="s">
        <v>3332</v>
      </c>
      <c r="E450" s="644" t="s">
        <v>3332</v>
      </c>
      <c r="F450" s="4" t="s">
        <v>3390</v>
      </c>
      <c r="G450" s="4" t="s">
        <v>3512</v>
      </c>
    </row>
    <row r="451" spans="2:7" x14ac:dyDescent="0.3">
      <c r="B451" s="18" t="s">
        <v>517</v>
      </c>
      <c r="C451" s="19" t="s">
        <v>517</v>
      </c>
      <c r="D451" s="644" t="s">
        <v>3333</v>
      </c>
      <c r="E451" s="644" t="s">
        <v>3333</v>
      </c>
      <c r="F451" s="4">
        <v>0</v>
      </c>
      <c r="G451" s="4">
        <v>0</v>
      </c>
    </row>
    <row r="452" spans="2:7" x14ac:dyDescent="0.3">
      <c r="B452" s="643" t="s">
        <v>517</v>
      </c>
      <c r="C452" s="643" t="s">
        <v>517</v>
      </c>
      <c r="D452" s="643" t="s">
        <v>517</v>
      </c>
      <c r="E452" s="643" t="s">
        <v>517</v>
      </c>
      <c r="F452" s="4" t="s">
        <v>517</v>
      </c>
      <c r="G452" s="4" t="s">
        <v>517</v>
      </c>
    </row>
    <row r="453" spans="2:7" x14ac:dyDescent="0.3">
      <c r="B453" s="17" t="s">
        <v>517</v>
      </c>
      <c r="C453" s="645" t="s">
        <v>3323</v>
      </c>
      <c r="D453" s="645" t="s">
        <v>3323</v>
      </c>
      <c r="E453" s="645" t="s">
        <v>3323</v>
      </c>
      <c r="F453" s="10" t="s">
        <v>60</v>
      </c>
      <c r="G453" s="10" t="s">
        <v>3513</v>
      </c>
    </row>
    <row r="454" spans="2:7" x14ac:dyDescent="0.3">
      <c r="B454" s="18" t="s">
        <v>517</v>
      </c>
      <c r="C454" s="19" t="s">
        <v>517</v>
      </c>
      <c r="D454" s="644" t="s">
        <v>3334</v>
      </c>
      <c r="E454" s="644" t="s">
        <v>3334</v>
      </c>
      <c r="F454" s="4" t="s">
        <v>764</v>
      </c>
      <c r="G454" s="4" t="s">
        <v>3514</v>
      </c>
    </row>
    <row r="455" spans="2:7" x14ac:dyDescent="0.3">
      <c r="B455" s="18" t="s">
        <v>517</v>
      </c>
      <c r="C455" s="19" t="s">
        <v>517</v>
      </c>
      <c r="D455" s="644" t="s">
        <v>3335</v>
      </c>
      <c r="E455" s="644" t="s">
        <v>3335</v>
      </c>
      <c r="F455" s="4" t="s">
        <v>784</v>
      </c>
      <c r="G455" s="4" t="s">
        <v>3515</v>
      </c>
    </row>
    <row r="456" spans="2:7" x14ac:dyDescent="0.3">
      <c r="B456" s="18" t="s">
        <v>517</v>
      </c>
      <c r="C456" s="19" t="s">
        <v>517</v>
      </c>
      <c r="D456" s="644" t="s">
        <v>3336</v>
      </c>
      <c r="E456" s="644" t="s">
        <v>3336</v>
      </c>
      <c r="F456" s="4" t="s">
        <v>806</v>
      </c>
      <c r="G456" s="4" t="s">
        <v>3516</v>
      </c>
    </row>
    <row r="457" spans="2:7" x14ac:dyDescent="0.3">
      <c r="B457" s="18" t="s">
        <v>517</v>
      </c>
      <c r="C457" s="19" t="s">
        <v>517</v>
      </c>
      <c r="D457" s="644" t="s">
        <v>3337</v>
      </c>
      <c r="E457" s="644" t="s">
        <v>3337</v>
      </c>
      <c r="F457" s="4">
        <v>0</v>
      </c>
      <c r="G457" s="4">
        <v>0</v>
      </c>
    </row>
    <row r="458" spans="2:7" x14ac:dyDescent="0.3">
      <c r="B458" s="18" t="s">
        <v>517</v>
      </c>
      <c r="C458" s="19" t="s">
        <v>517</v>
      </c>
      <c r="D458" s="644" t="s">
        <v>3338</v>
      </c>
      <c r="E458" s="644" t="s">
        <v>3338</v>
      </c>
      <c r="F458" s="4">
        <v>0</v>
      </c>
      <c r="G458" s="4">
        <v>0</v>
      </c>
    </row>
    <row r="459" spans="2:7" x14ac:dyDescent="0.3">
      <c r="B459" s="18" t="s">
        <v>517</v>
      </c>
      <c r="C459" s="19" t="s">
        <v>517</v>
      </c>
      <c r="D459" s="644" t="s">
        <v>3339</v>
      </c>
      <c r="E459" s="644" t="s">
        <v>3339</v>
      </c>
      <c r="F459" s="4">
        <v>0</v>
      </c>
      <c r="G459" s="4">
        <v>0</v>
      </c>
    </row>
    <row r="460" spans="2:7" x14ac:dyDescent="0.3">
      <c r="B460" s="18" t="s">
        <v>517</v>
      </c>
      <c r="C460" s="19" t="s">
        <v>517</v>
      </c>
      <c r="D460" s="644" t="s">
        <v>3340</v>
      </c>
      <c r="E460" s="644" t="s">
        <v>3340</v>
      </c>
      <c r="F460" s="4">
        <v>0</v>
      </c>
      <c r="G460" s="4">
        <v>0</v>
      </c>
    </row>
    <row r="461" spans="2:7" x14ac:dyDescent="0.3">
      <c r="B461" s="18" t="s">
        <v>517</v>
      </c>
      <c r="C461" s="19" t="s">
        <v>517</v>
      </c>
      <c r="D461" s="644" t="s">
        <v>3341</v>
      </c>
      <c r="E461" s="644" t="s">
        <v>3341</v>
      </c>
      <c r="F461" s="4">
        <v>0</v>
      </c>
      <c r="G461" s="4">
        <v>0</v>
      </c>
    </row>
    <row r="462" spans="2:7" x14ac:dyDescent="0.3">
      <c r="B462" s="18" t="s">
        <v>517</v>
      </c>
      <c r="C462" s="19" t="s">
        <v>517</v>
      </c>
      <c r="D462" s="644" t="s">
        <v>3342</v>
      </c>
      <c r="E462" s="644" t="s">
        <v>3342</v>
      </c>
      <c r="F462" s="4">
        <v>0</v>
      </c>
      <c r="G462" s="4">
        <v>0</v>
      </c>
    </row>
    <row r="463" spans="2:7" x14ac:dyDescent="0.3">
      <c r="B463" s="18" t="s">
        <v>517</v>
      </c>
      <c r="C463" s="19" t="s">
        <v>517</v>
      </c>
      <c r="D463" s="644" t="s">
        <v>3343</v>
      </c>
      <c r="E463" s="644" t="s">
        <v>3343</v>
      </c>
      <c r="F463" s="4">
        <v>0</v>
      </c>
      <c r="G463" s="4">
        <v>0</v>
      </c>
    </row>
    <row r="464" spans="2:7" x14ac:dyDescent="0.3">
      <c r="B464" s="18" t="s">
        <v>517</v>
      </c>
      <c r="C464" s="19" t="s">
        <v>517</v>
      </c>
      <c r="D464" s="644" t="s">
        <v>3344</v>
      </c>
      <c r="E464" s="644" t="s">
        <v>3344</v>
      </c>
      <c r="F464" s="4">
        <v>0</v>
      </c>
      <c r="G464" s="4">
        <v>0</v>
      </c>
    </row>
    <row r="465" spans="2:7" x14ac:dyDescent="0.3">
      <c r="B465" s="18" t="s">
        <v>517</v>
      </c>
      <c r="C465" s="19" t="s">
        <v>517</v>
      </c>
      <c r="D465" s="644" t="s">
        <v>3345</v>
      </c>
      <c r="E465" s="644" t="s">
        <v>3345</v>
      </c>
      <c r="F465" s="4">
        <v>0</v>
      </c>
      <c r="G465" s="4">
        <v>0</v>
      </c>
    </row>
    <row r="466" spans="2:7" x14ac:dyDescent="0.3">
      <c r="B466" s="18" t="s">
        <v>517</v>
      </c>
      <c r="C466" s="19" t="s">
        <v>517</v>
      </c>
      <c r="D466" s="644" t="s">
        <v>3346</v>
      </c>
      <c r="E466" s="644" t="s">
        <v>3346</v>
      </c>
      <c r="F466" s="4">
        <v>0</v>
      </c>
      <c r="G466" s="4">
        <v>0</v>
      </c>
    </row>
    <row r="467" spans="2:7" x14ac:dyDescent="0.3">
      <c r="B467" s="18" t="s">
        <v>517</v>
      </c>
      <c r="C467" s="19" t="s">
        <v>517</v>
      </c>
      <c r="D467" s="644" t="s">
        <v>3347</v>
      </c>
      <c r="E467" s="644" t="s">
        <v>3347</v>
      </c>
      <c r="F467" s="4">
        <v>0</v>
      </c>
      <c r="G467" s="4">
        <v>0</v>
      </c>
    </row>
    <row r="468" spans="2:7" x14ac:dyDescent="0.3">
      <c r="B468" s="18" t="s">
        <v>517</v>
      </c>
      <c r="C468" s="19" t="s">
        <v>517</v>
      </c>
      <c r="D468" s="644" t="s">
        <v>3348</v>
      </c>
      <c r="E468" s="644" t="s">
        <v>3348</v>
      </c>
      <c r="F468" s="4">
        <v>0</v>
      </c>
      <c r="G468" s="4">
        <v>0</v>
      </c>
    </row>
    <row r="469" spans="2:7" x14ac:dyDescent="0.3">
      <c r="B469" s="18" t="s">
        <v>517</v>
      </c>
      <c r="C469" s="19" t="s">
        <v>517</v>
      </c>
      <c r="D469" s="644" t="s">
        <v>3349</v>
      </c>
      <c r="E469" s="644" t="s">
        <v>3349</v>
      </c>
      <c r="F469" s="4">
        <v>0</v>
      </c>
      <c r="G469" s="4">
        <v>0</v>
      </c>
    </row>
    <row r="470" spans="2:7" x14ac:dyDescent="0.3">
      <c r="B470" s="642" t="s">
        <v>3313</v>
      </c>
      <c r="C470" s="642" t="s">
        <v>3313</v>
      </c>
      <c r="D470" s="642" t="s">
        <v>3313</v>
      </c>
      <c r="E470" s="642" t="s">
        <v>3313</v>
      </c>
      <c r="F470" s="10">
        <v>0</v>
      </c>
      <c r="G470" s="10" t="s">
        <v>2759</v>
      </c>
    </row>
    <row r="471" spans="2:7" x14ac:dyDescent="0.3">
      <c r="B471" s="643" t="s">
        <v>517</v>
      </c>
      <c r="C471" s="643" t="s">
        <v>517</v>
      </c>
      <c r="D471" s="643" t="s">
        <v>517</v>
      </c>
      <c r="E471" s="643" t="s">
        <v>517</v>
      </c>
      <c r="F471" s="4" t="s">
        <v>517</v>
      </c>
      <c r="G471" s="4" t="s">
        <v>517</v>
      </c>
    </row>
    <row r="472" spans="2:7" x14ac:dyDescent="0.3">
      <c r="B472" s="642" t="s">
        <v>3314</v>
      </c>
      <c r="C472" s="642" t="s">
        <v>3314</v>
      </c>
      <c r="D472" s="642" t="s">
        <v>3314</v>
      </c>
      <c r="E472" s="642" t="s">
        <v>3314</v>
      </c>
      <c r="F472" s="10" t="s">
        <v>517</v>
      </c>
      <c r="G472" s="10" t="s">
        <v>517</v>
      </c>
    </row>
    <row r="473" spans="2:7" x14ac:dyDescent="0.3">
      <c r="B473" s="17" t="s">
        <v>517</v>
      </c>
      <c r="C473" s="645" t="s">
        <v>3322</v>
      </c>
      <c r="D473" s="645" t="s">
        <v>3322</v>
      </c>
      <c r="E473" s="645" t="s">
        <v>3322</v>
      </c>
      <c r="F473" s="10">
        <v>0</v>
      </c>
      <c r="G473" s="10">
        <v>0</v>
      </c>
    </row>
    <row r="474" spans="2:7" x14ac:dyDescent="0.3">
      <c r="B474" s="18" t="s">
        <v>517</v>
      </c>
      <c r="C474" s="19" t="s">
        <v>517</v>
      </c>
      <c r="D474" s="644" t="s">
        <v>3350</v>
      </c>
      <c r="E474" s="644" t="s">
        <v>3350</v>
      </c>
      <c r="F474" s="4">
        <v>0</v>
      </c>
      <c r="G474" s="4">
        <v>0</v>
      </c>
    </row>
    <row r="475" spans="2:7" x14ac:dyDescent="0.3">
      <c r="B475" s="18" t="s">
        <v>517</v>
      </c>
      <c r="C475" s="19" t="s">
        <v>517</v>
      </c>
      <c r="D475" s="644" t="s">
        <v>3351</v>
      </c>
      <c r="E475" s="644" t="s">
        <v>3351</v>
      </c>
      <c r="F475" s="4">
        <v>0</v>
      </c>
      <c r="G475" s="4">
        <v>0</v>
      </c>
    </row>
    <row r="476" spans="2:7" x14ac:dyDescent="0.3">
      <c r="B476" s="18" t="s">
        <v>517</v>
      </c>
      <c r="C476" s="19" t="s">
        <v>517</v>
      </c>
      <c r="D476" s="644" t="s">
        <v>3352</v>
      </c>
      <c r="E476" s="644" t="s">
        <v>3352</v>
      </c>
      <c r="F476" s="4">
        <v>0</v>
      </c>
      <c r="G476" s="4">
        <v>0</v>
      </c>
    </row>
    <row r="477" spans="2:7" x14ac:dyDescent="0.3">
      <c r="B477" s="643" t="s">
        <v>517</v>
      </c>
      <c r="C477" s="643" t="s">
        <v>517</v>
      </c>
      <c r="D477" s="643" t="s">
        <v>517</v>
      </c>
      <c r="E477" s="643" t="s">
        <v>517</v>
      </c>
      <c r="F477" s="4" t="s">
        <v>517</v>
      </c>
      <c r="G477" s="4" t="s">
        <v>517</v>
      </c>
    </row>
    <row r="478" spans="2:7" x14ac:dyDescent="0.3">
      <c r="B478" s="17" t="s">
        <v>517</v>
      </c>
      <c r="C478" s="645" t="s">
        <v>3323</v>
      </c>
      <c r="D478" s="645" t="s">
        <v>3323</v>
      </c>
      <c r="E478" s="645" t="s">
        <v>3323</v>
      </c>
      <c r="F478" s="10">
        <v>0</v>
      </c>
      <c r="G478" s="10" t="s">
        <v>2759</v>
      </c>
    </row>
    <row r="479" spans="2:7" x14ac:dyDescent="0.3">
      <c r="B479" s="18" t="s">
        <v>517</v>
      </c>
      <c r="C479" s="19" t="s">
        <v>517</v>
      </c>
      <c r="D479" s="644" t="s">
        <v>3350</v>
      </c>
      <c r="E479" s="644" t="s">
        <v>3350</v>
      </c>
      <c r="F479" s="4">
        <v>0</v>
      </c>
      <c r="G479" s="4">
        <v>0</v>
      </c>
    </row>
    <row r="480" spans="2:7" x14ac:dyDescent="0.3">
      <c r="B480" s="18" t="s">
        <v>517</v>
      </c>
      <c r="C480" s="19" t="s">
        <v>517</v>
      </c>
      <c r="D480" s="644" t="s">
        <v>3351</v>
      </c>
      <c r="E480" s="644" t="s">
        <v>3351</v>
      </c>
      <c r="F480" s="4">
        <v>0</v>
      </c>
      <c r="G480" s="4" t="s">
        <v>2759</v>
      </c>
    </row>
    <row r="481" spans="2:7" x14ac:dyDescent="0.3">
      <c r="B481" s="18" t="s">
        <v>517</v>
      </c>
      <c r="C481" s="19" t="s">
        <v>517</v>
      </c>
      <c r="D481" s="644" t="s">
        <v>3353</v>
      </c>
      <c r="E481" s="644" t="s">
        <v>3353</v>
      </c>
      <c r="F481" s="4">
        <v>0</v>
      </c>
      <c r="G481" s="4">
        <v>0</v>
      </c>
    </row>
    <row r="482" spans="2:7" x14ac:dyDescent="0.3">
      <c r="B482" s="642" t="s">
        <v>3315</v>
      </c>
      <c r="C482" s="642" t="s">
        <v>3315</v>
      </c>
      <c r="D482" s="642" t="s">
        <v>3315</v>
      </c>
      <c r="E482" s="642" t="s">
        <v>3315</v>
      </c>
      <c r="F482" s="10">
        <v>0</v>
      </c>
      <c r="G482" s="10" t="s">
        <v>3517</v>
      </c>
    </row>
    <row r="483" spans="2:7" x14ac:dyDescent="0.3">
      <c r="B483" s="643" t="s">
        <v>517</v>
      </c>
      <c r="C483" s="643" t="s">
        <v>517</v>
      </c>
      <c r="D483" s="643" t="s">
        <v>517</v>
      </c>
      <c r="E483" s="643" t="s">
        <v>517</v>
      </c>
      <c r="F483" s="4" t="s">
        <v>517</v>
      </c>
      <c r="G483" s="4" t="s">
        <v>517</v>
      </c>
    </row>
    <row r="484" spans="2:7" x14ac:dyDescent="0.3">
      <c r="B484" s="642" t="s">
        <v>3316</v>
      </c>
      <c r="C484" s="642" t="s">
        <v>3316</v>
      </c>
      <c r="D484" s="642" t="s">
        <v>3316</v>
      </c>
      <c r="E484" s="642" t="s">
        <v>3316</v>
      </c>
      <c r="F484" s="10" t="s">
        <v>517</v>
      </c>
      <c r="G484" s="10" t="s">
        <v>517</v>
      </c>
    </row>
    <row r="485" spans="2:7" x14ac:dyDescent="0.3">
      <c r="B485" s="17" t="s">
        <v>517</v>
      </c>
      <c r="C485" s="645" t="s">
        <v>3322</v>
      </c>
      <c r="D485" s="645" t="s">
        <v>3322</v>
      </c>
      <c r="E485" s="645" t="s">
        <v>3322</v>
      </c>
      <c r="F485" s="10">
        <v>0</v>
      </c>
      <c r="G485" s="10">
        <v>0</v>
      </c>
    </row>
    <row r="486" spans="2:7" x14ac:dyDescent="0.3">
      <c r="B486" s="18" t="s">
        <v>517</v>
      </c>
      <c r="C486" s="19" t="s">
        <v>517</v>
      </c>
      <c r="D486" s="644" t="s">
        <v>3354</v>
      </c>
      <c r="E486" s="644" t="s">
        <v>3354</v>
      </c>
      <c r="F486" s="4">
        <v>0</v>
      </c>
      <c r="G486" s="4">
        <v>0</v>
      </c>
    </row>
    <row r="487" spans="2:7" x14ac:dyDescent="0.3">
      <c r="B487" s="18" t="s">
        <v>517</v>
      </c>
      <c r="C487" s="19" t="s">
        <v>517</v>
      </c>
      <c r="D487" s="19" t="s">
        <v>517</v>
      </c>
      <c r="E487" s="20" t="s">
        <v>3358</v>
      </c>
      <c r="F487" s="4">
        <v>0</v>
      </c>
      <c r="G487" s="4">
        <v>0</v>
      </c>
    </row>
    <row r="488" spans="2:7" x14ac:dyDescent="0.3">
      <c r="B488" s="18" t="s">
        <v>517</v>
      </c>
      <c r="C488" s="19" t="s">
        <v>517</v>
      </c>
      <c r="D488" s="19" t="s">
        <v>517</v>
      </c>
      <c r="E488" s="20" t="s">
        <v>3359</v>
      </c>
      <c r="F488" s="4">
        <v>0</v>
      </c>
      <c r="G488" s="4">
        <v>0</v>
      </c>
    </row>
    <row r="489" spans="2:7" x14ac:dyDescent="0.3">
      <c r="B489" s="18" t="s">
        <v>517</v>
      </c>
      <c r="C489" s="19" t="s">
        <v>517</v>
      </c>
      <c r="D489" s="644" t="s">
        <v>3355</v>
      </c>
      <c r="E489" s="644" t="s">
        <v>3355</v>
      </c>
      <c r="F489" s="4">
        <v>0</v>
      </c>
      <c r="G489" s="4">
        <v>0</v>
      </c>
    </row>
    <row r="490" spans="2:7" x14ac:dyDescent="0.3">
      <c r="B490" s="643" t="s">
        <v>517</v>
      </c>
      <c r="C490" s="643" t="s">
        <v>517</v>
      </c>
      <c r="D490" s="643" t="s">
        <v>517</v>
      </c>
      <c r="E490" s="643" t="s">
        <v>517</v>
      </c>
      <c r="F490" s="4" t="s">
        <v>517</v>
      </c>
      <c r="G490" s="4" t="s">
        <v>517</v>
      </c>
    </row>
    <row r="491" spans="2:7" x14ac:dyDescent="0.3">
      <c r="B491" s="17" t="s">
        <v>517</v>
      </c>
      <c r="C491" s="645" t="s">
        <v>3323</v>
      </c>
      <c r="D491" s="645" t="s">
        <v>3323</v>
      </c>
      <c r="E491" s="645" t="s">
        <v>3323</v>
      </c>
      <c r="F491" s="10">
        <v>0</v>
      </c>
      <c r="G491" s="10">
        <v>0</v>
      </c>
    </row>
    <row r="492" spans="2:7" x14ac:dyDescent="0.3">
      <c r="B492" s="18" t="s">
        <v>517</v>
      </c>
      <c r="C492" s="19" t="s">
        <v>517</v>
      </c>
      <c r="D492" s="644" t="s">
        <v>3356</v>
      </c>
      <c r="E492" s="644" t="s">
        <v>3356</v>
      </c>
      <c r="F492" s="4">
        <v>0</v>
      </c>
      <c r="G492" s="4">
        <v>0</v>
      </c>
    </row>
    <row r="493" spans="2:7" x14ac:dyDescent="0.3">
      <c r="B493" s="18" t="s">
        <v>517</v>
      </c>
      <c r="C493" s="19" t="s">
        <v>517</v>
      </c>
      <c r="D493" s="19" t="s">
        <v>517</v>
      </c>
      <c r="E493" s="20" t="s">
        <v>3358</v>
      </c>
      <c r="F493" s="4">
        <v>0</v>
      </c>
      <c r="G493" s="4">
        <v>0</v>
      </c>
    </row>
    <row r="494" spans="2:7" x14ac:dyDescent="0.3">
      <c r="B494" s="18" t="s">
        <v>517</v>
      </c>
      <c r="C494" s="19" t="s">
        <v>517</v>
      </c>
      <c r="D494" s="19" t="s">
        <v>517</v>
      </c>
      <c r="E494" s="20" t="s">
        <v>3359</v>
      </c>
      <c r="F494" s="4">
        <v>0</v>
      </c>
      <c r="G494" s="4">
        <v>0</v>
      </c>
    </row>
    <row r="495" spans="2:7" x14ac:dyDescent="0.3">
      <c r="B495" s="18" t="s">
        <v>517</v>
      </c>
      <c r="C495" s="19" t="s">
        <v>517</v>
      </c>
      <c r="D495" s="644" t="s">
        <v>3357</v>
      </c>
      <c r="E495" s="644" t="s">
        <v>3357</v>
      </c>
      <c r="F495" s="4">
        <v>0</v>
      </c>
      <c r="G495" s="4">
        <v>0</v>
      </c>
    </row>
    <row r="496" spans="2:7" x14ac:dyDescent="0.3">
      <c r="B496" s="642" t="s">
        <v>3317</v>
      </c>
      <c r="C496" s="642" t="s">
        <v>3317</v>
      </c>
      <c r="D496" s="642" t="s">
        <v>3317</v>
      </c>
      <c r="E496" s="642" t="s">
        <v>3317</v>
      </c>
      <c r="F496" s="10">
        <v>0</v>
      </c>
      <c r="G496" s="10">
        <v>0</v>
      </c>
    </row>
    <row r="497" spans="2:8" x14ac:dyDescent="0.3">
      <c r="B497" s="643" t="s">
        <v>517</v>
      </c>
      <c r="C497" s="643" t="s">
        <v>517</v>
      </c>
      <c r="D497" s="643" t="s">
        <v>517</v>
      </c>
      <c r="E497" s="643" t="s">
        <v>517</v>
      </c>
      <c r="F497" s="4" t="s">
        <v>517</v>
      </c>
      <c r="G497" s="4" t="s">
        <v>517</v>
      </c>
    </row>
    <row r="498" spans="2:8" x14ac:dyDescent="0.3">
      <c r="B498" s="642" t="s">
        <v>3318</v>
      </c>
      <c r="C498" s="642" t="s">
        <v>3318</v>
      </c>
      <c r="D498" s="642" t="s">
        <v>3318</v>
      </c>
      <c r="E498" s="642" t="s">
        <v>3318</v>
      </c>
      <c r="F498" s="10">
        <v>0</v>
      </c>
      <c r="G498" s="10">
        <v>0</v>
      </c>
    </row>
    <row r="499" spans="2:8" x14ac:dyDescent="0.3">
      <c r="B499" s="643" t="s">
        <v>517</v>
      </c>
      <c r="C499" s="643" t="s">
        <v>517</v>
      </c>
      <c r="D499" s="643" t="s">
        <v>517</v>
      </c>
      <c r="E499" s="643" t="s">
        <v>517</v>
      </c>
      <c r="F499" s="4" t="s">
        <v>517</v>
      </c>
      <c r="G499" s="4" t="s">
        <v>517</v>
      </c>
    </row>
    <row r="500" spans="2:8" x14ac:dyDescent="0.3">
      <c r="B500" s="642" t="s">
        <v>3319</v>
      </c>
      <c r="C500" s="642" t="s">
        <v>3319</v>
      </c>
      <c r="D500" s="642" t="s">
        <v>3319</v>
      </c>
      <c r="E500" s="642" t="s">
        <v>3319</v>
      </c>
      <c r="F500" s="10">
        <v>0</v>
      </c>
      <c r="G500" s="10">
        <v>0</v>
      </c>
    </row>
    <row r="501" spans="2:8" x14ac:dyDescent="0.3">
      <c r="B501" s="643" t="s">
        <v>517</v>
      </c>
      <c r="C501" s="643" t="s">
        <v>517</v>
      </c>
      <c r="D501" s="643" t="s">
        <v>517</v>
      </c>
      <c r="E501" s="643" t="s">
        <v>517</v>
      </c>
      <c r="F501" s="4" t="s">
        <v>517</v>
      </c>
      <c r="G501" s="4" t="s">
        <v>517</v>
      </c>
    </row>
    <row r="502" spans="2:8" x14ac:dyDescent="0.3">
      <c r="B502" s="642" t="s">
        <v>3320</v>
      </c>
      <c r="C502" s="642" t="s">
        <v>3320</v>
      </c>
      <c r="D502" s="642" t="s">
        <v>3320</v>
      </c>
      <c r="E502" s="642" t="s">
        <v>3320</v>
      </c>
      <c r="F502" s="10">
        <v>0</v>
      </c>
      <c r="G502" s="10">
        <v>0</v>
      </c>
    </row>
    <row r="503" spans="2:8" x14ac:dyDescent="0.3">
      <c r="B503" s="643" t="s">
        <v>517</v>
      </c>
      <c r="C503" s="643" t="s">
        <v>517</v>
      </c>
      <c r="D503" s="643" t="s">
        <v>517</v>
      </c>
      <c r="E503" s="643" t="s">
        <v>517</v>
      </c>
      <c r="F503" s="4" t="s">
        <v>517</v>
      </c>
      <c r="G503" s="4" t="s">
        <v>517</v>
      </c>
    </row>
    <row r="504" spans="2:8" x14ac:dyDescent="0.3">
      <c r="B504" s="21" t="s">
        <v>517</v>
      </c>
      <c r="C504" s="21" t="s">
        <v>517</v>
      </c>
      <c r="D504" s="21" t="s">
        <v>517</v>
      </c>
      <c r="E504" s="21" t="s">
        <v>517</v>
      </c>
      <c r="F504" s="24" t="s">
        <v>517</v>
      </c>
      <c r="G504" s="24" t="s">
        <v>517</v>
      </c>
    </row>
    <row r="505" spans="2:8" x14ac:dyDescent="0.3">
      <c r="B505" s="22" t="s">
        <v>517</v>
      </c>
      <c r="C505" s="22" t="s">
        <v>517</v>
      </c>
      <c r="D505" s="22" t="s">
        <v>517</v>
      </c>
      <c r="E505" s="22" t="s">
        <v>517</v>
      </c>
      <c r="F505" s="25" t="s">
        <v>517</v>
      </c>
      <c r="G505" s="25" t="s">
        <v>517</v>
      </c>
    </row>
    <row r="506" spans="2:8" x14ac:dyDescent="0.3">
      <c r="B506" s="23" t="s">
        <v>517</v>
      </c>
      <c r="C506" s="23" t="s">
        <v>517</v>
      </c>
      <c r="D506" s="23" t="s">
        <v>517</v>
      </c>
      <c r="E506" s="23" t="s">
        <v>517</v>
      </c>
      <c r="F506" s="26" t="s">
        <v>517</v>
      </c>
      <c r="G506" s="26" t="s">
        <v>517</v>
      </c>
    </row>
    <row r="507" spans="2:8" x14ac:dyDescent="0.3">
      <c r="B507" s="646" t="s">
        <v>8</v>
      </c>
      <c r="C507" s="646" t="s">
        <v>8</v>
      </c>
      <c r="D507" s="646" t="s">
        <v>8</v>
      </c>
      <c r="E507" s="646" t="s">
        <v>8</v>
      </c>
      <c r="F507" s="646" t="s">
        <v>8</v>
      </c>
      <c r="G507" s="646" t="s">
        <v>8</v>
      </c>
      <c r="H507" s="27"/>
    </row>
    <row r="508" spans="2:8" x14ac:dyDescent="0.3">
      <c r="B508" s="647" t="s">
        <v>3308</v>
      </c>
      <c r="C508" s="647" t="s">
        <v>3308</v>
      </c>
      <c r="D508" s="647" t="s">
        <v>3308</v>
      </c>
      <c r="E508" s="647" t="s">
        <v>3308</v>
      </c>
      <c r="F508" s="647" t="s">
        <v>3308</v>
      </c>
      <c r="G508" s="647" t="s">
        <v>3308</v>
      </c>
      <c r="H508" s="27"/>
    </row>
    <row r="509" spans="2:8" x14ac:dyDescent="0.3">
      <c r="B509" s="647" t="s">
        <v>3309</v>
      </c>
      <c r="C509" s="647" t="s">
        <v>3309</v>
      </c>
      <c r="D509" s="647" t="s">
        <v>3309</v>
      </c>
      <c r="E509" s="647" t="s">
        <v>3309</v>
      </c>
      <c r="F509" s="647" t="s">
        <v>3309</v>
      </c>
      <c r="G509" s="647" t="s">
        <v>3309</v>
      </c>
      <c r="H509" s="27"/>
    </row>
    <row r="510" spans="2:8" x14ac:dyDescent="0.3">
      <c r="B510" s="648" t="s">
        <v>3310</v>
      </c>
      <c r="C510" s="648" t="s">
        <v>3310</v>
      </c>
      <c r="D510" s="648" t="s">
        <v>3310</v>
      </c>
      <c r="E510" s="648" t="s">
        <v>3310</v>
      </c>
      <c r="F510" s="648" t="s">
        <v>3310</v>
      </c>
      <c r="G510" s="648" t="s">
        <v>3310</v>
      </c>
      <c r="H510" s="27"/>
    </row>
    <row r="511" spans="2:8" x14ac:dyDescent="0.3">
      <c r="B511" s="641" t="s">
        <v>3311</v>
      </c>
      <c r="C511" s="641" t="s">
        <v>3311</v>
      </c>
      <c r="D511" s="641" t="s">
        <v>3311</v>
      </c>
      <c r="E511" s="641" t="s">
        <v>3311</v>
      </c>
      <c r="F511" s="14">
        <v>2026</v>
      </c>
      <c r="G511" s="14">
        <v>2025</v>
      </c>
    </row>
    <row r="512" spans="2:8" x14ac:dyDescent="0.3">
      <c r="B512" s="642" t="s">
        <v>3312</v>
      </c>
      <c r="C512" s="642" t="s">
        <v>3312</v>
      </c>
      <c r="D512" s="642" t="s">
        <v>3312</v>
      </c>
      <c r="E512" s="642" t="s">
        <v>3312</v>
      </c>
      <c r="F512" s="10" t="s">
        <v>517</v>
      </c>
      <c r="G512" s="10" t="s">
        <v>517</v>
      </c>
    </row>
    <row r="513" spans="2:7" x14ac:dyDescent="0.3">
      <c r="B513" s="17" t="s">
        <v>517</v>
      </c>
      <c r="C513" s="645" t="s">
        <v>3322</v>
      </c>
      <c r="D513" s="645" t="s">
        <v>3322</v>
      </c>
      <c r="E513" s="645" t="s">
        <v>3322</v>
      </c>
      <c r="F513" s="10" t="s">
        <v>61</v>
      </c>
      <c r="G513" s="10" t="s">
        <v>3518</v>
      </c>
    </row>
    <row r="514" spans="2:7" x14ac:dyDescent="0.3">
      <c r="B514" s="18" t="s">
        <v>517</v>
      </c>
      <c r="C514" s="19" t="s">
        <v>517</v>
      </c>
      <c r="D514" s="644" t="s">
        <v>3324</v>
      </c>
      <c r="E514" s="644" t="s">
        <v>3324</v>
      </c>
      <c r="F514" s="4">
        <v>0</v>
      </c>
      <c r="G514" s="4">
        <v>0</v>
      </c>
    </row>
    <row r="515" spans="2:7" x14ac:dyDescent="0.3">
      <c r="B515" s="18" t="s">
        <v>517</v>
      </c>
      <c r="C515" s="19" t="s">
        <v>517</v>
      </c>
      <c r="D515" s="644" t="s">
        <v>3325</v>
      </c>
      <c r="E515" s="644" t="s">
        <v>3325</v>
      </c>
      <c r="F515" s="4">
        <v>0</v>
      </c>
      <c r="G515" s="4">
        <v>0</v>
      </c>
    </row>
    <row r="516" spans="2:7" x14ac:dyDescent="0.3">
      <c r="B516" s="18" t="s">
        <v>517</v>
      </c>
      <c r="C516" s="19" t="s">
        <v>517</v>
      </c>
      <c r="D516" s="644" t="s">
        <v>3326</v>
      </c>
      <c r="E516" s="644" t="s">
        <v>3326</v>
      </c>
      <c r="F516" s="4">
        <v>0</v>
      </c>
      <c r="G516" s="4">
        <v>0</v>
      </c>
    </row>
    <row r="517" spans="2:7" x14ac:dyDescent="0.3">
      <c r="B517" s="18" t="s">
        <v>517</v>
      </c>
      <c r="C517" s="19" t="s">
        <v>517</v>
      </c>
      <c r="D517" s="644" t="s">
        <v>3327</v>
      </c>
      <c r="E517" s="644" t="s">
        <v>3327</v>
      </c>
      <c r="F517" s="4">
        <v>0</v>
      </c>
      <c r="G517" s="4">
        <v>0</v>
      </c>
    </row>
    <row r="518" spans="2:7" x14ac:dyDescent="0.3">
      <c r="B518" s="18" t="s">
        <v>517</v>
      </c>
      <c r="C518" s="19" t="s">
        <v>517</v>
      </c>
      <c r="D518" s="644" t="s">
        <v>3328</v>
      </c>
      <c r="E518" s="644" t="s">
        <v>3328</v>
      </c>
      <c r="F518" s="4">
        <v>0</v>
      </c>
      <c r="G518" s="4">
        <v>0</v>
      </c>
    </row>
    <row r="519" spans="2:7" x14ac:dyDescent="0.3">
      <c r="B519" s="18" t="s">
        <v>517</v>
      </c>
      <c r="C519" s="19" t="s">
        <v>517</v>
      </c>
      <c r="D519" s="644" t="s">
        <v>3329</v>
      </c>
      <c r="E519" s="644" t="s">
        <v>3329</v>
      </c>
      <c r="F519" s="4">
        <v>0</v>
      </c>
      <c r="G519" s="4">
        <v>0</v>
      </c>
    </row>
    <row r="520" spans="2:7" x14ac:dyDescent="0.3">
      <c r="B520" s="18" t="s">
        <v>517</v>
      </c>
      <c r="C520" s="19" t="s">
        <v>517</v>
      </c>
      <c r="D520" s="644" t="s">
        <v>3330</v>
      </c>
      <c r="E520" s="644" t="s">
        <v>3330</v>
      </c>
      <c r="F520" s="4" t="s">
        <v>3391</v>
      </c>
      <c r="G520" s="4" t="s">
        <v>3519</v>
      </c>
    </row>
    <row r="521" spans="2:7" x14ac:dyDescent="0.3">
      <c r="B521" s="18" t="s">
        <v>517</v>
      </c>
      <c r="C521" s="19" t="s">
        <v>517</v>
      </c>
      <c r="D521" s="644" t="s">
        <v>3331</v>
      </c>
      <c r="E521" s="644" t="s">
        <v>3331</v>
      </c>
      <c r="F521" s="4">
        <v>0</v>
      </c>
      <c r="G521" s="4">
        <v>0</v>
      </c>
    </row>
    <row r="522" spans="2:7" x14ac:dyDescent="0.3">
      <c r="B522" s="18" t="s">
        <v>517</v>
      </c>
      <c r="C522" s="19" t="s">
        <v>517</v>
      </c>
      <c r="D522" s="644" t="s">
        <v>3332</v>
      </c>
      <c r="E522" s="644" t="s">
        <v>3332</v>
      </c>
      <c r="F522" s="4" t="s">
        <v>3392</v>
      </c>
      <c r="G522" s="4" t="s">
        <v>3520</v>
      </c>
    </row>
    <row r="523" spans="2:7" x14ac:dyDescent="0.3">
      <c r="B523" s="18" t="s">
        <v>517</v>
      </c>
      <c r="C523" s="19" t="s">
        <v>517</v>
      </c>
      <c r="D523" s="644" t="s">
        <v>3333</v>
      </c>
      <c r="E523" s="644" t="s">
        <v>3333</v>
      </c>
      <c r="F523" s="4">
        <v>0</v>
      </c>
      <c r="G523" s="4">
        <v>0</v>
      </c>
    </row>
    <row r="524" spans="2:7" x14ac:dyDescent="0.3">
      <c r="B524" s="643" t="s">
        <v>517</v>
      </c>
      <c r="C524" s="643" t="s">
        <v>517</v>
      </c>
      <c r="D524" s="643" t="s">
        <v>517</v>
      </c>
      <c r="E524" s="643" t="s">
        <v>517</v>
      </c>
      <c r="F524" s="4" t="s">
        <v>517</v>
      </c>
      <c r="G524" s="4" t="s">
        <v>517</v>
      </c>
    </row>
    <row r="525" spans="2:7" x14ac:dyDescent="0.3">
      <c r="B525" s="17" t="s">
        <v>517</v>
      </c>
      <c r="C525" s="645" t="s">
        <v>3323</v>
      </c>
      <c r="D525" s="645" t="s">
        <v>3323</v>
      </c>
      <c r="E525" s="645" t="s">
        <v>3323</v>
      </c>
      <c r="F525" s="10" t="s">
        <v>61</v>
      </c>
      <c r="G525" s="10" t="s">
        <v>3518</v>
      </c>
    </row>
    <row r="526" spans="2:7" x14ac:dyDescent="0.3">
      <c r="B526" s="18" t="s">
        <v>517</v>
      </c>
      <c r="C526" s="19" t="s">
        <v>517</v>
      </c>
      <c r="D526" s="644" t="s">
        <v>3334</v>
      </c>
      <c r="E526" s="644" t="s">
        <v>3334</v>
      </c>
      <c r="F526" s="4" t="s">
        <v>838</v>
      </c>
      <c r="G526" s="4" t="s">
        <v>3521</v>
      </c>
    </row>
    <row r="527" spans="2:7" x14ac:dyDescent="0.3">
      <c r="B527" s="18" t="s">
        <v>517</v>
      </c>
      <c r="C527" s="19" t="s">
        <v>517</v>
      </c>
      <c r="D527" s="644" t="s">
        <v>3335</v>
      </c>
      <c r="E527" s="644" t="s">
        <v>3335</v>
      </c>
      <c r="F527" s="4" t="s">
        <v>852</v>
      </c>
      <c r="G527" s="4" t="s">
        <v>3522</v>
      </c>
    </row>
    <row r="528" spans="2:7" x14ac:dyDescent="0.3">
      <c r="B528" s="18" t="s">
        <v>517</v>
      </c>
      <c r="C528" s="19" t="s">
        <v>517</v>
      </c>
      <c r="D528" s="644" t="s">
        <v>3336</v>
      </c>
      <c r="E528" s="644" t="s">
        <v>3336</v>
      </c>
      <c r="F528" s="4" t="s">
        <v>875</v>
      </c>
      <c r="G528" s="4" t="s">
        <v>3523</v>
      </c>
    </row>
    <row r="529" spans="2:7" x14ac:dyDescent="0.3">
      <c r="B529" s="18" t="s">
        <v>517</v>
      </c>
      <c r="C529" s="19" t="s">
        <v>517</v>
      </c>
      <c r="D529" s="644" t="s">
        <v>3337</v>
      </c>
      <c r="E529" s="644" t="s">
        <v>3337</v>
      </c>
      <c r="F529" s="4">
        <v>0</v>
      </c>
      <c r="G529" s="4">
        <v>0</v>
      </c>
    </row>
    <row r="530" spans="2:7" x14ac:dyDescent="0.3">
      <c r="B530" s="18" t="s">
        <v>517</v>
      </c>
      <c r="C530" s="19" t="s">
        <v>517</v>
      </c>
      <c r="D530" s="644" t="s">
        <v>3338</v>
      </c>
      <c r="E530" s="644" t="s">
        <v>3338</v>
      </c>
      <c r="F530" s="4">
        <v>0</v>
      </c>
      <c r="G530" s="4">
        <v>0</v>
      </c>
    </row>
    <row r="531" spans="2:7" x14ac:dyDescent="0.3">
      <c r="B531" s="18" t="s">
        <v>517</v>
      </c>
      <c r="C531" s="19" t="s">
        <v>517</v>
      </c>
      <c r="D531" s="644" t="s">
        <v>3339</v>
      </c>
      <c r="E531" s="644" t="s">
        <v>3339</v>
      </c>
      <c r="F531" s="4">
        <v>0</v>
      </c>
      <c r="G531" s="4">
        <v>0</v>
      </c>
    </row>
    <row r="532" spans="2:7" x14ac:dyDescent="0.3">
      <c r="B532" s="18" t="s">
        <v>517</v>
      </c>
      <c r="C532" s="19" t="s">
        <v>517</v>
      </c>
      <c r="D532" s="644" t="s">
        <v>3340</v>
      </c>
      <c r="E532" s="644" t="s">
        <v>3340</v>
      </c>
      <c r="F532" s="4">
        <v>0</v>
      </c>
      <c r="G532" s="4">
        <v>0</v>
      </c>
    </row>
    <row r="533" spans="2:7" x14ac:dyDescent="0.3">
      <c r="B533" s="18" t="s">
        <v>517</v>
      </c>
      <c r="C533" s="19" t="s">
        <v>517</v>
      </c>
      <c r="D533" s="644" t="s">
        <v>3341</v>
      </c>
      <c r="E533" s="644" t="s">
        <v>3341</v>
      </c>
      <c r="F533" s="4">
        <v>0</v>
      </c>
      <c r="G533" s="4">
        <v>0</v>
      </c>
    </row>
    <row r="534" spans="2:7" x14ac:dyDescent="0.3">
      <c r="B534" s="18" t="s">
        <v>517</v>
      </c>
      <c r="C534" s="19" t="s">
        <v>517</v>
      </c>
      <c r="D534" s="644" t="s">
        <v>3342</v>
      </c>
      <c r="E534" s="644" t="s">
        <v>3342</v>
      </c>
      <c r="F534" s="4">
        <v>0</v>
      </c>
      <c r="G534" s="4">
        <v>0</v>
      </c>
    </row>
    <row r="535" spans="2:7" x14ac:dyDescent="0.3">
      <c r="B535" s="18" t="s">
        <v>517</v>
      </c>
      <c r="C535" s="19" t="s">
        <v>517</v>
      </c>
      <c r="D535" s="644" t="s">
        <v>3343</v>
      </c>
      <c r="E535" s="644" t="s">
        <v>3343</v>
      </c>
      <c r="F535" s="4">
        <v>0</v>
      </c>
      <c r="G535" s="4">
        <v>0</v>
      </c>
    </row>
    <row r="536" spans="2:7" x14ac:dyDescent="0.3">
      <c r="B536" s="18" t="s">
        <v>517</v>
      </c>
      <c r="C536" s="19" t="s">
        <v>517</v>
      </c>
      <c r="D536" s="644" t="s">
        <v>3344</v>
      </c>
      <c r="E536" s="644" t="s">
        <v>3344</v>
      </c>
      <c r="F536" s="4">
        <v>0</v>
      </c>
      <c r="G536" s="4">
        <v>0</v>
      </c>
    </row>
    <row r="537" spans="2:7" x14ac:dyDescent="0.3">
      <c r="B537" s="18" t="s">
        <v>517</v>
      </c>
      <c r="C537" s="19" t="s">
        <v>517</v>
      </c>
      <c r="D537" s="644" t="s">
        <v>3345</v>
      </c>
      <c r="E537" s="644" t="s">
        <v>3345</v>
      </c>
      <c r="F537" s="4">
        <v>0</v>
      </c>
      <c r="G537" s="4">
        <v>0</v>
      </c>
    </row>
    <row r="538" spans="2:7" x14ac:dyDescent="0.3">
      <c r="B538" s="18" t="s">
        <v>517</v>
      </c>
      <c r="C538" s="19" t="s">
        <v>517</v>
      </c>
      <c r="D538" s="644" t="s">
        <v>3346</v>
      </c>
      <c r="E538" s="644" t="s">
        <v>3346</v>
      </c>
      <c r="F538" s="4">
        <v>0</v>
      </c>
      <c r="G538" s="4">
        <v>0</v>
      </c>
    </row>
    <row r="539" spans="2:7" x14ac:dyDescent="0.3">
      <c r="B539" s="18" t="s">
        <v>517</v>
      </c>
      <c r="C539" s="19" t="s">
        <v>517</v>
      </c>
      <c r="D539" s="644" t="s">
        <v>3347</v>
      </c>
      <c r="E539" s="644" t="s">
        <v>3347</v>
      </c>
      <c r="F539" s="4">
        <v>0</v>
      </c>
      <c r="G539" s="4">
        <v>0</v>
      </c>
    </row>
    <row r="540" spans="2:7" x14ac:dyDescent="0.3">
      <c r="B540" s="18" t="s">
        <v>517</v>
      </c>
      <c r="C540" s="19" t="s">
        <v>517</v>
      </c>
      <c r="D540" s="644" t="s">
        <v>3348</v>
      </c>
      <c r="E540" s="644" t="s">
        <v>3348</v>
      </c>
      <c r="F540" s="4">
        <v>0</v>
      </c>
      <c r="G540" s="4">
        <v>0</v>
      </c>
    </row>
    <row r="541" spans="2:7" x14ac:dyDescent="0.3">
      <c r="B541" s="18" t="s">
        <v>517</v>
      </c>
      <c r="C541" s="19" t="s">
        <v>517</v>
      </c>
      <c r="D541" s="644" t="s">
        <v>3349</v>
      </c>
      <c r="E541" s="644" t="s">
        <v>3349</v>
      </c>
      <c r="F541" s="4">
        <v>0</v>
      </c>
      <c r="G541" s="4">
        <v>0</v>
      </c>
    </row>
    <row r="542" spans="2:7" x14ac:dyDescent="0.3">
      <c r="B542" s="642" t="s">
        <v>3313</v>
      </c>
      <c r="C542" s="642" t="s">
        <v>3313</v>
      </c>
      <c r="D542" s="642" t="s">
        <v>3313</v>
      </c>
      <c r="E542" s="642" t="s">
        <v>3313</v>
      </c>
      <c r="F542" s="10">
        <v>0</v>
      </c>
      <c r="G542" s="10">
        <v>0</v>
      </c>
    </row>
    <row r="543" spans="2:7" x14ac:dyDescent="0.3">
      <c r="B543" s="643" t="s">
        <v>517</v>
      </c>
      <c r="C543" s="643" t="s">
        <v>517</v>
      </c>
      <c r="D543" s="643" t="s">
        <v>517</v>
      </c>
      <c r="E543" s="643" t="s">
        <v>517</v>
      </c>
      <c r="F543" s="4" t="s">
        <v>517</v>
      </c>
      <c r="G543" s="4" t="s">
        <v>517</v>
      </c>
    </row>
    <row r="544" spans="2:7" x14ac:dyDescent="0.3">
      <c r="B544" s="642" t="s">
        <v>3314</v>
      </c>
      <c r="C544" s="642" t="s">
        <v>3314</v>
      </c>
      <c r="D544" s="642" t="s">
        <v>3314</v>
      </c>
      <c r="E544" s="642" t="s">
        <v>3314</v>
      </c>
      <c r="F544" s="10" t="s">
        <v>517</v>
      </c>
      <c r="G544" s="10" t="s">
        <v>517</v>
      </c>
    </row>
    <row r="545" spans="2:7" x14ac:dyDescent="0.3">
      <c r="B545" s="17" t="s">
        <v>517</v>
      </c>
      <c r="C545" s="645" t="s">
        <v>3322</v>
      </c>
      <c r="D545" s="645" t="s">
        <v>3322</v>
      </c>
      <c r="E545" s="645" t="s">
        <v>3322</v>
      </c>
      <c r="F545" s="10">
        <v>0</v>
      </c>
      <c r="G545" s="10">
        <v>0</v>
      </c>
    </row>
    <row r="546" spans="2:7" x14ac:dyDescent="0.3">
      <c r="B546" s="18" t="s">
        <v>517</v>
      </c>
      <c r="C546" s="19" t="s">
        <v>517</v>
      </c>
      <c r="D546" s="644" t="s">
        <v>3350</v>
      </c>
      <c r="E546" s="644" t="s">
        <v>3350</v>
      </c>
      <c r="F546" s="4">
        <v>0</v>
      </c>
      <c r="G546" s="4">
        <v>0</v>
      </c>
    </row>
    <row r="547" spans="2:7" x14ac:dyDescent="0.3">
      <c r="B547" s="18" t="s">
        <v>517</v>
      </c>
      <c r="C547" s="19" t="s">
        <v>517</v>
      </c>
      <c r="D547" s="644" t="s">
        <v>3351</v>
      </c>
      <c r="E547" s="644" t="s">
        <v>3351</v>
      </c>
      <c r="F547" s="4">
        <v>0</v>
      </c>
      <c r="G547" s="4">
        <v>0</v>
      </c>
    </row>
    <row r="548" spans="2:7" x14ac:dyDescent="0.3">
      <c r="B548" s="18" t="s">
        <v>517</v>
      </c>
      <c r="C548" s="19" t="s">
        <v>517</v>
      </c>
      <c r="D548" s="644" t="s">
        <v>3352</v>
      </c>
      <c r="E548" s="644" t="s">
        <v>3352</v>
      </c>
      <c r="F548" s="4">
        <v>0</v>
      </c>
      <c r="G548" s="4">
        <v>0</v>
      </c>
    </row>
    <row r="549" spans="2:7" x14ac:dyDescent="0.3">
      <c r="B549" s="643" t="s">
        <v>517</v>
      </c>
      <c r="C549" s="643" t="s">
        <v>517</v>
      </c>
      <c r="D549" s="643" t="s">
        <v>517</v>
      </c>
      <c r="E549" s="643" t="s">
        <v>517</v>
      </c>
      <c r="F549" s="4" t="s">
        <v>517</v>
      </c>
      <c r="G549" s="4" t="s">
        <v>517</v>
      </c>
    </row>
    <row r="550" spans="2:7" x14ac:dyDescent="0.3">
      <c r="B550" s="17" t="s">
        <v>517</v>
      </c>
      <c r="C550" s="645" t="s">
        <v>3323</v>
      </c>
      <c r="D550" s="645" t="s">
        <v>3323</v>
      </c>
      <c r="E550" s="645" t="s">
        <v>3323</v>
      </c>
      <c r="F550" s="10">
        <v>0</v>
      </c>
      <c r="G550" s="10">
        <v>0</v>
      </c>
    </row>
    <row r="551" spans="2:7" x14ac:dyDescent="0.3">
      <c r="B551" s="18" t="s">
        <v>517</v>
      </c>
      <c r="C551" s="19" t="s">
        <v>517</v>
      </c>
      <c r="D551" s="644" t="s">
        <v>3350</v>
      </c>
      <c r="E551" s="644" t="s">
        <v>3350</v>
      </c>
      <c r="F551" s="4">
        <v>0</v>
      </c>
      <c r="G551" s="4">
        <v>0</v>
      </c>
    </row>
    <row r="552" spans="2:7" x14ac:dyDescent="0.3">
      <c r="B552" s="18" t="s">
        <v>517</v>
      </c>
      <c r="C552" s="19" t="s">
        <v>517</v>
      </c>
      <c r="D552" s="644" t="s">
        <v>3351</v>
      </c>
      <c r="E552" s="644" t="s">
        <v>3351</v>
      </c>
      <c r="F552" s="4">
        <v>0</v>
      </c>
      <c r="G552" s="4">
        <v>0</v>
      </c>
    </row>
    <row r="553" spans="2:7" x14ac:dyDescent="0.3">
      <c r="B553" s="18" t="s">
        <v>517</v>
      </c>
      <c r="C553" s="19" t="s">
        <v>517</v>
      </c>
      <c r="D553" s="644" t="s">
        <v>3353</v>
      </c>
      <c r="E553" s="644" t="s">
        <v>3353</v>
      </c>
      <c r="F553" s="4">
        <v>0</v>
      </c>
      <c r="G553" s="4">
        <v>0</v>
      </c>
    </row>
    <row r="554" spans="2:7" x14ac:dyDescent="0.3">
      <c r="B554" s="642" t="s">
        <v>3315</v>
      </c>
      <c r="C554" s="642" t="s">
        <v>3315</v>
      </c>
      <c r="D554" s="642" t="s">
        <v>3315</v>
      </c>
      <c r="E554" s="642" t="s">
        <v>3315</v>
      </c>
      <c r="F554" s="10">
        <v>0</v>
      </c>
      <c r="G554" s="10">
        <v>0</v>
      </c>
    </row>
    <row r="555" spans="2:7" x14ac:dyDescent="0.3">
      <c r="B555" s="643" t="s">
        <v>517</v>
      </c>
      <c r="C555" s="643" t="s">
        <v>517</v>
      </c>
      <c r="D555" s="643" t="s">
        <v>517</v>
      </c>
      <c r="E555" s="643" t="s">
        <v>517</v>
      </c>
      <c r="F555" s="4" t="s">
        <v>517</v>
      </c>
      <c r="G555" s="4" t="s">
        <v>517</v>
      </c>
    </row>
    <row r="556" spans="2:7" x14ac:dyDescent="0.3">
      <c r="B556" s="642" t="s">
        <v>3316</v>
      </c>
      <c r="C556" s="642" t="s">
        <v>3316</v>
      </c>
      <c r="D556" s="642" t="s">
        <v>3316</v>
      </c>
      <c r="E556" s="642" t="s">
        <v>3316</v>
      </c>
      <c r="F556" s="10" t="s">
        <v>517</v>
      </c>
      <c r="G556" s="10" t="s">
        <v>517</v>
      </c>
    </row>
    <row r="557" spans="2:7" x14ac:dyDescent="0.3">
      <c r="B557" s="17" t="s">
        <v>517</v>
      </c>
      <c r="C557" s="645" t="s">
        <v>3322</v>
      </c>
      <c r="D557" s="645" t="s">
        <v>3322</v>
      </c>
      <c r="E557" s="645" t="s">
        <v>3322</v>
      </c>
      <c r="F557" s="10">
        <v>0</v>
      </c>
      <c r="G557" s="10">
        <v>0</v>
      </c>
    </row>
    <row r="558" spans="2:7" x14ac:dyDescent="0.3">
      <c r="B558" s="18" t="s">
        <v>517</v>
      </c>
      <c r="C558" s="19" t="s">
        <v>517</v>
      </c>
      <c r="D558" s="644" t="s">
        <v>3354</v>
      </c>
      <c r="E558" s="644" t="s">
        <v>3354</v>
      </c>
      <c r="F558" s="4">
        <v>0</v>
      </c>
      <c r="G558" s="4">
        <v>0</v>
      </c>
    </row>
    <row r="559" spans="2:7" x14ac:dyDescent="0.3">
      <c r="B559" s="18" t="s">
        <v>517</v>
      </c>
      <c r="C559" s="19" t="s">
        <v>517</v>
      </c>
      <c r="D559" s="19" t="s">
        <v>517</v>
      </c>
      <c r="E559" s="20" t="s">
        <v>3358</v>
      </c>
      <c r="F559" s="4">
        <v>0</v>
      </c>
      <c r="G559" s="4">
        <v>0</v>
      </c>
    </row>
    <row r="560" spans="2:7" x14ac:dyDescent="0.3">
      <c r="B560" s="18" t="s">
        <v>517</v>
      </c>
      <c r="C560" s="19" t="s">
        <v>517</v>
      </c>
      <c r="D560" s="19" t="s">
        <v>517</v>
      </c>
      <c r="E560" s="20" t="s">
        <v>3359</v>
      </c>
      <c r="F560" s="4">
        <v>0</v>
      </c>
      <c r="G560" s="4">
        <v>0</v>
      </c>
    </row>
    <row r="561" spans="2:7" x14ac:dyDescent="0.3">
      <c r="B561" s="18" t="s">
        <v>517</v>
      </c>
      <c r="C561" s="19" t="s">
        <v>517</v>
      </c>
      <c r="D561" s="644" t="s">
        <v>3355</v>
      </c>
      <c r="E561" s="644" t="s">
        <v>3355</v>
      </c>
      <c r="F561" s="4">
        <v>0</v>
      </c>
      <c r="G561" s="4">
        <v>0</v>
      </c>
    </row>
    <row r="562" spans="2:7" x14ac:dyDescent="0.3">
      <c r="B562" s="643" t="s">
        <v>517</v>
      </c>
      <c r="C562" s="643" t="s">
        <v>517</v>
      </c>
      <c r="D562" s="643" t="s">
        <v>517</v>
      </c>
      <c r="E562" s="643" t="s">
        <v>517</v>
      </c>
      <c r="F562" s="4" t="s">
        <v>517</v>
      </c>
      <c r="G562" s="4" t="s">
        <v>517</v>
      </c>
    </row>
    <row r="563" spans="2:7" x14ac:dyDescent="0.3">
      <c r="B563" s="17" t="s">
        <v>517</v>
      </c>
      <c r="C563" s="645" t="s">
        <v>3323</v>
      </c>
      <c r="D563" s="645" t="s">
        <v>3323</v>
      </c>
      <c r="E563" s="645" t="s">
        <v>3323</v>
      </c>
      <c r="F563" s="10">
        <v>0</v>
      </c>
      <c r="G563" s="10">
        <v>0</v>
      </c>
    </row>
    <row r="564" spans="2:7" x14ac:dyDescent="0.3">
      <c r="B564" s="18" t="s">
        <v>517</v>
      </c>
      <c r="C564" s="19" t="s">
        <v>517</v>
      </c>
      <c r="D564" s="644" t="s">
        <v>3356</v>
      </c>
      <c r="E564" s="644" t="s">
        <v>3356</v>
      </c>
      <c r="F564" s="4">
        <v>0</v>
      </c>
      <c r="G564" s="4">
        <v>0</v>
      </c>
    </row>
    <row r="565" spans="2:7" x14ac:dyDescent="0.3">
      <c r="B565" s="18" t="s">
        <v>517</v>
      </c>
      <c r="C565" s="19" t="s">
        <v>517</v>
      </c>
      <c r="D565" s="19" t="s">
        <v>517</v>
      </c>
      <c r="E565" s="20" t="s">
        <v>3358</v>
      </c>
      <c r="F565" s="4">
        <v>0</v>
      </c>
      <c r="G565" s="4">
        <v>0</v>
      </c>
    </row>
    <row r="566" spans="2:7" x14ac:dyDescent="0.3">
      <c r="B566" s="18" t="s">
        <v>517</v>
      </c>
      <c r="C566" s="19" t="s">
        <v>517</v>
      </c>
      <c r="D566" s="19" t="s">
        <v>517</v>
      </c>
      <c r="E566" s="20" t="s">
        <v>3359</v>
      </c>
      <c r="F566" s="4">
        <v>0</v>
      </c>
      <c r="G566" s="4">
        <v>0</v>
      </c>
    </row>
    <row r="567" spans="2:7" x14ac:dyDescent="0.3">
      <c r="B567" s="18" t="s">
        <v>517</v>
      </c>
      <c r="C567" s="19" t="s">
        <v>517</v>
      </c>
      <c r="D567" s="644" t="s">
        <v>3357</v>
      </c>
      <c r="E567" s="644" t="s">
        <v>3357</v>
      </c>
      <c r="F567" s="4">
        <v>0</v>
      </c>
      <c r="G567" s="4">
        <v>0</v>
      </c>
    </row>
    <row r="568" spans="2:7" x14ac:dyDescent="0.3">
      <c r="B568" s="642" t="s">
        <v>3317</v>
      </c>
      <c r="C568" s="642" t="s">
        <v>3317</v>
      </c>
      <c r="D568" s="642" t="s">
        <v>3317</v>
      </c>
      <c r="E568" s="642" t="s">
        <v>3317</v>
      </c>
      <c r="F568" s="10">
        <v>0</v>
      </c>
      <c r="G568" s="10">
        <v>0</v>
      </c>
    </row>
    <row r="569" spans="2:7" x14ac:dyDescent="0.3">
      <c r="B569" s="643" t="s">
        <v>517</v>
      </c>
      <c r="C569" s="643" t="s">
        <v>517</v>
      </c>
      <c r="D569" s="643" t="s">
        <v>517</v>
      </c>
      <c r="E569" s="643" t="s">
        <v>517</v>
      </c>
      <c r="F569" s="4" t="s">
        <v>517</v>
      </c>
      <c r="G569" s="4" t="s">
        <v>517</v>
      </c>
    </row>
    <row r="570" spans="2:7" x14ac:dyDescent="0.3">
      <c r="B570" s="642" t="s">
        <v>3318</v>
      </c>
      <c r="C570" s="642" t="s">
        <v>3318</v>
      </c>
      <c r="D570" s="642" t="s">
        <v>3318</v>
      </c>
      <c r="E570" s="642" t="s">
        <v>3318</v>
      </c>
      <c r="F570" s="10">
        <v>0</v>
      </c>
      <c r="G570" s="10">
        <v>0</v>
      </c>
    </row>
    <row r="571" spans="2:7" x14ac:dyDescent="0.3">
      <c r="B571" s="643" t="s">
        <v>517</v>
      </c>
      <c r="C571" s="643" t="s">
        <v>517</v>
      </c>
      <c r="D571" s="643" t="s">
        <v>517</v>
      </c>
      <c r="E571" s="643" t="s">
        <v>517</v>
      </c>
      <c r="F571" s="4" t="s">
        <v>517</v>
      </c>
      <c r="G571" s="4" t="s">
        <v>517</v>
      </c>
    </row>
    <row r="572" spans="2:7" x14ac:dyDescent="0.3">
      <c r="B572" s="642" t="s">
        <v>3319</v>
      </c>
      <c r="C572" s="642" t="s">
        <v>3319</v>
      </c>
      <c r="D572" s="642" t="s">
        <v>3319</v>
      </c>
      <c r="E572" s="642" t="s">
        <v>3319</v>
      </c>
      <c r="F572" s="10">
        <v>0</v>
      </c>
      <c r="G572" s="10">
        <v>0</v>
      </c>
    </row>
    <row r="573" spans="2:7" x14ac:dyDescent="0.3">
      <c r="B573" s="643" t="s">
        <v>517</v>
      </c>
      <c r="C573" s="643" t="s">
        <v>517</v>
      </c>
      <c r="D573" s="643" t="s">
        <v>517</v>
      </c>
      <c r="E573" s="643" t="s">
        <v>517</v>
      </c>
      <c r="F573" s="4" t="s">
        <v>517</v>
      </c>
      <c r="G573" s="4" t="s">
        <v>517</v>
      </c>
    </row>
    <row r="574" spans="2:7" x14ac:dyDescent="0.3">
      <c r="B574" s="642" t="s">
        <v>3320</v>
      </c>
      <c r="C574" s="642" t="s">
        <v>3320</v>
      </c>
      <c r="D574" s="642" t="s">
        <v>3320</v>
      </c>
      <c r="E574" s="642" t="s">
        <v>3320</v>
      </c>
      <c r="F574" s="10">
        <v>0</v>
      </c>
      <c r="G574" s="10">
        <v>0</v>
      </c>
    </row>
    <row r="575" spans="2:7" x14ac:dyDescent="0.3">
      <c r="B575" s="643" t="s">
        <v>517</v>
      </c>
      <c r="C575" s="643" t="s">
        <v>517</v>
      </c>
      <c r="D575" s="643" t="s">
        <v>517</v>
      </c>
      <c r="E575" s="643" t="s">
        <v>517</v>
      </c>
      <c r="F575" s="4" t="s">
        <v>517</v>
      </c>
      <c r="G575" s="4" t="s">
        <v>517</v>
      </c>
    </row>
    <row r="576" spans="2:7" x14ac:dyDescent="0.3">
      <c r="B576" s="21" t="s">
        <v>517</v>
      </c>
      <c r="C576" s="21" t="s">
        <v>517</v>
      </c>
      <c r="D576" s="21" t="s">
        <v>517</v>
      </c>
      <c r="E576" s="21" t="s">
        <v>517</v>
      </c>
      <c r="F576" s="24" t="s">
        <v>517</v>
      </c>
      <c r="G576" s="24" t="s">
        <v>517</v>
      </c>
    </row>
    <row r="577" spans="2:8" x14ac:dyDescent="0.3">
      <c r="B577" s="22" t="s">
        <v>517</v>
      </c>
      <c r="C577" s="22" t="s">
        <v>517</v>
      </c>
      <c r="D577" s="22" t="s">
        <v>517</v>
      </c>
      <c r="E577" s="22" t="s">
        <v>517</v>
      </c>
      <c r="F577" s="25" t="s">
        <v>517</v>
      </c>
      <c r="G577" s="25" t="s">
        <v>517</v>
      </c>
    </row>
    <row r="578" spans="2:8" x14ac:dyDescent="0.3">
      <c r="B578" s="23" t="s">
        <v>517</v>
      </c>
      <c r="C578" s="23" t="s">
        <v>517</v>
      </c>
      <c r="D578" s="23" t="s">
        <v>517</v>
      </c>
      <c r="E578" s="23" t="s">
        <v>517</v>
      </c>
      <c r="F578" s="26" t="s">
        <v>517</v>
      </c>
      <c r="G578" s="26" t="s">
        <v>517</v>
      </c>
    </row>
    <row r="579" spans="2:8" x14ac:dyDescent="0.3">
      <c r="B579" s="646" t="s">
        <v>9</v>
      </c>
      <c r="C579" s="646" t="s">
        <v>9</v>
      </c>
      <c r="D579" s="646" t="s">
        <v>9</v>
      </c>
      <c r="E579" s="646" t="s">
        <v>9</v>
      </c>
      <c r="F579" s="646" t="s">
        <v>9</v>
      </c>
      <c r="G579" s="646" t="s">
        <v>9</v>
      </c>
      <c r="H579" s="27"/>
    </row>
    <row r="580" spans="2:8" x14ac:dyDescent="0.3">
      <c r="B580" s="647" t="s">
        <v>3308</v>
      </c>
      <c r="C580" s="647" t="s">
        <v>3308</v>
      </c>
      <c r="D580" s="647" t="s">
        <v>3308</v>
      </c>
      <c r="E580" s="647" t="s">
        <v>3308</v>
      </c>
      <c r="F580" s="647" t="s">
        <v>3308</v>
      </c>
      <c r="G580" s="647" t="s">
        <v>3308</v>
      </c>
      <c r="H580" s="27"/>
    </row>
    <row r="581" spans="2:8" x14ac:dyDescent="0.3">
      <c r="B581" s="647" t="s">
        <v>3309</v>
      </c>
      <c r="C581" s="647" t="s">
        <v>3309</v>
      </c>
      <c r="D581" s="647" t="s">
        <v>3309</v>
      </c>
      <c r="E581" s="647" t="s">
        <v>3309</v>
      </c>
      <c r="F581" s="647" t="s">
        <v>3309</v>
      </c>
      <c r="G581" s="647" t="s">
        <v>3309</v>
      </c>
      <c r="H581" s="27"/>
    </row>
    <row r="582" spans="2:8" x14ac:dyDescent="0.3">
      <c r="B582" s="648" t="s">
        <v>3310</v>
      </c>
      <c r="C582" s="648" t="s">
        <v>3310</v>
      </c>
      <c r="D582" s="648" t="s">
        <v>3310</v>
      </c>
      <c r="E582" s="648" t="s">
        <v>3310</v>
      </c>
      <c r="F582" s="648" t="s">
        <v>3310</v>
      </c>
      <c r="G582" s="648" t="s">
        <v>3310</v>
      </c>
      <c r="H582" s="27"/>
    </row>
    <row r="583" spans="2:8" x14ac:dyDescent="0.3">
      <c r="B583" s="641" t="s">
        <v>3311</v>
      </c>
      <c r="C583" s="641" t="s">
        <v>3311</v>
      </c>
      <c r="D583" s="641" t="s">
        <v>3311</v>
      </c>
      <c r="E583" s="641" t="s">
        <v>3311</v>
      </c>
      <c r="F583" s="14">
        <v>2026</v>
      </c>
      <c r="G583" s="14">
        <v>2025</v>
      </c>
    </row>
    <row r="584" spans="2:8" x14ac:dyDescent="0.3">
      <c r="B584" s="642" t="s">
        <v>3312</v>
      </c>
      <c r="C584" s="642" t="s">
        <v>3312</v>
      </c>
      <c r="D584" s="642" t="s">
        <v>3312</v>
      </c>
      <c r="E584" s="642" t="s">
        <v>3312</v>
      </c>
      <c r="F584" s="10" t="s">
        <v>517</v>
      </c>
      <c r="G584" s="10" t="s">
        <v>517</v>
      </c>
    </row>
    <row r="585" spans="2:8" x14ac:dyDescent="0.3">
      <c r="B585" s="17" t="s">
        <v>517</v>
      </c>
      <c r="C585" s="645" t="s">
        <v>3322</v>
      </c>
      <c r="D585" s="645" t="s">
        <v>3322</v>
      </c>
      <c r="E585" s="645" t="s">
        <v>3322</v>
      </c>
      <c r="F585" s="10" t="s">
        <v>62</v>
      </c>
      <c r="G585" s="10" t="s">
        <v>3524</v>
      </c>
    </row>
    <row r="586" spans="2:8" x14ac:dyDescent="0.3">
      <c r="B586" s="18" t="s">
        <v>517</v>
      </c>
      <c r="C586" s="19" t="s">
        <v>517</v>
      </c>
      <c r="D586" s="644" t="s">
        <v>3324</v>
      </c>
      <c r="E586" s="644" t="s">
        <v>3324</v>
      </c>
      <c r="F586" s="4">
        <v>0</v>
      </c>
      <c r="G586" s="4">
        <v>0</v>
      </c>
    </row>
    <row r="587" spans="2:8" x14ac:dyDescent="0.3">
      <c r="B587" s="18" t="s">
        <v>517</v>
      </c>
      <c r="C587" s="19" t="s">
        <v>517</v>
      </c>
      <c r="D587" s="644" t="s">
        <v>3325</v>
      </c>
      <c r="E587" s="644" t="s">
        <v>3325</v>
      </c>
      <c r="F587" s="4">
        <v>0</v>
      </c>
      <c r="G587" s="4">
        <v>0</v>
      </c>
    </row>
    <row r="588" spans="2:8" x14ac:dyDescent="0.3">
      <c r="B588" s="18" t="s">
        <v>517</v>
      </c>
      <c r="C588" s="19" t="s">
        <v>517</v>
      </c>
      <c r="D588" s="644" t="s">
        <v>3326</v>
      </c>
      <c r="E588" s="644" t="s">
        <v>3326</v>
      </c>
      <c r="F588" s="4">
        <v>0</v>
      </c>
      <c r="G588" s="4">
        <v>0</v>
      </c>
    </row>
    <row r="589" spans="2:8" x14ac:dyDescent="0.3">
      <c r="B589" s="18" t="s">
        <v>517</v>
      </c>
      <c r="C589" s="19" t="s">
        <v>517</v>
      </c>
      <c r="D589" s="644" t="s">
        <v>3327</v>
      </c>
      <c r="E589" s="644" t="s">
        <v>3327</v>
      </c>
      <c r="F589" s="4">
        <v>0</v>
      </c>
      <c r="G589" s="4">
        <v>0</v>
      </c>
    </row>
    <row r="590" spans="2:8" x14ac:dyDescent="0.3">
      <c r="B590" s="18" t="s">
        <v>517</v>
      </c>
      <c r="C590" s="19" t="s">
        <v>517</v>
      </c>
      <c r="D590" s="644" t="s">
        <v>3328</v>
      </c>
      <c r="E590" s="644" t="s">
        <v>3328</v>
      </c>
      <c r="F590" s="4">
        <v>0</v>
      </c>
      <c r="G590" s="4">
        <v>0</v>
      </c>
    </row>
    <row r="591" spans="2:8" x14ac:dyDescent="0.3">
      <c r="B591" s="18" t="s">
        <v>517</v>
      </c>
      <c r="C591" s="19" t="s">
        <v>517</v>
      </c>
      <c r="D591" s="644" t="s">
        <v>3329</v>
      </c>
      <c r="E591" s="644" t="s">
        <v>3329</v>
      </c>
      <c r="F591" s="4">
        <v>0</v>
      </c>
      <c r="G591" s="4">
        <v>0</v>
      </c>
    </row>
    <row r="592" spans="2:8" x14ac:dyDescent="0.3">
      <c r="B592" s="18" t="s">
        <v>517</v>
      </c>
      <c r="C592" s="19" t="s">
        <v>517</v>
      </c>
      <c r="D592" s="644" t="s">
        <v>3330</v>
      </c>
      <c r="E592" s="644" t="s">
        <v>3330</v>
      </c>
      <c r="F592" s="4" t="s">
        <v>3393</v>
      </c>
      <c r="G592" s="4">
        <v>0</v>
      </c>
    </row>
    <row r="593" spans="2:7" x14ac:dyDescent="0.3">
      <c r="B593" s="18" t="s">
        <v>517</v>
      </c>
      <c r="C593" s="19" t="s">
        <v>517</v>
      </c>
      <c r="D593" s="644" t="s">
        <v>3331</v>
      </c>
      <c r="E593" s="644" t="s">
        <v>3331</v>
      </c>
      <c r="F593" s="4">
        <v>0</v>
      </c>
      <c r="G593" s="4">
        <v>0</v>
      </c>
    </row>
    <row r="594" spans="2:7" x14ac:dyDescent="0.3">
      <c r="B594" s="18" t="s">
        <v>517</v>
      </c>
      <c r="C594" s="19" t="s">
        <v>517</v>
      </c>
      <c r="D594" s="644" t="s">
        <v>3332</v>
      </c>
      <c r="E594" s="644" t="s">
        <v>3332</v>
      </c>
      <c r="F594" s="4" t="s">
        <v>3394</v>
      </c>
      <c r="G594" s="4" t="s">
        <v>3524</v>
      </c>
    </row>
    <row r="595" spans="2:7" x14ac:dyDescent="0.3">
      <c r="B595" s="18" t="s">
        <v>517</v>
      </c>
      <c r="C595" s="19" t="s">
        <v>517</v>
      </c>
      <c r="D595" s="644" t="s">
        <v>3333</v>
      </c>
      <c r="E595" s="644" t="s">
        <v>3333</v>
      </c>
      <c r="F595" s="4">
        <v>0</v>
      </c>
      <c r="G595" s="4">
        <v>0</v>
      </c>
    </row>
    <row r="596" spans="2:7" x14ac:dyDescent="0.3">
      <c r="B596" s="643" t="s">
        <v>517</v>
      </c>
      <c r="C596" s="643" t="s">
        <v>517</v>
      </c>
      <c r="D596" s="643" t="s">
        <v>517</v>
      </c>
      <c r="E596" s="643" t="s">
        <v>517</v>
      </c>
      <c r="F596" s="4" t="s">
        <v>517</v>
      </c>
      <c r="G596" s="4" t="s">
        <v>517</v>
      </c>
    </row>
    <row r="597" spans="2:7" x14ac:dyDescent="0.3">
      <c r="B597" s="17" t="s">
        <v>517</v>
      </c>
      <c r="C597" s="645" t="s">
        <v>3323</v>
      </c>
      <c r="D597" s="645" t="s">
        <v>3323</v>
      </c>
      <c r="E597" s="645" t="s">
        <v>3323</v>
      </c>
      <c r="F597" s="10" t="s">
        <v>62</v>
      </c>
      <c r="G597" s="10" t="s">
        <v>3524</v>
      </c>
    </row>
    <row r="598" spans="2:7" x14ac:dyDescent="0.3">
      <c r="B598" s="18" t="s">
        <v>517</v>
      </c>
      <c r="C598" s="19" t="s">
        <v>517</v>
      </c>
      <c r="D598" s="644" t="s">
        <v>3334</v>
      </c>
      <c r="E598" s="644" t="s">
        <v>3334</v>
      </c>
      <c r="F598" s="4" t="s">
        <v>903</v>
      </c>
      <c r="G598" s="4" t="s">
        <v>3525</v>
      </c>
    </row>
    <row r="599" spans="2:7" x14ac:dyDescent="0.3">
      <c r="B599" s="18" t="s">
        <v>517</v>
      </c>
      <c r="C599" s="19" t="s">
        <v>517</v>
      </c>
      <c r="D599" s="644" t="s">
        <v>3335</v>
      </c>
      <c r="E599" s="644" t="s">
        <v>3335</v>
      </c>
      <c r="F599" s="4" t="s">
        <v>916</v>
      </c>
      <c r="G599" s="4" t="s">
        <v>3526</v>
      </c>
    </row>
    <row r="600" spans="2:7" x14ac:dyDescent="0.3">
      <c r="B600" s="18" t="s">
        <v>517</v>
      </c>
      <c r="C600" s="19" t="s">
        <v>517</v>
      </c>
      <c r="D600" s="644" t="s">
        <v>3336</v>
      </c>
      <c r="E600" s="644" t="s">
        <v>3336</v>
      </c>
      <c r="F600" s="4" t="s">
        <v>925</v>
      </c>
      <c r="G600" s="4" t="s">
        <v>3527</v>
      </c>
    </row>
    <row r="601" spans="2:7" x14ac:dyDescent="0.3">
      <c r="B601" s="18" t="s">
        <v>517</v>
      </c>
      <c r="C601" s="19" t="s">
        <v>517</v>
      </c>
      <c r="D601" s="644" t="s">
        <v>3337</v>
      </c>
      <c r="E601" s="644" t="s">
        <v>3337</v>
      </c>
      <c r="F601" s="4">
        <v>0</v>
      </c>
      <c r="G601" s="4">
        <v>0</v>
      </c>
    </row>
    <row r="602" spans="2:7" x14ac:dyDescent="0.3">
      <c r="B602" s="18" t="s">
        <v>517</v>
      </c>
      <c r="C602" s="19" t="s">
        <v>517</v>
      </c>
      <c r="D602" s="644" t="s">
        <v>3338</v>
      </c>
      <c r="E602" s="644" t="s">
        <v>3338</v>
      </c>
      <c r="F602" s="4">
        <v>0</v>
      </c>
      <c r="G602" s="4">
        <v>0</v>
      </c>
    </row>
    <row r="603" spans="2:7" x14ac:dyDescent="0.3">
      <c r="B603" s="18" t="s">
        <v>517</v>
      </c>
      <c r="C603" s="19" t="s">
        <v>517</v>
      </c>
      <c r="D603" s="644" t="s">
        <v>3339</v>
      </c>
      <c r="E603" s="644" t="s">
        <v>3339</v>
      </c>
      <c r="F603" s="4">
        <v>0</v>
      </c>
      <c r="G603" s="4">
        <v>0</v>
      </c>
    </row>
    <row r="604" spans="2:7" x14ac:dyDescent="0.3">
      <c r="B604" s="18" t="s">
        <v>517</v>
      </c>
      <c r="C604" s="19" t="s">
        <v>517</v>
      </c>
      <c r="D604" s="644" t="s">
        <v>3340</v>
      </c>
      <c r="E604" s="644" t="s">
        <v>3340</v>
      </c>
      <c r="F604" s="4">
        <v>0</v>
      </c>
      <c r="G604" s="4" t="s">
        <v>1160</v>
      </c>
    </row>
    <row r="605" spans="2:7" x14ac:dyDescent="0.3">
      <c r="B605" s="18" t="s">
        <v>517</v>
      </c>
      <c r="C605" s="19" t="s">
        <v>517</v>
      </c>
      <c r="D605" s="644" t="s">
        <v>3341</v>
      </c>
      <c r="E605" s="644" t="s">
        <v>3341</v>
      </c>
      <c r="F605" s="4">
        <v>0</v>
      </c>
      <c r="G605" s="4">
        <v>0</v>
      </c>
    </row>
    <row r="606" spans="2:7" x14ac:dyDescent="0.3">
      <c r="B606" s="18" t="s">
        <v>517</v>
      </c>
      <c r="C606" s="19" t="s">
        <v>517</v>
      </c>
      <c r="D606" s="644" t="s">
        <v>3342</v>
      </c>
      <c r="E606" s="644" t="s">
        <v>3342</v>
      </c>
      <c r="F606" s="4" t="s">
        <v>760</v>
      </c>
      <c r="G606" s="4" t="s">
        <v>760</v>
      </c>
    </row>
    <row r="607" spans="2:7" x14ac:dyDescent="0.3">
      <c r="B607" s="18" t="s">
        <v>517</v>
      </c>
      <c r="C607" s="19" t="s">
        <v>517</v>
      </c>
      <c r="D607" s="644" t="s">
        <v>3343</v>
      </c>
      <c r="E607" s="644" t="s">
        <v>3343</v>
      </c>
      <c r="F607" s="4">
        <v>0</v>
      </c>
      <c r="G607" s="4">
        <v>0</v>
      </c>
    </row>
    <row r="608" spans="2:7" x14ac:dyDescent="0.3">
      <c r="B608" s="18" t="s">
        <v>517</v>
      </c>
      <c r="C608" s="19" t="s">
        <v>517</v>
      </c>
      <c r="D608" s="644" t="s">
        <v>3344</v>
      </c>
      <c r="E608" s="644" t="s">
        <v>3344</v>
      </c>
      <c r="F608" s="4">
        <v>0</v>
      </c>
      <c r="G608" s="4">
        <v>0</v>
      </c>
    </row>
    <row r="609" spans="2:7" x14ac:dyDescent="0.3">
      <c r="B609" s="18" t="s">
        <v>517</v>
      </c>
      <c r="C609" s="19" t="s">
        <v>517</v>
      </c>
      <c r="D609" s="644" t="s">
        <v>3345</v>
      </c>
      <c r="E609" s="644" t="s">
        <v>3345</v>
      </c>
      <c r="F609" s="4">
        <v>0</v>
      </c>
      <c r="G609" s="4">
        <v>0</v>
      </c>
    </row>
    <row r="610" spans="2:7" x14ac:dyDescent="0.3">
      <c r="B610" s="18" t="s">
        <v>517</v>
      </c>
      <c r="C610" s="19" t="s">
        <v>517</v>
      </c>
      <c r="D610" s="644" t="s">
        <v>3346</v>
      </c>
      <c r="E610" s="644" t="s">
        <v>3346</v>
      </c>
      <c r="F610" s="4">
        <v>0</v>
      </c>
      <c r="G610" s="4">
        <v>0</v>
      </c>
    </row>
    <row r="611" spans="2:7" x14ac:dyDescent="0.3">
      <c r="B611" s="18" t="s">
        <v>517</v>
      </c>
      <c r="C611" s="19" t="s">
        <v>517</v>
      </c>
      <c r="D611" s="644" t="s">
        <v>3347</v>
      </c>
      <c r="E611" s="644" t="s">
        <v>3347</v>
      </c>
      <c r="F611" s="4">
        <v>0</v>
      </c>
      <c r="G611" s="4">
        <v>0</v>
      </c>
    </row>
    <row r="612" spans="2:7" x14ac:dyDescent="0.3">
      <c r="B612" s="18" t="s">
        <v>517</v>
      </c>
      <c r="C612" s="19" t="s">
        <v>517</v>
      </c>
      <c r="D612" s="644" t="s">
        <v>3348</v>
      </c>
      <c r="E612" s="644" t="s">
        <v>3348</v>
      </c>
      <c r="F612" s="4">
        <v>0</v>
      </c>
      <c r="G612" s="4">
        <v>0</v>
      </c>
    </row>
    <row r="613" spans="2:7" x14ac:dyDescent="0.3">
      <c r="B613" s="18" t="s">
        <v>517</v>
      </c>
      <c r="C613" s="19" t="s">
        <v>517</v>
      </c>
      <c r="D613" s="644" t="s">
        <v>3349</v>
      </c>
      <c r="E613" s="644" t="s">
        <v>3349</v>
      </c>
      <c r="F613" s="4">
        <v>0</v>
      </c>
      <c r="G613" s="4">
        <v>0</v>
      </c>
    </row>
    <row r="614" spans="2:7" x14ac:dyDescent="0.3">
      <c r="B614" s="642" t="s">
        <v>3313</v>
      </c>
      <c r="C614" s="642" t="s">
        <v>3313</v>
      </c>
      <c r="D614" s="642" t="s">
        <v>3313</v>
      </c>
      <c r="E614" s="642" t="s">
        <v>3313</v>
      </c>
      <c r="F614" s="10">
        <v>0</v>
      </c>
      <c r="G614" s="10">
        <v>0</v>
      </c>
    </row>
    <row r="615" spans="2:7" x14ac:dyDescent="0.3">
      <c r="B615" s="643" t="s">
        <v>517</v>
      </c>
      <c r="C615" s="643" t="s">
        <v>517</v>
      </c>
      <c r="D615" s="643" t="s">
        <v>517</v>
      </c>
      <c r="E615" s="643" t="s">
        <v>517</v>
      </c>
      <c r="F615" s="4" t="s">
        <v>517</v>
      </c>
      <c r="G615" s="4" t="s">
        <v>517</v>
      </c>
    </row>
    <row r="616" spans="2:7" x14ac:dyDescent="0.3">
      <c r="B616" s="642" t="s">
        <v>3314</v>
      </c>
      <c r="C616" s="642" t="s">
        <v>3314</v>
      </c>
      <c r="D616" s="642" t="s">
        <v>3314</v>
      </c>
      <c r="E616" s="642" t="s">
        <v>3314</v>
      </c>
      <c r="F616" s="10" t="s">
        <v>517</v>
      </c>
      <c r="G616" s="10" t="s">
        <v>517</v>
      </c>
    </row>
    <row r="617" spans="2:7" x14ac:dyDescent="0.3">
      <c r="B617" s="17" t="s">
        <v>517</v>
      </c>
      <c r="C617" s="645" t="s">
        <v>3322</v>
      </c>
      <c r="D617" s="645" t="s">
        <v>3322</v>
      </c>
      <c r="E617" s="645" t="s">
        <v>3322</v>
      </c>
      <c r="F617" s="10">
        <v>0</v>
      </c>
      <c r="G617" s="10">
        <v>0</v>
      </c>
    </row>
    <row r="618" spans="2:7" x14ac:dyDescent="0.3">
      <c r="B618" s="18" t="s">
        <v>517</v>
      </c>
      <c r="C618" s="19" t="s">
        <v>517</v>
      </c>
      <c r="D618" s="644" t="s">
        <v>3350</v>
      </c>
      <c r="E618" s="644" t="s">
        <v>3350</v>
      </c>
      <c r="F618" s="4">
        <v>0</v>
      </c>
      <c r="G618" s="4">
        <v>0</v>
      </c>
    </row>
    <row r="619" spans="2:7" x14ac:dyDescent="0.3">
      <c r="B619" s="18" t="s">
        <v>517</v>
      </c>
      <c r="C619" s="19" t="s">
        <v>517</v>
      </c>
      <c r="D619" s="644" t="s">
        <v>3351</v>
      </c>
      <c r="E619" s="644" t="s">
        <v>3351</v>
      </c>
      <c r="F619" s="4">
        <v>0</v>
      </c>
      <c r="G619" s="4">
        <v>0</v>
      </c>
    </row>
    <row r="620" spans="2:7" x14ac:dyDescent="0.3">
      <c r="B620" s="18" t="s">
        <v>517</v>
      </c>
      <c r="C620" s="19" t="s">
        <v>517</v>
      </c>
      <c r="D620" s="644" t="s">
        <v>3352</v>
      </c>
      <c r="E620" s="644" t="s">
        <v>3352</v>
      </c>
      <c r="F620" s="4">
        <v>0</v>
      </c>
      <c r="G620" s="4">
        <v>0</v>
      </c>
    </row>
    <row r="621" spans="2:7" x14ac:dyDescent="0.3">
      <c r="B621" s="643" t="s">
        <v>517</v>
      </c>
      <c r="C621" s="643" t="s">
        <v>517</v>
      </c>
      <c r="D621" s="643" t="s">
        <v>517</v>
      </c>
      <c r="E621" s="643" t="s">
        <v>517</v>
      </c>
      <c r="F621" s="4" t="s">
        <v>517</v>
      </c>
      <c r="G621" s="4" t="s">
        <v>517</v>
      </c>
    </row>
    <row r="622" spans="2:7" x14ac:dyDescent="0.3">
      <c r="B622" s="17" t="s">
        <v>517</v>
      </c>
      <c r="C622" s="645" t="s">
        <v>3323</v>
      </c>
      <c r="D622" s="645" t="s">
        <v>3323</v>
      </c>
      <c r="E622" s="645" t="s">
        <v>3323</v>
      </c>
      <c r="F622" s="10">
        <v>0</v>
      </c>
      <c r="G622" s="10">
        <v>0</v>
      </c>
    </row>
    <row r="623" spans="2:7" x14ac:dyDescent="0.3">
      <c r="B623" s="18" t="s">
        <v>517</v>
      </c>
      <c r="C623" s="19" t="s">
        <v>517</v>
      </c>
      <c r="D623" s="644" t="s">
        <v>3350</v>
      </c>
      <c r="E623" s="644" t="s">
        <v>3350</v>
      </c>
      <c r="F623" s="4">
        <v>0</v>
      </c>
      <c r="G623" s="4">
        <v>0</v>
      </c>
    </row>
    <row r="624" spans="2:7" x14ac:dyDescent="0.3">
      <c r="B624" s="18" t="s">
        <v>517</v>
      </c>
      <c r="C624" s="19" t="s">
        <v>517</v>
      </c>
      <c r="D624" s="644" t="s">
        <v>3351</v>
      </c>
      <c r="E624" s="644" t="s">
        <v>3351</v>
      </c>
      <c r="F624" s="4">
        <v>0</v>
      </c>
      <c r="G624" s="4">
        <v>0</v>
      </c>
    </row>
    <row r="625" spans="2:7" x14ac:dyDescent="0.3">
      <c r="B625" s="18" t="s">
        <v>517</v>
      </c>
      <c r="C625" s="19" t="s">
        <v>517</v>
      </c>
      <c r="D625" s="644" t="s">
        <v>3353</v>
      </c>
      <c r="E625" s="644" t="s">
        <v>3353</v>
      </c>
      <c r="F625" s="4">
        <v>0</v>
      </c>
      <c r="G625" s="4">
        <v>0</v>
      </c>
    </row>
    <row r="626" spans="2:7" x14ac:dyDescent="0.3">
      <c r="B626" s="642" t="s">
        <v>3315</v>
      </c>
      <c r="C626" s="642" t="s">
        <v>3315</v>
      </c>
      <c r="D626" s="642" t="s">
        <v>3315</v>
      </c>
      <c r="E626" s="642" t="s">
        <v>3315</v>
      </c>
      <c r="F626" s="10">
        <v>0</v>
      </c>
      <c r="G626" s="10">
        <v>0</v>
      </c>
    </row>
    <row r="627" spans="2:7" x14ac:dyDescent="0.3">
      <c r="B627" s="643" t="s">
        <v>517</v>
      </c>
      <c r="C627" s="643" t="s">
        <v>517</v>
      </c>
      <c r="D627" s="643" t="s">
        <v>517</v>
      </c>
      <c r="E627" s="643" t="s">
        <v>517</v>
      </c>
      <c r="F627" s="4" t="s">
        <v>517</v>
      </c>
      <c r="G627" s="4" t="s">
        <v>517</v>
      </c>
    </row>
    <row r="628" spans="2:7" x14ac:dyDescent="0.3">
      <c r="B628" s="642" t="s">
        <v>3316</v>
      </c>
      <c r="C628" s="642" t="s">
        <v>3316</v>
      </c>
      <c r="D628" s="642" t="s">
        <v>3316</v>
      </c>
      <c r="E628" s="642" t="s">
        <v>3316</v>
      </c>
      <c r="F628" s="10" t="s">
        <v>517</v>
      </c>
      <c r="G628" s="10" t="s">
        <v>517</v>
      </c>
    </row>
    <row r="629" spans="2:7" x14ac:dyDescent="0.3">
      <c r="B629" s="17" t="s">
        <v>517</v>
      </c>
      <c r="C629" s="645" t="s">
        <v>3322</v>
      </c>
      <c r="D629" s="645" t="s">
        <v>3322</v>
      </c>
      <c r="E629" s="645" t="s">
        <v>3322</v>
      </c>
      <c r="F629" s="10">
        <v>0</v>
      </c>
      <c r="G629" s="10">
        <v>0</v>
      </c>
    </row>
    <row r="630" spans="2:7" x14ac:dyDescent="0.3">
      <c r="B630" s="18" t="s">
        <v>517</v>
      </c>
      <c r="C630" s="19" t="s">
        <v>517</v>
      </c>
      <c r="D630" s="644" t="s">
        <v>3354</v>
      </c>
      <c r="E630" s="644" t="s">
        <v>3354</v>
      </c>
      <c r="F630" s="4">
        <v>0</v>
      </c>
      <c r="G630" s="4">
        <v>0</v>
      </c>
    </row>
    <row r="631" spans="2:7" x14ac:dyDescent="0.3">
      <c r="B631" s="18" t="s">
        <v>517</v>
      </c>
      <c r="C631" s="19" t="s">
        <v>517</v>
      </c>
      <c r="D631" s="19" t="s">
        <v>517</v>
      </c>
      <c r="E631" s="20" t="s">
        <v>3358</v>
      </c>
      <c r="F631" s="4">
        <v>0</v>
      </c>
      <c r="G631" s="4">
        <v>0</v>
      </c>
    </row>
    <row r="632" spans="2:7" x14ac:dyDescent="0.3">
      <c r="B632" s="18" t="s">
        <v>517</v>
      </c>
      <c r="C632" s="19" t="s">
        <v>517</v>
      </c>
      <c r="D632" s="19" t="s">
        <v>517</v>
      </c>
      <c r="E632" s="20" t="s">
        <v>3359</v>
      </c>
      <c r="F632" s="4">
        <v>0</v>
      </c>
      <c r="G632" s="4">
        <v>0</v>
      </c>
    </row>
    <row r="633" spans="2:7" x14ac:dyDescent="0.3">
      <c r="B633" s="18" t="s">
        <v>517</v>
      </c>
      <c r="C633" s="19" t="s">
        <v>517</v>
      </c>
      <c r="D633" s="644" t="s">
        <v>3355</v>
      </c>
      <c r="E633" s="644" t="s">
        <v>3355</v>
      </c>
      <c r="F633" s="4">
        <v>0</v>
      </c>
      <c r="G633" s="4">
        <v>0</v>
      </c>
    </row>
    <row r="634" spans="2:7" x14ac:dyDescent="0.3">
      <c r="B634" s="643" t="s">
        <v>517</v>
      </c>
      <c r="C634" s="643" t="s">
        <v>517</v>
      </c>
      <c r="D634" s="643" t="s">
        <v>517</v>
      </c>
      <c r="E634" s="643" t="s">
        <v>517</v>
      </c>
      <c r="F634" s="4" t="s">
        <v>517</v>
      </c>
      <c r="G634" s="4" t="s">
        <v>517</v>
      </c>
    </row>
    <row r="635" spans="2:7" x14ac:dyDescent="0.3">
      <c r="B635" s="17" t="s">
        <v>517</v>
      </c>
      <c r="C635" s="645" t="s">
        <v>3323</v>
      </c>
      <c r="D635" s="645" t="s">
        <v>3323</v>
      </c>
      <c r="E635" s="645" t="s">
        <v>3323</v>
      </c>
      <c r="F635" s="10">
        <v>0</v>
      </c>
      <c r="G635" s="10">
        <v>0</v>
      </c>
    </row>
    <row r="636" spans="2:7" x14ac:dyDescent="0.3">
      <c r="B636" s="18" t="s">
        <v>517</v>
      </c>
      <c r="C636" s="19" t="s">
        <v>517</v>
      </c>
      <c r="D636" s="644" t="s">
        <v>3356</v>
      </c>
      <c r="E636" s="644" t="s">
        <v>3356</v>
      </c>
      <c r="F636" s="4">
        <v>0</v>
      </c>
      <c r="G636" s="4">
        <v>0</v>
      </c>
    </row>
    <row r="637" spans="2:7" x14ac:dyDescent="0.3">
      <c r="B637" s="18" t="s">
        <v>517</v>
      </c>
      <c r="C637" s="19" t="s">
        <v>517</v>
      </c>
      <c r="D637" s="19" t="s">
        <v>517</v>
      </c>
      <c r="E637" s="20" t="s">
        <v>3358</v>
      </c>
      <c r="F637" s="4">
        <v>0</v>
      </c>
      <c r="G637" s="4">
        <v>0</v>
      </c>
    </row>
    <row r="638" spans="2:7" x14ac:dyDescent="0.3">
      <c r="B638" s="18" t="s">
        <v>517</v>
      </c>
      <c r="C638" s="19" t="s">
        <v>517</v>
      </c>
      <c r="D638" s="19" t="s">
        <v>517</v>
      </c>
      <c r="E638" s="20" t="s">
        <v>3359</v>
      </c>
      <c r="F638" s="4">
        <v>0</v>
      </c>
      <c r="G638" s="4">
        <v>0</v>
      </c>
    </row>
    <row r="639" spans="2:7" x14ac:dyDescent="0.3">
      <c r="B639" s="18" t="s">
        <v>517</v>
      </c>
      <c r="C639" s="19" t="s">
        <v>517</v>
      </c>
      <c r="D639" s="644" t="s">
        <v>3357</v>
      </c>
      <c r="E639" s="644" t="s">
        <v>3357</v>
      </c>
      <c r="F639" s="4">
        <v>0</v>
      </c>
      <c r="G639" s="4">
        <v>0</v>
      </c>
    </row>
    <row r="640" spans="2:7" x14ac:dyDescent="0.3">
      <c r="B640" s="642" t="s">
        <v>3317</v>
      </c>
      <c r="C640" s="642" t="s">
        <v>3317</v>
      </c>
      <c r="D640" s="642" t="s">
        <v>3317</v>
      </c>
      <c r="E640" s="642" t="s">
        <v>3317</v>
      </c>
      <c r="F640" s="10">
        <v>0</v>
      </c>
      <c r="G640" s="10">
        <v>0</v>
      </c>
    </row>
    <row r="641" spans="2:8" x14ac:dyDescent="0.3">
      <c r="B641" s="643" t="s">
        <v>517</v>
      </c>
      <c r="C641" s="643" t="s">
        <v>517</v>
      </c>
      <c r="D641" s="643" t="s">
        <v>517</v>
      </c>
      <c r="E641" s="643" t="s">
        <v>517</v>
      </c>
      <c r="F641" s="4" t="s">
        <v>517</v>
      </c>
      <c r="G641" s="4" t="s">
        <v>517</v>
      </c>
    </row>
    <row r="642" spans="2:8" x14ac:dyDescent="0.3">
      <c r="B642" s="642" t="s">
        <v>3318</v>
      </c>
      <c r="C642" s="642" t="s">
        <v>3318</v>
      </c>
      <c r="D642" s="642" t="s">
        <v>3318</v>
      </c>
      <c r="E642" s="642" t="s">
        <v>3318</v>
      </c>
      <c r="F642" s="10">
        <v>0</v>
      </c>
      <c r="G642" s="10">
        <v>0</v>
      </c>
    </row>
    <row r="643" spans="2:8" x14ac:dyDescent="0.3">
      <c r="B643" s="643" t="s">
        <v>517</v>
      </c>
      <c r="C643" s="643" t="s">
        <v>517</v>
      </c>
      <c r="D643" s="643" t="s">
        <v>517</v>
      </c>
      <c r="E643" s="643" t="s">
        <v>517</v>
      </c>
      <c r="F643" s="4" t="s">
        <v>517</v>
      </c>
      <c r="G643" s="4" t="s">
        <v>517</v>
      </c>
    </row>
    <row r="644" spans="2:8" x14ac:dyDescent="0.3">
      <c r="B644" s="642" t="s">
        <v>3319</v>
      </c>
      <c r="C644" s="642" t="s">
        <v>3319</v>
      </c>
      <c r="D644" s="642" t="s">
        <v>3319</v>
      </c>
      <c r="E644" s="642" t="s">
        <v>3319</v>
      </c>
      <c r="F644" s="10">
        <v>0</v>
      </c>
      <c r="G644" s="10">
        <v>0</v>
      </c>
    </row>
    <row r="645" spans="2:8" x14ac:dyDescent="0.3">
      <c r="B645" s="643" t="s">
        <v>517</v>
      </c>
      <c r="C645" s="643" t="s">
        <v>517</v>
      </c>
      <c r="D645" s="643" t="s">
        <v>517</v>
      </c>
      <c r="E645" s="643" t="s">
        <v>517</v>
      </c>
      <c r="F645" s="4" t="s">
        <v>517</v>
      </c>
      <c r="G645" s="4" t="s">
        <v>517</v>
      </c>
    </row>
    <row r="646" spans="2:8" x14ac:dyDescent="0.3">
      <c r="B646" s="642" t="s">
        <v>3320</v>
      </c>
      <c r="C646" s="642" t="s">
        <v>3320</v>
      </c>
      <c r="D646" s="642" t="s">
        <v>3320</v>
      </c>
      <c r="E646" s="642" t="s">
        <v>3320</v>
      </c>
      <c r="F646" s="10">
        <v>0</v>
      </c>
      <c r="G646" s="10">
        <v>0</v>
      </c>
    </row>
    <row r="647" spans="2:8" x14ac:dyDescent="0.3">
      <c r="B647" s="643" t="s">
        <v>517</v>
      </c>
      <c r="C647" s="643" t="s">
        <v>517</v>
      </c>
      <c r="D647" s="643" t="s">
        <v>517</v>
      </c>
      <c r="E647" s="643" t="s">
        <v>517</v>
      </c>
      <c r="F647" s="4" t="s">
        <v>517</v>
      </c>
      <c r="G647" s="4" t="s">
        <v>517</v>
      </c>
    </row>
    <row r="648" spans="2:8" x14ac:dyDescent="0.3">
      <c r="B648" s="21" t="s">
        <v>517</v>
      </c>
      <c r="C648" s="21" t="s">
        <v>517</v>
      </c>
      <c r="D648" s="21" t="s">
        <v>517</v>
      </c>
      <c r="E648" s="21" t="s">
        <v>517</v>
      </c>
      <c r="F648" s="24" t="s">
        <v>517</v>
      </c>
      <c r="G648" s="24" t="s">
        <v>517</v>
      </c>
    </row>
    <row r="649" spans="2:8" x14ac:dyDescent="0.3">
      <c r="B649" s="22" t="s">
        <v>517</v>
      </c>
      <c r="C649" s="22" t="s">
        <v>517</v>
      </c>
      <c r="D649" s="22" t="s">
        <v>517</v>
      </c>
      <c r="E649" s="22" t="s">
        <v>517</v>
      </c>
      <c r="F649" s="25" t="s">
        <v>517</v>
      </c>
      <c r="G649" s="25" t="s">
        <v>517</v>
      </c>
    </row>
    <row r="650" spans="2:8" x14ac:dyDescent="0.3">
      <c r="B650" s="23" t="s">
        <v>517</v>
      </c>
      <c r="C650" s="23" t="s">
        <v>517</v>
      </c>
      <c r="D650" s="23" t="s">
        <v>517</v>
      </c>
      <c r="E650" s="23" t="s">
        <v>517</v>
      </c>
      <c r="F650" s="26" t="s">
        <v>517</v>
      </c>
      <c r="G650" s="26" t="s">
        <v>517</v>
      </c>
    </row>
    <row r="651" spans="2:8" x14ac:dyDescent="0.3">
      <c r="B651" s="646" t="s">
        <v>10</v>
      </c>
      <c r="C651" s="646" t="s">
        <v>10</v>
      </c>
      <c r="D651" s="646" t="s">
        <v>10</v>
      </c>
      <c r="E651" s="646" t="s">
        <v>10</v>
      </c>
      <c r="F651" s="646" t="s">
        <v>10</v>
      </c>
      <c r="G651" s="646" t="s">
        <v>10</v>
      </c>
      <c r="H651" s="27"/>
    </row>
    <row r="652" spans="2:8" x14ac:dyDescent="0.3">
      <c r="B652" s="647" t="s">
        <v>3308</v>
      </c>
      <c r="C652" s="647" t="s">
        <v>3308</v>
      </c>
      <c r="D652" s="647" t="s">
        <v>3308</v>
      </c>
      <c r="E652" s="647" t="s">
        <v>3308</v>
      </c>
      <c r="F652" s="647" t="s">
        <v>3308</v>
      </c>
      <c r="G652" s="647" t="s">
        <v>3308</v>
      </c>
      <c r="H652" s="27"/>
    </row>
    <row r="653" spans="2:8" x14ac:dyDescent="0.3">
      <c r="B653" s="647" t="s">
        <v>3309</v>
      </c>
      <c r="C653" s="647" t="s">
        <v>3309</v>
      </c>
      <c r="D653" s="647" t="s">
        <v>3309</v>
      </c>
      <c r="E653" s="647" t="s">
        <v>3309</v>
      </c>
      <c r="F653" s="647" t="s">
        <v>3309</v>
      </c>
      <c r="G653" s="647" t="s">
        <v>3309</v>
      </c>
      <c r="H653" s="27"/>
    </row>
    <row r="654" spans="2:8" x14ac:dyDescent="0.3">
      <c r="B654" s="648" t="s">
        <v>3310</v>
      </c>
      <c r="C654" s="648" t="s">
        <v>3310</v>
      </c>
      <c r="D654" s="648" t="s">
        <v>3310</v>
      </c>
      <c r="E654" s="648" t="s">
        <v>3310</v>
      </c>
      <c r="F654" s="648" t="s">
        <v>3310</v>
      </c>
      <c r="G654" s="648" t="s">
        <v>3310</v>
      </c>
      <c r="H654" s="27"/>
    </row>
    <row r="655" spans="2:8" x14ac:dyDescent="0.3">
      <c r="B655" s="641" t="s">
        <v>3311</v>
      </c>
      <c r="C655" s="641" t="s">
        <v>3311</v>
      </c>
      <c r="D655" s="641" t="s">
        <v>3311</v>
      </c>
      <c r="E655" s="641" t="s">
        <v>3311</v>
      </c>
      <c r="F655" s="14">
        <v>2026</v>
      </c>
      <c r="G655" s="14">
        <v>2025</v>
      </c>
    </row>
    <row r="656" spans="2:8" x14ac:dyDescent="0.3">
      <c r="B656" s="642" t="s">
        <v>3312</v>
      </c>
      <c r="C656" s="642" t="s">
        <v>3312</v>
      </c>
      <c r="D656" s="642" t="s">
        <v>3312</v>
      </c>
      <c r="E656" s="642" t="s">
        <v>3312</v>
      </c>
      <c r="F656" s="10" t="s">
        <v>517</v>
      </c>
      <c r="G656" s="10" t="s">
        <v>517</v>
      </c>
    </row>
    <row r="657" spans="2:7" x14ac:dyDescent="0.3">
      <c r="B657" s="17" t="s">
        <v>517</v>
      </c>
      <c r="C657" s="645" t="s">
        <v>3322</v>
      </c>
      <c r="D657" s="645" t="s">
        <v>3322</v>
      </c>
      <c r="E657" s="645" t="s">
        <v>3322</v>
      </c>
      <c r="F657" s="10" t="s">
        <v>63</v>
      </c>
      <c r="G657" s="10" t="s">
        <v>3528</v>
      </c>
    </row>
    <row r="658" spans="2:7" x14ac:dyDescent="0.3">
      <c r="B658" s="18" t="s">
        <v>517</v>
      </c>
      <c r="C658" s="19" t="s">
        <v>517</v>
      </c>
      <c r="D658" s="644" t="s">
        <v>3324</v>
      </c>
      <c r="E658" s="644" t="s">
        <v>3324</v>
      </c>
      <c r="F658" s="4">
        <v>0</v>
      </c>
      <c r="G658" s="4">
        <v>0</v>
      </c>
    </row>
    <row r="659" spans="2:7" x14ac:dyDescent="0.3">
      <c r="B659" s="18" t="s">
        <v>517</v>
      </c>
      <c r="C659" s="19" t="s">
        <v>517</v>
      </c>
      <c r="D659" s="644" t="s">
        <v>3325</v>
      </c>
      <c r="E659" s="644" t="s">
        <v>3325</v>
      </c>
      <c r="F659" s="4">
        <v>0</v>
      </c>
      <c r="G659" s="4">
        <v>0</v>
      </c>
    </row>
    <row r="660" spans="2:7" x14ac:dyDescent="0.3">
      <c r="B660" s="18" t="s">
        <v>517</v>
      </c>
      <c r="C660" s="19" t="s">
        <v>517</v>
      </c>
      <c r="D660" s="644" t="s">
        <v>3326</v>
      </c>
      <c r="E660" s="644" t="s">
        <v>3326</v>
      </c>
      <c r="F660" s="4">
        <v>0</v>
      </c>
      <c r="G660" s="4">
        <v>0</v>
      </c>
    </row>
    <row r="661" spans="2:7" x14ac:dyDescent="0.3">
      <c r="B661" s="18" t="s">
        <v>517</v>
      </c>
      <c r="C661" s="19" t="s">
        <v>517</v>
      </c>
      <c r="D661" s="644" t="s">
        <v>3327</v>
      </c>
      <c r="E661" s="644" t="s">
        <v>3327</v>
      </c>
      <c r="F661" s="4">
        <v>0</v>
      </c>
      <c r="G661" s="4">
        <v>0</v>
      </c>
    </row>
    <row r="662" spans="2:7" x14ac:dyDescent="0.3">
      <c r="B662" s="18" t="s">
        <v>517</v>
      </c>
      <c r="C662" s="19" t="s">
        <v>517</v>
      </c>
      <c r="D662" s="644" t="s">
        <v>3328</v>
      </c>
      <c r="E662" s="644" t="s">
        <v>3328</v>
      </c>
      <c r="F662" s="4">
        <v>0</v>
      </c>
      <c r="G662" s="4">
        <v>0</v>
      </c>
    </row>
    <row r="663" spans="2:7" x14ac:dyDescent="0.3">
      <c r="B663" s="18" t="s">
        <v>517</v>
      </c>
      <c r="C663" s="19" t="s">
        <v>517</v>
      </c>
      <c r="D663" s="644" t="s">
        <v>3329</v>
      </c>
      <c r="E663" s="644" t="s">
        <v>3329</v>
      </c>
      <c r="F663" s="4">
        <v>0</v>
      </c>
      <c r="G663" s="4">
        <v>0</v>
      </c>
    </row>
    <row r="664" spans="2:7" x14ac:dyDescent="0.3">
      <c r="B664" s="18" t="s">
        <v>517</v>
      </c>
      <c r="C664" s="19" t="s">
        <v>517</v>
      </c>
      <c r="D664" s="644" t="s">
        <v>3330</v>
      </c>
      <c r="E664" s="644" t="s">
        <v>3330</v>
      </c>
      <c r="F664" s="4" t="s">
        <v>3395</v>
      </c>
      <c r="G664" s="4" t="s">
        <v>3529</v>
      </c>
    </row>
    <row r="665" spans="2:7" x14ac:dyDescent="0.3">
      <c r="B665" s="18" t="s">
        <v>517</v>
      </c>
      <c r="C665" s="19" t="s">
        <v>517</v>
      </c>
      <c r="D665" s="644" t="s">
        <v>3331</v>
      </c>
      <c r="E665" s="644" t="s">
        <v>3331</v>
      </c>
      <c r="F665" s="4">
        <v>0</v>
      </c>
      <c r="G665" s="4">
        <v>0</v>
      </c>
    </row>
    <row r="666" spans="2:7" x14ac:dyDescent="0.3">
      <c r="B666" s="18" t="s">
        <v>517</v>
      </c>
      <c r="C666" s="19" t="s">
        <v>517</v>
      </c>
      <c r="D666" s="644" t="s">
        <v>3332</v>
      </c>
      <c r="E666" s="644" t="s">
        <v>3332</v>
      </c>
      <c r="F666" s="4" t="s">
        <v>3396</v>
      </c>
      <c r="G666" s="4" t="s">
        <v>3530</v>
      </c>
    </row>
    <row r="667" spans="2:7" x14ac:dyDescent="0.3">
      <c r="B667" s="18" t="s">
        <v>517</v>
      </c>
      <c r="C667" s="19" t="s">
        <v>517</v>
      </c>
      <c r="D667" s="644" t="s">
        <v>3333</v>
      </c>
      <c r="E667" s="644" t="s">
        <v>3333</v>
      </c>
      <c r="F667" s="4">
        <v>0</v>
      </c>
      <c r="G667" s="4">
        <v>0</v>
      </c>
    </row>
    <row r="668" spans="2:7" x14ac:dyDescent="0.3">
      <c r="B668" s="643" t="s">
        <v>517</v>
      </c>
      <c r="C668" s="643" t="s">
        <v>517</v>
      </c>
      <c r="D668" s="643" t="s">
        <v>517</v>
      </c>
      <c r="E668" s="643" t="s">
        <v>517</v>
      </c>
      <c r="F668" s="4" t="s">
        <v>517</v>
      </c>
      <c r="G668" s="4" t="s">
        <v>517</v>
      </c>
    </row>
    <row r="669" spans="2:7" x14ac:dyDescent="0.3">
      <c r="B669" s="17" t="s">
        <v>517</v>
      </c>
      <c r="C669" s="645" t="s">
        <v>3323</v>
      </c>
      <c r="D669" s="645" t="s">
        <v>3323</v>
      </c>
      <c r="E669" s="645" t="s">
        <v>3323</v>
      </c>
      <c r="F669" s="10" t="s">
        <v>2955</v>
      </c>
      <c r="G669" s="10" t="s">
        <v>3531</v>
      </c>
    </row>
    <row r="670" spans="2:7" x14ac:dyDescent="0.3">
      <c r="B670" s="18" t="s">
        <v>517</v>
      </c>
      <c r="C670" s="19" t="s">
        <v>517</v>
      </c>
      <c r="D670" s="644" t="s">
        <v>3334</v>
      </c>
      <c r="E670" s="644" t="s">
        <v>3334</v>
      </c>
      <c r="F670" s="4" t="s">
        <v>943</v>
      </c>
      <c r="G670" s="4" t="s">
        <v>3532</v>
      </c>
    </row>
    <row r="671" spans="2:7" x14ac:dyDescent="0.3">
      <c r="B671" s="18" t="s">
        <v>517</v>
      </c>
      <c r="C671" s="19" t="s">
        <v>517</v>
      </c>
      <c r="D671" s="644" t="s">
        <v>3335</v>
      </c>
      <c r="E671" s="644" t="s">
        <v>3335</v>
      </c>
      <c r="F671" s="4" t="s">
        <v>753</v>
      </c>
      <c r="G671" s="4" t="s">
        <v>763</v>
      </c>
    </row>
    <row r="672" spans="2:7" x14ac:dyDescent="0.3">
      <c r="B672" s="18" t="s">
        <v>517</v>
      </c>
      <c r="C672" s="19" t="s">
        <v>517</v>
      </c>
      <c r="D672" s="644" t="s">
        <v>3336</v>
      </c>
      <c r="E672" s="644" t="s">
        <v>3336</v>
      </c>
      <c r="F672" s="4" t="s">
        <v>963</v>
      </c>
      <c r="G672" s="4" t="s">
        <v>3533</v>
      </c>
    </row>
    <row r="673" spans="2:7" x14ac:dyDescent="0.3">
      <c r="B673" s="18" t="s">
        <v>517</v>
      </c>
      <c r="C673" s="19" t="s">
        <v>517</v>
      </c>
      <c r="D673" s="644" t="s">
        <v>3337</v>
      </c>
      <c r="E673" s="644" t="s">
        <v>3337</v>
      </c>
      <c r="F673" s="4">
        <v>0</v>
      </c>
      <c r="G673" s="4">
        <v>0</v>
      </c>
    </row>
    <row r="674" spans="2:7" x14ac:dyDescent="0.3">
      <c r="B674" s="18" t="s">
        <v>517</v>
      </c>
      <c r="C674" s="19" t="s">
        <v>517</v>
      </c>
      <c r="D674" s="644" t="s">
        <v>3338</v>
      </c>
      <c r="E674" s="644" t="s">
        <v>3338</v>
      </c>
      <c r="F674" s="4">
        <v>0</v>
      </c>
      <c r="G674" s="4">
        <v>0</v>
      </c>
    </row>
    <row r="675" spans="2:7" x14ac:dyDescent="0.3">
      <c r="B675" s="18" t="s">
        <v>517</v>
      </c>
      <c r="C675" s="19" t="s">
        <v>517</v>
      </c>
      <c r="D675" s="644" t="s">
        <v>3339</v>
      </c>
      <c r="E675" s="644" t="s">
        <v>3339</v>
      </c>
      <c r="F675" s="4">
        <v>0</v>
      </c>
      <c r="G675" s="4">
        <v>0</v>
      </c>
    </row>
    <row r="676" spans="2:7" x14ac:dyDescent="0.3">
      <c r="B676" s="18" t="s">
        <v>517</v>
      </c>
      <c r="C676" s="19" t="s">
        <v>517</v>
      </c>
      <c r="D676" s="644" t="s">
        <v>3340</v>
      </c>
      <c r="E676" s="644" t="s">
        <v>3340</v>
      </c>
      <c r="F676" s="4">
        <v>0</v>
      </c>
      <c r="G676" s="4">
        <v>0</v>
      </c>
    </row>
    <row r="677" spans="2:7" x14ac:dyDescent="0.3">
      <c r="B677" s="18" t="s">
        <v>517</v>
      </c>
      <c r="C677" s="19" t="s">
        <v>517</v>
      </c>
      <c r="D677" s="644" t="s">
        <v>3341</v>
      </c>
      <c r="E677" s="644" t="s">
        <v>3341</v>
      </c>
      <c r="F677" s="4">
        <v>0</v>
      </c>
      <c r="G677" s="4">
        <v>0</v>
      </c>
    </row>
    <row r="678" spans="2:7" x14ac:dyDescent="0.3">
      <c r="B678" s="18" t="s">
        <v>517</v>
      </c>
      <c r="C678" s="19" t="s">
        <v>517</v>
      </c>
      <c r="D678" s="644" t="s">
        <v>3342</v>
      </c>
      <c r="E678" s="644" t="s">
        <v>3342</v>
      </c>
      <c r="F678" s="4">
        <v>0</v>
      </c>
      <c r="G678" s="4">
        <v>0</v>
      </c>
    </row>
    <row r="679" spans="2:7" x14ac:dyDescent="0.3">
      <c r="B679" s="18" t="s">
        <v>517</v>
      </c>
      <c r="C679" s="19" t="s">
        <v>517</v>
      </c>
      <c r="D679" s="644" t="s">
        <v>3343</v>
      </c>
      <c r="E679" s="644" t="s">
        <v>3343</v>
      </c>
      <c r="F679" s="4">
        <v>0</v>
      </c>
      <c r="G679" s="4">
        <v>0</v>
      </c>
    </row>
    <row r="680" spans="2:7" x14ac:dyDescent="0.3">
      <c r="B680" s="18" t="s">
        <v>517</v>
      </c>
      <c r="C680" s="19" t="s">
        <v>517</v>
      </c>
      <c r="D680" s="644" t="s">
        <v>3344</v>
      </c>
      <c r="E680" s="644" t="s">
        <v>3344</v>
      </c>
      <c r="F680" s="4">
        <v>0</v>
      </c>
      <c r="G680" s="4">
        <v>0</v>
      </c>
    </row>
    <row r="681" spans="2:7" x14ac:dyDescent="0.3">
      <c r="B681" s="18" t="s">
        <v>517</v>
      </c>
      <c r="C681" s="19" t="s">
        <v>517</v>
      </c>
      <c r="D681" s="644" t="s">
        <v>3345</v>
      </c>
      <c r="E681" s="644" t="s">
        <v>3345</v>
      </c>
      <c r="F681" s="4">
        <v>0</v>
      </c>
      <c r="G681" s="4">
        <v>0</v>
      </c>
    </row>
    <row r="682" spans="2:7" x14ac:dyDescent="0.3">
      <c r="B682" s="18" t="s">
        <v>517</v>
      </c>
      <c r="C682" s="19" t="s">
        <v>517</v>
      </c>
      <c r="D682" s="644" t="s">
        <v>3346</v>
      </c>
      <c r="E682" s="644" t="s">
        <v>3346</v>
      </c>
      <c r="F682" s="4">
        <v>0</v>
      </c>
      <c r="G682" s="4">
        <v>0</v>
      </c>
    </row>
    <row r="683" spans="2:7" x14ac:dyDescent="0.3">
      <c r="B683" s="18" t="s">
        <v>517</v>
      </c>
      <c r="C683" s="19" t="s">
        <v>517</v>
      </c>
      <c r="D683" s="644" t="s">
        <v>3347</v>
      </c>
      <c r="E683" s="644" t="s">
        <v>3347</v>
      </c>
      <c r="F683" s="4">
        <v>0</v>
      </c>
      <c r="G683" s="4">
        <v>0</v>
      </c>
    </row>
    <row r="684" spans="2:7" x14ac:dyDescent="0.3">
      <c r="B684" s="18" t="s">
        <v>517</v>
      </c>
      <c r="C684" s="19" t="s">
        <v>517</v>
      </c>
      <c r="D684" s="644" t="s">
        <v>3348</v>
      </c>
      <c r="E684" s="644" t="s">
        <v>3348</v>
      </c>
      <c r="F684" s="4">
        <v>0</v>
      </c>
      <c r="G684" s="4">
        <v>0</v>
      </c>
    </row>
    <row r="685" spans="2:7" x14ac:dyDescent="0.3">
      <c r="B685" s="18" t="s">
        <v>517</v>
      </c>
      <c r="C685" s="19" t="s">
        <v>517</v>
      </c>
      <c r="D685" s="644" t="s">
        <v>3349</v>
      </c>
      <c r="E685" s="644" t="s">
        <v>3349</v>
      </c>
      <c r="F685" s="4">
        <v>0</v>
      </c>
      <c r="G685" s="4">
        <v>0</v>
      </c>
    </row>
    <row r="686" spans="2:7" x14ac:dyDescent="0.3">
      <c r="B686" s="642" t="s">
        <v>3313</v>
      </c>
      <c r="C686" s="642" t="s">
        <v>3313</v>
      </c>
      <c r="D686" s="642" t="s">
        <v>3313</v>
      </c>
      <c r="E686" s="642" t="s">
        <v>3313</v>
      </c>
      <c r="F686" s="10" t="s">
        <v>992</v>
      </c>
      <c r="G686" s="10" t="s">
        <v>992</v>
      </c>
    </row>
    <row r="687" spans="2:7" x14ac:dyDescent="0.3">
      <c r="B687" s="643" t="s">
        <v>517</v>
      </c>
      <c r="C687" s="643" t="s">
        <v>517</v>
      </c>
      <c r="D687" s="643" t="s">
        <v>517</v>
      </c>
      <c r="E687" s="643" t="s">
        <v>517</v>
      </c>
      <c r="F687" s="4" t="s">
        <v>517</v>
      </c>
      <c r="G687" s="4" t="s">
        <v>517</v>
      </c>
    </row>
    <row r="688" spans="2:7" x14ac:dyDescent="0.3">
      <c r="B688" s="642" t="s">
        <v>3314</v>
      </c>
      <c r="C688" s="642" t="s">
        <v>3314</v>
      </c>
      <c r="D688" s="642" t="s">
        <v>3314</v>
      </c>
      <c r="E688" s="642" t="s">
        <v>3314</v>
      </c>
      <c r="F688" s="10" t="s">
        <v>517</v>
      </c>
      <c r="G688" s="10" t="s">
        <v>517</v>
      </c>
    </row>
    <row r="689" spans="2:7" x14ac:dyDescent="0.3">
      <c r="B689" s="17" t="s">
        <v>517</v>
      </c>
      <c r="C689" s="645" t="s">
        <v>3322</v>
      </c>
      <c r="D689" s="645" t="s">
        <v>3322</v>
      </c>
      <c r="E689" s="645" t="s">
        <v>3322</v>
      </c>
      <c r="F689" s="10">
        <v>0</v>
      </c>
      <c r="G689" s="10">
        <v>0</v>
      </c>
    </row>
    <row r="690" spans="2:7" x14ac:dyDescent="0.3">
      <c r="B690" s="18" t="s">
        <v>517</v>
      </c>
      <c r="C690" s="19" t="s">
        <v>517</v>
      </c>
      <c r="D690" s="644" t="s">
        <v>3350</v>
      </c>
      <c r="E690" s="644" t="s">
        <v>3350</v>
      </c>
      <c r="F690" s="4">
        <v>0</v>
      </c>
      <c r="G690" s="4">
        <v>0</v>
      </c>
    </row>
    <row r="691" spans="2:7" x14ac:dyDescent="0.3">
      <c r="B691" s="18" t="s">
        <v>517</v>
      </c>
      <c r="C691" s="19" t="s">
        <v>517</v>
      </c>
      <c r="D691" s="644" t="s">
        <v>3351</v>
      </c>
      <c r="E691" s="644" t="s">
        <v>3351</v>
      </c>
      <c r="F691" s="4">
        <v>0</v>
      </c>
      <c r="G691" s="4">
        <v>0</v>
      </c>
    </row>
    <row r="692" spans="2:7" x14ac:dyDescent="0.3">
      <c r="B692" s="18" t="s">
        <v>517</v>
      </c>
      <c r="C692" s="19" t="s">
        <v>517</v>
      </c>
      <c r="D692" s="644" t="s">
        <v>3352</v>
      </c>
      <c r="E692" s="644" t="s">
        <v>3352</v>
      </c>
      <c r="F692" s="4">
        <v>0</v>
      </c>
      <c r="G692" s="4">
        <v>0</v>
      </c>
    </row>
    <row r="693" spans="2:7" x14ac:dyDescent="0.3">
      <c r="B693" s="643" t="s">
        <v>517</v>
      </c>
      <c r="C693" s="643" t="s">
        <v>517</v>
      </c>
      <c r="D693" s="643" t="s">
        <v>517</v>
      </c>
      <c r="E693" s="643" t="s">
        <v>517</v>
      </c>
      <c r="F693" s="4" t="s">
        <v>517</v>
      </c>
      <c r="G693" s="4" t="s">
        <v>517</v>
      </c>
    </row>
    <row r="694" spans="2:7" x14ac:dyDescent="0.3">
      <c r="B694" s="17" t="s">
        <v>517</v>
      </c>
      <c r="C694" s="645" t="s">
        <v>3323</v>
      </c>
      <c r="D694" s="645" t="s">
        <v>3323</v>
      </c>
      <c r="E694" s="645" t="s">
        <v>3323</v>
      </c>
      <c r="F694" s="10" t="s">
        <v>992</v>
      </c>
      <c r="G694" s="10" t="s">
        <v>992</v>
      </c>
    </row>
    <row r="695" spans="2:7" x14ac:dyDescent="0.3">
      <c r="B695" s="18" t="s">
        <v>517</v>
      </c>
      <c r="C695" s="19" t="s">
        <v>517</v>
      </c>
      <c r="D695" s="644" t="s">
        <v>3350</v>
      </c>
      <c r="E695" s="644" t="s">
        <v>3350</v>
      </c>
      <c r="F695" s="4">
        <v>0</v>
      </c>
      <c r="G695" s="4">
        <v>0</v>
      </c>
    </row>
    <row r="696" spans="2:7" x14ac:dyDescent="0.3">
      <c r="B696" s="18" t="s">
        <v>517</v>
      </c>
      <c r="C696" s="19" t="s">
        <v>517</v>
      </c>
      <c r="D696" s="644" t="s">
        <v>3351</v>
      </c>
      <c r="E696" s="644" t="s">
        <v>3351</v>
      </c>
      <c r="F696" s="4" t="s">
        <v>992</v>
      </c>
      <c r="G696" s="4" t="s">
        <v>992</v>
      </c>
    </row>
    <row r="697" spans="2:7" x14ac:dyDescent="0.3">
      <c r="B697" s="18" t="s">
        <v>517</v>
      </c>
      <c r="C697" s="19" t="s">
        <v>517</v>
      </c>
      <c r="D697" s="644" t="s">
        <v>3353</v>
      </c>
      <c r="E697" s="644" t="s">
        <v>3353</v>
      </c>
      <c r="F697" s="4">
        <v>0</v>
      </c>
      <c r="G697" s="4">
        <v>0</v>
      </c>
    </row>
    <row r="698" spans="2:7" x14ac:dyDescent="0.3">
      <c r="B698" s="642" t="s">
        <v>3315</v>
      </c>
      <c r="C698" s="642" t="s">
        <v>3315</v>
      </c>
      <c r="D698" s="642" t="s">
        <v>3315</v>
      </c>
      <c r="E698" s="642" t="s">
        <v>3315</v>
      </c>
      <c r="F698" s="10" t="s">
        <v>3397</v>
      </c>
      <c r="G698" s="10" t="s">
        <v>3397</v>
      </c>
    </row>
    <row r="699" spans="2:7" x14ac:dyDescent="0.3">
      <c r="B699" s="643" t="s">
        <v>517</v>
      </c>
      <c r="C699" s="643" t="s">
        <v>517</v>
      </c>
      <c r="D699" s="643" t="s">
        <v>517</v>
      </c>
      <c r="E699" s="643" t="s">
        <v>517</v>
      </c>
      <c r="F699" s="4" t="s">
        <v>517</v>
      </c>
      <c r="G699" s="4" t="s">
        <v>517</v>
      </c>
    </row>
    <row r="700" spans="2:7" x14ac:dyDescent="0.3">
      <c r="B700" s="642" t="s">
        <v>3316</v>
      </c>
      <c r="C700" s="642" t="s">
        <v>3316</v>
      </c>
      <c r="D700" s="642" t="s">
        <v>3316</v>
      </c>
      <c r="E700" s="642" t="s">
        <v>3316</v>
      </c>
      <c r="F700" s="10" t="s">
        <v>517</v>
      </c>
      <c r="G700" s="10" t="s">
        <v>517</v>
      </c>
    </row>
    <row r="701" spans="2:7" x14ac:dyDescent="0.3">
      <c r="B701" s="17" t="s">
        <v>517</v>
      </c>
      <c r="C701" s="645" t="s">
        <v>3322</v>
      </c>
      <c r="D701" s="645" t="s">
        <v>3322</v>
      </c>
      <c r="E701" s="645" t="s">
        <v>3322</v>
      </c>
      <c r="F701" s="10">
        <v>0</v>
      </c>
      <c r="G701" s="10">
        <v>0</v>
      </c>
    </row>
    <row r="702" spans="2:7" x14ac:dyDescent="0.3">
      <c r="B702" s="18" t="s">
        <v>517</v>
      </c>
      <c r="C702" s="19" t="s">
        <v>517</v>
      </c>
      <c r="D702" s="644" t="s">
        <v>3354</v>
      </c>
      <c r="E702" s="644" t="s">
        <v>3354</v>
      </c>
      <c r="F702" s="4">
        <v>0</v>
      </c>
      <c r="G702" s="4">
        <v>0</v>
      </c>
    </row>
    <row r="703" spans="2:7" x14ac:dyDescent="0.3">
      <c r="B703" s="18" t="s">
        <v>517</v>
      </c>
      <c r="C703" s="19" t="s">
        <v>517</v>
      </c>
      <c r="D703" s="19" t="s">
        <v>517</v>
      </c>
      <c r="E703" s="20" t="s">
        <v>3358</v>
      </c>
      <c r="F703" s="4">
        <v>0</v>
      </c>
      <c r="G703" s="4">
        <v>0</v>
      </c>
    </row>
    <row r="704" spans="2:7" x14ac:dyDescent="0.3">
      <c r="B704" s="18" t="s">
        <v>517</v>
      </c>
      <c r="C704" s="19" t="s">
        <v>517</v>
      </c>
      <c r="D704" s="19" t="s">
        <v>517</v>
      </c>
      <c r="E704" s="20" t="s">
        <v>3359</v>
      </c>
      <c r="F704" s="4">
        <v>0</v>
      </c>
      <c r="G704" s="4">
        <v>0</v>
      </c>
    </row>
    <row r="705" spans="2:7" x14ac:dyDescent="0.3">
      <c r="B705" s="18" t="s">
        <v>517</v>
      </c>
      <c r="C705" s="19" t="s">
        <v>517</v>
      </c>
      <c r="D705" s="644" t="s">
        <v>3355</v>
      </c>
      <c r="E705" s="644" t="s">
        <v>3355</v>
      </c>
      <c r="F705" s="4">
        <v>0</v>
      </c>
      <c r="G705" s="4">
        <v>0</v>
      </c>
    </row>
    <row r="706" spans="2:7" x14ac:dyDescent="0.3">
      <c r="B706" s="643" t="s">
        <v>517</v>
      </c>
      <c r="C706" s="643" t="s">
        <v>517</v>
      </c>
      <c r="D706" s="643" t="s">
        <v>517</v>
      </c>
      <c r="E706" s="643" t="s">
        <v>517</v>
      </c>
      <c r="F706" s="4" t="s">
        <v>517</v>
      </c>
      <c r="G706" s="4" t="s">
        <v>517</v>
      </c>
    </row>
    <row r="707" spans="2:7" x14ac:dyDescent="0.3">
      <c r="B707" s="17" t="s">
        <v>517</v>
      </c>
      <c r="C707" s="645" t="s">
        <v>3323</v>
      </c>
      <c r="D707" s="645" t="s">
        <v>3323</v>
      </c>
      <c r="E707" s="645" t="s">
        <v>3323</v>
      </c>
      <c r="F707" s="10">
        <v>0</v>
      </c>
      <c r="G707" s="10">
        <v>0</v>
      </c>
    </row>
    <row r="708" spans="2:7" x14ac:dyDescent="0.3">
      <c r="B708" s="18" t="s">
        <v>517</v>
      </c>
      <c r="C708" s="19" t="s">
        <v>517</v>
      </c>
      <c r="D708" s="644" t="s">
        <v>3356</v>
      </c>
      <c r="E708" s="644" t="s">
        <v>3356</v>
      </c>
      <c r="F708" s="4">
        <v>0</v>
      </c>
      <c r="G708" s="4">
        <v>0</v>
      </c>
    </row>
    <row r="709" spans="2:7" x14ac:dyDescent="0.3">
      <c r="B709" s="18" t="s">
        <v>517</v>
      </c>
      <c r="C709" s="19" t="s">
        <v>517</v>
      </c>
      <c r="D709" s="19" t="s">
        <v>517</v>
      </c>
      <c r="E709" s="20" t="s">
        <v>3358</v>
      </c>
      <c r="F709" s="4">
        <v>0</v>
      </c>
      <c r="G709" s="4">
        <v>0</v>
      </c>
    </row>
    <row r="710" spans="2:7" x14ac:dyDescent="0.3">
      <c r="B710" s="18" t="s">
        <v>517</v>
      </c>
      <c r="C710" s="19" t="s">
        <v>517</v>
      </c>
      <c r="D710" s="19" t="s">
        <v>517</v>
      </c>
      <c r="E710" s="20" t="s">
        <v>3359</v>
      </c>
      <c r="F710" s="4">
        <v>0</v>
      </c>
      <c r="G710" s="4">
        <v>0</v>
      </c>
    </row>
    <row r="711" spans="2:7" x14ac:dyDescent="0.3">
      <c r="B711" s="18" t="s">
        <v>517</v>
      </c>
      <c r="C711" s="19" t="s">
        <v>517</v>
      </c>
      <c r="D711" s="644" t="s">
        <v>3357</v>
      </c>
      <c r="E711" s="644" t="s">
        <v>3357</v>
      </c>
      <c r="F711" s="4">
        <v>0</v>
      </c>
      <c r="G711" s="4">
        <v>0</v>
      </c>
    </row>
    <row r="712" spans="2:7" x14ac:dyDescent="0.3">
      <c r="B712" s="642" t="s">
        <v>3317</v>
      </c>
      <c r="C712" s="642" t="s">
        <v>3317</v>
      </c>
      <c r="D712" s="642" t="s">
        <v>3317</v>
      </c>
      <c r="E712" s="642" t="s">
        <v>3317</v>
      </c>
      <c r="F712" s="10">
        <v>0</v>
      </c>
      <c r="G712" s="10">
        <v>0</v>
      </c>
    </row>
    <row r="713" spans="2:7" x14ac:dyDescent="0.3">
      <c r="B713" s="643" t="s">
        <v>517</v>
      </c>
      <c r="C713" s="643" t="s">
        <v>517</v>
      </c>
      <c r="D713" s="643" t="s">
        <v>517</v>
      </c>
      <c r="E713" s="643" t="s">
        <v>517</v>
      </c>
      <c r="F713" s="4" t="s">
        <v>517</v>
      </c>
      <c r="G713" s="4" t="s">
        <v>517</v>
      </c>
    </row>
    <row r="714" spans="2:7" x14ac:dyDescent="0.3">
      <c r="B714" s="642" t="s">
        <v>3318</v>
      </c>
      <c r="C714" s="642" t="s">
        <v>3318</v>
      </c>
      <c r="D714" s="642" t="s">
        <v>3318</v>
      </c>
      <c r="E714" s="642" t="s">
        <v>3318</v>
      </c>
      <c r="F714" s="10">
        <v>0</v>
      </c>
      <c r="G714" s="10">
        <v>0</v>
      </c>
    </row>
    <row r="715" spans="2:7" x14ac:dyDescent="0.3">
      <c r="B715" s="643" t="s">
        <v>517</v>
      </c>
      <c r="C715" s="643" t="s">
        <v>517</v>
      </c>
      <c r="D715" s="643" t="s">
        <v>517</v>
      </c>
      <c r="E715" s="643" t="s">
        <v>517</v>
      </c>
      <c r="F715" s="4" t="s">
        <v>517</v>
      </c>
      <c r="G715" s="4" t="s">
        <v>517</v>
      </c>
    </row>
    <row r="716" spans="2:7" x14ac:dyDescent="0.3">
      <c r="B716" s="642" t="s">
        <v>3319</v>
      </c>
      <c r="C716" s="642" t="s">
        <v>3319</v>
      </c>
      <c r="D716" s="642" t="s">
        <v>3319</v>
      </c>
      <c r="E716" s="642" t="s">
        <v>3319</v>
      </c>
      <c r="F716" s="10">
        <v>0</v>
      </c>
      <c r="G716" s="10">
        <v>0</v>
      </c>
    </row>
    <row r="717" spans="2:7" x14ac:dyDescent="0.3">
      <c r="B717" s="643" t="s">
        <v>517</v>
      </c>
      <c r="C717" s="643" t="s">
        <v>517</v>
      </c>
      <c r="D717" s="643" t="s">
        <v>517</v>
      </c>
      <c r="E717" s="643" t="s">
        <v>517</v>
      </c>
      <c r="F717" s="4" t="s">
        <v>517</v>
      </c>
      <c r="G717" s="4" t="s">
        <v>517</v>
      </c>
    </row>
    <row r="718" spans="2:7" x14ac:dyDescent="0.3">
      <c r="B718" s="642" t="s">
        <v>3320</v>
      </c>
      <c r="C718" s="642" t="s">
        <v>3320</v>
      </c>
      <c r="D718" s="642" t="s">
        <v>3320</v>
      </c>
      <c r="E718" s="642" t="s">
        <v>3320</v>
      </c>
      <c r="F718" s="10">
        <v>0</v>
      </c>
      <c r="G718" s="10">
        <v>0</v>
      </c>
    </row>
    <row r="719" spans="2:7" x14ac:dyDescent="0.3">
      <c r="B719" s="643" t="s">
        <v>517</v>
      </c>
      <c r="C719" s="643" t="s">
        <v>517</v>
      </c>
      <c r="D719" s="643" t="s">
        <v>517</v>
      </c>
      <c r="E719" s="643" t="s">
        <v>517</v>
      </c>
      <c r="F719" s="4" t="s">
        <v>517</v>
      </c>
      <c r="G719" s="4" t="s">
        <v>517</v>
      </c>
    </row>
    <row r="720" spans="2:7" x14ac:dyDescent="0.3">
      <c r="B720" s="21" t="s">
        <v>517</v>
      </c>
      <c r="C720" s="21" t="s">
        <v>517</v>
      </c>
      <c r="D720" s="21" t="s">
        <v>517</v>
      </c>
      <c r="E720" s="21" t="s">
        <v>517</v>
      </c>
      <c r="F720" s="24" t="s">
        <v>517</v>
      </c>
      <c r="G720" s="24" t="s">
        <v>517</v>
      </c>
    </row>
    <row r="721" spans="2:8" x14ac:dyDescent="0.3">
      <c r="B721" s="22" t="s">
        <v>517</v>
      </c>
      <c r="C721" s="22" t="s">
        <v>517</v>
      </c>
      <c r="D721" s="22" t="s">
        <v>517</v>
      </c>
      <c r="E721" s="22" t="s">
        <v>517</v>
      </c>
      <c r="F721" s="25" t="s">
        <v>517</v>
      </c>
      <c r="G721" s="25" t="s">
        <v>517</v>
      </c>
    </row>
    <row r="722" spans="2:8" x14ac:dyDescent="0.3">
      <c r="B722" s="23" t="s">
        <v>517</v>
      </c>
      <c r="C722" s="23" t="s">
        <v>517</v>
      </c>
      <c r="D722" s="23" t="s">
        <v>517</v>
      </c>
      <c r="E722" s="23" t="s">
        <v>517</v>
      </c>
      <c r="F722" s="26" t="s">
        <v>517</v>
      </c>
      <c r="G722" s="26" t="s">
        <v>517</v>
      </c>
    </row>
    <row r="723" spans="2:8" x14ac:dyDescent="0.3">
      <c r="B723" s="646" t="s">
        <v>11</v>
      </c>
      <c r="C723" s="646" t="s">
        <v>11</v>
      </c>
      <c r="D723" s="646" t="s">
        <v>11</v>
      </c>
      <c r="E723" s="646" t="s">
        <v>11</v>
      </c>
      <c r="F723" s="646" t="s">
        <v>11</v>
      </c>
      <c r="G723" s="646" t="s">
        <v>11</v>
      </c>
      <c r="H723" s="27"/>
    </row>
    <row r="724" spans="2:8" x14ac:dyDescent="0.3">
      <c r="B724" s="647" t="s">
        <v>3308</v>
      </c>
      <c r="C724" s="647" t="s">
        <v>3308</v>
      </c>
      <c r="D724" s="647" t="s">
        <v>3308</v>
      </c>
      <c r="E724" s="647" t="s">
        <v>3308</v>
      </c>
      <c r="F724" s="647" t="s">
        <v>3308</v>
      </c>
      <c r="G724" s="647" t="s">
        <v>3308</v>
      </c>
      <c r="H724" s="27"/>
    </row>
    <row r="725" spans="2:8" x14ac:dyDescent="0.3">
      <c r="B725" s="647" t="s">
        <v>3309</v>
      </c>
      <c r="C725" s="647" t="s">
        <v>3309</v>
      </c>
      <c r="D725" s="647" t="s">
        <v>3309</v>
      </c>
      <c r="E725" s="647" t="s">
        <v>3309</v>
      </c>
      <c r="F725" s="647" t="s">
        <v>3309</v>
      </c>
      <c r="G725" s="647" t="s">
        <v>3309</v>
      </c>
      <c r="H725" s="27"/>
    </row>
    <row r="726" spans="2:8" x14ac:dyDescent="0.3">
      <c r="B726" s="648" t="s">
        <v>3310</v>
      </c>
      <c r="C726" s="648" t="s">
        <v>3310</v>
      </c>
      <c r="D726" s="648" t="s">
        <v>3310</v>
      </c>
      <c r="E726" s="648" t="s">
        <v>3310</v>
      </c>
      <c r="F726" s="648" t="s">
        <v>3310</v>
      </c>
      <c r="G726" s="648" t="s">
        <v>3310</v>
      </c>
      <c r="H726" s="27"/>
    </row>
    <row r="727" spans="2:8" x14ac:dyDescent="0.3">
      <c r="B727" s="641" t="s">
        <v>3311</v>
      </c>
      <c r="C727" s="641" t="s">
        <v>3311</v>
      </c>
      <c r="D727" s="641" t="s">
        <v>3311</v>
      </c>
      <c r="E727" s="641" t="s">
        <v>3311</v>
      </c>
      <c r="F727" s="14">
        <v>2026</v>
      </c>
      <c r="G727" s="14">
        <v>2025</v>
      </c>
    </row>
    <row r="728" spans="2:8" x14ac:dyDescent="0.3">
      <c r="B728" s="642" t="s">
        <v>3312</v>
      </c>
      <c r="C728" s="642" t="s">
        <v>3312</v>
      </c>
      <c r="D728" s="642" t="s">
        <v>3312</v>
      </c>
      <c r="E728" s="642" t="s">
        <v>3312</v>
      </c>
      <c r="F728" s="10" t="s">
        <v>517</v>
      </c>
      <c r="G728" s="10" t="s">
        <v>517</v>
      </c>
    </row>
    <row r="729" spans="2:8" x14ac:dyDescent="0.3">
      <c r="B729" s="17" t="s">
        <v>517</v>
      </c>
      <c r="C729" s="645" t="s">
        <v>3322</v>
      </c>
      <c r="D729" s="645" t="s">
        <v>3322</v>
      </c>
      <c r="E729" s="645" t="s">
        <v>3322</v>
      </c>
      <c r="F729" s="10" t="s">
        <v>64</v>
      </c>
      <c r="G729" s="10" t="s">
        <v>3534</v>
      </c>
    </row>
    <row r="730" spans="2:8" x14ac:dyDescent="0.3">
      <c r="B730" s="18" t="s">
        <v>517</v>
      </c>
      <c r="C730" s="19" t="s">
        <v>517</v>
      </c>
      <c r="D730" s="644" t="s">
        <v>3324</v>
      </c>
      <c r="E730" s="644" t="s">
        <v>3324</v>
      </c>
      <c r="F730" s="4">
        <v>0</v>
      </c>
      <c r="G730" s="4">
        <v>0</v>
      </c>
    </row>
    <row r="731" spans="2:8" x14ac:dyDescent="0.3">
      <c r="B731" s="18" t="s">
        <v>517</v>
      </c>
      <c r="C731" s="19" t="s">
        <v>517</v>
      </c>
      <c r="D731" s="644" t="s">
        <v>3325</v>
      </c>
      <c r="E731" s="644" t="s">
        <v>3325</v>
      </c>
      <c r="F731" s="4">
        <v>0</v>
      </c>
      <c r="G731" s="4">
        <v>0</v>
      </c>
    </row>
    <row r="732" spans="2:8" x14ac:dyDescent="0.3">
      <c r="B732" s="18" t="s">
        <v>517</v>
      </c>
      <c r="C732" s="19" t="s">
        <v>517</v>
      </c>
      <c r="D732" s="644" t="s">
        <v>3326</v>
      </c>
      <c r="E732" s="644" t="s">
        <v>3326</v>
      </c>
      <c r="F732" s="4">
        <v>0</v>
      </c>
      <c r="G732" s="4">
        <v>0</v>
      </c>
    </row>
    <row r="733" spans="2:8" x14ac:dyDescent="0.3">
      <c r="B733" s="18" t="s">
        <v>517</v>
      </c>
      <c r="C733" s="19" t="s">
        <v>517</v>
      </c>
      <c r="D733" s="644" t="s">
        <v>3327</v>
      </c>
      <c r="E733" s="644" t="s">
        <v>3327</v>
      </c>
      <c r="F733" s="4">
        <v>0</v>
      </c>
      <c r="G733" s="4">
        <v>0</v>
      </c>
    </row>
    <row r="734" spans="2:8" x14ac:dyDescent="0.3">
      <c r="B734" s="18" t="s">
        <v>517</v>
      </c>
      <c r="C734" s="19" t="s">
        <v>517</v>
      </c>
      <c r="D734" s="644" t="s">
        <v>3328</v>
      </c>
      <c r="E734" s="644" t="s">
        <v>3328</v>
      </c>
      <c r="F734" s="4">
        <v>0</v>
      </c>
      <c r="G734" s="4">
        <v>0</v>
      </c>
    </row>
    <row r="735" spans="2:8" x14ac:dyDescent="0.3">
      <c r="B735" s="18" t="s">
        <v>517</v>
      </c>
      <c r="C735" s="19" t="s">
        <v>517</v>
      </c>
      <c r="D735" s="644" t="s">
        <v>3329</v>
      </c>
      <c r="E735" s="644" t="s">
        <v>3329</v>
      </c>
      <c r="F735" s="4">
        <v>0</v>
      </c>
      <c r="G735" s="4">
        <v>0</v>
      </c>
    </row>
    <row r="736" spans="2:8" x14ac:dyDescent="0.3">
      <c r="B736" s="18" t="s">
        <v>517</v>
      </c>
      <c r="C736" s="19" t="s">
        <v>517</v>
      </c>
      <c r="D736" s="644" t="s">
        <v>3330</v>
      </c>
      <c r="E736" s="644" t="s">
        <v>3330</v>
      </c>
      <c r="F736" s="4">
        <v>0</v>
      </c>
      <c r="G736" s="4">
        <v>0</v>
      </c>
    </row>
    <row r="737" spans="2:7" x14ac:dyDescent="0.3">
      <c r="B737" s="18" t="s">
        <v>517</v>
      </c>
      <c r="C737" s="19" t="s">
        <v>517</v>
      </c>
      <c r="D737" s="644" t="s">
        <v>3331</v>
      </c>
      <c r="E737" s="644" t="s">
        <v>3331</v>
      </c>
      <c r="F737" s="4">
        <v>0</v>
      </c>
      <c r="G737" s="4">
        <v>0</v>
      </c>
    </row>
    <row r="738" spans="2:7" x14ac:dyDescent="0.3">
      <c r="B738" s="18" t="s">
        <v>517</v>
      </c>
      <c r="C738" s="19" t="s">
        <v>517</v>
      </c>
      <c r="D738" s="644" t="s">
        <v>3332</v>
      </c>
      <c r="E738" s="644" t="s">
        <v>3332</v>
      </c>
      <c r="F738" s="4" t="s">
        <v>64</v>
      </c>
      <c r="G738" s="4" t="s">
        <v>3534</v>
      </c>
    </row>
    <row r="739" spans="2:7" x14ac:dyDescent="0.3">
      <c r="B739" s="18" t="s">
        <v>517</v>
      </c>
      <c r="C739" s="19" t="s">
        <v>517</v>
      </c>
      <c r="D739" s="644" t="s">
        <v>3333</v>
      </c>
      <c r="E739" s="644" t="s">
        <v>3333</v>
      </c>
      <c r="F739" s="4">
        <v>0</v>
      </c>
      <c r="G739" s="4">
        <v>0</v>
      </c>
    </row>
    <row r="740" spans="2:7" x14ac:dyDescent="0.3">
      <c r="B740" s="643" t="s">
        <v>517</v>
      </c>
      <c r="C740" s="643" t="s">
        <v>517</v>
      </c>
      <c r="D740" s="643" t="s">
        <v>517</v>
      </c>
      <c r="E740" s="643" t="s">
        <v>517</v>
      </c>
      <c r="F740" s="4" t="s">
        <v>517</v>
      </c>
      <c r="G740" s="4" t="s">
        <v>517</v>
      </c>
    </row>
    <row r="741" spans="2:7" x14ac:dyDescent="0.3">
      <c r="B741" s="17" t="s">
        <v>517</v>
      </c>
      <c r="C741" s="645" t="s">
        <v>3323</v>
      </c>
      <c r="D741" s="645" t="s">
        <v>3323</v>
      </c>
      <c r="E741" s="645" t="s">
        <v>3323</v>
      </c>
      <c r="F741" s="10" t="s">
        <v>64</v>
      </c>
      <c r="G741" s="10" t="s">
        <v>3534</v>
      </c>
    </row>
    <row r="742" spans="2:7" x14ac:dyDescent="0.3">
      <c r="B742" s="18" t="s">
        <v>517</v>
      </c>
      <c r="C742" s="19" t="s">
        <v>517</v>
      </c>
      <c r="D742" s="644" t="s">
        <v>3334</v>
      </c>
      <c r="E742" s="644" t="s">
        <v>3334</v>
      </c>
      <c r="F742" s="4">
        <v>0</v>
      </c>
      <c r="G742" s="4">
        <v>0</v>
      </c>
    </row>
    <row r="743" spans="2:7" x14ac:dyDescent="0.3">
      <c r="B743" s="18" t="s">
        <v>517</v>
      </c>
      <c r="C743" s="19" t="s">
        <v>517</v>
      </c>
      <c r="D743" s="644" t="s">
        <v>3335</v>
      </c>
      <c r="E743" s="644" t="s">
        <v>3335</v>
      </c>
      <c r="F743" s="4">
        <v>0</v>
      </c>
      <c r="G743" s="4">
        <v>0</v>
      </c>
    </row>
    <row r="744" spans="2:7" x14ac:dyDescent="0.3">
      <c r="B744" s="18" t="s">
        <v>517</v>
      </c>
      <c r="C744" s="19" t="s">
        <v>517</v>
      </c>
      <c r="D744" s="644" t="s">
        <v>3336</v>
      </c>
      <c r="E744" s="644" t="s">
        <v>3336</v>
      </c>
      <c r="F744" s="4" t="s">
        <v>64</v>
      </c>
      <c r="G744" s="4" t="s">
        <v>3534</v>
      </c>
    </row>
    <row r="745" spans="2:7" x14ac:dyDescent="0.3">
      <c r="B745" s="18" t="s">
        <v>517</v>
      </c>
      <c r="C745" s="19" t="s">
        <v>517</v>
      </c>
      <c r="D745" s="644" t="s">
        <v>3337</v>
      </c>
      <c r="E745" s="644" t="s">
        <v>3337</v>
      </c>
      <c r="F745" s="4">
        <v>0</v>
      </c>
      <c r="G745" s="4">
        <v>0</v>
      </c>
    </row>
    <row r="746" spans="2:7" x14ac:dyDescent="0.3">
      <c r="B746" s="18" t="s">
        <v>517</v>
      </c>
      <c r="C746" s="19" t="s">
        <v>517</v>
      </c>
      <c r="D746" s="644" t="s">
        <v>3338</v>
      </c>
      <c r="E746" s="644" t="s">
        <v>3338</v>
      </c>
      <c r="F746" s="4">
        <v>0</v>
      </c>
      <c r="G746" s="4">
        <v>0</v>
      </c>
    </row>
    <row r="747" spans="2:7" x14ac:dyDescent="0.3">
      <c r="B747" s="18" t="s">
        <v>517</v>
      </c>
      <c r="C747" s="19" t="s">
        <v>517</v>
      </c>
      <c r="D747" s="644" t="s">
        <v>3339</v>
      </c>
      <c r="E747" s="644" t="s">
        <v>3339</v>
      </c>
      <c r="F747" s="4">
        <v>0</v>
      </c>
      <c r="G747" s="4">
        <v>0</v>
      </c>
    </row>
    <row r="748" spans="2:7" x14ac:dyDescent="0.3">
      <c r="B748" s="18" t="s">
        <v>517</v>
      </c>
      <c r="C748" s="19" t="s">
        <v>517</v>
      </c>
      <c r="D748" s="644" t="s">
        <v>3340</v>
      </c>
      <c r="E748" s="644" t="s">
        <v>3340</v>
      </c>
      <c r="F748" s="4">
        <v>0</v>
      </c>
      <c r="G748" s="4">
        <v>0</v>
      </c>
    </row>
    <row r="749" spans="2:7" x14ac:dyDescent="0.3">
      <c r="B749" s="18" t="s">
        <v>517</v>
      </c>
      <c r="C749" s="19" t="s">
        <v>517</v>
      </c>
      <c r="D749" s="644" t="s">
        <v>3341</v>
      </c>
      <c r="E749" s="644" t="s">
        <v>3341</v>
      </c>
      <c r="F749" s="4">
        <v>0</v>
      </c>
      <c r="G749" s="4">
        <v>0</v>
      </c>
    </row>
    <row r="750" spans="2:7" x14ac:dyDescent="0.3">
      <c r="B750" s="18" t="s">
        <v>517</v>
      </c>
      <c r="C750" s="19" t="s">
        <v>517</v>
      </c>
      <c r="D750" s="644" t="s">
        <v>3342</v>
      </c>
      <c r="E750" s="644" t="s">
        <v>3342</v>
      </c>
      <c r="F750" s="4">
        <v>0</v>
      </c>
      <c r="G750" s="4">
        <v>0</v>
      </c>
    </row>
    <row r="751" spans="2:7" x14ac:dyDescent="0.3">
      <c r="B751" s="18" t="s">
        <v>517</v>
      </c>
      <c r="C751" s="19" t="s">
        <v>517</v>
      </c>
      <c r="D751" s="644" t="s">
        <v>3343</v>
      </c>
      <c r="E751" s="644" t="s">
        <v>3343</v>
      </c>
      <c r="F751" s="4">
        <v>0</v>
      </c>
      <c r="G751" s="4">
        <v>0</v>
      </c>
    </row>
    <row r="752" spans="2:7" x14ac:dyDescent="0.3">
      <c r="B752" s="18" t="s">
        <v>517</v>
      </c>
      <c r="C752" s="19" t="s">
        <v>517</v>
      </c>
      <c r="D752" s="644" t="s">
        <v>3344</v>
      </c>
      <c r="E752" s="644" t="s">
        <v>3344</v>
      </c>
      <c r="F752" s="4">
        <v>0</v>
      </c>
      <c r="G752" s="4">
        <v>0</v>
      </c>
    </row>
    <row r="753" spans="2:7" x14ac:dyDescent="0.3">
      <c r="B753" s="18" t="s">
        <v>517</v>
      </c>
      <c r="C753" s="19" t="s">
        <v>517</v>
      </c>
      <c r="D753" s="644" t="s">
        <v>3345</v>
      </c>
      <c r="E753" s="644" t="s">
        <v>3345</v>
      </c>
      <c r="F753" s="4">
        <v>0</v>
      </c>
      <c r="G753" s="4">
        <v>0</v>
      </c>
    </row>
    <row r="754" spans="2:7" x14ac:dyDescent="0.3">
      <c r="B754" s="18" t="s">
        <v>517</v>
      </c>
      <c r="C754" s="19" t="s">
        <v>517</v>
      </c>
      <c r="D754" s="644" t="s">
        <v>3346</v>
      </c>
      <c r="E754" s="644" t="s">
        <v>3346</v>
      </c>
      <c r="F754" s="4">
        <v>0</v>
      </c>
      <c r="G754" s="4">
        <v>0</v>
      </c>
    </row>
    <row r="755" spans="2:7" x14ac:dyDescent="0.3">
      <c r="B755" s="18" t="s">
        <v>517</v>
      </c>
      <c r="C755" s="19" t="s">
        <v>517</v>
      </c>
      <c r="D755" s="644" t="s">
        <v>3347</v>
      </c>
      <c r="E755" s="644" t="s">
        <v>3347</v>
      </c>
      <c r="F755" s="4">
        <v>0</v>
      </c>
      <c r="G755" s="4">
        <v>0</v>
      </c>
    </row>
    <row r="756" spans="2:7" x14ac:dyDescent="0.3">
      <c r="B756" s="18" t="s">
        <v>517</v>
      </c>
      <c r="C756" s="19" t="s">
        <v>517</v>
      </c>
      <c r="D756" s="644" t="s">
        <v>3348</v>
      </c>
      <c r="E756" s="644" t="s">
        <v>3348</v>
      </c>
      <c r="F756" s="4">
        <v>0</v>
      </c>
      <c r="G756" s="4">
        <v>0</v>
      </c>
    </row>
    <row r="757" spans="2:7" x14ac:dyDescent="0.3">
      <c r="B757" s="18" t="s">
        <v>517</v>
      </c>
      <c r="C757" s="19" t="s">
        <v>517</v>
      </c>
      <c r="D757" s="644" t="s">
        <v>3349</v>
      </c>
      <c r="E757" s="644" t="s">
        <v>3349</v>
      </c>
      <c r="F757" s="4">
        <v>0</v>
      </c>
      <c r="G757" s="4">
        <v>0</v>
      </c>
    </row>
    <row r="758" spans="2:7" x14ac:dyDescent="0.3">
      <c r="B758" s="642" t="s">
        <v>3313</v>
      </c>
      <c r="C758" s="642" t="s">
        <v>3313</v>
      </c>
      <c r="D758" s="642" t="s">
        <v>3313</v>
      </c>
      <c r="E758" s="642" t="s">
        <v>3313</v>
      </c>
      <c r="F758" s="10">
        <v>0</v>
      </c>
      <c r="G758" s="10">
        <v>0</v>
      </c>
    </row>
    <row r="759" spans="2:7" x14ac:dyDescent="0.3">
      <c r="B759" s="643" t="s">
        <v>517</v>
      </c>
      <c r="C759" s="643" t="s">
        <v>517</v>
      </c>
      <c r="D759" s="643" t="s">
        <v>517</v>
      </c>
      <c r="E759" s="643" t="s">
        <v>517</v>
      </c>
      <c r="F759" s="4" t="s">
        <v>517</v>
      </c>
      <c r="G759" s="4" t="s">
        <v>517</v>
      </c>
    </row>
    <row r="760" spans="2:7" x14ac:dyDescent="0.3">
      <c r="B760" s="642" t="s">
        <v>3314</v>
      </c>
      <c r="C760" s="642" t="s">
        <v>3314</v>
      </c>
      <c r="D760" s="642" t="s">
        <v>3314</v>
      </c>
      <c r="E760" s="642" t="s">
        <v>3314</v>
      </c>
      <c r="F760" s="10" t="s">
        <v>517</v>
      </c>
      <c r="G760" s="10" t="s">
        <v>517</v>
      </c>
    </row>
    <row r="761" spans="2:7" x14ac:dyDescent="0.3">
      <c r="B761" s="17" t="s">
        <v>517</v>
      </c>
      <c r="C761" s="645" t="s">
        <v>3322</v>
      </c>
      <c r="D761" s="645" t="s">
        <v>3322</v>
      </c>
      <c r="E761" s="645" t="s">
        <v>3322</v>
      </c>
      <c r="F761" s="10">
        <v>0</v>
      </c>
      <c r="G761" s="10">
        <v>0</v>
      </c>
    </row>
    <row r="762" spans="2:7" x14ac:dyDescent="0.3">
      <c r="B762" s="18" t="s">
        <v>517</v>
      </c>
      <c r="C762" s="19" t="s">
        <v>517</v>
      </c>
      <c r="D762" s="644" t="s">
        <v>3350</v>
      </c>
      <c r="E762" s="644" t="s">
        <v>3350</v>
      </c>
      <c r="F762" s="4">
        <v>0</v>
      </c>
      <c r="G762" s="4">
        <v>0</v>
      </c>
    </row>
    <row r="763" spans="2:7" x14ac:dyDescent="0.3">
      <c r="B763" s="18" t="s">
        <v>517</v>
      </c>
      <c r="C763" s="19" t="s">
        <v>517</v>
      </c>
      <c r="D763" s="644" t="s">
        <v>3351</v>
      </c>
      <c r="E763" s="644" t="s">
        <v>3351</v>
      </c>
      <c r="F763" s="4">
        <v>0</v>
      </c>
      <c r="G763" s="4">
        <v>0</v>
      </c>
    </row>
    <row r="764" spans="2:7" x14ac:dyDescent="0.3">
      <c r="B764" s="18" t="s">
        <v>517</v>
      </c>
      <c r="C764" s="19" t="s">
        <v>517</v>
      </c>
      <c r="D764" s="644" t="s">
        <v>3352</v>
      </c>
      <c r="E764" s="644" t="s">
        <v>3352</v>
      </c>
      <c r="F764" s="4">
        <v>0</v>
      </c>
      <c r="G764" s="4">
        <v>0</v>
      </c>
    </row>
    <row r="765" spans="2:7" x14ac:dyDescent="0.3">
      <c r="B765" s="643" t="s">
        <v>517</v>
      </c>
      <c r="C765" s="643" t="s">
        <v>517</v>
      </c>
      <c r="D765" s="643" t="s">
        <v>517</v>
      </c>
      <c r="E765" s="643" t="s">
        <v>517</v>
      </c>
      <c r="F765" s="4" t="s">
        <v>517</v>
      </c>
      <c r="G765" s="4" t="s">
        <v>517</v>
      </c>
    </row>
    <row r="766" spans="2:7" x14ac:dyDescent="0.3">
      <c r="B766" s="17" t="s">
        <v>517</v>
      </c>
      <c r="C766" s="645" t="s">
        <v>3323</v>
      </c>
      <c r="D766" s="645" t="s">
        <v>3323</v>
      </c>
      <c r="E766" s="645" t="s">
        <v>3323</v>
      </c>
      <c r="F766" s="10">
        <v>0</v>
      </c>
      <c r="G766" s="10">
        <v>0</v>
      </c>
    </row>
    <row r="767" spans="2:7" x14ac:dyDescent="0.3">
      <c r="B767" s="18" t="s">
        <v>517</v>
      </c>
      <c r="C767" s="19" t="s">
        <v>517</v>
      </c>
      <c r="D767" s="644" t="s">
        <v>3350</v>
      </c>
      <c r="E767" s="644" t="s">
        <v>3350</v>
      </c>
      <c r="F767" s="4">
        <v>0</v>
      </c>
      <c r="G767" s="4">
        <v>0</v>
      </c>
    </row>
    <row r="768" spans="2:7" x14ac:dyDescent="0.3">
      <c r="B768" s="18" t="s">
        <v>517</v>
      </c>
      <c r="C768" s="19" t="s">
        <v>517</v>
      </c>
      <c r="D768" s="644" t="s">
        <v>3351</v>
      </c>
      <c r="E768" s="644" t="s">
        <v>3351</v>
      </c>
      <c r="F768" s="4">
        <v>0</v>
      </c>
      <c r="G768" s="4">
        <v>0</v>
      </c>
    </row>
    <row r="769" spans="2:7" x14ac:dyDescent="0.3">
      <c r="B769" s="18" t="s">
        <v>517</v>
      </c>
      <c r="C769" s="19" t="s">
        <v>517</v>
      </c>
      <c r="D769" s="644" t="s">
        <v>3353</v>
      </c>
      <c r="E769" s="644" t="s">
        <v>3353</v>
      </c>
      <c r="F769" s="4">
        <v>0</v>
      </c>
      <c r="G769" s="4">
        <v>0</v>
      </c>
    </row>
    <row r="770" spans="2:7" x14ac:dyDescent="0.3">
      <c r="B770" s="642" t="s">
        <v>3315</v>
      </c>
      <c r="C770" s="642" t="s">
        <v>3315</v>
      </c>
      <c r="D770" s="642" t="s">
        <v>3315</v>
      </c>
      <c r="E770" s="642" t="s">
        <v>3315</v>
      </c>
      <c r="F770" s="10">
        <v>0</v>
      </c>
      <c r="G770" s="10">
        <v>0</v>
      </c>
    </row>
    <row r="771" spans="2:7" x14ac:dyDescent="0.3">
      <c r="B771" s="643" t="s">
        <v>517</v>
      </c>
      <c r="C771" s="643" t="s">
        <v>517</v>
      </c>
      <c r="D771" s="643" t="s">
        <v>517</v>
      </c>
      <c r="E771" s="643" t="s">
        <v>517</v>
      </c>
      <c r="F771" s="4" t="s">
        <v>517</v>
      </c>
      <c r="G771" s="4" t="s">
        <v>517</v>
      </c>
    </row>
    <row r="772" spans="2:7" x14ac:dyDescent="0.3">
      <c r="B772" s="642" t="s">
        <v>3316</v>
      </c>
      <c r="C772" s="642" t="s">
        <v>3316</v>
      </c>
      <c r="D772" s="642" t="s">
        <v>3316</v>
      </c>
      <c r="E772" s="642" t="s">
        <v>3316</v>
      </c>
      <c r="F772" s="10" t="s">
        <v>517</v>
      </c>
      <c r="G772" s="10" t="s">
        <v>517</v>
      </c>
    </row>
    <row r="773" spans="2:7" x14ac:dyDescent="0.3">
      <c r="B773" s="17" t="s">
        <v>517</v>
      </c>
      <c r="C773" s="645" t="s">
        <v>3322</v>
      </c>
      <c r="D773" s="645" t="s">
        <v>3322</v>
      </c>
      <c r="E773" s="645" t="s">
        <v>3322</v>
      </c>
      <c r="F773" s="10">
        <v>0</v>
      </c>
      <c r="G773" s="10">
        <v>0</v>
      </c>
    </row>
    <row r="774" spans="2:7" x14ac:dyDescent="0.3">
      <c r="B774" s="18" t="s">
        <v>517</v>
      </c>
      <c r="C774" s="19" t="s">
        <v>517</v>
      </c>
      <c r="D774" s="644" t="s">
        <v>3354</v>
      </c>
      <c r="E774" s="644" t="s">
        <v>3354</v>
      </c>
      <c r="F774" s="4">
        <v>0</v>
      </c>
      <c r="G774" s="4">
        <v>0</v>
      </c>
    </row>
    <row r="775" spans="2:7" x14ac:dyDescent="0.3">
      <c r="B775" s="18" t="s">
        <v>517</v>
      </c>
      <c r="C775" s="19" t="s">
        <v>517</v>
      </c>
      <c r="D775" s="19" t="s">
        <v>517</v>
      </c>
      <c r="E775" s="20" t="s">
        <v>3358</v>
      </c>
      <c r="F775" s="4">
        <v>0</v>
      </c>
      <c r="G775" s="4">
        <v>0</v>
      </c>
    </row>
    <row r="776" spans="2:7" x14ac:dyDescent="0.3">
      <c r="B776" s="18" t="s">
        <v>517</v>
      </c>
      <c r="C776" s="19" t="s">
        <v>517</v>
      </c>
      <c r="D776" s="19" t="s">
        <v>517</v>
      </c>
      <c r="E776" s="20" t="s">
        <v>3359</v>
      </c>
      <c r="F776" s="4">
        <v>0</v>
      </c>
      <c r="G776" s="4">
        <v>0</v>
      </c>
    </row>
    <row r="777" spans="2:7" x14ac:dyDescent="0.3">
      <c r="B777" s="18" t="s">
        <v>517</v>
      </c>
      <c r="C777" s="19" t="s">
        <v>517</v>
      </c>
      <c r="D777" s="644" t="s">
        <v>3355</v>
      </c>
      <c r="E777" s="644" t="s">
        <v>3355</v>
      </c>
      <c r="F777" s="4">
        <v>0</v>
      </c>
      <c r="G777" s="4">
        <v>0</v>
      </c>
    </row>
    <row r="778" spans="2:7" x14ac:dyDescent="0.3">
      <c r="B778" s="643" t="s">
        <v>517</v>
      </c>
      <c r="C778" s="643" t="s">
        <v>517</v>
      </c>
      <c r="D778" s="643" t="s">
        <v>517</v>
      </c>
      <c r="E778" s="643" t="s">
        <v>517</v>
      </c>
      <c r="F778" s="4" t="s">
        <v>517</v>
      </c>
      <c r="G778" s="4" t="s">
        <v>517</v>
      </c>
    </row>
    <row r="779" spans="2:7" x14ac:dyDescent="0.3">
      <c r="B779" s="17" t="s">
        <v>517</v>
      </c>
      <c r="C779" s="645" t="s">
        <v>3323</v>
      </c>
      <c r="D779" s="645" t="s">
        <v>3323</v>
      </c>
      <c r="E779" s="645" t="s">
        <v>3323</v>
      </c>
      <c r="F779" s="10">
        <v>0</v>
      </c>
      <c r="G779" s="10">
        <v>0</v>
      </c>
    </row>
    <row r="780" spans="2:7" x14ac:dyDescent="0.3">
      <c r="B780" s="18" t="s">
        <v>517</v>
      </c>
      <c r="C780" s="19" t="s">
        <v>517</v>
      </c>
      <c r="D780" s="644" t="s">
        <v>3356</v>
      </c>
      <c r="E780" s="644" t="s">
        <v>3356</v>
      </c>
      <c r="F780" s="4">
        <v>0</v>
      </c>
      <c r="G780" s="4">
        <v>0</v>
      </c>
    </row>
    <row r="781" spans="2:7" x14ac:dyDescent="0.3">
      <c r="B781" s="18" t="s">
        <v>517</v>
      </c>
      <c r="C781" s="19" t="s">
        <v>517</v>
      </c>
      <c r="D781" s="19" t="s">
        <v>517</v>
      </c>
      <c r="E781" s="20" t="s">
        <v>3358</v>
      </c>
      <c r="F781" s="4">
        <v>0</v>
      </c>
      <c r="G781" s="4">
        <v>0</v>
      </c>
    </row>
    <row r="782" spans="2:7" x14ac:dyDescent="0.3">
      <c r="B782" s="18" t="s">
        <v>517</v>
      </c>
      <c r="C782" s="19" t="s">
        <v>517</v>
      </c>
      <c r="D782" s="19" t="s">
        <v>517</v>
      </c>
      <c r="E782" s="20" t="s">
        <v>3359</v>
      </c>
      <c r="F782" s="4">
        <v>0</v>
      </c>
      <c r="G782" s="4">
        <v>0</v>
      </c>
    </row>
    <row r="783" spans="2:7" x14ac:dyDescent="0.3">
      <c r="B783" s="18" t="s">
        <v>517</v>
      </c>
      <c r="C783" s="19" t="s">
        <v>517</v>
      </c>
      <c r="D783" s="644" t="s">
        <v>3357</v>
      </c>
      <c r="E783" s="644" t="s">
        <v>3357</v>
      </c>
      <c r="F783" s="4">
        <v>0</v>
      </c>
      <c r="G783" s="4">
        <v>0</v>
      </c>
    </row>
    <row r="784" spans="2:7" x14ac:dyDescent="0.3">
      <c r="B784" s="642" t="s">
        <v>3317</v>
      </c>
      <c r="C784" s="642" t="s">
        <v>3317</v>
      </c>
      <c r="D784" s="642" t="s">
        <v>3317</v>
      </c>
      <c r="E784" s="642" t="s">
        <v>3317</v>
      </c>
      <c r="F784" s="10">
        <v>0</v>
      </c>
      <c r="G784" s="10">
        <v>0</v>
      </c>
    </row>
    <row r="785" spans="2:8" x14ac:dyDescent="0.3">
      <c r="B785" s="643" t="s">
        <v>517</v>
      </c>
      <c r="C785" s="643" t="s">
        <v>517</v>
      </c>
      <c r="D785" s="643" t="s">
        <v>517</v>
      </c>
      <c r="E785" s="643" t="s">
        <v>517</v>
      </c>
      <c r="F785" s="4" t="s">
        <v>517</v>
      </c>
      <c r="G785" s="4" t="s">
        <v>517</v>
      </c>
    </row>
    <row r="786" spans="2:8" x14ac:dyDescent="0.3">
      <c r="B786" s="642" t="s">
        <v>3318</v>
      </c>
      <c r="C786" s="642" t="s">
        <v>3318</v>
      </c>
      <c r="D786" s="642" t="s">
        <v>3318</v>
      </c>
      <c r="E786" s="642" t="s">
        <v>3318</v>
      </c>
      <c r="F786" s="10">
        <v>0</v>
      </c>
      <c r="G786" s="10">
        <v>0</v>
      </c>
    </row>
    <row r="787" spans="2:8" x14ac:dyDescent="0.3">
      <c r="B787" s="643" t="s">
        <v>517</v>
      </c>
      <c r="C787" s="643" t="s">
        <v>517</v>
      </c>
      <c r="D787" s="643" t="s">
        <v>517</v>
      </c>
      <c r="E787" s="643" t="s">
        <v>517</v>
      </c>
      <c r="F787" s="4" t="s">
        <v>517</v>
      </c>
      <c r="G787" s="4" t="s">
        <v>517</v>
      </c>
    </row>
    <row r="788" spans="2:8" x14ac:dyDescent="0.3">
      <c r="B788" s="642" t="s">
        <v>3319</v>
      </c>
      <c r="C788" s="642" t="s">
        <v>3319</v>
      </c>
      <c r="D788" s="642" t="s">
        <v>3319</v>
      </c>
      <c r="E788" s="642" t="s">
        <v>3319</v>
      </c>
      <c r="F788" s="10">
        <v>0</v>
      </c>
      <c r="G788" s="10">
        <v>0</v>
      </c>
    </row>
    <row r="789" spans="2:8" x14ac:dyDescent="0.3">
      <c r="B789" s="643" t="s">
        <v>517</v>
      </c>
      <c r="C789" s="643" t="s">
        <v>517</v>
      </c>
      <c r="D789" s="643" t="s">
        <v>517</v>
      </c>
      <c r="E789" s="643" t="s">
        <v>517</v>
      </c>
      <c r="F789" s="4" t="s">
        <v>517</v>
      </c>
      <c r="G789" s="4" t="s">
        <v>517</v>
      </c>
    </row>
    <row r="790" spans="2:8" x14ac:dyDescent="0.3">
      <c r="B790" s="642" t="s">
        <v>3320</v>
      </c>
      <c r="C790" s="642" t="s">
        <v>3320</v>
      </c>
      <c r="D790" s="642" t="s">
        <v>3320</v>
      </c>
      <c r="E790" s="642" t="s">
        <v>3320</v>
      </c>
      <c r="F790" s="10">
        <v>0</v>
      </c>
      <c r="G790" s="10">
        <v>0</v>
      </c>
    </row>
    <row r="791" spans="2:8" x14ac:dyDescent="0.3">
      <c r="B791" s="643" t="s">
        <v>517</v>
      </c>
      <c r="C791" s="643" t="s">
        <v>517</v>
      </c>
      <c r="D791" s="643" t="s">
        <v>517</v>
      </c>
      <c r="E791" s="643" t="s">
        <v>517</v>
      </c>
      <c r="F791" s="4" t="s">
        <v>517</v>
      </c>
      <c r="G791" s="4" t="s">
        <v>517</v>
      </c>
    </row>
    <row r="792" spans="2:8" x14ac:dyDescent="0.3">
      <c r="B792" s="21" t="s">
        <v>517</v>
      </c>
      <c r="C792" s="21" t="s">
        <v>517</v>
      </c>
      <c r="D792" s="21" t="s">
        <v>517</v>
      </c>
      <c r="E792" s="21" t="s">
        <v>517</v>
      </c>
      <c r="F792" s="24" t="s">
        <v>517</v>
      </c>
      <c r="G792" s="24" t="s">
        <v>517</v>
      </c>
    </row>
    <row r="793" spans="2:8" x14ac:dyDescent="0.3">
      <c r="B793" s="22" t="s">
        <v>517</v>
      </c>
      <c r="C793" s="22" t="s">
        <v>517</v>
      </c>
      <c r="D793" s="22" t="s">
        <v>517</v>
      </c>
      <c r="E793" s="22" t="s">
        <v>517</v>
      </c>
      <c r="F793" s="25" t="s">
        <v>517</v>
      </c>
      <c r="G793" s="25" t="s">
        <v>517</v>
      </c>
    </row>
    <row r="794" spans="2:8" x14ac:dyDescent="0.3">
      <c r="B794" s="23" t="s">
        <v>517</v>
      </c>
      <c r="C794" s="23" t="s">
        <v>517</v>
      </c>
      <c r="D794" s="23" t="s">
        <v>517</v>
      </c>
      <c r="E794" s="23" t="s">
        <v>517</v>
      </c>
      <c r="F794" s="26" t="s">
        <v>517</v>
      </c>
      <c r="G794" s="26" t="s">
        <v>517</v>
      </c>
    </row>
    <row r="795" spans="2:8" x14ac:dyDescent="0.3">
      <c r="B795" s="646" t="s">
        <v>12</v>
      </c>
      <c r="C795" s="646" t="s">
        <v>12</v>
      </c>
      <c r="D795" s="646" t="s">
        <v>12</v>
      </c>
      <c r="E795" s="646" t="s">
        <v>12</v>
      </c>
      <c r="F795" s="646" t="s">
        <v>12</v>
      </c>
      <c r="G795" s="646" t="s">
        <v>12</v>
      </c>
      <c r="H795" s="27"/>
    </row>
    <row r="796" spans="2:8" x14ac:dyDescent="0.3">
      <c r="B796" s="647" t="s">
        <v>3308</v>
      </c>
      <c r="C796" s="647" t="s">
        <v>3308</v>
      </c>
      <c r="D796" s="647" t="s">
        <v>3308</v>
      </c>
      <c r="E796" s="647" t="s">
        <v>3308</v>
      </c>
      <c r="F796" s="647" t="s">
        <v>3308</v>
      </c>
      <c r="G796" s="647" t="s">
        <v>3308</v>
      </c>
      <c r="H796" s="27"/>
    </row>
    <row r="797" spans="2:8" x14ac:dyDescent="0.3">
      <c r="B797" s="647" t="s">
        <v>3309</v>
      </c>
      <c r="C797" s="647" t="s">
        <v>3309</v>
      </c>
      <c r="D797" s="647" t="s">
        <v>3309</v>
      </c>
      <c r="E797" s="647" t="s">
        <v>3309</v>
      </c>
      <c r="F797" s="647" t="s">
        <v>3309</v>
      </c>
      <c r="G797" s="647" t="s">
        <v>3309</v>
      </c>
      <c r="H797" s="27"/>
    </row>
    <row r="798" spans="2:8" x14ac:dyDescent="0.3">
      <c r="B798" s="648" t="s">
        <v>3310</v>
      </c>
      <c r="C798" s="648" t="s">
        <v>3310</v>
      </c>
      <c r="D798" s="648" t="s">
        <v>3310</v>
      </c>
      <c r="E798" s="648" t="s">
        <v>3310</v>
      </c>
      <c r="F798" s="648" t="s">
        <v>3310</v>
      </c>
      <c r="G798" s="648" t="s">
        <v>3310</v>
      </c>
      <c r="H798" s="27"/>
    </row>
    <row r="799" spans="2:8" x14ac:dyDescent="0.3">
      <c r="B799" s="641" t="s">
        <v>3311</v>
      </c>
      <c r="C799" s="641" t="s">
        <v>3311</v>
      </c>
      <c r="D799" s="641" t="s">
        <v>3311</v>
      </c>
      <c r="E799" s="641" t="s">
        <v>3311</v>
      </c>
      <c r="F799" s="14">
        <v>2026</v>
      </c>
      <c r="G799" s="14">
        <v>2025</v>
      </c>
    </row>
    <row r="800" spans="2:8" x14ac:dyDescent="0.3">
      <c r="B800" s="642" t="s">
        <v>3312</v>
      </c>
      <c r="C800" s="642" t="s">
        <v>3312</v>
      </c>
      <c r="D800" s="642" t="s">
        <v>3312</v>
      </c>
      <c r="E800" s="642" t="s">
        <v>3312</v>
      </c>
      <c r="F800" s="10" t="s">
        <v>517</v>
      </c>
      <c r="G800" s="10" t="s">
        <v>517</v>
      </c>
    </row>
    <row r="801" spans="2:7" x14ac:dyDescent="0.3">
      <c r="B801" s="17" t="s">
        <v>517</v>
      </c>
      <c r="C801" s="645" t="s">
        <v>3322</v>
      </c>
      <c r="D801" s="645" t="s">
        <v>3322</v>
      </c>
      <c r="E801" s="645" t="s">
        <v>3322</v>
      </c>
      <c r="F801" s="10" t="s">
        <v>65</v>
      </c>
      <c r="G801" s="10" t="s">
        <v>3535</v>
      </c>
    </row>
    <row r="802" spans="2:7" x14ac:dyDescent="0.3">
      <c r="B802" s="18" t="s">
        <v>517</v>
      </c>
      <c r="C802" s="19" t="s">
        <v>517</v>
      </c>
      <c r="D802" s="644" t="s">
        <v>3324</v>
      </c>
      <c r="E802" s="644" t="s">
        <v>3324</v>
      </c>
      <c r="F802" s="4">
        <v>0</v>
      </c>
      <c r="G802" s="4">
        <v>0</v>
      </c>
    </row>
    <row r="803" spans="2:7" x14ac:dyDescent="0.3">
      <c r="B803" s="18" t="s">
        <v>517</v>
      </c>
      <c r="C803" s="19" t="s">
        <v>517</v>
      </c>
      <c r="D803" s="644" t="s">
        <v>3325</v>
      </c>
      <c r="E803" s="644" t="s">
        <v>3325</v>
      </c>
      <c r="F803" s="4">
        <v>0</v>
      </c>
      <c r="G803" s="4">
        <v>0</v>
      </c>
    </row>
    <row r="804" spans="2:7" x14ac:dyDescent="0.3">
      <c r="B804" s="18" t="s">
        <v>517</v>
      </c>
      <c r="C804" s="19" t="s">
        <v>517</v>
      </c>
      <c r="D804" s="644" t="s">
        <v>3326</v>
      </c>
      <c r="E804" s="644" t="s">
        <v>3326</v>
      </c>
      <c r="F804" s="4">
        <v>0</v>
      </c>
      <c r="G804" s="4">
        <v>0</v>
      </c>
    </row>
    <row r="805" spans="2:7" x14ac:dyDescent="0.3">
      <c r="B805" s="18" t="s">
        <v>517</v>
      </c>
      <c r="C805" s="19" t="s">
        <v>517</v>
      </c>
      <c r="D805" s="644" t="s">
        <v>3327</v>
      </c>
      <c r="E805" s="644" t="s">
        <v>3327</v>
      </c>
      <c r="F805" s="4">
        <v>0</v>
      </c>
      <c r="G805" s="4">
        <v>0</v>
      </c>
    </row>
    <row r="806" spans="2:7" x14ac:dyDescent="0.3">
      <c r="B806" s="18" t="s">
        <v>517</v>
      </c>
      <c r="C806" s="19" t="s">
        <v>517</v>
      </c>
      <c r="D806" s="644" t="s">
        <v>3328</v>
      </c>
      <c r="E806" s="644" t="s">
        <v>3328</v>
      </c>
      <c r="F806" s="4">
        <v>0</v>
      </c>
      <c r="G806" s="4">
        <v>0</v>
      </c>
    </row>
    <row r="807" spans="2:7" x14ac:dyDescent="0.3">
      <c r="B807" s="18" t="s">
        <v>517</v>
      </c>
      <c r="C807" s="19" t="s">
        <v>517</v>
      </c>
      <c r="D807" s="644" t="s">
        <v>3329</v>
      </c>
      <c r="E807" s="644" t="s">
        <v>3329</v>
      </c>
      <c r="F807" s="4">
        <v>0</v>
      </c>
      <c r="G807" s="4">
        <v>0</v>
      </c>
    </row>
    <row r="808" spans="2:7" x14ac:dyDescent="0.3">
      <c r="B808" s="18" t="s">
        <v>517</v>
      </c>
      <c r="C808" s="19" t="s">
        <v>517</v>
      </c>
      <c r="D808" s="644" t="s">
        <v>3330</v>
      </c>
      <c r="E808" s="644" t="s">
        <v>3330</v>
      </c>
      <c r="F808" s="4" t="s">
        <v>3398</v>
      </c>
      <c r="G808" s="4" t="s">
        <v>3536</v>
      </c>
    </row>
    <row r="809" spans="2:7" x14ac:dyDescent="0.3">
      <c r="B809" s="18" t="s">
        <v>517</v>
      </c>
      <c r="C809" s="19" t="s">
        <v>517</v>
      </c>
      <c r="D809" s="644" t="s">
        <v>3331</v>
      </c>
      <c r="E809" s="644" t="s">
        <v>3331</v>
      </c>
      <c r="F809" s="4">
        <v>0</v>
      </c>
      <c r="G809" s="4">
        <v>0</v>
      </c>
    </row>
    <row r="810" spans="2:7" x14ac:dyDescent="0.3">
      <c r="B810" s="18" t="s">
        <v>517</v>
      </c>
      <c r="C810" s="19" t="s">
        <v>517</v>
      </c>
      <c r="D810" s="644" t="s">
        <v>3332</v>
      </c>
      <c r="E810" s="644" t="s">
        <v>3332</v>
      </c>
      <c r="F810" s="4" t="s">
        <v>3399</v>
      </c>
      <c r="G810" s="4" t="s">
        <v>3537</v>
      </c>
    </row>
    <row r="811" spans="2:7" x14ac:dyDescent="0.3">
      <c r="B811" s="18" t="s">
        <v>517</v>
      </c>
      <c r="C811" s="19" t="s">
        <v>517</v>
      </c>
      <c r="D811" s="644" t="s">
        <v>3333</v>
      </c>
      <c r="E811" s="644" t="s">
        <v>3333</v>
      </c>
      <c r="F811" s="4">
        <v>0</v>
      </c>
      <c r="G811" s="4">
        <v>0</v>
      </c>
    </row>
    <row r="812" spans="2:7" x14ac:dyDescent="0.3">
      <c r="B812" s="643" t="s">
        <v>517</v>
      </c>
      <c r="C812" s="643" t="s">
        <v>517</v>
      </c>
      <c r="D812" s="643" t="s">
        <v>517</v>
      </c>
      <c r="E812" s="643" t="s">
        <v>517</v>
      </c>
      <c r="F812" s="4" t="s">
        <v>517</v>
      </c>
      <c r="G812" s="4" t="s">
        <v>517</v>
      </c>
    </row>
    <row r="813" spans="2:7" x14ac:dyDescent="0.3">
      <c r="B813" s="17" t="s">
        <v>517</v>
      </c>
      <c r="C813" s="645" t="s">
        <v>3323</v>
      </c>
      <c r="D813" s="645" t="s">
        <v>3323</v>
      </c>
      <c r="E813" s="645" t="s">
        <v>3323</v>
      </c>
      <c r="F813" s="10" t="s">
        <v>2945</v>
      </c>
      <c r="G813" s="10" t="s">
        <v>3538</v>
      </c>
    </row>
    <row r="814" spans="2:7" x14ac:dyDescent="0.3">
      <c r="B814" s="18" t="s">
        <v>517</v>
      </c>
      <c r="C814" s="19" t="s">
        <v>517</v>
      </c>
      <c r="D814" s="644" t="s">
        <v>3334</v>
      </c>
      <c r="E814" s="644" t="s">
        <v>3334</v>
      </c>
      <c r="F814" s="4" t="s">
        <v>993</v>
      </c>
      <c r="G814" s="4" t="s">
        <v>3539</v>
      </c>
    </row>
    <row r="815" spans="2:7" x14ac:dyDescent="0.3">
      <c r="B815" s="18" t="s">
        <v>517</v>
      </c>
      <c r="C815" s="19" t="s">
        <v>517</v>
      </c>
      <c r="D815" s="644" t="s">
        <v>3335</v>
      </c>
      <c r="E815" s="644" t="s">
        <v>3335</v>
      </c>
      <c r="F815" s="4" t="s">
        <v>1005</v>
      </c>
      <c r="G815" s="4" t="s">
        <v>3540</v>
      </c>
    </row>
    <row r="816" spans="2:7" x14ac:dyDescent="0.3">
      <c r="B816" s="18" t="s">
        <v>517</v>
      </c>
      <c r="C816" s="19" t="s">
        <v>517</v>
      </c>
      <c r="D816" s="644" t="s">
        <v>3336</v>
      </c>
      <c r="E816" s="644" t="s">
        <v>3336</v>
      </c>
      <c r="F816" s="4" t="s">
        <v>1020</v>
      </c>
      <c r="G816" s="4" t="s">
        <v>3541</v>
      </c>
    </row>
    <row r="817" spans="2:7" x14ac:dyDescent="0.3">
      <c r="B817" s="18" t="s">
        <v>517</v>
      </c>
      <c r="C817" s="19" t="s">
        <v>517</v>
      </c>
      <c r="D817" s="644" t="s">
        <v>3337</v>
      </c>
      <c r="E817" s="644" t="s">
        <v>3337</v>
      </c>
      <c r="F817" s="4">
        <v>0</v>
      </c>
      <c r="G817" s="4">
        <v>0</v>
      </c>
    </row>
    <row r="818" spans="2:7" x14ac:dyDescent="0.3">
      <c r="B818" s="18" t="s">
        <v>517</v>
      </c>
      <c r="C818" s="19" t="s">
        <v>517</v>
      </c>
      <c r="D818" s="644" t="s">
        <v>3338</v>
      </c>
      <c r="E818" s="644" t="s">
        <v>3338</v>
      </c>
      <c r="F818" s="4">
        <v>0</v>
      </c>
      <c r="G818" s="4">
        <v>0</v>
      </c>
    </row>
    <row r="819" spans="2:7" x14ac:dyDescent="0.3">
      <c r="B819" s="18" t="s">
        <v>517</v>
      </c>
      <c r="C819" s="19" t="s">
        <v>517</v>
      </c>
      <c r="D819" s="644" t="s">
        <v>3339</v>
      </c>
      <c r="E819" s="644" t="s">
        <v>3339</v>
      </c>
      <c r="F819" s="4">
        <v>0</v>
      </c>
      <c r="G819" s="4">
        <v>0</v>
      </c>
    </row>
    <row r="820" spans="2:7" x14ac:dyDescent="0.3">
      <c r="B820" s="18" t="s">
        <v>517</v>
      </c>
      <c r="C820" s="19" t="s">
        <v>517</v>
      </c>
      <c r="D820" s="644" t="s">
        <v>3340</v>
      </c>
      <c r="E820" s="644" t="s">
        <v>3340</v>
      </c>
      <c r="F820" s="4">
        <v>0</v>
      </c>
      <c r="G820" s="4">
        <v>0</v>
      </c>
    </row>
    <row r="821" spans="2:7" x14ac:dyDescent="0.3">
      <c r="B821" s="18" t="s">
        <v>517</v>
      </c>
      <c r="C821" s="19" t="s">
        <v>517</v>
      </c>
      <c r="D821" s="644" t="s">
        <v>3341</v>
      </c>
      <c r="E821" s="644" t="s">
        <v>3341</v>
      </c>
      <c r="F821" s="4">
        <v>0</v>
      </c>
      <c r="G821" s="4">
        <v>0</v>
      </c>
    </row>
    <row r="822" spans="2:7" x14ac:dyDescent="0.3">
      <c r="B822" s="18" t="s">
        <v>517</v>
      </c>
      <c r="C822" s="19" t="s">
        <v>517</v>
      </c>
      <c r="D822" s="644" t="s">
        <v>3342</v>
      </c>
      <c r="E822" s="644" t="s">
        <v>3342</v>
      </c>
      <c r="F822" s="4">
        <v>0</v>
      </c>
      <c r="G822" s="4">
        <v>0</v>
      </c>
    </row>
    <row r="823" spans="2:7" x14ac:dyDescent="0.3">
      <c r="B823" s="18" t="s">
        <v>517</v>
      </c>
      <c r="C823" s="19" t="s">
        <v>517</v>
      </c>
      <c r="D823" s="644" t="s">
        <v>3343</v>
      </c>
      <c r="E823" s="644" t="s">
        <v>3343</v>
      </c>
      <c r="F823" s="4">
        <v>0</v>
      </c>
      <c r="G823" s="4">
        <v>0</v>
      </c>
    </row>
    <row r="824" spans="2:7" x14ac:dyDescent="0.3">
      <c r="B824" s="18" t="s">
        <v>517</v>
      </c>
      <c r="C824" s="19" t="s">
        <v>517</v>
      </c>
      <c r="D824" s="644" t="s">
        <v>3344</v>
      </c>
      <c r="E824" s="644" t="s">
        <v>3344</v>
      </c>
      <c r="F824" s="4">
        <v>0</v>
      </c>
      <c r="G824" s="4">
        <v>0</v>
      </c>
    </row>
    <row r="825" spans="2:7" x14ac:dyDescent="0.3">
      <c r="B825" s="18" t="s">
        <v>517</v>
      </c>
      <c r="C825" s="19" t="s">
        <v>517</v>
      </c>
      <c r="D825" s="644" t="s">
        <v>3345</v>
      </c>
      <c r="E825" s="644" t="s">
        <v>3345</v>
      </c>
      <c r="F825" s="4">
        <v>0</v>
      </c>
      <c r="G825" s="4">
        <v>0</v>
      </c>
    </row>
    <row r="826" spans="2:7" x14ac:dyDescent="0.3">
      <c r="B826" s="18" t="s">
        <v>517</v>
      </c>
      <c r="C826" s="19" t="s">
        <v>517</v>
      </c>
      <c r="D826" s="644" t="s">
        <v>3346</v>
      </c>
      <c r="E826" s="644" t="s">
        <v>3346</v>
      </c>
      <c r="F826" s="4">
        <v>0</v>
      </c>
      <c r="G826" s="4">
        <v>0</v>
      </c>
    </row>
    <row r="827" spans="2:7" x14ac:dyDescent="0.3">
      <c r="B827" s="18" t="s">
        <v>517</v>
      </c>
      <c r="C827" s="19" t="s">
        <v>517</v>
      </c>
      <c r="D827" s="644" t="s">
        <v>3347</v>
      </c>
      <c r="E827" s="644" t="s">
        <v>3347</v>
      </c>
      <c r="F827" s="4">
        <v>0</v>
      </c>
      <c r="G827" s="4">
        <v>0</v>
      </c>
    </row>
    <row r="828" spans="2:7" x14ac:dyDescent="0.3">
      <c r="B828" s="18" t="s">
        <v>517</v>
      </c>
      <c r="C828" s="19" t="s">
        <v>517</v>
      </c>
      <c r="D828" s="644" t="s">
        <v>3348</v>
      </c>
      <c r="E828" s="644" t="s">
        <v>3348</v>
      </c>
      <c r="F828" s="4">
        <v>0</v>
      </c>
      <c r="G828" s="4">
        <v>0</v>
      </c>
    </row>
    <row r="829" spans="2:7" x14ac:dyDescent="0.3">
      <c r="B829" s="18" t="s">
        <v>517</v>
      </c>
      <c r="C829" s="19" t="s">
        <v>517</v>
      </c>
      <c r="D829" s="644" t="s">
        <v>3349</v>
      </c>
      <c r="E829" s="644" t="s">
        <v>3349</v>
      </c>
      <c r="F829" s="4">
        <v>0</v>
      </c>
      <c r="G829" s="4">
        <v>0</v>
      </c>
    </row>
    <row r="830" spans="2:7" x14ac:dyDescent="0.3">
      <c r="B830" s="642" t="s">
        <v>3313</v>
      </c>
      <c r="C830" s="642" t="s">
        <v>3313</v>
      </c>
      <c r="D830" s="642" t="s">
        <v>3313</v>
      </c>
      <c r="E830" s="642" t="s">
        <v>3313</v>
      </c>
      <c r="F830" s="10" t="s">
        <v>1053</v>
      </c>
      <c r="G830" s="10" t="s">
        <v>3542</v>
      </c>
    </row>
    <row r="831" spans="2:7" x14ac:dyDescent="0.3">
      <c r="B831" s="643" t="s">
        <v>517</v>
      </c>
      <c r="C831" s="643" t="s">
        <v>517</v>
      </c>
      <c r="D831" s="643" t="s">
        <v>517</v>
      </c>
      <c r="E831" s="643" t="s">
        <v>517</v>
      </c>
      <c r="F831" s="4" t="s">
        <v>517</v>
      </c>
      <c r="G831" s="4" t="s">
        <v>517</v>
      </c>
    </row>
    <row r="832" spans="2:7" x14ac:dyDescent="0.3">
      <c r="B832" s="642" t="s">
        <v>3314</v>
      </c>
      <c r="C832" s="642" t="s">
        <v>3314</v>
      </c>
      <c r="D832" s="642" t="s">
        <v>3314</v>
      </c>
      <c r="E832" s="642" t="s">
        <v>3314</v>
      </c>
      <c r="F832" s="10" t="s">
        <v>517</v>
      </c>
      <c r="G832" s="10" t="s">
        <v>517</v>
      </c>
    </row>
    <row r="833" spans="2:7" x14ac:dyDescent="0.3">
      <c r="B833" s="17" t="s">
        <v>517</v>
      </c>
      <c r="C833" s="645" t="s">
        <v>3322</v>
      </c>
      <c r="D833" s="645" t="s">
        <v>3322</v>
      </c>
      <c r="E833" s="645" t="s">
        <v>3322</v>
      </c>
      <c r="F833" s="10">
        <v>0</v>
      </c>
      <c r="G833" s="10">
        <v>0</v>
      </c>
    </row>
    <row r="834" spans="2:7" x14ac:dyDescent="0.3">
      <c r="B834" s="18" t="s">
        <v>517</v>
      </c>
      <c r="C834" s="19" t="s">
        <v>517</v>
      </c>
      <c r="D834" s="644" t="s">
        <v>3350</v>
      </c>
      <c r="E834" s="644" t="s">
        <v>3350</v>
      </c>
      <c r="F834" s="4">
        <v>0</v>
      </c>
      <c r="G834" s="4">
        <v>0</v>
      </c>
    </row>
    <row r="835" spans="2:7" x14ac:dyDescent="0.3">
      <c r="B835" s="18" t="s">
        <v>517</v>
      </c>
      <c r="C835" s="19" t="s">
        <v>517</v>
      </c>
      <c r="D835" s="644" t="s">
        <v>3351</v>
      </c>
      <c r="E835" s="644" t="s">
        <v>3351</v>
      </c>
      <c r="F835" s="4">
        <v>0</v>
      </c>
      <c r="G835" s="4">
        <v>0</v>
      </c>
    </row>
    <row r="836" spans="2:7" x14ac:dyDescent="0.3">
      <c r="B836" s="18" t="s">
        <v>517</v>
      </c>
      <c r="C836" s="19" t="s">
        <v>517</v>
      </c>
      <c r="D836" s="644" t="s">
        <v>3352</v>
      </c>
      <c r="E836" s="644" t="s">
        <v>3352</v>
      </c>
      <c r="F836" s="4">
        <v>0</v>
      </c>
      <c r="G836" s="4">
        <v>0</v>
      </c>
    </row>
    <row r="837" spans="2:7" x14ac:dyDescent="0.3">
      <c r="B837" s="643" t="s">
        <v>517</v>
      </c>
      <c r="C837" s="643" t="s">
        <v>517</v>
      </c>
      <c r="D837" s="643" t="s">
        <v>517</v>
      </c>
      <c r="E837" s="643" t="s">
        <v>517</v>
      </c>
      <c r="F837" s="4" t="s">
        <v>517</v>
      </c>
      <c r="G837" s="4" t="s">
        <v>517</v>
      </c>
    </row>
    <row r="838" spans="2:7" x14ac:dyDescent="0.3">
      <c r="B838" s="17" t="s">
        <v>517</v>
      </c>
      <c r="C838" s="645" t="s">
        <v>3323</v>
      </c>
      <c r="D838" s="645" t="s">
        <v>3323</v>
      </c>
      <c r="E838" s="645" t="s">
        <v>3323</v>
      </c>
      <c r="F838" s="10" t="s">
        <v>1053</v>
      </c>
      <c r="G838" s="10" t="s">
        <v>3542</v>
      </c>
    </row>
    <row r="839" spans="2:7" x14ac:dyDescent="0.3">
      <c r="B839" s="18" t="s">
        <v>517</v>
      </c>
      <c r="C839" s="19" t="s">
        <v>517</v>
      </c>
      <c r="D839" s="644" t="s">
        <v>3350</v>
      </c>
      <c r="E839" s="644" t="s">
        <v>3350</v>
      </c>
      <c r="F839" s="4">
        <v>0</v>
      </c>
      <c r="G839" s="4">
        <v>0</v>
      </c>
    </row>
    <row r="840" spans="2:7" x14ac:dyDescent="0.3">
      <c r="B840" s="18" t="s">
        <v>517</v>
      </c>
      <c r="C840" s="19" t="s">
        <v>517</v>
      </c>
      <c r="D840" s="644" t="s">
        <v>3351</v>
      </c>
      <c r="E840" s="644" t="s">
        <v>3351</v>
      </c>
      <c r="F840" s="4" t="s">
        <v>1053</v>
      </c>
      <c r="G840" s="4" t="s">
        <v>3542</v>
      </c>
    </row>
    <row r="841" spans="2:7" x14ac:dyDescent="0.3">
      <c r="B841" s="18" t="s">
        <v>517</v>
      </c>
      <c r="C841" s="19" t="s">
        <v>517</v>
      </c>
      <c r="D841" s="644" t="s">
        <v>3353</v>
      </c>
      <c r="E841" s="644" t="s">
        <v>3353</v>
      </c>
      <c r="F841" s="4">
        <v>0</v>
      </c>
      <c r="G841" s="4">
        <v>0</v>
      </c>
    </row>
    <row r="842" spans="2:7" x14ac:dyDescent="0.3">
      <c r="B842" s="642" t="s">
        <v>3315</v>
      </c>
      <c r="C842" s="642" t="s">
        <v>3315</v>
      </c>
      <c r="D842" s="642" t="s">
        <v>3315</v>
      </c>
      <c r="E842" s="642" t="s">
        <v>3315</v>
      </c>
      <c r="F842" s="10" t="s">
        <v>3400</v>
      </c>
      <c r="G842" s="10" t="s">
        <v>3543</v>
      </c>
    </row>
    <row r="843" spans="2:7" x14ac:dyDescent="0.3">
      <c r="B843" s="643" t="s">
        <v>517</v>
      </c>
      <c r="C843" s="643" t="s">
        <v>517</v>
      </c>
      <c r="D843" s="643" t="s">
        <v>517</v>
      </c>
      <c r="E843" s="643" t="s">
        <v>517</v>
      </c>
      <c r="F843" s="4" t="s">
        <v>517</v>
      </c>
      <c r="G843" s="4" t="s">
        <v>517</v>
      </c>
    </row>
    <row r="844" spans="2:7" x14ac:dyDescent="0.3">
      <c r="B844" s="642" t="s">
        <v>3316</v>
      </c>
      <c r="C844" s="642" t="s">
        <v>3316</v>
      </c>
      <c r="D844" s="642" t="s">
        <v>3316</v>
      </c>
      <c r="E844" s="642" t="s">
        <v>3316</v>
      </c>
      <c r="F844" s="10" t="s">
        <v>517</v>
      </c>
      <c r="G844" s="10" t="s">
        <v>517</v>
      </c>
    </row>
    <row r="845" spans="2:7" x14ac:dyDescent="0.3">
      <c r="B845" s="17" t="s">
        <v>517</v>
      </c>
      <c r="C845" s="645" t="s">
        <v>3322</v>
      </c>
      <c r="D845" s="645" t="s">
        <v>3322</v>
      </c>
      <c r="E845" s="645" t="s">
        <v>3322</v>
      </c>
      <c r="F845" s="10">
        <v>0</v>
      </c>
      <c r="G845" s="10">
        <v>0</v>
      </c>
    </row>
    <row r="846" spans="2:7" x14ac:dyDescent="0.3">
      <c r="B846" s="18" t="s">
        <v>517</v>
      </c>
      <c r="C846" s="19" t="s">
        <v>517</v>
      </c>
      <c r="D846" s="644" t="s">
        <v>3354</v>
      </c>
      <c r="E846" s="644" t="s">
        <v>3354</v>
      </c>
      <c r="F846" s="4">
        <v>0</v>
      </c>
      <c r="G846" s="4">
        <v>0</v>
      </c>
    </row>
    <row r="847" spans="2:7" x14ac:dyDescent="0.3">
      <c r="B847" s="18" t="s">
        <v>517</v>
      </c>
      <c r="C847" s="19" t="s">
        <v>517</v>
      </c>
      <c r="D847" s="19" t="s">
        <v>517</v>
      </c>
      <c r="E847" s="20" t="s">
        <v>3358</v>
      </c>
      <c r="F847" s="4">
        <v>0</v>
      </c>
      <c r="G847" s="4">
        <v>0</v>
      </c>
    </row>
    <row r="848" spans="2:7" x14ac:dyDescent="0.3">
      <c r="B848" s="18" t="s">
        <v>517</v>
      </c>
      <c r="C848" s="19" t="s">
        <v>517</v>
      </c>
      <c r="D848" s="19" t="s">
        <v>517</v>
      </c>
      <c r="E848" s="20" t="s">
        <v>3359</v>
      </c>
      <c r="F848" s="4">
        <v>0</v>
      </c>
      <c r="G848" s="4">
        <v>0</v>
      </c>
    </row>
    <row r="849" spans="2:7" x14ac:dyDescent="0.3">
      <c r="B849" s="18" t="s">
        <v>517</v>
      </c>
      <c r="C849" s="19" t="s">
        <v>517</v>
      </c>
      <c r="D849" s="644" t="s">
        <v>3355</v>
      </c>
      <c r="E849" s="644" t="s">
        <v>3355</v>
      </c>
      <c r="F849" s="4">
        <v>0</v>
      </c>
      <c r="G849" s="4">
        <v>0</v>
      </c>
    </row>
    <row r="850" spans="2:7" x14ac:dyDescent="0.3">
      <c r="B850" s="643" t="s">
        <v>517</v>
      </c>
      <c r="C850" s="643" t="s">
        <v>517</v>
      </c>
      <c r="D850" s="643" t="s">
        <v>517</v>
      </c>
      <c r="E850" s="643" t="s">
        <v>517</v>
      </c>
      <c r="F850" s="4" t="s">
        <v>517</v>
      </c>
      <c r="G850" s="4" t="s">
        <v>517</v>
      </c>
    </row>
    <row r="851" spans="2:7" x14ac:dyDescent="0.3">
      <c r="B851" s="17" t="s">
        <v>517</v>
      </c>
      <c r="C851" s="645" t="s">
        <v>3323</v>
      </c>
      <c r="D851" s="645" t="s">
        <v>3323</v>
      </c>
      <c r="E851" s="645" t="s">
        <v>3323</v>
      </c>
      <c r="F851" s="10">
        <v>0</v>
      </c>
      <c r="G851" s="10">
        <v>0</v>
      </c>
    </row>
    <row r="852" spans="2:7" x14ac:dyDescent="0.3">
      <c r="B852" s="18" t="s">
        <v>517</v>
      </c>
      <c r="C852" s="19" t="s">
        <v>517</v>
      </c>
      <c r="D852" s="644" t="s">
        <v>3356</v>
      </c>
      <c r="E852" s="644" t="s">
        <v>3356</v>
      </c>
      <c r="F852" s="4">
        <v>0</v>
      </c>
      <c r="G852" s="4">
        <v>0</v>
      </c>
    </row>
    <row r="853" spans="2:7" x14ac:dyDescent="0.3">
      <c r="B853" s="18" t="s">
        <v>517</v>
      </c>
      <c r="C853" s="19" t="s">
        <v>517</v>
      </c>
      <c r="D853" s="19" t="s">
        <v>517</v>
      </c>
      <c r="E853" s="20" t="s">
        <v>3358</v>
      </c>
      <c r="F853" s="4">
        <v>0</v>
      </c>
      <c r="G853" s="4">
        <v>0</v>
      </c>
    </row>
    <row r="854" spans="2:7" x14ac:dyDescent="0.3">
      <c r="B854" s="18" t="s">
        <v>517</v>
      </c>
      <c r="C854" s="19" t="s">
        <v>517</v>
      </c>
      <c r="D854" s="19" t="s">
        <v>517</v>
      </c>
      <c r="E854" s="20" t="s">
        <v>3359</v>
      </c>
      <c r="F854" s="4">
        <v>0</v>
      </c>
      <c r="G854" s="4">
        <v>0</v>
      </c>
    </row>
    <row r="855" spans="2:7" x14ac:dyDescent="0.3">
      <c r="B855" s="18" t="s">
        <v>517</v>
      </c>
      <c r="C855" s="19" t="s">
        <v>517</v>
      </c>
      <c r="D855" s="644" t="s">
        <v>3357</v>
      </c>
      <c r="E855" s="644" t="s">
        <v>3357</v>
      </c>
      <c r="F855" s="4">
        <v>0</v>
      </c>
      <c r="G855" s="4">
        <v>0</v>
      </c>
    </row>
    <row r="856" spans="2:7" x14ac:dyDescent="0.3">
      <c r="B856" s="642" t="s">
        <v>3317</v>
      </c>
      <c r="C856" s="642" t="s">
        <v>3317</v>
      </c>
      <c r="D856" s="642" t="s">
        <v>3317</v>
      </c>
      <c r="E856" s="642" t="s">
        <v>3317</v>
      </c>
      <c r="F856" s="10">
        <v>0</v>
      </c>
      <c r="G856" s="10">
        <v>0</v>
      </c>
    </row>
    <row r="857" spans="2:7" x14ac:dyDescent="0.3">
      <c r="B857" s="643" t="s">
        <v>517</v>
      </c>
      <c r="C857" s="643" t="s">
        <v>517</v>
      </c>
      <c r="D857" s="643" t="s">
        <v>517</v>
      </c>
      <c r="E857" s="643" t="s">
        <v>517</v>
      </c>
      <c r="F857" s="4" t="s">
        <v>517</v>
      </c>
      <c r="G857" s="4" t="s">
        <v>517</v>
      </c>
    </row>
    <row r="858" spans="2:7" x14ac:dyDescent="0.3">
      <c r="B858" s="642" t="s">
        <v>3318</v>
      </c>
      <c r="C858" s="642" t="s">
        <v>3318</v>
      </c>
      <c r="D858" s="642" t="s">
        <v>3318</v>
      </c>
      <c r="E858" s="642" t="s">
        <v>3318</v>
      </c>
      <c r="F858" s="10">
        <v>0</v>
      </c>
      <c r="G858" s="10">
        <v>0</v>
      </c>
    </row>
    <row r="859" spans="2:7" x14ac:dyDescent="0.3">
      <c r="B859" s="643" t="s">
        <v>517</v>
      </c>
      <c r="C859" s="643" t="s">
        <v>517</v>
      </c>
      <c r="D859" s="643" t="s">
        <v>517</v>
      </c>
      <c r="E859" s="643" t="s">
        <v>517</v>
      </c>
      <c r="F859" s="4" t="s">
        <v>517</v>
      </c>
      <c r="G859" s="4" t="s">
        <v>517</v>
      </c>
    </row>
    <row r="860" spans="2:7" x14ac:dyDescent="0.3">
      <c r="B860" s="642" t="s">
        <v>3319</v>
      </c>
      <c r="C860" s="642" t="s">
        <v>3319</v>
      </c>
      <c r="D860" s="642" t="s">
        <v>3319</v>
      </c>
      <c r="E860" s="642" t="s">
        <v>3319</v>
      </c>
      <c r="F860" s="10">
        <v>0</v>
      </c>
      <c r="G860" s="10">
        <v>0</v>
      </c>
    </row>
    <row r="861" spans="2:7" x14ac:dyDescent="0.3">
      <c r="B861" s="643" t="s">
        <v>517</v>
      </c>
      <c r="C861" s="643" t="s">
        <v>517</v>
      </c>
      <c r="D861" s="643" t="s">
        <v>517</v>
      </c>
      <c r="E861" s="643" t="s">
        <v>517</v>
      </c>
      <c r="F861" s="4" t="s">
        <v>517</v>
      </c>
      <c r="G861" s="4" t="s">
        <v>517</v>
      </c>
    </row>
    <row r="862" spans="2:7" x14ac:dyDescent="0.3">
      <c r="B862" s="642" t="s">
        <v>3320</v>
      </c>
      <c r="C862" s="642" t="s">
        <v>3320</v>
      </c>
      <c r="D862" s="642" t="s">
        <v>3320</v>
      </c>
      <c r="E862" s="642" t="s">
        <v>3320</v>
      </c>
      <c r="F862" s="10">
        <v>0</v>
      </c>
      <c r="G862" s="10">
        <v>0</v>
      </c>
    </row>
    <row r="863" spans="2:7" x14ac:dyDescent="0.3">
      <c r="B863" s="643" t="s">
        <v>517</v>
      </c>
      <c r="C863" s="643" t="s">
        <v>517</v>
      </c>
      <c r="D863" s="643" t="s">
        <v>517</v>
      </c>
      <c r="E863" s="643" t="s">
        <v>517</v>
      </c>
      <c r="F863" s="4" t="s">
        <v>517</v>
      </c>
      <c r="G863" s="4" t="s">
        <v>517</v>
      </c>
    </row>
    <row r="864" spans="2:7" x14ac:dyDescent="0.3">
      <c r="B864" s="21" t="s">
        <v>517</v>
      </c>
      <c r="C864" s="21" t="s">
        <v>517</v>
      </c>
      <c r="D864" s="21" t="s">
        <v>517</v>
      </c>
      <c r="E864" s="21" t="s">
        <v>517</v>
      </c>
      <c r="F864" s="24" t="s">
        <v>517</v>
      </c>
      <c r="G864" s="24" t="s">
        <v>517</v>
      </c>
    </row>
    <row r="865" spans="2:8" x14ac:dyDescent="0.3">
      <c r="B865" s="22" t="s">
        <v>517</v>
      </c>
      <c r="C865" s="22" t="s">
        <v>517</v>
      </c>
      <c r="D865" s="22" t="s">
        <v>517</v>
      </c>
      <c r="E865" s="22" t="s">
        <v>517</v>
      </c>
      <c r="F865" s="25" t="s">
        <v>517</v>
      </c>
      <c r="G865" s="25" t="s">
        <v>517</v>
      </c>
    </row>
    <row r="866" spans="2:8" x14ac:dyDescent="0.3">
      <c r="B866" s="23" t="s">
        <v>517</v>
      </c>
      <c r="C866" s="23" t="s">
        <v>517</v>
      </c>
      <c r="D866" s="23" t="s">
        <v>517</v>
      </c>
      <c r="E866" s="23" t="s">
        <v>517</v>
      </c>
      <c r="F866" s="26" t="s">
        <v>517</v>
      </c>
      <c r="G866" s="26" t="s">
        <v>517</v>
      </c>
    </row>
    <row r="867" spans="2:8" x14ac:dyDescent="0.3">
      <c r="B867" s="646" t="s">
        <v>13</v>
      </c>
      <c r="C867" s="646" t="s">
        <v>13</v>
      </c>
      <c r="D867" s="646" t="s">
        <v>13</v>
      </c>
      <c r="E867" s="646" t="s">
        <v>13</v>
      </c>
      <c r="F867" s="646" t="s">
        <v>13</v>
      </c>
      <c r="G867" s="646" t="s">
        <v>13</v>
      </c>
      <c r="H867" s="27"/>
    </row>
    <row r="868" spans="2:8" x14ac:dyDescent="0.3">
      <c r="B868" s="647" t="s">
        <v>3308</v>
      </c>
      <c r="C868" s="647" t="s">
        <v>3308</v>
      </c>
      <c r="D868" s="647" t="s">
        <v>3308</v>
      </c>
      <c r="E868" s="647" t="s">
        <v>3308</v>
      </c>
      <c r="F868" s="647" t="s">
        <v>3308</v>
      </c>
      <c r="G868" s="647" t="s">
        <v>3308</v>
      </c>
      <c r="H868" s="27"/>
    </row>
    <row r="869" spans="2:8" x14ac:dyDescent="0.3">
      <c r="B869" s="647" t="s">
        <v>3309</v>
      </c>
      <c r="C869" s="647" t="s">
        <v>3309</v>
      </c>
      <c r="D869" s="647" t="s">
        <v>3309</v>
      </c>
      <c r="E869" s="647" t="s">
        <v>3309</v>
      </c>
      <c r="F869" s="647" t="s">
        <v>3309</v>
      </c>
      <c r="G869" s="647" t="s">
        <v>3309</v>
      </c>
      <c r="H869" s="27"/>
    </row>
    <row r="870" spans="2:8" x14ac:dyDescent="0.3">
      <c r="B870" s="648" t="s">
        <v>3310</v>
      </c>
      <c r="C870" s="648" t="s">
        <v>3310</v>
      </c>
      <c r="D870" s="648" t="s">
        <v>3310</v>
      </c>
      <c r="E870" s="648" t="s">
        <v>3310</v>
      </c>
      <c r="F870" s="648" t="s">
        <v>3310</v>
      </c>
      <c r="G870" s="648" t="s">
        <v>3310</v>
      </c>
      <c r="H870" s="27"/>
    </row>
    <row r="871" spans="2:8" x14ac:dyDescent="0.3">
      <c r="B871" s="641" t="s">
        <v>3311</v>
      </c>
      <c r="C871" s="641" t="s">
        <v>3311</v>
      </c>
      <c r="D871" s="641" t="s">
        <v>3311</v>
      </c>
      <c r="E871" s="641" t="s">
        <v>3311</v>
      </c>
      <c r="F871" s="14">
        <v>2026</v>
      </c>
      <c r="G871" s="14">
        <v>2025</v>
      </c>
    </row>
    <row r="872" spans="2:8" x14ac:dyDescent="0.3">
      <c r="B872" s="642" t="s">
        <v>3312</v>
      </c>
      <c r="C872" s="642" t="s">
        <v>3312</v>
      </c>
      <c r="D872" s="642" t="s">
        <v>3312</v>
      </c>
      <c r="E872" s="642" t="s">
        <v>3312</v>
      </c>
      <c r="F872" s="10" t="s">
        <v>517</v>
      </c>
      <c r="G872" s="10" t="s">
        <v>517</v>
      </c>
    </row>
    <row r="873" spans="2:8" x14ac:dyDescent="0.3">
      <c r="B873" s="17" t="s">
        <v>517</v>
      </c>
      <c r="C873" s="645" t="s">
        <v>3322</v>
      </c>
      <c r="D873" s="645" t="s">
        <v>3322</v>
      </c>
      <c r="E873" s="645" t="s">
        <v>3322</v>
      </c>
      <c r="F873" s="10" t="s">
        <v>66</v>
      </c>
      <c r="G873" s="10" t="s">
        <v>3544</v>
      </c>
    </row>
    <row r="874" spans="2:8" x14ac:dyDescent="0.3">
      <c r="B874" s="18" t="s">
        <v>517</v>
      </c>
      <c r="C874" s="19" t="s">
        <v>517</v>
      </c>
      <c r="D874" s="644" t="s">
        <v>3324</v>
      </c>
      <c r="E874" s="644" t="s">
        <v>3324</v>
      </c>
      <c r="F874" s="4">
        <v>0</v>
      </c>
      <c r="G874" s="4">
        <v>0</v>
      </c>
    </row>
    <row r="875" spans="2:8" x14ac:dyDescent="0.3">
      <c r="B875" s="18" t="s">
        <v>517</v>
      </c>
      <c r="C875" s="19" t="s">
        <v>517</v>
      </c>
      <c r="D875" s="644" t="s">
        <v>3325</v>
      </c>
      <c r="E875" s="644" t="s">
        <v>3325</v>
      </c>
      <c r="F875" s="4">
        <v>0</v>
      </c>
      <c r="G875" s="4">
        <v>0</v>
      </c>
    </row>
    <row r="876" spans="2:8" x14ac:dyDescent="0.3">
      <c r="B876" s="18" t="s">
        <v>517</v>
      </c>
      <c r="C876" s="19" t="s">
        <v>517</v>
      </c>
      <c r="D876" s="644" t="s">
        <v>3326</v>
      </c>
      <c r="E876" s="644" t="s">
        <v>3326</v>
      </c>
      <c r="F876" s="4">
        <v>0</v>
      </c>
      <c r="G876" s="4">
        <v>0</v>
      </c>
    </row>
    <row r="877" spans="2:8" x14ac:dyDescent="0.3">
      <c r="B877" s="18" t="s">
        <v>517</v>
      </c>
      <c r="C877" s="19" t="s">
        <v>517</v>
      </c>
      <c r="D877" s="644" t="s">
        <v>3327</v>
      </c>
      <c r="E877" s="644" t="s">
        <v>3327</v>
      </c>
      <c r="F877" s="4">
        <v>0</v>
      </c>
      <c r="G877" s="4">
        <v>0</v>
      </c>
    </row>
    <row r="878" spans="2:8" x14ac:dyDescent="0.3">
      <c r="B878" s="18" t="s">
        <v>517</v>
      </c>
      <c r="C878" s="19" t="s">
        <v>517</v>
      </c>
      <c r="D878" s="644" t="s">
        <v>3328</v>
      </c>
      <c r="E878" s="644" t="s">
        <v>3328</v>
      </c>
      <c r="F878" s="4">
        <v>0</v>
      </c>
      <c r="G878" s="4">
        <v>0</v>
      </c>
    </row>
    <row r="879" spans="2:8" x14ac:dyDescent="0.3">
      <c r="B879" s="18" t="s">
        <v>517</v>
      </c>
      <c r="C879" s="19" t="s">
        <v>517</v>
      </c>
      <c r="D879" s="644" t="s">
        <v>3329</v>
      </c>
      <c r="E879" s="644" t="s">
        <v>3329</v>
      </c>
      <c r="F879" s="4">
        <v>0</v>
      </c>
      <c r="G879" s="4">
        <v>0</v>
      </c>
    </row>
    <row r="880" spans="2:8" x14ac:dyDescent="0.3">
      <c r="B880" s="18" t="s">
        <v>517</v>
      </c>
      <c r="C880" s="19" t="s">
        <v>517</v>
      </c>
      <c r="D880" s="644" t="s">
        <v>3330</v>
      </c>
      <c r="E880" s="644" t="s">
        <v>3330</v>
      </c>
      <c r="F880" s="4">
        <v>0</v>
      </c>
      <c r="G880" s="4" t="s">
        <v>3545</v>
      </c>
    </row>
    <row r="881" spans="2:7" x14ac:dyDescent="0.3">
      <c r="B881" s="18" t="s">
        <v>517</v>
      </c>
      <c r="C881" s="19" t="s">
        <v>517</v>
      </c>
      <c r="D881" s="644" t="s">
        <v>3331</v>
      </c>
      <c r="E881" s="644" t="s">
        <v>3331</v>
      </c>
      <c r="F881" s="4">
        <v>0</v>
      </c>
      <c r="G881" s="4">
        <v>0</v>
      </c>
    </row>
    <row r="882" spans="2:7" x14ac:dyDescent="0.3">
      <c r="B882" s="18" t="s">
        <v>517</v>
      </c>
      <c r="C882" s="19" t="s">
        <v>517</v>
      </c>
      <c r="D882" s="644" t="s">
        <v>3332</v>
      </c>
      <c r="E882" s="644" t="s">
        <v>3332</v>
      </c>
      <c r="F882" s="4" t="s">
        <v>66</v>
      </c>
      <c r="G882" s="4" t="s">
        <v>3546</v>
      </c>
    </row>
    <row r="883" spans="2:7" x14ac:dyDescent="0.3">
      <c r="B883" s="18" t="s">
        <v>517</v>
      </c>
      <c r="C883" s="19" t="s">
        <v>517</v>
      </c>
      <c r="D883" s="644" t="s">
        <v>3333</v>
      </c>
      <c r="E883" s="644" t="s">
        <v>3333</v>
      </c>
      <c r="F883" s="4">
        <v>0</v>
      </c>
      <c r="G883" s="4">
        <v>0</v>
      </c>
    </row>
    <row r="884" spans="2:7" x14ac:dyDescent="0.3">
      <c r="B884" s="643" t="s">
        <v>517</v>
      </c>
      <c r="C884" s="643" t="s">
        <v>517</v>
      </c>
      <c r="D884" s="643" t="s">
        <v>517</v>
      </c>
      <c r="E884" s="643" t="s">
        <v>517</v>
      </c>
      <c r="F884" s="4" t="s">
        <v>517</v>
      </c>
      <c r="G884" s="4" t="s">
        <v>517</v>
      </c>
    </row>
    <row r="885" spans="2:7" x14ac:dyDescent="0.3">
      <c r="B885" s="17" t="s">
        <v>517</v>
      </c>
      <c r="C885" s="645" t="s">
        <v>3323</v>
      </c>
      <c r="D885" s="645" t="s">
        <v>3323</v>
      </c>
      <c r="E885" s="645" t="s">
        <v>3323</v>
      </c>
      <c r="F885" s="10" t="s">
        <v>66</v>
      </c>
      <c r="G885" s="10" t="s">
        <v>3547</v>
      </c>
    </row>
    <row r="886" spans="2:7" x14ac:dyDescent="0.3">
      <c r="B886" s="18" t="s">
        <v>517</v>
      </c>
      <c r="C886" s="19" t="s">
        <v>517</v>
      </c>
      <c r="D886" s="644" t="s">
        <v>3334</v>
      </c>
      <c r="E886" s="644" t="s">
        <v>3334</v>
      </c>
      <c r="F886" s="4" t="s">
        <v>1055</v>
      </c>
      <c r="G886" s="4" t="s">
        <v>3548</v>
      </c>
    </row>
    <row r="887" spans="2:7" x14ac:dyDescent="0.3">
      <c r="B887" s="18" t="s">
        <v>517</v>
      </c>
      <c r="C887" s="19" t="s">
        <v>517</v>
      </c>
      <c r="D887" s="644" t="s">
        <v>3335</v>
      </c>
      <c r="E887" s="644" t="s">
        <v>3335</v>
      </c>
      <c r="F887" s="4" t="s">
        <v>1065</v>
      </c>
      <c r="G887" s="4" t="s">
        <v>3549</v>
      </c>
    </row>
    <row r="888" spans="2:7" x14ac:dyDescent="0.3">
      <c r="B888" s="18" t="s">
        <v>517</v>
      </c>
      <c r="C888" s="19" t="s">
        <v>517</v>
      </c>
      <c r="D888" s="644" t="s">
        <v>3336</v>
      </c>
      <c r="E888" s="644" t="s">
        <v>3336</v>
      </c>
      <c r="F888" s="4" t="s">
        <v>1069</v>
      </c>
      <c r="G888" s="4" t="s">
        <v>3550</v>
      </c>
    </row>
    <row r="889" spans="2:7" x14ac:dyDescent="0.3">
      <c r="B889" s="18" t="s">
        <v>517</v>
      </c>
      <c r="C889" s="19" t="s">
        <v>517</v>
      </c>
      <c r="D889" s="644" t="s">
        <v>3337</v>
      </c>
      <c r="E889" s="644" t="s">
        <v>3337</v>
      </c>
      <c r="F889" s="4">
        <v>0</v>
      </c>
      <c r="G889" s="4">
        <v>0</v>
      </c>
    </row>
    <row r="890" spans="2:7" x14ac:dyDescent="0.3">
      <c r="B890" s="18" t="s">
        <v>517</v>
      </c>
      <c r="C890" s="19" t="s">
        <v>517</v>
      </c>
      <c r="D890" s="644" t="s">
        <v>3338</v>
      </c>
      <c r="E890" s="644" t="s">
        <v>3338</v>
      </c>
      <c r="F890" s="4">
        <v>0</v>
      </c>
      <c r="G890" s="4">
        <v>0</v>
      </c>
    </row>
    <row r="891" spans="2:7" x14ac:dyDescent="0.3">
      <c r="B891" s="18" t="s">
        <v>517</v>
      </c>
      <c r="C891" s="19" t="s">
        <v>517</v>
      </c>
      <c r="D891" s="644" t="s">
        <v>3339</v>
      </c>
      <c r="E891" s="644" t="s">
        <v>3339</v>
      </c>
      <c r="F891" s="4">
        <v>0</v>
      </c>
      <c r="G891" s="4">
        <v>0</v>
      </c>
    </row>
    <row r="892" spans="2:7" x14ac:dyDescent="0.3">
      <c r="B892" s="18" t="s">
        <v>517</v>
      </c>
      <c r="C892" s="19" t="s">
        <v>517</v>
      </c>
      <c r="D892" s="644" t="s">
        <v>3340</v>
      </c>
      <c r="E892" s="644" t="s">
        <v>3340</v>
      </c>
      <c r="F892" s="4">
        <v>0</v>
      </c>
      <c r="G892" s="4">
        <v>0</v>
      </c>
    </row>
    <row r="893" spans="2:7" x14ac:dyDescent="0.3">
      <c r="B893" s="18" t="s">
        <v>517</v>
      </c>
      <c r="C893" s="19" t="s">
        <v>517</v>
      </c>
      <c r="D893" s="644" t="s">
        <v>3341</v>
      </c>
      <c r="E893" s="644" t="s">
        <v>3341</v>
      </c>
      <c r="F893" s="4">
        <v>0</v>
      </c>
      <c r="G893" s="4">
        <v>0</v>
      </c>
    </row>
    <row r="894" spans="2:7" x14ac:dyDescent="0.3">
      <c r="B894" s="18" t="s">
        <v>517</v>
      </c>
      <c r="C894" s="19" t="s">
        <v>517</v>
      </c>
      <c r="D894" s="644" t="s">
        <v>3342</v>
      </c>
      <c r="E894" s="644" t="s">
        <v>3342</v>
      </c>
      <c r="F894" s="4">
        <v>0</v>
      </c>
      <c r="G894" s="4">
        <v>0</v>
      </c>
    </row>
    <row r="895" spans="2:7" x14ac:dyDescent="0.3">
      <c r="B895" s="18" t="s">
        <v>517</v>
      </c>
      <c r="C895" s="19" t="s">
        <v>517</v>
      </c>
      <c r="D895" s="644" t="s">
        <v>3343</v>
      </c>
      <c r="E895" s="644" t="s">
        <v>3343</v>
      </c>
      <c r="F895" s="4">
        <v>0</v>
      </c>
      <c r="G895" s="4">
        <v>0</v>
      </c>
    </row>
    <row r="896" spans="2:7" x14ac:dyDescent="0.3">
      <c r="B896" s="18" t="s">
        <v>517</v>
      </c>
      <c r="C896" s="19" t="s">
        <v>517</v>
      </c>
      <c r="D896" s="644" t="s">
        <v>3344</v>
      </c>
      <c r="E896" s="644" t="s">
        <v>3344</v>
      </c>
      <c r="F896" s="4">
        <v>0</v>
      </c>
      <c r="G896" s="4">
        <v>0</v>
      </c>
    </row>
    <row r="897" spans="2:7" x14ac:dyDescent="0.3">
      <c r="B897" s="18" t="s">
        <v>517</v>
      </c>
      <c r="C897" s="19" t="s">
        <v>517</v>
      </c>
      <c r="D897" s="644" t="s">
        <v>3345</v>
      </c>
      <c r="E897" s="644" t="s">
        <v>3345</v>
      </c>
      <c r="F897" s="4">
        <v>0</v>
      </c>
      <c r="G897" s="4">
        <v>0</v>
      </c>
    </row>
    <row r="898" spans="2:7" x14ac:dyDescent="0.3">
      <c r="B898" s="18" t="s">
        <v>517</v>
      </c>
      <c r="C898" s="19" t="s">
        <v>517</v>
      </c>
      <c r="D898" s="644" t="s">
        <v>3346</v>
      </c>
      <c r="E898" s="644" t="s">
        <v>3346</v>
      </c>
      <c r="F898" s="4">
        <v>0</v>
      </c>
      <c r="G898" s="4">
        <v>0</v>
      </c>
    </row>
    <row r="899" spans="2:7" x14ac:dyDescent="0.3">
      <c r="B899" s="18" t="s">
        <v>517</v>
      </c>
      <c r="C899" s="19" t="s">
        <v>517</v>
      </c>
      <c r="D899" s="644" t="s">
        <v>3347</v>
      </c>
      <c r="E899" s="644" t="s">
        <v>3347</v>
      </c>
      <c r="F899" s="4">
        <v>0</v>
      </c>
      <c r="G899" s="4">
        <v>0</v>
      </c>
    </row>
    <row r="900" spans="2:7" x14ac:dyDescent="0.3">
      <c r="B900" s="18" t="s">
        <v>517</v>
      </c>
      <c r="C900" s="19" t="s">
        <v>517</v>
      </c>
      <c r="D900" s="644" t="s">
        <v>3348</v>
      </c>
      <c r="E900" s="644" t="s">
        <v>3348</v>
      </c>
      <c r="F900" s="4">
        <v>0</v>
      </c>
      <c r="G900" s="4">
        <v>0</v>
      </c>
    </row>
    <row r="901" spans="2:7" x14ac:dyDescent="0.3">
      <c r="B901" s="18" t="s">
        <v>517</v>
      </c>
      <c r="C901" s="19" t="s">
        <v>517</v>
      </c>
      <c r="D901" s="644" t="s">
        <v>3349</v>
      </c>
      <c r="E901" s="644" t="s">
        <v>3349</v>
      </c>
      <c r="F901" s="4">
        <v>0</v>
      </c>
      <c r="G901" s="4">
        <v>0</v>
      </c>
    </row>
    <row r="902" spans="2:7" x14ac:dyDescent="0.3">
      <c r="B902" s="642" t="s">
        <v>3313</v>
      </c>
      <c r="C902" s="642" t="s">
        <v>3313</v>
      </c>
      <c r="D902" s="642" t="s">
        <v>3313</v>
      </c>
      <c r="E902" s="642" t="s">
        <v>3313</v>
      </c>
      <c r="F902" s="10">
        <v>0</v>
      </c>
      <c r="G902" s="10" t="s">
        <v>3551</v>
      </c>
    </row>
    <row r="903" spans="2:7" x14ac:dyDescent="0.3">
      <c r="B903" s="643" t="s">
        <v>517</v>
      </c>
      <c r="C903" s="643" t="s">
        <v>517</v>
      </c>
      <c r="D903" s="643" t="s">
        <v>517</v>
      </c>
      <c r="E903" s="643" t="s">
        <v>517</v>
      </c>
      <c r="F903" s="4" t="s">
        <v>517</v>
      </c>
      <c r="G903" s="4" t="s">
        <v>517</v>
      </c>
    </row>
    <row r="904" spans="2:7" x14ac:dyDescent="0.3">
      <c r="B904" s="642" t="s">
        <v>3314</v>
      </c>
      <c r="C904" s="642" t="s">
        <v>3314</v>
      </c>
      <c r="D904" s="642" t="s">
        <v>3314</v>
      </c>
      <c r="E904" s="642" t="s">
        <v>3314</v>
      </c>
      <c r="F904" s="10" t="s">
        <v>517</v>
      </c>
      <c r="G904" s="10" t="s">
        <v>517</v>
      </c>
    </row>
    <row r="905" spans="2:7" x14ac:dyDescent="0.3">
      <c r="B905" s="17" t="s">
        <v>517</v>
      </c>
      <c r="C905" s="645" t="s">
        <v>3322</v>
      </c>
      <c r="D905" s="645" t="s">
        <v>3322</v>
      </c>
      <c r="E905" s="645" t="s">
        <v>3322</v>
      </c>
      <c r="F905" s="10">
        <v>0</v>
      </c>
      <c r="G905" s="10">
        <v>0</v>
      </c>
    </row>
    <row r="906" spans="2:7" x14ac:dyDescent="0.3">
      <c r="B906" s="18" t="s">
        <v>517</v>
      </c>
      <c r="C906" s="19" t="s">
        <v>517</v>
      </c>
      <c r="D906" s="644" t="s">
        <v>3350</v>
      </c>
      <c r="E906" s="644" t="s">
        <v>3350</v>
      </c>
      <c r="F906" s="4">
        <v>0</v>
      </c>
      <c r="G906" s="4">
        <v>0</v>
      </c>
    </row>
    <row r="907" spans="2:7" x14ac:dyDescent="0.3">
      <c r="B907" s="18" t="s">
        <v>517</v>
      </c>
      <c r="C907" s="19" t="s">
        <v>517</v>
      </c>
      <c r="D907" s="644" t="s">
        <v>3351</v>
      </c>
      <c r="E907" s="644" t="s">
        <v>3351</v>
      </c>
      <c r="F907" s="4">
        <v>0</v>
      </c>
      <c r="G907" s="4">
        <v>0</v>
      </c>
    </row>
    <row r="908" spans="2:7" x14ac:dyDescent="0.3">
      <c r="B908" s="18" t="s">
        <v>517</v>
      </c>
      <c r="C908" s="19" t="s">
        <v>517</v>
      </c>
      <c r="D908" s="644" t="s">
        <v>3352</v>
      </c>
      <c r="E908" s="644" t="s">
        <v>3352</v>
      </c>
      <c r="F908" s="4">
        <v>0</v>
      </c>
      <c r="G908" s="4">
        <v>0</v>
      </c>
    </row>
    <row r="909" spans="2:7" x14ac:dyDescent="0.3">
      <c r="B909" s="643" t="s">
        <v>517</v>
      </c>
      <c r="C909" s="643" t="s">
        <v>517</v>
      </c>
      <c r="D909" s="643" t="s">
        <v>517</v>
      </c>
      <c r="E909" s="643" t="s">
        <v>517</v>
      </c>
      <c r="F909" s="4" t="s">
        <v>517</v>
      </c>
      <c r="G909" s="4" t="s">
        <v>517</v>
      </c>
    </row>
    <row r="910" spans="2:7" x14ac:dyDescent="0.3">
      <c r="B910" s="17" t="s">
        <v>517</v>
      </c>
      <c r="C910" s="645" t="s">
        <v>3323</v>
      </c>
      <c r="D910" s="645" t="s">
        <v>3323</v>
      </c>
      <c r="E910" s="645" t="s">
        <v>3323</v>
      </c>
      <c r="F910" s="10">
        <v>0</v>
      </c>
      <c r="G910" s="10" t="s">
        <v>3551</v>
      </c>
    </row>
    <row r="911" spans="2:7" x14ac:dyDescent="0.3">
      <c r="B911" s="18" t="s">
        <v>517</v>
      </c>
      <c r="C911" s="19" t="s">
        <v>517</v>
      </c>
      <c r="D911" s="644" t="s">
        <v>3350</v>
      </c>
      <c r="E911" s="644" t="s">
        <v>3350</v>
      </c>
      <c r="F911" s="4">
        <v>0</v>
      </c>
      <c r="G911" s="4" t="s">
        <v>3551</v>
      </c>
    </row>
    <row r="912" spans="2:7" x14ac:dyDescent="0.3">
      <c r="B912" s="18" t="s">
        <v>517</v>
      </c>
      <c r="C912" s="19" t="s">
        <v>517</v>
      </c>
      <c r="D912" s="644" t="s">
        <v>3351</v>
      </c>
      <c r="E912" s="644" t="s">
        <v>3351</v>
      </c>
      <c r="F912" s="4">
        <v>0</v>
      </c>
      <c r="G912" s="4">
        <v>0</v>
      </c>
    </row>
    <row r="913" spans="2:7" x14ac:dyDescent="0.3">
      <c r="B913" s="18" t="s">
        <v>517</v>
      </c>
      <c r="C913" s="19" t="s">
        <v>517</v>
      </c>
      <c r="D913" s="644" t="s">
        <v>3353</v>
      </c>
      <c r="E913" s="644" t="s">
        <v>3353</v>
      </c>
      <c r="F913" s="4">
        <v>0</v>
      </c>
      <c r="G913" s="4">
        <v>0</v>
      </c>
    </row>
    <row r="914" spans="2:7" x14ac:dyDescent="0.3">
      <c r="B914" s="642" t="s">
        <v>3315</v>
      </c>
      <c r="C914" s="642" t="s">
        <v>3315</v>
      </c>
      <c r="D914" s="642" t="s">
        <v>3315</v>
      </c>
      <c r="E914" s="642" t="s">
        <v>3315</v>
      </c>
      <c r="F914" s="10">
        <v>0</v>
      </c>
      <c r="G914" s="10" t="s">
        <v>3552</v>
      </c>
    </row>
    <row r="915" spans="2:7" x14ac:dyDescent="0.3">
      <c r="B915" s="643" t="s">
        <v>517</v>
      </c>
      <c r="C915" s="643" t="s">
        <v>517</v>
      </c>
      <c r="D915" s="643" t="s">
        <v>517</v>
      </c>
      <c r="E915" s="643" t="s">
        <v>517</v>
      </c>
      <c r="F915" s="4" t="s">
        <v>517</v>
      </c>
      <c r="G915" s="4" t="s">
        <v>517</v>
      </c>
    </row>
    <row r="916" spans="2:7" x14ac:dyDescent="0.3">
      <c r="B916" s="642" t="s">
        <v>3316</v>
      </c>
      <c r="C916" s="642" t="s">
        <v>3316</v>
      </c>
      <c r="D916" s="642" t="s">
        <v>3316</v>
      </c>
      <c r="E916" s="642" t="s">
        <v>3316</v>
      </c>
      <c r="F916" s="10" t="s">
        <v>517</v>
      </c>
      <c r="G916" s="10" t="s">
        <v>517</v>
      </c>
    </row>
    <row r="917" spans="2:7" x14ac:dyDescent="0.3">
      <c r="B917" s="17" t="s">
        <v>517</v>
      </c>
      <c r="C917" s="645" t="s">
        <v>3322</v>
      </c>
      <c r="D917" s="645" t="s">
        <v>3322</v>
      </c>
      <c r="E917" s="645" t="s">
        <v>3322</v>
      </c>
      <c r="F917" s="10">
        <v>0</v>
      </c>
      <c r="G917" s="10">
        <v>0</v>
      </c>
    </row>
    <row r="918" spans="2:7" x14ac:dyDescent="0.3">
      <c r="B918" s="18" t="s">
        <v>517</v>
      </c>
      <c r="C918" s="19" t="s">
        <v>517</v>
      </c>
      <c r="D918" s="644" t="s">
        <v>3354</v>
      </c>
      <c r="E918" s="644" t="s">
        <v>3354</v>
      </c>
      <c r="F918" s="4">
        <v>0</v>
      </c>
      <c r="G918" s="4">
        <v>0</v>
      </c>
    </row>
    <row r="919" spans="2:7" x14ac:dyDescent="0.3">
      <c r="B919" s="18" t="s">
        <v>517</v>
      </c>
      <c r="C919" s="19" t="s">
        <v>517</v>
      </c>
      <c r="D919" s="19" t="s">
        <v>517</v>
      </c>
      <c r="E919" s="20" t="s">
        <v>3358</v>
      </c>
      <c r="F919" s="4">
        <v>0</v>
      </c>
      <c r="G919" s="4">
        <v>0</v>
      </c>
    </row>
    <row r="920" spans="2:7" x14ac:dyDescent="0.3">
      <c r="B920" s="18" t="s">
        <v>517</v>
      </c>
      <c r="C920" s="19" t="s">
        <v>517</v>
      </c>
      <c r="D920" s="19" t="s">
        <v>517</v>
      </c>
      <c r="E920" s="20" t="s">
        <v>3359</v>
      </c>
      <c r="F920" s="4">
        <v>0</v>
      </c>
      <c r="G920" s="4">
        <v>0</v>
      </c>
    </row>
    <row r="921" spans="2:7" x14ac:dyDescent="0.3">
      <c r="B921" s="18" t="s">
        <v>517</v>
      </c>
      <c r="C921" s="19" t="s">
        <v>517</v>
      </c>
      <c r="D921" s="644" t="s">
        <v>3355</v>
      </c>
      <c r="E921" s="644" t="s">
        <v>3355</v>
      </c>
      <c r="F921" s="4">
        <v>0</v>
      </c>
      <c r="G921" s="4">
        <v>0</v>
      </c>
    </row>
    <row r="922" spans="2:7" x14ac:dyDescent="0.3">
      <c r="B922" s="643" t="s">
        <v>517</v>
      </c>
      <c r="C922" s="643" t="s">
        <v>517</v>
      </c>
      <c r="D922" s="643" t="s">
        <v>517</v>
      </c>
      <c r="E922" s="643" t="s">
        <v>517</v>
      </c>
      <c r="F922" s="4" t="s">
        <v>517</v>
      </c>
      <c r="G922" s="4" t="s">
        <v>517</v>
      </c>
    </row>
    <row r="923" spans="2:7" x14ac:dyDescent="0.3">
      <c r="B923" s="17" t="s">
        <v>517</v>
      </c>
      <c r="C923" s="645" t="s">
        <v>3323</v>
      </c>
      <c r="D923" s="645" t="s">
        <v>3323</v>
      </c>
      <c r="E923" s="645" t="s">
        <v>3323</v>
      </c>
      <c r="F923" s="10">
        <v>0</v>
      </c>
      <c r="G923" s="10">
        <v>0</v>
      </c>
    </row>
    <row r="924" spans="2:7" x14ac:dyDescent="0.3">
      <c r="B924" s="18" t="s">
        <v>517</v>
      </c>
      <c r="C924" s="19" t="s">
        <v>517</v>
      </c>
      <c r="D924" s="644" t="s">
        <v>3356</v>
      </c>
      <c r="E924" s="644" t="s">
        <v>3356</v>
      </c>
      <c r="F924" s="4">
        <v>0</v>
      </c>
      <c r="G924" s="4">
        <v>0</v>
      </c>
    </row>
    <row r="925" spans="2:7" x14ac:dyDescent="0.3">
      <c r="B925" s="18" t="s">
        <v>517</v>
      </c>
      <c r="C925" s="19" t="s">
        <v>517</v>
      </c>
      <c r="D925" s="19" t="s">
        <v>517</v>
      </c>
      <c r="E925" s="20" t="s">
        <v>3358</v>
      </c>
      <c r="F925" s="4">
        <v>0</v>
      </c>
      <c r="G925" s="4">
        <v>0</v>
      </c>
    </row>
    <row r="926" spans="2:7" x14ac:dyDescent="0.3">
      <c r="B926" s="18" t="s">
        <v>517</v>
      </c>
      <c r="C926" s="19" t="s">
        <v>517</v>
      </c>
      <c r="D926" s="19" t="s">
        <v>517</v>
      </c>
      <c r="E926" s="20" t="s">
        <v>3359</v>
      </c>
      <c r="F926" s="4">
        <v>0</v>
      </c>
      <c r="G926" s="4">
        <v>0</v>
      </c>
    </row>
    <row r="927" spans="2:7" x14ac:dyDescent="0.3">
      <c r="B927" s="18" t="s">
        <v>517</v>
      </c>
      <c r="C927" s="19" t="s">
        <v>517</v>
      </c>
      <c r="D927" s="644" t="s">
        <v>3357</v>
      </c>
      <c r="E927" s="644" t="s">
        <v>3357</v>
      </c>
      <c r="F927" s="4">
        <v>0</v>
      </c>
      <c r="G927" s="4">
        <v>0</v>
      </c>
    </row>
    <row r="928" spans="2:7" x14ac:dyDescent="0.3">
      <c r="B928" s="642" t="s">
        <v>3317</v>
      </c>
      <c r="C928" s="642" t="s">
        <v>3317</v>
      </c>
      <c r="D928" s="642" t="s">
        <v>3317</v>
      </c>
      <c r="E928" s="642" t="s">
        <v>3317</v>
      </c>
      <c r="F928" s="10">
        <v>0</v>
      </c>
      <c r="G928" s="10">
        <v>0</v>
      </c>
    </row>
    <row r="929" spans="2:8" x14ac:dyDescent="0.3">
      <c r="B929" s="643" t="s">
        <v>517</v>
      </c>
      <c r="C929" s="643" t="s">
        <v>517</v>
      </c>
      <c r="D929" s="643" t="s">
        <v>517</v>
      </c>
      <c r="E929" s="643" t="s">
        <v>517</v>
      </c>
      <c r="F929" s="4" t="s">
        <v>517</v>
      </c>
      <c r="G929" s="4" t="s">
        <v>517</v>
      </c>
    </row>
    <row r="930" spans="2:8" x14ac:dyDescent="0.3">
      <c r="B930" s="642" t="s">
        <v>3318</v>
      </c>
      <c r="C930" s="642" t="s">
        <v>3318</v>
      </c>
      <c r="D930" s="642" t="s">
        <v>3318</v>
      </c>
      <c r="E930" s="642" t="s">
        <v>3318</v>
      </c>
      <c r="F930" s="10">
        <v>0</v>
      </c>
      <c r="G930" s="10">
        <v>0</v>
      </c>
    </row>
    <row r="931" spans="2:8" x14ac:dyDescent="0.3">
      <c r="B931" s="643" t="s">
        <v>517</v>
      </c>
      <c r="C931" s="643" t="s">
        <v>517</v>
      </c>
      <c r="D931" s="643" t="s">
        <v>517</v>
      </c>
      <c r="E931" s="643" t="s">
        <v>517</v>
      </c>
      <c r="F931" s="4" t="s">
        <v>517</v>
      </c>
      <c r="G931" s="4" t="s">
        <v>517</v>
      </c>
    </row>
    <row r="932" spans="2:8" x14ac:dyDescent="0.3">
      <c r="B932" s="642" t="s">
        <v>3319</v>
      </c>
      <c r="C932" s="642" t="s">
        <v>3319</v>
      </c>
      <c r="D932" s="642" t="s">
        <v>3319</v>
      </c>
      <c r="E932" s="642" t="s">
        <v>3319</v>
      </c>
      <c r="F932" s="10">
        <v>0</v>
      </c>
      <c r="G932" s="10">
        <v>0</v>
      </c>
    </row>
    <row r="933" spans="2:8" x14ac:dyDescent="0.3">
      <c r="B933" s="643" t="s">
        <v>517</v>
      </c>
      <c r="C933" s="643" t="s">
        <v>517</v>
      </c>
      <c r="D933" s="643" t="s">
        <v>517</v>
      </c>
      <c r="E933" s="643" t="s">
        <v>517</v>
      </c>
      <c r="F933" s="4" t="s">
        <v>517</v>
      </c>
      <c r="G933" s="4" t="s">
        <v>517</v>
      </c>
    </row>
    <row r="934" spans="2:8" x14ac:dyDescent="0.3">
      <c r="B934" s="642" t="s">
        <v>3320</v>
      </c>
      <c r="C934" s="642" t="s">
        <v>3320</v>
      </c>
      <c r="D934" s="642" t="s">
        <v>3320</v>
      </c>
      <c r="E934" s="642" t="s">
        <v>3320</v>
      </c>
      <c r="F934" s="10">
        <v>0</v>
      </c>
      <c r="G934" s="10">
        <v>0</v>
      </c>
    </row>
    <row r="935" spans="2:8" x14ac:dyDescent="0.3">
      <c r="B935" s="643" t="s">
        <v>517</v>
      </c>
      <c r="C935" s="643" t="s">
        <v>517</v>
      </c>
      <c r="D935" s="643" t="s">
        <v>517</v>
      </c>
      <c r="E935" s="643" t="s">
        <v>517</v>
      </c>
      <c r="F935" s="4" t="s">
        <v>517</v>
      </c>
      <c r="G935" s="4" t="s">
        <v>517</v>
      </c>
    </row>
    <row r="936" spans="2:8" x14ac:dyDescent="0.3">
      <c r="B936" s="21" t="s">
        <v>517</v>
      </c>
      <c r="C936" s="21" t="s">
        <v>517</v>
      </c>
      <c r="D936" s="21" t="s">
        <v>517</v>
      </c>
      <c r="E936" s="21" t="s">
        <v>517</v>
      </c>
      <c r="F936" s="24" t="s">
        <v>517</v>
      </c>
      <c r="G936" s="24" t="s">
        <v>517</v>
      </c>
    </row>
    <row r="937" spans="2:8" x14ac:dyDescent="0.3">
      <c r="B937" s="22" t="s">
        <v>517</v>
      </c>
      <c r="C937" s="22" t="s">
        <v>517</v>
      </c>
      <c r="D937" s="22" t="s">
        <v>517</v>
      </c>
      <c r="E937" s="22" t="s">
        <v>517</v>
      </c>
      <c r="F937" s="25" t="s">
        <v>517</v>
      </c>
      <c r="G937" s="25" t="s">
        <v>517</v>
      </c>
    </row>
    <row r="938" spans="2:8" x14ac:dyDescent="0.3">
      <c r="B938" s="23" t="s">
        <v>517</v>
      </c>
      <c r="C938" s="23" t="s">
        <v>517</v>
      </c>
      <c r="D938" s="23" t="s">
        <v>517</v>
      </c>
      <c r="E938" s="23" t="s">
        <v>517</v>
      </c>
      <c r="F938" s="26" t="s">
        <v>517</v>
      </c>
      <c r="G938" s="26" t="s">
        <v>517</v>
      </c>
    </row>
    <row r="939" spans="2:8" x14ac:dyDescent="0.3">
      <c r="B939" s="646" t="s">
        <v>14</v>
      </c>
      <c r="C939" s="646" t="s">
        <v>14</v>
      </c>
      <c r="D939" s="646" t="s">
        <v>14</v>
      </c>
      <c r="E939" s="646" t="s">
        <v>14</v>
      </c>
      <c r="F939" s="646" t="s">
        <v>14</v>
      </c>
      <c r="G939" s="646" t="s">
        <v>14</v>
      </c>
      <c r="H939" s="27"/>
    </row>
    <row r="940" spans="2:8" x14ac:dyDescent="0.3">
      <c r="B940" s="647" t="s">
        <v>3308</v>
      </c>
      <c r="C940" s="647" t="s">
        <v>3308</v>
      </c>
      <c r="D940" s="647" t="s">
        <v>3308</v>
      </c>
      <c r="E940" s="647" t="s">
        <v>3308</v>
      </c>
      <c r="F940" s="647" t="s">
        <v>3308</v>
      </c>
      <c r="G940" s="647" t="s">
        <v>3308</v>
      </c>
      <c r="H940" s="27"/>
    </row>
    <row r="941" spans="2:8" x14ac:dyDescent="0.3">
      <c r="B941" s="647" t="s">
        <v>3309</v>
      </c>
      <c r="C941" s="647" t="s">
        <v>3309</v>
      </c>
      <c r="D941" s="647" t="s">
        <v>3309</v>
      </c>
      <c r="E941" s="647" t="s">
        <v>3309</v>
      </c>
      <c r="F941" s="647" t="s">
        <v>3309</v>
      </c>
      <c r="G941" s="647" t="s">
        <v>3309</v>
      </c>
      <c r="H941" s="27"/>
    </row>
    <row r="942" spans="2:8" x14ac:dyDescent="0.3">
      <c r="B942" s="648" t="s">
        <v>3310</v>
      </c>
      <c r="C942" s="648" t="s">
        <v>3310</v>
      </c>
      <c r="D942" s="648" t="s">
        <v>3310</v>
      </c>
      <c r="E942" s="648" t="s">
        <v>3310</v>
      </c>
      <c r="F942" s="648" t="s">
        <v>3310</v>
      </c>
      <c r="G942" s="648" t="s">
        <v>3310</v>
      </c>
      <c r="H942" s="27"/>
    </row>
    <row r="943" spans="2:8" x14ac:dyDescent="0.3">
      <c r="B943" s="641" t="s">
        <v>3311</v>
      </c>
      <c r="C943" s="641" t="s">
        <v>3311</v>
      </c>
      <c r="D943" s="641" t="s">
        <v>3311</v>
      </c>
      <c r="E943" s="641" t="s">
        <v>3311</v>
      </c>
      <c r="F943" s="14">
        <v>2026</v>
      </c>
      <c r="G943" s="14">
        <v>2025</v>
      </c>
    </row>
    <row r="944" spans="2:8" x14ac:dyDescent="0.3">
      <c r="B944" s="642" t="s">
        <v>3312</v>
      </c>
      <c r="C944" s="642" t="s">
        <v>3312</v>
      </c>
      <c r="D944" s="642" t="s">
        <v>3312</v>
      </c>
      <c r="E944" s="642" t="s">
        <v>3312</v>
      </c>
      <c r="F944" s="10" t="s">
        <v>517</v>
      </c>
      <c r="G944" s="10" t="s">
        <v>517</v>
      </c>
    </row>
    <row r="945" spans="2:7" x14ac:dyDescent="0.3">
      <c r="B945" s="17" t="s">
        <v>517</v>
      </c>
      <c r="C945" s="645" t="s">
        <v>3322</v>
      </c>
      <c r="D945" s="645" t="s">
        <v>3322</v>
      </c>
      <c r="E945" s="645" t="s">
        <v>3322</v>
      </c>
      <c r="F945" s="10" t="s">
        <v>67</v>
      </c>
      <c r="G945" s="10" t="s">
        <v>3553</v>
      </c>
    </row>
    <row r="946" spans="2:7" x14ac:dyDescent="0.3">
      <c r="B946" s="18" t="s">
        <v>517</v>
      </c>
      <c r="C946" s="19" t="s">
        <v>517</v>
      </c>
      <c r="D946" s="644" t="s">
        <v>3324</v>
      </c>
      <c r="E946" s="644" t="s">
        <v>3324</v>
      </c>
      <c r="F946" s="4">
        <v>0</v>
      </c>
      <c r="G946" s="4">
        <v>0</v>
      </c>
    </row>
    <row r="947" spans="2:7" x14ac:dyDescent="0.3">
      <c r="B947" s="18" t="s">
        <v>517</v>
      </c>
      <c r="C947" s="19" t="s">
        <v>517</v>
      </c>
      <c r="D947" s="644" t="s">
        <v>3325</v>
      </c>
      <c r="E947" s="644" t="s">
        <v>3325</v>
      </c>
      <c r="F947" s="4">
        <v>0</v>
      </c>
      <c r="G947" s="4">
        <v>0</v>
      </c>
    </row>
    <row r="948" spans="2:7" x14ac:dyDescent="0.3">
      <c r="B948" s="18" t="s">
        <v>517</v>
      </c>
      <c r="C948" s="19" t="s">
        <v>517</v>
      </c>
      <c r="D948" s="644" t="s">
        <v>3326</v>
      </c>
      <c r="E948" s="644" t="s">
        <v>3326</v>
      </c>
      <c r="F948" s="4">
        <v>0</v>
      </c>
      <c r="G948" s="4">
        <v>0</v>
      </c>
    </row>
    <row r="949" spans="2:7" x14ac:dyDescent="0.3">
      <c r="B949" s="18" t="s">
        <v>517</v>
      </c>
      <c r="C949" s="19" t="s">
        <v>517</v>
      </c>
      <c r="D949" s="644" t="s">
        <v>3327</v>
      </c>
      <c r="E949" s="644" t="s">
        <v>3327</v>
      </c>
      <c r="F949" s="4">
        <v>0</v>
      </c>
      <c r="G949" s="4">
        <v>0</v>
      </c>
    </row>
    <row r="950" spans="2:7" x14ac:dyDescent="0.3">
      <c r="B950" s="18" t="s">
        <v>517</v>
      </c>
      <c r="C950" s="19" t="s">
        <v>517</v>
      </c>
      <c r="D950" s="644" t="s">
        <v>3328</v>
      </c>
      <c r="E950" s="644" t="s">
        <v>3328</v>
      </c>
      <c r="F950" s="4">
        <v>0</v>
      </c>
      <c r="G950" s="4">
        <v>0</v>
      </c>
    </row>
    <row r="951" spans="2:7" x14ac:dyDescent="0.3">
      <c r="B951" s="18" t="s">
        <v>517</v>
      </c>
      <c r="C951" s="19" t="s">
        <v>517</v>
      </c>
      <c r="D951" s="644" t="s">
        <v>3329</v>
      </c>
      <c r="E951" s="644" t="s">
        <v>3329</v>
      </c>
      <c r="F951" s="4">
        <v>0</v>
      </c>
      <c r="G951" s="4">
        <v>0</v>
      </c>
    </row>
    <row r="952" spans="2:7" x14ac:dyDescent="0.3">
      <c r="B952" s="18" t="s">
        <v>517</v>
      </c>
      <c r="C952" s="19" t="s">
        <v>517</v>
      </c>
      <c r="D952" s="644" t="s">
        <v>3330</v>
      </c>
      <c r="E952" s="644" t="s">
        <v>3330</v>
      </c>
      <c r="F952" s="4" t="s">
        <v>2173</v>
      </c>
      <c r="G952" s="4" t="s">
        <v>2173</v>
      </c>
    </row>
    <row r="953" spans="2:7" x14ac:dyDescent="0.3">
      <c r="B953" s="18" t="s">
        <v>517</v>
      </c>
      <c r="C953" s="19" t="s">
        <v>517</v>
      </c>
      <c r="D953" s="644" t="s">
        <v>3331</v>
      </c>
      <c r="E953" s="644" t="s">
        <v>3331</v>
      </c>
      <c r="F953" s="4">
        <v>0</v>
      </c>
      <c r="G953" s="4">
        <v>0</v>
      </c>
    </row>
    <row r="954" spans="2:7" x14ac:dyDescent="0.3">
      <c r="B954" s="18" t="s">
        <v>517</v>
      </c>
      <c r="C954" s="19" t="s">
        <v>517</v>
      </c>
      <c r="D954" s="644" t="s">
        <v>3332</v>
      </c>
      <c r="E954" s="644" t="s">
        <v>3332</v>
      </c>
      <c r="F954" s="4" t="s">
        <v>3401</v>
      </c>
      <c r="G954" s="4" t="s">
        <v>3554</v>
      </c>
    </row>
    <row r="955" spans="2:7" x14ac:dyDescent="0.3">
      <c r="B955" s="18" t="s">
        <v>517</v>
      </c>
      <c r="C955" s="19" t="s">
        <v>517</v>
      </c>
      <c r="D955" s="644" t="s">
        <v>3333</v>
      </c>
      <c r="E955" s="644" t="s">
        <v>3333</v>
      </c>
      <c r="F955" s="4">
        <v>0</v>
      </c>
      <c r="G955" s="4">
        <v>0</v>
      </c>
    </row>
    <row r="956" spans="2:7" x14ac:dyDescent="0.3">
      <c r="B956" s="643" t="s">
        <v>517</v>
      </c>
      <c r="C956" s="643" t="s">
        <v>517</v>
      </c>
      <c r="D956" s="643" t="s">
        <v>517</v>
      </c>
      <c r="E956" s="643" t="s">
        <v>517</v>
      </c>
      <c r="F956" s="4" t="s">
        <v>517</v>
      </c>
      <c r="G956" s="4" t="s">
        <v>517</v>
      </c>
    </row>
    <row r="957" spans="2:7" x14ac:dyDescent="0.3">
      <c r="B957" s="17" t="s">
        <v>517</v>
      </c>
      <c r="C957" s="645" t="s">
        <v>3323</v>
      </c>
      <c r="D957" s="645" t="s">
        <v>3323</v>
      </c>
      <c r="E957" s="645" t="s">
        <v>3323</v>
      </c>
      <c r="F957" s="10" t="s">
        <v>2956</v>
      </c>
      <c r="G957" s="10" t="s">
        <v>3555</v>
      </c>
    </row>
    <row r="958" spans="2:7" x14ac:dyDescent="0.3">
      <c r="B958" s="18" t="s">
        <v>517</v>
      </c>
      <c r="C958" s="19" t="s">
        <v>517</v>
      </c>
      <c r="D958" s="644" t="s">
        <v>3334</v>
      </c>
      <c r="E958" s="644" t="s">
        <v>3334</v>
      </c>
      <c r="F958" s="4" t="s">
        <v>1077</v>
      </c>
      <c r="G958" s="4" t="s">
        <v>3556</v>
      </c>
    </row>
    <row r="959" spans="2:7" x14ac:dyDescent="0.3">
      <c r="B959" s="18" t="s">
        <v>517</v>
      </c>
      <c r="C959" s="19" t="s">
        <v>517</v>
      </c>
      <c r="D959" s="644" t="s">
        <v>3335</v>
      </c>
      <c r="E959" s="644" t="s">
        <v>3335</v>
      </c>
      <c r="F959" s="4" t="s">
        <v>1090</v>
      </c>
      <c r="G959" s="4" t="s">
        <v>1904</v>
      </c>
    </row>
    <row r="960" spans="2:7" x14ac:dyDescent="0.3">
      <c r="B960" s="18" t="s">
        <v>517</v>
      </c>
      <c r="C960" s="19" t="s">
        <v>517</v>
      </c>
      <c r="D960" s="644" t="s">
        <v>3336</v>
      </c>
      <c r="E960" s="644" t="s">
        <v>3336</v>
      </c>
      <c r="F960" s="4" t="s">
        <v>1093</v>
      </c>
      <c r="G960" s="4" t="s">
        <v>3557</v>
      </c>
    </row>
    <row r="961" spans="2:7" x14ac:dyDescent="0.3">
      <c r="B961" s="18" t="s">
        <v>517</v>
      </c>
      <c r="C961" s="19" t="s">
        <v>517</v>
      </c>
      <c r="D961" s="644" t="s">
        <v>3337</v>
      </c>
      <c r="E961" s="644" t="s">
        <v>3337</v>
      </c>
      <c r="F961" s="4">
        <v>0</v>
      </c>
      <c r="G961" s="4">
        <v>0</v>
      </c>
    </row>
    <row r="962" spans="2:7" x14ac:dyDescent="0.3">
      <c r="B962" s="18" t="s">
        <v>517</v>
      </c>
      <c r="C962" s="19" t="s">
        <v>517</v>
      </c>
      <c r="D962" s="644" t="s">
        <v>3338</v>
      </c>
      <c r="E962" s="644" t="s">
        <v>3338</v>
      </c>
      <c r="F962" s="4">
        <v>0</v>
      </c>
      <c r="G962" s="4">
        <v>0</v>
      </c>
    </row>
    <row r="963" spans="2:7" x14ac:dyDescent="0.3">
      <c r="B963" s="18" t="s">
        <v>517</v>
      </c>
      <c r="C963" s="19" t="s">
        <v>517</v>
      </c>
      <c r="D963" s="644" t="s">
        <v>3339</v>
      </c>
      <c r="E963" s="644" t="s">
        <v>3339</v>
      </c>
      <c r="F963" s="4">
        <v>0</v>
      </c>
      <c r="G963" s="4">
        <v>0</v>
      </c>
    </row>
    <row r="964" spans="2:7" x14ac:dyDescent="0.3">
      <c r="B964" s="18" t="s">
        <v>517</v>
      </c>
      <c r="C964" s="19" t="s">
        <v>517</v>
      </c>
      <c r="D964" s="644" t="s">
        <v>3340</v>
      </c>
      <c r="E964" s="644" t="s">
        <v>3340</v>
      </c>
      <c r="F964" s="4">
        <v>0</v>
      </c>
      <c r="G964" s="4">
        <v>0</v>
      </c>
    </row>
    <row r="965" spans="2:7" x14ac:dyDescent="0.3">
      <c r="B965" s="18" t="s">
        <v>517</v>
      </c>
      <c r="C965" s="19" t="s">
        <v>517</v>
      </c>
      <c r="D965" s="644" t="s">
        <v>3341</v>
      </c>
      <c r="E965" s="644" t="s">
        <v>3341</v>
      </c>
      <c r="F965" s="4">
        <v>0</v>
      </c>
      <c r="G965" s="4">
        <v>0</v>
      </c>
    </row>
    <row r="966" spans="2:7" x14ac:dyDescent="0.3">
      <c r="B966" s="18" t="s">
        <v>517</v>
      </c>
      <c r="C966" s="19" t="s">
        <v>517</v>
      </c>
      <c r="D966" s="644" t="s">
        <v>3342</v>
      </c>
      <c r="E966" s="644" t="s">
        <v>3342</v>
      </c>
      <c r="F966" s="4">
        <v>0</v>
      </c>
      <c r="G966" s="4">
        <v>0</v>
      </c>
    </row>
    <row r="967" spans="2:7" x14ac:dyDescent="0.3">
      <c r="B967" s="18" t="s">
        <v>517</v>
      </c>
      <c r="C967" s="19" t="s">
        <v>517</v>
      </c>
      <c r="D967" s="644" t="s">
        <v>3343</v>
      </c>
      <c r="E967" s="644" t="s">
        <v>3343</v>
      </c>
      <c r="F967" s="4">
        <v>0</v>
      </c>
      <c r="G967" s="4">
        <v>0</v>
      </c>
    </row>
    <row r="968" spans="2:7" x14ac:dyDescent="0.3">
      <c r="B968" s="18" t="s">
        <v>517</v>
      </c>
      <c r="C968" s="19" t="s">
        <v>517</v>
      </c>
      <c r="D968" s="644" t="s">
        <v>3344</v>
      </c>
      <c r="E968" s="644" t="s">
        <v>3344</v>
      </c>
      <c r="F968" s="4">
        <v>0</v>
      </c>
      <c r="G968" s="4">
        <v>0</v>
      </c>
    </row>
    <row r="969" spans="2:7" x14ac:dyDescent="0.3">
      <c r="B969" s="18" t="s">
        <v>517</v>
      </c>
      <c r="C969" s="19" t="s">
        <v>517</v>
      </c>
      <c r="D969" s="644" t="s">
        <v>3345</v>
      </c>
      <c r="E969" s="644" t="s">
        <v>3345</v>
      </c>
      <c r="F969" s="4">
        <v>0</v>
      </c>
      <c r="G969" s="4">
        <v>0</v>
      </c>
    </row>
    <row r="970" spans="2:7" x14ac:dyDescent="0.3">
      <c r="B970" s="18" t="s">
        <v>517</v>
      </c>
      <c r="C970" s="19" t="s">
        <v>517</v>
      </c>
      <c r="D970" s="644" t="s">
        <v>3346</v>
      </c>
      <c r="E970" s="644" t="s">
        <v>3346</v>
      </c>
      <c r="F970" s="4">
        <v>0</v>
      </c>
      <c r="G970" s="4">
        <v>0</v>
      </c>
    </row>
    <row r="971" spans="2:7" x14ac:dyDescent="0.3">
      <c r="B971" s="18" t="s">
        <v>517</v>
      </c>
      <c r="C971" s="19" t="s">
        <v>517</v>
      </c>
      <c r="D971" s="644" t="s">
        <v>3347</v>
      </c>
      <c r="E971" s="644" t="s">
        <v>3347</v>
      </c>
      <c r="F971" s="4">
        <v>0</v>
      </c>
      <c r="G971" s="4">
        <v>0</v>
      </c>
    </row>
    <row r="972" spans="2:7" x14ac:dyDescent="0.3">
      <c r="B972" s="18" t="s">
        <v>517</v>
      </c>
      <c r="C972" s="19" t="s">
        <v>517</v>
      </c>
      <c r="D972" s="644" t="s">
        <v>3348</v>
      </c>
      <c r="E972" s="644" t="s">
        <v>3348</v>
      </c>
      <c r="F972" s="4">
        <v>0</v>
      </c>
      <c r="G972" s="4">
        <v>0</v>
      </c>
    </row>
    <row r="973" spans="2:7" x14ac:dyDescent="0.3">
      <c r="B973" s="18" t="s">
        <v>517</v>
      </c>
      <c r="C973" s="19" t="s">
        <v>517</v>
      </c>
      <c r="D973" s="644" t="s">
        <v>3349</v>
      </c>
      <c r="E973" s="644" t="s">
        <v>3349</v>
      </c>
      <c r="F973" s="4">
        <v>0</v>
      </c>
      <c r="G973" s="4">
        <v>0</v>
      </c>
    </row>
    <row r="974" spans="2:7" x14ac:dyDescent="0.3">
      <c r="B974" s="642" t="s">
        <v>3313</v>
      </c>
      <c r="C974" s="642" t="s">
        <v>3313</v>
      </c>
      <c r="D974" s="642" t="s">
        <v>3313</v>
      </c>
      <c r="E974" s="642" t="s">
        <v>3313</v>
      </c>
      <c r="F974" s="10" t="s">
        <v>461</v>
      </c>
      <c r="G974" s="10" t="s">
        <v>1119</v>
      </c>
    </row>
    <row r="975" spans="2:7" x14ac:dyDescent="0.3">
      <c r="B975" s="643" t="s">
        <v>517</v>
      </c>
      <c r="C975" s="643" t="s">
        <v>517</v>
      </c>
      <c r="D975" s="643" t="s">
        <v>517</v>
      </c>
      <c r="E975" s="643" t="s">
        <v>517</v>
      </c>
      <c r="F975" s="4" t="s">
        <v>517</v>
      </c>
      <c r="G975" s="4" t="s">
        <v>517</v>
      </c>
    </row>
    <row r="976" spans="2:7" x14ac:dyDescent="0.3">
      <c r="B976" s="642" t="s">
        <v>3314</v>
      </c>
      <c r="C976" s="642" t="s">
        <v>3314</v>
      </c>
      <c r="D976" s="642" t="s">
        <v>3314</v>
      </c>
      <c r="E976" s="642" t="s">
        <v>3314</v>
      </c>
      <c r="F976" s="10" t="s">
        <v>517</v>
      </c>
      <c r="G976" s="10" t="s">
        <v>517</v>
      </c>
    </row>
    <row r="977" spans="2:7" x14ac:dyDescent="0.3">
      <c r="B977" s="17" t="s">
        <v>517</v>
      </c>
      <c r="C977" s="645" t="s">
        <v>3322</v>
      </c>
      <c r="D977" s="645" t="s">
        <v>3322</v>
      </c>
      <c r="E977" s="645" t="s">
        <v>3322</v>
      </c>
      <c r="F977" s="10">
        <v>0</v>
      </c>
      <c r="G977" s="10">
        <v>0</v>
      </c>
    </row>
    <row r="978" spans="2:7" x14ac:dyDescent="0.3">
      <c r="B978" s="18" t="s">
        <v>517</v>
      </c>
      <c r="C978" s="19" t="s">
        <v>517</v>
      </c>
      <c r="D978" s="644" t="s">
        <v>3350</v>
      </c>
      <c r="E978" s="644" t="s">
        <v>3350</v>
      </c>
      <c r="F978" s="4">
        <v>0</v>
      </c>
      <c r="G978" s="4">
        <v>0</v>
      </c>
    </row>
    <row r="979" spans="2:7" x14ac:dyDescent="0.3">
      <c r="B979" s="18" t="s">
        <v>517</v>
      </c>
      <c r="C979" s="19" t="s">
        <v>517</v>
      </c>
      <c r="D979" s="644" t="s">
        <v>3351</v>
      </c>
      <c r="E979" s="644" t="s">
        <v>3351</v>
      </c>
      <c r="F979" s="4">
        <v>0</v>
      </c>
      <c r="G979" s="4">
        <v>0</v>
      </c>
    </row>
    <row r="980" spans="2:7" x14ac:dyDescent="0.3">
      <c r="B980" s="18" t="s">
        <v>517</v>
      </c>
      <c r="C980" s="19" t="s">
        <v>517</v>
      </c>
      <c r="D980" s="644" t="s">
        <v>3352</v>
      </c>
      <c r="E980" s="644" t="s">
        <v>3352</v>
      </c>
      <c r="F980" s="4">
        <v>0</v>
      </c>
      <c r="G980" s="4">
        <v>0</v>
      </c>
    </row>
    <row r="981" spans="2:7" x14ac:dyDescent="0.3">
      <c r="B981" s="643" t="s">
        <v>517</v>
      </c>
      <c r="C981" s="643" t="s">
        <v>517</v>
      </c>
      <c r="D981" s="643" t="s">
        <v>517</v>
      </c>
      <c r="E981" s="643" t="s">
        <v>517</v>
      </c>
      <c r="F981" s="4" t="s">
        <v>517</v>
      </c>
      <c r="G981" s="4" t="s">
        <v>517</v>
      </c>
    </row>
    <row r="982" spans="2:7" x14ac:dyDescent="0.3">
      <c r="B982" s="17" t="s">
        <v>517</v>
      </c>
      <c r="C982" s="645" t="s">
        <v>3323</v>
      </c>
      <c r="D982" s="645" t="s">
        <v>3323</v>
      </c>
      <c r="E982" s="645" t="s">
        <v>3323</v>
      </c>
      <c r="F982" s="10" t="s">
        <v>461</v>
      </c>
      <c r="G982" s="10" t="s">
        <v>1119</v>
      </c>
    </row>
    <row r="983" spans="2:7" x14ac:dyDescent="0.3">
      <c r="B983" s="18" t="s">
        <v>517</v>
      </c>
      <c r="C983" s="19" t="s">
        <v>517</v>
      </c>
      <c r="D983" s="644" t="s">
        <v>3350</v>
      </c>
      <c r="E983" s="644" t="s">
        <v>3350</v>
      </c>
      <c r="F983" s="4">
        <v>0</v>
      </c>
      <c r="G983" s="4">
        <v>0</v>
      </c>
    </row>
    <row r="984" spans="2:7" x14ac:dyDescent="0.3">
      <c r="B984" s="18" t="s">
        <v>517</v>
      </c>
      <c r="C984" s="19" t="s">
        <v>517</v>
      </c>
      <c r="D984" s="644" t="s">
        <v>3351</v>
      </c>
      <c r="E984" s="644" t="s">
        <v>3351</v>
      </c>
      <c r="F984" s="4" t="s">
        <v>461</v>
      </c>
      <c r="G984" s="4" t="s">
        <v>1119</v>
      </c>
    </row>
    <row r="985" spans="2:7" x14ac:dyDescent="0.3">
      <c r="B985" s="18" t="s">
        <v>517</v>
      </c>
      <c r="C985" s="19" t="s">
        <v>517</v>
      </c>
      <c r="D985" s="644" t="s">
        <v>3353</v>
      </c>
      <c r="E985" s="644" t="s">
        <v>3353</v>
      </c>
      <c r="F985" s="4">
        <v>0</v>
      </c>
      <c r="G985" s="4">
        <v>0</v>
      </c>
    </row>
    <row r="986" spans="2:7" x14ac:dyDescent="0.3">
      <c r="B986" s="642" t="s">
        <v>3315</v>
      </c>
      <c r="C986" s="642" t="s">
        <v>3315</v>
      </c>
      <c r="D986" s="642" t="s">
        <v>3315</v>
      </c>
      <c r="E986" s="642" t="s">
        <v>3315</v>
      </c>
      <c r="F986" s="10" t="s">
        <v>3402</v>
      </c>
      <c r="G986" s="10" t="s">
        <v>3558</v>
      </c>
    </row>
    <row r="987" spans="2:7" x14ac:dyDescent="0.3">
      <c r="B987" s="643" t="s">
        <v>517</v>
      </c>
      <c r="C987" s="643" t="s">
        <v>517</v>
      </c>
      <c r="D987" s="643" t="s">
        <v>517</v>
      </c>
      <c r="E987" s="643" t="s">
        <v>517</v>
      </c>
      <c r="F987" s="4" t="s">
        <v>517</v>
      </c>
      <c r="G987" s="4" t="s">
        <v>517</v>
      </c>
    </row>
    <row r="988" spans="2:7" x14ac:dyDescent="0.3">
      <c r="B988" s="642" t="s">
        <v>3316</v>
      </c>
      <c r="C988" s="642" t="s">
        <v>3316</v>
      </c>
      <c r="D988" s="642" t="s">
        <v>3316</v>
      </c>
      <c r="E988" s="642" t="s">
        <v>3316</v>
      </c>
      <c r="F988" s="10" t="s">
        <v>517</v>
      </c>
      <c r="G988" s="10" t="s">
        <v>517</v>
      </c>
    </row>
    <row r="989" spans="2:7" x14ac:dyDescent="0.3">
      <c r="B989" s="17" t="s">
        <v>517</v>
      </c>
      <c r="C989" s="645" t="s">
        <v>3322</v>
      </c>
      <c r="D989" s="645" t="s">
        <v>3322</v>
      </c>
      <c r="E989" s="645" t="s">
        <v>3322</v>
      </c>
      <c r="F989" s="10">
        <v>0</v>
      </c>
      <c r="G989" s="10">
        <v>0</v>
      </c>
    </row>
    <row r="990" spans="2:7" x14ac:dyDescent="0.3">
      <c r="B990" s="18" t="s">
        <v>517</v>
      </c>
      <c r="C990" s="19" t="s">
        <v>517</v>
      </c>
      <c r="D990" s="644" t="s">
        <v>3354</v>
      </c>
      <c r="E990" s="644" t="s">
        <v>3354</v>
      </c>
      <c r="F990" s="4">
        <v>0</v>
      </c>
      <c r="G990" s="4">
        <v>0</v>
      </c>
    </row>
    <row r="991" spans="2:7" x14ac:dyDescent="0.3">
      <c r="B991" s="18" t="s">
        <v>517</v>
      </c>
      <c r="C991" s="19" t="s">
        <v>517</v>
      </c>
      <c r="D991" s="19" t="s">
        <v>517</v>
      </c>
      <c r="E991" s="20" t="s">
        <v>3358</v>
      </c>
      <c r="F991" s="4">
        <v>0</v>
      </c>
      <c r="G991" s="4">
        <v>0</v>
      </c>
    </row>
    <row r="992" spans="2:7" x14ac:dyDescent="0.3">
      <c r="B992" s="18" t="s">
        <v>517</v>
      </c>
      <c r="C992" s="19" t="s">
        <v>517</v>
      </c>
      <c r="D992" s="19" t="s">
        <v>517</v>
      </c>
      <c r="E992" s="20" t="s">
        <v>3359</v>
      </c>
      <c r="F992" s="4">
        <v>0</v>
      </c>
      <c r="G992" s="4">
        <v>0</v>
      </c>
    </row>
    <row r="993" spans="2:7" x14ac:dyDescent="0.3">
      <c r="B993" s="18" t="s">
        <v>517</v>
      </c>
      <c r="C993" s="19" t="s">
        <v>517</v>
      </c>
      <c r="D993" s="644" t="s">
        <v>3355</v>
      </c>
      <c r="E993" s="644" t="s">
        <v>3355</v>
      </c>
      <c r="F993" s="4">
        <v>0</v>
      </c>
      <c r="G993" s="4">
        <v>0</v>
      </c>
    </row>
    <row r="994" spans="2:7" x14ac:dyDescent="0.3">
      <c r="B994" s="643" t="s">
        <v>517</v>
      </c>
      <c r="C994" s="643" t="s">
        <v>517</v>
      </c>
      <c r="D994" s="643" t="s">
        <v>517</v>
      </c>
      <c r="E994" s="643" t="s">
        <v>517</v>
      </c>
      <c r="F994" s="4" t="s">
        <v>517</v>
      </c>
      <c r="G994" s="4" t="s">
        <v>517</v>
      </c>
    </row>
    <row r="995" spans="2:7" x14ac:dyDescent="0.3">
      <c r="B995" s="17" t="s">
        <v>517</v>
      </c>
      <c r="C995" s="645" t="s">
        <v>3323</v>
      </c>
      <c r="D995" s="645" t="s">
        <v>3323</v>
      </c>
      <c r="E995" s="645" t="s">
        <v>3323</v>
      </c>
      <c r="F995" s="10">
        <v>0</v>
      </c>
      <c r="G995" s="10">
        <v>0</v>
      </c>
    </row>
    <row r="996" spans="2:7" x14ac:dyDescent="0.3">
      <c r="B996" s="18" t="s">
        <v>517</v>
      </c>
      <c r="C996" s="19" t="s">
        <v>517</v>
      </c>
      <c r="D996" s="644" t="s">
        <v>3356</v>
      </c>
      <c r="E996" s="644" t="s">
        <v>3356</v>
      </c>
      <c r="F996" s="4">
        <v>0</v>
      </c>
      <c r="G996" s="4">
        <v>0</v>
      </c>
    </row>
    <row r="997" spans="2:7" x14ac:dyDescent="0.3">
      <c r="B997" s="18" t="s">
        <v>517</v>
      </c>
      <c r="C997" s="19" t="s">
        <v>517</v>
      </c>
      <c r="D997" s="19" t="s">
        <v>517</v>
      </c>
      <c r="E997" s="20" t="s">
        <v>3358</v>
      </c>
      <c r="F997" s="4">
        <v>0</v>
      </c>
      <c r="G997" s="4">
        <v>0</v>
      </c>
    </row>
    <row r="998" spans="2:7" x14ac:dyDescent="0.3">
      <c r="B998" s="18" t="s">
        <v>517</v>
      </c>
      <c r="C998" s="19" t="s">
        <v>517</v>
      </c>
      <c r="D998" s="19" t="s">
        <v>517</v>
      </c>
      <c r="E998" s="20" t="s">
        <v>3359</v>
      </c>
      <c r="F998" s="4">
        <v>0</v>
      </c>
      <c r="G998" s="4">
        <v>0</v>
      </c>
    </row>
    <row r="999" spans="2:7" x14ac:dyDescent="0.3">
      <c r="B999" s="18" t="s">
        <v>517</v>
      </c>
      <c r="C999" s="19" t="s">
        <v>517</v>
      </c>
      <c r="D999" s="644" t="s">
        <v>3357</v>
      </c>
      <c r="E999" s="644" t="s">
        <v>3357</v>
      </c>
      <c r="F999" s="4">
        <v>0</v>
      </c>
      <c r="G999" s="4">
        <v>0</v>
      </c>
    </row>
    <row r="1000" spans="2:7" x14ac:dyDescent="0.3">
      <c r="B1000" s="642" t="s">
        <v>3317</v>
      </c>
      <c r="C1000" s="642" t="s">
        <v>3317</v>
      </c>
      <c r="D1000" s="642" t="s">
        <v>3317</v>
      </c>
      <c r="E1000" s="642" t="s">
        <v>3317</v>
      </c>
      <c r="F1000" s="10">
        <v>0</v>
      </c>
      <c r="G1000" s="10">
        <v>0</v>
      </c>
    </row>
    <row r="1001" spans="2:7" x14ac:dyDescent="0.3">
      <c r="B1001" s="643" t="s">
        <v>517</v>
      </c>
      <c r="C1001" s="643" t="s">
        <v>517</v>
      </c>
      <c r="D1001" s="643" t="s">
        <v>517</v>
      </c>
      <c r="E1001" s="643" t="s">
        <v>517</v>
      </c>
      <c r="F1001" s="4" t="s">
        <v>517</v>
      </c>
      <c r="G1001" s="4" t="s">
        <v>517</v>
      </c>
    </row>
    <row r="1002" spans="2:7" x14ac:dyDescent="0.3">
      <c r="B1002" s="642" t="s">
        <v>3318</v>
      </c>
      <c r="C1002" s="642" t="s">
        <v>3318</v>
      </c>
      <c r="D1002" s="642" t="s">
        <v>3318</v>
      </c>
      <c r="E1002" s="642" t="s">
        <v>3318</v>
      </c>
      <c r="F1002" s="10">
        <v>0</v>
      </c>
      <c r="G1002" s="10">
        <v>0</v>
      </c>
    </row>
    <row r="1003" spans="2:7" x14ac:dyDescent="0.3">
      <c r="B1003" s="643" t="s">
        <v>517</v>
      </c>
      <c r="C1003" s="643" t="s">
        <v>517</v>
      </c>
      <c r="D1003" s="643" t="s">
        <v>517</v>
      </c>
      <c r="E1003" s="643" t="s">
        <v>517</v>
      </c>
      <c r="F1003" s="4" t="s">
        <v>517</v>
      </c>
      <c r="G1003" s="4" t="s">
        <v>517</v>
      </c>
    </row>
    <row r="1004" spans="2:7" x14ac:dyDescent="0.3">
      <c r="B1004" s="642" t="s">
        <v>3319</v>
      </c>
      <c r="C1004" s="642" t="s">
        <v>3319</v>
      </c>
      <c r="D1004" s="642" t="s">
        <v>3319</v>
      </c>
      <c r="E1004" s="642" t="s">
        <v>3319</v>
      </c>
      <c r="F1004" s="10">
        <v>0</v>
      </c>
      <c r="G1004" s="10">
        <v>0</v>
      </c>
    </row>
    <row r="1005" spans="2:7" x14ac:dyDescent="0.3">
      <c r="B1005" s="643" t="s">
        <v>517</v>
      </c>
      <c r="C1005" s="643" t="s">
        <v>517</v>
      </c>
      <c r="D1005" s="643" t="s">
        <v>517</v>
      </c>
      <c r="E1005" s="643" t="s">
        <v>517</v>
      </c>
      <c r="F1005" s="4" t="s">
        <v>517</v>
      </c>
      <c r="G1005" s="4" t="s">
        <v>517</v>
      </c>
    </row>
    <row r="1006" spans="2:7" x14ac:dyDescent="0.3">
      <c r="B1006" s="642" t="s">
        <v>3320</v>
      </c>
      <c r="C1006" s="642" t="s">
        <v>3320</v>
      </c>
      <c r="D1006" s="642" t="s">
        <v>3320</v>
      </c>
      <c r="E1006" s="642" t="s">
        <v>3320</v>
      </c>
      <c r="F1006" s="10">
        <v>0</v>
      </c>
      <c r="G1006" s="10">
        <v>0</v>
      </c>
    </row>
    <row r="1007" spans="2:7" x14ac:dyDescent="0.3">
      <c r="B1007" s="643" t="s">
        <v>517</v>
      </c>
      <c r="C1007" s="643" t="s">
        <v>517</v>
      </c>
      <c r="D1007" s="643" t="s">
        <v>517</v>
      </c>
      <c r="E1007" s="643" t="s">
        <v>517</v>
      </c>
      <c r="F1007" s="4" t="s">
        <v>517</v>
      </c>
      <c r="G1007" s="4" t="s">
        <v>517</v>
      </c>
    </row>
    <row r="1008" spans="2:7" x14ac:dyDescent="0.3">
      <c r="B1008" s="21" t="s">
        <v>517</v>
      </c>
      <c r="C1008" s="21" t="s">
        <v>517</v>
      </c>
      <c r="D1008" s="21" t="s">
        <v>517</v>
      </c>
      <c r="E1008" s="21" t="s">
        <v>517</v>
      </c>
      <c r="F1008" s="24" t="s">
        <v>517</v>
      </c>
      <c r="G1008" s="24" t="s">
        <v>517</v>
      </c>
    </row>
    <row r="1009" spans="2:8" x14ac:dyDescent="0.3">
      <c r="B1009" s="22" t="s">
        <v>517</v>
      </c>
      <c r="C1009" s="22" t="s">
        <v>517</v>
      </c>
      <c r="D1009" s="22" t="s">
        <v>517</v>
      </c>
      <c r="E1009" s="22" t="s">
        <v>517</v>
      </c>
      <c r="F1009" s="25" t="s">
        <v>517</v>
      </c>
      <c r="G1009" s="25" t="s">
        <v>517</v>
      </c>
    </row>
    <row r="1010" spans="2:8" x14ac:dyDescent="0.3">
      <c r="B1010" s="23" t="s">
        <v>517</v>
      </c>
      <c r="C1010" s="23" t="s">
        <v>517</v>
      </c>
      <c r="D1010" s="23" t="s">
        <v>517</v>
      </c>
      <c r="E1010" s="23" t="s">
        <v>517</v>
      </c>
      <c r="F1010" s="26" t="s">
        <v>517</v>
      </c>
      <c r="G1010" s="26" t="s">
        <v>517</v>
      </c>
    </row>
    <row r="1011" spans="2:8" x14ac:dyDescent="0.3">
      <c r="B1011" s="646" t="s">
        <v>15</v>
      </c>
      <c r="C1011" s="646" t="s">
        <v>15</v>
      </c>
      <c r="D1011" s="646" t="s">
        <v>15</v>
      </c>
      <c r="E1011" s="646" t="s">
        <v>15</v>
      </c>
      <c r="F1011" s="646" t="s">
        <v>15</v>
      </c>
      <c r="G1011" s="646" t="s">
        <v>15</v>
      </c>
      <c r="H1011" s="27"/>
    </row>
    <row r="1012" spans="2:8" x14ac:dyDescent="0.3">
      <c r="B1012" s="647" t="s">
        <v>3308</v>
      </c>
      <c r="C1012" s="647" t="s">
        <v>3308</v>
      </c>
      <c r="D1012" s="647" t="s">
        <v>3308</v>
      </c>
      <c r="E1012" s="647" t="s">
        <v>3308</v>
      </c>
      <c r="F1012" s="647" t="s">
        <v>3308</v>
      </c>
      <c r="G1012" s="647" t="s">
        <v>3308</v>
      </c>
      <c r="H1012" s="27"/>
    </row>
    <row r="1013" spans="2:8" x14ac:dyDescent="0.3">
      <c r="B1013" s="647" t="s">
        <v>3309</v>
      </c>
      <c r="C1013" s="647" t="s">
        <v>3309</v>
      </c>
      <c r="D1013" s="647" t="s">
        <v>3309</v>
      </c>
      <c r="E1013" s="647" t="s">
        <v>3309</v>
      </c>
      <c r="F1013" s="647" t="s">
        <v>3309</v>
      </c>
      <c r="G1013" s="647" t="s">
        <v>3309</v>
      </c>
      <c r="H1013" s="27"/>
    </row>
    <row r="1014" spans="2:8" x14ac:dyDescent="0.3">
      <c r="B1014" s="648" t="s">
        <v>3310</v>
      </c>
      <c r="C1014" s="648" t="s">
        <v>3310</v>
      </c>
      <c r="D1014" s="648" t="s">
        <v>3310</v>
      </c>
      <c r="E1014" s="648" t="s">
        <v>3310</v>
      </c>
      <c r="F1014" s="648" t="s">
        <v>3310</v>
      </c>
      <c r="G1014" s="648" t="s">
        <v>3310</v>
      </c>
      <c r="H1014" s="27"/>
    </row>
    <row r="1015" spans="2:8" x14ac:dyDescent="0.3">
      <c r="B1015" s="641" t="s">
        <v>3311</v>
      </c>
      <c r="C1015" s="641" t="s">
        <v>3311</v>
      </c>
      <c r="D1015" s="641" t="s">
        <v>3311</v>
      </c>
      <c r="E1015" s="641" t="s">
        <v>3311</v>
      </c>
      <c r="F1015" s="14">
        <v>2026</v>
      </c>
      <c r="G1015" s="14">
        <v>2025</v>
      </c>
    </row>
    <row r="1016" spans="2:8" x14ac:dyDescent="0.3">
      <c r="B1016" s="642" t="s">
        <v>3312</v>
      </c>
      <c r="C1016" s="642" t="s">
        <v>3312</v>
      </c>
      <c r="D1016" s="642" t="s">
        <v>3312</v>
      </c>
      <c r="E1016" s="642" t="s">
        <v>3312</v>
      </c>
      <c r="F1016" s="10" t="s">
        <v>517</v>
      </c>
      <c r="G1016" s="10" t="s">
        <v>517</v>
      </c>
    </row>
    <row r="1017" spans="2:8" x14ac:dyDescent="0.3">
      <c r="B1017" s="17" t="s">
        <v>517</v>
      </c>
      <c r="C1017" s="645" t="s">
        <v>3322</v>
      </c>
      <c r="D1017" s="645" t="s">
        <v>3322</v>
      </c>
      <c r="E1017" s="645" t="s">
        <v>3322</v>
      </c>
      <c r="F1017" s="10" t="s">
        <v>68</v>
      </c>
      <c r="G1017" s="10" t="s">
        <v>3559</v>
      </c>
    </row>
    <row r="1018" spans="2:8" x14ac:dyDescent="0.3">
      <c r="B1018" s="18" t="s">
        <v>517</v>
      </c>
      <c r="C1018" s="19" t="s">
        <v>517</v>
      </c>
      <c r="D1018" s="644" t="s">
        <v>3324</v>
      </c>
      <c r="E1018" s="644" t="s">
        <v>3324</v>
      </c>
      <c r="F1018" s="4">
        <v>0</v>
      </c>
      <c r="G1018" s="4">
        <v>0</v>
      </c>
    </row>
    <row r="1019" spans="2:8" x14ac:dyDescent="0.3">
      <c r="B1019" s="18" t="s">
        <v>517</v>
      </c>
      <c r="C1019" s="19" t="s">
        <v>517</v>
      </c>
      <c r="D1019" s="644" t="s">
        <v>3325</v>
      </c>
      <c r="E1019" s="644" t="s">
        <v>3325</v>
      </c>
      <c r="F1019" s="4">
        <v>0</v>
      </c>
      <c r="G1019" s="4">
        <v>0</v>
      </c>
    </row>
    <row r="1020" spans="2:8" x14ac:dyDescent="0.3">
      <c r="B1020" s="18" t="s">
        <v>517</v>
      </c>
      <c r="C1020" s="19" t="s">
        <v>517</v>
      </c>
      <c r="D1020" s="644" t="s">
        <v>3326</v>
      </c>
      <c r="E1020" s="644" t="s">
        <v>3326</v>
      </c>
      <c r="F1020" s="4">
        <v>0</v>
      </c>
      <c r="G1020" s="4">
        <v>0</v>
      </c>
    </row>
    <row r="1021" spans="2:8" x14ac:dyDescent="0.3">
      <c r="B1021" s="18" t="s">
        <v>517</v>
      </c>
      <c r="C1021" s="19" t="s">
        <v>517</v>
      </c>
      <c r="D1021" s="644" t="s">
        <v>3327</v>
      </c>
      <c r="E1021" s="644" t="s">
        <v>3327</v>
      </c>
      <c r="F1021" s="4">
        <v>0</v>
      </c>
      <c r="G1021" s="4">
        <v>0</v>
      </c>
    </row>
    <row r="1022" spans="2:8" x14ac:dyDescent="0.3">
      <c r="B1022" s="18" t="s">
        <v>517</v>
      </c>
      <c r="C1022" s="19" t="s">
        <v>517</v>
      </c>
      <c r="D1022" s="644" t="s">
        <v>3328</v>
      </c>
      <c r="E1022" s="644" t="s">
        <v>3328</v>
      </c>
      <c r="F1022" s="4">
        <v>0</v>
      </c>
      <c r="G1022" s="4">
        <v>0</v>
      </c>
    </row>
    <row r="1023" spans="2:8" x14ac:dyDescent="0.3">
      <c r="B1023" s="18" t="s">
        <v>517</v>
      </c>
      <c r="C1023" s="19" t="s">
        <v>517</v>
      </c>
      <c r="D1023" s="644" t="s">
        <v>3329</v>
      </c>
      <c r="E1023" s="644" t="s">
        <v>3329</v>
      </c>
      <c r="F1023" s="4">
        <v>0</v>
      </c>
      <c r="G1023" s="4">
        <v>0</v>
      </c>
    </row>
    <row r="1024" spans="2:8" x14ac:dyDescent="0.3">
      <c r="B1024" s="18" t="s">
        <v>517</v>
      </c>
      <c r="C1024" s="19" t="s">
        <v>517</v>
      </c>
      <c r="D1024" s="644" t="s">
        <v>3330</v>
      </c>
      <c r="E1024" s="644" t="s">
        <v>3330</v>
      </c>
      <c r="F1024" s="4" t="s">
        <v>751</v>
      </c>
      <c r="G1024" s="4">
        <v>0</v>
      </c>
    </row>
    <row r="1025" spans="2:7" x14ac:dyDescent="0.3">
      <c r="B1025" s="18" t="s">
        <v>517</v>
      </c>
      <c r="C1025" s="19" t="s">
        <v>517</v>
      </c>
      <c r="D1025" s="644" t="s">
        <v>3331</v>
      </c>
      <c r="E1025" s="644" t="s">
        <v>3331</v>
      </c>
      <c r="F1025" s="4">
        <v>0</v>
      </c>
      <c r="G1025" s="4">
        <v>0</v>
      </c>
    </row>
    <row r="1026" spans="2:7" x14ac:dyDescent="0.3">
      <c r="B1026" s="18" t="s">
        <v>517</v>
      </c>
      <c r="C1026" s="19" t="s">
        <v>517</v>
      </c>
      <c r="D1026" s="644" t="s">
        <v>3332</v>
      </c>
      <c r="E1026" s="644" t="s">
        <v>3332</v>
      </c>
      <c r="F1026" s="4" t="s">
        <v>2950</v>
      </c>
      <c r="G1026" s="4" t="s">
        <v>3559</v>
      </c>
    </row>
    <row r="1027" spans="2:7" x14ac:dyDescent="0.3">
      <c r="B1027" s="18" t="s">
        <v>517</v>
      </c>
      <c r="C1027" s="19" t="s">
        <v>517</v>
      </c>
      <c r="D1027" s="644" t="s">
        <v>3333</v>
      </c>
      <c r="E1027" s="644" t="s">
        <v>3333</v>
      </c>
      <c r="F1027" s="4">
        <v>0</v>
      </c>
      <c r="G1027" s="4">
        <v>0</v>
      </c>
    </row>
    <row r="1028" spans="2:7" x14ac:dyDescent="0.3">
      <c r="B1028" s="643" t="s">
        <v>517</v>
      </c>
      <c r="C1028" s="643" t="s">
        <v>517</v>
      </c>
      <c r="D1028" s="643" t="s">
        <v>517</v>
      </c>
      <c r="E1028" s="643" t="s">
        <v>517</v>
      </c>
      <c r="F1028" s="4" t="s">
        <v>517</v>
      </c>
      <c r="G1028" s="4" t="s">
        <v>517</v>
      </c>
    </row>
    <row r="1029" spans="2:7" x14ac:dyDescent="0.3">
      <c r="B1029" s="17" t="s">
        <v>517</v>
      </c>
      <c r="C1029" s="645" t="s">
        <v>3323</v>
      </c>
      <c r="D1029" s="645" t="s">
        <v>3323</v>
      </c>
      <c r="E1029" s="645" t="s">
        <v>3323</v>
      </c>
      <c r="F1029" s="10" t="s">
        <v>2950</v>
      </c>
      <c r="G1029" s="10" t="s">
        <v>3559</v>
      </c>
    </row>
    <row r="1030" spans="2:7" x14ac:dyDescent="0.3">
      <c r="B1030" s="18" t="s">
        <v>517</v>
      </c>
      <c r="C1030" s="19" t="s">
        <v>517</v>
      </c>
      <c r="D1030" s="644" t="s">
        <v>3334</v>
      </c>
      <c r="E1030" s="644" t="s">
        <v>3334</v>
      </c>
      <c r="F1030" s="4" t="s">
        <v>1107</v>
      </c>
      <c r="G1030" s="4" t="s">
        <v>3560</v>
      </c>
    </row>
    <row r="1031" spans="2:7" x14ac:dyDescent="0.3">
      <c r="B1031" s="18" t="s">
        <v>517</v>
      </c>
      <c r="C1031" s="19" t="s">
        <v>517</v>
      </c>
      <c r="D1031" s="644" t="s">
        <v>3335</v>
      </c>
      <c r="E1031" s="644" t="s">
        <v>3335</v>
      </c>
      <c r="F1031" s="4" t="s">
        <v>1114</v>
      </c>
      <c r="G1031" s="4" t="s">
        <v>3561</v>
      </c>
    </row>
    <row r="1032" spans="2:7" x14ac:dyDescent="0.3">
      <c r="B1032" s="18" t="s">
        <v>517</v>
      </c>
      <c r="C1032" s="19" t="s">
        <v>517</v>
      </c>
      <c r="D1032" s="644" t="s">
        <v>3336</v>
      </c>
      <c r="E1032" s="644" t="s">
        <v>3336</v>
      </c>
      <c r="F1032" s="4" t="s">
        <v>1126</v>
      </c>
      <c r="G1032" s="4" t="s">
        <v>3562</v>
      </c>
    </row>
    <row r="1033" spans="2:7" x14ac:dyDescent="0.3">
      <c r="B1033" s="18" t="s">
        <v>517</v>
      </c>
      <c r="C1033" s="19" t="s">
        <v>517</v>
      </c>
      <c r="D1033" s="644" t="s">
        <v>3337</v>
      </c>
      <c r="E1033" s="644" t="s">
        <v>3337</v>
      </c>
      <c r="F1033" s="4">
        <v>0</v>
      </c>
      <c r="G1033" s="4">
        <v>0</v>
      </c>
    </row>
    <row r="1034" spans="2:7" x14ac:dyDescent="0.3">
      <c r="B1034" s="18" t="s">
        <v>517</v>
      </c>
      <c r="C1034" s="19" t="s">
        <v>517</v>
      </c>
      <c r="D1034" s="644" t="s">
        <v>3338</v>
      </c>
      <c r="E1034" s="644" t="s">
        <v>3338</v>
      </c>
      <c r="F1034" s="4">
        <v>0</v>
      </c>
      <c r="G1034" s="4">
        <v>0</v>
      </c>
    </row>
    <row r="1035" spans="2:7" x14ac:dyDescent="0.3">
      <c r="B1035" s="18" t="s">
        <v>517</v>
      </c>
      <c r="C1035" s="19" t="s">
        <v>517</v>
      </c>
      <c r="D1035" s="644" t="s">
        <v>3339</v>
      </c>
      <c r="E1035" s="644" t="s">
        <v>3339</v>
      </c>
      <c r="F1035" s="4">
        <v>0</v>
      </c>
      <c r="G1035" s="4">
        <v>0</v>
      </c>
    </row>
    <row r="1036" spans="2:7" x14ac:dyDescent="0.3">
      <c r="B1036" s="18" t="s">
        <v>517</v>
      </c>
      <c r="C1036" s="19" t="s">
        <v>517</v>
      </c>
      <c r="D1036" s="644" t="s">
        <v>3340</v>
      </c>
      <c r="E1036" s="644" t="s">
        <v>3340</v>
      </c>
      <c r="F1036" s="4">
        <v>0</v>
      </c>
      <c r="G1036" s="4">
        <v>0</v>
      </c>
    </row>
    <row r="1037" spans="2:7" x14ac:dyDescent="0.3">
      <c r="B1037" s="18" t="s">
        <v>517</v>
      </c>
      <c r="C1037" s="19" t="s">
        <v>517</v>
      </c>
      <c r="D1037" s="644" t="s">
        <v>3341</v>
      </c>
      <c r="E1037" s="644" t="s">
        <v>3341</v>
      </c>
      <c r="F1037" s="4">
        <v>0</v>
      </c>
      <c r="G1037" s="4">
        <v>0</v>
      </c>
    </row>
    <row r="1038" spans="2:7" x14ac:dyDescent="0.3">
      <c r="B1038" s="18" t="s">
        <v>517</v>
      </c>
      <c r="C1038" s="19" t="s">
        <v>517</v>
      </c>
      <c r="D1038" s="644" t="s">
        <v>3342</v>
      </c>
      <c r="E1038" s="644" t="s">
        <v>3342</v>
      </c>
      <c r="F1038" s="4">
        <v>0</v>
      </c>
      <c r="G1038" s="4">
        <v>0</v>
      </c>
    </row>
    <row r="1039" spans="2:7" x14ac:dyDescent="0.3">
      <c r="B1039" s="18" t="s">
        <v>517</v>
      </c>
      <c r="C1039" s="19" t="s">
        <v>517</v>
      </c>
      <c r="D1039" s="644" t="s">
        <v>3343</v>
      </c>
      <c r="E1039" s="644" t="s">
        <v>3343</v>
      </c>
      <c r="F1039" s="4">
        <v>0</v>
      </c>
      <c r="G1039" s="4">
        <v>0</v>
      </c>
    </row>
    <row r="1040" spans="2:7" x14ac:dyDescent="0.3">
      <c r="B1040" s="18" t="s">
        <v>517</v>
      </c>
      <c r="C1040" s="19" t="s">
        <v>517</v>
      </c>
      <c r="D1040" s="644" t="s">
        <v>3344</v>
      </c>
      <c r="E1040" s="644" t="s">
        <v>3344</v>
      </c>
      <c r="F1040" s="4">
        <v>0</v>
      </c>
      <c r="G1040" s="4">
        <v>0</v>
      </c>
    </row>
    <row r="1041" spans="2:7" x14ac:dyDescent="0.3">
      <c r="B1041" s="18" t="s">
        <v>517</v>
      </c>
      <c r="C1041" s="19" t="s">
        <v>517</v>
      </c>
      <c r="D1041" s="644" t="s">
        <v>3345</v>
      </c>
      <c r="E1041" s="644" t="s">
        <v>3345</v>
      </c>
      <c r="F1041" s="4">
        <v>0</v>
      </c>
      <c r="G1041" s="4">
        <v>0</v>
      </c>
    </row>
    <row r="1042" spans="2:7" x14ac:dyDescent="0.3">
      <c r="B1042" s="18" t="s">
        <v>517</v>
      </c>
      <c r="C1042" s="19" t="s">
        <v>517</v>
      </c>
      <c r="D1042" s="644" t="s">
        <v>3346</v>
      </c>
      <c r="E1042" s="644" t="s">
        <v>3346</v>
      </c>
      <c r="F1042" s="4">
        <v>0</v>
      </c>
      <c r="G1042" s="4">
        <v>0</v>
      </c>
    </row>
    <row r="1043" spans="2:7" x14ac:dyDescent="0.3">
      <c r="B1043" s="18" t="s">
        <v>517</v>
      </c>
      <c r="C1043" s="19" t="s">
        <v>517</v>
      </c>
      <c r="D1043" s="644" t="s">
        <v>3347</v>
      </c>
      <c r="E1043" s="644" t="s">
        <v>3347</v>
      </c>
      <c r="F1043" s="4">
        <v>0</v>
      </c>
      <c r="G1043" s="4">
        <v>0</v>
      </c>
    </row>
    <row r="1044" spans="2:7" x14ac:dyDescent="0.3">
      <c r="B1044" s="18" t="s">
        <v>517</v>
      </c>
      <c r="C1044" s="19" t="s">
        <v>517</v>
      </c>
      <c r="D1044" s="644" t="s">
        <v>3348</v>
      </c>
      <c r="E1044" s="644" t="s">
        <v>3348</v>
      </c>
      <c r="F1044" s="4">
        <v>0</v>
      </c>
      <c r="G1044" s="4">
        <v>0</v>
      </c>
    </row>
    <row r="1045" spans="2:7" x14ac:dyDescent="0.3">
      <c r="B1045" s="18" t="s">
        <v>517</v>
      </c>
      <c r="C1045" s="19" t="s">
        <v>517</v>
      </c>
      <c r="D1045" s="644" t="s">
        <v>3349</v>
      </c>
      <c r="E1045" s="644" t="s">
        <v>3349</v>
      </c>
      <c r="F1045" s="4">
        <v>0</v>
      </c>
      <c r="G1045" s="4">
        <v>0</v>
      </c>
    </row>
    <row r="1046" spans="2:7" x14ac:dyDescent="0.3">
      <c r="B1046" s="642" t="s">
        <v>3313</v>
      </c>
      <c r="C1046" s="642" t="s">
        <v>3313</v>
      </c>
      <c r="D1046" s="642" t="s">
        <v>3313</v>
      </c>
      <c r="E1046" s="642" t="s">
        <v>3313</v>
      </c>
      <c r="F1046" s="10" t="s">
        <v>751</v>
      </c>
      <c r="G1046" s="10">
        <v>0</v>
      </c>
    </row>
    <row r="1047" spans="2:7" x14ac:dyDescent="0.3">
      <c r="B1047" s="643" t="s">
        <v>517</v>
      </c>
      <c r="C1047" s="643" t="s">
        <v>517</v>
      </c>
      <c r="D1047" s="643" t="s">
        <v>517</v>
      </c>
      <c r="E1047" s="643" t="s">
        <v>517</v>
      </c>
      <c r="F1047" s="4" t="s">
        <v>517</v>
      </c>
      <c r="G1047" s="4" t="s">
        <v>517</v>
      </c>
    </row>
    <row r="1048" spans="2:7" x14ac:dyDescent="0.3">
      <c r="B1048" s="642" t="s">
        <v>3314</v>
      </c>
      <c r="C1048" s="642" t="s">
        <v>3314</v>
      </c>
      <c r="D1048" s="642" t="s">
        <v>3314</v>
      </c>
      <c r="E1048" s="642" t="s">
        <v>3314</v>
      </c>
      <c r="F1048" s="10" t="s">
        <v>517</v>
      </c>
      <c r="G1048" s="10" t="s">
        <v>517</v>
      </c>
    </row>
    <row r="1049" spans="2:7" x14ac:dyDescent="0.3">
      <c r="B1049" s="17" t="s">
        <v>517</v>
      </c>
      <c r="C1049" s="645" t="s">
        <v>3322</v>
      </c>
      <c r="D1049" s="645" t="s">
        <v>3322</v>
      </c>
      <c r="E1049" s="645" t="s">
        <v>3322</v>
      </c>
      <c r="F1049" s="10">
        <v>0</v>
      </c>
      <c r="G1049" s="10">
        <v>0</v>
      </c>
    </row>
    <row r="1050" spans="2:7" x14ac:dyDescent="0.3">
      <c r="B1050" s="18" t="s">
        <v>517</v>
      </c>
      <c r="C1050" s="19" t="s">
        <v>517</v>
      </c>
      <c r="D1050" s="644" t="s">
        <v>3350</v>
      </c>
      <c r="E1050" s="644" t="s">
        <v>3350</v>
      </c>
      <c r="F1050" s="4">
        <v>0</v>
      </c>
      <c r="G1050" s="4">
        <v>0</v>
      </c>
    </row>
    <row r="1051" spans="2:7" x14ac:dyDescent="0.3">
      <c r="B1051" s="18" t="s">
        <v>517</v>
      </c>
      <c r="C1051" s="19" t="s">
        <v>517</v>
      </c>
      <c r="D1051" s="644" t="s">
        <v>3351</v>
      </c>
      <c r="E1051" s="644" t="s">
        <v>3351</v>
      </c>
      <c r="F1051" s="4">
        <v>0</v>
      </c>
      <c r="G1051" s="4">
        <v>0</v>
      </c>
    </row>
    <row r="1052" spans="2:7" x14ac:dyDescent="0.3">
      <c r="B1052" s="18" t="s">
        <v>517</v>
      </c>
      <c r="C1052" s="19" t="s">
        <v>517</v>
      </c>
      <c r="D1052" s="644" t="s">
        <v>3352</v>
      </c>
      <c r="E1052" s="644" t="s">
        <v>3352</v>
      </c>
      <c r="F1052" s="4">
        <v>0</v>
      </c>
      <c r="G1052" s="4">
        <v>0</v>
      </c>
    </row>
    <row r="1053" spans="2:7" x14ac:dyDescent="0.3">
      <c r="B1053" s="643" t="s">
        <v>517</v>
      </c>
      <c r="C1053" s="643" t="s">
        <v>517</v>
      </c>
      <c r="D1053" s="643" t="s">
        <v>517</v>
      </c>
      <c r="E1053" s="643" t="s">
        <v>517</v>
      </c>
      <c r="F1053" s="4" t="s">
        <v>517</v>
      </c>
      <c r="G1053" s="4" t="s">
        <v>517</v>
      </c>
    </row>
    <row r="1054" spans="2:7" x14ac:dyDescent="0.3">
      <c r="B1054" s="17" t="s">
        <v>517</v>
      </c>
      <c r="C1054" s="645" t="s">
        <v>3323</v>
      </c>
      <c r="D1054" s="645" t="s">
        <v>3323</v>
      </c>
      <c r="E1054" s="645" t="s">
        <v>3323</v>
      </c>
      <c r="F1054" s="10" t="s">
        <v>751</v>
      </c>
      <c r="G1054" s="10">
        <v>0</v>
      </c>
    </row>
    <row r="1055" spans="2:7" x14ac:dyDescent="0.3">
      <c r="B1055" s="18" t="s">
        <v>517</v>
      </c>
      <c r="C1055" s="19" t="s">
        <v>517</v>
      </c>
      <c r="D1055" s="644" t="s">
        <v>3350</v>
      </c>
      <c r="E1055" s="644" t="s">
        <v>3350</v>
      </c>
      <c r="F1055" s="4">
        <v>0</v>
      </c>
      <c r="G1055" s="4">
        <v>0</v>
      </c>
    </row>
    <row r="1056" spans="2:7" x14ac:dyDescent="0.3">
      <c r="B1056" s="18" t="s">
        <v>517</v>
      </c>
      <c r="C1056" s="19" t="s">
        <v>517</v>
      </c>
      <c r="D1056" s="644" t="s">
        <v>3351</v>
      </c>
      <c r="E1056" s="644" t="s">
        <v>3351</v>
      </c>
      <c r="F1056" s="4" t="s">
        <v>751</v>
      </c>
      <c r="G1056" s="4">
        <v>0</v>
      </c>
    </row>
    <row r="1057" spans="2:7" x14ac:dyDescent="0.3">
      <c r="B1057" s="18" t="s">
        <v>517</v>
      </c>
      <c r="C1057" s="19" t="s">
        <v>517</v>
      </c>
      <c r="D1057" s="644" t="s">
        <v>3353</v>
      </c>
      <c r="E1057" s="644" t="s">
        <v>3353</v>
      </c>
      <c r="F1057" s="4">
        <v>0</v>
      </c>
      <c r="G1057" s="4">
        <v>0</v>
      </c>
    </row>
    <row r="1058" spans="2:7" x14ac:dyDescent="0.3">
      <c r="B1058" s="642" t="s">
        <v>3315</v>
      </c>
      <c r="C1058" s="642" t="s">
        <v>3315</v>
      </c>
      <c r="D1058" s="642" t="s">
        <v>3315</v>
      </c>
      <c r="E1058" s="642" t="s">
        <v>3315</v>
      </c>
      <c r="F1058" s="10" t="s">
        <v>3403</v>
      </c>
      <c r="G1058" s="10">
        <v>0</v>
      </c>
    </row>
    <row r="1059" spans="2:7" x14ac:dyDescent="0.3">
      <c r="B1059" s="643" t="s">
        <v>517</v>
      </c>
      <c r="C1059" s="643" t="s">
        <v>517</v>
      </c>
      <c r="D1059" s="643" t="s">
        <v>517</v>
      </c>
      <c r="E1059" s="643" t="s">
        <v>517</v>
      </c>
      <c r="F1059" s="4" t="s">
        <v>517</v>
      </c>
      <c r="G1059" s="4" t="s">
        <v>517</v>
      </c>
    </row>
    <row r="1060" spans="2:7" x14ac:dyDescent="0.3">
      <c r="B1060" s="642" t="s">
        <v>3316</v>
      </c>
      <c r="C1060" s="642" t="s">
        <v>3316</v>
      </c>
      <c r="D1060" s="642" t="s">
        <v>3316</v>
      </c>
      <c r="E1060" s="642" t="s">
        <v>3316</v>
      </c>
      <c r="F1060" s="10" t="s">
        <v>517</v>
      </c>
      <c r="G1060" s="10" t="s">
        <v>517</v>
      </c>
    </row>
    <row r="1061" spans="2:7" x14ac:dyDescent="0.3">
      <c r="B1061" s="17" t="s">
        <v>517</v>
      </c>
      <c r="C1061" s="645" t="s">
        <v>3322</v>
      </c>
      <c r="D1061" s="645" t="s">
        <v>3322</v>
      </c>
      <c r="E1061" s="645" t="s">
        <v>3322</v>
      </c>
      <c r="F1061" s="10">
        <v>0</v>
      </c>
      <c r="G1061" s="10">
        <v>0</v>
      </c>
    </row>
    <row r="1062" spans="2:7" x14ac:dyDescent="0.3">
      <c r="B1062" s="18" t="s">
        <v>517</v>
      </c>
      <c r="C1062" s="19" t="s">
        <v>517</v>
      </c>
      <c r="D1062" s="644" t="s">
        <v>3354</v>
      </c>
      <c r="E1062" s="644" t="s">
        <v>3354</v>
      </c>
      <c r="F1062" s="4">
        <v>0</v>
      </c>
      <c r="G1062" s="4">
        <v>0</v>
      </c>
    </row>
    <row r="1063" spans="2:7" x14ac:dyDescent="0.3">
      <c r="B1063" s="18" t="s">
        <v>517</v>
      </c>
      <c r="C1063" s="19" t="s">
        <v>517</v>
      </c>
      <c r="D1063" s="19" t="s">
        <v>517</v>
      </c>
      <c r="E1063" s="20" t="s">
        <v>3358</v>
      </c>
      <c r="F1063" s="4">
        <v>0</v>
      </c>
      <c r="G1063" s="4">
        <v>0</v>
      </c>
    </row>
    <row r="1064" spans="2:7" x14ac:dyDescent="0.3">
      <c r="B1064" s="18" t="s">
        <v>517</v>
      </c>
      <c r="C1064" s="19" t="s">
        <v>517</v>
      </c>
      <c r="D1064" s="19" t="s">
        <v>517</v>
      </c>
      <c r="E1064" s="20" t="s">
        <v>3359</v>
      </c>
      <c r="F1064" s="4">
        <v>0</v>
      </c>
      <c r="G1064" s="4">
        <v>0</v>
      </c>
    </row>
    <row r="1065" spans="2:7" x14ac:dyDescent="0.3">
      <c r="B1065" s="18" t="s">
        <v>517</v>
      </c>
      <c r="C1065" s="19" t="s">
        <v>517</v>
      </c>
      <c r="D1065" s="644" t="s">
        <v>3355</v>
      </c>
      <c r="E1065" s="644" t="s">
        <v>3355</v>
      </c>
      <c r="F1065" s="4">
        <v>0</v>
      </c>
      <c r="G1065" s="4">
        <v>0</v>
      </c>
    </row>
    <row r="1066" spans="2:7" x14ac:dyDescent="0.3">
      <c r="B1066" s="643" t="s">
        <v>517</v>
      </c>
      <c r="C1066" s="643" t="s">
        <v>517</v>
      </c>
      <c r="D1066" s="643" t="s">
        <v>517</v>
      </c>
      <c r="E1066" s="643" t="s">
        <v>517</v>
      </c>
      <c r="F1066" s="4" t="s">
        <v>517</v>
      </c>
      <c r="G1066" s="4" t="s">
        <v>517</v>
      </c>
    </row>
    <row r="1067" spans="2:7" x14ac:dyDescent="0.3">
      <c r="B1067" s="17" t="s">
        <v>517</v>
      </c>
      <c r="C1067" s="645" t="s">
        <v>3323</v>
      </c>
      <c r="D1067" s="645" t="s">
        <v>3323</v>
      </c>
      <c r="E1067" s="645" t="s">
        <v>3323</v>
      </c>
      <c r="F1067" s="10">
        <v>0</v>
      </c>
      <c r="G1067" s="10">
        <v>0</v>
      </c>
    </row>
    <row r="1068" spans="2:7" x14ac:dyDescent="0.3">
      <c r="B1068" s="18" t="s">
        <v>517</v>
      </c>
      <c r="C1068" s="19" t="s">
        <v>517</v>
      </c>
      <c r="D1068" s="644" t="s">
        <v>3356</v>
      </c>
      <c r="E1068" s="644" t="s">
        <v>3356</v>
      </c>
      <c r="F1068" s="4">
        <v>0</v>
      </c>
      <c r="G1068" s="4">
        <v>0</v>
      </c>
    </row>
    <row r="1069" spans="2:7" x14ac:dyDescent="0.3">
      <c r="B1069" s="18" t="s">
        <v>517</v>
      </c>
      <c r="C1069" s="19" t="s">
        <v>517</v>
      </c>
      <c r="D1069" s="19" t="s">
        <v>517</v>
      </c>
      <c r="E1069" s="20" t="s">
        <v>3358</v>
      </c>
      <c r="F1069" s="4">
        <v>0</v>
      </c>
      <c r="G1069" s="4">
        <v>0</v>
      </c>
    </row>
    <row r="1070" spans="2:7" x14ac:dyDescent="0.3">
      <c r="B1070" s="18" t="s">
        <v>517</v>
      </c>
      <c r="C1070" s="19" t="s">
        <v>517</v>
      </c>
      <c r="D1070" s="19" t="s">
        <v>517</v>
      </c>
      <c r="E1070" s="20" t="s">
        <v>3359</v>
      </c>
      <c r="F1070" s="4">
        <v>0</v>
      </c>
      <c r="G1070" s="4">
        <v>0</v>
      </c>
    </row>
    <row r="1071" spans="2:7" x14ac:dyDescent="0.3">
      <c r="B1071" s="18" t="s">
        <v>517</v>
      </c>
      <c r="C1071" s="19" t="s">
        <v>517</v>
      </c>
      <c r="D1071" s="644" t="s">
        <v>3357</v>
      </c>
      <c r="E1071" s="644" t="s">
        <v>3357</v>
      </c>
      <c r="F1071" s="4">
        <v>0</v>
      </c>
      <c r="G1071" s="4">
        <v>0</v>
      </c>
    </row>
    <row r="1072" spans="2:7" x14ac:dyDescent="0.3">
      <c r="B1072" s="642" t="s">
        <v>3317</v>
      </c>
      <c r="C1072" s="642" t="s">
        <v>3317</v>
      </c>
      <c r="D1072" s="642" t="s">
        <v>3317</v>
      </c>
      <c r="E1072" s="642" t="s">
        <v>3317</v>
      </c>
      <c r="F1072" s="10">
        <v>0</v>
      </c>
      <c r="G1072" s="10">
        <v>0</v>
      </c>
    </row>
    <row r="1073" spans="2:8" x14ac:dyDescent="0.3">
      <c r="B1073" s="643" t="s">
        <v>517</v>
      </c>
      <c r="C1073" s="643" t="s">
        <v>517</v>
      </c>
      <c r="D1073" s="643" t="s">
        <v>517</v>
      </c>
      <c r="E1073" s="643" t="s">
        <v>517</v>
      </c>
      <c r="F1073" s="4" t="s">
        <v>517</v>
      </c>
      <c r="G1073" s="4" t="s">
        <v>517</v>
      </c>
    </row>
    <row r="1074" spans="2:8" x14ac:dyDescent="0.3">
      <c r="B1074" s="642" t="s">
        <v>3318</v>
      </c>
      <c r="C1074" s="642" t="s">
        <v>3318</v>
      </c>
      <c r="D1074" s="642" t="s">
        <v>3318</v>
      </c>
      <c r="E1074" s="642" t="s">
        <v>3318</v>
      </c>
      <c r="F1074" s="10">
        <v>0</v>
      </c>
      <c r="G1074" s="10">
        <v>0</v>
      </c>
    </row>
    <row r="1075" spans="2:8" x14ac:dyDescent="0.3">
      <c r="B1075" s="643" t="s">
        <v>517</v>
      </c>
      <c r="C1075" s="643" t="s">
        <v>517</v>
      </c>
      <c r="D1075" s="643" t="s">
        <v>517</v>
      </c>
      <c r="E1075" s="643" t="s">
        <v>517</v>
      </c>
      <c r="F1075" s="4" t="s">
        <v>517</v>
      </c>
      <c r="G1075" s="4" t="s">
        <v>517</v>
      </c>
    </row>
    <row r="1076" spans="2:8" x14ac:dyDescent="0.3">
      <c r="B1076" s="642" t="s">
        <v>3319</v>
      </c>
      <c r="C1076" s="642" t="s">
        <v>3319</v>
      </c>
      <c r="D1076" s="642" t="s">
        <v>3319</v>
      </c>
      <c r="E1076" s="642" t="s">
        <v>3319</v>
      </c>
      <c r="F1076" s="10">
        <v>0</v>
      </c>
      <c r="G1076" s="10">
        <v>0</v>
      </c>
    </row>
    <row r="1077" spans="2:8" x14ac:dyDescent="0.3">
      <c r="B1077" s="643" t="s">
        <v>517</v>
      </c>
      <c r="C1077" s="643" t="s">
        <v>517</v>
      </c>
      <c r="D1077" s="643" t="s">
        <v>517</v>
      </c>
      <c r="E1077" s="643" t="s">
        <v>517</v>
      </c>
      <c r="F1077" s="4" t="s">
        <v>517</v>
      </c>
      <c r="G1077" s="4" t="s">
        <v>517</v>
      </c>
    </row>
    <row r="1078" spans="2:8" x14ac:dyDescent="0.3">
      <c r="B1078" s="642" t="s">
        <v>3320</v>
      </c>
      <c r="C1078" s="642" t="s">
        <v>3320</v>
      </c>
      <c r="D1078" s="642" t="s">
        <v>3320</v>
      </c>
      <c r="E1078" s="642" t="s">
        <v>3320</v>
      </c>
      <c r="F1078" s="10">
        <v>0</v>
      </c>
      <c r="G1078" s="10">
        <v>0</v>
      </c>
    </row>
    <row r="1079" spans="2:8" x14ac:dyDescent="0.3">
      <c r="B1079" s="643" t="s">
        <v>517</v>
      </c>
      <c r="C1079" s="643" t="s">
        <v>517</v>
      </c>
      <c r="D1079" s="643" t="s">
        <v>517</v>
      </c>
      <c r="E1079" s="643" t="s">
        <v>517</v>
      </c>
      <c r="F1079" s="4" t="s">
        <v>517</v>
      </c>
      <c r="G1079" s="4" t="s">
        <v>517</v>
      </c>
    </row>
    <row r="1080" spans="2:8" x14ac:dyDescent="0.3">
      <c r="B1080" s="21" t="s">
        <v>517</v>
      </c>
      <c r="C1080" s="21" t="s">
        <v>517</v>
      </c>
      <c r="D1080" s="21" t="s">
        <v>517</v>
      </c>
      <c r="E1080" s="21" t="s">
        <v>517</v>
      </c>
      <c r="F1080" s="24" t="s">
        <v>517</v>
      </c>
      <c r="G1080" s="24" t="s">
        <v>517</v>
      </c>
    </row>
    <row r="1081" spans="2:8" x14ac:dyDescent="0.3">
      <c r="B1081" s="22" t="s">
        <v>517</v>
      </c>
      <c r="C1081" s="22" t="s">
        <v>517</v>
      </c>
      <c r="D1081" s="22" t="s">
        <v>517</v>
      </c>
      <c r="E1081" s="22" t="s">
        <v>517</v>
      </c>
      <c r="F1081" s="25" t="s">
        <v>517</v>
      </c>
      <c r="G1081" s="25" t="s">
        <v>517</v>
      </c>
    </row>
    <row r="1082" spans="2:8" x14ac:dyDescent="0.3">
      <c r="B1082" s="23" t="s">
        <v>517</v>
      </c>
      <c r="C1082" s="23" t="s">
        <v>517</v>
      </c>
      <c r="D1082" s="23" t="s">
        <v>517</v>
      </c>
      <c r="E1082" s="23" t="s">
        <v>517</v>
      </c>
      <c r="F1082" s="26" t="s">
        <v>517</v>
      </c>
      <c r="G1082" s="26" t="s">
        <v>517</v>
      </c>
    </row>
    <row r="1083" spans="2:8" x14ac:dyDescent="0.3">
      <c r="B1083" s="646" t="s">
        <v>16</v>
      </c>
      <c r="C1083" s="646" t="s">
        <v>16</v>
      </c>
      <c r="D1083" s="646" t="s">
        <v>16</v>
      </c>
      <c r="E1083" s="646" t="s">
        <v>16</v>
      </c>
      <c r="F1083" s="646" t="s">
        <v>16</v>
      </c>
      <c r="G1083" s="646" t="s">
        <v>16</v>
      </c>
      <c r="H1083" s="27"/>
    </row>
    <row r="1084" spans="2:8" x14ac:dyDescent="0.3">
      <c r="B1084" s="647" t="s">
        <v>3308</v>
      </c>
      <c r="C1084" s="647" t="s">
        <v>3308</v>
      </c>
      <c r="D1084" s="647" t="s">
        <v>3308</v>
      </c>
      <c r="E1084" s="647" t="s">
        <v>3308</v>
      </c>
      <c r="F1084" s="647" t="s">
        <v>3308</v>
      </c>
      <c r="G1084" s="647" t="s">
        <v>3308</v>
      </c>
      <c r="H1084" s="27"/>
    </row>
    <row r="1085" spans="2:8" x14ac:dyDescent="0.3">
      <c r="B1085" s="647" t="s">
        <v>3309</v>
      </c>
      <c r="C1085" s="647" t="s">
        <v>3309</v>
      </c>
      <c r="D1085" s="647" t="s">
        <v>3309</v>
      </c>
      <c r="E1085" s="647" t="s">
        <v>3309</v>
      </c>
      <c r="F1085" s="647" t="s">
        <v>3309</v>
      </c>
      <c r="G1085" s="647" t="s">
        <v>3309</v>
      </c>
      <c r="H1085" s="27"/>
    </row>
    <row r="1086" spans="2:8" x14ac:dyDescent="0.3">
      <c r="B1086" s="648" t="s">
        <v>3310</v>
      </c>
      <c r="C1086" s="648" t="s">
        <v>3310</v>
      </c>
      <c r="D1086" s="648" t="s">
        <v>3310</v>
      </c>
      <c r="E1086" s="648" t="s">
        <v>3310</v>
      </c>
      <c r="F1086" s="648" t="s">
        <v>3310</v>
      </c>
      <c r="G1086" s="648" t="s">
        <v>3310</v>
      </c>
      <c r="H1086" s="27"/>
    </row>
    <row r="1087" spans="2:8" x14ac:dyDescent="0.3">
      <c r="B1087" s="641" t="s">
        <v>3311</v>
      </c>
      <c r="C1087" s="641" t="s">
        <v>3311</v>
      </c>
      <c r="D1087" s="641" t="s">
        <v>3311</v>
      </c>
      <c r="E1087" s="641" t="s">
        <v>3311</v>
      </c>
      <c r="F1087" s="14">
        <v>2026</v>
      </c>
      <c r="G1087" s="14">
        <v>2025</v>
      </c>
    </row>
    <row r="1088" spans="2:8" x14ac:dyDescent="0.3">
      <c r="B1088" s="642" t="s">
        <v>3312</v>
      </c>
      <c r="C1088" s="642" t="s">
        <v>3312</v>
      </c>
      <c r="D1088" s="642" t="s">
        <v>3312</v>
      </c>
      <c r="E1088" s="642" t="s">
        <v>3312</v>
      </c>
      <c r="F1088" s="10" t="s">
        <v>517</v>
      </c>
      <c r="G1088" s="10" t="s">
        <v>517</v>
      </c>
    </row>
    <row r="1089" spans="2:7" x14ac:dyDescent="0.3">
      <c r="B1089" s="17" t="s">
        <v>517</v>
      </c>
      <c r="C1089" s="645" t="s">
        <v>3322</v>
      </c>
      <c r="D1089" s="645" t="s">
        <v>3322</v>
      </c>
      <c r="E1089" s="645" t="s">
        <v>3322</v>
      </c>
      <c r="F1089" s="10" t="s">
        <v>69</v>
      </c>
      <c r="G1089" s="10" t="s">
        <v>3563</v>
      </c>
    </row>
    <row r="1090" spans="2:7" x14ac:dyDescent="0.3">
      <c r="B1090" s="18" t="s">
        <v>517</v>
      </c>
      <c r="C1090" s="19" t="s">
        <v>517</v>
      </c>
      <c r="D1090" s="644" t="s">
        <v>3324</v>
      </c>
      <c r="E1090" s="644" t="s">
        <v>3324</v>
      </c>
      <c r="F1090" s="4">
        <v>0</v>
      </c>
      <c r="G1090" s="4">
        <v>0</v>
      </c>
    </row>
    <row r="1091" spans="2:7" x14ac:dyDescent="0.3">
      <c r="B1091" s="18" t="s">
        <v>517</v>
      </c>
      <c r="C1091" s="19" t="s">
        <v>517</v>
      </c>
      <c r="D1091" s="644" t="s">
        <v>3325</v>
      </c>
      <c r="E1091" s="644" t="s">
        <v>3325</v>
      </c>
      <c r="F1091" s="4">
        <v>0</v>
      </c>
      <c r="G1091" s="4">
        <v>0</v>
      </c>
    </row>
    <row r="1092" spans="2:7" x14ac:dyDescent="0.3">
      <c r="B1092" s="18" t="s">
        <v>517</v>
      </c>
      <c r="C1092" s="19" t="s">
        <v>517</v>
      </c>
      <c r="D1092" s="644" t="s">
        <v>3326</v>
      </c>
      <c r="E1092" s="644" t="s">
        <v>3326</v>
      </c>
      <c r="F1092" s="4">
        <v>0</v>
      </c>
      <c r="G1092" s="4">
        <v>0</v>
      </c>
    </row>
    <row r="1093" spans="2:7" x14ac:dyDescent="0.3">
      <c r="B1093" s="18" t="s">
        <v>517</v>
      </c>
      <c r="C1093" s="19" t="s">
        <v>517</v>
      </c>
      <c r="D1093" s="644" t="s">
        <v>3327</v>
      </c>
      <c r="E1093" s="644" t="s">
        <v>3327</v>
      </c>
      <c r="F1093" s="4">
        <v>0</v>
      </c>
      <c r="G1093" s="4">
        <v>0</v>
      </c>
    </row>
    <row r="1094" spans="2:7" x14ac:dyDescent="0.3">
      <c r="B1094" s="18" t="s">
        <v>517</v>
      </c>
      <c r="C1094" s="19" t="s">
        <v>517</v>
      </c>
      <c r="D1094" s="644" t="s">
        <v>3328</v>
      </c>
      <c r="E1094" s="644" t="s">
        <v>3328</v>
      </c>
      <c r="F1094" s="4">
        <v>0</v>
      </c>
      <c r="G1094" s="4">
        <v>0</v>
      </c>
    </row>
    <row r="1095" spans="2:7" x14ac:dyDescent="0.3">
      <c r="B1095" s="18" t="s">
        <v>517</v>
      </c>
      <c r="C1095" s="19" t="s">
        <v>517</v>
      </c>
      <c r="D1095" s="644" t="s">
        <v>3329</v>
      </c>
      <c r="E1095" s="644" t="s">
        <v>3329</v>
      </c>
      <c r="F1095" s="4">
        <v>0</v>
      </c>
      <c r="G1095" s="4">
        <v>0</v>
      </c>
    </row>
    <row r="1096" spans="2:7" x14ac:dyDescent="0.3">
      <c r="B1096" s="18" t="s">
        <v>517</v>
      </c>
      <c r="C1096" s="19" t="s">
        <v>517</v>
      </c>
      <c r="D1096" s="644" t="s">
        <v>3330</v>
      </c>
      <c r="E1096" s="644" t="s">
        <v>3330</v>
      </c>
      <c r="F1096" s="4" t="s">
        <v>3404</v>
      </c>
      <c r="G1096" s="4" t="s">
        <v>3404</v>
      </c>
    </row>
    <row r="1097" spans="2:7" x14ac:dyDescent="0.3">
      <c r="B1097" s="18" t="s">
        <v>517</v>
      </c>
      <c r="C1097" s="19" t="s">
        <v>517</v>
      </c>
      <c r="D1097" s="644" t="s">
        <v>3331</v>
      </c>
      <c r="E1097" s="644" t="s">
        <v>3331</v>
      </c>
      <c r="F1097" s="4">
        <v>0</v>
      </c>
      <c r="G1097" s="4">
        <v>0</v>
      </c>
    </row>
    <row r="1098" spans="2:7" x14ac:dyDescent="0.3">
      <c r="B1098" s="18" t="s">
        <v>517</v>
      </c>
      <c r="C1098" s="19" t="s">
        <v>517</v>
      </c>
      <c r="D1098" s="644" t="s">
        <v>3332</v>
      </c>
      <c r="E1098" s="644" t="s">
        <v>3332</v>
      </c>
      <c r="F1098" s="4" t="s">
        <v>3405</v>
      </c>
      <c r="G1098" s="4" t="s">
        <v>3564</v>
      </c>
    </row>
    <row r="1099" spans="2:7" x14ac:dyDescent="0.3">
      <c r="B1099" s="18" t="s">
        <v>517</v>
      </c>
      <c r="C1099" s="19" t="s">
        <v>517</v>
      </c>
      <c r="D1099" s="644" t="s">
        <v>3333</v>
      </c>
      <c r="E1099" s="644" t="s">
        <v>3333</v>
      </c>
      <c r="F1099" s="4">
        <v>0</v>
      </c>
      <c r="G1099" s="4">
        <v>0</v>
      </c>
    </row>
    <row r="1100" spans="2:7" x14ac:dyDescent="0.3">
      <c r="B1100" s="643" t="s">
        <v>517</v>
      </c>
      <c r="C1100" s="643" t="s">
        <v>517</v>
      </c>
      <c r="D1100" s="643" t="s">
        <v>517</v>
      </c>
      <c r="E1100" s="643" t="s">
        <v>517</v>
      </c>
      <c r="F1100" s="4" t="s">
        <v>517</v>
      </c>
      <c r="G1100" s="4" t="s">
        <v>517</v>
      </c>
    </row>
    <row r="1101" spans="2:7" x14ac:dyDescent="0.3">
      <c r="B1101" s="17" t="s">
        <v>517</v>
      </c>
      <c r="C1101" s="645" t="s">
        <v>3323</v>
      </c>
      <c r="D1101" s="645" t="s">
        <v>3323</v>
      </c>
      <c r="E1101" s="645" t="s">
        <v>3323</v>
      </c>
      <c r="F1101" s="10" t="s">
        <v>2951</v>
      </c>
      <c r="G1101" s="10" t="s">
        <v>3565</v>
      </c>
    </row>
    <row r="1102" spans="2:7" x14ac:dyDescent="0.3">
      <c r="B1102" s="18" t="s">
        <v>517</v>
      </c>
      <c r="C1102" s="19" t="s">
        <v>517</v>
      </c>
      <c r="D1102" s="644" t="s">
        <v>3334</v>
      </c>
      <c r="E1102" s="644" t="s">
        <v>3334</v>
      </c>
      <c r="F1102" s="4" t="s">
        <v>1133</v>
      </c>
      <c r="G1102" s="4" t="s">
        <v>3566</v>
      </c>
    </row>
    <row r="1103" spans="2:7" x14ac:dyDescent="0.3">
      <c r="B1103" s="18" t="s">
        <v>517</v>
      </c>
      <c r="C1103" s="19" t="s">
        <v>517</v>
      </c>
      <c r="D1103" s="644" t="s">
        <v>3335</v>
      </c>
      <c r="E1103" s="644" t="s">
        <v>3335</v>
      </c>
      <c r="F1103" s="4" t="s">
        <v>1141</v>
      </c>
      <c r="G1103" s="4" t="s">
        <v>3567</v>
      </c>
    </row>
    <row r="1104" spans="2:7" x14ac:dyDescent="0.3">
      <c r="B1104" s="18" t="s">
        <v>517</v>
      </c>
      <c r="C1104" s="19" t="s">
        <v>517</v>
      </c>
      <c r="D1104" s="644" t="s">
        <v>3336</v>
      </c>
      <c r="E1104" s="644" t="s">
        <v>3336</v>
      </c>
      <c r="F1104" s="4" t="s">
        <v>1157</v>
      </c>
      <c r="G1104" s="4" t="s">
        <v>3568</v>
      </c>
    </row>
    <row r="1105" spans="2:7" x14ac:dyDescent="0.3">
      <c r="B1105" s="18" t="s">
        <v>517</v>
      </c>
      <c r="C1105" s="19" t="s">
        <v>517</v>
      </c>
      <c r="D1105" s="644" t="s">
        <v>3337</v>
      </c>
      <c r="E1105" s="644" t="s">
        <v>3337</v>
      </c>
      <c r="F1105" s="4">
        <v>0</v>
      </c>
      <c r="G1105" s="4">
        <v>0</v>
      </c>
    </row>
    <row r="1106" spans="2:7" x14ac:dyDescent="0.3">
      <c r="B1106" s="18" t="s">
        <v>517</v>
      </c>
      <c r="C1106" s="19" t="s">
        <v>517</v>
      </c>
      <c r="D1106" s="644" t="s">
        <v>3338</v>
      </c>
      <c r="E1106" s="644" t="s">
        <v>3338</v>
      </c>
      <c r="F1106" s="4">
        <v>0</v>
      </c>
      <c r="G1106" s="4">
        <v>0</v>
      </c>
    </row>
    <row r="1107" spans="2:7" x14ac:dyDescent="0.3">
      <c r="B1107" s="18" t="s">
        <v>517</v>
      </c>
      <c r="C1107" s="19" t="s">
        <v>517</v>
      </c>
      <c r="D1107" s="644" t="s">
        <v>3339</v>
      </c>
      <c r="E1107" s="644" t="s">
        <v>3339</v>
      </c>
      <c r="F1107" s="4">
        <v>0</v>
      </c>
      <c r="G1107" s="4">
        <v>0</v>
      </c>
    </row>
    <row r="1108" spans="2:7" x14ac:dyDescent="0.3">
      <c r="B1108" s="18" t="s">
        <v>517</v>
      </c>
      <c r="C1108" s="19" t="s">
        <v>517</v>
      </c>
      <c r="D1108" s="644" t="s">
        <v>3340</v>
      </c>
      <c r="E1108" s="644" t="s">
        <v>3340</v>
      </c>
      <c r="F1108" s="4">
        <v>0</v>
      </c>
      <c r="G1108" s="4">
        <v>0</v>
      </c>
    </row>
    <row r="1109" spans="2:7" x14ac:dyDescent="0.3">
      <c r="B1109" s="18" t="s">
        <v>517</v>
      </c>
      <c r="C1109" s="19" t="s">
        <v>517</v>
      </c>
      <c r="D1109" s="644" t="s">
        <v>3341</v>
      </c>
      <c r="E1109" s="644" t="s">
        <v>3341</v>
      </c>
      <c r="F1109" s="4">
        <v>0</v>
      </c>
      <c r="G1109" s="4">
        <v>0</v>
      </c>
    </row>
    <row r="1110" spans="2:7" x14ac:dyDescent="0.3">
      <c r="B1110" s="18" t="s">
        <v>517</v>
      </c>
      <c r="C1110" s="19" t="s">
        <v>517</v>
      </c>
      <c r="D1110" s="644" t="s">
        <v>3342</v>
      </c>
      <c r="E1110" s="644" t="s">
        <v>3342</v>
      </c>
      <c r="F1110" s="4">
        <v>0</v>
      </c>
      <c r="G1110" s="4">
        <v>0</v>
      </c>
    </row>
    <row r="1111" spans="2:7" x14ac:dyDescent="0.3">
      <c r="B1111" s="18" t="s">
        <v>517</v>
      </c>
      <c r="C1111" s="19" t="s">
        <v>517</v>
      </c>
      <c r="D1111" s="644" t="s">
        <v>3343</v>
      </c>
      <c r="E1111" s="644" t="s">
        <v>3343</v>
      </c>
      <c r="F1111" s="4">
        <v>0</v>
      </c>
      <c r="G1111" s="4">
        <v>0</v>
      </c>
    </row>
    <row r="1112" spans="2:7" x14ac:dyDescent="0.3">
      <c r="B1112" s="18" t="s">
        <v>517</v>
      </c>
      <c r="C1112" s="19" t="s">
        <v>517</v>
      </c>
      <c r="D1112" s="644" t="s">
        <v>3344</v>
      </c>
      <c r="E1112" s="644" t="s">
        <v>3344</v>
      </c>
      <c r="F1112" s="4">
        <v>0</v>
      </c>
      <c r="G1112" s="4">
        <v>0</v>
      </c>
    </row>
    <row r="1113" spans="2:7" x14ac:dyDescent="0.3">
      <c r="B1113" s="18" t="s">
        <v>517</v>
      </c>
      <c r="C1113" s="19" t="s">
        <v>517</v>
      </c>
      <c r="D1113" s="644" t="s">
        <v>3345</v>
      </c>
      <c r="E1113" s="644" t="s">
        <v>3345</v>
      </c>
      <c r="F1113" s="4">
        <v>0</v>
      </c>
      <c r="G1113" s="4">
        <v>0</v>
      </c>
    </row>
    <row r="1114" spans="2:7" x14ac:dyDescent="0.3">
      <c r="B1114" s="18" t="s">
        <v>517</v>
      </c>
      <c r="C1114" s="19" t="s">
        <v>517</v>
      </c>
      <c r="D1114" s="644" t="s">
        <v>3346</v>
      </c>
      <c r="E1114" s="644" t="s">
        <v>3346</v>
      </c>
      <c r="F1114" s="4">
        <v>0</v>
      </c>
      <c r="G1114" s="4">
        <v>0</v>
      </c>
    </row>
    <row r="1115" spans="2:7" x14ac:dyDescent="0.3">
      <c r="B1115" s="18" t="s">
        <v>517</v>
      </c>
      <c r="C1115" s="19" t="s">
        <v>517</v>
      </c>
      <c r="D1115" s="644" t="s">
        <v>3347</v>
      </c>
      <c r="E1115" s="644" t="s">
        <v>3347</v>
      </c>
      <c r="F1115" s="4">
        <v>0</v>
      </c>
      <c r="G1115" s="4">
        <v>0</v>
      </c>
    </row>
    <row r="1116" spans="2:7" x14ac:dyDescent="0.3">
      <c r="B1116" s="18" t="s">
        <v>517</v>
      </c>
      <c r="C1116" s="19" t="s">
        <v>517</v>
      </c>
      <c r="D1116" s="644" t="s">
        <v>3348</v>
      </c>
      <c r="E1116" s="644" t="s">
        <v>3348</v>
      </c>
      <c r="F1116" s="4">
        <v>0</v>
      </c>
      <c r="G1116" s="4">
        <v>0</v>
      </c>
    </row>
    <row r="1117" spans="2:7" x14ac:dyDescent="0.3">
      <c r="B1117" s="18" t="s">
        <v>517</v>
      </c>
      <c r="C1117" s="19" t="s">
        <v>517</v>
      </c>
      <c r="D1117" s="644" t="s">
        <v>3349</v>
      </c>
      <c r="E1117" s="644" t="s">
        <v>3349</v>
      </c>
      <c r="F1117" s="4">
        <v>0</v>
      </c>
      <c r="G1117" s="4">
        <v>0</v>
      </c>
    </row>
    <row r="1118" spans="2:7" x14ac:dyDescent="0.3">
      <c r="B1118" s="642" t="s">
        <v>3313</v>
      </c>
      <c r="C1118" s="642" t="s">
        <v>3313</v>
      </c>
      <c r="D1118" s="642" t="s">
        <v>3313</v>
      </c>
      <c r="E1118" s="642" t="s">
        <v>3313</v>
      </c>
      <c r="F1118" s="10" t="s">
        <v>1170</v>
      </c>
      <c r="G1118" s="10" t="s">
        <v>3569</v>
      </c>
    </row>
    <row r="1119" spans="2:7" x14ac:dyDescent="0.3">
      <c r="B1119" s="643" t="s">
        <v>517</v>
      </c>
      <c r="C1119" s="643" t="s">
        <v>517</v>
      </c>
      <c r="D1119" s="643" t="s">
        <v>517</v>
      </c>
      <c r="E1119" s="643" t="s">
        <v>517</v>
      </c>
      <c r="F1119" s="4" t="s">
        <v>517</v>
      </c>
      <c r="G1119" s="4" t="s">
        <v>517</v>
      </c>
    </row>
    <row r="1120" spans="2:7" x14ac:dyDescent="0.3">
      <c r="B1120" s="642" t="s">
        <v>3314</v>
      </c>
      <c r="C1120" s="642" t="s">
        <v>3314</v>
      </c>
      <c r="D1120" s="642" t="s">
        <v>3314</v>
      </c>
      <c r="E1120" s="642" t="s">
        <v>3314</v>
      </c>
      <c r="F1120" s="10" t="s">
        <v>517</v>
      </c>
      <c r="G1120" s="10" t="s">
        <v>517</v>
      </c>
    </row>
    <row r="1121" spans="2:7" x14ac:dyDescent="0.3">
      <c r="B1121" s="17" t="s">
        <v>517</v>
      </c>
      <c r="C1121" s="645" t="s">
        <v>3322</v>
      </c>
      <c r="D1121" s="645" t="s">
        <v>3322</v>
      </c>
      <c r="E1121" s="645" t="s">
        <v>3322</v>
      </c>
      <c r="F1121" s="10">
        <v>0</v>
      </c>
      <c r="G1121" s="10">
        <v>0</v>
      </c>
    </row>
    <row r="1122" spans="2:7" x14ac:dyDescent="0.3">
      <c r="B1122" s="18" t="s">
        <v>517</v>
      </c>
      <c r="C1122" s="19" t="s">
        <v>517</v>
      </c>
      <c r="D1122" s="644" t="s">
        <v>3350</v>
      </c>
      <c r="E1122" s="644" t="s">
        <v>3350</v>
      </c>
      <c r="F1122" s="4">
        <v>0</v>
      </c>
      <c r="G1122" s="4">
        <v>0</v>
      </c>
    </row>
    <row r="1123" spans="2:7" x14ac:dyDescent="0.3">
      <c r="B1123" s="18" t="s">
        <v>517</v>
      </c>
      <c r="C1123" s="19" t="s">
        <v>517</v>
      </c>
      <c r="D1123" s="644" t="s">
        <v>3351</v>
      </c>
      <c r="E1123" s="644" t="s">
        <v>3351</v>
      </c>
      <c r="F1123" s="4">
        <v>0</v>
      </c>
      <c r="G1123" s="4">
        <v>0</v>
      </c>
    </row>
    <row r="1124" spans="2:7" x14ac:dyDescent="0.3">
      <c r="B1124" s="18" t="s">
        <v>517</v>
      </c>
      <c r="C1124" s="19" t="s">
        <v>517</v>
      </c>
      <c r="D1124" s="644" t="s">
        <v>3352</v>
      </c>
      <c r="E1124" s="644" t="s">
        <v>3352</v>
      </c>
      <c r="F1124" s="4">
        <v>0</v>
      </c>
      <c r="G1124" s="4">
        <v>0</v>
      </c>
    </row>
    <row r="1125" spans="2:7" x14ac:dyDescent="0.3">
      <c r="B1125" s="643" t="s">
        <v>517</v>
      </c>
      <c r="C1125" s="643" t="s">
        <v>517</v>
      </c>
      <c r="D1125" s="643" t="s">
        <v>517</v>
      </c>
      <c r="E1125" s="643" t="s">
        <v>517</v>
      </c>
      <c r="F1125" s="4" t="s">
        <v>517</v>
      </c>
      <c r="G1125" s="4" t="s">
        <v>517</v>
      </c>
    </row>
    <row r="1126" spans="2:7" x14ac:dyDescent="0.3">
      <c r="B1126" s="17" t="s">
        <v>517</v>
      </c>
      <c r="C1126" s="645" t="s">
        <v>3323</v>
      </c>
      <c r="D1126" s="645" t="s">
        <v>3323</v>
      </c>
      <c r="E1126" s="645" t="s">
        <v>3323</v>
      </c>
      <c r="F1126" s="10" t="s">
        <v>1170</v>
      </c>
      <c r="G1126" s="10" t="s">
        <v>3569</v>
      </c>
    </row>
    <row r="1127" spans="2:7" x14ac:dyDescent="0.3">
      <c r="B1127" s="18" t="s">
        <v>517</v>
      </c>
      <c r="C1127" s="19" t="s">
        <v>517</v>
      </c>
      <c r="D1127" s="644" t="s">
        <v>3350</v>
      </c>
      <c r="E1127" s="644" t="s">
        <v>3350</v>
      </c>
      <c r="F1127" s="4">
        <v>0</v>
      </c>
      <c r="G1127" s="4">
        <v>0</v>
      </c>
    </row>
    <row r="1128" spans="2:7" x14ac:dyDescent="0.3">
      <c r="B1128" s="18" t="s">
        <v>517</v>
      </c>
      <c r="C1128" s="19" t="s">
        <v>517</v>
      </c>
      <c r="D1128" s="644" t="s">
        <v>3351</v>
      </c>
      <c r="E1128" s="644" t="s">
        <v>3351</v>
      </c>
      <c r="F1128" s="4" t="s">
        <v>1170</v>
      </c>
      <c r="G1128" s="4" t="s">
        <v>3569</v>
      </c>
    </row>
    <row r="1129" spans="2:7" x14ac:dyDescent="0.3">
      <c r="B1129" s="18" t="s">
        <v>517</v>
      </c>
      <c r="C1129" s="19" t="s">
        <v>517</v>
      </c>
      <c r="D1129" s="644" t="s">
        <v>3353</v>
      </c>
      <c r="E1129" s="644" t="s">
        <v>3353</v>
      </c>
      <c r="F1129" s="4">
        <v>0</v>
      </c>
      <c r="G1129" s="4">
        <v>0</v>
      </c>
    </row>
    <row r="1130" spans="2:7" x14ac:dyDescent="0.3">
      <c r="B1130" s="642" t="s">
        <v>3315</v>
      </c>
      <c r="C1130" s="642" t="s">
        <v>3315</v>
      </c>
      <c r="D1130" s="642" t="s">
        <v>3315</v>
      </c>
      <c r="E1130" s="642" t="s">
        <v>3315</v>
      </c>
      <c r="F1130" s="10" t="s">
        <v>3406</v>
      </c>
      <c r="G1130" s="10" t="s">
        <v>3570</v>
      </c>
    </row>
    <row r="1131" spans="2:7" x14ac:dyDescent="0.3">
      <c r="B1131" s="643" t="s">
        <v>517</v>
      </c>
      <c r="C1131" s="643" t="s">
        <v>517</v>
      </c>
      <c r="D1131" s="643" t="s">
        <v>517</v>
      </c>
      <c r="E1131" s="643" t="s">
        <v>517</v>
      </c>
      <c r="F1131" s="4" t="s">
        <v>517</v>
      </c>
      <c r="G1131" s="4" t="s">
        <v>517</v>
      </c>
    </row>
    <row r="1132" spans="2:7" x14ac:dyDescent="0.3">
      <c r="B1132" s="642" t="s">
        <v>3316</v>
      </c>
      <c r="C1132" s="642" t="s">
        <v>3316</v>
      </c>
      <c r="D1132" s="642" t="s">
        <v>3316</v>
      </c>
      <c r="E1132" s="642" t="s">
        <v>3316</v>
      </c>
      <c r="F1132" s="10" t="s">
        <v>517</v>
      </c>
      <c r="G1132" s="10" t="s">
        <v>517</v>
      </c>
    </row>
    <row r="1133" spans="2:7" x14ac:dyDescent="0.3">
      <c r="B1133" s="17" t="s">
        <v>517</v>
      </c>
      <c r="C1133" s="645" t="s">
        <v>3322</v>
      </c>
      <c r="D1133" s="645" t="s">
        <v>3322</v>
      </c>
      <c r="E1133" s="645" t="s">
        <v>3322</v>
      </c>
      <c r="F1133" s="10">
        <v>0</v>
      </c>
      <c r="G1133" s="10">
        <v>0</v>
      </c>
    </row>
    <row r="1134" spans="2:7" x14ac:dyDescent="0.3">
      <c r="B1134" s="18" t="s">
        <v>517</v>
      </c>
      <c r="C1134" s="19" t="s">
        <v>517</v>
      </c>
      <c r="D1134" s="644" t="s">
        <v>3354</v>
      </c>
      <c r="E1134" s="644" t="s">
        <v>3354</v>
      </c>
      <c r="F1134" s="4">
        <v>0</v>
      </c>
      <c r="G1134" s="4">
        <v>0</v>
      </c>
    </row>
    <row r="1135" spans="2:7" x14ac:dyDescent="0.3">
      <c r="B1135" s="18" t="s">
        <v>517</v>
      </c>
      <c r="C1135" s="19" t="s">
        <v>517</v>
      </c>
      <c r="D1135" s="19" t="s">
        <v>517</v>
      </c>
      <c r="E1135" s="20" t="s">
        <v>3358</v>
      </c>
      <c r="F1135" s="4">
        <v>0</v>
      </c>
      <c r="G1135" s="4">
        <v>0</v>
      </c>
    </row>
    <row r="1136" spans="2:7" x14ac:dyDescent="0.3">
      <c r="B1136" s="18" t="s">
        <v>517</v>
      </c>
      <c r="C1136" s="19" t="s">
        <v>517</v>
      </c>
      <c r="D1136" s="19" t="s">
        <v>517</v>
      </c>
      <c r="E1136" s="20" t="s">
        <v>3359</v>
      </c>
      <c r="F1136" s="4">
        <v>0</v>
      </c>
      <c r="G1136" s="4">
        <v>0</v>
      </c>
    </row>
    <row r="1137" spans="2:7" x14ac:dyDescent="0.3">
      <c r="B1137" s="18" t="s">
        <v>517</v>
      </c>
      <c r="C1137" s="19" t="s">
        <v>517</v>
      </c>
      <c r="D1137" s="644" t="s">
        <v>3355</v>
      </c>
      <c r="E1137" s="644" t="s">
        <v>3355</v>
      </c>
      <c r="F1137" s="4">
        <v>0</v>
      </c>
      <c r="G1137" s="4">
        <v>0</v>
      </c>
    </row>
    <row r="1138" spans="2:7" x14ac:dyDescent="0.3">
      <c r="B1138" s="643" t="s">
        <v>517</v>
      </c>
      <c r="C1138" s="643" t="s">
        <v>517</v>
      </c>
      <c r="D1138" s="643" t="s">
        <v>517</v>
      </c>
      <c r="E1138" s="643" t="s">
        <v>517</v>
      </c>
      <c r="F1138" s="4" t="s">
        <v>517</v>
      </c>
      <c r="G1138" s="4" t="s">
        <v>517</v>
      </c>
    </row>
    <row r="1139" spans="2:7" x14ac:dyDescent="0.3">
      <c r="B1139" s="17" t="s">
        <v>517</v>
      </c>
      <c r="C1139" s="645" t="s">
        <v>3323</v>
      </c>
      <c r="D1139" s="645" t="s">
        <v>3323</v>
      </c>
      <c r="E1139" s="645" t="s">
        <v>3323</v>
      </c>
      <c r="F1139" s="10">
        <v>0</v>
      </c>
      <c r="G1139" s="10">
        <v>0</v>
      </c>
    </row>
    <row r="1140" spans="2:7" x14ac:dyDescent="0.3">
      <c r="B1140" s="18" t="s">
        <v>517</v>
      </c>
      <c r="C1140" s="19" t="s">
        <v>517</v>
      </c>
      <c r="D1140" s="644" t="s">
        <v>3356</v>
      </c>
      <c r="E1140" s="644" t="s">
        <v>3356</v>
      </c>
      <c r="F1140" s="4">
        <v>0</v>
      </c>
      <c r="G1140" s="4">
        <v>0</v>
      </c>
    </row>
    <row r="1141" spans="2:7" x14ac:dyDescent="0.3">
      <c r="B1141" s="18" t="s">
        <v>517</v>
      </c>
      <c r="C1141" s="19" t="s">
        <v>517</v>
      </c>
      <c r="D1141" s="19" t="s">
        <v>517</v>
      </c>
      <c r="E1141" s="20" t="s">
        <v>3358</v>
      </c>
      <c r="F1141" s="4">
        <v>0</v>
      </c>
      <c r="G1141" s="4">
        <v>0</v>
      </c>
    </row>
    <row r="1142" spans="2:7" x14ac:dyDescent="0.3">
      <c r="B1142" s="18" t="s">
        <v>517</v>
      </c>
      <c r="C1142" s="19" t="s">
        <v>517</v>
      </c>
      <c r="D1142" s="19" t="s">
        <v>517</v>
      </c>
      <c r="E1142" s="20" t="s">
        <v>3359</v>
      </c>
      <c r="F1142" s="4">
        <v>0</v>
      </c>
      <c r="G1142" s="4">
        <v>0</v>
      </c>
    </row>
    <row r="1143" spans="2:7" x14ac:dyDescent="0.3">
      <c r="B1143" s="18" t="s">
        <v>517</v>
      </c>
      <c r="C1143" s="19" t="s">
        <v>517</v>
      </c>
      <c r="D1143" s="644" t="s">
        <v>3357</v>
      </c>
      <c r="E1143" s="644" t="s">
        <v>3357</v>
      </c>
      <c r="F1143" s="4">
        <v>0</v>
      </c>
      <c r="G1143" s="4">
        <v>0</v>
      </c>
    </row>
    <row r="1144" spans="2:7" x14ac:dyDescent="0.3">
      <c r="B1144" s="642" t="s">
        <v>3317</v>
      </c>
      <c r="C1144" s="642" t="s">
        <v>3317</v>
      </c>
      <c r="D1144" s="642" t="s">
        <v>3317</v>
      </c>
      <c r="E1144" s="642" t="s">
        <v>3317</v>
      </c>
      <c r="F1144" s="10">
        <v>0</v>
      </c>
      <c r="G1144" s="10">
        <v>0</v>
      </c>
    </row>
    <row r="1145" spans="2:7" x14ac:dyDescent="0.3">
      <c r="B1145" s="643" t="s">
        <v>517</v>
      </c>
      <c r="C1145" s="643" t="s">
        <v>517</v>
      </c>
      <c r="D1145" s="643" t="s">
        <v>517</v>
      </c>
      <c r="E1145" s="643" t="s">
        <v>517</v>
      </c>
      <c r="F1145" s="4" t="s">
        <v>517</v>
      </c>
      <c r="G1145" s="4" t="s">
        <v>517</v>
      </c>
    </row>
    <row r="1146" spans="2:7" x14ac:dyDescent="0.3">
      <c r="B1146" s="642" t="s">
        <v>3318</v>
      </c>
      <c r="C1146" s="642" t="s">
        <v>3318</v>
      </c>
      <c r="D1146" s="642" t="s">
        <v>3318</v>
      </c>
      <c r="E1146" s="642" t="s">
        <v>3318</v>
      </c>
      <c r="F1146" s="10">
        <v>0</v>
      </c>
      <c r="G1146" s="10">
        <v>0</v>
      </c>
    </row>
    <row r="1147" spans="2:7" x14ac:dyDescent="0.3">
      <c r="B1147" s="643" t="s">
        <v>517</v>
      </c>
      <c r="C1147" s="643" t="s">
        <v>517</v>
      </c>
      <c r="D1147" s="643" t="s">
        <v>517</v>
      </c>
      <c r="E1147" s="643" t="s">
        <v>517</v>
      </c>
      <c r="F1147" s="4" t="s">
        <v>517</v>
      </c>
      <c r="G1147" s="4" t="s">
        <v>517</v>
      </c>
    </row>
    <row r="1148" spans="2:7" x14ac:dyDescent="0.3">
      <c r="B1148" s="642" t="s">
        <v>3319</v>
      </c>
      <c r="C1148" s="642" t="s">
        <v>3319</v>
      </c>
      <c r="D1148" s="642" t="s">
        <v>3319</v>
      </c>
      <c r="E1148" s="642" t="s">
        <v>3319</v>
      </c>
      <c r="F1148" s="10">
        <v>0</v>
      </c>
      <c r="G1148" s="10">
        <v>0</v>
      </c>
    </row>
    <row r="1149" spans="2:7" x14ac:dyDescent="0.3">
      <c r="B1149" s="643" t="s">
        <v>517</v>
      </c>
      <c r="C1149" s="643" t="s">
        <v>517</v>
      </c>
      <c r="D1149" s="643" t="s">
        <v>517</v>
      </c>
      <c r="E1149" s="643" t="s">
        <v>517</v>
      </c>
      <c r="F1149" s="4" t="s">
        <v>517</v>
      </c>
      <c r="G1149" s="4" t="s">
        <v>517</v>
      </c>
    </row>
    <row r="1150" spans="2:7" x14ac:dyDescent="0.3">
      <c r="B1150" s="642" t="s">
        <v>3320</v>
      </c>
      <c r="C1150" s="642" t="s">
        <v>3320</v>
      </c>
      <c r="D1150" s="642" t="s">
        <v>3320</v>
      </c>
      <c r="E1150" s="642" t="s">
        <v>3320</v>
      </c>
      <c r="F1150" s="10">
        <v>0</v>
      </c>
      <c r="G1150" s="10">
        <v>0</v>
      </c>
    </row>
    <row r="1151" spans="2:7" x14ac:dyDescent="0.3">
      <c r="B1151" s="643" t="s">
        <v>517</v>
      </c>
      <c r="C1151" s="643" t="s">
        <v>517</v>
      </c>
      <c r="D1151" s="643" t="s">
        <v>517</v>
      </c>
      <c r="E1151" s="643" t="s">
        <v>517</v>
      </c>
      <c r="F1151" s="4" t="s">
        <v>517</v>
      </c>
      <c r="G1151" s="4" t="s">
        <v>517</v>
      </c>
    </row>
    <row r="1152" spans="2:7" x14ac:dyDescent="0.3">
      <c r="B1152" s="21" t="s">
        <v>517</v>
      </c>
      <c r="C1152" s="21" t="s">
        <v>517</v>
      </c>
      <c r="D1152" s="21" t="s">
        <v>517</v>
      </c>
      <c r="E1152" s="21" t="s">
        <v>517</v>
      </c>
      <c r="F1152" s="24" t="s">
        <v>517</v>
      </c>
      <c r="G1152" s="24" t="s">
        <v>517</v>
      </c>
    </row>
    <row r="1153" spans="2:8" x14ac:dyDescent="0.3">
      <c r="B1153" s="22" t="s">
        <v>517</v>
      </c>
      <c r="C1153" s="22" t="s">
        <v>517</v>
      </c>
      <c r="D1153" s="22" t="s">
        <v>517</v>
      </c>
      <c r="E1153" s="22" t="s">
        <v>517</v>
      </c>
      <c r="F1153" s="25" t="s">
        <v>517</v>
      </c>
      <c r="G1153" s="25" t="s">
        <v>517</v>
      </c>
    </row>
    <row r="1154" spans="2:8" x14ac:dyDescent="0.3">
      <c r="B1154" s="23" t="s">
        <v>517</v>
      </c>
      <c r="C1154" s="23" t="s">
        <v>517</v>
      </c>
      <c r="D1154" s="23" t="s">
        <v>517</v>
      </c>
      <c r="E1154" s="23" t="s">
        <v>517</v>
      </c>
      <c r="F1154" s="26" t="s">
        <v>517</v>
      </c>
      <c r="G1154" s="26" t="s">
        <v>517</v>
      </c>
    </row>
    <row r="1155" spans="2:8" x14ac:dyDescent="0.3">
      <c r="B1155" s="646" t="s">
        <v>17</v>
      </c>
      <c r="C1155" s="646" t="s">
        <v>17</v>
      </c>
      <c r="D1155" s="646" t="s">
        <v>17</v>
      </c>
      <c r="E1155" s="646" t="s">
        <v>17</v>
      </c>
      <c r="F1155" s="646" t="s">
        <v>17</v>
      </c>
      <c r="G1155" s="646" t="s">
        <v>17</v>
      </c>
      <c r="H1155" s="27"/>
    </row>
    <row r="1156" spans="2:8" x14ac:dyDescent="0.3">
      <c r="B1156" s="647" t="s">
        <v>3308</v>
      </c>
      <c r="C1156" s="647" t="s">
        <v>3308</v>
      </c>
      <c r="D1156" s="647" t="s">
        <v>3308</v>
      </c>
      <c r="E1156" s="647" t="s">
        <v>3308</v>
      </c>
      <c r="F1156" s="647" t="s">
        <v>3308</v>
      </c>
      <c r="G1156" s="647" t="s">
        <v>3308</v>
      </c>
      <c r="H1156" s="27"/>
    </row>
    <row r="1157" spans="2:8" x14ac:dyDescent="0.3">
      <c r="B1157" s="647" t="s">
        <v>3309</v>
      </c>
      <c r="C1157" s="647" t="s">
        <v>3309</v>
      </c>
      <c r="D1157" s="647" t="s">
        <v>3309</v>
      </c>
      <c r="E1157" s="647" t="s">
        <v>3309</v>
      </c>
      <c r="F1157" s="647" t="s">
        <v>3309</v>
      </c>
      <c r="G1157" s="647" t="s">
        <v>3309</v>
      </c>
      <c r="H1157" s="27"/>
    </row>
    <row r="1158" spans="2:8" x14ac:dyDescent="0.3">
      <c r="B1158" s="648" t="s">
        <v>3310</v>
      </c>
      <c r="C1158" s="648" t="s">
        <v>3310</v>
      </c>
      <c r="D1158" s="648" t="s">
        <v>3310</v>
      </c>
      <c r="E1158" s="648" t="s">
        <v>3310</v>
      </c>
      <c r="F1158" s="648" t="s">
        <v>3310</v>
      </c>
      <c r="G1158" s="648" t="s">
        <v>3310</v>
      </c>
      <c r="H1158" s="27"/>
    </row>
    <row r="1159" spans="2:8" x14ac:dyDescent="0.3">
      <c r="B1159" s="641" t="s">
        <v>3311</v>
      </c>
      <c r="C1159" s="641" t="s">
        <v>3311</v>
      </c>
      <c r="D1159" s="641" t="s">
        <v>3311</v>
      </c>
      <c r="E1159" s="641" t="s">
        <v>3311</v>
      </c>
      <c r="F1159" s="14">
        <v>2026</v>
      </c>
      <c r="G1159" s="14">
        <v>2025</v>
      </c>
    </row>
    <row r="1160" spans="2:8" x14ac:dyDescent="0.3">
      <c r="B1160" s="642" t="s">
        <v>3312</v>
      </c>
      <c r="C1160" s="642" t="s">
        <v>3312</v>
      </c>
      <c r="D1160" s="642" t="s">
        <v>3312</v>
      </c>
      <c r="E1160" s="642" t="s">
        <v>3312</v>
      </c>
      <c r="F1160" s="10" t="s">
        <v>517</v>
      </c>
      <c r="G1160" s="10" t="s">
        <v>517</v>
      </c>
    </row>
    <row r="1161" spans="2:8" x14ac:dyDescent="0.3">
      <c r="B1161" s="17" t="s">
        <v>517</v>
      </c>
      <c r="C1161" s="645" t="s">
        <v>3322</v>
      </c>
      <c r="D1161" s="645" t="s">
        <v>3322</v>
      </c>
      <c r="E1161" s="645" t="s">
        <v>3322</v>
      </c>
      <c r="F1161" s="10" t="s">
        <v>70</v>
      </c>
      <c r="G1161" s="10" t="s">
        <v>3571</v>
      </c>
    </row>
    <row r="1162" spans="2:8" x14ac:dyDescent="0.3">
      <c r="B1162" s="18" t="s">
        <v>517</v>
      </c>
      <c r="C1162" s="19" t="s">
        <v>517</v>
      </c>
      <c r="D1162" s="644" t="s">
        <v>3324</v>
      </c>
      <c r="E1162" s="644" t="s">
        <v>3324</v>
      </c>
      <c r="F1162" s="4">
        <v>0</v>
      </c>
      <c r="G1162" s="4">
        <v>0</v>
      </c>
    </row>
    <row r="1163" spans="2:8" x14ac:dyDescent="0.3">
      <c r="B1163" s="18" t="s">
        <v>517</v>
      </c>
      <c r="C1163" s="19" t="s">
        <v>517</v>
      </c>
      <c r="D1163" s="644" t="s">
        <v>3325</v>
      </c>
      <c r="E1163" s="644" t="s">
        <v>3325</v>
      </c>
      <c r="F1163" s="4">
        <v>0</v>
      </c>
      <c r="G1163" s="4">
        <v>0</v>
      </c>
    </row>
    <row r="1164" spans="2:8" x14ac:dyDescent="0.3">
      <c r="B1164" s="18" t="s">
        <v>517</v>
      </c>
      <c r="C1164" s="19" t="s">
        <v>517</v>
      </c>
      <c r="D1164" s="644" t="s">
        <v>3326</v>
      </c>
      <c r="E1164" s="644" t="s">
        <v>3326</v>
      </c>
      <c r="F1164" s="4">
        <v>0</v>
      </c>
      <c r="G1164" s="4">
        <v>0</v>
      </c>
    </row>
    <row r="1165" spans="2:8" x14ac:dyDescent="0.3">
      <c r="B1165" s="18" t="s">
        <v>517</v>
      </c>
      <c r="C1165" s="19" t="s">
        <v>517</v>
      </c>
      <c r="D1165" s="644" t="s">
        <v>3327</v>
      </c>
      <c r="E1165" s="644" t="s">
        <v>3327</v>
      </c>
      <c r="F1165" s="4">
        <v>0</v>
      </c>
      <c r="G1165" s="4">
        <v>0</v>
      </c>
    </row>
    <row r="1166" spans="2:8" x14ac:dyDescent="0.3">
      <c r="B1166" s="18" t="s">
        <v>517</v>
      </c>
      <c r="C1166" s="19" t="s">
        <v>517</v>
      </c>
      <c r="D1166" s="644" t="s">
        <v>3328</v>
      </c>
      <c r="E1166" s="644" t="s">
        <v>3328</v>
      </c>
      <c r="F1166" s="4">
        <v>0</v>
      </c>
      <c r="G1166" s="4">
        <v>0</v>
      </c>
    </row>
    <row r="1167" spans="2:8" x14ac:dyDescent="0.3">
      <c r="B1167" s="18" t="s">
        <v>517</v>
      </c>
      <c r="C1167" s="19" t="s">
        <v>517</v>
      </c>
      <c r="D1167" s="644" t="s">
        <v>3329</v>
      </c>
      <c r="E1167" s="644" t="s">
        <v>3329</v>
      </c>
      <c r="F1167" s="4">
        <v>0</v>
      </c>
      <c r="G1167" s="4">
        <v>0</v>
      </c>
    </row>
    <row r="1168" spans="2:8" x14ac:dyDescent="0.3">
      <c r="B1168" s="18" t="s">
        <v>517</v>
      </c>
      <c r="C1168" s="19" t="s">
        <v>517</v>
      </c>
      <c r="D1168" s="644" t="s">
        <v>3330</v>
      </c>
      <c r="E1168" s="644" t="s">
        <v>3330</v>
      </c>
      <c r="F1168" s="4" t="s">
        <v>405</v>
      </c>
      <c r="G1168" s="4" t="s">
        <v>935</v>
      </c>
    </row>
    <row r="1169" spans="2:7" x14ac:dyDescent="0.3">
      <c r="B1169" s="18" t="s">
        <v>517</v>
      </c>
      <c r="C1169" s="19" t="s">
        <v>517</v>
      </c>
      <c r="D1169" s="644" t="s">
        <v>3331</v>
      </c>
      <c r="E1169" s="644" t="s">
        <v>3331</v>
      </c>
      <c r="F1169" s="4">
        <v>0</v>
      </c>
      <c r="G1169" s="4">
        <v>0</v>
      </c>
    </row>
    <row r="1170" spans="2:7" x14ac:dyDescent="0.3">
      <c r="B1170" s="18" t="s">
        <v>517</v>
      </c>
      <c r="C1170" s="19" t="s">
        <v>517</v>
      </c>
      <c r="D1170" s="644" t="s">
        <v>3332</v>
      </c>
      <c r="E1170" s="644" t="s">
        <v>3332</v>
      </c>
      <c r="F1170" s="4" t="s">
        <v>3407</v>
      </c>
      <c r="G1170" s="4" t="s">
        <v>3572</v>
      </c>
    </row>
    <row r="1171" spans="2:7" x14ac:dyDescent="0.3">
      <c r="B1171" s="18" t="s">
        <v>517</v>
      </c>
      <c r="C1171" s="19" t="s">
        <v>517</v>
      </c>
      <c r="D1171" s="644" t="s">
        <v>3333</v>
      </c>
      <c r="E1171" s="644" t="s">
        <v>3333</v>
      </c>
      <c r="F1171" s="4">
        <v>0</v>
      </c>
      <c r="G1171" s="4">
        <v>0</v>
      </c>
    </row>
    <row r="1172" spans="2:7" x14ac:dyDescent="0.3">
      <c r="B1172" s="643" t="s">
        <v>517</v>
      </c>
      <c r="C1172" s="643" t="s">
        <v>517</v>
      </c>
      <c r="D1172" s="643" t="s">
        <v>517</v>
      </c>
      <c r="E1172" s="643" t="s">
        <v>517</v>
      </c>
      <c r="F1172" s="4" t="s">
        <v>517</v>
      </c>
      <c r="G1172" s="4" t="s">
        <v>517</v>
      </c>
    </row>
    <row r="1173" spans="2:7" x14ac:dyDescent="0.3">
      <c r="B1173" s="17" t="s">
        <v>517</v>
      </c>
      <c r="C1173" s="645" t="s">
        <v>3323</v>
      </c>
      <c r="D1173" s="645" t="s">
        <v>3323</v>
      </c>
      <c r="E1173" s="645" t="s">
        <v>3323</v>
      </c>
      <c r="F1173" s="10" t="s">
        <v>2952</v>
      </c>
      <c r="G1173" s="10" t="s">
        <v>3571</v>
      </c>
    </row>
    <row r="1174" spans="2:7" x14ac:dyDescent="0.3">
      <c r="B1174" s="18" t="s">
        <v>517</v>
      </c>
      <c r="C1174" s="19" t="s">
        <v>517</v>
      </c>
      <c r="D1174" s="644" t="s">
        <v>3334</v>
      </c>
      <c r="E1174" s="644" t="s">
        <v>3334</v>
      </c>
      <c r="F1174" s="4" t="s">
        <v>1171</v>
      </c>
      <c r="G1174" s="4" t="s">
        <v>3573</v>
      </c>
    </row>
    <row r="1175" spans="2:7" x14ac:dyDescent="0.3">
      <c r="B1175" s="18" t="s">
        <v>517</v>
      </c>
      <c r="C1175" s="19" t="s">
        <v>517</v>
      </c>
      <c r="D1175" s="644" t="s">
        <v>3335</v>
      </c>
      <c r="E1175" s="644" t="s">
        <v>3335</v>
      </c>
      <c r="F1175" s="4" t="s">
        <v>1185</v>
      </c>
      <c r="G1175" s="4" t="s">
        <v>726</v>
      </c>
    </row>
    <row r="1176" spans="2:7" x14ac:dyDescent="0.3">
      <c r="B1176" s="18" t="s">
        <v>517</v>
      </c>
      <c r="C1176" s="19" t="s">
        <v>517</v>
      </c>
      <c r="D1176" s="644" t="s">
        <v>3336</v>
      </c>
      <c r="E1176" s="644" t="s">
        <v>3336</v>
      </c>
      <c r="F1176" s="4" t="s">
        <v>1194</v>
      </c>
      <c r="G1176" s="4" t="s">
        <v>3574</v>
      </c>
    </row>
    <row r="1177" spans="2:7" x14ac:dyDescent="0.3">
      <c r="B1177" s="18" t="s">
        <v>517</v>
      </c>
      <c r="C1177" s="19" t="s">
        <v>517</v>
      </c>
      <c r="D1177" s="644" t="s">
        <v>3337</v>
      </c>
      <c r="E1177" s="644" t="s">
        <v>3337</v>
      </c>
      <c r="F1177" s="4">
        <v>0</v>
      </c>
      <c r="G1177" s="4">
        <v>0</v>
      </c>
    </row>
    <row r="1178" spans="2:7" x14ac:dyDescent="0.3">
      <c r="B1178" s="18" t="s">
        <v>517</v>
      </c>
      <c r="C1178" s="19" t="s">
        <v>517</v>
      </c>
      <c r="D1178" s="644" t="s">
        <v>3338</v>
      </c>
      <c r="E1178" s="644" t="s">
        <v>3338</v>
      </c>
      <c r="F1178" s="4">
        <v>0</v>
      </c>
      <c r="G1178" s="4">
        <v>0</v>
      </c>
    </row>
    <row r="1179" spans="2:7" x14ac:dyDescent="0.3">
      <c r="B1179" s="18" t="s">
        <v>517</v>
      </c>
      <c r="C1179" s="19" t="s">
        <v>517</v>
      </c>
      <c r="D1179" s="644" t="s">
        <v>3339</v>
      </c>
      <c r="E1179" s="644" t="s">
        <v>3339</v>
      </c>
      <c r="F1179" s="4">
        <v>0</v>
      </c>
      <c r="G1179" s="4">
        <v>0</v>
      </c>
    </row>
    <row r="1180" spans="2:7" x14ac:dyDescent="0.3">
      <c r="B1180" s="18" t="s">
        <v>517</v>
      </c>
      <c r="C1180" s="19" t="s">
        <v>517</v>
      </c>
      <c r="D1180" s="644" t="s">
        <v>3340</v>
      </c>
      <c r="E1180" s="644" t="s">
        <v>3340</v>
      </c>
      <c r="F1180" s="4">
        <v>0</v>
      </c>
      <c r="G1180" s="4">
        <v>0</v>
      </c>
    </row>
    <row r="1181" spans="2:7" x14ac:dyDescent="0.3">
      <c r="B1181" s="18" t="s">
        <v>517</v>
      </c>
      <c r="C1181" s="19" t="s">
        <v>517</v>
      </c>
      <c r="D1181" s="644" t="s">
        <v>3341</v>
      </c>
      <c r="E1181" s="644" t="s">
        <v>3341</v>
      </c>
      <c r="F1181" s="4">
        <v>0</v>
      </c>
      <c r="G1181" s="4">
        <v>0</v>
      </c>
    </row>
    <row r="1182" spans="2:7" x14ac:dyDescent="0.3">
      <c r="B1182" s="18" t="s">
        <v>517</v>
      </c>
      <c r="C1182" s="19" t="s">
        <v>517</v>
      </c>
      <c r="D1182" s="644" t="s">
        <v>3342</v>
      </c>
      <c r="E1182" s="644" t="s">
        <v>3342</v>
      </c>
      <c r="F1182" s="4">
        <v>0</v>
      </c>
      <c r="G1182" s="4">
        <v>0</v>
      </c>
    </row>
    <row r="1183" spans="2:7" x14ac:dyDescent="0.3">
      <c r="B1183" s="18" t="s">
        <v>517</v>
      </c>
      <c r="C1183" s="19" t="s">
        <v>517</v>
      </c>
      <c r="D1183" s="644" t="s">
        <v>3343</v>
      </c>
      <c r="E1183" s="644" t="s">
        <v>3343</v>
      </c>
      <c r="F1183" s="4">
        <v>0</v>
      </c>
      <c r="G1183" s="4">
        <v>0</v>
      </c>
    </row>
    <row r="1184" spans="2:7" x14ac:dyDescent="0.3">
      <c r="B1184" s="18" t="s">
        <v>517</v>
      </c>
      <c r="C1184" s="19" t="s">
        <v>517</v>
      </c>
      <c r="D1184" s="644" t="s">
        <v>3344</v>
      </c>
      <c r="E1184" s="644" t="s">
        <v>3344</v>
      </c>
      <c r="F1184" s="4">
        <v>0</v>
      </c>
      <c r="G1184" s="4">
        <v>0</v>
      </c>
    </row>
    <row r="1185" spans="2:7" x14ac:dyDescent="0.3">
      <c r="B1185" s="18" t="s">
        <v>517</v>
      </c>
      <c r="C1185" s="19" t="s">
        <v>517</v>
      </c>
      <c r="D1185" s="644" t="s">
        <v>3345</v>
      </c>
      <c r="E1185" s="644" t="s">
        <v>3345</v>
      </c>
      <c r="F1185" s="4">
        <v>0</v>
      </c>
      <c r="G1185" s="4">
        <v>0</v>
      </c>
    </row>
    <row r="1186" spans="2:7" x14ac:dyDescent="0.3">
      <c r="B1186" s="18" t="s">
        <v>517</v>
      </c>
      <c r="C1186" s="19" t="s">
        <v>517</v>
      </c>
      <c r="D1186" s="644" t="s">
        <v>3346</v>
      </c>
      <c r="E1186" s="644" t="s">
        <v>3346</v>
      </c>
      <c r="F1186" s="4">
        <v>0</v>
      </c>
      <c r="G1186" s="4">
        <v>0</v>
      </c>
    </row>
    <row r="1187" spans="2:7" x14ac:dyDescent="0.3">
      <c r="B1187" s="18" t="s">
        <v>517</v>
      </c>
      <c r="C1187" s="19" t="s">
        <v>517</v>
      </c>
      <c r="D1187" s="644" t="s">
        <v>3347</v>
      </c>
      <c r="E1187" s="644" t="s">
        <v>3347</v>
      </c>
      <c r="F1187" s="4">
        <v>0</v>
      </c>
      <c r="G1187" s="4">
        <v>0</v>
      </c>
    </row>
    <row r="1188" spans="2:7" x14ac:dyDescent="0.3">
      <c r="B1188" s="18" t="s">
        <v>517</v>
      </c>
      <c r="C1188" s="19" t="s">
        <v>517</v>
      </c>
      <c r="D1188" s="644" t="s">
        <v>3348</v>
      </c>
      <c r="E1188" s="644" t="s">
        <v>3348</v>
      </c>
      <c r="F1188" s="4">
        <v>0</v>
      </c>
      <c r="G1188" s="4">
        <v>0</v>
      </c>
    </row>
    <row r="1189" spans="2:7" x14ac:dyDescent="0.3">
      <c r="B1189" s="18" t="s">
        <v>517</v>
      </c>
      <c r="C1189" s="19" t="s">
        <v>517</v>
      </c>
      <c r="D1189" s="644" t="s">
        <v>3349</v>
      </c>
      <c r="E1189" s="644" t="s">
        <v>3349</v>
      </c>
      <c r="F1189" s="4">
        <v>0</v>
      </c>
      <c r="G1189" s="4">
        <v>0</v>
      </c>
    </row>
    <row r="1190" spans="2:7" x14ac:dyDescent="0.3">
      <c r="B1190" s="642" t="s">
        <v>3313</v>
      </c>
      <c r="C1190" s="642" t="s">
        <v>3313</v>
      </c>
      <c r="D1190" s="642" t="s">
        <v>3313</v>
      </c>
      <c r="E1190" s="642" t="s">
        <v>3313</v>
      </c>
      <c r="F1190" s="10" t="s">
        <v>531</v>
      </c>
      <c r="G1190" s="10">
        <v>0</v>
      </c>
    </row>
    <row r="1191" spans="2:7" x14ac:dyDescent="0.3">
      <c r="B1191" s="643" t="s">
        <v>517</v>
      </c>
      <c r="C1191" s="643" t="s">
        <v>517</v>
      </c>
      <c r="D1191" s="643" t="s">
        <v>517</v>
      </c>
      <c r="E1191" s="643" t="s">
        <v>517</v>
      </c>
      <c r="F1191" s="4" t="s">
        <v>517</v>
      </c>
      <c r="G1191" s="4" t="s">
        <v>517</v>
      </c>
    </row>
    <row r="1192" spans="2:7" x14ac:dyDescent="0.3">
      <c r="B1192" s="642" t="s">
        <v>3314</v>
      </c>
      <c r="C1192" s="642" t="s">
        <v>3314</v>
      </c>
      <c r="D1192" s="642" t="s">
        <v>3314</v>
      </c>
      <c r="E1192" s="642" t="s">
        <v>3314</v>
      </c>
      <c r="F1192" s="10" t="s">
        <v>517</v>
      </c>
      <c r="G1192" s="10" t="s">
        <v>517</v>
      </c>
    </row>
    <row r="1193" spans="2:7" x14ac:dyDescent="0.3">
      <c r="B1193" s="17" t="s">
        <v>517</v>
      </c>
      <c r="C1193" s="645" t="s">
        <v>3322</v>
      </c>
      <c r="D1193" s="645" t="s">
        <v>3322</v>
      </c>
      <c r="E1193" s="645" t="s">
        <v>3322</v>
      </c>
      <c r="F1193" s="10">
        <v>0</v>
      </c>
      <c r="G1193" s="10">
        <v>0</v>
      </c>
    </row>
    <row r="1194" spans="2:7" x14ac:dyDescent="0.3">
      <c r="B1194" s="18" t="s">
        <v>517</v>
      </c>
      <c r="C1194" s="19" t="s">
        <v>517</v>
      </c>
      <c r="D1194" s="644" t="s">
        <v>3350</v>
      </c>
      <c r="E1194" s="644" t="s">
        <v>3350</v>
      </c>
      <c r="F1194" s="4">
        <v>0</v>
      </c>
      <c r="G1194" s="4">
        <v>0</v>
      </c>
    </row>
    <row r="1195" spans="2:7" x14ac:dyDescent="0.3">
      <c r="B1195" s="18" t="s">
        <v>517</v>
      </c>
      <c r="C1195" s="19" t="s">
        <v>517</v>
      </c>
      <c r="D1195" s="644" t="s">
        <v>3351</v>
      </c>
      <c r="E1195" s="644" t="s">
        <v>3351</v>
      </c>
      <c r="F1195" s="4">
        <v>0</v>
      </c>
      <c r="G1195" s="4">
        <v>0</v>
      </c>
    </row>
    <row r="1196" spans="2:7" x14ac:dyDescent="0.3">
      <c r="B1196" s="18" t="s">
        <v>517</v>
      </c>
      <c r="C1196" s="19" t="s">
        <v>517</v>
      </c>
      <c r="D1196" s="644" t="s">
        <v>3352</v>
      </c>
      <c r="E1196" s="644" t="s">
        <v>3352</v>
      </c>
      <c r="F1196" s="4">
        <v>0</v>
      </c>
      <c r="G1196" s="4">
        <v>0</v>
      </c>
    </row>
    <row r="1197" spans="2:7" x14ac:dyDescent="0.3">
      <c r="B1197" s="643" t="s">
        <v>517</v>
      </c>
      <c r="C1197" s="643" t="s">
        <v>517</v>
      </c>
      <c r="D1197" s="643" t="s">
        <v>517</v>
      </c>
      <c r="E1197" s="643" t="s">
        <v>517</v>
      </c>
      <c r="F1197" s="4" t="s">
        <v>517</v>
      </c>
      <c r="G1197" s="4" t="s">
        <v>517</v>
      </c>
    </row>
    <row r="1198" spans="2:7" x14ac:dyDescent="0.3">
      <c r="B1198" s="17" t="s">
        <v>517</v>
      </c>
      <c r="C1198" s="645" t="s">
        <v>3323</v>
      </c>
      <c r="D1198" s="645" t="s">
        <v>3323</v>
      </c>
      <c r="E1198" s="645" t="s">
        <v>3323</v>
      </c>
      <c r="F1198" s="10" t="s">
        <v>531</v>
      </c>
      <c r="G1198" s="10">
        <v>0</v>
      </c>
    </row>
    <row r="1199" spans="2:7" x14ac:dyDescent="0.3">
      <c r="B1199" s="18" t="s">
        <v>517</v>
      </c>
      <c r="C1199" s="19" t="s">
        <v>517</v>
      </c>
      <c r="D1199" s="644" t="s">
        <v>3350</v>
      </c>
      <c r="E1199" s="644" t="s">
        <v>3350</v>
      </c>
      <c r="F1199" s="4">
        <v>0</v>
      </c>
      <c r="G1199" s="4">
        <v>0</v>
      </c>
    </row>
    <row r="1200" spans="2:7" x14ac:dyDescent="0.3">
      <c r="B1200" s="18" t="s">
        <v>517</v>
      </c>
      <c r="C1200" s="19" t="s">
        <v>517</v>
      </c>
      <c r="D1200" s="644" t="s">
        <v>3351</v>
      </c>
      <c r="E1200" s="644" t="s">
        <v>3351</v>
      </c>
      <c r="F1200" s="4" t="s">
        <v>531</v>
      </c>
      <c r="G1200" s="4">
        <v>0</v>
      </c>
    </row>
    <row r="1201" spans="2:7" x14ac:dyDescent="0.3">
      <c r="B1201" s="18" t="s">
        <v>517</v>
      </c>
      <c r="C1201" s="19" t="s">
        <v>517</v>
      </c>
      <c r="D1201" s="644" t="s">
        <v>3353</v>
      </c>
      <c r="E1201" s="644" t="s">
        <v>3353</v>
      </c>
      <c r="F1201" s="4">
        <v>0</v>
      </c>
      <c r="G1201" s="4">
        <v>0</v>
      </c>
    </row>
    <row r="1202" spans="2:7" x14ac:dyDescent="0.3">
      <c r="B1202" s="642" t="s">
        <v>3315</v>
      </c>
      <c r="C1202" s="642" t="s">
        <v>3315</v>
      </c>
      <c r="D1202" s="642" t="s">
        <v>3315</v>
      </c>
      <c r="E1202" s="642" t="s">
        <v>3315</v>
      </c>
      <c r="F1202" s="10" t="s">
        <v>3408</v>
      </c>
      <c r="G1202" s="10">
        <v>0</v>
      </c>
    </row>
    <row r="1203" spans="2:7" x14ac:dyDescent="0.3">
      <c r="B1203" s="643" t="s">
        <v>517</v>
      </c>
      <c r="C1203" s="643" t="s">
        <v>517</v>
      </c>
      <c r="D1203" s="643" t="s">
        <v>517</v>
      </c>
      <c r="E1203" s="643" t="s">
        <v>517</v>
      </c>
      <c r="F1203" s="4" t="s">
        <v>517</v>
      </c>
      <c r="G1203" s="4" t="s">
        <v>517</v>
      </c>
    </row>
    <row r="1204" spans="2:7" x14ac:dyDescent="0.3">
      <c r="B1204" s="642" t="s">
        <v>3316</v>
      </c>
      <c r="C1204" s="642" t="s">
        <v>3316</v>
      </c>
      <c r="D1204" s="642" t="s">
        <v>3316</v>
      </c>
      <c r="E1204" s="642" t="s">
        <v>3316</v>
      </c>
      <c r="F1204" s="10" t="s">
        <v>517</v>
      </c>
      <c r="G1204" s="10" t="s">
        <v>517</v>
      </c>
    </row>
    <row r="1205" spans="2:7" x14ac:dyDescent="0.3">
      <c r="B1205" s="17" t="s">
        <v>517</v>
      </c>
      <c r="C1205" s="645" t="s">
        <v>3322</v>
      </c>
      <c r="D1205" s="645" t="s">
        <v>3322</v>
      </c>
      <c r="E1205" s="645" t="s">
        <v>3322</v>
      </c>
      <c r="F1205" s="10">
        <v>0</v>
      </c>
      <c r="G1205" s="10">
        <v>0</v>
      </c>
    </row>
    <row r="1206" spans="2:7" x14ac:dyDescent="0.3">
      <c r="B1206" s="18" t="s">
        <v>517</v>
      </c>
      <c r="C1206" s="19" t="s">
        <v>517</v>
      </c>
      <c r="D1206" s="644" t="s">
        <v>3354</v>
      </c>
      <c r="E1206" s="644" t="s">
        <v>3354</v>
      </c>
      <c r="F1206" s="4">
        <v>0</v>
      </c>
      <c r="G1206" s="4">
        <v>0</v>
      </c>
    </row>
    <row r="1207" spans="2:7" x14ac:dyDescent="0.3">
      <c r="B1207" s="18" t="s">
        <v>517</v>
      </c>
      <c r="C1207" s="19" t="s">
        <v>517</v>
      </c>
      <c r="D1207" s="19" t="s">
        <v>517</v>
      </c>
      <c r="E1207" s="20" t="s">
        <v>3358</v>
      </c>
      <c r="F1207" s="4">
        <v>0</v>
      </c>
      <c r="G1207" s="4">
        <v>0</v>
      </c>
    </row>
    <row r="1208" spans="2:7" x14ac:dyDescent="0.3">
      <c r="B1208" s="18" t="s">
        <v>517</v>
      </c>
      <c r="C1208" s="19" t="s">
        <v>517</v>
      </c>
      <c r="D1208" s="19" t="s">
        <v>517</v>
      </c>
      <c r="E1208" s="20" t="s">
        <v>3359</v>
      </c>
      <c r="F1208" s="4">
        <v>0</v>
      </c>
      <c r="G1208" s="4">
        <v>0</v>
      </c>
    </row>
    <row r="1209" spans="2:7" x14ac:dyDescent="0.3">
      <c r="B1209" s="18" t="s">
        <v>517</v>
      </c>
      <c r="C1209" s="19" t="s">
        <v>517</v>
      </c>
      <c r="D1209" s="644" t="s">
        <v>3355</v>
      </c>
      <c r="E1209" s="644" t="s">
        <v>3355</v>
      </c>
      <c r="F1209" s="4">
        <v>0</v>
      </c>
      <c r="G1209" s="4">
        <v>0</v>
      </c>
    </row>
    <row r="1210" spans="2:7" x14ac:dyDescent="0.3">
      <c r="B1210" s="643" t="s">
        <v>517</v>
      </c>
      <c r="C1210" s="643" t="s">
        <v>517</v>
      </c>
      <c r="D1210" s="643" t="s">
        <v>517</v>
      </c>
      <c r="E1210" s="643" t="s">
        <v>517</v>
      </c>
      <c r="F1210" s="4" t="s">
        <v>517</v>
      </c>
      <c r="G1210" s="4" t="s">
        <v>517</v>
      </c>
    </row>
    <row r="1211" spans="2:7" x14ac:dyDescent="0.3">
      <c r="B1211" s="17" t="s">
        <v>517</v>
      </c>
      <c r="C1211" s="645" t="s">
        <v>3323</v>
      </c>
      <c r="D1211" s="645" t="s">
        <v>3323</v>
      </c>
      <c r="E1211" s="645" t="s">
        <v>3323</v>
      </c>
      <c r="F1211" s="10">
        <v>0</v>
      </c>
      <c r="G1211" s="10">
        <v>0</v>
      </c>
    </row>
    <row r="1212" spans="2:7" x14ac:dyDescent="0.3">
      <c r="B1212" s="18" t="s">
        <v>517</v>
      </c>
      <c r="C1212" s="19" t="s">
        <v>517</v>
      </c>
      <c r="D1212" s="644" t="s">
        <v>3356</v>
      </c>
      <c r="E1212" s="644" t="s">
        <v>3356</v>
      </c>
      <c r="F1212" s="4">
        <v>0</v>
      </c>
      <c r="G1212" s="4">
        <v>0</v>
      </c>
    </row>
    <row r="1213" spans="2:7" x14ac:dyDescent="0.3">
      <c r="B1213" s="18" t="s">
        <v>517</v>
      </c>
      <c r="C1213" s="19" t="s">
        <v>517</v>
      </c>
      <c r="D1213" s="19" t="s">
        <v>517</v>
      </c>
      <c r="E1213" s="20" t="s">
        <v>3358</v>
      </c>
      <c r="F1213" s="4">
        <v>0</v>
      </c>
      <c r="G1213" s="4">
        <v>0</v>
      </c>
    </row>
    <row r="1214" spans="2:7" x14ac:dyDescent="0.3">
      <c r="B1214" s="18" t="s">
        <v>517</v>
      </c>
      <c r="C1214" s="19" t="s">
        <v>517</v>
      </c>
      <c r="D1214" s="19" t="s">
        <v>517</v>
      </c>
      <c r="E1214" s="20" t="s">
        <v>3359</v>
      </c>
      <c r="F1214" s="4">
        <v>0</v>
      </c>
      <c r="G1214" s="4">
        <v>0</v>
      </c>
    </row>
    <row r="1215" spans="2:7" x14ac:dyDescent="0.3">
      <c r="B1215" s="18" t="s">
        <v>517</v>
      </c>
      <c r="C1215" s="19" t="s">
        <v>517</v>
      </c>
      <c r="D1215" s="644" t="s">
        <v>3357</v>
      </c>
      <c r="E1215" s="644" t="s">
        <v>3357</v>
      </c>
      <c r="F1215" s="4">
        <v>0</v>
      </c>
      <c r="G1215" s="4">
        <v>0</v>
      </c>
    </row>
    <row r="1216" spans="2:7" x14ac:dyDescent="0.3">
      <c r="B1216" s="642" t="s">
        <v>3317</v>
      </c>
      <c r="C1216" s="642" t="s">
        <v>3317</v>
      </c>
      <c r="D1216" s="642" t="s">
        <v>3317</v>
      </c>
      <c r="E1216" s="642" t="s">
        <v>3317</v>
      </c>
      <c r="F1216" s="10">
        <v>0</v>
      </c>
      <c r="G1216" s="10">
        <v>0</v>
      </c>
    </row>
    <row r="1217" spans="2:8" x14ac:dyDescent="0.3">
      <c r="B1217" s="643" t="s">
        <v>517</v>
      </c>
      <c r="C1217" s="643" t="s">
        <v>517</v>
      </c>
      <c r="D1217" s="643" t="s">
        <v>517</v>
      </c>
      <c r="E1217" s="643" t="s">
        <v>517</v>
      </c>
      <c r="F1217" s="4" t="s">
        <v>517</v>
      </c>
      <c r="G1217" s="4" t="s">
        <v>517</v>
      </c>
    </row>
    <row r="1218" spans="2:8" x14ac:dyDescent="0.3">
      <c r="B1218" s="642" t="s">
        <v>3318</v>
      </c>
      <c r="C1218" s="642" t="s">
        <v>3318</v>
      </c>
      <c r="D1218" s="642" t="s">
        <v>3318</v>
      </c>
      <c r="E1218" s="642" t="s">
        <v>3318</v>
      </c>
      <c r="F1218" s="10">
        <v>0</v>
      </c>
      <c r="G1218" s="10">
        <v>0</v>
      </c>
    </row>
    <row r="1219" spans="2:8" x14ac:dyDescent="0.3">
      <c r="B1219" s="643" t="s">
        <v>517</v>
      </c>
      <c r="C1219" s="643" t="s">
        <v>517</v>
      </c>
      <c r="D1219" s="643" t="s">
        <v>517</v>
      </c>
      <c r="E1219" s="643" t="s">
        <v>517</v>
      </c>
      <c r="F1219" s="4" t="s">
        <v>517</v>
      </c>
      <c r="G1219" s="4" t="s">
        <v>517</v>
      </c>
    </row>
    <row r="1220" spans="2:8" x14ac:dyDescent="0.3">
      <c r="B1220" s="642" t="s">
        <v>3319</v>
      </c>
      <c r="C1220" s="642" t="s">
        <v>3319</v>
      </c>
      <c r="D1220" s="642" t="s">
        <v>3319</v>
      </c>
      <c r="E1220" s="642" t="s">
        <v>3319</v>
      </c>
      <c r="F1220" s="10">
        <v>0</v>
      </c>
      <c r="G1220" s="10">
        <v>0</v>
      </c>
    </row>
    <row r="1221" spans="2:8" x14ac:dyDescent="0.3">
      <c r="B1221" s="643" t="s">
        <v>517</v>
      </c>
      <c r="C1221" s="643" t="s">
        <v>517</v>
      </c>
      <c r="D1221" s="643" t="s">
        <v>517</v>
      </c>
      <c r="E1221" s="643" t="s">
        <v>517</v>
      </c>
      <c r="F1221" s="4" t="s">
        <v>517</v>
      </c>
      <c r="G1221" s="4" t="s">
        <v>517</v>
      </c>
    </row>
    <row r="1222" spans="2:8" x14ac:dyDescent="0.3">
      <c r="B1222" s="642" t="s">
        <v>3320</v>
      </c>
      <c r="C1222" s="642" t="s">
        <v>3320</v>
      </c>
      <c r="D1222" s="642" t="s">
        <v>3320</v>
      </c>
      <c r="E1222" s="642" t="s">
        <v>3320</v>
      </c>
      <c r="F1222" s="10">
        <v>0</v>
      </c>
      <c r="G1222" s="10">
        <v>0</v>
      </c>
    </row>
    <row r="1223" spans="2:8" x14ac:dyDescent="0.3">
      <c r="B1223" s="643" t="s">
        <v>517</v>
      </c>
      <c r="C1223" s="643" t="s">
        <v>517</v>
      </c>
      <c r="D1223" s="643" t="s">
        <v>517</v>
      </c>
      <c r="E1223" s="643" t="s">
        <v>517</v>
      </c>
      <c r="F1223" s="4" t="s">
        <v>517</v>
      </c>
      <c r="G1223" s="4" t="s">
        <v>517</v>
      </c>
    </row>
    <row r="1224" spans="2:8" x14ac:dyDescent="0.3">
      <c r="B1224" s="21" t="s">
        <v>517</v>
      </c>
      <c r="C1224" s="21" t="s">
        <v>517</v>
      </c>
      <c r="D1224" s="21" t="s">
        <v>517</v>
      </c>
      <c r="E1224" s="21" t="s">
        <v>517</v>
      </c>
      <c r="F1224" s="24" t="s">
        <v>517</v>
      </c>
      <c r="G1224" s="24" t="s">
        <v>517</v>
      </c>
    </row>
    <row r="1225" spans="2:8" x14ac:dyDescent="0.3">
      <c r="B1225" s="22" t="s">
        <v>517</v>
      </c>
      <c r="C1225" s="22" t="s">
        <v>517</v>
      </c>
      <c r="D1225" s="22" t="s">
        <v>517</v>
      </c>
      <c r="E1225" s="22" t="s">
        <v>517</v>
      </c>
      <c r="F1225" s="25" t="s">
        <v>517</v>
      </c>
      <c r="G1225" s="25" t="s">
        <v>517</v>
      </c>
    </row>
    <row r="1226" spans="2:8" x14ac:dyDescent="0.3">
      <c r="B1226" s="23" t="s">
        <v>517</v>
      </c>
      <c r="C1226" s="23" t="s">
        <v>517</v>
      </c>
      <c r="D1226" s="23" t="s">
        <v>517</v>
      </c>
      <c r="E1226" s="23" t="s">
        <v>517</v>
      </c>
      <c r="F1226" s="26" t="s">
        <v>517</v>
      </c>
      <c r="G1226" s="26" t="s">
        <v>517</v>
      </c>
    </row>
    <row r="1227" spans="2:8" x14ac:dyDescent="0.3">
      <c r="B1227" s="646" t="s">
        <v>18</v>
      </c>
      <c r="C1227" s="646" t="s">
        <v>18</v>
      </c>
      <c r="D1227" s="646" t="s">
        <v>18</v>
      </c>
      <c r="E1227" s="646" t="s">
        <v>18</v>
      </c>
      <c r="F1227" s="646" t="s">
        <v>18</v>
      </c>
      <c r="G1227" s="646" t="s">
        <v>18</v>
      </c>
      <c r="H1227" s="27"/>
    </row>
    <row r="1228" spans="2:8" x14ac:dyDescent="0.3">
      <c r="B1228" s="647" t="s">
        <v>3308</v>
      </c>
      <c r="C1228" s="647" t="s">
        <v>3308</v>
      </c>
      <c r="D1228" s="647" t="s">
        <v>3308</v>
      </c>
      <c r="E1228" s="647" t="s">
        <v>3308</v>
      </c>
      <c r="F1228" s="647" t="s">
        <v>3308</v>
      </c>
      <c r="G1228" s="647" t="s">
        <v>3308</v>
      </c>
      <c r="H1228" s="27"/>
    </row>
    <row r="1229" spans="2:8" x14ac:dyDescent="0.3">
      <c r="B1229" s="647" t="s">
        <v>3309</v>
      </c>
      <c r="C1229" s="647" t="s">
        <v>3309</v>
      </c>
      <c r="D1229" s="647" t="s">
        <v>3309</v>
      </c>
      <c r="E1229" s="647" t="s">
        <v>3309</v>
      </c>
      <c r="F1229" s="647" t="s">
        <v>3309</v>
      </c>
      <c r="G1229" s="647" t="s">
        <v>3309</v>
      </c>
      <c r="H1229" s="27"/>
    </row>
    <row r="1230" spans="2:8" x14ac:dyDescent="0.3">
      <c r="B1230" s="648" t="s">
        <v>3310</v>
      </c>
      <c r="C1230" s="648" t="s">
        <v>3310</v>
      </c>
      <c r="D1230" s="648" t="s">
        <v>3310</v>
      </c>
      <c r="E1230" s="648" t="s">
        <v>3310</v>
      </c>
      <c r="F1230" s="648" t="s">
        <v>3310</v>
      </c>
      <c r="G1230" s="648" t="s">
        <v>3310</v>
      </c>
      <c r="H1230" s="27"/>
    </row>
    <row r="1231" spans="2:8" x14ac:dyDescent="0.3">
      <c r="B1231" s="641" t="s">
        <v>3311</v>
      </c>
      <c r="C1231" s="641" t="s">
        <v>3311</v>
      </c>
      <c r="D1231" s="641" t="s">
        <v>3311</v>
      </c>
      <c r="E1231" s="641" t="s">
        <v>3311</v>
      </c>
      <c r="F1231" s="14">
        <v>2026</v>
      </c>
      <c r="G1231" s="14">
        <v>2025</v>
      </c>
    </row>
    <row r="1232" spans="2:8" x14ac:dyDescent="0.3">
      <c r="B1232" s="642" t="s">
        <v>3312</v>
      </c>
      <c r="C1232" s="642" t="s">
        <v>3312</v>
      </c>
      <c r="D1232" s="642" t="s">
        <v>3312</v>
      </c>
      <c r="E1232" s="642" t="s">
        <v>3312</v>
      </c>
      <c r="F1232" s="10" t="s">
        <v>517</v>
      </c>
      <c r="G1232" s="10" t="s">
        <v>517</v>
      </c>
    </row>
    <row r="1233" spans="2:7" x14ac:dyDescent="0.3">
      <c r="B1233" s="17" t="s">
        <v>517</v>
      </c>
      <c r="C1233" s="645" t="s">
        <v>3322</v>
      </c>
      <c r="D1233" s="645" t="s">
        <v>3322</v>
      </c>
      <c r="E1233" s="645" t="s">
        <v>3322</v>
      </c>
      <c r="F1233" s="10" t="s">
        <v>71</v>
      </c>
      <c r="G1233" s="10" t="s">
        <v>3575</v>
      </c>
    </row>
    <row r="1234" spans="2:7" x14ac:dyDescent="0.3">
      <c r="B1234" s="18" t="s">
        <v>517</v>
      </c>
      <c r="C1234" s="19" t="s">
        <v>517</v>
      </c>
      <c r="D1234" s="644" t="s">
        <v>3324</v>
      </c>
      <c r="E1234" s="644" t="s">
        <v>3324</v>
      </c>
      <c r="F1234" s="4">
        <v>0</v>
      </c>
      <c r="G1234" s="4">
        <v>0</v>
      </c>
    </row>
    <row r="1235" spans="2:7" x14ac:dyDescent="0.3">
      <c r="B1235" s="18" t="s">
        <v>517</v>
      </c>
      <c r="C1235" s="19" t="s">
        <v>517</v>
      </c>
      <c r="D1235" s="644" t="s">
        <v>3325</v>
      </c>
      <c r="E1235" s="644" t="s">
        <v>3325</v>
      </c>
      <c r="F1235" s="4">
        <v>0</v>
      </c>
      <c r="G1235" s="4">
        <v>0</v>
      </c>
    </row>
    <row r="1236" spans="2:7" x14ac:dyDescent="0.3">
      <c r="B1236" s="18" t="s">
        <v>517</v>
      </c>
      <c r="C1236" s="19" t="s">
        <v>517</v>
      </c>
      <c r="D1236" s="644" t="s">
        <v>3326</v>
      </c>
      <c r="E1236" s="644" t="s">
        <v>3326</v>
      </c>
      <c r="F1236" s="4">
        <v>0</v>
      </c>
      <c r="G1236" s="4">
        <v>0</v>
      </c>
    </row>
    <row r="1237" spans="2:7" x14ac:dyDescent="0.3">
      <c r="B1237" s="18" t="s">
        <v>517</v>
      </c>
      <c r="C1237" s="19" t="s">
        <v>517</v>
      </c>
      <c r="D1237" s="644" t="s">
        <v>3327</v>
      </c>
      <c r="E1237" s="644" t="s">
        <v>3327</v>
      </c>
      <c r="F1237" s="4">
        <v>0</v>
      </c>
      <c r="G1237" s="4">
        <v>0</v>
      </c>
    </row>
    <row r="1238" spans="2:7" x14ac:dyDescent="0.3">
      <c r="B1238" s="18" t="s">
        <v>517</v>
      </c>
      <c r="C1238" s="19" t="s">
        <v>517</v>
      </c>
      <c r="D1238" s="644" t="s">
        <v>3328</v>
      </c>
      <c r="E1238" s="644" t="s">
        <v>3328</v>
      </c>
      <c r="F1238" s="4">
        <v>0</v>
      </c>
      <c r="G1238" s="4">
        <v>0</v>
      </c>
    </row>
    <row r="1239" spans="2:7" x14ac:dyDescent="0.3">
      <c r="B1239" s="18" t="s">
        <v>517</v>
      </c>
      <c r="C1239" s="19" t="s">
        <v>517</v>
      </c>
      <c r="D1239" s="644" t="s">
        <v>3329</v>
      </c>
      <c r="E1239" s="644" t="s">
        <v>3329</v>
      </c>
      <c r="F1239" s="4">
        <v>0</v>
      </c>
      <c r="G1239" s="4">
        <v>0</v>
      </c>
    </row>
    <row r="1240" spans="2:7" x14ac:dyDescent="0.3">
      <c r="B1240" s="18" t="s">
        <v>517</v>
      </c>
      <c r="C1240" s="19" t="s">
        <v>517</v>
      </c>
      <c r="D1240" s="644" t="s">
        <v>3330</v>
      </c>
      <c r="E1240" s="644" t="s">
        <v>3330</v>
      </c>
      <c r="F1240" s="4" t="s">
        <v>3409</v>
      </c>
      <c r="G1240" s="4" t="s">
        <v>3409</v>
      </c>
    </row>
    <row r="1241" spans="2:7" x14ac:dyDescent="0.3">
      <c r="B1241" s="18" t="s">
        <v>517</v>
      </c>
      <c r="C1241" s="19" t="s">
        <v>517</v>
      </c>
      <c r="D1241" s="644" t="s">
        <v>3331</v>
      </c>
      <c r="E1241" s="644" t="s">
        <v>3331</v>
      </c>
      <c r="F1241" s="4">
        <v>0</v>
      </c>
      <c r="G1241" s="4">
        <v>0</v>
      </c>
    </row>
    <row r="1242" spans="2:7" x14ac:dyDescent="0.3">
      <c r="B1242" s="18" t="s">
        <v>517</v>
      </c>
      <c r="C1242" s="19" t="s">
        <v>517</v>
      </c>
      <c r="D1242" s="644" t="s">
        <v>3332</v>
      </c>
      <c r="E1242" s="644" t="s">
        <v>3332</v>
      </c>
      <c r="F1242" s="4" t="s">
        <v>3410</v>
      </c>
      <c r="G1242" s="4" t="s">
        <v>3576</v>
      </c>
    </row>
    <row r="1243" spans="2:7" x14ac:dyDescent="0.3">
      <c r="B1243" s="18" t="s">
        <v>517</v>
      </c>
      <c r="C1243" s="19" t="s">
        <v>517</v>
      </c>
      <c r="D1243" s="644" t="s">
        <v>3333</v>
      </c>
      <c r="E1243" s="644" t="s">
        <v>3333</v>
      </c>
      <c r="F1243" s="4">
        <v>0</v>
      </c>
      <c r="G1243" s="4">
        <v>0</v>
      </c>
    </row>
    <row r="1244" spans="2:7" x14ac:dyDescent="0.3">
      <c r="B1244" s="643" t="s">
        <v>517</v>
      </c>
      <c r="C1244" s="643" t="s">
        <v>517</v>
      </c>
      <c r="D1244" s="643" t="s">
        <v>517</v>
      </c>
      <c r="E1244" s="643" t="s">
        <v>517</v>
      </c>
      <c r="F1244" s="4" t="s">
        <v>517</v>
      </c>
      <c r="G1244" s="4" t="s">
        <v>517</v>
      </c>
    </row>
    <row r="1245" spans="2:7" x14ac:dyDescent="0.3">
      <c r="B1245" s="17" t="s">
        <v>517</v>
      </c>
      <c r="C1245" s="645" t="s">
        <v>3323</v>
      </c>
      <c r="D1245" s="645" t="s">
        <v>3323</v>
      </c>
      <c r="E1245" s="645" t="s">
        <v>3323</v>
      </c>
      <c r="F1245" s="10" t="s">
        <v>2957</v>
      </c>
      <c r="G1245" s="10" t="s">
        <v>3577</v>
      </c>
    </row>
    <row r="1246" spans="2:7" x14ac:dyDescent="0.3">
      <c r="B1246" s="18" t="s">
        <v>517</v>
      </c>
      <c r="C1246" s="19" t="s">
        <v>517</v>
      </c>
      <c r="D1246" s="644" t="s">
        <v>3334</v>
      </c>
      <c r="E1246" s="644" t="s">
        <v>3334</v>
      </c>
      <c r="F1246" s="4" t="s">
        <v>1211</v>
      </c>
      <c r="G1246" s="4" t="s">
        <v>3578</v>
      </c>
    </row>
    <row r="1247" spans="2:7" x14ac:dyDescent="0.3">
      <c r="B1247" s="18" t="s">
        <v>517</v>
      </c>
      <c r="C1247" s="19" t="s">
        <v>517</v>
      </c>
      <c r="D1247" s="644" t="s">
        <v>3335</v>
      </c>
      <c r="E1247" s="644" t="s">
        <v>3335</v>
      </c>
      <c r="F1247" s="4" t="s">
        <v>1223</v>
      </c>
      <c r="G1247" s="4" t="s">
        <v>3579</v>
      </c>
    </row>
    <row r="1248" spans="2:7" x14ac:dyDescent="0.3">
      <c r="B1248" s="18" t="s">
        <v>517</v>
      </c>
      <c r="C1248" s="19" t="s">
        <v>517</v>
      </c>
      <c r="D1248" s="644" t="s">
        <v>3336</v>
      </c>
      <c r="E1248" s="644" t="s">
        <v>3336</v>
      </c>
      <c r="F1248" s="4" t="s">
        <v>1242</v>
      </c>
      <c r="G1248" s="4" t="s">
        <v>3580</v>
      </c>
    </row>
    <row r="1249" spans="2:7" x14ac:dyDescent="0.3">
      <c r="B1249" s="18" t="s">
        <v>517</v>
      </c>
      <c r="C1249" s="19" t="s">
        <v>517</v>
      </c>
      <c r="D1249" s="644" t="s">
        <v>3337</v>
      </c>
      <c r="E1249" s="644" t="s">
        <v>3337</v>
      </c>
      <c r="F1249" s="4">
        <v>0</v>
      </c>
      <c r="G1249" s="4">
        <v>0</v>
      </c>
    </row>
    <row r="1250" spans="2:7" x14ac:dyDescent="0.3">
      <c r="B1250" s="18" t="s">
        <v>517</v>
      </c>
      <c r="C1250" s="19" t="s">
        <v>517</v>
      </c>
      <c r="D1250" s="644" t="s">
        <v>3338</v>
      </c>
      <c r="E1250" s="644" t="s">
        <v>3338</v>
      </c>
      <c r="F1250" s="4">
        <v>0</v>
      </c>
      <c r="G1250" s="4">
        <v>0</v>
      </c>
    </row>
    <row r="1251" spans="2:7" x14ac:dyDescent="0.3">
      <c r="B1251" s="18" t="s">
        <v>517</v>
      </c>
      <c r="C1251" s="19" t="s">
        <v>517</v>
      </c>
      <c r="D1251" s="644" t="s">
        <v>3339</v>
      </c>
      <c r="E1251" s="644" t="s">
        <v>3339</v>
      </c>
      <c r="F1251" s="4">
        <v>0</v>
      </c>
      <c r="G1251" s="4">
        <v>0</v>
      </c>
    </row>
    <row r="1252" spans="2:7" x14ac:dyDescent="0.3">
      <c r="B1252" s="18" t="s">
        <v>517</v>
      </c>
      <c r="C1252" s="19" t="s">
        <v>517</v>
      </c>
      <c r="D1252" s="644" t="s">
        <v>3340</v>
      </c>
      <c r="E1252" s="644" t="s">
        <v>3340</v>
      </c>
      <c r="F1252" s="4">
        <v>0</v>
      </c>
      <c r="G1252" s="4">
        <v>0</v>
      </c>
    </row>
    <row r="1253" spans="2:7" x14ac:dyDescent="0.3">
      <c r="B1253" s="18" t="s">
        <v>517</v>
      </c>
      <c r="C1253" s="19" t="s">
        <v>517</v>
      </c>
      <c r="D1253" s="644" t="s">
        <v>3341</v>
      </c>
      <c r="E1253" s="644" t="s">
        <v>3341</v>
      </c>
      <c r="F1253" s="4">
        <v>0</v>
      </c>
      <c r="G1253" s="4">
        <v>0</v>
      </c>
    </row>
    <row r="1254" spans="2:7" x14ac:dyDescent="0.3">
      <c r="B1254" s="18" t="s">
        <v>517</v>
      </c>
      <c r="C1254" s="19" t="s">
        <v>517</v>
      </c>
      <c r="D1254" s="644" t="s">
        <v>3342</v>
      </c>
      <c r="E1254" s="644" t="s">
        <v>3342</v>
      </c>
      <c r="F1254" s="4">
        <v>0</v>
      </c>
      <c r="G1254" s="4">
        <v>0</v>
      </c>
    </row>
    <row r="1255" spans="2:7" x14ac:dyDescent="0.3">
      <c r="B1255" s="18" t="s">
        <v>517</v>
      </c>
      <c r="C1255" s="19" t="s">
        <v>517</v>
      </c>
      <c r="D1255" s="644" t="s">
        <v>3343</v>
      </c>
      <c r="E1255" s="644" t="s">
        <v>3343</v>
      </c>
      <c r="F1255" s="4">
        <v>0</v>
      </c>
      <c r="G1255" s="4">
        <v>0</v>
      </c>
    </row>
    <row r="1256" spans="2:7" x14ac:dyDescent="0.3">
      <c r="B1256" s="18" t="s">
        <v>517</v>
      </c>
      <c r="C1256" s="19" t="s">
        <v>517</v>
      </c>
      <c r="D1256" s="644" t="s">
        <v>3344</v>
      </c>
      <c r="E1256" s="644" t="s">
        <v>3344</v>
      </c>
      <c r="F1256" s="4">
        <v>0</v>
      </c>
      <c r="G1256" s="4">
        <v>0</v>
      </c>
    </row>
    <row r="1257" spans="2:7" x14ac:dyDescent="0.3">
      <c r="B1257" s="18" t="s">
        <v>517</v>
      </c>
      <c r="C1257" s="19" t="s">
        <v>517</v>
      </c>
      <c r="D1257" s="644" t="s">
        <v>3345</v>
      </c>
      <c r="E1257" s="644" t="s">
        <v>3345</v>
      </c>
      <c r="F1257" s="4">
        <v>0</v>
      </c>
      <c r="G1257" s="4">
        <v>0</v>
      </c>
    </row>
    <row r="1258" spans="2:7" x14ac:dyDescent="0.3">
      <c r="B1258" s="18" t="s">
        <v>517</v>
      </c>
      <c r="C1258" s="19" t="s">
        <v>517</v>
      </c>
      <c r="D1258" s="644" t="s">
        <v>3346</v>
      </c>
      <c r="E1258" s="644" t="s">
        <v>3346</v>
      </c>
      <c r="F1258" s="4">
        <v>0</v>
      </c>
      <c r="G1258" s="4">
        <v>0</v>
      </c>
    </row>
    <row r="1259" spans="2:7" x14ac:dyDescent="0.3">
      <c r="B1259" s="18" t="s">
        <v>517</v>
      </c>
      <c r="C1259" s="19" t="s">
        <v>517</v>
      </c>
      <c r="D1259" s="644" t="s">
        <v>3347</v>
      </c>
      <c r="E1259" s="644" t="s">
        <v>3347</v>
      </c>
      <c r="F1259" s="4">
        <v>0</v>
      </c>
      <c r="G1259" s="4">
        <v>0</v>
      </c>
    </row>
    <row r="1260" spans="2:7" x14ac:dyDescent="0.3">
      <c r="B1260" s="18" t="s">
        <v>517</v>
      </c>
      <c r="C1260" s="19" t="s">
        <v>517</v>
      </c>
      <c r="D1260" s="644" t="s">
        <v>3348</v>
      </c>
      <c r="E1260" s="644" t="s">
        <v>3348</v>
      </c>
      <c r="F1260" s="4">
        <v>0</v>
      </c>
      <c r="G1260" s="4">
        <v>0</v>
      </c>
    </row>
    <row r="1261" spans="2:7" x14ac:dyDescent="0.3">
      <c r="B1261" s="18" t="s">
        <v>517</v>
      </c>
      <c r="C1261" s="19" t="s">
        <v>517</v>
      </c>
      <c r="D1261" s="644" t="s">
        <v>3349</v>
      </c>
      <c r="E1261" s="644" t="s">
        <v>3349</v>
      </c>
      <c r="F1261" s="4">
        <v>0</v>
      </c>
      <c r="G1261" s="4">
        <v>0</v>
      </c>
    </row>
    <row r="1262" spans="2:7" x14ac:dyDescent="0.3">
      <c r="B1262" s="642" t="s">
        <v>3313</v>
      </c>
      <c r="C1262" s="642" t="s">
        <v>3313</v>
      </c>
      <c r="D1262" s="642" t="s">
        <v>3313</v>
      </c>
      <c r="E1262" s="642" t="s">
        <v>3313</v>
      </c>
      <c r="F1262" s="10" t="s">
        <v>1275</v>
      </c>
      <c r="G1262" s="10" t="s">
        <v>3581</v>
      </c>
    </row>
    <row r="1263" spans="2:7" x14ac:dyDescent="0.3">
      <c r="B1263" s="643" t="s">
        <v>517</v>
      </c>
      <c r="C1263" s="643" t="s">
        <v>517</v>
      </c>
      <c r="D1263" s="643" t="s">
        <v>517</v>
      </c>
      <c r="E1263" s="643" t="s">
        <v>517</v>
      </c>
      <c r="F1263" s="4" t="s">
        <v>517</v>
      </c>
      <c r="G1263" s="4" t="s">
        <v>517</v>
      </c>
    </row>
    <row r="1264" spans="2:7" x14ac:dyDescent="0.3">
      <c r="B1264" s="642" t="s">
        <v>3314</v>
      </c>
      <c r="C1264" s="642" t="s">
        <v>3314</v>
      </c>
      <c r="D1264" s="642" t="s">
        <v>3314</v>
      </c>
      <c r="E1264" s="642" t="s">
        <v>3314</v>
      </c>
      <c r="F1264" s="10" t="s">
        <v>517</v>
      </c>
      <c r="G1264" s="10" t="s">
        <v>517</v>
      </c>
    </row>
    <row r="1265" spans="2:7" x14ac:dyDescent="0.3">
      <c r="B1265" s="17" t="s">
        <v>517</v>
      </c>
      <c r="C1265" s="645" t="s">
        <v>3322</v>
      </c>
      <c r="D1265" s="645" t="s">
        <v>3322</v>
      </c>
      <c r="E1265" s="645" t="s">
        <v>3322</v>
      </c>
      <c r="F1265" s="10">
        <v>0</v>
      </c>
      <c r="G1265" s="10">
        <v>0</v>
      </c>
    </row>
    <row r="1266" spans="2:7" x14ac:dyDescent="0.3">
      <c r="B1266" s="18" t="s">
        <v>517</v>
      </c>
      <c r="C1266" s="19" t="s">
        <v>517</v>
      </c>
      <c r="D1266" s="644" t="s">
        <v>3350</v>
      </c>
      <c r="E1266" s="644" t="s">
        <v>3350</v>
      </c>
      <c r="F1266" s="4">
        <v>0</v>
      </c>
      <c r="G1266" s="4">
        <v>0</v>
      </c>
    </row>
    <row r="1267" spans="2:7" x14ac:dyDescent="0.3">
      <c r="B1267" s="18" t="s">
        <v>517</v>
      </c>
      <c r="C1267" s="19" t="s">
        <v>517</v>
      </c>
      <c r="D1267" s="644" t="s">
        <v>3351</v>
      </c>
      <c r="E1267" s="644" t="s">
        <v>3351</v>
      </c>
      <c r="F1267" s="4">
        <v>0</v>
      </c>
      <c r="G1267" s="4">
        <v>0</v>
      </c>
    </row>
    <row r="1268" spans="2:7" x14ac:dyDescent="0.3">
      <c r="B1268" s="18" t="s">
        <v>517</v>
      </c>
      <c r="C1268" s="19" t="s">
        <v>517</v>
      </c>
      <c r="D1268" s="644" t="s">
        <v>3352</v>
      </c>
      <c r="E1268" s="644" t="s">
        <v>3352</v>
      </c>
      <c r="F1268" s="4">
        <v>0</v>
      </c>
      <c r="G1268" s="4">
        <v>0</v>
      </c>
    </row>
    <row r="1269" spans="2:7" x14ac:dyDescent="0.3">
      <c r="B1269" s="643" t="s">
        <v>517</v>
      </c>
      <c r="C1269" s="643" t="s">
        <v>517</v>
      </c>
      <c r="D1269" s="643" t="s">
        <v>517</v>
      </c>
      <c r="E1269" s="643" t="s">
        <v>517</v>
      </c>
      <c r="F1269" s="4" t="s">
        <v>517</v>
      </c>
      <c r="G1269" s="4" t="s">
        <v>517</v>
      </c>
    </row>
    <row r="1270" spans="2:7" x14ac:dyDescent="0.3">
      <c r="B1270" s="17" t="s">
        <v>517</v>
      </c>
      <c r="C1270" s="645" t="s">
        <v>3323</v>
      </c>
      <c r="D1270" s="645" t="s">
        <v>3323</v>
      </c>
      <c r="E1270" s="645" t="s">
        <v>3323</v>
      </c>
      <c r="F1270" s="10" t="s">
        <v>1275</v>
      </c>
      <c r="G1270" s="10" t="s">
        <v>3581</v>
      </c>
    </row>
    <row r="1271" spans="2:7" x14ac:dyDescent="0.3">
      <c r="B1271" s="18" t="s">
        <v>517</v>
      </c>
      <c r="C1271" s="19" t="s">
        <v>517</v>
      </c>
      <c r="D1271" s="644" t="s">
        <v>3350</v>
      </c>
      <c r="E1271" s="644" t="s">
        <v>3350</v>
      </c>
      <c r="F1271" s="4">
        <v>0</v>
      </c>
      <c r="G1271" s="4">
        <v>0</v>
      </c>
    </row>
    <row r="1272" spans="2:7" x14ac:dyDescent="0.3">
      <c r="B1272" s="18" t="s">
        <v>517</v>
      </c>
      <c r="C1272" s="19" t="s">
        <v>517</v>
      </c>
      <c r="D1272" s="644" t="s">
        <v>3351</v>
      </c>
      <c r="E1272" s="644" t="s">
        <v>3351</v>
      </c>
      <c r="F1272" s="4" t="s">
        <v>1275</v>
      </c>
      <c r="G1272" s="4" t="s">
        <v>3581</v>
      </c>
    </row>
    <row r="1273" spans="2:7" x14ac:dyDescent="0.3">
      <c r="B1273" s="18" t="s">
        <v>517</v>
      </c>
      <c r="C1273" s="19" t="s">
        <v>517</v>
      </c>
      <c r="D1273" s="644" t="s">
        <v>3353</v>
      </c>
      <c r="E1273" s="644" t="s">
        <v>3353</v>
      </c>
      <c r="F1273" s="4">
        <v>0</v>
      </c>
      <c r="G1273" s="4">
        <v>0</v>
      </c>
    </row>
    <row r="1274" spans="2:7" x14ac:dyDescent="0.3">
      <c r="B1274" s="642" t="s">
        <v>3315</v>
      </c>
      <c r="C1274" s="642" t="s">
        <v>3315</v>
      </c>
      <c r="D1274" s="642" t="s">
        <v>3315</v>
      </c>
      <c r="E1274" s="642" t="s">
        <v>3315</v>
      </c>
      <c r="F1274" s="10" t="s">
        <v>3411</v>
      </c>
      <c r="G1274" s="10" t="s">
        <v>3582</v>
      </c>
    </row>
    <row r="1275" spans="2:7" x14ac:dyDescent="0.3">
      <c r="B1275" s="643" t="s">
        <v>517</v>
      </c>
      <c r="C1275" s="643" t="s">
        <v>517</v>
      </c>
      <c r="D1275" s="643" t="s">
        <v>517</v>
      </c>
      <c r="E1275" s="643" t="s">
        <v>517</v>
      </c>
      <c r="F1275" s="4" t="s">
        <v>517</v>
      </c>
      <c r="G1275" s="4" t="s">
        <v>517</v>
      </c>
    </row>
    <row r="1276" spans="2:7" x14ac:dyDescent="0.3">
      <c r="B1276" s="642" t="s">
        <v>3316</v>
      </c>
      <c r="C1276" s="642" t="s">
        <v>3316</v>
      </c>
      <c r="D1276" s="642" t="s">
        <v>3316</v>
      </c>
      <c r="E1276" s="642" t="s">
        <v>3316</v>
      </c>
      <c r="F1276" s="10" t="s">
        <v>517</v>
      </c>
      <c r="G1276" s="10" t="s">
        <v>517</v>
      </c>
    </row>
    <row r="1277" spans="2:7" x14ac:dyDescent="0.3">
      <c r="B1277" s="17" t="s">
        <v>517</v>
      </c>
      <c r="C1277" s="645" t="s">
        <v>3322</v>
      </c>
      <c r="D1277" s="645" t="s">
        <v>3322</v>
      </c>
      <c r="E1277" s="645" t="s">
        <v>3322</v>
      </c>
      <c r="F1277" s="10">
        <v>0</v>
      </c>
      <c r="G1277" s="10">
        <v>0</v>
      </c>
    </row>
    <row r="1278" spans="2:7" x14ac:dyDescent="0.3">
      <c r="B1278" s="18" t="s">
        <v>517</v>
      </c>
      <c r="C1278" s="19" t="s">
        <v>517</v>
      </c>
      <c r="D1278" s="644" t="s">
        <v>3354</v>
      </c>
      <c r="E1278" s="644" t="s">
        <v>3354</v>
      </c>
      <c r="F1278" s="4">
        <v>0</v>
      </c>
      <c r="G1278" s="4">
        <v>0</v>
      </c>
    </row>
    <row r="1279" spans="2:7" x14ac:dyDescent="0.3">
      <c r="B1279" s="18" t="s">
        <v>517</v>
      </c>
      <c r="C1279" s="19" t="s">
        <v>517</v>
      </c>
      <c r="D1279" s="19" t="s">
        <v>517</v>
      </c>
      <c r="E1279" s="20" t="s">
        <v>3358</v>
      </c>
      <c r="F1279" s="4">
        <v>0</v>
      </c>
      <c r="G1279" s="4">
        <v>0</v>
      </c>
    </row>
    <row r="1280" spans="2:7" x14ac:dyDescent="0.3">
      <c r="B1280" s="18" t="s">
        <v>517</v>
      </c>
      <c r="C1280" s="19" t="s">
        <v>517</v>
      </c>
      <c r="D1280" s="19" t="s">
        <v>517</v>
      </c>
      <c r="E1280" s="20" t="s">
        <v>3359</v>
      </c>
      <c r="F1280" s="4">
        <v>0</v>
      </c>
      <c r="G1280" s="4">
        <v>0</v>
      </c>
    </row>
    <row r="1281" spans="2:7" x14ac:dyDescent="0.3">
      <c r="B1281" s="18" t="s">
        <v>517</v>
      </c>
      <c r="C1281" s="19" t="s">
        <v>517</v>
      </c>
      <c r="D1281" s="644" t="s">
        <v>3355</v>
      </c>
      <c r="E1281" s="644" t="s">
        <v>3355</v>
      </c>
      <c r="F1281" s="4">
        <v>0</v>
      </c>
      <c r="G1281" s="4">
        <v>0</v>
      </c>
    </row>
    <row r="1282" spans="2:7" x14ac:dyDescent="0.3">
      <c r="B1282" s="643" t="s">
        <v>517</v>
      </c>
      <c r="C1282" s="643" t="s">
        <v>517</v>
      </c>
      <c r="D1282" s="643" t="s">
        <v>517</v>
      </c>
      <c r="E1282" s="643" t="s">
        <v>517</v>
      </c>
      <c r="F1282" s="4" t="s">
        <v>517</v>
      </c>
      <c r="G1282" s="4" t="s">
        <v>517</v>
      </c>
    </row>
    <row r="1283" spans="2:7" x14ac:dyDescent="0.3">
      <c r="B1283" s="17" t="s">
        <v>517</v>
      </c>
      <c r="C1283" s="645" t="s">
        <v>3323</v>
      </c>
      <c r="D1283" s="645" t="s">
        <v>3323</v>
      </c>
      <c r="E1283" s="645" t="s">
        <v>3323</v>
      </c>
      <c r="F1283" s="10">
        <v>0</v>
      </c>
      <c r="G1283" s="10">
        <v>0</v>
      </c>
    </row>
    <row r="1284" spans="2:7" x14ac:dyDescent="0.3">
      <c r="B1284" s="18" t="s">
        <v>517</v>
      </c>
      <c r="C1284" s="19" t="s">
        <v>517</v>
      </c>
      <c r="D1284" s="644" t="s">
        <v>3356</v>
      </c>
      <c r="E1284" s="644" t="s">
        <v>3356</v>
      </c>
      <c r="F1284" s="4">
        <v>0</v>
      </c>
      <c r="G1284" s="4">
        <v>0</v>
      </c>
    </row>
    <row r="1285" spans="2:7" x14ac:dyDescent="0.3">
      <c r="B1285" s="18" t="s">
        <v>517</v>
      </c>
      <c r="C1285" s="19" t="s">
        <v>517</v>
      </c>
      <c r="D1285" s="19" t="s">
        <v>517</v>
      </c>
      <c r="E1285" s="20" t="s">
        <v>3358</v>
      </c>
      <c r="F1285" s="4">
        <v>0</v>
      </c>
      <c r="G1285" s="4">
        <v>0</v>
      </c>
    </row>
    <row r="1286" spans="2:7" x14ac:dyDescent="0.3">
      <c r="B1286" s="18" t="s">
        <v>517</v>
      </c>
      <c r="C1286" s="19" t="s">
        <v>517</v>
      </c>
      <c r="D1286" s="19" t="s">
        <v>517</v>
      </c>
      <c r="E1286" s="20" t="s">
        <v>3359</v>
      </c>
      <c r="F1286" s="4">
        <v>0</v>
      </c>
      <c r="G1286" s="4">
        <v>0</v>
      </c>
    </row>
    <row r="1287" spans="2:7" x14ac:dyDescent="0.3">
      <c r="B1287" s="18" t="s">
        <v>517</v>
      </c>
      <c r="C1287" s="19" t="s">
        <v>517</v>
      </c>
      <c r="D1287" s="644" t="s">
        <v>3357</v>
      </c>
      <c r="E1287" s="644" t="s">
        <v>3357</v>
      </c>
      <c r="F1287" s="4">
        <v>0</v>
      </c>
      <c r="G1287" s="4">
        <v>0</v>
      </c>
    </row>
    <row r="1288" spans="2:7" x14ac:dyDescent="0.3">
      <c r="B1288" s="642" t="s">
        <v>3317</v>
      </c>
      <c r="C1288" s="642" t="s">
        <v>3317</v>
      </c>
      <c r="D1288" s="642" t="s">
        <v>3317</v>
      </c>
      <c r="E1288" s="642" t="s">
        <v>3317</v>
      </c>
      <c r="F1288" s="10">
        <v>0</v>
      </c>
      <c r="G1288" s="10">
        <v>0</v>
      </c>
    </row>
    <row r="1289" spans="2:7" x14ac:dyDescent="0.3">
      <c r="B1289" s="643" t="s">
        <v>517</v>
      </c>
      <c r="C1289" s="643" t="s">
        <v>517</v>
      </c>
      <c r="D1289" s="643" t="s">
        <v>517</v>
      </c>
      <c r="E1289" s="643" t="s">
        <v>517</v>
      </c>
      <c r="F1289" s="4" t="s">
        <v>517</v>
      </c>
      <c r="G1289" s="4" t="s">
        <v>517</v>
      </c>
    </row>
    <row r="1290" spans="2:7" x14ac:dyDescent="0.3">
      <c r="B1290" s="642" t="s">
        <v>3318</v>
      </c>
      <c r="C1290" s="642" t="s">
        <v>3318</v>
      </c>
      <c r="D1290" s="642" t="s">
        <v>3318</v>
      </c>
      <c r="E1290" s="642" t="s">
        <v>3318</v>
      </c>
      <c r="F1290" s="10">
        <v>0</v>
      </c>
      <c r="G1290" s="10">
        <v>0</v>
      </c>
    </row>
    <row r="1291" spans="2:7" x14ac:dyDescent="0.3">
      <c r="B1291" s="643" t="s">
        <v>517</v>
      </c>
      <c r="C1291" s="643" t="s">
        <v>517</v>
      </c>
      <c r="D1291" s="643" t="s">
        <v>517</v>
      </c>
      <c r="E1291" s="643" t="s">
        <v>517</v>
      </c>
      <c r="F1291" s="4" t="s">
        <v>517</v>
      </c>
      <c r="G1291" s="4" t="s">
        <v>517</v>
      </c>
    </row>
    <row r="1292" spans="2:7" x14ac:dyDescent="0.3">
      <c r="B1292" s="642" t="s">
        <v>3319</v>
      </c>
      <c r="C1292" s="642" t="s">
        <v>3319</v>
      </c>
      <c r="D1292" s="642" t="s">
        <v>3319</v>
      </c>
      <c r="E1292" s="642" t="s">
        <v>3319</v>
      </c>
      <c r="F1292" s="10">
        <v>0</v>
      </c>
      <c r="G1292" s="10">
        <v>0</v>
      </c>
    </row>
    <row r="1293" spans="2:7" x14ac:dyDescent="0.3">
      <c r="B1293" s="643" t="s">
        <v>517</v>
      </c>
      <c r="C1293" s="643" t="s">
        <v>517</v>
      </c>
      <c r="D1293" s="643" t="s">
        <v>517</v>
      </c>
      <c r="E1293" s="643" t="s">
        <v>517</v>
      </c>
      <c r="F1293" s="4" t="s">
        <v>517</v>
      </c>
      <c r="G1293" s="4" t="s">
        <v>517</v>
      </c>
    </row>
    <row r="1294" spans="2:7" x14ac:dyDescent="0.3">
      <c r="B1294" s="642" t="s">
        <v>3320</v>
      </c>
      <c r="C1294" s="642" t="s">
        <v>3320</v>
      </c>
      <c r="D1294" s="642" t="s">
        <v>3320</v>
      </c>
      <c r="E1294" s="642" t="s">
        <v>3320</v>
      </c>
      <c r="F1294" s="10">
        <v>0</v>
      </c>
      <c r="G1294" s="10">
        <v>0</v>
      </c>
    </row>
    <row r="1295" spans="2:7" x14ac:dyDescent="0.3">
      <c r="B1295" s="643" t="s">
        <v>517</v>
      </c>
      <c r="C1295" s="643" t="s">
        <v>517</v>
      </c>
      <c r="D1295" s="643" t="s">
        <v>517</v>
      </c>
      <c r="E1295" s="643" t="s">
        <v>517</v>
      </c>
      <c r="F1295" s="4" t="s">
        <v>517</v>
      </c>
      <c r="G1295" s="4" t="s">
        <v>517</v>
      </c>
    </row>
    <row r="1296" spans="2:7" x14ac:dyDescent="0.3">
      <c r="B1296" s="21" t="s">
        <v>517</v>
      </c>
      <c r="C1296" s="21" t="s">
        <v>517</v>
      </c>
      <c r="D1296" s="21" t="s">
        <v>517</v>
      </c>
      <c r="E1296" s="21" t="s">
        <v>517</v>
      </c>
      <c r="F1296" s="24" t="s">
        <v>517</v>
      </c>
      <c r="G1296" s="24" t="s">
        <v>517</v>
      </c>
    </row>
    <row r="1297" spans="2:8" x14ac:dyDescent="0.3">
      <c r="B1297" s="22" t="s">
        <v>517</v>
      </c>
      <c r="C1297" s="22" t="s">
        <v>517</v>
      </c>
      <c r="D1297" s="22" t="s">
        <v>517</v>
      </c>
      <c r="E1297" s="22" t="s">
        <v>517</v>
      </c>
      <c r="F1297" s="25" t="s">
        <v>517</v>
      </c>
      <c r="G1297" s="25" t="s">
        <v>517</v>
      </c>
    </row>
    <row r="1298" spans="2:8" x14ac:dyDescent="0.3">
      <c r="B1298" s="23" t="s">
        <v>517</v>
      </c>
      <c r="C1298" s="23" t="s">
        <v>517</v>
      </c>
      <c r="D1298" s="23" t="s">
        <v>517</v>
      </c>
      <c r="E1298" s="23" t="s">
        <v>517</v>
      </c>
      <c r="F1298" s="26" t="s">
        <v>517</v>
      </c>
      <c r="G1298" s="26" t="s">
        <v>517</v>
      </c>
    </row>
    <row r="1299" spans="2:8" x14ac:dyDescent="0.3">
      <c r="B1299" s="646" t="s">
        <v>19</v>
      </c>
      <c r="C1299" s="646" t="s">
        <v>19</v>
      </c>
      <c r="D1299" s="646" t="s">
        <v>19</v>
      </c>
      <c r="E1299" s="646" t="s">
        <v>19</v>
      </c>
      <c r="F1299" s="646" t="s">
        <v>19</v>
      </c>
      <c r="G1299" s="646" t="s">
        <v>19</v>
      </c>
      <c r="H1299" s="27"/>
    </row>
    <row r="1300" spans="2:8" x14ac:dyDescent="0.3">
      <c r="B1300" s="647" t="s">
        <v>3308</v>
      </c>
      <c r="C1300" s="647" t="s">
        <v>3308</v>
      </c>
      <c r="D1300" s="647" t="s">
        <v>3308</v>
      </c>
      <c r="E1300" s="647" t="s">
        <v>3308</v>
      </c>
      <c r="F1300" s="647" t="s">
        <v>3308</v>
      </c>
      <c r="G1300" s="647" t="s">
        <v>3308</v>
      </c>
      <c r="H1300" s="27"/>
    </row>
    <row r="1301" spans="2:8" x14ac:dyDescent="0.3">
      <c r="B1301" s="647" t="s">
        <v>3309</v>
      </c>
      <c r="C1301" s="647" t="s">
        <v>3309</v>
      </c>
      <c r="D1301" s="647" t="s">
        <v>3309</v>
      </c>
      <c r="E1301" s="647" t="s">
        <v>3309</v>
      </c>
      <c r="F1301" s="647" t="s">
        <v>3309</v>
      </c>
      <c r="G1301" s="647" t="s">
        <v>3309</v>
      </c>
      <c r="H1301" s="27"/>
    </row>
    <row r="1302" spans="2:8" x14ac:dyDescent="0.3">
      <c r="B1302" s="648" t="s">
        <v>3310</v>
      </c>
      <c r="C1302" s="648" t="s">
        <v>3310</v>
      </c>
      <c r="D1302" s="648" t="s">
        <v>3310</v>
      </c>
      <c r="E1302" s="648" t="s">
        <v>3310</v>
      </c>
      <c r="F1302" s="648" t="s">
        <v>3310</v>
      </c>
      <c r="G1302" s="648" t="s">
        <v>3310</v>
      </c>
      <c r="H1302" s="27"/>
    </row>
    <row r="1303" spans="2:8" x14ac:dyDescent="0.3">
      <c r="B1303" s="641" t="s">
        <v>3311</v>
      </c>
      <c r="C1303" s="641" t="s">
        <v>3311</v>
      </c>
      <c r="D1303" s="641" t="s">
        <v>3311</v>
      </c>
      <c r="E1303" s="641" t="s">
        <v>3311</v>
      </c>
      <c r="F1303" s="14">
        <v>2026</v>
      </c>
      <c r="G1303" s="14">
        <v>2025</v>
      </c>
    </row>
    <row r="1304" spans="2:8" x14ac:dyDescent="0.3">
      <c r="B1304" s="642" t="s">
        <v>3312</v>
      </c>
      <c r="C1304" s="642" t="s">
        <v>3312</v>
      </c>
      <c r="D1304" s="642" t="s">
        <v>3312</v>
      </c>
      <c r="E1304" s="642" t="s">
        <v>3312</v>
      </c>
      <c r="F1304" s="10" t="s">
        <v>517</v>
      </c>
      <c r="G1304" s="10" t="s">
        <v>517</v>
      </c>
    </row>
    <row r="1305" spans="2:8" x14ac:dyDescent="0.3">
      <c r="B1305" s="17" t="s">
        <v>517</v>
      </c>
      <c r="C1305" s="645" t="s">
        <v>3322</v>
      </c>
      <c r="D1305" s="645" t="s">
        <v>3322</v>
      </c>
      <c r="E1305" s="645" t="s">
        <v>3322</v>
      </c>
      <c r="F1305" s="10" t="s">
        <v>72</v>
      </c>
      <c r="G1305" s="10" t="s">
        <v>3583</v>
      </c>
    </row>
    <row r="1306" spans="2:8" x14ac:dyDescent="0.3">
      <c r="B1306" s="18" t="s">
        <v>517</v>
      </c>
      <c r="C1306" s="19" t="s">
        <v>517</v>
      </c>
      <c r="D1306" s="644" t="s">
        <v>3324</v>
      </c>
      <c r="E1306" s="644" t="s">
        <v>3324</v>
      </c>
      <c r="F1306" s="4">
        <v>0</v>
      </c>
      <c r="G1306" s="4">
        <v>0</v>
      </c>
    </row>
    <row r="1307" spans="2:8" x14ac:dyDescent="0.3">
      <c r="B1307" s="18" t="s">
        <v>517</v>
      </c>
      <c r="C1307" s="19" t="s">
        <v>517</v>
      </c>
      <c r="D1307" s="644" t="s">
        <v>3325</v>
      </c>
      <c r="E1307" s="644" t="s">
        <v>3325</v>
      </c>
      <c r="F1307" s="4">
        <v>0</v>
      </c>
      <c r="G1307" s="4">
        <v>0</v>
      </c>
    </row>
    <row r="1308" spans="2:8" x14ac:dyDescent="0.3">
      <c r="B1308" s="18" t="s">
        <v>517</v>
      </c>
      <c r="C1308" s="19" t="s">
        <v>517</v>
      </c>
      <c r="D1308" s="644" t="s">
        <v>3326</v>
      </c>
      <c r="E1308" s="644" t="s">
        <v>3326</v>
      </c>
      <c r="F1308" s="4">
        <v>0</v>
      </c>
      <c r="G1308" s="4">
        <v>0</v>
      </c>
    </row>
    <row r="1309" spans="2:8" x14ac:dyDescent="0.3">
      <c r="B1309" s="18" t="s">
        <v>517</v>
      </c>
      <c r="C1309" s="19" t="s">
        <v>517</v>
      </c>
      <c r="D1309" s="644" t="s">
        <v>3327</v>
      </c>
      <c r="E1309" s="644" t="s">
        <v>3327</v>
      </c>
      <c r="F1309" s="4">
        <v>0</v>
      </c>
      <c r="G1309" s="4">
        <v>0</v>
      </c>
    </row>
    <row r="1310" spans="2:8" x14ac:dyDescent="0.3">
      <c r="B1310" s="18" t="s">
        <v>517</v>
      </c>
      <c r="C1310" s="19" t="s">
        <v>517</v>
      </c>
      <c r="D1310" s="644" t="s">
        <v>3328</v>
      </c>
      <c r="E1310" s="644" t="s">
        <v>3328</v>
      </c>
      <c r="F1310" s="4">
        <v>0</v>
      </c>
      <c r="G1310" s="4">
        <v>0</v>
      </c>
    </row>
    <row r="1311" spans="2:8" x14ac:dyDescent="0.3">
      <c r="B1311" s="18" t="s">
        <v>517</v>
      </c>
      <c r="C1311" s="19" t="s">
        <v>517</v>
      </c>
      <c r="D1311" s="644" t="s">
        <v>3329</v>
      </c>
      <c r="E1311" s="644" t="s">
        <v>3329</v>
      </c>
      <c r="F1311" s="4">
        <v>0</v>
      </c>
      <c r="G1311" s="4">
        <v>0</v>
      </c>
    </row>
    <row r="1312" spans="2:8" x14ac:dyDescent="0.3">
      <c r="B1312" s="18" t="s">
        <v>517</v>
      </c>
      <c r="C1312" s="19" t="s">
        <v>517</v>
      </c>
      <c r="D1312" s="644" t="s">
        <v>3330</v>
      </c>
      <c r="E1312" s="644" t="s">
        <v>3330</v>
      </c>
      <c r="F1312" s="4">
        <v>0</v>
      </c>
      <c r="G1312" s="4">
        <v>0</v>
      </c>
    </row>
    <row r="1313" spans="2:7" x14ac:dyDescent="0.3">
      <c r="B1313" s="18" t="s">
        <v>517</v>
      </c>
      <c r="C1313" s="19" t="s">
        <v>517</v>
      </c>
      <c r="D1313" s="644" t="s">
        <v>3331</v>
      </c>
      <c r="E1313" s="644" t="s">
        <v>3331</v>
      </c>
      <c r="F1313" s="4">
        <v>0</v>
      </c>
      <c r="G1313" s="4">
        <v>0</v>
      </c>
    </row>
    <row r="1314" spans="2:7" x14ac:dyDescent="0.3">
      <c r="B1314" s="18" t="s">
        <v>517</v>
      </c>
      <c r="C1314" s="19" t="s">
        <v>517</v>
      </c>
      <c r="D1314" s="644" t="s">
        <v>3332</v>
      </c>
      <c r="E1314" s="644" t="s">
        <v>3332</v>
      </c>
      <c r="F1314" s="4" t="s">
        <v>72</v>
      </c>
      <c r="G1314" s="4" t="s">
        <v>3583</v>
      </c>
    </row>
    <row r="1315" spans="2:7" x14ac:dyDescent="0.3">
      <c r="B1315" s="18" t="s">
        <v>517</v>
      </c>
      <c r="C1315" s="19" t="s">
        <v>517</v>
      </c>
      <c r="D1315" s="644" t="s">
        <v>3333</v>
      </c>
      <c r="E1315" s="644" t="s">
        <v>3333</v>
      </c>
      <c r="F1315" s="4">
        <v>0</v>
      </c>
      <c r="G1315" s="4">
        <v>0</v>
      </c>
    </row>
    <row r="1316" spans="2:7" x14ac:dyDescent="0.3">
      <c r="B1316" s="643" t="s">
        <v>517</v>
      </c>
      <c r="C1316" s="643" t="s">
        <v>517</v>
      </c>
      <c r="D1316" s="643" t="s">
        <v>517</v>
      </c>
      <c r="E1316" s="643" t="s">
        <v>517</v>
      </c>
      <c r="F1316" s="4" t="s">
        <v>517</v>
      </c>
      <c r="G1316" s="4" t="s">
        <v>517</v>
      </c>
    </row>
    <row r="1317" spans="2:7" x14ac:dyDescent="0.3">
      <c r="B1317" s="17" t="s">
        <v>517</v>
      </c>
      <c r="C1317" s="645" t="s">
        <v>3323</v>
      </c>
      <c r="D1317" s="645" t="s">
        <v>3323</v>
      </c>
      <c r="E1317" s="645" t="s">
        <v>3323</v>
      </c>
      <c r="F1317" s="10" t="s">
        <v>2936</v>
      </c>
      <c r="G1317" s="10" t="s">
        <v>3584</v>
      </c>
    </row>
    <row r="1318" spans="2:7" x14ac:dyDescent="0.3">
      <c r="B1318" s="18" t="s">
        <v>517</v>
      </c>
      <c r="C1318" s="19" t="s">
        <v>517</v>
      </c>
      <c r="D1318" s="644" t="s">
        <v>3334</v>
      </c>
      <c r="E1318" s="644" t="s">
        <v>3334</v>
      </c>
      <c r="F1318" s="4" t="s">
        <v>1279</v>
      </c>
      <c r="G1318" s="4" t="s">
        <v>3585</v>
      </c>
    </row>
    <row r="1319" spans="2:7" x14ac:dyDescent="0.3">
      <c r="B1319" s="18" t="s">
        <v>517</v>
      </c>
      <c r="C1319" s="19" t="s">
        <v>517</v>
      </c>
      <c r="D1319" s="644" t="s">
        <v>3335</v>
      </c>
      <c r="E1319" s="644" t="s">
        <v>3335</v>
      </c>
      <c r="F1319" s="4" t="s">
        <v>1295</v>
      </c>
      <c r="G1319" s="4" t="s">
        <v>3586</v>
      </c>
    </row>
    <row r="1320" spans="2:7" x14ac:dyDescent="0.3">
      <c r="B1320" s="18" t="s">
        <v>517</v>
      </c>
      <c r="C1320" s="19" t="s">
        <v>517</v>
      </c>
      <c r="D1320" s="644" t="s">
        <v>3336</v>
      </c>
      <c r="E1320" s="644" t="s">
        <v>3336</v>
      </c>
      <c r="F1320" s="4" t="s">
        <v>1306</v>
      </c>
      <c r="G1320" s="4" t="s">
        <v>3587</v>
      </c>
    </row>
    <row r="1321" spans="2:7" x14ac:dyDescent="0.3">
      <c r="B1321" s="18" t="s">
        <v>517</v>
      </c>
      <c r="C1321" s="19" t="s">
        <v>517</v>
      </c>
      <c r="D1321" s="644" t="s">
        <v>3337</v>
      </c>
      <c r="E1321" s="644" t="s">
        <v>3337</v>
      </c>
      <c r="F1321" s="4">
        <v>0</v>
      </c>
      <c r="G1321" s="4">
        <v>0</v>
      </c>
    </row>
    <row r="1322" spans="2:7" x14ac:dyDescent="0.3">
      <c r="B1322" s="18" t="s">
        <v>517</v>
      </c>
      <c r="C1322" s="19" t="s">
        <v>517</v>
      </c>
      <c r="D1322" s="644" t="s">
        <v>3338</v>
      </c>
      <c r="E1322" s="644" t="s">
        <v>3338</v>
      </c>
      <c r="F1322" s="4">
        <v>0</v>
      </c>
      <c r="G1322" s="4">
        <v>0</v>
      </c>
    </row>
    <row r="1323" spans="2:7" x14ac:dyDescent="0.3">
      <c r="B1323" s="18" t="s">
        <v>517</v>
      </c>
      <c r="C1323" s="19" t="s">
        <v>517</v>
      </c>
      <c r="D1323" s="644" t="s">
        <v>3339</v>
      </c>
      <c r="E1323" s="644" t="s">
        <v>3339</v>
      </c>
      <c r="F1323" s="4">
        <v>0</v>
      </c>
      <c r="G1323" s="4">
        <v>0</v>
      </c>
    </row>
    <row r="1324" spans="2:7" x14ac:dyDescent="0.3">
      <c r="B1324" s="18" t="s">
        <v>517</v>
      </c>
      <c r="C1324" s="19" t="s">
        <v>517</v>
      </c>
      <c r="D1324" s="644" t="s">
        <v>3340</v>
      </c>
      <c r="E1324" s="644" t="s">
        <v>3340</v>
      </c>
      <c r="F1324" s="4" t="s">
        <v>1333</v>
      </c>
      <c r="G1324" s="4" t="s">
        <v>3588</v>
      </c>
    </row>
    <row r="1325" spans="2:7" x14ac:dyDescent="0.3">
      <c r="B1325" s="18" t="s">
        <v>517</v>
      </c>
      <c r="C1325" s="19" t="s">
        <v>517</v>
      </c>
      <c r="D1325" s="644" t="s">
        <v>3341</v>
      </c>
      <c r="E1325" s="644" t="s">
        <v>3341</v>
      </c>
      <c r="F1325" s="4">
        <v>0</v>
      </c>
      <c r="G1325" s="4">
        <v>0</v>
      </c>
    </row>
    <row r="1326" spans="2:7" x14ac:dyDescent="0.3">
      <c r="B1326" s="18" t="s">
        <v>517</v>
      </c>
      <c r="C1326" s="19" t="s">
        <v>517</v>
      </c>
      <c r="D1326" s="644" t="s">
        <v>3342</v>
      </c>
      <c r="E1326" s="644" t="s">
        <v>3342</v>
      </c>
      <c r="F1326" s="4">
        <v>0</v>
      </c>
      <c r="G1326" s="4">
        <v>0</v>
      </c>
    </row>
    <row r="1327" spans="2:7" x14ac:dyDescent="0.3">
      <c r="B1327" s="18" t="s">
        <v>517</v>
      </c>
      <c r="C1327" s="19" t="s">
        <v>517</v>
      </c>
      <c r="D1327" s="644" t="s">
        <v>3343</v>
      </c>
      <c r="E1327" s="644" t="s">
        <v>3343</v>
      </c>
      <c r="F1327" s="4">
        <v>0</v>
      </c>
      <c r="G1327" s="4">
        <v>0</v>
      </c>
    </row>
    <row r="1328" spans="2:7" x14ac:dyDescent="0.3">
      <c r="B1328" s="18" t="s">
        <v>517</v>
      </c>
      <c r="C1328" s="19" t="s">
        <v>517</v>
      </c>
      <c r="D1328" s="644" t="s">
        <v>3344</v>
      </c>
      <c r="E1328" s="644" t="s">
        <v>3344</v>
      </c>
      <c r="F1328" s="4">
        <v>0</v>
      </c>
      <c r="G1328" s="4">
        <v>0</v>
      </c>
    </row>
    <row r="1329" spans="2:7" x14ac:dyDescent="0.3">
      <c r="B1329" s="18" t="s">
        <v>517</v>
      </c>
      <c r="C1329" s="19" t="s">
        <v>517</v>
      </c>
      <c r="D1329" s="644" t="s">
        <v>3345</v>
      </c>
      <c r="E1329" s="644" t="s">
        <v>3345</v>
      </c>
      <c r="F1329" s="4">
        <v>0</v>
      </c>
      <c r="G1329" s="4">
        <v>0</v>
      </c>
    </row>
    <row r="1330" spans="2:7" x14ac:dyDescent="0.3">
      <c r="B1330" s="18" t="s">
        <v>517</v>
      </c>
      <c r="C1330" s="19" t="s">
        <v>517</v>
      </c>
      <c r="D1330" s="644" t="s">
        <v>3346</v>
      </c>
      <c r="E1330" s="644" t="s">
        <v>3346</v>
      </c>
      <c r="F1330" s="4">
        <v>0</v>
      </c>
      <c r="G1330" s="4">
        <v>0</v>
      </c>
    </row>
    <row r="1331" spans="2:7" x14ac:dyDescent="0.3">
      <c r="B1331" s="18" t="s">
        <v>517</v>
      </c>
      <c r="C1331" s="19" t="s">
        <v>517</v>
      </c>
      <c r="D1331" s="644" t="s">
        <v>3347</v>
      </c>
      <c r="E1331" s="644" t="s">
        <v>3347</v>
      </c>
      <c r="F1331" s="4">
        <v>0</v>
      </c>
      <c r="G1331" s="4">
        <v>0</v>
      </c>
    </row>
    <row r="1332" spans="2:7" x14ac:dyDescent="0.3">
      <c r="B1332" s="18" t="s">
        <v>517</v>
      </c>
      <c r="C1332" s="19" t="s">
        <v>517</v>
      </c>
      <c r="D1332" s="644" t="s">
        <v>3348</v>
      </c>
      <c r="E1332" s="644" t="s">
        <v>3348</v>
      </c>
      <c r="F1332" s="4">
        <v>0</v>
      </c>
      <c r="G1332" s="4">
        <v>0</v>
      </c>
    </row>
    <row r="1333" spans="2:7" x14ac:dyDescent="0.3">
      <c r="B1333" s="18" t="s">
        <v>517</v>
      </c>
      <c r="C1333" s="19" t="s">
        <v>517</v>
      </c>
      <c r="D1333" s="644" t="s">
        <v>3349</v>
      </c>
      <c r="E1333" s="644" t="s">
        <v>3349</v>
      </c>
      <c r="F1333" s="4">
        <v>0</v>
      </c>
      <c r="G1333" s="4">
        <v>0</v>
      </c>
    </row>
    <row r="1334" spans="2:7" x14ac:dyDescent="0.3">
      <c r="B1334" s="642" t="s">
        <v>3313</v>
      </c>
      <c r="C1334" s="642" t="s">
        <v>3313</v>
      </c>
      <c r="D1334" s="642" t="s">
        <v>3313</v>
      </c>
      <c r="E1334" s="642" t="s">
        <v>3313</v>
      </c>
      <c r="F1334" s="10" t="s">
        <v>1334</v>
      </c>
      <c r="G1334" s="10" t="s">
        <v>3589</v>
      </c>
    </row>
    <row r="1335" spans="2:7" x14ac:dyDescent="0.3">
      <c r="B1335" s="643" t="s">
        <v>517</v>
      </c>
      <c r="C1335" s="643" t="s">
        <v>517</v>
      </c>
      <c r="D1335" s="643" t="s">
        <v>517</v>
      </c>
      <c r="E1335" s="643" t="s">
        <v>517</v>
      </c>
      <c r="F1335" s="4" t="s">
        <v>517</v>
      </c>
      <c r="G1335" s="4" t="s">
        <v>517</v>
      </c>
    </row>
    <row r="1336" spans="2:7" x14ac:dyDescent="0.3">
      <c r="B1336" s="642" t="s">
        <v>3314</v>
      </c>
      <c r="C1336" s="642" t="s">
        <v>3314</v>
      </c>
      <c r="D1336" s="642" t="s">
        <v>3314</v>
      </c>
      <c r="E1336" s="642" t="s">
        <v>3314</v>
      </c>
      <c r="F1336" s="10" t="s">
        <v>517</v>
      </c>
      <c r="G1336" s="10" t="s">
        <v>517</v>
      </c>
    </row>
    <row r="1337" spans="2:7" x14ac:dyDescent="0.3">
      <c r="B1337" s="17" t="s">
        <v>517</v>
      </c>
      <c r="C1337" s="645" t="s">
        <v>3322</v>
      </c>
      <c r="D1337" s="645" t="s">
        <v>3322</v>
      </c>
      <c r="E1337" s="645" t="s">
        <v>3322</v>
      </c>
      <c r="F1337" s="10">
        <v>0</v>
      </c>
      <c r="G1337" s="10">
        <v>0</v>
      </c>
    </row>
    <row r="1338" spans="2:7" x14ac:dyDescent="0.3">
      <c r="B1338" s="18" t="s">
        <v>517</v>
      </c>
      <c r="C1338" s="19" t="s">
        <v>517</v>
      </c>
      <c r="D1338" s="644" t="s">
        <v>3350</v>
      </c>
      <c r="E1338" s="644" t="s">
        <v>3350</v>
      </c>
      <c r="F1338" s="4">
        <v>0</v>
      </c>
      <c r="G1338" s="4">
        <v>0</v>
      </c>
    </row>
    <row r="1339" spans="2:7" x14ac:dyDescent="0.3">
      <c r="B1339" s="18" t="s">
        <v>517</v>
      </c>
      <c r="C1339" s="19" t="s">
        <v>517</v>
      </c>
      <c r="D1339" s="644" t="s">
        <v>3351</v>
      </c>
      <c r="E1339" s="644" t="s">
        <v>3351</v>
      </c>
      <c r="F1339" s="4">
        <v>0</v>
      </c>
      <c r="G1339" s="4">
        <v>0</v>
      </c>
    </row>
    <row r="1340" spans="2:7" x14ac:dyDescent="0.3">
      <c r="B1340" s="18" t="s">
        <v>517</v>
      </c>
      <c r="C1340" s="19" t="s">
        <v>517</v>
      </c>
      <c r="D1340" s="644" t="s">
        <v>3352</v>
      </c>
      <c r="E1340" s="644" t="s">
        <v>3352</v>
      </c>
      <c r="F1340" s="4">
        <v>0</v>
      </c>
      <c r="G1340" s="4">
        <v>0</v>
      </c>
    </row>
    <row r="1341" spans="2:7" x14ac:dyDescent="0.3">
      <c r="B1341" s="643" t="s">
        <v>517</v>
      </c>
      <c r="C1341" s="643" t="s">
        <v>517</v>
      </c>
      <c r="D1341" s="643" t="s">
        <v>517</v>
      </c>
      <c r="E1341" s="643" t="s">
        <v>517</v>
      </c>
      <c r="F1341" s="4" t="s">
        <v>517</v>
      </c>
      <c r="G1341" s="4" t="s">
        <v>517</v>
      </c>
    </row>
    <row r="1342" spans="2:7" x14ac:dyDescent="0.3">
      <c r="B1342" s="17" t="s">
        <v>517</v>
      </c>
      <c r="C1342" s="645" t="s">
        <v>3323</v>
      </c>
      <c r="D1342" s="645" t="s">
        <v>3323</v>
      </c>
      <c r="E1342" s="645" t="s">
        <v>3323</v>
      </c>
      <c r="F1342" s="10" t="s">
        <v>1334</v>
      </c>
      <c r="G1342" s="10" t="s">
        <v>3589</v>
      </c>
    </row>
    <row r="1343" spans="2:7" x14ac:dyDescent="0.3">
      <c r="B1343" s="18" t="s">
        <v>517</v>
      </c>
      <c r="C1343" s="19" t="s">
        <v>517</v>
      </c>
      <c r="D1343" s="644" t="s">
        <v>3350</v>
      </c>
      <c r="E1343" s="644" t="s">
        <v>3350</v>
      </c>
      <c r="F1343" s="4">
        <v>0</v>
      </c>
      <c r="G1343" s="4">
        <v>0</v>
      </c>
    </row>
    <row r="1344" spans="2:7" x14ac:dyDescent="0.3">
      <c r="B1344" s="18" t="s">
        <v>517</v>
      </c>
      <c r="C1344" s="19" t="s">
        <v>517</v>
      </c>
      <c r="D1344" s="644" t="s">
        <v>3351</v>
      </c>
      <c r="E1344" s="644" t="s">
        <v>3351</v>
      </c>
      <c r="F1344" s="4" t="s">
        <v>1334</v>
      </c>
      <c r="G1344" s="4" t="s">
        <v>3589</v>
      </c>
    </row>
    <row r="1345" spans="2:7" x14ac:dyDescent="0.3">
      <c r="B1345" s="18" t="s">
        <v>517</v>
      </c>
      <c r="C1345" s="19" t="s">
        <v>517</v>
      </c>
      <c r="D1345" s="644" t="s">
        <v>3353</v>
      </c>
      <c r="E1345" s="644" t="s">
        <v>3353</v>
      </c>
      <c r="F1345" s="4">
        <v>0</v>
      </c>
      <c r="G1345" s="4">
        <v>0</v>
      </c>
    </row>
    <row r="1346" spans="2:7" x14ac:dyDescent="0.3">
      <c r="B1346" s="642" t="s">
        <v>3315</v>
      </c>
      <c r="C1346" s="642" t="s">
        <v>3315</v>
      </c>
      <c r="D1346" s="642" t="s">
        <v>3315</v>
      </c>
      <c r="E1346" s="642" t="s">
        <v>3315</v>
      </c>
      <c r="F1346" s="10" t="s">
        <v>3412</v>
      </c>
      <c r="G1346" s="10" t="s">
        <v>3590</v>
      </c>
    </row>
    <row r="1347" spans="2:7" x14ac:dyDescent="0.3">
      <c r="B1347" s="643" t="s">
        <v>517</v>
      </c>
      <c r="C1347" s="643" t="s">
        <v>517</v>
      </c>
      <c r="D1347" s="643" t="s">
        <v>517</v>
      </c>
      <c r="E1347" s="643" t="s">
        <v>517</v>
      </c>
      <c r="F1347" s="4" t="s">
        <v>517</v>
      </c>
      <c r="G1347" s="4" t="s">
        <v>517</v>
      </c>
    </row>
    <row r="1348" spans="2:7" x14ac:dyDescent="0.3">
      <c r="B1348" s="642" t="s">
        <v>3316</v>
      </c>
      <c r="C1348" s="642" t="s">
        <v>3316</v>
      </c>
      <c r="D1348" s="642" t="s">
        <v>3316</v>
      </c>
      <c r="E1348" s="642" t="s">
        <v>3316</v>
      </c>
      <c r="F1348" s="10" t="s">
        <v>517</v>
      </c>
      <c r="G1348" s="10" t="s">
        <v>517</v>
      </c>
    </row>
    <row r="1349" spans="2:7" x14ac:dyDescent="0.3">
      <c r="B1349" s="17" t="s">
        <v>517</v>
      </c>
      <c r="C1349" s="645" t="s">
        <v>3322</v>
      </c>
      <c r="D1349" s="645" t="s">
        <v>3322</v>
      </c>
      <c r="E1349" s="645" t="s">
        <v>3322</v>
      </c>
      <c r="F1349" s="10">
        <v>0</v>
      </c>
      <c r="G1349" s="10">
        <v>0</v>
      </c>
    </row>
    <row r="1350" spans="2:7" x14ac:dyDescent="0.3">
      <c r="B1350" s="18" t="s">
        <v>517</v>
      </c>
      <c r="C1350" s="19" t="s">
        <v>517</v>
      </c>
      <c r="D1350" s="644" t="s">
        <v>3354</v>
      </c>
      <c r="E1350" s="644" t="s">
        <v>3354</v>
      </c>
      <c r="F1350" s="4">
        <v>0</v>
      </c>
      <c r="G1350" s="4">
        <v>0</v>
      </c>
    </row>
    <row r="1351" spans="2:7" x14ac:dyDescent="0.3">
      <c r="B1351" s="18" t="s">
        <v>517</v>
      </c>
      <c r="C1351" s="19" t="s">
        <v>517</v>
      </c>
      <c r="D1351" s="19" t="s">
        <v>517</v>
      </c>
      <c r="E1351" s="20" t="s">
        <v>3358</v>
      </c>
      <c r="F1351" s="4">
        <v>0</v>
      </c>
      <c r="G1351" s="4">
        <v>0</v>
      </c>
    </row>
    <row r="1352" spans="2:7" x14ac:dyDescent="0.3">
      <c r="B1352" s="18" t="s">
        <v>517</v>
      </c>
      <c r="C1352" s="19" t="s">
        <v>517</v>
      </c>
      <c r="D1352" s="19" t="s">
        <v>517</v>
      </c>
      <c r="E1352" s="20" t="s">
        <v>3359</v>
      </c>
      <c r="F1352" s="4">
        <v>0</v>
      </c>
      <c r="G1352" s="4">
        <v>0</v>
      </c>
    </row>
    <row r="1353" spans="2:7" x14ac:dyDescent="0.3">
      <c r="B1353" s="18" t="s">
        <v>517</v>
      </c>
      <c r="C1353" s="19" t="s">
        <v>517</v>
      </c>
      <c r="D1353" s="644" t="s">
        <v>3355</v>
      </c>
      <c r="E1353" s="644" t="s">
        <v>3355</v>
      </c>
      <c r="F1353" s="4">
        <v>0</v>
      </c>
      <c r="G1353" s="4">
        <v>0</v>
      </c>
    </row>
    <row r="1354" spans="2:7" x14ac:dyDescent="0.3">
      <c r="B1354" s="643" t="s">
        <v>517</v>
      </c>
      <c r="C1354" s="643" t="s">
        <v>517</v>
      </c>
      <c r="D1354" s="643" t="s">
        <v>517</v>
      </c>
      <c r="E1354" s="643" t="s">
        <v>517</v>
      </c>
      <c r="F1354" s="4" t="s">
        <v>517</v>
      </c>
      <c r="G1354" s="4" t="s">
        <v>517</v>
      </c>
    </row>
    <row r="1355" spans="2:7" x14ac:dyDescent="0.3">
      <c r="B1355" s="17" t="s">
        <v>517</v>
      </c>
      <c r="C1355" s="645" t="s">
        <v>3323</v>
      </c>
      <c r="D1355" s="645" t="s">
        <v>3323</v>
      </c>
      <c r="E1355" s="645" t="s">
        <v>3323</v>
      </c>
      <c r="F1355" s="10">
        <v>0</v>
      </c>
      <c r="G1355" s="10">
        <v>0</v>
      </c>
    </row>
    <row r="1356" spans="2:7" x14ac:dyDescent="0.3">
      <c r="B1356" s="18" t="s">
        <v>517</v>
      </c>
      <c r="C1356" s="19" t="s">
        <v>517</v>
      </c>
      <c r="D1356" s="644" t="s">
        <v>3356</v>
      </c>
      <c r="E1356" s="644" t="s">
        <v>3356</v>
      </c>
      <c r="F1356" s="4">
        <v>0</v>
      </c>
      <c r="G1356" s="4">
        <v>0</v>
      </c>
    </row>
    <row r="1357" spans="2:7" x14ac:dyDescent="0.3">
      <c r="B1357" s="18" t="s">
        <v>517</v>
      </c>
      <c r="C1357" s="19" t="s">
        <v>517</v>
      </c>
      <c r="D1357" s="19" t="s">
        <v>517</v>
      </c>
      <c r="E1357" s="20" t="s">
        <v>3358</v>
      </c>
      <c r="F1357" s="4">
        <v>0</v>
      </c>
      <c r="G1357" s="4">
        <v>0</v>
      </c>
    </row>
    <row r="1358" spans="2:7" x14ac:dyDescent="0.3">
      <c r="B1358" s="18" t="s">
        <v>517</v>
      </c>
      <c r="C1358" s="19" t="s">
        <v>517</v>
      </c>
      <c r="D1358" s="19" t="s">
        <v>517</v>
      </c>
      <c r="E1358" s="20" t="s">
        <v>3359</v>
      </c>
      <c r="F1358" s="4">
        <v>0</v>
      </c>
      <c r="G1358" s="4">
        <v>0</v>
      </c>
    </row>
    <row r="1359" spans="2:7" x14ac:dyDescent="0.3">
      <c r="B1359" s="18" t="s">
        <v>517</v>
      </c>
      <c r="C1359" s="19" t="s">
        <v>517</v>
      </c>
      <c r="D1359" s="644" t="s">
        <v>3357</v>
      </c>
      <c r="E1359" s="644" t="s">
        <v>3357</v>
      </c>
      <c r="F1359" s="4">
        <v>0</v>
      </c>
      <c r="G1359" s="4">
        <v>0</v>
      </c>
    </row>
    <row r="1360" spans="2:7" x14ac:dyDescent="0.3">
      <c r="B1360" s="642" t="s">
        <v>3317</v>
      </c>
      <c r="C1360" s="642" t="s">
        <v>3317</v>
      </c>
      <c r="D1360" s="642" t="s">
        <v>3317</v>
      </c>
      <c r="E1360" s="642" t="s">
        <v>3317</v>
      </c>
      <c r="F1360" s="10">
        <v>0</v>
      </c>
      <c r="G1360" s="10">
        <v>0</v>
      </c>
    </row>
    <row r="1361" spans="2:8" x14ac:dyDescent="0.3">
      <c r="B1361" s="643" t="s">
        <v>517</v>
      </c>
      <c r="C1361" s="643" t="s">
        <v>517</v>
      </c>
      <c r="D1361" s="643" t="s">
        <v>517</v>
      </c>
      <c r="E1361" s="643" t="s">
        <v>517</v>
      </c>
      <c r="F1361" s="4" t="s">
        <v>517</v>
      </c>
      <c r="G1361" s="4" t="s">
        <v>517</v>
      </c>
    </row>
    <row r="1362" spans="2:8" x14ac:dyDescent="0.3">
      <c r="B1362" s="642" t="s">
        <v>3318</v>
      </c>
      <c r="C1362" s="642" t="s">
        <v>3318</v>
      </c>
      <c r="D1362" s="642" t="s">
        <v>3318</v>
      </c>
      <c r="E1362" s="642" t="s">
        <v>3318</v>
      </c>
      <c r="F1362" s="10">
        <v>0</v>
      </c>
      <c r="G1362" s="10">
        <v>0</v>
      </c>
    </row>
    <row r="1363" spans="2:8" x14ac:dyDescent="0.3">
      <c r="B1363" s="643" t="s">
        <v>517</v>
      </c>
      <c r="C1363" s="643" t="s">
        <v>517</v>
      </c>
      <c r="D1363" s="643" t="s">
        <v>517</v>
      </c>
      <c r="E1363" s="643" t="s">
        <v>517</v>
      </c>
      <c r="F1363" s="4" t="s">
        <v>517</v>
      </c>
      <c r="G1363" s="4" t="s">
        <v>517</v>
      </c>
    </row>
    <row r="1364" spans="2:8" x14ac:dyDescent="0.3">
      <c r="B1364" s="642" t="s">
        <v>3319</v>
      </c>
      <c r="C1364" s="642" t="s">
        <v>3319</v>
      </c>
      <c r="D1364" s="642" t="s">
        <v>3319</v>
      </c>
      <c r="E1364" s="642" t="s">
        <v>3319</v>
      </c>
      <c r="F1364" s="10">
        <v>0</v>
      </c>
      <c r="G1364" s="10">
        <v>0</v>
      </c>
    </row>
    <row r="1365" spans="2:8" x14ac:dyDescent="0.3">
      <c r="B1365" s="643" t="s">
        <v>517</v>
      </c>
      <c r="C1365" s="643" t="s">
        <v>517</v>
      </c>
      <c r="D1365" s="643" t="s">
        <v>517</v>
      </c>
      <c r="E1365" s="643" t="s">
        <v>517</v>
      </c>
      <c r="F1365" s="4" t="s">
        <v>517</v>
      </c>
      <c r="G1365" s="4" t="s">
        <v>517</v>
      </c>
    </row>
    <row r="1366" spans="2:8" x14ac:dyDescent="0.3">
      <c r="B1366" s="642" t="s">
        <v>3320</v>
      </c>
      <c r="C1366" s="642" t="s">
        <v>3320</v>
      </c>
      <c r="D1366" s="642" t="s">
        <v>3320</v>
      </c>
      <c r="E1366" s="642" t="s">
        <v>3320</v>
      </c>
      <c r="F1366" s="10">
        <v>0</v>
      </c>
      <c r="G1366" s="10">
        <v>0</v>
      </c>
    </row>
    <row r="1367" spans="2:8" x14ac:dyDescent="0.3">
      <c r="B1367" s="643" t="s">
        <v>517</v>
      </c>
      <c r="C1367" s="643" t="s">
        <v>517</v>
      </c>
      <c r="D1367" s="643" t="s">
        <v>517</v>
      </c>
      <c r="E1367" s="643" t="s">
        <v>517</v>
      </c>
      <c r="F1367" s="4" t="s">
        <v>517</v>
      </c>
      <c r="G1367" s="4" t="s">
        <v>517</v>
      </c>
    </row>
    <row r="1368" spans="2:8" x14ac:dyDescent="0.3">
      <c r="B1368" s="21" t="s">
        <v>517</v>
      </c>
      <c r="C1368" s="21" t="s">
        <v>517</v>
      </c>
      <c r="D1368" s="21" t="s">
        <v>517</v>
      </c>
      <c r="E1368" s="21" t="s">
        <v>517</v>
      </c>
      <c r="F1368" s="24" t="s">
        <v>517</v>
      </c>
      <c r="G1368" s="24" t="s">
        <v>517</v>
      </c>
    </row>
    <row r="1369" spans="2:8" x14ac:dyDescent="0.3">
      <c r="B1369" s="22" t="s">
        <v>517</v>
      </c>
      <c r="C1369" s="22" t="s">
        <v>517</v>
      </c>
      <c r="D1369" s="22" t="s">
        <v>517</v>
      </c>
      <c r="E1369" s="22" t="s">
        <v>517</v>
      </c>
      <c r="F1369" s="25" t="s">
        <v>517</v>
      </c>
      <c r="G1369" s="25" t="s">
        <v>517</v>
      </c>
    </row>
    <row r="1370" spans="2:8" x14ac:dyDescent="0.3">
      <c r="B1370" s="23" t="s">
        <v>517</v>
      </c>
      <c r="C1370" s="23" t="s">
        <v>517</v>
      </c>
      <c r="D1370" s="23" t="s">
        <v>517</v>
      </c>
      <c r="E1370" s="23" t="s">
        <v>517</v>
      </c>
      <c r="F1370" s="26" t="s">
        <v>517</v>
      </c>
      <c r="G1370" s="26" t="s">
        <v>517</v>
      </c>
    </row>
    <row r="1371" spans="2:8" x14ac:dyDescent="0.3">
      <c r="B1371" s="646" t="s">
        <v>20</v>
      </c>
      <c r="C1371" s="646" t="s">
        <v>20</v>
      </c>
      <c r="D1371" s="646" t="s">
        <v>20</v>
      </c>
      <c r="E1371" s="646" t="s">
        <v>20</v>
      </c>
      <c r="F1371" s="646" t="s">
        <v>20</v>
      </c>
      <c r="G1371" s="646" t="s">
        <v>20</v>
      </c>
      <c r="H1371" s="27"/>
    </row>
    <row r="1372" spans="2:8" x14ac:dyDescent="0.3">
      <c r="B1372" s="647" t="s">
        <v>3308</v>
      </c>
      <c r="C1372" s="647" t="s">
        <v>3308</v>
      </c>
      <c r="D1372" s="647" t="s">
        <v>3308</v>
      </c>
      <c r="E1372" s="647" t="s">
        <v>3308</v>
      </c>
      <c r="F1372" s="647" t="s">
        <v>3308</v>
      </c>
      <c r="G1372" s="647" t="s">
        <v>3308</v>
      </c>
      <c r="H1372" s="27"/>
    </row>
    <row r="1373" spans="2:8" x14ac:dyDescent="0.3">
      <c r="B1373" s="647" t="s">
        <v>3309</v>
      </c>
      <c r="C1373" s="647" t="s">
        <v>3309</v>
      </c>
      <c r="D1373" s="647" t="s">
        <v>3309</v>
      </c>
      <c r="E1373" s="647" t="s">
        <v>3309</v>
      </c>
      <c r="F1373" s="647" t="s">
        <v>3309</v>
      </c>
      <c r="G1373" s="647" t="s">
        <v>3309</v>
      </c>
      <c r="H1373" s="27"/>
    </row>
    <row r="1374" spans="2:8" x14ac:dyDescent="0.3">
      <c r="B1374" s="648" t="s">
        <v>3310</v>
      </c>
      <c r="C1374" s="648" t="s">
        <v>3310</v>
      </c>
      <c r="D1374" s="648" t="s">
        <v>3310</v>
      </c>
      <c r="E1374" s="648" t="s">
        <v>3310</v>
      </c>
      <c r="F1374" s="648" t="s">
        <v>3310</v>
      </c>
      <c r="G1374" s="648" t="s">
        <v>3310</v>
      </c>
      <c r="H1374" s="27"/>
    </row>
    <row r="1375" spans="2:8" x14ac:dyDescent="0.3">
      <c r="B1375" s="641" t="s">
        <v>3311</v>
      </c>
      <c r="C1375" s="641" t="s">
        <v>3311</v>
      </c>
      <c r="D1375" s="641" t="s">
        <v>3311</v>
      </c>
      <c r="E1375" s="641" t="s">
        <v>3311</v>
      </c>
      <c r="F1375" s="14">
        <v>2026</v>
      </c>
      <c r="G1375" s="14">
        <v>2025</v>
      </c>
    </row>
    <row r="1376" spans="2:8" x14ac:dyDescent="0.3">
      <c r="B1376" s="642" t="s">
        <v>3312</v>
      </c>
      <c r="C1376" s="642" t="s">
        <v>3312</v>
      </c>
      <c r="D1376" s="642" t="s">
        <v>3312</v>
      </c>
      <c r="E1376" s="642" t="s">
        <v>3312</v>
      </c>
      <c r="F1376" s="10" t="s">
        <v>517</v>
      </c>
      <c r="G1376" s="10" t="s">
        <v>517</v>
      </c>
    </row>
    <row r="1377" spans="2:7" x14ac:dyDescent="0.3">
      <c r="B1377" s="17" t="s">
        <v>517</v>
      </c>
      <c r="C1377" s="645" t="s">
        <v>3322</v>
      </c>
      <c r="D1377" s="645" t="s">
        <v>3322</v>
      </c>
      <c r="E1377" s="645" t="s">
        <v>3322</v>
      </c>
      <c r="F1377" s="10" t="s">
        <v>73</v>
      </c>
      <c r="G1377" s="10" t="s">
        <v>3591</v>
      </c>
    </row>
    <row r="1378" spans="2:7" x14ac:dyDescent="0.3">
      <c r="B1378" s="18" t="s">
        <v>517</v>
      </c>
      <c r="C1378" s="19" t="s">
        <v>517</v>
      </c>
      <c r="D1378" s="644" t="s">
        <v>3324</v>
      </c>
      <c r="E1378" s="644" t="s">
        <v>3324</v>
      </c>
      <c r="F1378" s="4">
        <v>0</v>
      </c>
      <c r="G1378" s="4">
        <v>0</v>
      </c>
    </row>
    <row r="1379" spans="2:7" x14ac:dyDescent="0.3">
      <c r="B1379" s="18" t="s">
        <v>517</v>
      </c>
      <c r="C1379" s="19" t="s">
        <v>517</v>
      </c>
      <c r="D1379" s="644" t="s">
        <v>3325</v>
      </c>
      <c r="E1379" s="644" t="s">
        <v>3325</v>
      </c>
      <c r="F1379" s="4">
        <v>0</v>
      </c>
      <c r="G1379" s="4">
        <v>0</v>
      </c>
    </row>
    <row r="1380" spans="2:7" x14ac:dyDescent="0.3">
      <c r="B1380" s="18" t="s">
        <v>517</v>
      </c>
      <c r="C1380" s="19" t="s">
        <v>517</v>
      </c>
      <c r="D1380" s="644" t="s">
        <v>3326</v>
      </c>
      <c r="E1380" s="644" t="s">
        <v>3326</v>
      </c>
      <c r="F1380" s="4">
        <v>0</v>
      </c>
      <c r="G1380" s="4">
        <v>0</v>
      </c>
    </row>
    <row r="1381" spans="2:7" x14ac:dyDescent="0.3">
      <c r="B1381" s="18" t="s">
        <v>517</v>
      </c>
      <c r="C1381" s="19" t="s">
        <v>517</v>
      </c>
      <c r="D1381" s="644" t="s">
        <v>3327</v>
      </c>
      <c r="E1381" s="644" t="s">
        <v>3327</v>
      </c>
      <c r="F1381" s="4">
        <v>0</v>
      </c>
      <c r="G1381" s="4">
        <v>0</v>
      </c>
    </row>
    <row r="1382" spans="2:7" x14ac:dyDescent="0.3">
      <c r="B1382" s="18" t="s">
        <v>517</v>
      </c>
      <c r="C1382" s="19" t="s">
        <v>517</v>
      </c>
      <c r="D1382" s="644" t="s">
        <v>3328</v>
      </c>
      <c r="E1382" s="644" t="s">
        <v>3328</v>
      </c>
      <c r="F1382" s="4">
        <v>0</v>
      </c>
      <c r="G1382" s="4">
        <v>0</v>
      </c>
    </row>
    <row r="1383" spans="2:7" x14ac:dyDescent="0.3">
      <c r="B1383" s="18" t="s">
        <v>517</v>
      </c>
      <c r="C1383" s="19" t="s">
        <v>517</v>
      </c>
      <c r="D1383" s="644" t="s">
        <v>3329</v>
      </c>
      <c r="E1383" s="644" t="s">
        <v>3329</v>
      </c>
      <c r="F1383" s="4">
        <v>0</v>
      </c>
      <c r="G1383" s="4">
        <v>0</v>
      </c>
    </row>
    <row r="1384" spans="2:7" x14ac:dyDescent="0.3">
      <c r="B1384" s="18" t="s">
        <v>517</v>
      </c>
      <c r="C1384" s="19" t="s">
        <v>517</v>
      </c>
      <c r="D1384" s="644" t="s">
        <v>3330</v>
      </c>
      <c r="E1384" s="644" t="s">
        <v>3330</v>
      </c>
      <c r="F1384" s="4" t="s">
        <v>3413</v>
      </c>
      <c r="G1384" s="4" t="s">
        <v>3592</v>
      </c>
    </row>
    <row r="1385" spans="2:7" x14ac:dyDescent="0.3">
      <c r="B1385" s="18" t="s">
        <v>517</v>
      </c>
      <c r="C1385" s="19" t="s">
        <v>517</v>
      </c>
      <c r="D1385" s="644" t="s">
        <v>3331</v>
      </c>
      <c r="E1385" s="644" t="s">
        <v>3331</v>
      </c>
      <c r="F1385" s="4">
        <v>0</v>
      </c>
      <c r="G1385" s="4">
        <v>0</v>
      </c>
    </row>
    <row r="1386" spans="2:7" x14ac:dyDescent="0.3">
      <c r="B1386" s="18" t="s">
        <v>517</v>
      </c>
      <c r="C1386" s="19" t="s">
        <v>517</v>
      </c>
      <c r="D1386" s="644" t="s">
        <v>3332</v>
      </c>
      <c r="E1386" s="644" t="s">
        <v>3332</v>
      </c>
      <c r="F1386" s="4" t="s">
        <v>3414</v>
      </c>
      <c r="G1386" s="4" t="s">
        <v>3593</v>
      </c>
    </row>
    <row r="1387" spans="2:7" x14ac:dyDescent="0.3">
      <c r="B1387" s="18" t="s">
        <v>517</v>
      </c>
      <c r="C1387" s="19" t="s">
        <v>517</v>
      </c>
      <c r="D1387" s="644" t="s">
        <v>3333</v>
      </c>
      <c r="E1387" s="644" t="s">
        <v>3333</v>
      </c>
      <c r="F1387" s="4">
        <v>0</v>
      </c>
      <c r="G1387" s="4">
        <v>0</v>
      </c>
    </row>
    <row r="1388" spans="2:7" x14ac:dyDescent="0.3">
      <c r="B1388" s="643" t="s">
        <v>517</v>
      </c>
      <c r="C1388" s="643" t="s">
        <v>517</v>
      </c>
      <c r="D1388" s="643" t="s">
        <v>517</v>
      </c>
      <c r="E1388" s="643" t="s">
        <v>517</v>
      </c>
      <c r="F1388" s="4" t="s">
        <v>517</v>
      </c>
      <c r="G1388" s="4" t="s">
        <v>517</v>
      </c>
    </row>
    <row r="1389" spans="2:7" x14ac:dyDescent="0.3">
      <c r="B1389" s="17" t="s">
        <v>517</v>
      </c>
      <c r="C1389" s="645" t="s">
        <v>3323</v>
      </c>
      <c r="D1389" s="645" t="s">
        <v>3323</v>
      </c>
      <c r="E1389" s="645" t="s">
        <v>3323</v>
      </c>
      <c r="F1389" s="10" t="s">
        <v>2930</v>
      </c>
      <c r="G1389" s="10" t="s">
        <v>3594</v>
      </c>
    </row>
    <row r="1390" spans="2:7" x14ac:dyDescent="0.3">
      <c r="B1390" s="18" t="s">
        <v>517</v>
      </c>
      <c r="C1390" s="19" t="s">
        <v>517</v>
      </c>
      <c r="D1390" s="644" t="s">
        <v>3334</v>
      </c>
      <c r="E1390" s="644" t="s">
        <v>3334</v>
      </c>
      <c r="F1390" s="4" t="s">
        <v>1340</v>
      </c>
      <c r="G1390" s="4" t="s">
        <v>3595</v>
      </c>
    </row>
    <row r="1391" spans="2:7" x14ac:dyDescent="0.3">
      <c r="B1391" s="18" t="s">
        <v>517</v>
      </c>
      <c r="C1391" s="19" t="s">
        <v>517</v>
      </c>
      <c r="D1391" s="644" t="s">
        <v>3335</v>
      </c>
      <c r="E1391" s="644" t="s">
        <v>3335</v>
      </c>
      <c r="F1391" s="4" t="s">
        <v>1355</v>
      </c>
      <c r="G1391" s="4" t="s">
        <v>3596</v>
      </c>
    </row>
    <row r="1392" spans="2:7" x14ac:dyDescent="0.3">
      <c r="B1392" s="18" t="s">
        <v>517</v>
      </c>
      <c r="C1392" s="19" t="s">
        <v>517</v>
      </c>
      <c r="D1392" s="644" t="s">
        <v>3336</v>
      </c>
      <c r="E1392" s="644" t="s">
        <v>3336</v>
      </c>
      <c r="F1392" s="4" t="s">
        <v>1391</v>
      </c>
      <c r="G1392" s="4" t="s">
        <v>3597</v>
      </c>
    </row>
    <row r="1393" spans="2:7" x14ac:dyDescent="0.3">
      <c r="B1393" s="18" t="s">
        <v>517</v>
      </c>
      <c r="C1393" s="19" t="s">
        <v>517</v>
      </c>
      <c r="D1393" s="644" t="s">
        <v>3337</v>
      </c>
      <c r="E1393" s="644" t="s">
        <v>3337</v>
      </c>
      <c r="F1393" s="4">
        <v>0</v>
      </c>
      <c r="G1393" s="4">
        <v>0</v>
      </c>
    </row>
    <row r="1394" spans="2:7" x14ac:dyDescent="0.3">
      <c r="B1394" s="18" t="s">
        <v>517</v>
      </c>
      <c r="C1394" s="19" t="s">
        <v>517</v>
      </c>
      <c r="D1394" s="644" t="s">
        <v>3338</v>
      </c>
      <c r="E1394" s="644" t="s">
        <v>3338</v>
      </c>
      <c r="F1394" s="4">
        <v>0</v>
      </c>
      <c r="G1394" s="4">
        <v>0</v>
      </c>
    </row>
    <row r="1395" spans="2:7" x14ac:dyDescent="0.3">
      <c r="B1395" s="18" t="s">
        <v>517</v>
      </c>
      <c r="C1395" s="19" t="s">
        <v>517</v>
      </c>
      <c r="D1395" s="644" t="s">
        <v>3339</v>
      </c>
      <c r="E1395" s="644" t="s">
        <v>3339</v>
      </c>
      <c r="F1395" s="4">
        <v>0</v>
      </c>
      <c r="G1395" s="4">
        <v>0</v>
      </c>
    </row>
    <row r="1396" spans="2:7" x14ac:dyDescent="0.3">
      <c r="B1396" s="18" t="s">
        <v>517</v>
      </c>
      <c r="C1396" s="19" t="s">
        <v>517</v>
      </c>
      <c r="D1396" s="644" t="s">
        <v>3340</v>
      </c>
      <c r="E1396" s="644" t="s">
        <v>3340</v>
      </c>
      <c r="F1396" s="4">
        <v>0</v>
      </c>
      <c r="G1396" s="4">
        <v>0</v>
      </c>
    </row>
    <row r="1397" spans="2:7" x14ac:dyDescent="0.3">
      <c r="B1397" s="18" t="s">
        <v>517</v>
      </c>
      <c r="C1397" s="19" t="s">
        <v>517</v>
      </c>
      <c r="D1397" s="644" t="s">
        <v>3341</v>
      </c>
      <c r="E1397" s="644" t="s">
        <v>3341</v>
      </c>
      <c r="F1397" s="4">
        <v>0</v>
      </c>
      <c r="G1397" s="4">
        <v>0</v>
      </c>
    </row>
    <row r="1398" spans="2:7" x14ac:dyDescent="0.3">
      <c r="B1398" s="18" t="s">
        <v>517</v>
      </c>
      <c r="C1398" s="19" t="s">
        <v>517</v>
      </c>
      <c r="D1398" s="644" t="s">
        <v>3342</v>
      </c>
      <c r="E1398" s="644" t="s">
        <v>3342</v>
      </c>
      <c r="F1398" s="4">
        <v>0</v>
      </c>
      <c r="G1398" s="4">
        <v>0</v>
      </c>
    </row>
    <row r="1399" spans="2:7" x14ac:dyDescent="0.3">
      <c r="B1399" s="18" t="s">
        <v>517</v>
      </c>
      <c r="C1399" s="19" t="s">
        <v>517</v>
      </c>
      <c r="D1399" s="644" t="s">
        <v>3343</v>
      </c>
      <c r="E1399" s="644" t="s">
        <v>3343</v>
      </c>
      <c r="F1399" s="4">
        <v>0</v>
      </c>
      <c r="G1399" s="4">
        <v>0</v>
      </c>
    </row>
    <row r="1400" spans="2:7" x14ac:dyDescent="0.3">
      <c r="B1400" s="18" t="s">
        <v>517</v>
      </c>
      <c r="C1400" s="19" t="s">
        <v>517</v>
      </c>
      <c r="D1400" s="644" t="s">
        <v>3344</v>
      </c>
      <c r="E1400" s="644" t="s">
        <v>3344</v>
      </c>
      <c r="F1400" s="4">
        <v>0</v>
      </c>
      <c r="G1400" s="4">
        <v>0</v>
      </c>
    </row>
    <row r="1401" spans="2:7" x14ac:dyDescent="0.3">
      <c r="B1401" s="18" t="s">
        <v>517</v>
      </c>
      <c r="C1401" s="19" t="s">
        <v>517</v>
      </c>
      <c r="D1401" s="644" t="s">
        <v>3345</v>
      </c>
      <c r="E1401" s="644" t="s">
        <v>3345</v>
      </c>
      <c r="F1401" s="4">
        <v>0</v>
      </c>
      <c r="G1401" s="4">
        <v>0</v>
      </c>
    </row>
    <row r="1402" spans="2:7" x14ac:dyDescent="0.3">
      <c r="B1402" s="18" t="s">
        <v>517</v>
      </c>
      <c r="C1402" s="19" t="s">
        <v>517</v>
      </c>
      <c r="D1402" s="644" t="s">
        <v>3346</v>
      </c>
      <c r="E1402" s="644" t="s">
        <v>3346</v>
      </c>
      <c r="F1402" s="4">
        <v>0</v>
      </c>
      <c r="G1402" s="4">
        <v>0</v>
      </c>
    </row>
    <row r="1403" spans="2:7" x14ac:dyDescent="0.3">
      <c r="B1403" s="18" t="s">
        <v>517</v>
      </c>
      <c r="C1403" s="19" t="s">
        <v>517</v>
      </c>
      <c r="D1403" s="644" t="s">
        <v>3347</v>
      </c>
      <c r="E1403" s="644" t="s">
        <v>3347</v>
      </c>
      <c r="F1403" s="4">
        <v>0</v>
      </c>
      <c r="G1403" s="4">
        <v>0</v>
      </c>
    </row>
    <row r="1404" spans="2:7" x14ac:dyDescent="0.3">
      <c r="B1404" s="18" t="s">
        <v>517</v>
      </c>
      <c r="C1404" s="19" t="s">
        <v>517</v>
      </c>
      <c r="D1404" s="644" t="s">
        <v>3348</v>
      </c>
      <c r="E1404" s="644" t="s">
        <v>3348</v>
      </c>
      <c r="F1404" s="4">
        <v>0</v>
      </c>
      <c r="G1404" s="4">
        <v>0</v>
      </c>
    </row>
    <row r="1405" spans="2:7" x14ac:dyDescent="0.3">
      <c r="B1405" s="18" t="s">
        <v>517</v>
      </c>
      <c r="C1405" s="19" t="s">
        <v>517</v>
      </c>
      <c r="D1405" s="644" t="s">
        <v>3349</v>
      </c>
      <c r="E1405" s="644" t="s">
        <v>3349</v>
      </c>
      <c r="F1405" s="4">
        <v>0</v>
      </c>
      <c r="G1405" s="4">
        <v>0</v>
      </c>
    </row>
    <row r="1406" spans="2:7" x14ac:dyDescent="0.3">
      <c r="B1406" s="642" t="s">
        <v>3313</v>
      </c>
      <c r="C1406" s="642" t="s">
        <v>3313</v>
      </c>
      <c r="D1406" s="642" t="s">
        <v>3313</v>
      </c>
      <c r="E1406" s="642" t="s">
        <v>3313</v>
      </c>
      <c r="F1406" s="10" t="s">
        <v>2959</v>
      </c>
      <c r="G1406" s="10" t="s">
        <v>3598</v>
      </c>
    </row>
    <row r="1407" spans="2:7" x14ac:dyDescent="0.3">
      <c r="B1407" s="643" t="s">
        <v>517</v>
      </c>
      <c r="C1407" s="643" t="s">
        <v>517</v>
      </c>
      <c r="D1407" s="643" t="s">
        <v>517</v>
      </c>
      <c r="E1407" s="643" t="s">
        <v>517</v>
      </c>
      <c r="F1407" s="4" t="s">
        <v>517</v>
      </c>
      <c r="G1407" s="4" t="s">
        <v>517</v>
      </c>
    </row>
    <row r="1408" spans="2:7" x14ac:dyDescent="0.3">
      <c r="B1408" s="642" t="s">
        <v>3314</v>
      </c>
      <c r="C1408" s="642" t="s">
        <v>3314</v>
      </c>
      <c r="D1408" s="642" t="s">
        <v>3314</v>
      </c>
      <c r="E1408" s="642" t="s">
        <v>3314</v>
      </c>
      <c r="F1408" s="10" t="s">
        <v>517</v>
      </c>
      <c r="G1408" s="10" t="s">
        <v>517</v>
      </c>
    </row>
    <row r="1409" spans="2:7" x14ac:dyDescent="0.3">
      <c r="B1409" s="17" t="s">
        <v>517</v>
      </c>
      <c r="C1409" s="645" t="s">
        <v>3322</v>
      </c>
      <c r="D1409" s="645" t="s">
        <v>3322</v>
      </c>
      <c r="E1409" s="645" t="s">
        <v>3322</v>
      </c>
      <c r="F1409" s="10">
        <v>0</v>
      </c>
      <c r="G1409" s="10">
        <v>0</v>
      </c>
    </row>
    <row r="1410" spans="2:7" x14ac:dyDescent="0.3">
      <c r="B1410" s="18" t="s">
        <v>517</v>
      </c>
      <c r="C1410" s="19" t="s">
        <v>517</v>
      </c>
      <c r="D1410" s="644" t="s">
        <v>3350</v>
      </c>
      <c r="E1410" s="644" t="s">
        <v>3350</v>
      </c>
      <c r="F1410" s="4">
        <v>0</v>
      </c>
      <c r="G1410" s="4">
        <v>0</v>
      </c>
    </row>
    <row r="1411" spans="2:7" x14ac:dyDescent="0.3">
      <c r="B1411" s="18" t="s">
        <v>517</v>
      </c>
      <c r="C1411" s="19" t="s">
        <v>517</v>
      </c>
      <c r="D1411" s="644" t="s">
        <v>3351</v>
      </c>
      <c r="E1411" s="644" t="s">
        <v>3351</v>
      </c>
      <c r="F1411" s="4">
        <v>0</v>
      </c>
      <c r="G1411" s="4">
        <v>0</v>
      </c>
    </row>
    <row r="1412" spans="2:7" x14ac:dyDescent="0.3">
      <c r="B1412" s="18" t="s">
        <v>517</v>
      </c>
      <c r="C1412" s="19" t="s">
        <v>517</v>
      </c>
      <c r="D1412" s="644" t="s">
        <v>3352</v>
      </c>
      <c r="E1412" s="644" t="s">
        <v>3352</v>
      </c>
      <c r="F1412" s="4">
        <v>0</v>
      </c>
      <c r="G1412" s="4">
        <v>0</v>
      </c>
    </row>
    <row r="1413" spans="2:7" x14ac:dyDescent="0.3">
      <c r="B1413" s="643" t="s">
        <v>517</v>
      </c>
      <c r="C1413" s="643" t="s">
        <v>517</v>
      </c>
      <c r="D1413" s="643" t="s">
        <v>517</v>
      </c>
      <c r="E1413" s="643" t="s">
        <v>517</v>
      </c>
      <c r="F1413" s="4" t="s">
        <v>517</v>
      </c>
      <c r="G1413" s="4" t="s">
        <v>517</v>
      </c>
    </row>
    <row r="1414" spans="2:7" x14ac:dyDescent="0.3">
      <c r="B1414" s="17" t="s">
        <v>517</v>
      </c>
      <c r="C1414" s="645" t="s">
        <v>3323</v>
      </c>
      <c r="D1414" s="645" t="s">
        <v>3323</v>
      </c>
      <c r="E1414" s="645" t="s">
        <v>3323</v>
      </c>
      <c r="F1414" s="10" t="s">
        <v>2959</v>
      </c>
      <c r="G1414" s="10" t="s">
        <v>3598</v>
      </c>
    </row>
    <row r="1415" spans="2:7" x14ac:dyDescent="0.3">
      <c r="B1415" s="18" t="s">
        <v>517</v>
      </c>
      <c r="C1415" s="19" t="s">
        <v>517</v>
      </c>
      <c r="D1415" s="644" t="s">
        <v>3350</v>
      </c>
      <c r="E1415" s="644" t="s">
        <v>3350</v>
      </c>
      <c r="F1415" s="4" t="s">
        <v>2959</v>
      </c>
      <c r="G1415" s="4" t="s">
        <v>3598</v>
      </c>
    </row>
    <row r="1416" spans="2:7" x14ac:dyDescent="0.3">
      <c r="B1416" s="18" t="s">
        <v>517</v>
      </c>
      <c r="C1416" s="19" t="s">
        <v>517</v>
      </c>
      <c r="D1416" s="644" t="s">
        <v>3351</v>
      </c>
      <c r="E1416" s="644" t="s">
        <v>3351</v>
      </c>
      <c r="F1416" s="4">
        <v>0</v>
      </c>
      <c r="G1416" s="4">
        <v>0</v>
      </c>
    </row>
    <row r="1417" spans="2:7" x14ac:dyDescent="0.3">
      <c r="B1417" s="18" t="s">
        <v>517</v>
      </c>
      <c r="C1417" s="19" t="s">
        <v>517</v>
      </c>
      <c r="D1417" s="644" t="s">
        <v>3353</v>
      </c>
      <c r="E1417" s="644" t="s">
        <v>3353</v>
      </c>
      <c r="F1417" s="4">
        <v>0</v>
      </c>
      <c r="G1417" s="4">
        <v>0</v>
      </c>
    </row>
    <row r="1418" spans="2:7" x14ac:dyDescent="0.3">
      <c r="B1418" s="642" t="s">
        <v>3315</v>
      </c>
      <c r="C1418" s="642" t="s">
        <v>3315</v>
      </c>
      <c r="D1418" s="642" t="s">
        <v>3315</v>
      </c>
      <c r="E1418" s="642" t="s">
        <v>3315</v>
      </c>
      <c r="F1418" s="10" t="s">
        <v>3415</v>
      </c>
      <c r="G1418" s="10" t="s">
        <v>3599</v>
      </c>
    </row>
    <row r="1419" spans="2:7" x14ac:dyDescent="0.3">
      <c r="B1419" s="643" t="s">
        <v>517</v>
      </c>
      <c r="C1419" s="643" t="s">
        <v>517</v>
      </c>
      <c r="D1419" s="643" t="s">
        <v>517</v>
      </c>
      <c r="E1419" s="643" t="s">
        <v>517</v>
      </c>
      <c r="F1419" s="4" t="s">
        <v>517</v>
      </c>
      <c r="G1419" s="4" t="s">
        <v>517</v>
      </c>
    </row>
    <row r="1420" spans="2:7" x14ac:dyDescent="0.3">
      <c r="B1420" s="642" t="s">
        <v>3316</v>
      </c>
      <c r="C1420" s="642" t="s">
        <v>3316</v>
      </c>
      <c r="D1420" s="642" t="s">
        <v>3316</v>
      </c>
      <c r="E1420" s="642" t="s">
        <v>3316</v>
      </c>
      <c r="F1420" s="10" t="s">
        <v>517</v>
      </c>
      <c r="G1420" s="10" t="s">
        <v>517</v>
      </c>
    </row>
    <row r="1421" spans="2:7" x14ac:dyDescent="0.3">
      <c r="B1421" s="17" t="s">
        <v>517</v>
      </c>
      <c r="C1421" s="645" t="s">
        <v>3322</v>
      </c>
      <c r="D1421" s="645" t="s">
        <v>3322</v>
      </c>
      <c r="E1421" s="645" t="s">
        <v>3322</v>
      </c>
      <c r="F1421" s="10">
        <v>0</v>
      </c>
      <c r="G1421" s="10">
        <v>0</v>
      </c>
    </row>
    <row r="1422" spans="2:7" x14ac:dyDescent="0.3">
      <c r="B1422" s="18" t="s">
        <v>517</v>
      </c>
      <c r="C1422" s="19" t="s">
        <v>517</v>
      </c>
      <c r="D1422" s="644" t="s">
        <v>3354</v>
      </c>
      <c r="E1422" s="644" t="s">
        <v>3354</v>
      </c>
      <c r="F1422" s="4">
        <v>0</v>
      </c>
      <c r="G1422" s="4">
        <v>0</v>
      </c>
    </row>
    <row r="1423" spans="2:7" x14ac:dyDescent="0.3">
      <c r="B1423" s="18" t="s">
        <v>517</v>
      </c>
      <c r="C1423" s="19" t="s">
        <v>517</v>
      </c>
      <c r="D1423" s="19" t="s">
        <v>517</v>
      </c>
      <c r="E1423" s="20" t="s">
        <v>3358</v>
      </c>
      <c r="F1423" s="4">
        <v>0</v>
      </c>
      <c r="G1423" s="4">
        <v>0</v>
      </c>
    </row>
    <row r="1424" spans="2:7" x14ac:dyDescent="0.3">
      <c r="B1424" s="18" t="s">
        <v>517</v>
      </c>
      <c r="C1424" s="19" t="s">
        <v>517</v>
      </c>
      <c r="D1424" s="19" t="s">
        <v>517</v>
      </c>
      <c r="E1424" s="20" t="s">
        <v>3359</v>
      </c>
      <c r="F1424" s="4">
        <v>0</v>
      </c>
      <c r="G1424" s="4">
        <v>0</v>
      </c>
    </row>
    <row r="1425" spans="2:7" x14ac:dyDescent="0.3">
      <c r="B1425" s="18" t="s">
        <v>517</v>
      </c>
      <c r="C1425" s="19" t="s">
        <v>517</v>
      </c>
      <c r="D1425" s="644" t="s">
        <v>3355</v>
      </c>
      <c r="E1425" s="644" t="s">
        <v>3355</v>
      </c>
      <c r="F1425" s="4">
        <v>0</v>
      </c>
      <c r="G1425" s="4">
        <v>0</v>
      </c>
    </row>
    <row r="1426" spans="2:7" x14ac:dyDescent="0.3">
      <c r="B1426" s="643" t="s">
        <v>517</v>
      </c>
      <c r="C1426" s="643" t="s">
        <v>517</v>
      </c>
      <c r="D1426" s="643" t="s">
        <v>517</v>
      </c>
      <c r="E1426" s="643" t="s">
        <v>517</v>
      </c>
      <c r="F1426" s="4" t="s">
        <v>517</v>
      </c>
      <c r="G1426" s="4" t="s">
        <v>517</v>
      </c>
    </row>
    <row r="1427" spans="2:7" x14ac:dyDescent="0.3">
      <c r="B1427" s="17" t="s">
        <v>517</v>
      </c>
      <c r="C1427" s="645" t="s">
        <v>3323</v>
      </c>
      <c r="D1427" s="645" t="s">
        <v>3323</v>
      </c>
      <c r="E1427" s="645" t="s">
        <v>3323</v>
      </c>
      <c r="F1427" s="10">
        <v>0</v>
      </c>
      <c r="G1427" s="10">
        <v>0</v>
      </c>
    </row>
    <row r="1428" spans="2:7" x14ac:dyDescent="0.3">
      <c r="B1428" s="18" t="s">
        <v>517</v>
      </c>
      <c r="C1428" s="19" t="s">
        <v>517</v>
      </c>
      <c r="D1428" s="644" t="s">
        <v>3356</v>
      </c>
      <c r="E1428" s="644" t="s">
        <v>3356</v>
      </c>
      <c r="F1428" s="4">
        <v>0</v>
      </c>
      <c r="G1428" s="4">
        <v>0</v>
      </c>
    </row>
    <row r="1429" spans="2:7" x14ac:dyDescent="0.3">
      <c r="B1429" s="18" t="s">
        <v>517</v>
      </c>
      <c r="C1429" s="19" t="s">
        <v>517</v>
      </c>
      <c r="D1429" s="19" t="s">
        <v>517</v>
      </c>
      <c r="E1429" s="20" t="s">
        <v>3358</v>
      </c>
      <c r="F1429" s="4">
        <v>0</v>
      </c>
      <c r="G1429" s="4">
        <v>0</v>
      </c>
    </row>
    <row r="1430" spans="2:7" x14ac:dyDescent="0.3">
      <c r="B1430" s="18" t="s">
        <v>517</v>
      </c>
      <c r="C1430" s="19" t="s">
        <v>517</v>
      </c>
      <c r="D1430" s="19" t="s">
        <v>517</v>
      </c>
      <c r="E1430" s="20" t="s">
        <v>3359</v>
      </c>
      <c r="F1430" s="4">
        <v>0</v>
      </c>
      <c r="G1430" s="4">
        <v>0</v>
      </c>
    </row>
    <row r="1431" spans="2:7" x14ac:dyDescent="0.3">
      <c r="B1431" s="18" t="s">
        <v>517</v>
      </c>
      <c r="C1431" s="19" t="s">
        <v>517</v>
      </c>
      <c r="D1431" s="644" t="s">
        <v>3357</v>
      </c>
      <c r="E1431" s="644" t="s">
        <v>3357</v>
      </c>
      <c r="F1431" s="4">
        <v>0</v>
      </c>
      <c r="G1431" s="4">
        <v>0</v>
      </c>
    </row>
    <row r="1432" spans="2:7" x14ac:dyDescent="0.3">
      <c r="B1432" s="642" t="s">
        <v>3317</v>
      </c>
      <c r="C1432" s="642" t="s">
        <v>3317</v>
      </c>
      <c r="D1432" s="642" t="s">
        <v>3317</v>
      </c>
      <c r="E1432" s="642" t="s">
        <v>3317</v>
      </c>
      <c r="F1432" s="10">
        <v>0</v>
      </c>
      <c r="G1432" s="10">
        <v>0</v>
      </c>
    </row>
    <row r="1433" spans="2:7" x14ac:dyDescent="0.3">
      <c r="B1433" s="643" t="s">
        <v>517</v>
      </c>
      <c r="C1433" s="643" t="s">
        <v>517</v>
      </c>
      <c r="D1433" s="643" t="s">
        <v>517</v>
      </c>
      <c r="E1433" s="643" t="s">
        <v>517</v>
      </c>
      <c r="F1433" s="4" t="s">
        <v>517</v>
      </c>
      <c r="G1433" s="4" t="s">
        <v>517</v>
      </c>
    </row>
    <row r="1434" spans="2:7" x14ac:dyDescent="0.3">
      <c r="B1434" s="642" t="s">
        <v>3318</v>
      </c>
      <c r="C1434" s="642" t="s">
        <v>3318</v>
      </c>
      <c r="D1434" s="642" t="s">
        <v>3318</v>
      </c>
      <c r="E1434" s="642" t="s">
        <v>3318</v>
      </c>
      <c r="F1434" s="10">
        <v>0</v>
      </c>
      <c r="G1434" s="10">
        <v>0</v>
      </c>
    </row>
    <row r="1435" spans="2:7" x14ac:dyDescent="0.3">
      <c r="B1435" s="643" t="s">
        <v>517</v>
      </c>
      <c r="C1435" s="643" t="s">
        <v>517</v>
      </c>
      <c r="D1435" s="643" t="s">
        <v>517</v>
      </c>
      <c r="E1435" s="643" t="s">
        <v>517</v>
      </c>
      <c r="F1435" s="4" t="s">
        <v>517</v>
      </c>
      <c r="G1435" s="4" t="s">
        <v>517</v>
      </c>
    </row>
    <row r="1436" spans="2:7" x14ac:dyDescent="0.3">
      <c r="B1436" s="642" t="s">
        <v>3319</v>
      </c>
      <c r="C1436" s="642" t="s">
        <v>3319</v>
      </c>
      <c r="D1436" s="642" t="s">
        <v>3319</v>
      </c>
      <c r="E1436" s="642" t="s">
        <v>3319</v>
      </c>
      <c r="F1436" s="10">
        <v>0</v>
      </c>
      <c r="G1436" s="10">
        <v>0</v>
      </c>
    </row>
    <row r="1437" spans="2:7" x14ac:dyDescent="0.3">
      <c r="B1437" s="643" t="s">
        <v>517</v>
      </c>
      <c r="C1437" s="643" t="s">
        <v>517</v>
      </c>
      <c r="D1437" s="643" t="s">
        <v>517</v>
      </c>
      <c r="E1437" s="643" t="s">
        <v>517</v>
      </c>
      <c r="F1437" s="4" t="s">
        <v>517</v>
      </c>
      <c r="G1437" s="4" t="s">
        <v>517</v>
      </c>
    </row>
    <row r="1438" spans="2:7" x14ac:dyDescent="0.3">
      <c r="B1438" s="642" t="s">
        <v>3320</v>
      </c>
      <c r="C1438" s="642" t="s">
        <v>3320</v>
      </c>
      <c r="D1438" s="642" t="s">
        <v>3320</v>
      </c>
      <c r="E1438" s="642" t="s">
        <v>3320</v>
      </c>
      <c r="F1438" s="10">
        <v>0</v>
      </c>
      <c r="G1438" s="10">
        <v>0</v>
      </c>
    </row>
    <row r="1439" spans="2:7" x14ac:dyDescent="0.3">
      <c r="B1439" s="643" t="s">
        <v>517</v>
      </c>
      <c r="C1439" s="643" t="s">
        <v>517</v>
      </c>
      <c r="D1439" s="643" t="s">
        <v>517</v>
      </c>
      <c r="E1439" s="643" t="s">
        <v>517</v>
      </c>
      <c r="F1439" s="4" t="s">
        <v>517</v>
      </c>
      <c r="G1439" s="4" t="s">
        <v>517</v>
      </c>
    </row>
    <row r="1440" spans="2:7" x14ac:dyDescent="0.3">
      <c r="B1440" s="21" t="s">
        <v>517</v>
      </c>
      <c r="C1440" s="21" t="s">
        <v>517</v>
      </c>
      <c r="D1440" s="21" t="s">
        <v>517</v>
      </c>
      <c r="E1440" s="21" t="s">
        <v>517</v>
      </c>
      <c r="F1440" s="24" t="s">
        <v>517</v>
      </c>
      <c r="G1440" s="24" t="s">
        <v>517</v>
      </c>
    </row>
    <row r="1441" spans="2:8" x14ac:dyDescent="0.3">
      <c r="B1441" s="22" t="s">
        <v>517</v>
      </c>
      <c r="C1441" s="22" t="s">
        <v>517</v>
      </c>
      <c r="D1441" s="22" t="s">
        <v>517</v>
      </c>
      <c r="E1441" s="22" t="s">
        <v>517</v>
      </c>
      <c r="F1441" s="25" t="s">
        <v>517</v>
      </c>
      <c r="G1441" s="25" t="s">
        <v>517</v>
      </c>
    </row>
    <row r="1442" spans="2:8" x14ac:dyDescent="0.3">
      <c r="B1442" s="23" t="s">
        <v>517</v>
      </c>
      <c r="C1442" s="23" t="s">
        <v>517</v>
      </c>
      <c r="D1442" s="23" t="s">
        <v>517</v>
      </c>
      <c r="E1442" s="23" t="s">
        <v>517</v>
      </c>
      <c r="F1442" s="26" t="s">
        <v>517</v>
      </c>
      <c r="G1442" s="26" t="s">
        <v>517</v>
      </c>
    </row>
    <row r="1443" spans="2:8" x14ac:dyDescent="0.3">
      <c r="B1443" s="646" t="s">
        <v>21</v>
      </c>
      <c r="C1443" s="646" t="s">
        <v>21</v>
      </c>
      <c r="D1443" s="646" t="s">
        <v>21</v>
      </c>
      <c r="E1443" s="646" t="s">
        <v>21</v>
      </c>
      <c r="F1443" s="646" t="s">
        <v>21</v>
      </c>
      <c r="G1443" s="646" t="s">
        <v>21</v>
      </c>
      <c r="H1443" s="27"/>
    </row>
    <row r="1444" spans="2:8" x14ac:dyDescent="0.3">
      <c r="B1444" s="647" t="s">
        <v>3308</v>
      </c>
      <c r="C1444" s="647" t="s">
        <v>3308</v>
      </c>
      <c r="D1444" s="647" t="s">
        <v>3308</v>
      </c>
      <c r="E1444" s="647" t="s">
        <v>3308</v>
      </c>
      <c r="F1444" s="647" t="s">
        <v>3308</v>
      </c>
      <c r="G1444" s="647" t="s">
        <v>3308</v>
      </c>
      <c r="H1444" s="27"/>
    </row>
    <row r="1445" spans="2:8" x14ac:dyDescent="0.3">
      <c r="B1445" s="647" t="s">
        <v>3309</v>
      </c>
      <c r="C1445" s="647" t="s">
        <v>3309</v>
      </c>
      <c r="D1445" s="647" t="s">
        <v>3309</v>
      </c>
      <c r="E1445" s="647" t="s">
        <v>3309</v>
      </c>
      <c r="F1445" s="647" t="s">
        <v>3309</v>
      </c>
      <c r="G1445" s="647" t="s">
        <v>3309</v>
      </c>
      <c r="H1445" s="27"/>
    </row>
    <row r="1446" spans="2:8" x14ac:dyDescent="0.3">
      <c r="B1446" s="648" t="s">
        <v>3310</v>
      </c>
      <c r="C1446" s="648" t="s">
        <v>3310</v>
      </c>
      <c r="D1446" s="648" t="s">
        <v>3310</v>
      </c>
      <c r="E1446" s="648" t="s">
        <v>3310</v>
      </c>
      <c r="F1446" s="648" t="s">
        <v>3310</v>
      </c>
      <c r="G1446" s="648" t="s">
        <v>3310</v>
      </c>
      <c r="H1446" s="27"/>
    </row>
    <row r="1447" spans="2:8" x14ac:dyDescent="0.3">
      <c r="B1447" s="641" t="s">
        <v>3311</v>
      </c>
      <c r="C1447" s="641" t="s">
        <v>3311</v>
      </c>
      <c r="D1447" s="641" t="s">
        <v>3311</v>
      </c>
      <c r="E1447" s="641" t="s">
        <v>3311</v>
      </c>
      <c r="F1447" s="14">
        <v>2026</v>
      </c>
      <c r="G1447" s="14">
        <v>2025</v>
      </c>
    </row>
    <row r="1448" spans="2:8" x14ac:dyDescent="0.3">
      <c r="B1448" s="642" t="s">
        <v>3312</v>
      </c>
      <c r="C1448" s="642" t="s">
        <v>3312</v>
      </c>
      <c r="D1448" s="642" t="s">
        <v>3312</v>
      </c>
      <c r="E1448" s="642" t="s">
        <v>3312</v>
      </c>
      <c r="F1448" s="10" t="s">
        <v>517</v>
      </c>
      <c r="G1448" s="10" t="s">
        <v>517</v>
      </c>
    </row>
    <row r="1449" spans="2:8" x14ac:dyDescent="0.3">
      <c r="B1449" s="17" t="s">
        <v>517</v>
      </c>
      <c r="C1449" s="645" t="s">
        <v>3322</v>
      </c>
      <c r="D1449" s="645" t="s">
        <v>3322</v>
      </c>
      <c r="E1449" s="645" t="s">
        <v>3322</v>
      </c>
      <c r="F1449" s="10" t="s">
        <v>74</v>
      </c>
      <c r="G1449" s="10" t="s">
        <v>3600</v>
      </c>
    </row>
    <row r="1450" spans="2:8" x14ac:dyDescent="0.3">
      <c r="B1450" s="18" t="s">
        <v>517</v>
      </c>
      <c r="C1450" s="19" t="s">
        <v>517</v>
      </c>
      <c r="D1450" s="644" t="s">
        <v>3324</v>
      </c>
      <c r="E1450" s="644" t="s">
        <v>3324</v>
      </c>
      <c r="F1450" s="4">
        <v>0</v>
      </c>
      <c r="G1450" s="4">
        <v>0</v>
      </c>
    </row>
    <row r="1451" spans="2:8" x14ac:dyDescent="0.3">
      <c r="B1451" s="18" t="s">
        <v>517</v>
      </c>
      <c r="C1451" s="19" t="s">
        <v>517</v>
      </c>
      <c r="D1451" s="644" t="s">
        <v>3325</v>
      </c>
      <c r="E1451" s="644" t="s">
        <v>3325</v>
      </c>
      <c r="F1451" s="4">
        <v>0</v>
      </c>
      <c r="G1451" s="4">
        <v>0</v>
      </c>
    </row>
    <row r="1452" spans="2:8" x14ac:dyDescent="0.3">
      <c r="B1452" s="18" t="s">
        <v>517</v>
      </c>
      <c r="C1452" s="19" t="s">
        <v>517</v>
      </c>
      <c r="D1452" s="644" t="s">
        <v>3326</v>
      </c>
      <c r="E1452" s="644" t="s">
        <v>3326</v>
      </c>
      <c r="F1452" s="4">
        <v>0</v>
      </c>
      <c r="G1452" s="4">
        <v>0</v>
      </c>
    </row>
    <row r="1453" spans="2:8" x14ac:dyDescent="0.3">
      <c r="B1453" s="18" t="s">
        <v>517</v>
      </c>
      <c r="C1453" s="19" t="s">
        <v>517</v>
      </c>
      <c r="D1453" s="644" t="s">
        <v>3327</v>
      </c>
      <c r="E1453" s="644" t="s">
        <v>3327</v>
      </c>
      <c r="F1453" s="4">
        <v>0</v>
      </c>
      <c r="G1453" s="4">
        <v>0</v>
      </c>
    </row>
    <row r="1454" spans="2:8" x14ac:dyDescent="0.3">
      <c r="B1454" s="18" t="s">
        <v>517</v>
      </c>
      <c r="C1454" s="19" t="s">
        <v>517</v>
      </c>
      <c r="D1454" s="644" t="s">
        <v>3328</v>
      </c>
      <c r="E1454" s="644" t="s">
        <v>3328</v>
      </c>
      <c r="F1454" s="4">
        <v>0</v>
      </c>
      <c r="G1454" s="4">
        <v>0</v>
      </c>
    </row>
    <row r="1455" spans="2:8" x14ac:dyDescent="0.3">
      <c r="B1455" s="18" t="s">
        <v>517</v>
      </c>
      <c r="C1455" s="19" t="s">
        <v>517</v>
      </c>
      <c r="D1455" s="644" t="s">
        <v>3329</v>
      </c>
      <c r="E1455" s="644" t="s">
        <v>3329</v>
      </c>
      <c r="F1455" s="4">
        <v>0</v>
      </c>
      <c r="G1455" s="4">
        <v>0</v>
      </c>
    </row>
    <row r="1456" spans="2:8" x14ac:dyDescent="0.3">
      <c r="B1456" s="18" t="s">
        <v>517</v>
      </c>
      <c r="C1456" s="19" t="s">
        <v>517</v>
      </c>
      <c r="D1456" s="644" t="s">
        <v>3330</v>
      </c>
      <c r="E1456" s="644" t="s">
        <v>3330</v>
      </c>
      <c r="F1456" s="4">
        <v>0</v>
      </c>
      <c r="G1456" s="4">
        <v>0</v>
      </c>
    </row>
    <row r="1457" spans="2:7" x14ac:dyDescent="0.3">
      <c r="B1457" s="18" t="s">
        <v>517</v>
      </c>
      <c r="C1457" s="19" t="s">
        <v>517</v>
      </c>
      <c r="D1457" s="644" t="s">
        <v>3331</v>
      </c>
      <c r="E1457" s="644" t="s">
        <v>3331</v>
      </c>
      <c r="F1457" s="4">
        <v>0</v>
      </c>
      <c r="G1457" s="4">
        <v>0</v>
      </c>
    </row>
    <row r="1458" spans="2:7" x14ac:dyDescent="0.3">
      <c r="B1458" s="18" t="s">
        <v>517</v>
      </c>
      <c r="C1458" s="19" t="s">
        <v>517</v>
      </c>
      <c r="D1458" s="644" t="s">
        <v>3332</v>
      </c>
      <c r="E1458" s="644" t="s">
        <v>3332</v>
      </c>
      <c r="F1458" s="4" t="s">
        <v>74</v>
      </c>
      <c r="G1458" s="4" t="s">
        <v>3600</v>
      </c>
    </row>
    <row r="1459" spans="2:7" x14ac:dyDescent="0.3">
      <c r="B1459" s="18" t="s">
        <v>517</v>
      </c>
      <c r="C1459" s="19" t="s">
        <v>517</v>
      </c>
      <c r="D1459" s="644" t="s">
        <v>3333</v>
      </c>
      <c r="E1459" s="644" t="s">
        <v>3333</v>
      </c>
      <c r="F1459" s="4">
        <v>0</v>
      </c>
      <c r="G1459" s="4">
        <v>0</v>
      </c>
    </row>
    <row r="1460" spans="2:7" x14ac:dyDescent="0.3">
      <c r="B1460" s="643" t="s">
        <v>517</v>
      </c>
      <c r="C1460" s="643" t="s">
        <v>517</v>
      </c>
      <c r="D1460" s="643" t="s">
        <v>517</v>
      </c>
      <c r="E1460" s="643" t="s">
        <v>517</v>
      </c>
      <c r="F1460" s="4" t="s">
        <v>517</v>
      </c>
      <c r="G1460" s="4" t="s">
        <v>517</v>
      </c>
    </row>
    <row r="1461" spans="2:7" x14ac:dyDescent="0.3">
      <c r="B1461" s="17" t="s">
        <v>517</v>
      </c>
      <c r="C1461" s="645" t="s">
        <v>3323</v>
      </c>
      <c r="D1461" s="645" t="s">
        <v>3323</v>
      </c>
      <c r="E1461" s="645" t="s">
        <v>3323</v>
      </c>
      <c r="F1461" s="10" t="s">
        <v>2946</v>
      </c>
      <c r="G1461" s="10" t="s">
        <v>3601</v>
      </c>
    </row>
    <row r="1462" spans="2:7" x14ac:dyDescent="0.3">
      <c r="B1462" s="18" t="s">
        <v>517</v>
      </c>
      <c r="C1462" s="19" t="s">
        <v>517</v>
      </c>
      <c r="D1462" s="644" t="s">
        <v>3334</v>
      </c>
      <c r="E1462" s="644" t="s">
        <v>3334</v>
      </c>
      <c r="F1462" s="4" t="s">
        <v>1431</v>
      </c>
      <c r="G1462" s="4" t="s">
        <v>3602</v>
      </c>
    </row>
    <row r="1463" spans="2:7" x14ac:dyDescent="0.3">
      <c r="B1463" s="18" t="s">
        <v>517</v>
      </c>
      <c r="C1463" s="19" t="s">
        <v>517</v>
      </c>
      <c r="D1463" s="644" t="s">
        <v>3335</v>
      </c>
      <c r="E1463" s="644" t="s">
        <v>3335</v>
      </c>
      <c r="F1463" s="4" t="s">
        <v>1445</v>
      </c>
      <c r="G1463" s="4" t="s">
        <v>3603</v>
      </c>
    </row>
    <row r="1464" spans="2:7" x14ac:dyDescent="0.3">
      <c r="B1464" s="18" t="s">
        <v>517</v>
      </c>
      <c r="C1464" s="19" t="s">
        <v>517</v>
      </c>
      <c r="D1464" s="644" t="s">
        <v>3336</v>
      </c>
      <c r="E1464" s="644" t="s">
        <v>3336</v>
      </c>
      <c r="F1464" s="4" t="s">
        <v>1450</v>
      </c>
      <c r="G1464" s="4" t="s">
        <v>3604</v>
      </c>
    </row>
    <row r="1465" spans="2:7" x14ac:dyDescent="0.3">
      <c r="B1465" s="18" t="s">
        <v>517</v>
      </c>
      <c r="C1465" s="19" t="s">
        <v>517</v>
      </c>
      <c r="D1465" s="644" t="s">
        <v>3337</v>
      </c>
      <c r="E1465" s="644" t="s">
        <v>3337</v>
      </c>
      <c r="F1465" s="4">
        <v>0</v>
      </c>
      <c r="G1465" s="4">
        <v>0</v>
      </c>
    </row>
    <row r="1466" spans="2:7" x14ac:dyDescent="0.3">
      <c r="B1466" s="18" t="s">
        <v>517</v>
      </c>
      <c r="C1466" s="19" t="s">
        <v>517</v>
      </c>
      <c r="D1466" s="644" t="s">
        <v>3338</v>
      </c>
      <c r="E1466" s="644" t="s">
        <v>3338</v>
      </c>
      <c r="F1466" s="4">
        <v>0</v>
      </c>
      <c r="G1466" s="4">
        <v>0</v>
      </c>
    </row>
    <row r="1467" spans="2:7" x14ac:dyDescent="0.3">
      <c r="B1467" s="18" t="s">
        <v>517</v>
      </c>
      <c r="C1467" s="19" t="s">
        <v>517</v>
      </c>
      <c r="D1467" s="644" t="s">
        <v>3339</v>
      </c>
      <c r="E1467" s="644" t="s">
        <v>3339</v>
      </c>
      <c r="F1467" s="4">
        <v>0</v>
      </c>
      <c r="G1467" s="4">
        <v>0</v>
      </c>
    </row>
    <row r="1468" spans="2:7" x14ac:dyDescent="0.3">
      <c r="B1468" s="18" t="s">
        <v>517</v>
      </c>
      <c r="C1468" s="19" t="s">
        <v>517</v>
      </c>
      <c r="D1468" s="644" t="s">
        <v>3340</v>
      </c>
      <c r="E1468" s="644" t="s">
        <v>3340</v>
      </c>
      <c r="F1468" s="4">
        <v>0</v>
      </c>
      <c r="G1468" s="4">
        <v>0</v>
      </c>
    </row>
    <row r="1469" spans="2:7" x14ac:dyDescent="0.3">
      <c r="B1469" s="18" t="s">
        <v>517</v>
      </c>
      <c r="C1469" s="19" t="s">
        <v>517</v>
      </c>
      <c r="D1469" s="644" t="s">
        <v>3341</v>
      </c>
      <c r="E1469" s="644" t="s">
        <v>3341</v>
      </c>
      <c r="F1469" s="4">
        <v>0</v>
      </c>
      <c r="G1469" s="4">
        <v>0</v>
      </c>
    </row>
    <row r="1470" spans="2:7" x14ac:dyDescent="0.3">
      <c r="B1470" s="18" t="s">
        <v>517</v>
      </c>
      <c r="C1470" s="19" t="s">
        <v>517</v>
      </c>
      <c r="D1470" s="644" t="s">
        <v>3342</v>
      </c>
      <c r="E1470" s="644" t="s">
        <v>3342</v>
      </c>
      <c r="F1470" s="4">
        <v>0</v>
      </c>
      <c r="G1470" s="4">
        <v>0</v>
      </c>
    </row>
    <row r="1471" spans="2:7" x14ac:dyDescent="0.3">
      <c r="B1471" s="18" t="s">
        <v>517</v>
      </c>
      <c r="C1471" s="19" t="s">
        <v>517</v>
      </c>
      <c r="D1471" s="644" t="s">
        <v>3343</v>
      </c>
      <c r="E1471" s="644" t="s">
        <v>3343</v>
      </c>
      <c r="F1471" s="4">
        <v>0</v>
      </c>
      <c r="G1471" s="4">
        <v>0</v>
      </c>
    </row>
    <row r="1472" spans="2:7" x14ac:dyDescent="0.3">
      <c r="B1472" s="18" t="s">
        <v>517</v>
      </c>
      <c r="C1472" s="19" t="s">
        <v>517</v>
      </c>
      <c r="D1472" s="644" t="s">
        <v>3344</v>
      </c>
      <c r="E1472" s="644" t="s">
        <v>3344</v>
      </c>
      <c r="F1472" s="4">
        <v>0</v>
      </c>
      <c r="G1472" s="4">
        <v>0</v>
      </c>
    </row>
    <row r="1473" spans="2:7" x14ac:dyDescent="0.3">
      <c r="B1473" s="18" t="s">
        <v>517</v>
      </c>
      <c r="C1473" s="19" t="s">
        <v>517</v>
      </c>
      <c r="D1473" s="644" t="s">
        <v>3345</v>
      </c>
      <c r="E1473" s="644" t="s">
        <v>3345</v>
      </c>
      <c r="F1473" s="4">
        <v>0</v>
      </c>
      <c r="G1473" s="4">
        <v>0</v>
      </c>
    </row>
    <row r="1474" spans="2:7" x14ac:dyDescent="0.3">
      <c r="B1474" s="18" t="s">
        <v>517</v>
      </c>
      <c r="C1474" s="19" t="s">
        <v>517</v>
      </c>
      <c r="D1474" s="644" t="s">
        <v>3346</v>
      </c>
      <c r="E1474" s="644" t="s">
        <v>3346</v>
      </c>
      <c r="F1474" s="4">
        <v>0</v>
      </c>
      <c r="G1474" s="4">
        <v>0</v>
      </c>
    </row>
    <row r="1475" spans="2:7" x14ac:dyDescent="0.3">
      <c r="B1475" s="18" t="s">
        <v>517</v>
      </c>
      <c r="C1475" s="19" t="s">
        <v>517</v>
      </c>
      <c r="D1475" s="644" t="s">
        <v>3347</v>
      </c>
      <c r="E1475" s="644" t="s">
        <v>3347</v>
      </c>
      <c r="F1475" s="4">
        <v>0</v>
      </c>
      <c r="G1475" s="4">
        <v>0</v>
      </c>
    </row>
    <row r="1476" spans="2:7" x14ac:dyDescent="0.3">
      <c r="B1476" s="18" t="s">
        <v>517</v>
      </c>
      <c r="C1476" s="19" t="s">
        <v>517</v>
      </c>
      <c r="D1476" s="644" t="s">
        <v>3348</v>
      </c>
      <c r="E1476" s="644" t="s">
        <v>3348</v>
      </c>
      <c r="F1476" s="4">
        <v>0</v>
      </c>
      <c r="G1476" s="4">
        <v>0</v>
      </c>
    </row>
    <row r="1477" spans="2:7" x14ac:dyDescent="0.3">
      <c r="B1477" s="18" t="s">
        <v>517</v>
      </c>
      <c r="C1477" s="19" t="s">
        <v>517</v>
      </c>
      <c r="D1477" s="644" t="s">
        <v>3349</v>
      </c>
      <c r="E1477" s="644" t="s">
        <v>3349</v>
      </c>
      <c r="F1477" s="4">
        <v>0</v>
      </c>
      <c r="G1477" s="4">
        <v>0</v>
      </c>
    </row>
    <row r="1478" spans="2:7" x14ac:dyDescent="0.3">
      <c r="B1478" s="642" t="s">
        <v>3313</v>
      </c>
      <c r="C1478" s="642" t="s">
        <v>3313</v>
      </c>
      <c r="D1478" s="642" t="s">
        <v>3313</v>
      </c>
      <c r="E1478" s="642" t="s">
        <v>3313</v>
      </c>
      <c r="F1478" s="10" t="s">
        <v>1467</v>
      </c>
      <c r="G1478" s="10" t="s">
        <v>3605</v>
      </c>
    </row>
    <row r="1479" spans="2:7" x14ac:dyDescent="0.3">
      <c r="B1479" s="643" t="s">
        <v>517</v>
      </c>
      <c r="C1479" s="643" t="s">
        <v>517</v>
      </c>
      <c r="D1479" s="643" t="s">
        <v>517</v>
      </c>
      <c r="E1479" s="643" t="s">
        <v>517</v>
      </c>
      <c r="F1479" s="4" t="s">
        <v>517</v>
      </c>
      <c r="G1479" s="4" t="s">
        <v>517</v>
      </c>
    </row>
    <row r="1480" spans="2:7" x14ac:dyDescent="0.3">
      <c r="B1480" s="642" t="s">
        <v>3314</v>
      </c>
      <c r="C1480" s="642" t="s">
        <v>3314</v>
      </c>
      <c r="D1480" s="642" t="s">
        <v>3314</v>
      </c>
      <c r="E1480" s="642" t="s">
        <v>3314</v>
      </c>
      <c r="F1480" s="10" t="s">
        <v>517</v>
      </c>
      <c r="G1480" s="10" t="s">
        <v>517</v>
      </c>
    </row>
    <row r="1481" spans="2:7" x14ac:dyDescent="0.3">
      <c r="B1481" s="17" t="s">
        <v>517</v>
      </c>
      <c r="C1481" s="645" t="s">
        <v>3322</v>
      </c>
      <c r="D1481" s="645" t="s">
        <v>3322</v>
      </c>
      <c r="E1481" s="645" t="s">
        <v>3322</v>
      </c>
      <c r="F1481" s="10">
        <v>0</v>
      </c>
      <c r="G1481" s="10">
        <v>0</v>
      </c>
    </row>
    <row r="1482" spans="2:7" x14ac:dyDescent="0.3">
      <c r="B1482" s="18" t="s">
        <v>517</v>
      </c>
      <c r="C1482" s="19" t="s">
        <v>517</v>
      </c>
      <c r="D1482" s="644" t="s">
        <v>3350</v>
      </c>
      <c r="E1482" s="644" t="s">
        <v>3350</v>
      </c>
      <c r="F1482" s="4">
        <v>0</v>
      </c>
      <c r="G1482" s="4">
        <v>0</v>
      </c>
    </row>
    <row r="1483" spans="2:7" x14ac:dyDescent="0.3">
      <c r="B1483" s="18" t="s">
        <v>517</v>
      </c>
      <c r="C1483" s="19" t="s">
        <v>517</v>
      </c>
      <c r="D1483" s="644" t="s">
        <v>3351</v>
      </c>
      <c r="E1483" s="644" t="s">
        <v>3351</v>
      </c>
      <c r="F1483" s="4">
        <v>0</v>
      </c>
      <c r="G1483" s="4">
        <v>0</v>
      </c>
    </row>
    <row r="1484" spans="2:7" x14ac:dyDescent="0.3">
      <c r="B1484" s="18" t="s">
        <v>517</v>
      </c>
      <c r="C1484" s="19" t="s">
        <v>517</v>
      </c>
      <c r="D1484" s="644" t="s">
        <v>3352</v>
      </c>
      <c r="E1484" s="644" t="s">
        <v>3352</v>
      </c>
      <c r="F1484" s="4">
        <v>0</v>
      </c>
      <c r="G1484" s="4">
        <v>0</v>
      </c>
    </row>
    <row r="1485" spans="2:7" x14ac:dyDescent="0.3">
      <c r="B1485" s="643" t="s">
        <v>517</v>
      </c>
      <c r="C1485" s="643" t="s">
        <v>517</v>
      </c>
      <c r="D1485" s="643" t="s">
        <v>517</v>
      </c>
      <c r="E1485" s="643" t="s">
        <v>517</v>
      </c>
      <c r="F1485" s="4" t="s">
        <v>517</v>
      </c>
      <c r="G1485" s="4" t="s">
        <v>517</v>
      </c>
    </row>
    <row r="1486" spans="2:7" x14ac:dyDescent="0.3">
      <c r="B1486" s="17" t="s">
        <v>517</v>
      </c>
      <c r="C1486" s="645" t="s">
        <v>3323</v>
      </c>
      <c r="D1486" s="645" t="s">
        <v>3323</v>
      </c>
      <c r="E1486" s="645" t="s">
        <v>3323</v>
      </c>
      <c r="F1486" s="10" t="s">
        <v>1467</v>
      </c>
      <c r="G1486" s="10" t="s">
        <v>3605</v>
      </c>
    </row>
    <row r="1487" spans="2:7" x14ac:dyDescent="0.3">
      <c r="B1487" s="18" t="s">
        <v>517</v>
      </c>
      <c r="C1487" s="19" t="s">
        <v>517</v>
      </c>
      <c r="D1487" s="644" t="s">
        <v>3350</v>
      </c>
      <c r="E1487" s="644" t="s">
        <v>3350</v>
      </c>
      <c r="F1487" s="4">
        <v>0</v>
      </c>
      <c r="G1487" s="4">
        <v>0</v>
      </c>
    </row>
    <row r="1488" spans="2:7" x14ac:dyDescent="0.3">
      <c r="B1488" s="18" t="s">
        <v>517</v>
      </c>
      <c r="C1488" s="19" t="s">
        <v>517</v>
      </c>
      <c r="D1488" s="644" t="s">
        <v>3351</v>
      </c>
      <c r="E1488" s="644" t="s">
        <v>3351</v>
      </c>
      <c r="F1488" s="4" t="s">
        <v>1467</v>
      </c>
      <c r="G1488" s="4" t="s">
        <v>3606</v>
      </c>
    </row>
    <row r="1489" spans="2:7" x14ac:dyDescent="0.3">
      <c r="B1489" s="18" t="s">
        <v>517</v>
      </c>
      <c r="C1489" s="19" t="s">
        <v>517</v>
      </c>
      <c r="D1489" s="644" t="s">
        <v>3353</v>
      </c>
      <c r="E1489" s="644" t="s">
        <v>3353</v>
      </c>
      <c r="F1489" s="4">
        <v>0</v>
      </c>
      <c r="G1489" s="4" t="s">
        <v>470</v>
      </c>
    </row>
    <row r="1490" spans="2:7" x14ac:dyDescent="0.3">
      <c r="B1490" s="642" t="s">
        <v>3315</v>
      </c>
      <c r="C1490" s="642" t="s">
        <v>3315</v>
      </c>
      <c r="D1490" s="642" t="s">
        <v>3315</v>
      </c>
      <c r="E1490" s="642" t="s">
        <v>3315</v>
      </c>
      <c r="F1490" s="10" t="s">
        <v>3416</v>
      </c>
      <c r="G1490" s="10" t="s">
        <v>3607</v>
      </c>
    </row>
    <row r="1491" spans="2:7" x14ac:dyDescent="0.3">
      <c r="B1491" s="643" t="s">
        <v>517</v>
      </c>
      <c r="C1491" s="643" t="s">
        <v>517</v>
      </c>
      <c r="D1491" s="643" t="s">
        <v>517</v>
      </c>
      <c r="E1491" s="643" t="s">
        <v>517</v>
      </c>
      <c r="F1491" s="4" t="s">
        <v>517</v>
      </c>
      <c r="G1491" s="4" t="s">
        <v>517</v>
      </c>
    </row>
    <row r="1492" spans="2:7" x14ac:dyDescent="0.3">
      <c r="B1492" s="642" t="s">
        <v>3316</v>
      </c>
      <c r="C1492" s="642" t="s">
        <v>3316</v>
      </c>
      <c r="D1492" s="642" t="s">
        <v>3316</v>
      </c>
      <c r="E1492" s="642" t="s">
        <v>3316</v>
      </c>
      <c r="F1492" s="10" t="s">
        <v>517</v>
      </c>
      <c r="G1492" s="10" t="s">
        <v>517</v>
      </c>
    </row>
    <row r="1493" spans="2:7" x14ac:dyDescent="0.3">
      <c r="B1493" s="17" t="s">
        <v>517</v>
      </c>
      <c r="C1493" s="645" t="s">
        <v>3322</v>
      </c>
      <c r="D1493" s="645" t="s">
        <v>3322</v>
      </c>
      <c r="E1493" s="645" t="s">
        <v>3322</v>
      </c>
      <c r="F1493" s="10">
        <v>0</v>
      </c>
      <c r="G1493" s="10">
        <v>0</v>
      </c>
    </row>
    <row r="1494" spans="2:7" x14ac:dyDescent="0.3">
      <c r="B1494" s="18" t="s">
        <v>517</v>
      </c>
      <c r="C1494" s="19" t="s">
        <v>517</v>
      </c>
      <c r="D1494" s="644" t="s">
        <v>3354</v>
      </c>
      <c r="E1494" s="644" t="s">
        <v>3354</v>
      </c>
      <c r="F1494" s="4">
        <v>0</v>
      </c>
      <c r="G1494" s="4">
        <v>0</v>
      </c>
    </row>
    <row r="1495" spans="2:7" x14ac:dyDescent="0.3">
      <c r="B1495" s="18" t="s">
        <v>517</v>
      </c>
      <c r="C1495" s="19" t="s">
        <v>517</v>
      </c>
      <c r="D1495" s="19" t="s">
        <v>517</v>
      </c>
      <c r="E1495" s="20" t="s">
        <v>3358</v>
      </c>
      <c r="F1495" s="4">
        <v>0</v>
      </c>
      <c r="G1495" s="4">
        <v>0</v>
      </c>
    </row>
    <row r="1496" spans="2:7" x14ac:dyDescent="0.3">
      <c r="B1496" s="18" t="s">
        <v>517</v>
      </c>
      <c r="C1496" s="19" t="s">
        <v>517</v>
      </c>
      <c r="D1496" s="19" t="s">
        <v>517</v>
      </c>
      <c r="E1496" s="20" t="s">
        <v>3359</v>
      </c>
      <c r="F1496" s="4">
        <v>0</v>
      </c>
      <c r="G1496" s="4">
        <v>0</v>
      </c>
    </row>
    <row r="1497" spans="2:7" x14ac:dyDescent="0.3">
      <c r="B1497" s="18" t="s">
        <v>517</v>
      </c>
      <c r="C1497" s="19" t="s">
        <v>517</v>
      </c>
      <c r="D1497" s="644" t="s">
        <v>3355</v>
      </c>
      <c r="E1497" s="644" t="s">
        <v>3355</v>
      </c>
      <c r="F1497" s="4">
        <v>0</v>
      </c>
      <c r="G1497" s="4">
        <v>0</v>
      </c>
    </row>
    <row r="1498" spans="2:7" x14ac:dyDescent="0.3">
      <c r="B1498" s="643" t="s">
        <v>517</v>
      </c>
      <c r="C1498" s="643" t="s">
        <v>517</v>
      </c>
      <c r="D1498" s="643" t="s">
        <v>517</v>
      </c>
      <c r="E1498" s="643" t="s">
        <v>517</v>
      </c>
      <c r="F1498" s="4" t="s">
        <v>517</v>
      </c>
      <c r="G1498" s="4" t="s">
        <v>517</v>
      </c>
    </row>
    <row r="1499" spans="2:7" x14ac:dyDescent="0.3">
      <c r="B1499" s="17" t="s">
        <v>517</v>
      </c>
      <c r="C1499" s="645" t="s">
        <v>3323</v>
      </c>
      <c r="D1499" s="645" t="s">
        <v>3323</v>
      </c>
      <c r="E1499" s="645" t="s">
        <v>3323</v>
      </c>
      <c r="F1499" s="10">
        <v>0</v>
      </c>
      <c r="G1499" s="10">
        <v>0</v>
      </c>
    </row>
    <row r="1500" spans="2:7" x14ac:dyDescent="0.3">
      <c r="B1500" s="18" t="s">
        <v>517</v>
      </c>
      <c r="C1500" s="19" t="s">
        <v>517</v>
      </c>
      <c r="D1500" s="644" t="s">
        <v>3356</v>
      </c>
      <c r="E1500" s="644" t="s">
        <v>3356</v>
      </c>
      <c r="F1500" s="4">
        <v>0</v>
      </c>
      <c r="G1500" s="4">
        <v>0</v>
      </c>
    </row>
    <row r="1501" spans="2:7" x14ac:dyDescent="0.3">
      <c r="B1501" s="18" t="s">
        <v>517</v>
      </c>
      <c r="C1501" s="19" t="s">
        <v>517</v>
      </c>
      <c r="D1501" s="19" t="s">
        <v>517</v>
      </c>
      <c r="E1501" s="20" t="s">
        <v>3358</v>
      </c>
      <c r="F1501" s="4">
        <v>0</v>
      </c>
      <c r="G1501" s="4">
        <v>0</v>
      </c>
    </row>
    <row r="1502" spans="2:7" x14ac:dyDescent="0.3">
      <c r="B1502" s="18" t="s">
        <v>517</v>
      </c>
      <c r="C1502" s="19" t="s">
        <v>517</v>
      </c>
      <c r="D1502" s="19" t="s">
        <v>517</v>
      </c>
      <c r="E1502" s="20" t="s">
        <v>3359</v>
      </c>
      <c r="F1502" s="4">
        <v>0</v>
      </c>
      <c r="G1502" s="4">
        <v>0</v>
      </c>
    </row>
    <row r="1503" spans="2:7" x14ac:dyDescent="0.3">
      <c r="B1503" s="18" t="s">
        <v>517</v>
      </c>
      <c r="C1503" s="19" t="s">
        <v>517</v>
      </c>
      <c r="D1503" s="644" t="s">
        <v>3357</v>
      </c>
      <c r="E1503" s="644" t="s">
        <v>3357</v>
      </c>
      <c r="F1503" s="4">
        <v>0</v>
      </c>
      <c r="G1503" s="4">
        <v>0</v>
      </c>
    </row>
    <row r="1504" spans="2:7" x14ac:dyDescent="0.3">
      <c r="B1504" s="642" t="s">
        <v>3317</v>
      </c>
      <c r="C1504" s="642" t="s">
        <v>3317</v>
      </c>
      <c r="D1504" s="642" t="s">
        <v>3317</v>
      </c>
      <c r="E1504" s="642" t="s">
        <v>3317</v>
      </c>
      <c r="F1504" s="10">
        <v>0</v>
      </c>
      <c r="G1504" s="10">
        <v>0</v>
      </c>
    </row>
    <row r="1505" spans="2:8" x14ac:dyDescent="0.3">
      <c r="B1505" s="643" t="s">
        <v>517</v>
      </c>
      <c r="C1505" s="643" t="s">
        <v>517</v>
      </c>
      <c r="D1505" s="643" t="s">
        <v>517</v>
      </c>
      <c r="E1505" s="643" t="s">
        <v>517</v>
      </c>
      <c r="F1505" s="4" t="s">
        <v>517</v>
      </c>
      <c r="G1505" s="4" t="s">
        <v>517</v>
      </c>
    </row>
    <row r="1506" spans="2:8" x14ac:dyDescent="0.3">
      <c r="B1506" s="642" t="s">
        <v>3318</v>
      </c>
      <c r="C1506" s="642" t="s">
        <v>3318</v>
      </c>
      <c r="D1506" s="642" t="s">
        <v>3318</v>
      </c>
      <c r="E1506" s="642" t="s">
        <v>3318</v>
      </c>
      <c r="F1506" s="10">
        <v>0</v>
      </c>
      <c r="G1506" s="10">
        <v>0</v>
      </c>
    </row>
    <row r="1507" spans="2:8" x14ac:dyDescent="0.3">
      <c r="B1507" s="643" t="s">
        <v>517</v>
      </c>
      <c r="C1507" s="643" t="s">
        <v>517</v>
      </c>
      <c r="D1507" s="643" t="s">
        <v>517</v>
      </c>
      <c r="E1507" s="643" t="s">
        <v>517</v>
      </c>
      <c r="F1507" s="4" t="s">
        <v>517</v>
      </c>
      <c r="G1507" s="4" t="s">
        <v>517</v>
      </c>
    </row>
    <row r="1508" spans="2:8" x14ac:dyDescent="0.3">
      <c r="B1508" s="642" t="s">
        <v>3319</v>
      </c>
      <c r="C1508" s="642" t="s">
        <v>3319</v>
      </c>
      <c r="D1508" s="642" t="s">
        <v>3319</v>
      </c>
      <c r="E1508" s="642" t="s">
        <v>3319</v>
      </c>
      <c r="F1508" s="10">
        <v>0</v>
      </c>
      <c r="G1508" s="10">
        <v>0</v>
      </c>
    </row>
    <row r="1509" spans="2:8" x14ac:dyDescent="0.3">
      <c r="B1509" s="643" t="s">
        <v>517</v>
      </c>
      <c r="C1509" s="643" t="s">
        <v>517</v>
      </c>
      <c r="D1509" s="643" t="s">
        <v>517</v>
      </c>
      <c r="E1509" s="643" t="s">
        <v>517</v>
      </c>
      <c r="F1509" s="4" t="s">
        <v>517</v>
      </c>
      <c r="G1509" s="4" t="s">
        <v>517</v>
      </c>
    </row>
    <row r="1510" spans="2:8" x14ac:dyDescent="0.3">
      <c r="B1510" s="642" t="s">
        <v>3320</v>
      </c>
      <c r="C1510" s="642" t="s">
        <v>3320</v>
      </c>
      <c r="D1510" s="642" t="s">
        <v>3320</v>
      </c>
      <c r="E1510" s="642" t="s">
        <v>3320</v>
      </c>
      <c r="F1510" s="10">
        <v>0</v>
      </c>
      <c r="G1510" s="10">
        <v>0</v>
      </c>
    </row>
    <row r="1511" spans="2:8" x14ac:dyDescent="0.3">
      <c r="B1511" s="643" t="s">
        <v>517</v>
      </c>
      <c r="C1511" s="643" t="s">
        <v>517</v>
      </c>
      <c r="D1511" s="643" t="s">
        <v>517</v>
      </c>
      <c r="E1511" s="643" t="s">
        <v>517</v>
      </c>
      <c r="F1511" s="4" t="s">
        <v>517</v>
      </c>
      <c r="G1511" s="4" t="s">
        <v>517</v>
      </c>
    </row>
    <row r="1512" spans="2:8" x14ac:dyDescent="0.3">
      <c r="B1512" s="21" t="s">
        <v>517</v>
      </c>
      <c r="C1512" s="21" t="s">
        <v>517</v>
      </c>
      <c r="D1512" s="21" t="s">
        <v>517</v>
      </c>
      <c r="E1512" s="21" t="s">
        <v>517</v>
      </c>
      <c r="F1512" s="24" t="s">
        <v>517</v>
      </c>
      <c r="G1512" s="24" t="s">
        <v>517</v>
      </c>
    </row>
    <row r="1513" spans="2:8" x14ac:dyDescent="0.3">
      <c r="B1513" s="22" t="s">
        <v>517</v>
      </c>
      <c r="C1513" s="22" t="s">
        <v>517</v>
      </c>
      <c r="D1513" s="22" t="s">
        <v>517</v>
      </c>
      <c r="E1513" s="22" t="s">
        <v>517</v>
      </c>
      <c r="F1513" s="25" t="s">
        <v>517</v>
      </c>
      <c r="G1513" s="25" t="s">
        <v>517</v>
      </c>
    </row>
    <row r="1514" spans="2:8" x14ac:dyDescent="0.3">
      <c r="B1514" s="23" t="s">
        <v>517</v>
      </c>
      <c r="C1514" s="23" t="s">
        <v>517</v>
      </c>
      <c r="D1514" s="23" t="s">
        <v>517</v>
      </c>
      <c r="E1514" s="23" t="s">
        <v>517</v>
      </c>
      <c r="F1514" s="26" t="s">
        <v>517</v>
      </c>
      <c r="G1514" s="26" t="s">
        <v>517</v>
      </c>
    </row>
    <row r="1515" spans="2:8" x14ac:dyDescent="0.3">
      <c r="B1515" s="646" t="s">
        <v>22</v>
      </c>
      <c r="C1515" s="646" t="s">
        <v>22</v>
      </c>
      <c r="D1515" s="646" t="s">
        <v>22</v>
      </c>
      <c r="E1515" s="646" t="s">
        <v>22</v>
      </c>
      <c r="F1515" s="646" t="s">
        <v>22</v>
      </c>
      <c r="G1515" s="646" t="s">
        <v>22</v>
      </c>
      <c r="H1515" s="27"/>
    </row>
    <row r="1516" spans="2:8" x14ac:dyDescent="0.3">
      <c r="B1516" s="647" t="s">
        <v>3308</v>
      </c>
      <c r="C1516" s="647" t="s">
        <v>3308</v>
      </c>
      <c r="D1516" s="647" t="s">
        <v>3308</v>
      </c>
      <c r="E1516" s="647" t="s">
        <v>3308</v>
      </c>
      <c r="F1516" s="647" t="s">
        <v>3308</v>
      </c>
      <c r="G1516" s="647" t="s">
        <v>3308</v>
      </c>
      <c r="H1516" s="27"/>
    </row>
    <row r="1517" spans="2:8" x14ac:dyDescent="0.3">
      <c r="B1517" s="647" t="s">
        <v>3309</v>
      </c>
      <c r="C1517" s="647" t="s">
        <v>3309</v>
      </c>
      <c r="D1517" s="647" t="s">
        <v>3309</v>
      </c>
      <c r="E1517" s="647" t="s">
        <v>3309</v>
      </c>
      <c r="F1517" s="647" t="s">
        <v>3309</v>
      </c>
      <c r="G1517" s="647" t="s">
        <v>3309</v>
      </c>
      <c r="H1517" s="27"/>
    </row>
    <row r="1518" spans="2:8" x14ac:dyDescent="0.3">
      <c r="B1518" s="648" t="s">
        <v>3310</v>
      </c>
      <c r="C1518" s="648" t="s">
        <v>3310</v>
      </c>
      <c r="D1518" s="648" t="s">
        <v>3310</v>
      </c>
      <c r="E1518" s="648" t="s">
        <v>3310</v>
      </c>
      <c r="F1518" s="648" t="s">
        <v>3310</v>
      </c>
      <c r="G1518" s="648" t="s">
        <v>3310</v>
      </c>
      <c r="H1518" s="27"/>
    </row>
    <row r="1519" spans="2:8" x14ac:dyDescent="0.3">
      <c r="B1519" s="641" t="s">
        <v>3311</v>
      </c>
      <c r="C1519" s="641" t="s">
        <v>3311</v>
      </c>
      <c r="D1519" s="641" t="s">
        <v>3311</v>
      </c>
      <c r="E1519" s="641" t="s">
        <v>3311</v>
      </c>
      <c r="F1519" s="14">
        <v>2026</v>
      </c>
      <c r="G1519" s="14">
        <v>2025</v>
      </c>
    </row>
    <row r="1520" spans="2:8" x14ac:dyDescent="0.3">
      <c r="B1520" s="642" t="s">
        <v>3312</v>
      </c>
      <c r="C1520" s="642" t="s">
        <v>3312</v>
      </c>
      <c r="D1520" s="642" t="s">
        <v>3312</v>
      </c>
      <c r="E1520" s="642" t="s">
        <v>3312</v>
      </c>
      <c r="F1520" s="10" t="s">
        <v>517</v>
      </c>
      <c r="G1520" s="10" t="s">
        <v>517</v>
      </c>
    </row>
    <row r="1521" spans="2:7" x14ac:dyDescent="0.3">
      <c r="B1521" s="17" t="s">
        <v>517</v>
      </c>
      <c r="C1521" s="645" t="s">
        <v>3322</v>
      </c>
      <c r="D1521" s="645" t="s">
        <v>3322</v>
      </c>
      <c r="E1521" s="645" t="s">
        <v>3322</v>
      </c>
      <c r="F1521" s="10" t="s">
        <v>75</v>
      </c>
      <c r="G1521" s="10" t="s">
        <v>3608</v>
      </c>
    </row>
    <row r="1522" spans="2:7" x14ac:dyDescent="0.3">
      <c r="B1522" s="18" t="s">
        <v>517</v>
      </c>
      <c r="C1522" s="19" t="s">
        <v>517</v>
      </c>
      <c r="D1522" s="644" t="s">
        <v>3324</v>
      </c>
      <c r="E1522" s="644" t="s">
        <v>3324</v>
      </c>
      <c r="F1522" s="4">
        <v>0</v>
      </c>
      <c r="G1522" s="4">
        <v>0</v>
      </c>
    </row>
    <row r="1523" spans="2:7" x14ac:dyDescent="0.3">
      <c r="B1523" s="18" t="s">
        <v>517</v>
      </c>
      <c r="C1523" s="19" t="s">
        <v>517</v>
      </c>
      <c r="D1523" s="644" t="s">
        <v>3325</v>
      </c>
      <c r="E1523" s="644" t="s">
        <v>3325</v>
      </c>
      <c r="F1523" s="4">
        <v>0</v>
      </c>
      <c r="G1523" s="4">
        <v>0</v>
      </c>
    </row>
    <row r="1524" spans="2:7" x14ac:dyDescent="0.3">
      <c r="B1524" s="18" t="s">
        <v>517</v>
      </c>
      <c r="C1524" s="19" t="s">
        <v>517</v>
      </c>
      <c r="D1524" s="644" t="s">
        <v>3326</v>
      </c>
      <c r="E1524" s="644" t="s">
        <v>3326</v>
      </c>
      <c r="F1524" s="4">
        <v>0</v>
      </c>
      <c r="G1524" s="4">
        <v>0</v>
      </c>
    </row>
    <row r="1525" spans="2:7" x14ac:dyDescent="0.3">
      <c r="B1525" s="18" t="s">
        <v>517</v>
      </c>
      <c r="C1525" s="19" t="s">
        <v>517</v>
      </c>
      <c r="D1525" s="644" t="s">
        <v>3327</v>
      </c>
      <c r="E1525" s="644" t="s">
        <v>3327</v>
      </c>
      <c r="F1525" s="4">
        <v>0</v>
      </c>
      <c r="G1525" s="4">
        <v>0</v>
      </c>
    </row>
    <row r="1526" spans="2:7" x14ac:dyDescent="0.3">
      <c r="B1526" s="18" t="s">
        <v>517</v>
      </c>
      <c r="C1526" s="19" t="s">
        <v>517</v>
      </c>
      <c r="D1526" s="644" t="s">
        <v>3328</v>
      </c>
      <c r="E1526" s="644" t="s">
        <v>3328</v>
      </c>
      <c r="F1526" s="4">
        <v>0</v>
      </c>
      <c r="G1526" s="4">
        <v>0</v>
      </c>
    </row>
    <row r="1527" spans="2:7" x14ac:dyDescent="0.3">
      <c r="B1527" s="18" t="s">
        <v>517</v>
      </c>
      <c r="C1527" s="19" t="s">
        <v>517</v>
      </c>
      <c r="D1527" s="644" t="s">
        <v>3329</v>
      </c>
      <c r="E1527" s="644" t="s">
        <v>3329</v>
      </c>
      <c r="F1527" s="4">
        <v>0</v>
      </c>
      <c r="G1527" s="4">
        <v>0</v>
      </c>
    </row>
    <row r="1528" spans="2:7" x14ac:dyDescent="0.3">
      <c r="B1528" s="18" t="s">
        <v>517</v>
      </c>
      <c r="C1528" s="19" t="s">
        <v>517</v>
      </c>
      <c r="D1528" s="644" t="s">
        <v>3330</v>
      </c>
      <c r="E1528" s="644" t="s">
        <v>3330</v>
      </c>
      <c r="F1528" s="4">
        <v>0</v>
      </c>
      <c r="G1528" s="4">
        <v>0</v>
      </c>
    </row>
    <row r="1529" spans="2:7" x14ac:dyDescent="0.3">
      <c r="B1529" s="18" t="s">
        <v>517</v>
      </c>
      <c r="C1529" s="19" t="s">
        <v>517</v>
      </c>
      <c r="D1529" s="644" t="s">
        <v>3331</v>
      </c>
      <c r="E1529" s="644" t="s">
        <v>3331</v>
      </c>
      <c r="F1529" s="4">
        <v>0</v>
      </c>
      <c r="G1529" s="4">
        <v>0</v>
      </c>
    </row>
    <row r="1530" spans="2:7" x14ac:dyDescent="0.3">
      <c r="B1530" s="18" t="s">
        <v>517</v>
      </c>
      <c r="C1530" s="19" t="s">
        <v>517</v>
      </c>
      <c r="D1530" s="644" t="s">
        <v>3332</v>
      </c>
      <c r="E1530" s="644" t="s">
        <v>3332</v>
      </c>
      <c r="F1530" s="4" t="s">
        <v>75</v>
      </c>
      <c r="G1530" s="4" t="s">
        <v>3608</v>
      </c>
    </row>
    <row r="1531" spans="2:7" x14ac:dyDescent="0.3">
      <c r="B1531" s="18" t="s">
        <v>517</v>
      </c>
      <c r="C1531" s="19" t="s">
        <v>517</v>
      </c>
      <c r="D1531" s="644" t="s">
        <v>3333</v>
      </c>
      <c r="E1531" s="644" t="s">
        <v>3333</v>
      </c>
      <c r="F1531" s="4">
        <v>0</v>
      </c>
      <c r="G1531" s="4">
        <v>0</v>
      </c>
    </row>
    <row r="1532" spans="2:7" x14ac:dyDescent="0.3">
      <c r="B1532" s="643" t="s">
        <v>517</v>
      </c>
      <c r="C1532" s="643" t="s">
        <v>517</v>
      </c>
      <c r="D1532" s="643" t="s">
        <v>517</v>
      </c>
      <c r="E1532" s="643" t="s">
        <v>517</v>
      </c>
      <c r="F1532" s="4" t="s">
        <v>517</v>
      </c>
      <c r="G1532" s="4" t="s">
        <v>517</v>
      </c>
    </row>
    <row r="1533" spans="2:7" x14ac:dyDescent="0.3">
      <c r="B1533" s="17" t="s">
        <v>517</v>
      </c>
      <c r="C1533" s="645" t="s">
        <v>3323</v>
      </c>
      <c r="D1533" s="645" t="s">
        <v>3323</v>
      </c>
      <c r="E1533" s="645" t="s">
        <v>3323</v>
      </c>
      <c r="F1533" s="10" t="s">
        <v>2954</v>
      </c>
      <c r="G1533" s="10" t="s">
        <v>3608</v>
      </c>
    </row>
    <row r="1534" spans="2:7" x14ac:dyDescent="0.3">
      <c r="B1534" s="18" t="s">
        <v>517</v>
      </c>
      <c r="C1534" s="19" t="s">
        <v>517</v>
      </c>
      <c r="D1534" s="644" t="s">
        <v>3334</v>
      </c>
      <c r="E1534" s="644" t="s">
        <v>3334</v>
      </c>
      <c r="F1534" s="4" t="s">
        <v>1469</v>
      </c>
      <c r="G1534" s="4" t="s">
        <v>3609</v>
      </c>
    </row>
    <row r="1535" spans="2:7" x14ac:dyDescent="0.3">
      <c r="B1535" s="18" t="s">
        <v>517</v>
      </c>
      <c r="C1535" s="19" t="s">
        <v>517</v>
      </c>
      <c r="D1535" s="644" t="s">
        <v>3335</v>
      </c>
      <c r="E1535" s="644" t="s">
        <v>3335</v>
      </c>
      <c r="F1535" s="4" t="s">
        <v>1484</v>
      </c>
      <c r="G1535" s="4" t="s">
        <v>3610</v>
      </c>
    </row>
    <row r="1536" spans="2:7" x14ac:dyDescent="0.3">
      <c r="B1536" s="18" t="s">
        <v>517</v>
      </c>
      <c r="C1536" s="19" t="s">
        <v>517</v>
      </c>
      <c r="D1536" s="644" t="s">
        <v>3336</v>
      </c>
      <c r="E1536" s="644" t="s">
        <v>3336</v>
      </c>
      <c r="F1536" s="4" t="s">
        <v>1506</v>
      </c>
      <c r="G1536" s="4" t="s">
        <v>3611</v>
      </c>
    </row>
    <row r="1537" spans="2:7" x14ac:dyDescent="0.3">
      <c r="B1537" s="18" t="s">
        <v>517</v>
      </c>
      <c r="C1537" s="19" t="s">
        <v>517</v>
      </c>
      <c r="D1537" s="644" t="s">
        <v>3337</v>
      </c>
      <c r="E1537" s="644" t="s">
        <v>3337</v>
      </c>
      <c r="F1537" s="4">
        <v>0</v>
      </c>
      <c r="G1537" s="4">
        <v>0</v>
      </c>
    </row>
    <row r="1538" spans="2:7" x14ac:dyDescent="0.3">
      <c r="B1538" s="18" t="s">
        <v>517</v>
      </c>
      <c r="C1538" s="19" t="s">
        <v>517</v>
      </c>
      <c r="D1538" s="644" t="s">
        <v>3338</v>
      </c>
      <c r="E1538" s="644" t="s">
        <v>3338</v>
      </c>
      <c r="F1538" s="4">
        <v>0</v>
      </c>
      <c r="G1538" s="4">
        <v>0</v>
      </c>
    </row>
    <row r="1539" spans="2:7" x14ac:dyDescent="0.3">
      <c r="B1539" s="18" t="s">
        <v>517</v>
      </c>
      <c r="C1539" s="19" t="s">
        <v>517</v>
      </c>
      <c r="D1539" s="644" t="s">
        <v>3339</v>
      </c>
      <c r="E1539" s="644" t="s">
        <v>3339</v>
      </c>
      <c r="F1539" s="4">
        <v>0</v>
      </c>
      <c r="G1539" s="4">
        <v>0</v>
      </c>
    </row>
    <row r="1540" spans="2:7" x14ac:dyDescent="0.3">
      <c r="B1540" s="18" t="s">
        <v>517</v>
      </c>
      <c r="C1540" s="19" t="s">
        <v>517</v>
      </c>
      <c r="D1540" s="644" t="s">
        <v>3340</v>
      </c>
      <c r="E1540" s="644" t="s">
        <v>3340</v>
      </c>
      <c r="F1540" s="4">
        <v>0</v>
      </c>
      <c r="G1540" s="4">
        <v>0</v>
      </c>
    </row>
    <row r="1541" spans="2:7" x14ac:dyDescent="0.3">
      <c r="B1541" s="18" t="s">
        <v>517</v>
      </c>
      <c r="C1541" s="19" t="s">
        <v>517</v>
      </c>
      <c r="D1541" s="644" t="s">
        <v>3341</v>
      </c>
      <c r="E1541" s="644" t="s">
        <v>3341</v>
      </c>
      <c r="F1541" s="4">
        <v>0</v>
      </c>
      <c r="G1541" s="4">
        <v>0</v>
      </c>
    </row>
    <row r="1542" spans="2:7" x14ac:dyDescent="0.3">
      <c r="B1542" s="18" t="s">
        <v>517</v>
      </c>
      <c r="C1542" s="19" t="s">
        <v>517</v>
      </c>
      <c r="D1542" s="644" t="s">
        <v>3342</v>
      </c>
      <c r="E1542" s="644" t="s">
        <v>3342</v>
      </c>
      <c r="F1542" s="4">
        <v>0</v>
      </c>
      <c r="G1542" s="4">
        <v>0</v>
      </c>
    </row>
    <row r="1543" spans="2:7" x14ac:dyDescent="0.3">
      <c r="B1543" s="18" t="s">
        <v>517</v>
      </c>
      <c r="C1543" s="19" t="s">
        <v>517</v>
      </c>
      <c r="D1543" s="644" t="s">
        <v>3343</v>
      </c>
      <c r="E1543" s="644" t="s">
        <v>3343</v>
      </c>
      <c r="F1543" s="4">
        <v>0</v>
      </c>
      <c r="G1543" s="4">
        <v>0</v>
      </c>
    </row>
    <row r="1544" spans="2:7" x14ac:dyDescent="0.3">
      <c r="B1544" s="18" t="s">
        <v>517</v>
      </c>
      <c r="C1544" s="19" t="s">
        <v>517</v>
      </c>
      <c r="D1544" s="644" t="s">
        <v>3344</v>
      </c>
      <c r="E1544" s="644" t="s">
        <v>3344</v>
      </c>
      <c r="F1544" s="4">
        <v>0</v>
      </c>
      <c r="G1544" s="4">
        <v>0</v>
      </c>
    </row>
    <row r="1545" spans="2:7" x14ac:dyDescent="0.3">
      <c r="B1545" s="18" t="s">
        <v>517</v>
      </c>
      <c r="C1545" s="19" t="s">
        <v>517</v>
      </c>
      <c r="D1545" s="644" t="s">
        <v>3345</v>
      </c>
      <c r="E1545" s="644" t="s">
        <v>3345</v>
      </c>
      <c r="F1545" s="4">
        <v>0</v>
      </c>
      <c r="G1545" s="4">
        <v>0</v>
      </c>
    </row>
    <row r="1546" spans="2:7" x14ac:dyDescent="0.3">
      <c r="B1546" s="18" t="s">
        <v>517</v>
      </c>
      <c r="C1546" s="19" t="s">
        <v>517</v>
      </c>
      <c r="D1546" s="644" t="s">
        <v>3346</v>
      </c>
      <c r="E1546" s="644" t="s">
        <v>3346</v>
      </c>
      <c r="F1546" s="4">
        <v>0</v>
      </c>
      <c r="G1546" s="4">
        <v>0</v>
      </c>
    </row>
    <row r="1547" spans="2:7" x14ac:dyDescent="0.3">
      <c r="B1547" s="18" t="s">
        <v>517</v>
      </c>
      <c r="C1547" s="19" t="s">
        <v>517</v>
      </c>
      <c r="D1547" s="644" t="s">
        <v>3347</v>
      </c>
      <c r="E1547" s="644" t="s">
        <v>3347</v>
      </c>
      <c r="F1547" s="4">
        <v>0</v>
      </c>
      <c r="G1547" s="4">
        <v>0</v>
      </c>
    </row>
    <row r="1548" spans="2:7" x14ac:dyDescent="0.3">
      <c r="B1548" s="18" t="s">
        <v>517</v>
      </c>
      <c r="C1548" s="19" t="s">
        <v>517</v>
      </c>
      <c r="D1548" s="644" t="s">
        <v>3348</v>
      </c>
      <c r="E1548" s="644" t="s">
        <v>3348</v>
      </c>
      <c r="F1548" s="4">
        <v>0</v>
      </c>
      <c r="G1548" s="4">
        <v>0</v>
      </c>
    </row>
    <row r="1549" spans="2:7" x14ac:dyDescent="0.3">
      <c r="B1549" s="18" t="s">
        <v>517</v>
      </c>
      <c r="C1549" s="19" t="s">
        <v>517</v>
      </c>
      <c r="D1549" s="644" t="s">
        <v>3349</v>
      </c>
      <c r="E1549" s="644" t="s">
        <v>3349</v>
      </c>
      <c r="F1549" s="4">
        <v>0</v>
      </c>
      <c r="G1549" s="4">
        <v>0</v>
      </c>
    </row>
    <row r="1550" spans="2:7" x14ac:dyDescent="0.3">
      <c r="B1550" s="642" t="s">
        <v>3313</v>
      </c>
      <c r="C1550" s="642" t="s">
        <v>3313</v>
      </c>
      <c r="D1550" s="642" t="s">
        <v>3313</v>
      </c>
      <c r="E1550" s="642" t="s">
        <v>3313</v>
      </c>
      <c r="F1550" s="10" t="s">
        <v>1524</v>
      </c>
      <c r="G1550" s="10">
        <v>0</v>
      </c>
    </row>
    <row r="1551" spans="2:7" x14ac:dyDescent="0.3">
      <c r="B1551" s="643" t="s">
        <v>517</v>
      </c>
      <c r="C1551" s="643" t="s">
        <v>517</v>
      </c>
      <c r="D1551" s="643" t="s">
        <v>517</v>
      </c>
      <c r="E1551" s="643" t="s">
        <v>517</v>
      </c>
      <c r="F1551" s="4" t="s">
        <v>517</v>
      </c>
      <c r="G1551" s="4" t="s">
        <v>517</v>
      </c>
    </row>
    <row r="1552" spans="2:7" x14ac:dyDescent="0.3">
      <c r="B1552" s="642" t="s">
        <v>3314</v>
      </c>
      <c r="C1552" s="642" t="s">
        <v>3314</v>
      </c>
      <c r="D1552" s="642" t="s">
        <v>3314</v>
      </c>
      <c r="E1552" s="642" t="s">
        <v>3314</v>
      </c>
      <c r="F1552" s="10" t="s">
        <v>517</v>
      </c>
      <c r="G1552" s="10" t="s">
        <v>517</v>
      </c>
    </row>
    <row r="1553" spans="2:7" x14ac:dyDescent="0.3">
      <c r="B1553" s="17" t="s">
        <v>517</v>
      </c>
      <c r="C1553" s="645" t="s">
        <v>3322</v>
      </c>
      <c r="D1553" s="645" t="s">
        <v>3322</v>
      </c>
      <c r="E1553" s="645" t="s">
        <v>3322</v>
      </c>
      <c r="F1553" s="10">
        <v>0</v>
      </c>
      <c r="G1553" s="10">
        <v>0</v>
      </c>
    </row>
    <row r="1554" spans="2:7" x14ac:dyDescent="0.3">
      <c r="B1554" s="18" t="s">
        <v>517</v>
      </c>
      <c r="C1554" s="19" t="s">
        <v>517</v>
      </c>
      <c r="D1554" s="644" t="s">
        <v>3350</v>
      </c>
      <c r="E1554" s="644" t="s">
        <v>3350</v>
      </c>
      <c r="F1554" s="4">
        <v>0</v>
      </c>
      <c r="G1554" s="4">
        <v>0</v>
      </c>
    </row>
    <row r="1555" spans="2:7" x14ac:dyDescent="0.3">
      <c r="B1555" s="18" t="s">
        <v>517</v>
      </c>
      <c r="C1555" s="19" t="s">
        <v>517</v>
      </c>
      <c r="D1555" s="644" t="s">
        <v>3351</v>
      </c>
      <c r="E1555" s="644" t="s">
        <v>3351</v>
      </c>
      <c r="F1555" s="4">
        <v>0</v>
      </c>
      <c r="G1555" s="4">
        <v>0</v>
      </c>
    </row>
    <row r="1556" spans="2:7" x14ac:dyDescent="0.3">
      <c r="B1556" s="18" t="s">
        <v>517</v>
      </c>
      <c r="C1556" s="19" t="s">
        <v>517</v>
      </c>
      <c r="D1556" s="644" t="s">
        <v>3352</v>
      </c>
      <c r="E1556" s="644" t="s">
        <v>3352</v>
      </c>
      <c r="F1556" s="4">
        <v>0</v>
      </c>
      <c r="G1556" s="4">
        <v>0</v>
      </c>
    </row>
    <row r="1557" spans="2:7" x14ac:dyDescent="0.3">
      <c r="B1557" s="643" t="s">
        <v>517</v>
      </c>
      <c r="C1557" s="643" t="s">
        <v>517</v>
      </c>
      <c r="D1557" s="643" t="s">
        <v>517</v>
      </c>
      <c r="E1557" s="643" t="s">
        <v>517</v>
      </c>
      <c r="F1557" s="4" t="s">
        <v>517</v>
      </c>
      <c r="G1557" s="4" t="s">
        <v>517</v>
      </c>
    </row>
    <row r="1558" spans="2:7" x14ac:dyDescent="0.3">
      <c r="B1558" s="17" t="s">
        <v>517</v>
      </c>
      <c r="C1558" s="645" t="s">
        <v>3323</v>
      </c>
      <c r="D1558" s="645" t="s">
        <v>3323</v>
      </c>
      <c r="E1558" s="645" t="s">
        <v>3323</v>
      </c>
      <c r="F1558" s="10" t="s">
        <v>1524</v>
      </c>
      <c r="G1558" s="10">
        <v>0</v>
      </c>
    </row>
    <row r="1559" spans="2:7" x14ac:dyDescent="0.3">
      <c r="B1559" s="18" t="s">
        <v>517</v>
      </c>
      <c r="C1559" s="19" t="s">
        <v>517</v>
      </c>
      <c r="D1559" s="644" t="s">
        <v>3350</v>
      </c>
      <c r="E1559" s="644" t="s">
        <v>3350</v>
      </c>
      <c r="F1559" s="4">
        <v>0</v>
      </c>
      <c r="G1559" s="4">
        <v>0</v>
      </c>
    </row>
    <row r="1560" spans="2:7" x14ac:dyDescent="0.3">
      <c r="B1560" s="18" t="s">
        <v>517</v>
      </c>
      <c r="C1560" s="19" t="s">
        <v>517</v>
      </c>
      <c r="D1560" s="644" t="s">
        <v>3351</v>
      </c>
      <c r="E1560" s="644" t="s">
        <v>3351</v>
      </c>
      <c r="F1560" s="4" t="s">
        <v>1524</v>
      </c>
      <c r="G1560" s="4">
        <v>0</v>
      </c>
    </row>
    <row r="1561" spans="2:7" x14ac:dyDescent="0.3">
      <c r="B1561" s="18" t="s">
        <v>517</v>
      </c>
      <c r="C1561" s="19" t="s">
        <v>517</v>
      </c>
      <c r="D1561" s="644" t="s">
        <v>3353</v>
      </c>
      <c r="E1561" s="644" t="s">
        <v>3353</v>
      </c>
      <c r="F1561" s="4">
        <v>0</v>
      </c>
      <c r="G1561" s="4">
        <v>0</v>
      </c>
    </row>
    <row r="1562" spans="2:7" x14ac:dyDescent="0.3">
      <c r="B1562" s="642" t="s">
        <v>3315</v>
      </c>
      <c r="C1562" s="642" t="s">
        <v>3315</v>
      </c>
      <c r="D1562" s="642" t="s">
        <v>3315</v>
      </c>
      <c r="E1562" s="642" t="s">
        <v>3315</v>
      </c>
      <c r="F1562" s="10" t="s">
        <v>3417</v>
      </c>
      <c r="G1562" s="10">
        <v>0</v>
      </c>
    </row>
    <row r="1563" spans="2:7" x14ac:dyDescent="0.3">
      <c r="B1563" s="643" t="s">
        <v>517</v>
      </c>
      <c r="C1563" s="643" t="s">
        <v>517</v>
      </c>
      <c r="D1563" s="643" t="s">
        <v>517</v>
      </c>
      <c r="E1563" s="643" t="s">
        <v>517</v>
      </c>
      <c r="F1563" s="4" t="s">
        <v>517</v>
      </c>
      <c r="G1563" s="4" t="s">
        <v>517</v>
      </c>
    </row>
    <row r="1564" spans="2:7" x14ac:dyDescent="0.3">
      <c r="B1564" s="642" t="s">
        <v>3316</v>
      </c>
      <c r="C1564" s="642" t="s">
        <v>3316</v>
      </c>
      <c r="D1564" s="642" t="s">
        <v>3316</v>
      </c>
      <c r="E1564" s="642" t="s">
        <v>3316</v>
      </c>
      <c r="F1564" s="10" t="s">
        <v>517</v>
      </c>
      <c r="G1564" s="10" t="s">
        <v>517</v>
      </c>
    </row>
    <row r="1565" spans="2:7" x14ac:dyDescent="0.3">
      <c r="B1565" s="17" t="s">
        <v>517</v>
      </c>
      <c r="C1565" s="645" t="s">
        <v>3322</v>
      </c>
      <c r="D1565" s="645" t="s">
        <v>3322</v>
      </c>
      <c r="E1565" s="645" t="s">
        <v>3322</v>
      </c>
      <c r="F1565" s="10">
        <v>0</v>
      </c>
      <c r="G1565" s="10">
        <v>0</v>
      </c>
    </row>
    <row r="1566" spans="2:7" x14ac:dyDescent="0.3">
      <c r="B1566" s="18" t="s">
        <v>517</v>
      </c>
      <c r="C1566" s="19" t="s">
        <v>517</v>
      </c>
      <c r="D1566" s="644" t="s">
        <v>3354</v>
      </c>
      <c r="E1566" s="644" t="s">
        <v>3354</v>
      </c>
      <c r="F1566" s="4">
        <v>0</v>
      </c>
      <c r="G1566" s="4">
        <v>0</v>
      </c>
    </row>
    <row r="1567" spans="2:7" x14ac:dyDescent="0.3">
      <c r="B1567" s="18" t="s">
        <v>517</v>
      </c>
      <c r="C1567" s="19" t="s">
        <v>517</v>
      </c>
      <c r="D1567" s="19" t="s">
        <v>517</v>
      </c>
      <c r="E1567" s="20" t="s">
        <v>3358</v>
      </c>
      <c r="F1567" s="4">
        <v>0</v>
      </c>
      <c r="G1567" s="4">
        <v>0</v>
      </c>
    </row>
    <row r="1568" spans="2:7" x14ac:dyDescent="0.3">
      <c r="B1568" s="18" t="s">
        <v>517</v>
      </c>
      <c r="C1568" s="19" t="s">
        <v>517</v>
      </c>
      <c r="D1568" s="19" t="s">
        <v>517</v>
      </c>
      <c r="E1568" s="20" t="s">
        <v>3359</v>
      </c>
      <c r="F1568" s="4">
        <v>0</v>
      </c>
      <c r="G1568" s="4">
        <v>0</v>
      </c>
    </row>
    <row r="1569" spans="2:7" x14ac:dyDescent="0.3">
      <c r="B1569" s="18" t="s">
        <v>517</v>
      </c>
      <c r="C1569" s="19" t="s">
        <v>517</v>
      </c>
      <c r="D1569" s="644" t="s">
        <v>3355</v>
      </c>
      <c r="E1569" s="644" t="s">
        <v>3355</v>
      </c>
      <c r="F1569" s="4">
        <v>0</v>
      </c>
      <c r="G1569" s="4">
        <v>0</v>
      </c>
    </row>
    <row r="1570" spans="2:7" x14ac:dyDescent="0.3">
      <c r="B1570" s="643" t="s">
        <v>517</v>
      </c>
      <c r="C1570" s="643" t="s">
        <v>517</v>
      </c>
      <c r="D1570" s="643" t="s">
        <v>517</v>
      </c>
      <c r="E1570" s="643" t="s">
        <v>517</v>
      </c>
      <c r="F1570" s="4" t="s">
        <v>517</v>
      </c>
      <c r="G1570" s="4" t="s">
        <v>517</v>
      </c>
    </row>
    <row r="1571" spans="2:7" x14ac:dyDescent="0.3">
      <c r="B1571" s="17" t="s">
        <v>517</v>
      </c>
      <c r="C1571" s="645" t="s">
        <v>3323</v>
      </c>
      <c r="D1571" s="645" t="s">
        <v>3323</v>
      </c>
      <c r="E1571" s="645" t="s">
        <v>3323</v>
      </c>
      <c r="F1571" s="10">
        <v>0</v>
      </c>
      <c r="G1571" s="10">
        <v>0</v>
      </c>
    </row>
    <row r="1572" spans="2:7" x14ac:dyDescent="0.3">
      <c r="B1572" s="18" t="s">
        <v>517</v>
      </c>
      <c r="C1572" s="19" t="s">
        <v>517</v>
      </c>
      <c r="D1572" s="644" t="s">
        <v>3356</v>
      </c>
      <c r="E1572" s="644" t="s">
        <v>3356</v>
      </c>
      <c r="F1572" s="4">
        <v>0</v>
      </c>
      <c r="G1572" s="4">
        <v>0</v>
      </c>
    </row>
    <row r="1573" spans="2:7" x14ac:dyDescent="0.3">
      <c r="B1573" s="18" t="s">
        <v>517</v>
      </c>
      <c r="C1573" s="19" t="s">
        <v>517</v>
      </c>
      <c r="D1573" s="19" t="s">
        <v>517</v>
      </c>
      <c r="E1573" s="20" t="s">
        <v>3358</v>
      </c>
      <c r="F1573" s="4">
        <v>0</v>
      </c>
      <c r="G1573" s="4">
        <v>0</v>
      </c>
    </row>
    <row r="1574" spans="2:7" x14ac:dyDescent="0.3">
      <c r="B1574" s="18" t="s">
        <v>517</v>
      </c>
      <c r="C1574" s="19" t="s">
        <v>517</v>
      </c>
      <c r="D1574" s="19" t="s">
        <v>517</v>
      </c>
      <c r="E1574" s="20" t="s">
        <v>3359</v>
      </c>
      <c r="F1574" s="4">
        <v>0</v>
      </c>
      <c r="G1574" s="4">
        <v>0</v>
      </c>
    </row>
    <row r="1575" spans="2:7" x14ac:dyDescent="0.3">
      <c r="B1575" s="18" t="s">
        <v>517</v>
      </c>
      <c r="C1575" s="19" t="s">
        <v>517</v>
      </c>
      <c r="D1575" s="644" t="s">
        <v>3357</v>
      </c>
      <c r="E1575" s="644" t="s">
        <v>3357</v>
      </c>
      <c r="F1575" s="4">
        <v>0</v>
      </c>
      <c r="G1575" s="4">
        <v>0</v>
      </c>
    </row>
    <row r="1576" spans="2:7" x14ac:dyDescent="0.3">
      <c r="B1576" s="642" t="s">
        <v>3317</v>
      </c>
      <c r="C1576" s="642" t="s">
        <v>3317</v>
      </c>
      <c r="D1576" s="642" t="s">
        <v>3317</v>
      </c>
      <c r="E1576" s="642" t="s">
        <v>3317</v>
      </c>
      <c r="F1576" s="10">
        <v>0</v>
      </c>
      <c r="G1576" s="10">
        <v>0</v>
      </c>
    </row>
    <row r="1577" spans="2:7" x14ac:dyDescent="0.3">
      <c r="B1577" s="643" t="s">
        <v>517</v>
      </c>
      <c r="C1577" s="643" t="s">
        <v>517</v>
      </c>
      <c r="D1577" s="643" t="s">
        <v>517</v>
      </c>
      <c r="E1577" s="643" t="s">
        <v>517</v>
      </c>
      <c r="F1577" s="4" t="s">
        <v>517</v>
      </c>
      <c r="G1577" s="4" t="s">
        <v>517</v>
      </c>
    </row>
    <row r="1578" spans="2:7" x14ac:dyDescent="0.3">
      <c r="B1578" s="642" t="s">
        <v>3318</v>
      </c>
      <c r="C1578" s="642" t="s">
        <v>3318</v>
      </c>
      <c r="D1578" s="642" t="s">
        <v>3318</v>
      </c>
      <c r="E1578" s="642" t="s">
        <v>3318</v>
      </c>
      <c r="F1578" s="10">
        <v>0</v>
      </c>
      <c r="G1578" s="10">
        <v>0</v>
      </c>
    </row>
    <row r="1579" spans="2:7" x14ac:dyDescent="0.3">
      <c r="B1579" s="643" t="s">
        <v>517</v>
      </c>
      <c r="C1579" s="643" t="s">
        <v>517</v>
      </c>
      <c r="D1579" s="643" t="s">
        <v>517</v>
      </c>
      <c r="E1579" s="643" t="s">
        <v>517</v>
      </c>
      <c r="F1579" s="4" t="s">
        <v>517</v>
      </c>
      <c r="G1579" s="4" t="s">
        <v>517</v>
      </c>
    </row>
    <row r="1580" spans="2:7" x14ac:dyDescent="0.3">
      <c r="B1580" s="642" t="s">
        <v>3319</v>
      </c>
      <c r="C1580" s="642" t="s">
        <v>3319</v>
      </c>
      <c r="D1580" s="642" t="s">
        <v>3319</v>
      </c>
      <c r="E1580" s="642" t="s">
        <v>3319</v>
      </c>
      <c r="F1580" s="10">
        <v>0</v>
      </c>
      <c r="G1580" s="10">
        <v>0</v>
      </c>
    </row>
    <row r="1581" spans="2:7" x14ac:dyDescent="0.3">
      <c r="B1581" s="643" t="s">
        <v>517</v>
      </c>
      <c r="C1581" s="643" t="s">
        <v>517</v>
      </c>
      <c r="D1581" s="643" t="s">
        <v>517</v>
      </c>
      <c r="E1581" s="643" t="s">
        <v>517</v>
      </c>
      <c r="F1581" s="4" t="s">
        <v>517</v>
      </c>
      <c r="G1581" s="4" t="s">
        <v>517</v>
      </c>
    </row>
    <row r="1582" spans="2:7" x14ac:dyDescent="0.3">
      <c r="B1582" s="642" t="s">
        <v>3320</v>
      </c>
      <c r="C1582" s="642" t="s">
        <v>3320</v>
      </c>
      <c r="D1582" s="642" t="s">
        <v>3320</v>
      </c>
      <c r="E1582" s="642" t="s">
        <v>3320</v>
      </c>
      <c r="F1582" s="10">
        <v>0</v>
      </c>
      <c r="G1582" s="10">
        <v>0</v>
      </c>
    </row>
    <row r="1583" spans="2:7" x14ac:dyDescent="0.3">
      <c r="B1583" s="643" t="s">
        <v>517</v>
      </c>
      <c r="C1583" s="643" t="s">
        <v>517</v>
      </c>
      <c r="D1583" s="643" t="s">
        <v>517</v>
      </c>
      <c r="E1583" s="643" t="s">
        <v>517</v>
      </c>
      <c r="F1583" s="4" t="s">
        <v>517</v>
      </c>
      <c r="G1583" s="4" t="s">
        <v>517</v>
      </c>
    </row>
    <row r="1584" spans="2:7" x14ac:dyDescent="0.3">
      <c r="B1584" s="21" t="s">
        <v>517</v>
      </c>
      <c r="C1584" s="21" t="s">
        <v>517</v>
      </c>
      <c r="D1584" s="21" t="s">
        <v>517</v>
      </c>
      <c r="E1584" s="21" t="s">
        <v>517</v>
      </c>
      <c r="F1584" s="24" t="s">
        <v>517</v>
      </c>
      <c r="G1584" s="24" t="s">
        <v>517</v>
      </c>
    </row>
    <row r="1585" spans="2:8" x14ac:dyDescent="0.3">
      <c r="B1585" s="22" t="s">
        <v>517</v>
      </c>
      <c r="C1585" s="22" t="s">
        <v>517</v>
      </c>
      <c r="D1585" s="22" t="s">
        <v>517</v>
      </c>
      <c r="E1585" s="22" t="s">
        <v>517</v>
      </c>
      <c r="F1585" s="25" t="s">
        <v>517</v>
      </c>
      <c r="G1585" s="25" t="s">
        <v>517</v>
      </c>
    </row>
    <row r="1586" spans="2:8" x14ac:dyDescent="0.3">
      <c r="B1586" s="23" t="s">
        <v>517</v>
      </c>
      <c r="C1586" s="23" t="s">
        <v>517</v>
      </c>
      <c r="D1586" s="23" t="s">
        <v>517</v>
      </c>
      <c r="E1586" s="23" t="s">
        <v>517</v>
      </c>
      <c r="F1586" s="26" t="s">
        <v>517</v>
      </c>
      <c r="G1586" s="26" t="s">
        <v>517</v>
      </c>
    </row>
    <row r="1587" spans="2:8" x14ac:dyDescent="0.3">
      <c r="B1587" s="646" t="s">
        <v>23</v>
      </c>
      <c r="C1587" s="646" t="s">
        <v>23</v>
      </c>
      <c r="D1587" s="646" t="s">
        <v>23</v>
      </c>
      <c r="E1587" s="646" t="s">
        <v>23</v>
      </c>
      <c r="F1587" s="646" t="s">
        <v>23</v>
      </c>
      <c r="G1587" s="646" t="s">
        <v>23</v>
      </c>
      <c r="H1587" s="27"/>
    </row>
    <row r="1588" spans="2:8" x14ac:dyDescent="0.3">
      <c r="B1588" s="647" t="s">
        <v>3308</v>
      </c>
      <c r="C1588" s="647" t="s">
        <v>3308</v>
      </c>
      <c r="D1588" s="647" t="s">
        <v>3308</v>
      </c>
      <c r="E1588" s="647" t="s">
        <v>3308</v>
      </c>
      <c r="F1588" s="647" t="s">
        <v>3308</v>
      </c>
      <c r="G1588" s="647" t="s">
        <v>3308</v>
      </c>
      <c r="H1588" s="27"/>
    </row>
    <row r="1589" spans="2:8" x14ac:dyDescent="0.3">
      <c r="B1589" s="647" t="s">
        <v>3309</v>
      </c>
      <c r="C1589" s="647" t="s">
        <v>3309</v>
      </c>
      <c r="D1589" s="647" t="s">
        <v>3309</v>
      </c>
      <c r="E1589" s="647" t="s">
        <v>3309</v>
      </c>
      <c r="F1589" s="647" t="s">
        <v>3309</v>
      </c>
      <c r="G1589" s="647" t="s">
        <v>3309</v>
      </c>
      <c r="H1589" s="27"/>
    </row>
    <row r="1590" spans="2:8" x14ac:dyDescent="0.3">
      <c r="B1590" s="648" t="s">
        <v>3310</v>
      </c>
      <c r="C1590" s="648" t="s">
        <v>3310</v>
      </c>
      <c r="D1590" s="648" t="s">
        <v>3310</v>
      </c>
      <c r="E1590" s="648" t="s">
        <v>3310</v>
      </c>
      <c r="F1590" s="648" t="s">
        <v>3310</v>
      </c>
      <c r="G1590" s="648" t="s">
        <v>3310</v>
      </c>
      <c r="H1590" s="27"/>
    </row>
    <row r="1591" spans="2:8" x14ac:dyDescent="0.3">
      <c r="B1591" s="641" t="s">
        <v>3311</v>
      </c>
      <c r="C1591" s="641" t="s">
        <v>3311</v>
      </c>
      <c r="D1591" s="641" t="s">
        <v>3311</v>
      </c>
      <c r="E1591" s="641" t="s">
        <v>3311</v>
      </c>
      <c r="F1591" s="14">
        <v>2026</v>
      </c>
      <c r="G1591" s="14">
        <v>2025</v>
      </c>
    </row>
    <row r="1592" spans="2:8" x14ac:dyDescent="0.3">
      <c r="B1592" s="642" t="s">
        <v>3312</v>
      </c>
      <c r="C1592" s="642" t="s">
        <v>3312</v>
      </c>
      <c r="D1592" s="642" t="s">
        <v>3312</v>
      </c>
      <c r="E1592" s="642" t="s">
        <v>3312</v>
      </c>
      <c r="F1592" s="10" t="s">
        <v>517</v>
      </c>
      <c r="G1592" s="10" t="s">
        <v>517</v>
      </c>
    </row>
    <row r="1593" spans="2:8" x14ac:dyDescent="0.3">
      <c r="B1593" s="17" t="s">
        <v>517</v>
      </c>
      <c r="C1593" s="645" t="s">
        <v>3322</v>
      </c>
      <c r="D1593" s="645" t="s">
        <v>3322</v>
      </c>
      <c r="E1593" s="645" t="s">
        <v>3322</v>
      </c>
      <c r="F1593" s="10" t="s">
        <v>76</v>
      </c>
      <c r="G1593" s="10" t="s">
        <v>3612</v>
      </c>
    </row>
    <row r="1594" spans="2:8" x14ac:dyDescent="0.3">
      <c r="B1594" s="18" t="s">
        <v>517</v>
      </c>
      <c r="C1594" s="19" t="s">
        <v>517</v>
      </c>
      <c r="D1594" s="644" t="s">
        <v>3324</v>
      </c>
      <c r="E1594" s="644" t="s">
        <v>3324</v>
      </c>
      <c r="F1594" s="4">
        <v>0</v>
      </c>
      <c r="G1594" s="4">
        <v>0</v>
      </c>
    </row>
    <row r="1595" spans="2:8" x14ac:dyDescent="0.3">
      <c r="B1595" s="18" t="s">
        <v>517</v>
      </c>
      <c r="C1595" s="19" t="s">
        <v>517</v>
      </c>
      <c r="D1595" s="644" t="s">
        <v>3325</v>
      </c>
      <c r="E1595" s="644" t="s">
        <v>3325</v>
      </c>
      <c r="F1595" s="4">
        <v>0</v>
      </c>
      <c r="G1595" s="4">
        <v>0</v>
      </c>
    </row>
    <row r="1596" spans="2:8" x14ac:dyDescent="0.3">
      <c r="B1596" s="18" t="s">
        <v>517</v>
      </c>
      <c r="C1596" s="19" t="s">
        <v>517</v>
      </c>
      <c r="D1596" s="644" t="s">
        <v>3326</v>
      </c>
      <c r="E1596" s="644" t="s">
        <v>3326</v>
      </c>
      <c r="F1596" s="4">
        <v>0</v>
      </c>
      <c r="G1596" s="4">
        <v>0</v>
      </c>
    </row>
    <row r="1597" spans="2:8" x14ac:dyDescent="0.3">
      <c r="B1597" s="18" t="s">
        <v>517</v>
      </c>
      <c r="C1597" s="19" t="s">
        <v>517</v>
      </c>
      <c r="D1597" s="644" t="s">
        <v>3327</v>
      </c>
      <c r="E1597" s="644" t="s">
        <v>3327</v>
      </c>
      <c r="F1597" s="4">
        <v>0</v>
      </c>
      <c r="G1597" s="4">
        <v>0</v>
      </c>
    </row>
    <row r="1598" spans="2:8" x14ac:dyDescent="0.3">
      <c r="B1598" s="18" t="s">
        <v>517</v>
      </c>
      <c r="C1598" s="19" t="s">
        <v>517</v>
      </c>
      <c r="D1598" s="644" t="s">
        <v>3328</v>
      </c>
      <c r="E1598" s="644" t="s">
        <v>3328</v>
      </c>
      <c r="F1598" s="4">
        <v>0</v>
      </c>
      <c r="G1598" s="4">
        <v>0</v>
      </c>
    </row>
    <row r="1599" spans="2:8" x14ac:dyDescent="0.3">
      <c r="B1599" s="18" t="s">
        <v>517</v>
      </c>
      <c r="C1599" s="19" t="s">
        <v>517</v>
      </c>
      <c r="D1599" s="644" t="s">
        <v>3329</v>
      </c>
      <c r="E1599" s="644" t="s">
        <v>3329</v>
      </c>
      <c r="F1599" s="4">
        <v>0</v>
      </c>
      <c r="G1599" s="4">
        <v>0</v>
      </c>
    </row>
    <row r="1600" spans="2:8" x14ac:dyDescent="0.3">
      <c r="B1600" s="18" t="s">
        <v>517</v>
      </c>
      <c r="C1600" s="19" t="s">
        <v>517</v>
      </c>
      <c r="D1600" s="644" t="s">
        <v>3330</v>
      </c>
      <c r="E1600" s="644" t="s">
        <v>3330</v>
      </c>
      <c r="F1600" s="4" t="s">
        <v>3418</v>
      </c>
      <c r="G1600" s="4" t="s">
        <v>3613</v>
      </c>
    </row>
    <row r="1601" spans="2:7" x14ac:dyDescent="0.3">
      <c r="B1601" s="18" t="s">
        <v>517</v>
      </c>
      <c r="C1601" s="19" t="s">
        <v>517</v>
      </c>
      <c r="D1601" s="644" t="s">
        <v>3331</v>
      </c>
      <c r="E1601" s="644" t="s">
        <v>3331</v>
      </c>
      <c r="F1601" s="4">
        <v>0</v>
      </c>
      <c r="G1601" s="4">
        <v>0</v>
      </c>
    </row>
    <row r="1602" spans="2:7" x14ac:dyDescent="0.3">
      <c r="B1602" s="18" t="s">
        <v>517</v>
      </c>
      <c r="C1602" s="19" t="s">
        <v>517</v>
      </c>
      <c r="D1602" s="644" t="s">
        <v>3332</v>
      </c>
      <c r="E1602" s="644" t="s">
        <v>3332</v>
      </c>
      <c r="F1602" s="4" t="s">
        <v>1578</v>
      </c>
      <c r="G1602" s="4" t="s">
        <v>3614</v>
      </c>
    </row>
    <row r="1603" spans="2:7" x14ac:dyDescent="0.3">
      <c r="B1603" s="18" t="s">
        <v>517</v>
      </c>
      <c r="C1603" s="19" t="s">
        <v>517</v>
      </c>
      <c r="D1603" s="644" t="s">
        <v>3333</v>
      </c>
      <c r="E1603" s="644" t="s">
        <v>3333</v>
      </c>
      <c r="F1603" s="4">
        <v>0</v>
      </c>
      <c r="G1603" s="4">
        <v>0</v>
      </c>
    </row>
    <row r="1604" spans="2:7" x14ac:dyDescent="0.3">
      <c r="B1604" s="643" t="s">
        <v>517</v>
      </c>
      <c r="C1604" s="643" t="s">
        <v>517</v>
      </c>
      <c r="D1604" s="643" t="s">
        <v>517</v>
      </c>
      <c r="E1604" s="643" t="s">
        <v>517</v>
      </c>
      <c r="F1604" s="4" t="s">
        <v>517</v>
      </c>
      <c r="G1604" s="4" t="s">
        <v>517</v>
      </c>
    </row>
    <row r="1605" spans="2:7" x14ac:dyDescent="0.3">
      <c r="B1605" s="17" t="s">
        <v>517</v>
      </c>
      <c r="C1605" s="645" t="s">
        <v>3323</v>
      </c>
      <c r="D1605" s="645" t="s">
        <v>3323</v>
      </c>
      <c r="E1605" s="645" t="s">
        <v>3323</v>
      </c>
      <c r="F1605" s="10" t="s">
        <v>2931</v>
      </c>
      <c r="G1605" s="10" t="s">
        <v>3615</v>
      </c>
    </row>
    <row r="1606" spans="2:7" x14ac:dyDescent="0.3">
      <c r="B1606" s="18" t="s">
        <v>517</v>
      </c>
      <c r="C1606" s="19" t="s">
        <v>517</v>
      </c>
      <c r="D1606" s="644" t="s">
        <v>3334</v>
      </c>
      <c r="E1606" s="644" t="s">
        <v>3334</v>
      </c>
      <c r="F1606" s="4" t="s">
        <v>1527</v>
      </c>
      <c r="G1606" s="4" t="s">
        <v>3616</v>
      </c>
    </row>
    <row r="1607" spans="2:7" x14ac:dyDescent="0.3">
      <c r="B1607" s="18" t="s">
        <v>517</v>
      </c>
      <c r="C1607" s="19" t="s">
        <v>517</v>
      </c>
      <c r="D1607" s="644" t="s">
        <v>3335</v>
      </c>
      <c r="E1607" s="644" t="s">
        <v>3335</v>
      </c>
      <c r="F1607" s="4" t="s">
        <v>1546</v>
      </c>
      <c r="G1607" s="4" t="s">
        <v>3617</v>
      </c>
    </row>
    <row r="1608" spans="2:7" x14ac:dyDescent="0.3">
      <c r="B1608" s="18" t="s">
        <v>517</v>
      </c>
      <c r="C1608" s="19" t="s">
        <v>517</v>
      </c>
      <c r="D1608" s="644" t="s">
        <v>3336</v>
      </c>
      <c r="E1608" s="644" t="s">
        <v>3336</v>
      </c>
      <c r="F1608" s="4" t="s">
        <v>1558</v>
      </c>
      <c r="G1608" s="4" t="s">
        <v>3618</v>
      </c>
    </row>
    <row r="1609" spans="2:7" x14ac:dyDescent="0.3">
      <c r="B1609" s="18" t="s">
        <v>517</v>
      </c>
      <c r="C1609" s="19" t="s">
        <v>517</v>
      </c>
      <c r="D1609" s="644" t="s">
        <v>3337</v>
      </c>
      <c r="E1609" s="644" t="s">
        <v>3337</v>
      </c>
      <c r="F1609" s="4">
        <v>0</v>
      </c>
      <c r="G1609" s="4">
        <v>0</v>
      </c>
    </row>
    <row r="1610" spans="2:7" x14ac:dyDescent="0.3">
      <c r="B1610" s="18" t="s">
        <v>517</v>
      </c>
      <c r="C1610" s="19" t="s">
        <v>517</v>
      </c>
      <c r="D1610" s="644" t="s">
        <v>3338</v>
      </c>
      <c r="E1610" s="644" t="s">
        <v>3338</v>
      </c>
      <c r="F1610" s="4">
        <v>0</v>
      </c>
      <c r="G1610" s="4">
        <v>0</v>
      </c>
    </row>
    <row r="1611" spans="2:7" x14ac:dyDescent="0.3">
      <c r="B1611" s="18" t="s">
        <v>517</v>
      </c>
      <c r="C1611" s="19" t="s">
        <v>517</v>
      </c>
      <c r="D1611" s="644" t="s">
        <v>3339</v>
      </c>
      <c r="E1611" s="644" t="s">
        <v>3339</v>
      </c>
      <c r="F1611" s="4">
        <v>0</v>
      </c>
      <c r="G1611" s="4" t="s">
        <v>3619</v>
      </c>
    </row>
    <row r="1612" spans="2:7" x14ac:dyDescent="0.3">
      <c r="B1612" s="18" t="s">
        <v>517</v>
      </c>
      <c r="C1612" s="19" t="s">
        <v>517</v>
      </c>
      <c r="D1612" s="644" t="s">
        <v>3340</v>
      </c>
      <c r="E1612" s="644" t="s">
        <v>3340</v>
      </c>
      <c r="F1612" s="4">
        <v>0</v>
      </c>
      <c r="G1612" s="4">
        <v>0</v>
      </c>
    </row>
    <row r="1613" spans="2:7" x14ac:dyDescent="0.3">
      <c r="B1613" s="18" t="s">
        <v>517</v>
      </c>
      <c r="C1613" s="19" t="s">
        <v>517</v>
      </c>
      <c r="D1613" s="644" t="s">
        <v>3341</v>
      </c>
      <c r="E1613" s="644" t="s">
        <v>3341</v>
      </c>
      <c r="F1613" s="4">
        <v>0</v>
      </c>
      <c r="G1613" s="4">
        <v>0</v>
      </c>
    </row>
    <row r="1614" spans="2:7" x14ac:dyDescent="0.3">
      <c r="B1614" s="18" t="s">
        <v>517</v>
      </c>
      <c r="C1614" s="19" t="s">
        <v>517</v>
      </c>
      <c r="D1614" s="644" t="s">
        <v>3342</v>
      </c>
      <c r="E1614" s="644" t="s">
        <v>3342</v>
      </c>
      <c r="F1614" s="4">
        <v>0</v>
      </c>
      <c r="G1614" s="4">
        <v>0</v>
      </c>
    </row>
    <row r="1615" spans="2:7" x14ac:dyDescent="0.3">
      <c r="B1615" s="18" t="s">
        <v>517</v>
      </c>
      <c r="C1615" s="19" t="s">
        <v>517</v>
      </c>
      <c r="D1615" s="644" t="s">
        <v>3343</v>
      </c>
      <c r="E1615" s="644" t="s">
        <v>3343</v>
      </c>
      <c r="F1615" s="4">
        <v>0</v>
      </c>
      <c r="G1615" s="4">
        <v>0</v>
      </c>
    </row>
    <row r="1616" spans="2:7" x14ac:dyDescent="0.3">
      <c r="B1616" s="18" t="s">
        <v>517</v>
      </c>
      <c r="C1616" s="19" t="s">
        <v>517</v>
      </c>
      <c r="D1616" s="644" t="s">
        <v>3344</v>
      </c>
      <c r="E1616" s="644" t="s">
        <v>3344</v>
      </c>
      <c r="F1616" s="4">
        <v>0</v>
      </c>
      <c r="G1616" s="4">
        <v>0</v>
      </c>
    </row>
    <row r="1617" spans="2:7" x14ac:dyDescent="0.3">
      <c r="B1617" s="18" t="s">
        <v>517</v>
      </c>
      <c r="C1617" s="19" t="s">
        <v>517</v>
      </c>
      <c r="D1617" s="644" t="s">
        <v>3345</v>
      </c>
      <c r="E1617" s="644" t="s">
        <v>3345</v>
      </c>
      <c r="F1617" s="4">
        <v>0</v>
      </c>
      <c r="G1617" s="4">
        <v>0</v>
      </c>
    </row>
    <row r="1618" spans="2:7" x14ac:dyDescent="0.3">
      <c r="B1618" s="18" t="s">
        <v>517</v>
      </c>
      <c r="C1618" s="19" t="s">
        <v>517</v>
      </c>
      <c r="D1618" s="644" t="s">
        <v>3346</v>
      </c>
      <c r="E1618" s="644" t="s">
        <v>3346</v>
      </c>
      <c r="F1618" s="4">
        <v>0</v>
      </c>
      <c r="G1618" s="4">
        <v>0</v>
      </c>
    </row>
    <row r="1619" spans="2:7" x14ac:dyDescent="0.3">
      <c r="B1619" s="18" t="s">
        <v>517</v>
      </c>
      <c r="C1619" s="19" t="s">
        <v>517</v>
      </c>
      <c r="D1619" s="644" t="s">
        <v>3347</v>
      </c>
      <c r="E1619" s="644" t="s">
        <v>3347</v>
      </c>
      <c r="F1619" s="4">
        <v>0</v>
      </c>
      <c r="G1619" s="4">
        <v>0</v>
      </c>
    </row>
    <row r="1620" spans="2:7" x14ac:dyDescent="0.3">
      <c r="B1620" s="18" t="s">
        <v>517</v>
      </c>
      <c r="C1620" s="19" t="s">
        <v>517</v>
      </c>
      <c r="D1620" s="644" t="s">
        <v>3348</v>
      </c>
      <c r="E1620" s="644" t="s">
        <v>3348</v>
      </c>
      <c r="F1620" s="4">
        <v>0</v>
      </c>
      <c r="G1620" s="4">
        <v>0</v>
      </c>
    </row>
    <row r="1621" spans="2:7" x14ac:dyDescent="0.3">
      <c r="B1621" s="18" t="s">
        <v>517</v>
      </c>
      <c r="C1621" s="19" t="s">
        <v>517</v>
      </c>
      <c r="D1621" s="644" t="s">
        <v>3349</v>
      </c>
      <c r="E1621" s="644" t="s">
        <v>3349</v>
      </c>
      <c r="F1621" s="4">
        <v>0</v>
      </c>
      <c r="G1621" s="4">
        <v>0</v>
      </c>
    </row>
    <row r="1622" spans="2:7" x14ac:dyDescent="0.3">
      <c r="B1622" s="642" t="s">
        <v>3313</v>
      </c>
      <c r="C1622" s="642" t="s">
        <v>3313</v>
      </c>
      <c r="D1622" s="642" t="s">
        <v>3313</v>
      </c>
      <c r="E1622" s="642" t="s">
        <v>3313</v>
      </c>
      <c r="F1622" s="10" t="s">
        <v>2960</v>
      </c>
      <c r="G1622" s="10" t="s">
        <v>3620</v>
      </c>
    </row>
    <row r="1623" spans="2:7" x14ac:dyDescent="0.3">
      <c r="B1623" s="643" t="s">
        <v>517</v>
      </c>
      <c r="C1623" s="643" t="s">
        <v>517</v>
      </c>
      <c r="D1623" s="643" t="s">
        <v>517</v>
      </c>
      <c r="E1623" s="643" t="s">
        <v>517</v>
      </c>
      <c r="F1623" s="4" t="s">
        <v>517</v>
      </c>
      <c r="G1623" s="4" t="s">
        <v>517</v>
      </c>
    </row>
    <row r="1624" spans="2:7" x14ac:dyDescent="0.3">
      <c r="B1624" s="642" t="s">
        <v>3314</v>
      </c>
      <c r="C1624" s="642" t="s">
        <v>3314</v>
      </c>
      <c r="D1624" s="642" t="s">
        <v>3314</v>
      </c>
      <c r="E1624" s="642" t="s">
        <v>3314</v>
      </c>
      <c r="F1624" s="10" t="s">
        <v>517</v>
      </c>
      <c r="G1624" s="10" t="s">
        <v>517</v>
      </c>
    </row>
    <row r="1625" spans="2:7" x14ac:dyDescent="0.3">
      <c r="B1625" s="17" t="s">
        <v>517</v>
      </c>
      <c r="C1625" s="645" t="s">
        <v>3322</v>
      </c>
      <c r="D1625" s="645" t="s">
        <v>3322</v>
      </c>
      <c r="E1625" s="645" t="s">
        <v>3322</v>
      </c>
      <c r="F1625" s="10">
        <v>0</v>
      </c>
      <c r="G1625" s="10">
        <v>0</v>
      </c>
    </row>
    <row r="1626" spans="2:7" x14ac:dyDescent="0.3">
      <c r="B1626" s="18" t="s">
        <v>517</v>
      </c>
      <c r="C1626" s="19" t="s">
        <v>517</v>
      </c>
      <c r="D1626" s="644" t="s">
        <v>3350</v>
      </c>
      <c r="E1626" s="644" t="s">
        <v>3350</v>
      </c>
      <c r="F1626" s="4">
        <v>0</v>
      </c>
      <c r="G1626" s="4">
        <v>0</v>
      </c>
    </row>
    <row r="1627" spans="2:7" x14ac:dyDescent="0.3">
      <c r="B1627" s="18" t="s">
        <v>517</v>
      </c>
      <c r="C1627" s="19" t="s">
        <v>517</v>
      </c>
      <c r="D1627" s="644" t="s">
        <v>3351</v>
      </c>
      <c r="E1627" s="644" t="s">
        <v>3351</v>
      </c>
      <c r="F1627" s="4">
        <v>0</v>
      </c>
      <c r="G1627" s="4">
        <v>0</v>
      </c>
    </row>
    <row r="1628" spans="2:7" x14ac:dyDescent="0.3">
      <c r="B1628" s="18" t="s">
        <v>517</v>
      </c>
      <c r="C1628" s="19" t="s">
        <v>517</v>
      </c>
      <c r="D1628" s="644" t="s">
        <v>3352</v>
      </c>
      <c r="E1628" s="644" t="s">
        <v>3352</v>
      </c>
      <c r="F1628" s="4">
        <v>0</v>
      </c>
      <c r="G1628" s="4">
        <v>0</v>
      </c>
    </row>
    <row r="1629" spans="2:7" x14ac:dyDescent="0.3">
      <c r="B1629" s="643" t="s">
        <v>517</v>
      </c>
      <c r="C1629" s="643" t="s">
        <v>517</v>
      </c>
      <c r="D1629" s="643" t="s">
        <v>517</v>
      </c>
      <c r="E1629" s="643" t="s">
        <v>517</v>
      </c>
      <c r="F1629" s="4" t="s">
        <v>517</v>
      </c>
      <c r="G1629" s="4" t="s">
        <v>517</v>
      </c>
    </row>
    <row r="1630" spans="2:7" x14ac:dyDescent="0.3">
      <c r="B1630" s="17" t="s">
        <v>517</v>
      </c>
      <c r="C1630" s="645" t="s">
        <v>3323</v>
      </c>
      <c r="D1630" s="645" t="s">
        <v>3323</v>
      </c>
      <c r="E1630" s="645" t="s">
        <v>3323</v>
      </c>
      <c r="F1630" s="10" t="s">
        <v>2960</v>
      </c>
      <c r="G1630" s="10" t="s">
        <v>3620</v>
      </c>
    </row>
    <row r="1631" spans="2:7" x14ac:dyDescent="0.3">
      <c r="B1631" s="18" t="s">
        <v>517</v>
      </c>
      <c r="C1631" s="19" t="s">
        <v>517</v>
      </c>
      <c r="D1631" s="644" t="s">
        <v>3350</v>
      </c>
      <c r="E1631" s="644" t="s">
        <v>3350</v>
      </c>
      <c r="F1631" s="4" t="s">
        <v>1578</v>
      </c>
      <c r="G1631" s="4" t="s">
        <v>3621</v>
      </c>
    </row>
    <row r="1632" spans="2:7" x14ac:dyDescent="0.3">
      <c r="B1632" s="18" t="s">
        <v>517</v>
      </c>
      <c r="C1632" s="19" t="s">
        <v>517</v>
      </c>
      <c r="D1632" s="644" t="s">
        <v>3351</v>
      </c>
      <c r="E1632" s="644" t="s">
        <v>3351</v>
      </c>
      <c r="F1632" s="4" t="s">
        <v>3419</v>
      </c>
      <c r="G1632" s="4" t="s">
        <v>3622</v>
      </c>
    </row>
    <row r="1633" spans="2:7" x14ac:dyDescent="0.3">
      <c r="B1633" s="18" t="s">
        <v>517</v>
      </c>
      <c r="C1633" s="19" t="s">
        <v>517</v>
      </c>
      <c r="D1633" s="644" t="s">
        <v>3353</v>
      </c>
      <c r="E1633" s="644" t="s">
        <v>3353</v>
      </c>
      <c r="F1633" s="4" t="s">
        <v>762</v>
      </c>
      <c r="G1633" s="4" t="s">
        <v>3623</v>
      </c>
    </row>
    <row r="1634" spans="2:7" x14ac:dyDescent="0.3">
      <c r="B1634" s="642" t="s">
        <v>3315</v>
      </c>
      <c r="C1634" s="642" t="s">
        <v>3315</v>
      </c>
      <c r="D1634" s="642" t="s">
        <v>3315</v>
      </c>
      <c r="E1634" s="642" t="s">
        <v>3315</v>
      </c>
      <c r="F1634" s="10" t="s">
        <v>3420</v>
      </c>
      <c r="G1634" s="10" t="s">
        <v>3624</v>
      </c>
    </row>
    <row r="1635" spans="2:7" x14ac:dyDescent="0.3">
      <c r="B1635" s="643" t="s">
        <v>517</v>
      </c>
      <c r="C1635" s="643" t="s">
        <v>517</v>
      </c>
      <c r="D1635" s="643" t="s">
        <v>517</v>
      </c>
      <c r="E1635" s="643" t="s">
        <v>517</v>
      </c>
      <c r="F1635" s="4" t="s">
        <v>517</v>
      </c>
      <c r="G1635" s="4" t="s">
        <v>517</v>
      </c>
    </row>
    <row r="1636" spans="2:7" x14ac:dyDescent="0.3">
      <c r="B1636" s="642" t="s">
        <v>3316</v>
      </c>
      <c r="C1636" s="642" t="s">
        <v>3316</v>
      </c>
      <c r="D1636" s="642" t="s">
        <v>3316</v>
      </c>
      <c r="E1636" s="642" t="s">
        <v>3316</v>
      </c>
      <c r="F1636" s="10" t="s">
        <v>517</v>
      </c>
      <c r="G1636" s="10" t="s">
        <v>517</v>
      </c>
    </row>
    <row r="1637" spans="2:7" x14ac:dyDescent="0.3">
      <c r="B1637" s="17" t="s">
        <v>517</v>
      </c>
      <c r="C1637" s="645" t="s">
        <v>3322</v>
      </c>
      <c r="D1637" s="645" t="s">
        <v>3322</v>
      </c>
      <c r="E1637" s="645" t="s">
        <v>3322</v>
      </c>
      <c r="F1637" s="10">
        <v>0</v>
      </c>
      <c r="G1637" s="10">
        <v>0</v>
      </c>
    </row>
    <row r="1638" spans="2:7" x14ac:dyDescent="0.3">
      <c r="B1638" s="18" t="s">
        <v>517</v>
      </c>
      <c r="C1638" s="19" t="s">
        <v>517</v>
      </c>
      <c r="D1638" s="644" t="s">
        <v>3354</v>
      </c>
      <c r="E1638" s="644" t="s">
        <v>3354</v>
      </c>
      <c r="F1638" s="4">
        <v>0</v>
      </c>
      <c r="G1638" s="4">
        <v>0</v>
      </c>
    </row>
    <row r="1639" spans="2:7" x14ac:dyDescent="0.3">
      <c r="B1639" s="18" t="s">
        <v>517</v>
      </c>
      <c r="C1639" s="19" t="s">
        <v>517</v>
      </c>
      <c r="D1639" s="19" t="s">
        <v>517</v>
      </c>
      <c r="E1639" s="20" t="s">
        <v>3358</v>
      </c>
      <c r="F1639" s="4">
        <v>0</v>
      </c>
      <c r="G1639" s="4">
        <v>0</v>
      </c>
    </row>
    <row r="1640" spans="2:7" x14ac:dyDescent="0.3">
      <c r="B1640" s="18" t="s">
        <v>517</v>
      </c>
      <c r="C1640" s="19" t="s">
        <v>517</v>
      </c>
      <c r="D1640" s="19" t="s">
        <v>517</v>
      </c>
      <c r="E1640" s="20" t="s">
        <v>3359</v>
      </c>
      <c r="F1640" s="4">
        <v>0</v>
      </c>
      <c r="G1640" s="4">
        <v>0</v>
      </c>
    </row>
    <row r="1641" spans="2:7" x14ac:dyDescent="0.3">
      <c r="B1641" s="18" t="s">
        <v>517</v>
      </c>
      <c r="C1641" s="19" t="s">
        <v>517</v>
      </c>
      <c r="D1641" s="644" t="s">
        <v>3355</v>
      </c>
      <c r="E1641" s="644" t="s">
        <v>3355</v>
      </c>
      <c r="F1641" s="4">
        <v>0</v>
      </c>
      <c r="G1641" s="4">
        <v>0</v>
      </c>
    </row>
    <row r="1642" spans="2:7" x14ac:dyDescent="0.3">
      <c r="B1642" s="643" t="s">
        <v>517</v>
      </c>
      <c r="C1642" s="643" t="s">
        <v>517</v>
      </c>
      <c r="D1642" s="643" t="s">
        <v>517</v>
      </c>
      <c r="E1642" s="643" t="s">
        <v>517</v>
      </c>
      <c r="F1642" s="4" t="s">
        <v>517</v>
      </c>
      <c r="G1642" s="4" t="s">
        <v>517</v>
      </c>
    </row>
    <row r="1643" spans="2:7" x14ac:dyDescent="0.3">
      <c r="B1643" s="17" t="s">
        <v>517</v>
      </c>
      <c r="C1643" s="645" t="s">
        <v>3323</v>
      </c>
      <c r="D1643" s="645" t="s">
        <v>3323</v>
      </c>
      <c r="E1643" s="645" t="s">
        <v>3323</v>
      </c>
      <c r="F1643" s="10">
        <v>0</v>
      </c>
      <c r="G1643" s="10">
        <v>0</v>
      </c>
    </row>
    <row r="1644" spans="2:7" x14ac:dyDescent="0.3">
      <c r="B1644" s="18" t="s">
        <v>517</v>
      </c>
      <c r="C1644" s="19" t="s">
        <v>517</v>
      </c>
      <c r="D1644" s="644" t="s">
        <v>3356</v>
      </c>
      <c r="E1644" s="644" t="s">
        <v>3356</v>
      </c>
      <c r="F1644" s="4">
        <v>0</v>
      </c>
      <c r="G1644" s="4">
        <v>0</v>
      </c>
    </row>
    <row r="1645" spans="2:7" x14ac:dyDescent="0.3">
      <c r="B1645" s="18" t="s">
        <v>517</v>
      </c>
      <c r="C1645" s="19" t="s">
        <v>517</v>
      </c>
      <c r="D1645" s="19" t="s">
        <v>517</v>
      </c>
      <c r="E1645" s="20" t="s">
        <v>3358</v>
      </c>
      <c r="F1645" s="4">
        <v>0</v>
      </c>
      <c r="G1645" s="4">
        <v>0</v>
      </c>
    </row>
    <row r="1646" spans="2:7" x14ac:dyDescent="0.3">
      <c r="B1646" s="18" t="s">
        <v>517</v>
      </c>
      <c r="C1646" s="19" t="s">
        <v>517</v>
      </c>
      <c r="D1646" s="19" t="s">
        <v>517</v>
      </c>
      <c r="E1646" s="20" t="s">
        <v>3359</v>
      </c>
      <c r="F1646" s="4">
        <v>0</v>
      </c>
      <c r="G1646" s="4">
        <v>0</v>
      </c>
    </row>
    <row r="1647" spans="2:7" x14ac:dyDescent="0.3">
      <c r="B1647" s="18" t="s">
        <v>517</v>
      </c>
      <c r="C1647" s="19" t="s">
        <v>517</v>
      </c>
      <c r="D1647" s="644" t="s">
        <v>3357</v>
      </c>
      <c r="E1647" s="644" t="s">
        <v>3357</v>
      </c>
      <c r="F1647" s="4">
        <v>0</v>
      </c>
      <c r="G1647" s="4">
        <v>0</v>
      </c>
    </row>
    <row r="1648" spans="2:7" x14ac:dyDescent="0.3">
      <c r="B1648" s="642" t="s">
        <v>3317</v>
      </c>
      <c r="C1648" s="642" t="s">
        <v>3317</v>
      </c>
      <c r="D1648" s="642" t="s">
        <v>3317</v>
      </c>
      <c r="E1648" s="642" t="s">
        <v>3317</v>
      </c>
      <c r="F1648" s="10">
        <v>0</v>
      </c>
      <c r="G1648" s="10">
        <v>0</v>
      </c>
    </row>
    <row r="1649" spans="2:8" x14ac:dyDescent="0.3">
      <c r="B1649" s="643" t="s">
        <v>517</v>
      </c>
      <c r="C1649" s="643" t="s">
        <v>517</v>
      </c>
      <c r="D1649" s="643" t="s">
        <v>517</v>
      </c>
      <c r="E1649" s="643" t="s">
        <v>517</v>
      </c>
      <c r="F1649" s="4" t="s">
        <v>517</v>
      </c>
      <c r="G1649" s="4" t="s">
        <v>517</v>
      </c>
    </row>
    <row r="1650" spans="2:8" x14ac:dyDescent="0.3">
      <c r="B1650" s="642" t="s">
        <v>3318</v>
      </c>
      <c r="C1650" s="642" t="s">
        <v>3318</v>
      </c>
      <c r="D1650" s="642" t="s">
        <v>3318</v>
      </c>
      <c r="E1650" s="642" t="s">
        <v>3318</v>
      </c>
      <c r="F1650" s="10">
        <v>0</v>
      </c>
      <c r="G1650" s="10">
        <v>0</v>
      </c>
    </row>
    <row r="1651" spans="2:8" x14ac:dyDescent="0.3">
      <c r="B1651" s="643" t="s">
        <v>517</v>
      </c>
      <c r="C1651" s="643" t="s">
        <v>517</v>
      </c>
      <c r="D1651" s="643" t="s">
        <v>517</v>
      </c>
      <c r="E1651" s="643" t="s">
        <v>517</v>
      </c>
      <c r="F1651" s="4" t="s">
        <v>517</v>
      </c>
      <c r="G1651" s="4" t="s">
        <v>517</v>
      </c>
    </row>
    <row r="1652" spans="2:8" x14ac:dyDescent="0.3">
      <c r="B1652" s="642" t="s">
        <v>3319</v>
      </c>
      <c r="C1652" s="642" t="s">
        <v>3319</v>
      </c>
      <c r="D1652" s="642" t="s">
        <v>3319</v>
      </c>
      <c r="E1652" s="642" t="s">
        <v>3319</v>
      </c>
      <c r="F1652" s="10">
        <v>0</v>
      </c>
      <c r="G1652" s="10">
        <v>0</v>
      </c>
    </row>
    <row r="1653" spans="2:8" x14ac:dyDescent="0.3">
      <c r="B1653" s="643" t="s">
        <v>517</v>
      </c>
      <c r="C1653" s="643" t="s">
        <v>517</v>
      </c>
      <c r="D1653" s="643" t="s">
        <v>517</v>
      </c>
      <c r="E1653" s="643" t="s">
        <v>517</v>
      </c>
      <c r="F1653" s="4" t="s">
        <v>517</v>
      </c>
      <c r="G1653" s="4" t="s">
        <v>517</v>
      </c>
    </row>
    <row r="1654" spans="2:8" x14ac:dyDescent="0.3">
      <c r="B1654" s="642" t="s">
        <v>3320</v>
      </c>
      <c r="C1654" s="642" t="s">
        <v>3320</v>
      </c>
      <c r="D1654" s="642" t="s">
        <v>3320</v>
      </c>
      <c r="E1654" s="642" t="s">
        <v>3320</v>
      </c>
      <c r="F1654" s="10">
        <v>0</v>
      </c>
      <c r="G1654" s="10">
        <v>0</v>
      </c>
    </row>
    <row r="1655" spans="2:8" x14ac:dyDescent="0.3">
      <c r="B1655" s="643" t="s">
        <v>517</v>
      </c>
      <c r="C1655" s="643" t="s">
        <v>517</v>
      </c>
      <c r="D1655" s="643" t="s">
        <v>517</v>
      </c>
      <c r="E1655" s="643" t="s">
        <v>517</v>
      </c>
      <c r="F1655" s="4" t="s">
        <v>517</v>
      </c>
      <c r="G1655" s="4" t="s">
        <v>517</v>
      </c>
    </row>
    <row r="1656" spans="2:8" x14ac:dyDescent="0.3">
      <c r="B1656" s="21" t="s">
        <v>517</v>
      </c>
      <c r="C1656" s="21" t="s">
        <v>517</v>
      </c>
      <c r="D1656" s="21" t="s">
        <v>517</v>
      </c>
      <c r="E1656" s="21" t="s">
        <v>517</v>
      </c>
      <c r="F1656" s="24" t="s">
        <v>517</v>
      </c>
      <c r="G1656" s="24" t="s">
        <v>517</v>
      </c>
    </row>
    <row r="1657" spans="2:8" x14ac:dyDescent="0.3">
      <c r="B1657" s="22" t="s">
        <v>517</v>
      </c>
      <c r="C1657" s="22" t="s">
        <v>517</v>
      </c>
      <c r="D1657" s="22" t="s">
        <v>517</v>
      </c>
      <c r="E1657" s="22" t="s">
        <v>517</v>
      </c>
      <c r="F1657" s="25" t="s">
        <v>517</v>
      </c>
      <c r="G1657" s="25" t="s">
        <v>517</v>
      </c>
    </row>
    <row r="1658" spans="2:8" x14ac:dyDescent="0.3">
      <c r="B1658" s="23" t="s">
        <v>517</v>
      </c>
      <c r="C1658" s="23" t="s">
        <v>517</v>
      </c>
      <c r="D1658" s="23" t="s">
        <v>517</v>
      </c>
      <c r="E1658" s="23" t="s">
        <v>517</v>
      </c>
      <c r="F1658" s="26" t="s">
        <v>517</v>
      </c>
      <c r="G1658" s="26" t="s">
        <v>517</v>
      </c>
    </row>
    <row r="1659" spans="2:8" x14ac:dyDescent="0.3">
      <c r="B1659" s="646" t="s">
        <v>24</v>
      </c>
      <c r="C1659" s="646" t="s">
        <v>24</v>
      </c>
      <c r="D1659" s="646" t="s">
        <v>24</v>
      </c>
      <c r="E1659" s="646" t="s">
        <v>24</v>
      </c>
      <c r="F1659" s="646" t="s">
        <v>24</v>
      </c>
      <c r="G1659" s="646" t="s">
        <v>24</v>
      </c>
      <c r="H1659" s="27"/>
    </row>
    <row r="1660" spans="2:8" x14ac:dyDescent="0.3">
      <c r="B1660" s="647" t="s">
        <v>3308</v>
      </c>
      <c r="C1660" s="647" t="s">
        <v>3308</v>
      </c>
      <c r="D1660" s="647" t="s">
        <v>3308</v>
      </c>
      <c r="E1660" s="647" t="s">
        <v>3308</v>
      </c>
      <c r="F1660" s="647" t="s">
        <v>3308</v>
      </c>
      <c r="G1660" s="647" t="s">
        <v>3308</v>
      </c>
      <c r="H1660" s="27"/>
    </row>
    <row r="1661" spans="2:8" x14ac:dyDescent="0.3">
      <c r="B1661" s="647" t="s">
        <v>3309</v>
      </c>
      <c r="C1661" s="647" t="s">
        <v>3309</v>
      </c>
      <c r="D1661" s="647" t="s">
        <v>3309</v>
      </c>
      <c r="E1661" s="647" t="s">
        <v>3309</v>
      </c>
      <c r="F1661" s="647" t="s">
        <v>3309</v>
      </c>
      <c r="G1661" s="647" t="s">
        <v>3309</v>
      </c>
      <c r="H1661" s="27"/>
    </row>
    <row r="1662" spans="2:8" x14ac:dyDescent="0.3">
      <c r="B1662" s="648" t="s">
        <v>3310</v>
      </c>
      <c r="C1662" s="648" t="s">
        <v>3310</v>
      </c>
      <c r="D1662" s="648" t="s">
        <v>3310</v>
      </c>
      <c r="E1662" s="648" t="s">
        <v>3310</v>
      </c>
      <c r="F1662" s="648" t="s">
        <v>3310</v>
      </c>
      <c r="G1662" s="648" t="s">
        <v>3310</v>
      </c>
      <c r="H1662" s="27"/>
    </row>
    <row r="1663" spans="2:8" x14ac:dyDescent="0.3">
      <c r="B1663" s="641" t="s">
        <v>3311</v>
      </c>
      <c r="C1663" s="641" t="s">
        <v>3311</v>
      </c>
      <c r="D1663" s="641" t="s">
        <v>3311</v>
      </c>
      <c r="E1663" s="641" t="s">
        <v>3311</v>
      </c>
      <c r="F1663" s="14">
        <v>2026</v>
      </c>
      <c r="G1663" s="14">
        <v>2025</v>
      </c>
    </row>
    <row r="1664" spans="2:8" x14ac:dyDescent="0.3">
      <c r="B1664" s="642" t="s">
        <v>3312</v>
      </c>
      <c r="C1664" s="642" t="s">
        <v>3312</v>
      </c>
      <c r="D1664" s="642" t="s">
        <v>3312</v>
      </c>
      <c r="E1664" s="642" t="s">
        <v>3312</v>
      </c>
      <c r="F1664" s="10" t="s">
        <v>517</v>
      </c>
      <c r="G1664" s="10" t="s">
        <v>517</v>
      </c>
    </row>
    <row r="1665" spans="2:7" x14ac:dyDescent="0.3">
      <c r="B1665" s="17" t="s">
        <v>517</v>
      </c>
      <c r="C1665" s="645" t="s">
        <v>3322</v>
      </c>
      <c r="D1665" s="645" t="s">
        <v>3322</v>
      </c>
      <c r="E1665" s="645" t="s">
        <v>3322</v>
      </c>
      <c r="F1665" s="10" t="s">
        <v>77</v>
      </c>
      <c r="G1665" s="10" t="s">
        <v>3625</v>
      </c>
    </row>
    <row r="1666" spans="2:7" x14ac:dyDescent="0.3">
      <c r="B1666" s="18" t="s">
        <v>517</v>
      </c>
      <c r="C1666" s="19" t="s">
        <v>517</v>
      </c>
      <c r="D1666" s="644" t="s">
        <v>3324</v>
      </c>
      <c r="E1666" s="644" t="s">
        <v>3324</v>
      </c>
      <c r="F1666" s="4">
        <v>0</v>
      </c>
      <c r="G1666" s="4">
        <v>0</v>
      </c>
    </row>
    <row r="1667" spans="2:7" x14ac:dyDescent="0.3">
      <c r="B1667" s="18" t="s">
        <v>517</v>
      </c>
      <c r="C1667" s="19" t="s">
        <v>517</v>
      </c>
      <c r="D1667" s="644" t="s">
        <v>3325</v>
      </c>
      <c r="E1667" s="644" t="s">
        <v>3325</v>
      </c>
      <c r="F1667" s="4">
        <v>0</v>
      </c>
      <c r="G1667" s="4">
        <v>0</v>
      </c>
    </row>
    <row r="1668" spans="2:7" x14ac:dyDescent="0.3">
      <c r="B1668" s="18" t="s">
        <v>517</v>
      </c>
      <c r="C1668" s="19" t="s">
        <v>517</v>
      </c>
      <c r="D1668" s="644" t="s">
        <v>3326</v>
      </c>
      <c r="E1668" s="644" t="s">
        <v>3326</v>
      </c>
      <c r="F1668" s="4">
        <v>0</v>
      </c>
      <c r="G1668" s="4">
        <v>0</v>
      </c>
    </row>
    <row r="1669" spans="2:7" x14ac:dyDescent="0.3">
      <c r="B1669" s="18" t="s">
        <v>517</v>
      </c>
      <c r="C1669" s="19" t="s">
        <v>517</v>
      </c>
      <c r="D1669" s="644" t="s">
        <v>3327</v>
      </c>
      <c r="E1669" s="644" t="s">
        <v>3327</v>
      </c>
      <c r="F1669" s="4">
        <v>0</v>
      </c>
      <c r="G1669" s="4">
        <v>0</v>
      </c>
    </row>
    <row r="1670" spans="2:7" x14ac:dyDescent="0.3">
      <c r="B1670" s="18" t="s">
        <v>517</v>
      </c>
      <c r="C1670" s="19" t="s">
        <v>517</v>
      </c>
      <c r="D1670" s="644" t="s">
        <v>3328</v>
      </c>
      <c r="E1670" s="644" t="s">
        <v>3328</v>
      </c>
      <c r="F1670" s="4">
        <v>0</v>
      </c>
      <c r="G1670" s="4">
        <v>0</v>
      </c>
    </row>
    <row r="1671" spans="2:7" x14ac:dyDescent="0.3">
      <c r="B1671" s="18" t="s">
        <v>517</v>
      </c>
      <c r="C1671" s="19" t="s">
        <v>517</v>
      </c>
      <c r="D1671" s="644" t="s">
        <v>3329</v>
      </c>
      <c r="E1671" s="644" t="s">
        <v>3329</v>
      </c>
      <c r="F1671" s="4">
        <v>0</v>
      </c>
      <c r="G1671" s="4">
        <v>0</v>
      </c>
    </row>
    <row r="1672" spans="2:7" x14ac:dyDescent="0.3">
      <c r="B1672" s="18" t="s">
        <v>517</v>
      </c>
      <c r="C1672" s="19" t="s">
        <v>517</v>
      </c>
      <c r="D1672" s="644" t="s">
        <v>3330</v>
      </c>
      <c r="E1672" s="644" t="s">
        <v>3330</v>
      </c>
      <c r="F1672" s="4" t="s">
        <v>3421</v>
      </c>
      <c r="G1672" s="4" t="s">
        <v>3626</v>
      </c>
    </row>
    <row r="1673" spans="2:7" x14ac:dyDescent="0.3">
      <c r="B1673" s="18" t="s">
        <v>517</v>
      </c>
      <c r="C1673" s="19" t="s">
        <v>517</v>
      </c>
      <c r="D1673" s="644" t="s">
        <v>3331</v>
      </c>
      <c r="E1673" s="644" t="s">
        <v>3331</v>
      </c>
      <c r="F1673" s="4">
        <v>0</v>
      </c>
      <c r="G1673" s="4">
        <v>0</v>
      </c>
    </row>
    <row r="1674" spans="2:7" x14ac:dyDescent="0.3">
      <c r="B1674" s="18" t="s">
        <v>517</v>
      </c>
      <c r="C1674" s="19" t="s">
        <v>517</v>
      </c>
      <c r="D1674" s="644" t="s">
        <v>3332</v>
      </c>
      <c r="E1674" s="644" t="s">
        <v>3332</v>
      </c>
      <c r="F1674" s="4" t="s">
        <v>3422</v>
      </c>
      <c r="G1674" s="4" t="s">
        <v>3627</v>
      </c>
    </row>
    <row r="1675" spans="2:7" x14ac:dyDescent="0.3">
      <c r="B1675" s="18" t="s">
        <v>517</v>
      </c>
      <c r="C1675" s="19" t="s">
        <v>517</v>
      </c>
      <c r="D1675" s="644" t="s">
        <v>3333</v>
      </c>
      <c r="E1675" s="644" t="s">
        <v>3333</v>
      </c>
      <c r="F1675" s="4">
        <v>0</v>
      </c>
      <c r="G1675" s="4">
        <v>0</v>
      </c>
    </row>
    <row r="1676" spans="2:7" x14ac:dyDescent="0.3">
      <c r="B1676" s="643" t="s">
        <v>517</v>
      </c>
      <c r="C1676" s="643" t="s">
        <v>517</v>
      </c>
      <c r="D1676" s="643" t="s">
        <v>517</v>
      </c>
      <c r="E1676" s="643" t="s">
        <v>517</v>
      </c>
      <c r="F1676" s="4" t="s">
        <v>517</v>
      </c>
      <c r="G1676" s="4" t="s">
        <v>517</v>
      </c>
    </row>
    <row r="1677" spans="2:7" x14ac:dyDescent="0.3">
      <c r="B1677" s="17" t="s">
        <v>517</v>
      </c>
      <c r="C1677" s="645" t="s">
        <v>3323</v>
      </c>
      <c r="D1677" s="645" t="s">
        <v>3323</v>
      </c>
      <c r="E1677" s="645" t="s">
        <v>3323</v>
      </c>
      <c r="F1677" s="10" t="s">
        <v>2937</v>
      </c>
      <c r="G1677" s="10" t="s">
        <v>3628</v>
      </c>
    </row>
    <row r="1678" spans="2:7" x14ac:dyDescent="0.3">
      <c r="B1678" s="18" t="s">
        <v>517</v>
      </c>
      <c r="C1678" s="19" t="s">
        <v>517</v>
      </c>
      <c r="D1678" s="644" t="s">
        <v>3334</v>
      </c>
      <c r="E1678" s="644" t="s">
        <v>3334</v>
      </c>
      <c r="F1678" s="4" t="s">
        <v>1579</v>
      </c>
      <c r="G1678" s="4" t="s">
        <v>3629</v>
      </c>
    </row>
    <row r="1679" spans="2:7" x14ac:dyDescent="0.3">
      <c r="B1679" s="18" t="s">
        <v>517</v>
      </c>
      <c r="C1679" s="19" t="s">
        <v>517</v>
      </c>
      <c r="D1679" s="644" t="s">
        <v>3335</v>
      </c>
      <c r="E1679" s="644" t="s">
        <v>3335</v>
      </c>
      <c r="F1679" s="4" t="s">
        <v>1592</v>
      </c>
      <c r="G1679" s="4" t="s">
        <v>3630</v>
      </c>
    </row>
    <row r="1680" spans="2:7" x14ac:dyDescent="0.3">
      <c r="B1680" s="18" t="s">
        <v>517</v>
      </c>
      <c r="C1680" s="19" t="s">
        <v>517</v>
      </c>
      <c r="D1680" s="644" t="s">
        <v>3336</v>
      </c>
      <c r="E1680" s="644" t="s">
        <v>3336</v>
      </c>
      <c r="F1680" s="4" t="s">
        <v>1618</v>
      </c>
      <c r="G1680" s="4" t="s">
        <v>3631</v>
      </c>
    </row>
    <row r="1681" spans="2:7" x14ac:dyDescent="0.3">
      <c r="B1681" s="18" t="s">
        <v>517</v>
      </c>
      <c r="C1681" s="19" t="s">
        <v>517</v>
      </c>
      <c r="D1681" s="644" t="s">
        <v>3337</v>
      </c>
      <c r="E1681" s="644" t="s">
        <v>3337</v>
      </c>
      <c r="F1681" s="4">
        <v>0</v>
      </c>
      <c r="G1681" s="4">
        <v>0</v>
      </c>
    </row>
    <row r="1682" spans="2:7" x14ac:dyDescent="0.3">
      <c r="B1682" s="18" t="s">
        <v>517</v>
      </c>
      <c r="C1682" s="19" t="s">
        <v>517</v>
      </c>
      <c r="D1682" s="644" t="s">
        <v>3338</v>
      </c>
      <c r="E1682" s="644" t="s">
        <v>3338</v>
      </c>
      <c r="F1682" s="4">
        <v>0</v>
      </c>
      <c r="G1682" s="4">
        <v>0</v>
      </c>
    </row>
    <row r="1683" spans="2:7" x14ac:dyDescent="0.3">
      <c r="B1683" s="18" t="s">
        <v>517</v>
      </c>
      <c r="C1683" s="19" t="s">
        <v>517</v>
      </c>
      <c r="D1683" s="644" t="s">
        <v>3339</v>
      </c>
      <c r="E1683" s="644" t="s">
        <v>3339</v>
      </c>
      <c r="F1683" s="4">
        <v>0</v>
      </c>
      <c r="G1683" s="4">
        <v>0</v>
      </c>
    </row>
    <row r="1684" spans="2:7" x14ac:dyDescent="0.3">
      <c r="B1684" s="18" t="s">
        <v>517</v>
      </c>
      <c r="C1684" s="19" t="s">
        <v>517</v>
      </c>
      <c r="D1684" s="644" t="s">
        <v>3340</v>
      </c>
      <c r="E1684" s="644" t="s">
        <v>3340</v>
      </c>
      <c r="F1684" s="4" t="s">
        <v>1652</v>
      </c>
      <c r="G1684" s="4" t="s">
        <v>3632</v>
      </c>
    </row>
    <row r="1685" spans="2:7" x14ac:dyDescent="0.3">
      <c r="B1685" s="18" t="s">
        <v>517</v>
      </c>
      <c r="C1685" s="19" t="s">
        <v>517</v>
      </c>
      <c r="D1685" s="644" t="s">
        <v>3341</v>
      </c>
      <c r="E1685" s="644" t="s">
        <v>3341</v>
      </c>
      <c r="F1685" s="4">
        <v>0</v>
      </c>
      <c r="G1685" s="4">
        <v>0</v>
      </c>
    </row>
    <row r="1686" spans="2:7" x14ac:dyDescent="0.3">
      <c r="B1686" s="18" t="s">
        <v>517</v>
      </c>
      <c r="C1686" s="19" t="s">
        <v>517</v>
      </c>
      <c r="D1686" s="644" t="s">
        <v>3342</v>
      </c>
      <c r="E1686" s="644" t="s">
        <v>3342</v>
      </c>
      <c r="F1686" s="4">
        <v>0</v>
      </c>
      <c r="G1686" s="4">
        <v>0</v>
      </c>
    </row>
    <row r="1687" spans="2:7" x14ac:dyDescent="0.3">
      <c r="B1687" s="18" t="s">
        <v>517</v>
      </c>
      <c r="C1687" s="19" t="s">
        <v>517</v>
      </c>
      <c r="D1687" s="644" t="s">
        <v>3343</v>
      </c>
      <c r="E1687" s="644" t="s">
        <v>3343</v>
      </c>
      <c r="F1687" s="4">
        <v>0</v>
      </c>
      <c r="G1687" s="4">
        <v>0</v>
      </c>
    </row>
    <row r="1688" spans="2:7" x14ac:dyDescent="0.3">
      <c r="B1688" s="18" t="s">
        <v>517</v>
      </c>
      <c r="C1688" s="19" t="s">
        <v>517</v>
      </c>
      <c r="D1688" s="644" t="s">
        <v>3344</v>
      </c>
      <c r="E1688" s="644" t="s">
        <v>3344</v>
      </c>
      <c r="F1688" s="4">
        <v>0</v>
      </c>
      <c r="G1688" s="4">
        <v>0</v>
      </c>
    </row>
    <row r="1689" spans="2:7" x14ac:dyDescent="0.3">
      <c r="B1689" s="18" t="s">
        <v>517</v>
      </c>
      <c r="C1689" s="19" t="s">
        <v>517</v>
      </c>
      <c r="D1689" s="644" t="s">
        <v>3345</v>
      </c>
      <c r="E1689" s="644" t="s">
        <v>3345</v>
      </c>
      <c r="F1689" s="4">
        <v>0</v>
      </c>
      <c r="G1689" s="4">
        <v>0</v>
      </c>
    </row>
    <row r="1690" spans="2:7" x14ac:dyDescent="0.3">
      <c r="B1690" s="18" t="s">
        <v>517</v>
      </c>
      <c r="C1690" s="19" t="s">
        <v>517</v>
      </c>
      <c r="D1690" s="644" t="s">
        <v>3346</v>
      </c>
      <c r="E1690" s="644" t="s">
        <v>3346</v>
      </c>
      <c r="F1690" s="4">
        <v>0</v>
      </c>
      <c r="G1690" s="4">
        <v>0</v>
      </c>
    </row>
    <row r="1691" spans="2:7" x14ac:dyDescent="0.3">
      <c r="B1691" s="18" t="s">
        <v>517</v>
      </c>
      <c r="C1691" s="19" t="s">
        <v>517</v>
      </c>
      <c r="D1691" s="644" t="s">
        <v>3347</v>
      </c>
      <c r="E1691" s="644" t="s">
        <v>3347</v>
      </c>
      <c r="F1691" s="4">
        <v>0</v>
      </c>
      <c r="G1691" s="4">
        <v>0</v>
      </c>
    </row>
    <row r="1692" spans="2:7" x14ac:dyDescent="0.3">
      <c r="B1692" s="18" t="s">
        <v>517</v>
      </c>
      <c r="C1692" s="19" t="s">
        <v>517</v>
      </c>
      <c r="D1692" s="644" t="s">
        <v>3348</v>
      </c>
      <c r="E1692" s="644" t="s">
        <v>3348</v>
      </c>
      <c r="F1692" s="4">
        <v>0</v>
      </c>
      <c r="G1692" s="4">
        <v>0</v>
      </c>
    </row>
    <row r="1693" spans="2:7" x14ac:dyDescent="0.3">
      <c r="B1693" s="18" t="s">
        <v>517</v>
      </c>
      <c r="C1693" s="19" t="s">
        <v>517</v>
      </c>
      <c r="D1693" s="644" t="s">
        <v>3349</v>
      </c>
      <c r="E1693" s="644" t="s">
        <v>3349</v>
      </c>
      <c r="F1693" s="4">
        <v>0</v>
      </c>
      <c r="G1693" s="4">
        <v>0</v>
      </c>
    </row>
    <row r="1694" spans="2:7" x14ac:dyDescent="0.3">
      <c r="B1694" s="642" t="s">
        <v>3313</v>
      </c>
      <c r="C1694" s="642" t="s">
        <v>3313</v>
      </c>
      <c r="D1694" s="642" t="s">
        <v>3313</v>
      </c>
      <c r="E1694" s="642" t="s">
        <v>3313</v>
      </c>
      <c r="F1694" s="10" t="s">
        <v>754</v>
      </c>
      <c r="G1694" s="10" t="s">
        <v>754</v>
      </c>
    </row>
    <row r="1695" spans="2:7" x14ac:dyDescent="0.3">
      <c r="B1695" s="643" t="s">
        <v>517</v>
      </c>
      <c r="C1695" s="643" t="s">
        <v>517</v>
      </c>
      <c r="D1695" s="643" t="s">
        <v>517</v>
      </c>
      <c r="E1695" s="643" t="s">
        <v>517</v>
      </c>
      <c r="F1695" s="4" t="s">
        <v>517</v>
      </c>
      <c r="G1695" s="4" t="s">
        <v>517</v>
      </c>
    </row>
    <row r="1696" spans="2:7" x14ac:dyDescent="0.3">
      <c r="B1696" s="642" t="s">
        <v>3314</v>
      </c>
      <c r="C1696" s="642" t="s">
        <v>3314</v>
      </c>
      <c r="D1696" s="642" t="s">
        <v>3314</v>
      </c>
      <c r="E1696" s="642" t="s">
        <v>3314</v>
      </c>
      <c r="F1696" s="10" t="s">
        <v>517</v>
      </c>
      <c r="G1696" s="10" t="s">
        <v>517</v>
      </c>
    </row>
    <row r="1697" spans="2:7" x14ac:dyDescent="0.3">
      <c r="B1697" s="17" t="s">
        <v>517</v>
      </c>
      <c r="C1697" s="645" t="s">
        <v>3322</v>
      </c>
      <c r="D1697" s="645" t="s">
        <v>3322</v>
      </c>
      <c r="E1697" s="645" t="s">
        <v>3322</v>
      </c>
      <c r="F1697" s="10">
        <v>0</v>
      </c>
      <c r="G1697" s="10">
        <v>0</v>
      </c>
    </row>
    <row r="1698" spans="2:7" x14ac:dyDescent="0.3">
      <c r="B1698" s="18" t="s">
        <v>517</v>
      </c>
      <c r="C1698" s="19" t="s">
        <v>517</v>
      </c>
      <c r="D1698" s="644" t="s">
        <v>3350</v>
      </c>
      <c r="E1698" s="644" t="s">
        <v>3350</v>
      </c>
      <c r="F1698" s="4">
        <v>0</v>
      </c>
      <c r="G1698" s="4">
        <v>0</v>
      </c>
    </row>
    <row r="1699" spans="2:7" x14ac:dyDescent="0.3">
      <c r="B1699" s="18" t="s">
        <v>517</v>
      </c>
      <c r="C1699" s="19" t="s">
        <v>517</v>
      </c>
      <c r="D1699" s="644" t="s">
        <v>3351</v>
      </c>
      <c r="E1699" s="644" t="s">
        <v>3351</v>
      </c>
      <c r="F1699" s="4">
        <v>0</v>
      </c>
      <c r="G1699" s="4">
        <v>0</v>
      </c>
    </row>
    <row r="1700" spans="2:7" x14ac:dyDescent="0.3">
      <c r="B1700" s="18" t="s">
        <v>517</v>
      </c>
      <c r="C1700" s="19" t="s">
        <v>517</v>
      </c>
      <c r="D1700" s="644" t="s">
        <v>3352</v>
      </c>
      <c r="E1700" s="644" t="s">
        <v>3352</v>
      </c>
      <c r="F1700" s="4">
        <v>0</v>
      </c>
      <c r="G1700" s="4">
        <v>0</v>
      </c>
    </row>
    <row r="1701" spans="2:7" x14ac:dyDescent="0.3">
      <c r="B1701" s="643" t="s">
        <v>517</v>
      </c>
      <c r="C1701" s="643" t="s">
        <v>517</v>
      </c>
      <c r="D1701" s="643" t="s">
        <v>517</v>
      </c>
      <c r="E1701" s="643" t="s">
        <v>517</v>
      </c>
      <c r="F1701" s="4" t="s">
        <v>517</v>
      </c>
      <c r="G1701" s="4" t="s">
        <v>517</v>
      </c>
    </row>
    <row r="1702" spans="2:7" x14ac:dyDescent="0.3">
      <c r="B1702" s="17" t="s">
        <v>517</v>
      </c>
      <c r="C1702" s="645" t="s">
        <v>3323</v>
      </c>
      <c r="D1702" s="645" t="s">
        <v>3323</v>
      </c>
      <c r="E1702" s="645" t="s">
        <v>3323</v>
      </c>
      <c r="F1702" s="10" t="s">
        <v>754</v>
      </c>
      <c r="G1702" s="10" t="s">
        <v>754</v>
      </c>
    </row>
    <row r="1703" spans="2:7" x14ac:dyDescent="0.3">
      <c r="B1703" s="18" t="s">
        <v>517</v>
      </c>
      <c r="C1703" s="19" t="s">
        <v>517</v>
      </c>
      <c r="D1703" s="644" t="s">
        <v>3350</v>
      </c>
      <c r="E1703" s="644" t="s">
        <v>3350</v>
      </c>
      <c r="F1703" s="4">
        <v>0</v>
      </c>
      <c r="G1703" s="4">
        <v>0</v>
      </c>
    </row>
    <row r="1704" spans="2:7" x14ac:dyDescent="0.3">
      <c r="B1704" s="18" t="s">
        <v>517</v>
      </c>
      <c r="C1704" s="19" t="s">
        <v>517</v>
      </c>
      <c r="D1704" s="644" t="s">
        <v>3351</v>
      </c>
      <c r="E1704" s="644" t="s">
        <v>3351</v>
      </c>
      <c r="F1704" s="4" t="s">
        <v>754</v>
      </c>
      <c r="G1704" s="4" t="s">
        <v>754</v>
      </c>
    </row>
    <row r="1705" spans="2:7" x14ac:dyDescent="0.3">
      <c r="B1705" s="18" t="s">
        <v>517</v>
      </c>
      <c r="C1705" s="19" t="s">
        <v>517</v>
      </c>
      <c r="D1705" s="644" t="s">
        <v>3353</v>
      </c>
      <c r="E1705" s="644" t="s">
        <v>3353</v>
      </c>
      <c r="F1705" s="4">
        <v>0</v>
      </c>
      <c r="G1705" s="4">
        <v>0</v>
      </c>
    </row>
    <row r="1706" spans="2:7" x14ac:dyDescent="0.3">
      <c r="B1706" s="642" t="s">
        <v>3315</v>
      </c>
      <c r="C1706" s="642" t="s">
        <v>3315</v>
      </c>
      <c r="D1706" s="642" t="s">
        <v>3315</v>
      </c>
      <c r="E1706" s="642" t="s">
        <v>3315</v>
      </c>
      <c r="F1706" s="10" t="s">
        <v>3423</v>
      </c>
      <c r="G1706" s="10" t="s">
        <v>3423</v>
      </c>
    </row>
    <row r="1707" spans="2:7" x14ac:dyDescent="0.3">
      <c r="B1707" s="643" t="s">
        <v>517</v>
      </c>
      <c r="C1707" s="643" t="s">
        <v>517</v>
      </c>
      <c r="D1707" s="643" t="s">
        <v>517</v>
      </c>
      <c r="E1707" s="643" t="s">
        <v>517</v>
      </c>
      <c r="F1707" s="4" t="s">
        <v>517</v>
      </c>
      <c r="G1707" s="4" t="s">
        <v>517</v>
      </c>
    </row>
    <row r="1708" spans="2:7" x14ac:dyDescent="0.3">
      <c r="B1708" s="642" t="s">
        <v>3316</v>
      </c>
      <c r="C1708" s="642" t="s">
        <v>3316</v>
      </c>
      <c r="D1708" s="642" t="s">
        <v>3316</v>
      </c>
      <c r="E1708" s="642" t="s">
        <v>3316</v>
      </c>
      <c r="F1708" s="10" t="s">
        <v>517</v>
      </c>
      <c r="G1708" s="10" t="s">
        <v>517</v>
      </c>
    </row>
    <row r="1709" spans="2:7" x14ac:dyDescent="0.3">
      <c r="B1709" s="17" t="s">
        <v>517</v>
      </c>
      <c r="C1709" s="645" t="s">
        <v>3322</v>
      </c>
      <c r="D1709" s="645" t="s">
        <v>3322</v>
      </c>
      <c r="E1709" s="645" t="s">
        <v>3322</v>
      </c>
      <c r="F1709" s="10">
        <v>0</v>
      </c>
      <c r="G1709" s="10">
        <v>0</v>
      </c>
    </row>
    <row r="1710" spans="2:7" x14ac:dyDescent="0.3">
      <c r="B1710" s="18" t="s">
        <v>517</v>
      </c>
      <c r="C1710" s="19" t="s">
        <v>517</v>
      </c>
      <c r="D1710" s="644" t="s">
        <v>3354</v>
      </c>
      <c r="E1710" s="644" t="s">
        <v>3354</v>
      </c>
      <c r="F1710" s="4">
        <v>0</v>
      </c>
      <c r="G1710" s="4">
        <v>0</v>
      </c>
    </row>
    <row r="1711" spans="2:7" x14ac:dyDescent="0.3">
      <c r="B1711" s="18" t="s">
        <v>517</v>
      </c>
      <c r="C1711" s="19" t="s">
        <v>517</v>
      </c>
      <c r="D1711" s="19" t="s">
        <v>517</v>
      </c>
      <c r="E1711" s="20" t="s">
        <v>3358</v>
      </c>
      <c r="F1711" s="4">
        <v>0</v>
      </c>
      <c r="G1711" s="4">
        <v>0</v>
      </c>
    </row>
    <row r="1712" spans="2:7" x14ac:dyDescent="0.3">
      <c r="B1712" s="18" t="s">
        <v>517</v>
      </c>
      <c r="C1712" s="19" t="s">
        <v>517</v>
      </c>
      <c r="D1712" s="19" t="s">
        <v>517</v>
      </c>
      <c r="E1712" s="20" t="s">
        <v>3359</v>
      </c>
      <c r="F1712" s="4">
        <v>0</v>
      </c>
      <c r="G1712" s="4">
        <v>0</v>
      </c>
    </row>
    <row r="1713" spans="2:7" x14ac:dyDescent="0.3">
      <c r="B1713" s="18" t="s">
        <v>517</v>
      </c>
      <c r="C1713" s="19" t="s">
        <v>517</v>
      </c>
      <c r="D1713" s="644" t="s">
        <v>3355</v>
      </c>
      <c r="E1713" s="644" t="s">
        <v>3355</v>
      </c>
      <c r="F1713" s="4">
        <v>0</v>
      </c>
      <c r="G1713" s="4">
        <v>0</v>
      </c>
    </row>
    <row r="1714" spans="2:7" x14ac:dyDescent="0.3">
      <c r="B1714" s="643" t="s">
        <v>517</v>
      </c>
      <c r="C1714" s="643" t="s">
        <v>517</v>
      </c>
      <c r="D1714" s="643" t="s">
        <v>517</v>
      </c>
      <c r="E1714" s="643" t="s">
        <v>517</v>
      </c>
      <c r="F1714" s="4" t="s">
        <v>517</v>
      </c>
      <c r="G1714" s="4" t="s">
        <v>517</v>
      </c>
    </row>
    <row r="1715" spans="2:7" x14ac:dyDescent="0.3">
      <c r="B1715" s="17" t="s">
        <v>517</v>
      </c>
      <c r="C1715" s="645" t="s">
        <v>3323</v>
      </c>
      <c r="D1715" s="645" t="s">
        <v>3323</v>
      </c>
      <c r="E1715" s="645" t="s">
        <v>3323</v>
      </c>
      <c r="F1715" s="10">
        <v>0</v>
      </c>
      <c r="G1715" s="10">
        <v>0</v>
      </c>
    </row>
    <row r="1716" spans="2:7" x14ac:dyDescent="0.3">
      <c r="B1716" s="18" t="s">
        <v>517</v>
      </c>
      <c r="C1716" s="19" t="s">
        <v>517</v>
      </c>
      <c r="D1716" s="644" t="s">
        <v>3356</v>
      </c>
      <c r="E1716" s="644" t="s">
        <v>3356</v>
      </c>
      <c r="F1716" s="4">
        <v>0</v>
      </c>
      <c r="G1716" s="4">
        <v>0</v>
      </c>
    </row>
    <row r="1717" spans="2:7" x14ac:dyDescent="0.3">
      <c r="B1717" s="18" t="s">
        <v>517</v>
      </c>
      <c r="C1717" s="19" t="s">
        <v>517</v>
      </c>
      <c r="D1717" s="19" t="s">
        <v>517</v>
      </c>
      <c r="E1717" s="20" t="s">
        <v>3358</v>
      </c>
      <c r="F1717" s="4">
        <v>0</v>
      </c>
      <c r="G1717" s="4">
        <v>0</v>
      </c>
    </row>
    <row r="1718" spans="2:7" x14ac:dyDescent="0.3">
      <c r="B1718" s="18" t="s">
        <v>517</v>
      </c>
      <c r="C1718" s="19" t="s">
        <v>517</v>
      </c>
      <c r="D1718" s="19" t="s">
        <v>517</v>
      </c>
      <c r="E1718" s="20" t="s">
        <v>3359</v>
      </c>
      <c r="F1718" s="4">
        <v>0</v>
      </c>
      <c r="G1718" s="4">
        <v>0</v>
      </c>
    </row>
    <row r="1719" spans="2:7" x14ac:dyDescent="0.3">
      <c r="B1719" s="18" t="s">
        <v>517</v>
      </c>
      <c r="C1719" s="19" t="s">
        <v>517</v>
      </c>
      <c r="D1719" s="644" t="s">
        <v>3357</v>
      </c>
      <c r="E1719" s="644" t="s">
        <v>3357</v>
      </c>
      <c r="F1719" s="4">
        <v>0</v>
      </c>
      <c r="G1719" s="4">
        <v>0</v>
      </c>
    </row>
    <row r="1720" spans="2:7" x14ac:dyDescent="0.3">
      <c r="B1720" s="642" t="s">
        <v>3317</v>
      </c>
      <c r="C1720" s="642" t="s">
        <v>3317</v>
      </c>
      <c r="D1720" s="642" t="s">
        <v>3317</v>
      </c>
      <c r="E1720" s="642" t="s">
        <v>3317</v>
      </c>
      <c r="F1720" s="10">
        <v>0</v>
      </c>
      <c r="G1720" s="10">
        <v>0</v>
      </c>
    </row>
    <row r="1721" spans="2:7" x14ac:dyDescent="0.3">
      <c r="B1721" s="643" t="s">
        <v>517</v>
      </c>
      <c r="C1721" s="643" t="s">
        <v>517</v>
      </c>
      <c r="D1721" s="643" t="s">
        <v>517</v>
      </c>
      <c r="E1721" s="643" t="s">
        <v>517</v>
      </c>
      <c r="F1721" s="4" t="s">
        <v>517</v>
      </c>
      <c r="G1721" s="4" t="s">
        <v>517</v>
      </c>
    </row>
    <row r="1722" spans="2:7" x14ac:dyDescent="0.3">
      <c r="B1722" s="642" t="s">
        <v>3318</v>
      </c>
      <c r="C1722" s="642" t="s">
        <v>3318</v>
      </c>
      <c r="D1722" s="642" t="s">
        <v>3318</v>
      </c>
      <c r="E1722" s="642" t="s">
        <v>3318</v>
      </c>
      <c r="F1722" s="10">
        <v>0</v>
      </c>
      <c r="G1722" s="10">
        <v>0</v>
      </c>
    </row>
    <row r="1723" spans="2:7" x14ac:dyDescent="0.3">
      <c r="B1723" s="643" t="s">
        <v>517</v>
      </c>
      <c r="C1723" s="643" t="s">
        <v>517</v>
      </c>
      <c r="D1723" s="643" t="s">
        <v>517</v>
      </c>
      <c r="E1723" s="643" t="s">
        <v>517</v>
      </c>
      <c r="F1723" s="4" t="s">
        <v>517</v>
      </c>
      <c r="G1723" s="4" t="s">
        <v>517</v>
      </c>
    </row>
    <row r="1724" spans="2:7" x14ac:dyDescent="0.3">
      <c r="B1724" s="642" t="s">
        <v>3319</v>
      </c>
      <c r="C1724" s="642" t="s">
        <v>3319</v>
      </c>
      <c r="D1724" s="642" t="s">
        <v>3319</v>
      </c>
      <c r="E1724" s="642" t="s">
        <v>3319</v>
      </c>
      <c r="F1724" s="10">
        <v>0</v>
      </c>
      <c r="G1724" s="10">
        <v>0</v>
      </c>
    </row>
    <row r="1725" spans="2:7" x14ac:dyDescent="0.3">
      <c r="B1725" s="643" t="s">
        <v>517</v>
      </c>
      <c r="C1725" s="643" t="s">
        <v>517</v>
      </c>
      <c r="D1725" s="643" t="s">
        <v>517</v>
      </c>
      <c r="E1725" s="643" t="s">
        <v>517</v>
      </c>
      <c r="F1725" s="4" t="s">
        <v>517</v>
      </c>
      <c r="G1725" s="4" t="s">
        <v>517</v>
      </c>
    </row>
    <row r="1726" spans="2:7" x14ac:dyDescent="0.3">
      <c r="B1726" s="642" t="s">
        <v>3320</v>
      </c>
      <c r="C1726" s="642" t="s">
        <v>3320</v>
      </c>
      <c r="D1726" s="642" t="s">
        <v>3320</v>
      </c>
      <c r="E1726" s="642" t="s">
        <v>3320</v>
      </c>
      <c r="F1726" s="10">
        <v>0</v>
      </c>
      <c r="G1726" s="10">
        <v>0</v>
      </c>
    </row>
    <row r="1727" spans="2:7" x14ac:dyDescent="0.3">
      <c r="B1727" s="643" t="s">
        <v>517</v>
      </c>
      <c r="C1727" s="643" t="s">
        <v>517</v>
      </c>
      <c r="D1727" s="643" t="s">
        <v>517</v>
      </c>
      <c r="E1727" s="643" t="s">
        <v>517</v>
      </c>
      <c r="F1727" s="4" t="s">
        <v>517</v>
      </c>
      <c r="G1727" s="4" t="s">
        <v>517</v>
      </c>
    </row>
    <row r="1728" spans="2:7" x14ac:dyDescent="0.3">
      <c r="B1728" s="21" t="s">
        <v>517</v>
      </c>
      <c r="C1728" s="21" t="s">
        <v>517</v>
      </c>
      <c r="D1728" s="21" t="s">
        <v>517</v>
      </c>
      <c r="E1728" s="21" t="s">
        <v>517</v>
      </c>
      <c r="F1728" s="24" t="s">
        <v>517</v>
      </c>
      <c r="G1728" s="24" t="s">
        <v>517</v>
      </c>
    </row>
    <row r="1729" spans="2:8" x14ac:dyDescent="0.3">
      <c r="B1729" s="22" t="s">
        <v>517</v>
      </c>
      <c r="C1729" s="22" t="s">
        <v>517</v>
      </c>
      <c r="D1729" s="22" t="s">
        <v>517</v>
      </c>
      <c r="E1729" s="22" t="s">
        <v>517</v>
      </c>
      <c r="F1729" s="25" t="s">
        <v>517</v>
      </c>
      <c r="G1729" s="25" t="s">
        <v>517</v>
      </c>
    </row>
    <row r="1730" spans="2:8" x14ac:dyDescent="0.3">
      <c r="B1730" s="23" t="s">
        <v>517</v>
      </c>
      <c r="C1730" s="23" t="s">
        <v>517</v>
      </c>
      <c r="D1730" s="23" t="s">
        <v>517</v>
      </c>
      <c r="E1730" s="23" t="s">
        <v>517</v>
      </c>
      <c r="F1730" s="26" t="s">
        <v>517</v>
      </c>
      <c r="G1730" s="26" t="s">
        <v>517</v>
      </c>
    </row>
    <row r="1731" spans="2:8" x14ac:dyDescent="0.3">
      <c r="B1731" s="646" t="s">
        <v>25</v>
      </c>
      <c r="C1731" s="646" t="s">
        <v>25</v>
      </c>
      <c r="D1731" s="646" t="s">
        <v>25</v>
      </c>
      <c r="E1731" s="646" t="s">
        <v>25</v>
      </c>
      <c r="F1731" s="646" t="s">
        <v>25</v>
      </c>
      <c r="G1731" s="646" t="s">
        <v>25</v>
      </c>
      <c r="H1731" s="27"/>
    </row>
    <row r="1732" spans="2:8" x14ac:dyDescent="0.3">
      <c r="B1732" s="647" t="s">
        <v>3308</v>
      </c>
      <c r="C1732" s="647" t="s">
        <v>3308</v>
      </c>
      <c r="D1732" s="647" t="s">
        <v>3308</v>
      </c>
      <c r="E1732" s="647" t="s">
        <v>3308</v>
      </c>
      <c r="F1732" s="647" t="s">
        <v>3308</v>
      </c>
      <c r="G1732" s="647" t="s">
        <v>3308</v>
      </c>
      <c r="H1732" s="27"/>
    </row>
    <row r="1733" spans="2:8" x14ac:dyDescent="0.3">
      <c r="B1733" s="647" t="s">
        <v>3309</v>
      </c>
      <c r="C1733" s="647" t="s">
        <v>3309</v>
      </c>
      <c r="D1733" s="647" t="s">
        <v>3309</v>
      </c>
      <c r="E1733" s="647" t="s">
        <v>3309</v>
      </c>
      <c r="F1733" s="647" t="s">
        <v>3309</v>
      </c>
      <c r="G1733" s="647" t="s">
        <v>3309</v>
      </c>
      <c r="H1733" s="27"/>
    </row>
    <row r="1734" spans="2:8" x14ac:dyDescent="0.3">
      <c r="B1734" s="648" t="s">
        <v>3310</v>
      </c>
      <c r="C1734" s="648" t="s">
        <v>3310</v>
      </c>
      <c r="D1734" s="648" t="s">
        <v>3310</v>
      </c>
      <c r="E1734" s="648" t="s">
        <v>3310</v>
      </c>
      <c r="F1734" s="648" t="s">
        <v>3310</v>
      </c>
      <c r="G1734" s="648" t="s">
        <v>3310</v>
      </c>
      <c r="H1734" s="27"/>
    </row>
    <row r="1735" spans="2:8" x14ac:dyDescent="0.3">
      <c r="B1735" s="641" t="s">
        <v>3311</v>
      </c>
      <c r="C1735" s="641" t="s">
        <v>3311</v>
      </c>
      <c r="D1735" s="641" t="s">
        <v>3311</v>
      </c>
      <c r="E1735" s="641" t="s">
        <v>3311</v>
      </c>
      <c r="F1735" s="14">
        <v>2026</v>
      </c>
      <c r="G1735" s="14">
        <v>2025</v>
      </c>
    </row>
    <row r="1736" spans="2:8" x14ac:dyDescent="0.3">
      <c r="B1736" s="642" t="s">
        <v>3312</v>
      </c>
      <c r="C1736" s="642" t="s">
        <v>3312</v>
      </c>
      <c r="D1736" s="642" t="s">
        <v>3312</v>
      </c>
      <c r="E1736" s="642" t="s">
        <v>3312</v>
      </c>
      <c r="F1736" s="10" t="s">
        <v>517</v>
      </c>
      <c r="G1736" s="10" t="s">
        <v>517</v>
      </c>
    </row>
    <row r="1737" spans="2:8" x14ac:dyDescent="0.3">
      <c r="B1737" s="17" t="s">
        <v>517</v>
      </c>
      <c r="C1737" s="645" t="s">
        <v>3322</v>
      </c>
      <c r="D1737" s="645" t="s">
        <v>3322</v>
      </c>
      <c r="E1737" s="645" t="s">
        <v>3322</v>
      </c>
      <c r="F1737" s="10" t="s">
        <v>78</v>
      </c>
      <c r="G1737" s="10" t="s">
        <v>3633</v>
      </c>
    </row>
    <row r="1738" spans="2:8" x14ac:dyDescent="0.3">
      <c r="B1738" s="18" t="s">
        <v>517</v>
      </c>
      <c r="C1738" s="19" t="s">
        <v>517</v>
      </c>
      <c r="D1738" s="644" t="s">
        <v>3324</v>
      </c>
      <c r="E1738" s="644" t="s">
        <v>3324</v>
      </c>
      <c r="F1738" s="4">
        <v>0</v>
      </c>
      <c r="G1738" s="4">
        <v>0</v>
      </c>
    </row>
    <row r="1739" spans="2:8" x14ac:dyDescent="0.3">
      <c r="B1739" s="18" t="s">
        <v>517</v>
      </c>
      <c r="C1739" s="19" t="s">
        <v>517</v>
      </c>
      <c r="D1739" s="644" t="s">
        <v>3325</v>
      </c>
      <c r="E1739" s="644" t="s">
        <v>3325</v>
      </c>
      <c r="F1739" s="4">
        <v>0</v>
      </c>
      <c r="G1739" s="4">
        <v>0</v>
      </c>
    </row>
    <row r="1740" spans="2:8" x14ac:dyDescent="0.3">
      <c r="B1740" s="18" t="s">
        <v>517</v>
      </c>
      <c r="C1740" s="19" t="s">
        <v>517</v>
      </c>
      <c r="D1740" s="644" t="s">
        <v>3326</v>
      </c>
      <c r="E1740" s="644" t="s">
        <v>3326</v>
      </c>
      <c r="F1740" s="4">
        <v>0</v>
      </c>
      <c r="G1740" s="4">
        <v>0</v>
      </c>
    </row>
    <row r="1741" spans="2:8" x14ac:dyDescent="0.3">
      <c r="B1741" s="18" t="s">
        <v>517</v>
      </c>
      <c r="C1741" s="19" t="s">
        <v>517</v>
      </c>
      <c r="D1741" s="644" t="s">
        <v>3327</v>
      </c>
      <c r="E1741" s="644" t="s">
        <v>3327</v>
      </c>
      <c r="F1741" s="4">
        <v>0</v>
      </c>
      <c r="G1741" s="4">
        <v>0</v>
      </c>
    </row>
    <row r="1742" spans="2:8" x14ac:dyDescent="0.3">
      <c r="B1742" s="18" t="s">
        <v>517</v>
      </c>
      <c r="C1742" s="19" t="s">
        <v>517</v>
      </c>
      <c r="D1742" s="644" t="s">
        <v>3328</v>
      </c>
      <c r="E1742" s="644" t="s">
        <v>3328</v>
      </c>
      <c r="F1742" s="4">
        <v>0</v>
      </c>
      <c r="G1742" s="4">
        <v>0</v>
      </c>
    </row>
    <row r="1743" spans="2:8" x14ac:dyDescent="0.3">
      <c r="B1743" s="18" t="s">
        <v>517</v>
      </c>
      <c r="C1743" s="19" t="s">
        <v>517</v>
      </c>
      <c r="D1743" s="644" t="s">
        <v>3329</v>
      </c>
      <c r="E1743" s="644" t="s">
        <v>3329</v>
      </c>
      <c r="F1743" s="4">
        <v>0</v>
      </c>
      <c r="G1743" s="4">
        <v>0</v>
      </c>
    </row>
    <row r="1744" spans="2:8" x14ac:dyDescent="0.3">
      <c r="B1744" s="18" t="s">
        <v>517</v>
      </c>
      <c r="C1744" s="19" t="s">
        <v>517</v>
      </c>
      <c r="D1744" s="644" t="s">
        <v>3330</v>
      </c>
      <c r="E1744" s="644" t="s">
        <v>3330</v>
      </c>
      <c r="F1744" s="4">
        <v>0</v>
      </c>
      <c r="G1744" s="4">
        <v>0</v>
      </c>
    </row>
    <row r="1745" spans="2:7" x14ac:dyDescent="0.3">
      <c r="B1745" s="18" t="s">
        <v>517</v>
      </c>
      <c r="C1745" s="19" t="s">
        <v>517</v>
      </c>
      <c r="D1745" s="644" t="s">
        <v>3331</v>
      </c>
      <c r="E1745" s="644" t="s">
        <v>3331</v>
      </c>
      <c r="F1745" s="4">
        <v>0</v>
      </c>
      <c r="G1745" s="4">
        <v>0</v>
      </c>
    </row>
    <row r="1746" spans="2:7" x14ac:dyDescent="0.3">
      <c r="B1746" s="18" t="s">
        <v>517</v>
      </c>
      <c r="C1746" s="19" t="s">
        <v>517</v>
      </c>
      <c r="D1746" s="644" t="s">
        <v>3332</v>
      </c>
      <c r="E1746" s="644" t="s">
        <v>3332</v>
      </c>
      <c r="F1746" s="4" t="s">
        <v>78</v>
      </c>
      <c r="G1746" s="4" t="s">
        <v>3633</v>
      </c>
    </row>
    <row r="1747" spans="2:7" x14ac:dyDescent="0.3">
      <c r="B1747" s="18" t="s">
        <v>517</v>
      </c>
      <c r="C1747" s="19" t="s">
        <v>517</v>
      </c>
      <c r="D1747" s="644" t="s">
        <v>3333</v>
      </c>
      <c r="E1747" s="644" t="s">
        <v>3333</v>
      </c>
      <c r="F1747" s="4">
        <v>0</v>
      </c>
      <c r="G1747" s="4">
        <v>0</v>
      </c>
    </row>
    <row r="1748" spans="2:7" x14ac:dyDescent="0.3">
      <c r="B1748" s="643" t="s">
        <v>517</v>
      </c>
      <c r="C1748" s="643" t="s">
        <v>517</v>
      </c>
      <c r="D1748" s="643" t="s">
        <v>517</v>
      </c>
      <c r="E1748" s="643" t="s">
        <v>517</v>
      </c>
      <c r="F1748" s="4" t="s">
        <v>517</v>
      </c>
      <c r="G1748" s="4" t="s">
        <v>517</v>
      </c>
    </row>
    <row r="1749" spans="2:7" x14ac:dyDescent="0.3">
      <c r="B1749" s="17" t="s">
        <v>517</v>
      </c>
      <c r="C1749" s="645" t="s">
        <v>3323</v>
      </c>
      <c r="D1749" s="645" t="s">
        <v>3323</v>
      </c>
      <c r="E1749" s="645" t="s">
        <v>3323</v>
      </c>
      <c r="F1749" s="10" t="s">
        <v>2929</v>
      </c>
      <c r="G1749" s="10" t="s">
        <v>3633</v>
      </c>
    </row>
    <row r="1750" spans="2:7" x14ac:dyDescent="0.3">
      <c r="B1750" s="18" t="s">
        <v>517</v>
      </c>
      <c r="C1750" s="19" t="s">
        <v>517</v>
      </c>
      <c r="D1750" s="644" t="s">
        <v>3334</v>
      </c>
      <c r="E1750" s="644" t="s">
        <v>3334</v>
      </c>
      <c r="F1750" s="4" t="s">
        <v>1655</v>
      </c>
      <c r="G1750" s="4" t="s">
        <v>3634</v>
      </c>
    </row>
    <row r="1751" spans="2:7" x14ac:dyDescent="0.3">
      <c r="B1751" s="18" t="s">
        <v>517</v>
      </c>
      <c r="C1751" s="19" t="s">
        <v>517</v>
      </c>
      <c r="D1751" s="644" t="s">
        <v>3335</v>
      </c>
      <c r="E1751" s="644" t="s">
        <v>3335</v>
      </c>
      <c r="F1751" s="4" t="s">
        <v>1667</v>
      </c>
      <c r="G1751" s="4" t="s">
        <v>3635</v>
      </c>
    </row>
    <row r="1752" spans="2:7" x14ac:dyDescent="0.3">
      <c r="B1752" s="18" t="s">
        <v>517</v>
      </c>
      <c r="C1752" s="19" t="s">
        <v>517</v>
      </c>
      <c r="D1752" s="644" t="s">
        <v>3336</v>
      </c>
      <c r="E1752" s="644" t="s">
        <v>3336</v>
      </c>
      <c r="F1752" s="4" t="s">
        <v>1671</v>
      </c>
      <c r="G1752" s="4" t="s">
        <v>3636</v>
      </c>
    </row>
    <row r="1753" spans="2:7" x14ac:dyDescent="0.3">
      <c r="B1753" s="18" t="s">
        <v>517</v>
      </c>
      <c r="C1753" s="19" t="s">
        <v>517</v>
      </c>
      <c r="D1753" s="644" t="s">
        <v>3337</v>
      </c>
      <c r="E1753" s="644" t="s">
        <v>3337</v>
      </c>
      <c r="F1753" s="4">
        <v>0</v>
      </c>
      <c r="G1753" s="4">
        <v>0</v>
      </c>
    </row>
    <row r="1754" spans="2:7" x14ac:dyDescent="0.3">
      <c r="B1754" s="18" t="s">
        <v>517</v>
      </c>
      <c r="C1754" s="19" t="s">
        <v>517</v>
      </c>
      <c r="D1754" s="644" t="s">
        <v>3338</v>
      </c>
      <c r="E1754" s="644" t="s">
        <v>3338</v>
      </c>
      <c r="F1754" s="4">
        <v>0</v>
      </c>
      <c r="G1754" s="4">
        <v>0</v>
      </c>
    </row>
    <row r="1755" spans="2:7" x14ac:dyDescent="0.3">
      <c r="B1755" s="18" t="s">
        <v>517</v>
      </c>
      <c r="C1755" s="19" t="s">
        <v>517</v>
      </c>
      <c r="D1755" s="644" t="s">
        <v>3339</v>
      </c>
      <c r="E1755" s="644" t="s">
        <v>3339</v>
      </c>
      <c r="F1755" s="4">
        <v>0</v>
      </c>
      <c r="G1755" s="4">
        <v>0</v>
      </c>
    </row>
    <row r="1756" spans="2:7" x14ac:dyDescent="0.3">
      <c r="B1756" s="18" t="s">
        <v>517</v>
      </c>
      <c r="C1756" s="19" t="s">
        <v>517</v>
      </c>
      <c r="D1756" s="644" t="s">
        <v>3340</v>
      </c>
      <c r="E1756" s="644" t="s">
        <v>3340</v>
      </c>
      <c r="F1756" s="4" t="s">
        <v>1691</v>
      </c>
      <c r="G1756" s="4" t="s">
        <v>1691</v>
      </c>
    </row>
    <row r="1757" spans="2:7" x14ac:dyDescent="0.3">
      <c r="B1757" s="18" t="s">
        <v>517</v>
      </c>
      <c r="C1757" s="19" t="s">
        <v>517</v>
      </c>
      <c r="D1757" s="644" t="s">
        <v>3341</v>
      </c>
      <c r="E1757" s="644" t="s">
        <v>3341</v>
      </c>
      <c r="F1757" s="4">
        <v>0</v>
      </c>
      <c r="G1757" s="4">
        <v>0</v>
      </c>
    </row>
    <row r="1758" spans="2:7" x14ac:dyDescent="0.3">
      <c r="B1758" s="18" t="s">
        <v>517</v>
      </c>
      <c r="C1758" s="19" t="s">
        <v>517</v>
      </c>
      <c r="D1758" s="644" t="s">
        <v>3342</v>
      </c>
      <c r="E1758" s="644" t="s">
        <v>3342</v>
      </c>
      <c r="F1758" s="4">
        <v>0</v>
      </c>
      <c r="G1758" s="4">
        <v>0</v>
      </c>
    </row>
    <row r="1759" spans="2:7" x14ac:dyDescent="0.3">
      <c r="B1759" s="18" t="s">
        <v>517</v>
      </c>
      <c r="C1759" s="19" t="s">
        <v>517</v>
      </c>
      <c r="D1759" s="644" t="s">
        <v>3343</v>
      </c>
      <c r="E1759" s="644" t="s">
        <v>3343</v>
      </c>
      <c r="F1759" s="4">
        <v>0</v>
      </c>
      <c r="G1759" s="4">
        <v>0</v>
      </c>
    </row>
    <row r="1760" spans="2:7" x14ac:dyDescent="0.3">
      <c r="B1760" s="18" t="s">
        <v>517</v>
      </c>
      <c r="C1760" s="19" t="s">
        <v>517</v>
      </c>
      <c r="D1760" s="644" t="s">
        <v>3344</v>
      </c>
      <c r="E1760" s="644" t="s">
        <v>3344</v>
      </c>
      <c r="F1760" s="4">
        <v>0</v>
      </c>
      <c r="G1760" s="4">
        <v>0</v>
      </c>
    </row>
    <row r="1761" spans="2:7" x14ac:dyDescent="0.3">
      <c r="B1761" s="18" t="s">
        <v>517</v>
      </c>
      <c r="C1761" s="19" t="s">
        <v>517</v>
      </c>
      <c r="D1761" s="644" t="s">
        <v>3345</v>
      </c>
      <c r="E1761" s="644" t="s">
        <v>3345</v>
      </c>
      <c r="F1761" s="4">
        <v>0</v>
      </c>
      <c r="G1761" s="4">
        <v>0</v>
      </c>
    </row>
    <row r="1762" spans="2:7" x14ac:dyDescent="0.3">
      <c r="B1762" s="18" t="s">
        <v>517</v>
      </c>
      <c r="C1762" s="19" t="s">
        <v>517</v>
      </c>
      <c r="D1762" s="644" t="s">
        <v>3346</v>
      </c>
      <c r="E1762" s="644" t="s">
        <v>3346</v>
      </c>
      <c r="F1762" s="4">
        <v>0</v>
      </c>
      <c r="G1762" s="4">
        <v>0</v>
      </c>
    </row>
    <row r="1763" spans="2:7" x14ac:dyDescent="0.3">
      <c r="B1763" s="18" t="s">
        <v>517</v>
      </c>
      <c r="C1763" s="19" t="s">
        <v>517</v>
      </c>
      <c r="D1763" s="644" t="s">
        <v>3347</v>
      </c>
      <c r="E1763" s="644" t="s">
        <v>3347</v>
      </c>
      <c r="F1763" s="4">
        <v>0</v>
      </c>
      <c r="G1763" s="4">
        <v>0</v>
      </c>
    </row>
    <row r="1764" spans="2:7" x14ac:dyDescent="0.3">
      <c r="B1764" s="18" t="s">
        <v>517</v>
      </c>
      <c r="C1764" s="19" t="s">
        <v>517</v>
      </c>
      <c r="D1764" s="644" t="s">
        <v>3348</v>
      </c>
      <c r="E1764" s="644" t="s">
        <v>3348</v>
      </c>
      <c r="F1764" s="4">
        <v>0</v>
      </c>
      <c r="G1764" s="4">
        <v>0</v>
      </c>
    </row>
    <row r="1765" spans="2:7" x14ac:dyDescent="0.3">
      <c r="B1765" s="18" t="s">
        <v>517</v>
      </c>
      <c r="C1765" s="19" t="s">
        <v>517</v>
      </c>
      <c r="D1765" s="644" t="s">
        <v>3349</v>
      </c>
      <c r="E1765" s="644" t="s">
        <v>3349</v>
      </c>
      <c r="F1765" s="4">
        <v>0</v>
      </c>
      <c r="G1765" s="4">
        <v>0</v>
      </c>
    </row>
    <row r="1766" spans="2:7" x14ac:dyDescent="0.3">
      <c r="B1766" s="642" t="s">
        <v>3313</v>
      </c>
      <c r="C1766" s="642" t="s">
        <v>3313</v>
      </c>
      <c r="D1766" s="642" t="s">
        <v>3313</v>
      </c>
      <c r="E1766" s="642" t="s">
        <v>3313</v>
      </c>
      <c r="F1766" s="10" t="s">
        <v>1692</v>
      </c>
      <c r="G1766" s="10">
        <v>0</v>
      </c>
    </row>
    <row r="1767" spans="2:7" x14ac:dyDescent="0.3">
      <c r="B1767" s="643" t="s">
        <v>517</v>
      </c>
      <c r="C1767" s="643" t="s">
        <v>517</v>
      </c>
      <c r="D1767" s="643" t="s">
        <v>517</v>
      </c>
      <c r="E1767" s="643" t="s">
        <v>517</v>
      </c>
      <c r="F1767" s="4" t="s">
        <v>517</v>
      </c>
      <c r="G1767" s="4" t="s">
        <v>517</v>
      </c>
    </row>
    <row r="1768" spans="2:7" x14ac:dyDescent="0.3">
      <c r="B1768" s="642" t="s">
        <v>3314</v>
      </c>
      <c r="C1768" s="642" t="s">
        <v>3314</v>
      </c>
      <c r="D1768" s="642" t="s">
        <v>3314</v>
      </c>
      <c r="E1768" s="642" t="s">
        <v>3314</v>
      </c>
      <c r="F1768" s="10" t="s">
        <v>517</v>
      </c>
      <c r="G1768" s="10" t="s">
        <v>517</v>
      </c>
    </row>
    <row r="1769" spans="2:7" x14ac:dyDescent="0.3">
      <c r="B1769" s="17" t="s">
        <v>517</v>
      </c>
      <c r="C1769" s="645" t="s">
        <v>3322</v>
      </c>
      <c r="D1769" s="645" t="s">
        <v>3322</v>
      </c>
      <c r="E1769" s="645" t="s">
        <v>3322</v>
      </c>
      <c r="F1769" s="10">
        <v>0</v>
      </c>
      <c r="G1769" s="10">
        <v>0</v>
      </c>
    </row>
    <row r="1770" spans="2:7" x14ac:dyDescent="0.3">
      <c r="B1770" s="18" t="s">
        <v>517</v>
      </c>
      <c r="C1770" s="19" t="s">
        <v>517</v>
      </c>
      <c r="D1770" s="644" t="s">
        <v>3350</v>
      </c>
      <c r="E1770" s="644" t="s">
        <v>3350</v>
      </c>
      <c r="F1770" s="4">
        <v>0</v>
      </c>
      <c r="G1770" s="4">
        <v>0</v>
      </c>
    </row>
    <row r="1771" spans="2:7" x14ac:dyDescent="0.3">
      <c r="B1771" s="18" t="s">
        <v>517</v>
      </c>
      <c r="C1771" s="19" t="s">
        <v>517</v>
      </c>
      <c r="D1771" s="644" t="s">
        <v>3351</v>
      </c>
      <c r="E1771" s="644" t="s">
        <v>3351</v>
      </c>
      <c r="F1771" s="4">
        <v>0</v>
      </c>
      <c r="G1771" s="4">
        <v>0</v>
      </c>
    </row>
    <row r="1772" spans="2:7" x14ac:dyDescent="0.3">
      <c r="B1772" s="18" t="s">
        <v>517</v>
      </c>
      <c r="C1772" s="19" t="s">
        <v>517</v>
      </c>
      <c r="D1772" s="644" t="s">
        <v>3352</v>
      </c>
      <c r="E1772" s="644" t="s">
        <v>3352</v>
      </c>
      <c r="F1772" s="4">
        <v>0</v>
      </c>
      <c r="G1772" s="4">
        <v>0</v>
      </c>
    </row>
    <row r="1773" spans="2:7" x14ac:dyDescent="0.3">
      <c r="B1773" s="643" t="s">
        <v>517</v>
      </c>
      <c r="C1773" s="643" t="s">
        <v>517</v>
      </c>
      <c r="D1773" s="643" t="s">
        <v>517</v>
      </c>
      <c r="E1773" s="643" t="s">
        <v>517</v>
      </c>
      <c r="F1773" s="4" t="s">
        <v>517</v>
      </c>
      <c r="G1773" s="4" t="s">
        <v>517</v>
      </c>
    </row>
    <row r="1774" spans="2:7" x14ac:dyDescent="0.3">
      <c r="B1774" s="17" t="s">
        <v>517</v>
      </c>
      <c r="C1774" s="645" t="s">
        <v>3323</v>
      </c>
      <c r="D1774" s="645" t="s">
        <v>3323</v>
      </c>
      <c r="E1774" s="645" t="s">
        <v>3323</v>
      </c>
      <c r="F1774" s="10" t="s">
        <v>1692</v>
      </c>
      <c r="G1774" s="10">
        <v>0</v>
      </c>
    </row>
    <row r="1775" spans="2:7" x14ac:dyDescent="0.3">
      <c r="B1775" s="18" t="s">
        <v>517</v>
      </c>
      <c r="C1775" s="19" t="s">
        <v>517</v>
      </c>
      <c r="D1775" s="644" t="s">
        <v>3350</v>
      </c>
      <c r="E1775" s="644" t="s">
        <v>3350</v>
      </c>
      <c r="F1775" s="4">
        <v>0</v>
      </c>
      <c r="G1775" s="4">
        <v>0</v>
      </c>
    </row>
    <row r="1776" spans="2:7" x14ac:dyDescent="0.3">
      <c r="B1776" s="18" t="s">
        <v>517</v>
      </c>
      <c r="C1776" s="19" t="s">
        <v>517</v>
      </c>
      <c r="D1776" s="644" t="s">
        <v>3351</v>
      </c>
      <c r="E1776" s="644" t="s">
        <v>3351</v>
      </c>
      <c r="F1776" s="4" t="s">
        <v>1692</v>
      </c>
      <c r="G1776" s="4">
        <v>0</v>
      </c>
    </row>
    <row r="1777" spans="2:7" x14ac:dyDescent="0.3">
      <c r="B1777" s="18" t="s">
        <v>517</v>
      </c>
      <c r="C1777" s="19" t="s">
        <v>517</v>
      </c>
      <c r="D1777" s="644" t="s">
        <v>3353</v>
      </c>
      <c r="E1777" s="644" t="s">
        <v>3353</v>
      </c>
      <c r="F1777" s="4">
        <v>0</v>
      </c>
      <c r="G1777" s="4">
        <v>0</v>
      </c>
    </row>
    <row r="1778" spans="2:7" x14ac:dyDescent="0.3">
      <c r="B1778" s="642" t="s">
        <v>3315</v>
      </c>
      <c r="C1778" s="642" t="s">
        <v>3315</v>
      </c>
      <c r="D1778" s="642" t="s">
        <v>3315</v>
      </c>
      <c r="E1778" s="642" t="s">
        <v>3315</v>
      </c>
      <c r="F1778" s="10" t="s">
        <v>3424</v>
      </c>
      <c r="G1778" s="10">
        <v>0</v>
      </c>
    </row>
    <row r="1779" spans="2:7" x14ac:dyDescent="0.3">
      <c r="B1779" s="643" t="s">
        <v>517</v>
      </c>
      <c r="C1779" s="643" t="s">
        <v>517</v>
      </c>
      <c r="D1779" s="643" t="s">
        <v>517</v>
      </c>
      <c r="E1779" s="643" t="s">
        <v>517</v>
      </c>
      <c r="F1779" s="4" t="s">
        <v>517</v>
      </c>
      <c r="G1779" s="4" t="s">
        <v>517</v>
      </c>
    </row>
    <row r="1780" spans="2:7" x14ac:dyDescent="0.3">
      <c r="B1780" s="642" t="s">
        <v>3316</v>
      </c>
      <c r="C1780" s="642" t="s">
        <v>3316</v>
      </c>
      <c r="D1780" s="642" t="s">
        <v>3316</v>
      </c>
      <c r="E1780" s="642" t="s">
        <v>3316</v>
      </c>
      <c r="F1780" s="10" t="s">
        <v>517</v>
      </c>
      <c r="G1780" s="10" t="s">
        <v>517</v>
      </c>
    </row>
    <row r="1781" spans="2:7" x14ac:dyDescent="0.3">
      <c r="B1781" s="17" t="s">
        <v>517</v>
      </c>
      <c r="C1781" s="645" t="s">
        <v>3322</v>
      </c>
      <c r="D1781" s="645" t="s">
        <v>3322</v>
      </c>
      <c r="E1781" s="645" t="s">
        <v>3322</v>
      </c>
      <c r="F1781" s="10">
        <v>0</v>
      </c>
      <c r="G1781" s="10">
        <v>0</v>
      </c>
    </row>
    <row r="1782" spans="2:7" x14ac:dyDescent="0.3">
      <c r="B1782" s="18" t="s">
        <v>517</v>
      </c>
      <c r="C1782" s="19" t="s">
        <v>517</v>
      </c>
      <c r="D1782" s="644" t="s">
        <v>3354</v>
      </c>
      <c r="E1782" s="644" t="s">
        <v>3354</v>
      </c>
      <c r="F1782" s="4">
        <v>0</v>
      </c>
      <c r="G1782" s="4">
        <v>0</v>
      </c>
    </row>
    <row r="1783" spans="2:7" x14ac:dyDescent="0.3">
      <c r="B1783" s="18" t="s">
        <v>517</v>
      </c>
      <c r="C1783" s="19" t="s">
        <v>517</v>
      </c>
      <c r="D1783" s="19" t="s">
        <v>517</v>
      </c>
      <c r="E1783" s="20" t="s">
        <v>3358</v>
      </c>
      <c r="F1783" s="4">
        <v>0</v>
      </c>
      <c r="G1783" s="4">
        <v>0</v>
      </c>
    </row>
    <row r="1784" spans="2:7" x14ac:dyDescent="0.3">
      <c r="B1784" s="18" t="s">
        <v>517</v>
      </c>
      <c r="C1784" s="19" t="s">
        <v>517</v>
      </c>
      <c r="D1784" s="19" t="s">
        <v>517</v>
      </c>
      <c r="E1784" s="20" t="s">
        <v>3359</v>
      </c>
      <c r="F1784" s="4">
        <v>0</v>
      </c>
      <c r="G1784" s="4">
        <v>0</v>
      </c>
    </row>
    <row r="1785" spans="2:7" x14ac:dyDescent="0.3">
      <c r="B1785" s="18" t="s">
        <v>517</v>
      </c>
      <c r="C1785" s="19" t="s">
        <v>517</v>
      </c>
      <c r="D1785" s="644" t="s">
        <v>3355</v>
      </c>
      <c r="E1785" s="644" t="s">
        <v>3355</v>
      </c>
      <c r="F1785" s="4">
        <v>0</v>
      </c>
      <c r="G1785" s="4">
        <v>0</v>
      </c>
    </row>
    <row r="1786" spans="2:7" x14ac:dyDescent="0.3">
      <c r="B1786" s="643" t="s">
        <v>517</v>
      </c>
      <c r="C1786" s="643" t="s">
        <v>517</v>
      </c>
      <c r="D1786" s="643" t="s">
        <v>517</v>
      </c>
      <c r="E1786" s="643" t="s">
        <v>517</v>
      </c>
      <c r="F1786" s="4" t="s">
        <v>517</v>
      </c>
      <c r="G1786" s="4" t="s">
        <v>517</v>
      </c>
    </row>
    <row r="1787" spans="2:7" x14ac:dyDescent="0.3">
      <c r="B1787" s="17" t="s">
        <v>517</v>
      </c>
      <c r="C1787" s="645" t="s">
        <v>3323</v>
      </c>
      <c r="D1787" s="645" t="s">
        <v>3323</v>
      </c>
      <c r="E1787" s="645" t="s">
        <v>3323</v>
      </c>
      <c r="F1787" s="10">
        <v>0</v>
      </c>
      <c r="G1787" s="10">
        <v>0</v>
      </c>
    </row>
    <row r="1788" spans="2:7" x14ac:dyDescent="0.3">
      <c r="B1788" s="18" t="s">
        <v>517</v>
      </c>
      <c r="C1788" s="19" t="s">
        <v>517</v>
      </c>
      <c r="D1788" s="644" t="s">
        <v>3356</v>
      </c>
      <c r="E1788" s="644" t="s">
        <v>3356</v>
      </c>
      <c r="F1788" s="4">
        <v>0</v>
      </c>
      <c r="G1788" s="4">
        <v>0</v>
      </c>
    </row>
    <row r="1789" spans="2:7" x14ac:dyDescent="0.3">
      <c r="B1789" s="18" t="s">
        <v>517</v>
      </c>
      <c r="C1789" s="19" t="s">
        <v>517</v>
      </c>
      <c r="D1789" s="19" t="s">
        <v>517</v>
      </c>
      <c r="E1789" s="20" t="s">
        <v>3358</v>
      </c>
      <c r="F1789" s="4">
        <v>0</v>
      </c>
      <c r="G1789" s="4">
        <v>0</v>
      </c>
    </row>
    <row r="1790" spans="2:7" x14ac:dyDescent="0.3">
      <c r="B1790" s="18" t="s">
        <v>517</v>
      </c>
      <c r="C1790" s="19" t="s">
        <v>517</v>
      </c>
      <c r="D1790" s="19" t="s">
        <v>517</v>
      </c>
      <c r="E1790" s="20" t="s">
        <v>3359</v>
      </c>
      <c r="F1790" s="4">
        <v>0</v>
      </c>
      <c r="G1790" s="4">
        <v>0</v>
      </c>
    </row>
    <row r="1791" spans="2:7" x14ac:dyDescent="0.3">
      <c r="B1791" s="18" t="s">
        <v>517</v>
      </c>
      <c r="C1791" s="19" t="s">
        <v>517</v>
      </c>
      <c r="D1791" s="644" t="s">
        <v>3357</v>
      </c>
      <c r="E1791" s="644" t="s">
        <v>3357</v>
      </c>
      <c r="F1791" s="4">
        <v>0</v>
      </c>
      <c r="G1791" s="4">
        <v>0</v>
      </c>
    </row>
    <row r="1792" spans="2:7" x14ac:dyDescent="0.3">
      <c r="B1792" s="642" t="s">
        <v>3317</v>
      </c>
      <c r="C1792" s="642" t="s">
        <v>3317</v>
      </c>
      <c r="D1792" s="642" t="s">
        <v>3317</v>
      </c>
      <c r="E1792" s="642" t="s">
        <v>3317</v>
      </c>
      <c r="F1792" s="10">
        <v>0</v>
      </c>
      <c r="G1792" s="10">
        <v>0</v>
      </c>
    </row>
    <row r="1793" spans="2:8" x14ac:dyDescent="0.3">
      <c r="B1793" s="643" t="s">
        <v>517</v>
      </c>
      <c r="C1793" s="643" t="s">
        <v>517</v>
      </c>
      <c r="D1793" s="643" t="s">
        <v>517</v>
      </c>
      <c r="E1793" s="643" t="s">
        <v>517</v>
      </c>
      <c r="F1793" s="4" t="s">
        <v>517</v>
      </c>
      <c r="G1793" s="4" t="s">
        <v>517</v>
      </c>
    </row>
    <row r="1794" spans="2:8" x14ac:dyDescent="0.3">
      <c r="B1794" s="642" t="s">
        <v>3318</v>
      </c>
      <c r="C1794" s="642" t="s">
        <v>3318</v>
      </c>
      <c r="D1794" s="642" t="s">
        <v>3318</v>
      </c>
      <c r="E1794" s="642" t="s">
        <v>3318</v>
      </c>
      <c r="F1794" s="10">
        <v>0</v>
      </c>
      <c r="G1794" s="10">
        <v>0</v>
      </c>
    </row>
    <row r="1795" spans="2:8" x14ac:dyDescent="0.3">
      <c r="B1795" s="643" t="s">
        <v>517</v>
      </c>
      <c r="C1795" s="643" t="s">
        <v>517</v>
      </c>
      <c r="D1795" s="643" t="s">
        <v>517</v>
      </c>
      <c r="E1795" s="643" t="s">
        <v>517</v>
      </c>
      <c r="F1795" s="4" t="s">
        <v>517</v>
      </c>
      <c r="G1795" s="4" t="s">
        <v>517</v>
      </c>
    </row>
    <row r="1796" spans="2:8" x14ac:dyDescent="0.3">
      <c r="B1796" s="642" t="s">
        <v>3319</v>
      </c>
      <c r="C1796" s="642" t="s">
        <v>3319</v>
      </c>
      <c r="D1796" s="642" t="s">
        <v>3319</v>
      </c>
      <c r="E1796" s="642" t="s">
        <v>3319</v>
      </c>
      <c r="F1796" s="10">
        <v>0</v>
      </c>
      <c r="G1796" s="10">
        <v>0</v>
      </c>
    </row>
    <row r="1797" spans="2:8" x14ac:dyDescent="0.3">
      <c r="B1797" s="643" t="s">
        <v>517</v>
      </c>
      <c r="C1797" s="643" t="s">
        <v>517</v>
      </c>
      <c r="D1797" s="643" t="s">
        <v>517</v>
      </c>
      <c r="E1797" s="643" t="s">
        <v>517</v>
      </c>
      <c r="F1797" s="4" t="s">
        <v>517</v>
      </c>
      <c r="G1797" s="4" t="s">
        <v>517</v>
      </c>
    </row>
    <row r="1798" spans="2:8" x14ac:dyDescent="0.3">
      <c r="B1798" s="642" t="s">
        <v>3320</v>
      </c>
      <c r="C1798" s="642" t="s">
        <v>3320</v>
      </c>
      <c r="D1798" s="642" t="s">
        <v>3320</v>
      </c>
      <c r="E1798" s="642" t="s">
        <v>3320</v>
      </c>
      <c r="F1798" s="10">
        <v>0</v>
      </c>
      <c r="G1798" s="10">
        <v>0</v>
      </c>
    </row>
    <row r="1799" spans="2:8" x14ac:dyDescent="0.3">
      <c r="B1799" s="643" t="s">
        <v>517</v>
      </c>
      <c r="C1799" s="643" t="s">
        <v>517</v>
      </c>
      <c r="D1799" s="643" t="s">
        <v>517</v>
      </c>
      <c r="E1799" s="643" t="s">
        <v>517</v>
      </c>
      <c r="F1799" s="4" t="s">
        <v>517</v>
      </c>
      <c r="G1799" s="4" t="s">
        <v>517</v>
      </c>
    </row>
    <row r="1800" spans="2:8" x14ac:dyDescent="0.3">
      <c r="B1800" s="21" t="s">
        <v>517</v>
      </c>
      <c r="C1800" s="21" t="s">
        <v>517</v>
      </c>
      <c r="D1800" s="21" t="s">
        <v>517</v>
      </c>
      <c r="E1800" s="21" t="s">
        <v>517</v>
      </c>
      <c r="F1800" s="24" t="s">
        <v>517</v>
      </c>
      <c r="G1800" s="24" t="s">
        <v>517</v>
      </c>
    </row>
    <row r="1801" spans="2:8" x14ac:dyDescent="0.3">
      <c r="B1801" s="22" t="s">
        <v>517</v>
      </c>
      <c r="C1801" s="22" t="s">
        <v>517</v>
      </c>
      <c r="D1801" s="22" t="s">
        <v>517</v>
      </c>
      <c r="E1801" s="22" t="s">
        <v>517</v>
      </c>
      <c r="F1801" s="25" t="s">
        <v>517</v>
      </c>
      <c r="G1801" s="25" t="s">
        <v>517</v>
      </c>
    </row>
    <row r="1802" spans="2:8" x14ac:dyDescent="0.3">
      <c r="B1802" s="23" t="s">
        <v>517</v>
      </c>
      <c r="C1802" s="23" t="s">
        <v>517</v>
      </c>
      <c r="D1802" s="23" t="s">
        <v>517</v>
      </c>
      <c r="E1802" s="23" t="s">
        <v>517</v>
      </c>
      <c r="F1802" s="26" t="s">
        <v>517</v>
      </c>
      <c r="G1802" s="26" t="s">
        <v>517</v>
      </c>
    </row>
    <row r="1803" spans="2:8" x14ac:dyDescent="0.3">
      <c r="B1803" s="646" t="s">
        <v>26</v>
      </c>
      <c r="C1803" s="646" t="s">
        <v>26</v>
      </c>
      <c r="D1803" s="646" t="s">
        <v>26</v>
      </c>
      <c r="E1803" s="646" t="s">
        <v>26</v>
      </c>
      <c r="F1803" s="646" t="s">
        <v>26</v>
      </c>
      <c r="G1803" s="646" t="s">
        <v>26</v>
      </c>
      <c r="H1803" s="27"/>
    </row>
    <row r="1804" spans="2:8" x14ac:dyDescent="0.3">
      <c r="B1804" s="647" t="s">
        <v>3308</v>
      </c>
      <c r="C1804" s="647" t="s">
        <v>3308</v>
      </c>
      <c r="D1804" s="647" t="s">
        <v>3308</v>
      </c>
      <c r="E1804" s="647" t="s">
        <v>3308</v>
      </c>
      <c r="F1804" s="647" t="s">
        <v>3308</v>
      </c>
      <c r="G1804" s="647" t="s">
        <v>3308</v>
      </c>
      <c r="H1804" s="27"/>
    </row>
    <row r="1805" spans="2:8" x14ac:dyDescent="0.3">
      <c r="B1805" s="647" t="s">
        <v>3309</v>
      </c>
      <c r="C1805" s="647" t="s">
        <v>3309</v>
      </c>
      <c r="D1805" s="647" t="s">
        <v>3309</v>
      </c>
      <c r="E1805" s="647" t="s">
        <v>3309</v>
      </c>
      <c r="F1805" s="647" t="s">
        <v>3309</v>
      </c>
      <c r="G1805" s="647" t="s">
        <v>3309</v>
      </c>
      <c r="H1805" s="27"/>
    </row>
    <row r="1806" spans="2:8" x14ac:dyDescent="0.3">
      <c r="B1806" s="648" t="s">
        <v>3310</v>
      </c>
      <c r="C1806" s="648" t="s">
        <v>3310</v>
      </c>
      <c r="D1806" s="648" t="s">
        <v>3310</v>
      </c>
      <c r="E1806" s="648" t="s">
        <v>3310</v>
      </c>
      <c r="F1806" s="648" t="s">
        <v>3310</v>
      </c>
      <c r="G1806" s="648" t="s">
        <v>3310</v>
      </c>
      <c r="H1806" s="27"/>
    </row>
    <row r="1807" spans="2:8" x14ac:dyDescent="0.3">
      <c r="B1807" s="641" t="s">
        <v>3311</v>
      </c>
      <c r="C1807" s="641" t="s">
        <v>3311</v>
      </c>
      <c r="D1807" s="641" t="s">
        <v>3311</v>
      </c>
      <c r="E1807" s="641" t="s">
        <v>3311</v>
      </c>
      <c r="F1807" s="14">
        <v>2026</v>
      </c>
      <c r="G1807" s="14">
        <v>2025</v>
      </c>
    </row>
    <row r="1808" spans="2:8" x14ac:dyDescent="0.3">
      <c r="B1808" s="642" t="s">
        <v>3312</v>
      </c>
      <c r="C1808" s="642" t="s">
        <v>3312</v>
      </c>
      <c r="D1808" s="642" t="s">
        <v>3312</v>
      </c>
      <c r="E1808" s="642" t="s">
        <v>3312</v>
      </c>
      <c r="F1808" s="10" t="s">
        <v>517</v>
      </c>
      <c r="G1808" s="10" t="s">
        <v>517</v>
      </c>
    </row>
    <row r="1809" spans="2:7" x14ac:dyDescent="0.3">
      <c r="B1809" s="17" t="s">
        <v>517</v>
      </c>
      <c r="C1809" s="645" t="s">
        <v>3322</v>
      </c>
      <c r="D1809" s="645" t="s">
        <v>3322</v>
      </c>
      <c r="E1809" s="645" t="s">
        <v>3322</v>
      </c>
      <c r="F1809" s="10" t="s">
        <v>79</v>
      </c>
      <c r="G1809" s="10" t="s">
        <v>3637</v>
      </c>
    </row>
    <row r="1810" spans="2:7" x14ac:dyDescent="0.3">
      <c r="B1810" s="18" t="s">
        <v>517</v>
      </c>
      <c r="C1810" s="19" t="s">
        <v>517</v>
      </c>
      <c r="D1810" s="644" t="s">
        <v>3324</v>
      </c>
      <c r="E1810" s="644" t="s">
        <v>3324</v>
      </c>
      <c r="F1810" s="4">
        <v>0</v>
      </c>
      <c r="G1810" s="4">
        <v>0</v>
      </c>
    </row>
    <row r="1811" spans="2:7" x14ac:dyDescent="0.3">
      <c r="B1811" s="18" t="s">
        <v>517</v>
      </c>
      <c r="C1811" s="19" t="s">
        <v>517</v>
      </c>
      <c r="D1811" s="644" t="s">
        <v>3325</v>
      </c>
      <c r="E1811" s="644" t="s">
        <v>3325</v>
      </c>
      <c r="F1811" s="4">
        <v>0</v>
      </c>
      <c r="G1811" s="4">
        <v>0</v>
      </c>
    </row>
    <row r="1812" spans="2:7" x14ac:dyDescent="0.3">
      <c r="B1812" s="18" t="s">
        <v>517</v>
      </c>
      <c r="C1812" s="19" t="s">
        <v>517</v>
      </c>
      <c r="D1812" s="644" t="s">
        <v>3326</v>
      </c>
      <c r="E1812" s="644" t="s">
        <v>3326</v>
      </c>
      <c r="F1812" s="4">
        <v>0</v>
      </c>
      <c r="G1812" s="4">
        <v>0</v>
      </c>
    </row>
    <row r="1813" spans="2:7" x14ac:dyDescent="0.3">
      <c r="B1813" s="18" t="s">
        <v>517</v>
      </c>
      <c r="C1813" s="19" t="s">
        <v>517</v>
      </c>
      <c r="D1813" s="644" t="s">
        <v>3327</v>
      </c>
      <c r="E1813" s="644" t="s">
        <v>3327</v>
      </c>
      <c r="F1813" s="4">
        <v>0</v>
      </c>
      <c r="G1813" s="4">
        <v>0</v>
      </c>
    </row>
    <row r="1814" spans="2:7" x14ac:dyDescent="0.3">
      <c r="B1814" s="18" t="s">
        <v>517</v>
      </c>
      <c r="C1814" s="19" t="s">
        <v>517</v>
      </c>
      <c r="D1814" s="644" t="s">
        <v>3328</v>
      </c>
      <c r="E1814" s="644" t="s">
        <v>3328</v>
      </c>
      <c r="F1814" s="4">
        <v>0</v>
      </c>
      <c r="G1814" s="4">
        <v>0</v>
      </c>
    </row>
    <row r="1815" spans="2:7" x14ac:dyDescent="0.3">
      <c r="B1815" s="18" t="s">
        <v>517</v>
      </c>
      <c r="C1815" s="19" t="s">
        <v>517</v>
      </c>
      <c r="D1815" s="644" t="s">
        <v>3329</v>
      </c>
      <c r="E1815" s="644" t="s">
        <v>3329</v>
      </c>
      <c r="F1815" s="4">
        <v>0</v>
      </c>
      <c r="G1815" s="4">
        <v>0</v>
      </c>
    </row>
    <row r="1816" spans="2:7" x14ac:dyDescent="0.3">
      <c r="B1816" s="18" t="s">
        <v>517</v>
      </c>
      <c r="C1816" s="19" t="s">
        <v>517</v>
      </c>
      <c r="D1816" s="644" t="s">
        <v>3330</v>
      </c>
      <c r="E1816" s="644" t="s">
        <v>3330</v>
      </c>
      <c r="F1816" s="4" t="s">
        <v>506</v>
      </c>
      <c r="G1816" s="4" t="s">
        <v>506</v>
      </c>
    </row>
    <row r="1817" spans="2:7" x14ac:dyDescent="0.3">
      <c r="B1817" s="18" t="s">
        <v>517</v>
      </c>
      <c r="C1817" s="19" t="s">
        <v>517</v>
      </c>
      <c r="D1817" s="644" t="s">
        <v>3331</v>
      </c>
      <c r="E1817" s="644" t="s">
        <v>3331</v>
      </c>
      <c r="F1817" s="4">
        <v>0</v>
      </c>
      <c r="G1817" s="4">
        <v>0</v>
      </c>
    </row>
    <row r="1818" spans="2:7" x14ac:dyDescent="0.3">
      <c r="B1818" s="18" t="s">
        <v>517</v>
      </c>
      <c r="C1818" s="19" t="s">
        <v>517</v>
      </c>
      <c r="D1818" s="644" t="s">
        <v>3332</v>
      </c>
      <c r="E1818" s="644" t="s">
        <v>3332</v>
      </c>
      <c r="F1818" s="4" t="s">
        <v>3425</v>
      </c>
      <c r="G1818" s="4" t="s">
        <v>3638</v>
      </c>
    </row>
    <row r="1819" spans="2:7" x14ac:dyDescent="0.3">
      <c r="B1819" s="18" t="s">
        <v>517</v>
      </c>
      <c r="C1819" s="19" t="s">
        <v>517</v>
      </c>
      <c r="D1819" s="644" t="s">
        <v>3333</v>
      </c>
      <c r="E1819" s="644" t="s">
        <v>3333</v>
      </c>
      <c r="F1819" s="4">
        <v>0</v>
      </c>
      <c r="G1819" s="4">
        <v>0</v>
      </c>
    </row>
    <row r="1820" spans="2:7" x14ac:dyDescent="0.3">
      <c r="B1820" s="643" t="s">
        <v>517</v>
      </c>
      <c r="C1820" s="643" t="s">
        <v>517</v>
      </c>
      <c r="D1820" s="643" t="s">
        <v>517</v>
      </c>
      <c r="E1820" s="643" t="s">
        <v>517</v>
      </c>
      <c r="F1820" s="4" t="s">
        <v>517</v>
      </c>
      <c r="G1820" s="4" t="s">
        <v>517</v>
      </c>
    </row>
    <row r="1821" spans="2:7" x14ac:dyDescent="0.3">
      <c r="B1821" s="17" t="s">
        <v>517</v>
      </c>
      <c r="C1821" s="645" t="s">
        <v>3323</v>
      </c>
      <c r="D1821" s="645" t="s">
        <v>3323</v>
      </c>
      <c r="E1821" s="645" t="s">
        <v>3323</v>
      </c>
      <c r="F1821" s="10" t="s">
        <v>2932</v>
      </c>
      <c r="G1821" s="10" t="s">
        <v>3639</v>
      </c>
    </row>
    <row r="1822" spans="2:7" x14ac:dyDescent="0.3">
      <c r="B1822" s="18" t="s">
        <v>517</v>
      </c>
      <c r="C1822" s="19" t="s">
        <v>517</v>
      </c>
      <c r="D1822" s="644" t="s">
        <v>3334</v>
      </c>
      <c r="E1822" s="644" t="s">
        <v>3334</v>
      </c>
      <c r="F1822" s="4" t="s">
        <v>1694</v>
      </c>
      <c r="G1822" s="4" t="s">
        <v>3640</v>
      </c>
    </row>
    <row r="1823" spans="2:7" x14ac:dyDescent="0.3">
      <c r="B1823" s="18" t="s">
        <v>517</v>
      </c>
      <c r="C1823" s="19" t="s">
        <v>517</v>
      </c>
      <c r="D1823" s="644" t="s">
        <v>3335</v>
      </c>
      <c r="E1823" s="644" t="s">
        <v>3335</v>
      </c>
      <c r="F1823" s="4" t="s">
        <v>1707</v>
      </c>
      <c r="G1823" s="4" t="s">
        <v>3641</v>
      </c>
    </row>
    <row r="1824" spans="2:7" x14ac:dyDescent="0.3">
      <c r="B1824" s="18" t="s">
        <v>517</v>
      </c>
      <c r="C1824" s="19" t="s">
        <v>517</v>
      </c>
      <c r="D1824" s="644" t="s">
        <v>3336</v>
      </c>
      <c r="E1824" s="644" t="s">
        <v>3336</v>
      </c>
      <c r="F1824" s="4" t="s">
        <v>1715</v>
      </c>
      <c r="G1824" s="4" t="s">
        <v>3642</v>
      </c>
    </row>
    <row r="1825" spans="2:7" x14ac:dyDescent="0.3">
      <c r="B1825" s="18" t="s">
        <v>517</v>
      </c>
      <c r="C1825" s="19" t="s">
        <v>517</v>
      </c>
      <c r="D1825" s="644" t="s">
        <v>3337</v>
      </c>
      <c r="E1825" s="644" t="s">
        <v>3337</v>
      </c>
      <c r="F1825" s="4">
        <v>0</v>
      </c>
      <c r="G1825" s="4">
        <v>0</v>
      </c>
    </row>
    <row r="1826" spans="2:7" x14ac:dyDescent="0.3">
      <c r="B1826" s="18" t="s">
        <v>517</v>
      </c>
      <c r="C1826" s="19" t="s">
        <v>517</v>
      </c>
      <c r="D1826" s="644" t="s">
        <v>3338</v>
      </c>
      <c r="E1826" s="644" t="s">
        <v>3338</v>
      </c>
      <c r="F1826" s="4">
        <v>0</v>
      </c>
      <c r="G1826" s="4">
        <v>0</v>
      </c>
    </row>
    <row r="1827" spans="2:7" x14ac:dyDescent="0.3">
      <c r="B1827" s="18" t="s">
        <v>517</v>
      </c>
      <c r="C1827" s="19" t="s">
        <v>517</v>
      </c>
      <c r="D1827" s="644" t="s">
        <v>3339</v>
      </c>
      <c r="E1827" s="644" t="s">
        <v>3339</v>
      </c>
      <c r="F1827" s="4">
        <v>0</v>
      </c>
      <c r="G1827" s="4">
        <v>0</v>
      </c>
    </row>
    <row r="1828" spans="2:7" x14ac:dyDescent="0.3">
      <c r="B1828" s="18" t="s">
        <v>517</v>
      </c>
      <c r="C1828" s="19" t="s">
        <v>517</v>
      </c>
      <c r="D1828" s="644" t="s">
        <v>3340</v>
      </c>
      <c r="E1828" s="644" t="s">
        <v>3340</v>
      </c>
      <c r="F1828" s="4">
        <v>0</v>
      </c>
      <c r="G1828" s="4">
        <v>0</v>
      </c>
    </row>
    <row r="1829" spans="2:7" x14ac:dyDescent="0.3">
      <c r="B1829" s="18" t="s">
        <v>517</v>
      </c>
      <c r="C1829" s="19" t="s">
        <v>517</v>
      </c>
      <c r="D1829" s="644" t="s">
        <v>3341</v>
      </c>
      <c r="E1829" s="644" t="s">
        <v>3341</v>
      </c>
      <c r="F1829" s="4">
        <v>0</v>
      </c>
      <c r="G1829" s="4">
        <v>0</v>
      </c>
    </row>
    <row r="1830" spans="2:7" x14ac:dyDescent="0.3">
      <c r="B1830" s="18" t="s">
        <v>517</v>
      </c>
      <c r="C1830" s="19" t="s">
        <v>517</v>
      </c>
      <c r="D1830" s="644" t="s">
        <v>3342</v>
      </c>
      <c r="E1830" s="644" t="s">
        <v>3342</v>
      </c>
      <c r="F1830" s="4">
        <v>0</v>
      </c>
      <c r="G1830" s="4">
        <v>0</v>
      </c>
    </row>
    <row r="1831" spans="2:7" x14ac:dyDescent="0.3">
      <c r="B1831" s="18" t="s">
        <v>517</v>
      </c>
      <c r="C1831" s="19" t="s">
        <v>517</v>
      </c>
      <c r="D1831" s="644" t="s">
        <v>3343</v>
      </c>
      <c r="E1831" s="644" t="s">
        <v>3343</v>
      </c>
      <c r="F1831" s="4">
        <v>0</v>
      </c>
      <c r="G1831" s="4">
        <v>0</v>
      </c>
    </row>
    <row r="1832" spans="2:7" x14ac:dyDescent="0.3">
      <c r="B1832" s="18" t="s">
        <v>517</v>
      </c>
      <c r="C1832" s="19" t="s">
        <v>517</v>
      </c>
      <c r="D1832" s="644" t="s">
        <v>3344</v>
      </c>
      <c r="E1832" s="644" t="s">
        <v>3344</v>
      </c>
      <c r="F1832" s="4">
        <v>0</v>
      </c>
      <c r="G1832" s="4">
        <v>0</v>
      </c>
    </row>
    <row r="1833" spans="2:7" x14ac:dyDescent="0.3">
      <c r="B1833" s="18" t="s">
        <v>517</v>
      </c>
      <c r="C1833" s="19" t="s">
        <v>517</v>
      </c>
      <c r="D1833" s="644" t="s">
        <v>3345</v>
      </c>
      <c r="E1833" s="644" t="s">
        <v>3345</v>
      </c>
      <c r="F1833" s="4">
        <v>0</v>
      </c>
      <c r="G1833" s="4">
        <v>0</v>
      </c>
    </row>
    <row r="1834" spans="2:7" x14ac:dyDescent="0.3">
      <c r="B1834" s="18" t="s">
        <v>517</v>
      </c>
      <c r="C1834" s="19" t="s">
        <v>517</v>
      </c>
      <c r="D1834" s="644" t="s">
        <v>3346</v>
      </c>
      <c r="E1834" s="644" t="s">
        <v>3346</v>
      </c>
      <c r="F1834" s="4">
        <v>0</v>
      </c>
      <c r="G1834" s="4">
        <v>0</v>
      </c>
    </row>
    <row r="1835" spans="2:7" x14ac:dyDescent="0.3">
      <c r="B1835" s="18" t="s">
        <v>517</v>
      </c>
      <c r="C1835" s="19" t="s">
        <v>517</v>
      </c>
      <c r="D1835" s="644" t="s">
        <v>3347</v>
      </c>
      <c r="E1835" s="644" t="s">
        <v>3347</v>
      </c>
      <c r="F1835" s="4">
        <v>0</v>
      </c>
      <c r="G1835" s="4">
        <v>0</v>
      </c>
    </row>
    <row r="1836" spans="2:7" x14ac:dyDescent="0.3">
      <c r="B1836" s="18" t="s">
        <v>517</v>
      </c>
      <c r="C1836" s="19" t="s">
        <v>517</v>
      </c>
      <c r="D1836" s="644" t="s">
        <v>3348</v>
      </c>
      <c r="E1836" s="644" t="s">
        <v>3348</v>
      </c>
      <c r="F1836" s="4">
        <v>0</v>
      </c>
      <c r="G1836" s="4">
        <v>0</v>
      </c>
    </row>
    <row r="1837" spans="2:7" x14ac:dyDescent="0.3">
      <c r="B1837" s="18" t="s">
        <v>517</v>
      </c>
      <c r="C1837" s="19" t="s">
        <v>517</v>
      </c>
      <c r="D1837" s="644" t="s">
        <v>3349</v>
      </c>
      <c r="E1837" s="644" t="s">
        <v>3349</v>
      </c>
      <c r="F1837" s="4">
        <v>0</v>
      </c>
      <c r="G1837" s="4">
        <v>0</v>
      </c>
    </row>
    <row r="1838" spans="2:7" x14ac:dyDescent="0.3">
      <c r="B1838" s="642" t="s">
        <v>3313</v>
      </c>
      <c r="C1838" s="642" t="s">
        <v>3313</v>
      </c>
      <c r="D1838" s="642" t="s">
        <v>3313</v>
      </c>
      <c r="E1838" s="642" t="s">
        <v>3313</v>
      </c>
      <c r="F1838" s="10" t="s">
        <v>1726</v>
      </c>
      <c r="G1838" s="10" t="s">
        <v>751</v>
      </c>
    </row>
    <row r="1839" spans="2:7" x14ac:dyDescent="0.3">
      <c r="B1839" s="643" t="s">
        <v>517</v>
      </c>
      <c r="C1839" s="643" t="s">
        <v>517</v>
      </c>
      <c r="D1839" s="643" t="s">
        <v>517</v>
      </c>
      <c r="E1839" s="643" t="s">
        <v>517</v>
      </c>
      <c r="F1839" s="4" t="s">
        <v>517</v>
      </c>
      <c r="G1839" s="4" t="s">
        <v>517</v>
      </c>
    </row>
    <row r="1840" spans="2:7" x14ac:dyDescent="0.3">
      <c r="B1840" s="642" t="s">
        <v>3314</v>
      </c>
      <c r="C1840" s="642" t="s">
        <v>3314</v>
      </c>
      <c r="D1840" s="642" t="s">
        <v>3314</v>
      </c>
      <c r="E1840" s="642" t="s">
        <v>3314</v>
      </c>
      <c r="F1840" s="10" t="s">
        <v>517</v>
      </c>
      <c r="G1840" s="10" t="s">
        <v>517</v>
      </c>
    </row>
    <row r="1841" spans="2:7" x14ac:dyDescent="0.3">
      <c r="B1841" s="17" t="s">
        <v>517</v>
      </c>
      <c r="C1841" s="645" t="s">
        <v>3322</v>
      </c>
      <c r="D1841" s="645" t="s">
        <v>3322</v>
      </c>
      <c r="E1841" s="645" t="s">
        <v>3322</v>
      </c>
      <c r="F1841" s="10">
        <v>0</v>
      </c>
      <c r="G1841" s="10">
        <v>0</v>
      </c>
    </row>
    <row r="1842" spans="2:7" x14ac:dyDescent="0.3">
      <c r="B1842" s="18" t="s">
        <v>517</v>
      </c>
      <c r="C1842" s="19" t="s">
        <v>517</v>
      </c>
      <c r="D1842" s="644" t="s">
        <v>3350</v>
      </c>
      <c r="E1842" s="644" t="s">
        <v>3350</v>
      </c>
      <c r="F1842" s="4">
        <v>0</v>
      </c>
      <c r="G1842" s="4">
        <v>0</v>
      </c>
    </row>
    <row r="1843" spans="2:7" x14ac:dyDescent="0.3">
      <c r="B1843" s="18" t="s">
        <v>517</v>
      </c>
      <c r="C1843" s="19" t="s">
        <v>517</v>
      </c>
      <c r="D1843" s="644" t="s">
        <v>3351</v>
      </c>
      <c r="E1843" s="644" t="s">
        <v>3351</v>
      </c>
      <c r="F1843" s="4">
        <v>0</v>
      </c>
      <c r="G1843" s="4">
        <v>0</v>
      </c>
    </row>
    <row r="1844" spans="2:7" x14ac:dyDescent="0.3">
      <c r="B1844" s="18" t="s">
        <v>517</v>
      </c>
      <c r="C1844" s="19" t="s">
        <v>517</v>
      </c>
      <c r="D1844" s="644" t="s">
        <v>3352</v>
      </c>
      <c r="E1844" s="644" t="s">
        <v>3352</v>
      </c>
      <c r="F1844" s="4">
        <v>0</v>
      </c>
      <c r="G1844" s="4">
        <v>0</v>
      </c>
    </row>
    <row r="1845" spans="2:7" x14ac:dyDescent="0.3">
      <c r="B1845" s="643" t="s">
        <v>517</v>
      </c>
      <c r="C1845" s="643" t="s">
        <v>517</v>
      </c>
      <c r="D1845" s="643" t="s">
        <v>517</v>
      </c>
      <c r="E1845" s="643" t="s">
        <v>517</v>
      </c>
      <c r="F1845" s="4" t="s">
        <v>517</v>
      </c>
      <c r="G1845" s="4" t="s">
        <v>517</v>
      </c>
    </row>
    <row r="1846" spans="2:7" x14ac:dyDescent="0.3">
      <c r="B1846" s="17" t="s">
        <v>517</v>
      </c>
      <c r="C1846" s="645" t="s">
        <v>3323</v>
      </c>
      <c r="D1846" s="645" t="s">
        <v>3323</v>
      </c>
      <c r="E1846" s="645" t="s">
        <v>3323</v>
      </c>
      <c r="F1846" s="10" t="s">
        <v>1726</v>
      </c>
      <c r="G1846" s="10" t="s">
        <v>751</v>
      </c>
    </row>
    <row r="1847" spans="2:7" x14ac:dyDescent="0.3">
      <c r="B1847" s="18" t="s">
        <v>517</v>
      </c>
      <c r="C1847" s="19" t="s">
        <v>517</v>
      </c>
      <c r="D1847" s="644" t="s">
        <v>3350</v>
      </c>
      <c r="E1847" s="644" t="s">
        <v>3350</v>
      </c>
      <c r="F1847" s="4" t="s">
        <v>1726</v>
      </c>
      <c r="G1847" s="4" t="s">
        <v>751</v>
      </c>
    </row>
    <row r="1848" spans="2:7" x14ac:dyDescent="0.3">
      <c r="B1848" s="18" t="s">
        <v>517</v>
      </c>
      <c r="C1848" s="19" t="s">
        <v>517</v>
      </c>
      <c r="D1848" s="644" t="s">
        <v>3351</v>
      </c>
      <c r="E1848" s="644" t="s">
        <v>3351</v>
      </c>
      <c r="F1848" s="4">
        <v>0</v>
      </c>
      <c r="G1848" s="4">
        <v>0</v>
      </c>
    </row>
    <row r="1849" spans="2:7" x14ac:dyDescent="0.3">
      <c r="B1849" s="18" t="s">
        <v>517</v>
      </c>
      <c r="C1849" s="19" t="s">
        <v>517</v>
      </c>
      <c r="D1849" s="644" t="s">
        <v>3353</v>
      </c>
      <c r="E1849" s="644" t="s">
        <v>3353</v>
      </c>
      <c r="F1849" s="4">
        <v>0</v>
      </c>
      <c r="G1849" s="4">
        <v>0</v>
      </c>
    </row>
    <row r="1850" spans="2:7" x14ac:dyDescent="0.3">
      <c r="B1850" s="642" t="s">
        <v>3315</v>
      </c>
      <c r="C1850" s="642" t="s">
        <v>3315</v>
      </c>
      <c r="D1850" s="642" t="s">
        <v>3315</v>
      </c>
      <c r="E1850" s="642" t="s">
        <v>3315</v>
      </c>
      <c r="F1850" s="10" t="s">
        <v>3426</v>
      </c>
      <c r="G1850" s="10" t="s">
        <v>3403</v>
      </c>
    </row>
    <row r="1851" spans="2:7" x14ac:dyDescent="0.3">
      <c r="B1851" s="643" t="s">
        <v>517</v>
      </c>
      <c r="C1851" s="643" t="s">
        <v>517</v>
      </c>
      <c r="D1851" s="643" t="s">
        <v>517</v>
      </c>
      <c r="E1851" s="643" t="s">
        <v>517</v>
      </c>
      <c r="F1851" s="4" t="s">
        <v>517</v>
      </c>
      <c r="G1851" s="4" t="s">
        <v>517</v>
      </c>
    </row>
    <row r="1852" spans="2:7" x14ac:dyDescent="0.3">
      <c r="B1852" s="642" t="s">
        <v>3316</v>
      </c>
      <c r="C1852" s="642" t="s">
        <v>3316</v>
      </c>
      <c r="D1852" s="642" t="s">
        <v>3316</v>
      </c>
      <c r="E1852" s="642" t="s">
        <v>3316</v>
      </c>
      <c r="F1852" s="10" t="s">
        <v>517</v>
      </c>
      <c r="G1852" s="10" t="s">
        <v>517</v>
      </c>
    </row>
    <row r="1853" spans="2:7" x14ac:dyDescent="0.3">
      <c r="B1853" s="17" t="s">
        <v>517</v>
      </c>
      <c r="C1853" s="645" t="s">
        <v>3322</v>
      </c>
      <c r="D1853" s="645" t="s">
        <v>3322</v>
      </c>
      <c r="E1853" s="645" t="s">
        <v>3322</v>
      </c>
      <c r="F1853" s="10">
        <v>0</v>
      </c>
      <c r="G1853" s="10">
        <v>0</v>
      </c>
    </row>
    <row r="1854" spans="2:7" x14ac:dyDescent="0.3">
      <c r="B1854" s="18" t="s">
        <v>517</v>
      </c>
      <c r="C1854" s="19" t="s">
        <v>517</v>
      </c>
      <c r="D1854" s="644" t="s">
        <v>3354</v>
      </c>
      <c r="E1854" s="644" t="s">
        <v>3354</v>
      </c>
      <c r="F1854" s="4">
        <v>0</v>
      </c>
      <c r="G1854" s="4">
        <v>0</v>
      </c>
    </row>
    <row r="1855" spans="2:7" x14ac:dyDescent="0.3">
      <c r="B1855" s="18" t="s">
        <v>517</v>
      </c>
      <c r="C1855" s="19" t="s">
        <v>517</v>
      </c>
      <c r="D1855" s="19" t="s">
        <v>517</v>
      </c>
      <c r="E1855" s="20" t="s">
        <v>3358</v>
      </c>
      <c r="F1855" s="4">
        <v>0</v>
      </c>
      <c r="G1855" s="4">
        <v>0</v>
      </c>
    </row>
    <row r="1856" spans="2:7" x14ac:dyDescent="0.3">
      <c r="B1856" s="18" t="s">
        <v>517</v>
      </c>
      <c r="C1856" s="19" t="s">
        <v>517</v>
      </c>
      <c r="D1856" s="19" t="s">
        <v>517</v>
      </c>
      <c r="E1856" s="20" t="s">
        <v>3359</v>
      </c>
      <c r="F1856" s="4">
        <v>0</v>
      </c>
      <c r="G1856" s="4">
        <v>0</v>
      </c>
    </row>
    <row r="1857" spans="2:7" x14ac:dyDescent="0.3">
      <c r="B1857" s="18" t="s">
        <v>517</v>
      </c>
      <c r="C1857" s="19" t="s">
        <v>517</v>
      </c>
      <c r="D1857" s="644" t="s">
        <v>3355</v>
      </c>
      <c r="E1857" s="644" t="s">
        <v>3355</v>
      </c>
      <c r="F1857" s="4">
        <v>0</v>
      </c>
      <c r="G1857" s="4">
        <v>0</v>
      </c>
    </row>
    <row r="1858" spans="2:7" x14ac:dyDescent="0.3">
      <c r="B1858" s="643" t="s">
        <v>517</v>
      </c>
      <c r="C1858" s="643" t="s">
        <v>517</v>
      </c>
      <c r="D1858" s="643" t="s">
        <v>517</v>
      </c>
      <c r="E1858" s="643" t="s">
        <v>517</v>
      </c>
      <c r="F1858" s="4" t="s">
        <v>517</v>
      </c>
      <c r="G1858" s="4" t="s">
        <v>517</v>
      </c>
    </row>
    <row r="1859" spans="2:7" x14ac:dyDescent="0.3">
      <c r="B1859" s="17" t="s">
        <v>517</v>
      </c>
      <c r="C1859" s="645" t="s">
        <v>3323</v>
      </c>
      <c r="D1859" s="645" t="s">
        <v>3323</v>
      </c>
      <c r="E1859" s="645" t="s">
        <v>3323</v>
      </c>
      <c r="F1859" s="10">
        <v>0</v>
      </c>
      <c r="G1859" s="10">
        <v>0</v>
      </c>
    </row>
    <row r="1860" spans="2:7" x14ac:dyDescent="0.3">
      <c r="B1860" s="18" t="s">
        <v>517</v>
      </c>
      <c r="C1860" s="19" t="s">
        <v>517</v>
      </c>
      <c r="D1860" s="644" t="s">
        <v>3356</v>
      </c>
      <c r="E1860" s="644" t="s">
        <v>3356</v>
      </c>
      <c r="F1860" s="4">
        <v>0</v>
      </c>
      <c r="G1860" s="4">
        <v>0</v>
      </c>
    </row>
    <row r="1861" spans="2:7" x14ac:dyDescent="0.3">
      <c r="B1861" s="18" t="s">
        <v>517</v>
      </c>
      <c r="C1861" s="19" t="s">
        <v>517</v>
      </c>
      <c r="D1861" s="19" t="s">
        <v>517</v>
      </c>
      <c r="E1861" s="20" t="s">
        <v>3358</v>
      </c>
      <c r="F1861" s="4">
        <v>0</v>
      </c>
      <c r="G1861" s="4">
        <v>0</v>
      </c>
    </row>
    <row r="1862" spans="2:7" x14ac:dyDescent="0.3">
      <c r="B1862" s="18" t="s">
        <v>517</v>
      </c>
      <c r="C1862" s="19" t="s">
        <v>517</v>
      </c>
      <c r="D1862" s="19" t="s">
        <v>517</v>
      </c>
      <c r="E1862" s="20" t="s">
        <v>3359</v>
      </c>
      <c r="F1862" s="4">
        <v>0</v>
      </c>
      <c r="G1862" s="4">
        <v>0</v>
      </c>
    </row>
    <row r="1863" spans="2:7" x14ac:dyDescent="0.3">
      <c r="B1863" s="18" t="s">
        <v>517</v>
      </c>
      <c r="C1863" s="19" t="s">
        <v>517</v>
      </c>
      <c r="D1863" s="644" t="s">
        <v>3357</v>
      </c>
      <c r="E1863" s="644" t="s">
        <v>3357</v>
      </c>
      <c r="F1863" s="4">
        <v>0</v>
      </c>
      <c r="G1863" s="4">
        <v>0</v>
      </c>
    </row>
    <row r="1864" spans="2:7" x14ac:dyDescent="0.3">
      <c r="B1864" s="642" t="s">
        <v>3317</v>
      </c>
      <c r="C1864" s="642" t="s">
        <v>3317</v>
      </c>
      <c r="D1864" s="642" t="s">
        <v>3317</v>
      </c>
      <c r="E1864" s="642" t="s">
        <v>3317</v>
      </c>
      <c r="F1864" s="10">
        <v>0</v>
      </c>
      <c r="G1864" s="10">
        <v>0</v>
      </c>
    </row>
    <row r="1865" spans="2:7" x14ac:dyDescent="0.3">
      <c r="B1865" s="643" t="s">
        <v>517</v>
      </c>
      <c r="C1865" s="643" t="s">
        <v>517</v>
      </c>
      <c r="D1865" s="643" t="s">
        <v>517</v>
      </c>
      <c r="E1865" s="643" t="s">
        <v>517</v>
      </c>
      <c r="F1865" s="4" t="s">
        <v>517</v>
      </c>
      <c r="G1865" s="4" t="s">
        <v>517</v>
      </c>
    </row>
    <row r="1866" spans="2:7" x14ac:dyDescent="0.3">
      <c r="B1866" s="642" t="s">
        <v>3318</v>
      </c>
      <c r="C1866" s="642" t="s">
        <v>3318</v>
      </c>
      <c r="D1866" s="642" t="s">
        <v>3318</v>
      </c>
      <c r="E1866" s="642" t="s">
        <v>3318</v>
      </c>
      <c r="F1866" s="10">
        <v>0</v>
      </c>
      <c r="G1866" s="10">
        <v>0</v>
      </c>
    </row>
    <row r="1867" spans="2:7" x14ac:dyDescent="0.3">
      <c r="B1867" s="643" t="s">
        <v>517</v>
      </c>
      <c r="C1867" s="643" t="s">
        <v>517</v>
      </c>
      <c r="D1867" s="643" t="s">
        <v>517</v>
      </c>
      <c r="E1867" s="643" t="s">
        <v>517</v>
      </c>
      <c r="F1867" s="4" t="s">
        <v>517</v>
      </c>
      <c r="G1867" s="4" t="s">
        <v>517</v>
      </c>
    </row>
    <row r="1868" spans="2:7" x14ac:dyDescent="0.3">
      <c r="B1868" s="642" t="s">
        <v>3319</v>
      </c>
      <c r="C1868" s="642" t="s">
        <v>3319</v>
      </c>
      <c r="D1868" s="642" t="s">
        <v>3319</v>
      </c>
      <c r="E1868" s="642" t="s">
        <v>3319</v>
      </c>
      <c r="F1868" s="10">
        <v>0</v>
      </c>
      <c r="G1868" s="10">
        <v>0</v>
      </c>
    </row>
    <row r="1869" spans="2:7" x14ac:dyDescent="0.3">
      <c r="B1869" s="643" t="s">
        <v>517</v>
      </c>
      <c r="C1869" s="643" t="s">
        <v>517</v>
      </c>
      <c r="D1869" s="643" t="s">
        <v>517</v>
      </c>
      <c r="E1869" s="643" t="s">
        <v>517</v>
      </c>
      <c r="F1869" s="4" t="s">
        <v>517</v>
      </c>
      <c r="G1869" s="4" t="s">
        <v>517</v>
      </c>
    </row>
    <row r="1870" spans="2:7" x14ac:dyDescent="0.3">
      <c r="B1870" s="642" t="s">
        <v>3320</v>
      </c>
      <c r="C1870" s="642" t="s">
        <v>3320</v>
      </c>
      <c r="D1870" s="642" t="s">
        <v>3320</v>
      </c>
      <c r="E1870" s="642" t="s">
        <v>3320</v>
      </c>
      <c r="F1870" s="10">
        <v>0</v>
      </c>
      <c r="G1870" s="10">
        <v>0</v>
      </c>
    </row>
    <row r="1871" spans="2:7" x14ac:dyDescent="0.3">
      <c r="B1871" s="643" t="s">
        <v>517</v>
      </c>
      <c r="C1871" s="643" t="s">
        <v>517</v>
      </c>
      <c r="D1871" s="643" t="s">
        <v>517</v>
      </c>
      <c r="E1871" s="643" t="s">
        <v>517</v>
      </c>
      <c r="F1871" s="4" t="s">
        <v>517</v>
      </c>
      <c r="G1871" s="4" t="s">
        <v>517</v>
      </c>
    </row>
    <row r="1872" spans="2:7" x14ac:dyDescent="0.3">
      <c r="B1872" s="21" t="s">
        <v>517</v>
      </c>
      <c r="C1872" s="21" t="s">
        <v>517</v>
      </c>
      <c r="D1872" s="21" t="s">
        <v>517</v>
      </c>
      <c r="E1872" s="21" t="s">
        <v>517</v>
      </c>
      <c r="F1872" s="24" t="s">
        <v>517</v>
      </c>
      <c r="G1872" s="24" t="s">
        <v>517</v>
      </c>
    </row>
    <row r="1873" spans="2:8" x14ac:dyDescent="0.3">
      <c r="B1873" s="22" t="s">
        <v>517</v>
      </c>
      <c r="C1873" s="22" t="s">
        <v>517</v>
      </c>
      <c r="D1873" s="22" t="s">
        <v>517</v>
      </c>
      <c r="E1873" s="22" t="s">
        <v>517</v>
      </c>
      <c r="F1873" s="25" t="s">
        <v>517</v>
      </c>
      <c r="G1873" s="25" t="s">
        <v>517</v>
      </c>
    </row>
    <row r="1874" spans="2:8" x14ac:dyDescent="0.3">
      <c r="B1874" s="23" t="s">
        <v>517</v>
      </c>
      <c r="C1874" s="23" t="s">
        <v>517</v>
      </c>
      <c r="D1874" s="23" t="s">
        <v>517</v>
      </c>
      <c r="E1874" s="23" t="s">
        <v>517</v>
      </c>
      <c r="F1874" s="26" t="s">
        <v>517</v>
      </c>
      <c r="G1874" s="26" t="s">
        <v>517</v>
      </c>
    </row>
    <row r="1875" spans="2:8" x14ac:dyDescent="0.3">
      <c r="B1875" s="646" t="s">
        <v>27</v>
      </c>
      <c r="C1875" s="646" t="s">
        <v>27</v>
      </c>
      <c r="D1875" s="646" t="s">
        <v>27</v>
      </c>
      <c r="E1875" s="646" t="s">
        <v>27</v>
      </c>
      <c r="F1875" s="646" t="s">
        <v>27</v>
      </c>
      <c r="G1875" s="646" t="s">
        <v>27</v>
      </c>
      <c r="H1875" s="27"/>
    </row>
    <row r="1876" spans="2:8" x14ac:dyDescent="0.3">
      <c r="B1876" s="647" t="s">
        <v>3308</v>
      </c>
      <c r="C1876" s="647" t="s">
        <v>3308</v>
      </c>
      <c r="D1876" s="647" t="s">
        <v>3308</v>
      </c>
      <c r="E1876" s="647" t="s">
        <v>3308</v>
      </c>
      <c r="F1876" s="647" t="s">
        <v>3308</v>
      </c>
      <c r="G1876" s="647" t="s">
        <v>3308</v>
      </c>
      <c r="H1876" s="27"/>
    </row>
    <row r="1877" spans="2:8" x14ac:dyDescent="0.3">
      <c r="B1877" s="647" t="s">
        <v>3309</v>
      </c>
      <c r="C1877" s="647" t="s">
        <v>3309</v>
      </c>
      <c r="D1877" s="647" t="s">
        <v>3309</v>
      </c>
      <c r="E1877" s="647" t="s">
        <v>3309</v>
      </c>
      <c r="F1877" s="647" t="s">
        <v>3309</v>
      </c>
      <c r="G1877" s="647" t="s">
        <v>3309</v>
      </c>
      <c r="H1877" s="27"/>
    </row>
    <row r="1878" spans="2:8" x14ac:dyDescent="0.3">
      <c r="B1878" s="648" t="s">
        <v>3310</v>
      </c>
      <c r="C1878" s="648" t="s">
        <v>3310</v>
      </c>
      <c r="D1878" s="648" t="s">
        <v>3310</v>
      </c>
      <c r="E1878" s="648" t="s">
        <v>3310</v>
      </c>
      <c r="F1878" s="648" t="s">
        <v>3310</v>
      </c>
      <c r="G1878" s="648" t="s">
        <v>3310</v>
      </c>
      <c r="H1878" s="27"/>
    </row>
    <row r="1879" spans="2:8" x14ac:dyDescent="0.3">
      <c r="B1879" s="641" t="s">
        <v>3311</v>
      </c>
      <c r="C1879" s="641" t="s">
        <v>3311</v>
      </c>
      <c r="D1879" s="641" t="s">
        <v>3311</v>
      </c>
      <c r="E1879" s="641" t="s">
        <v>3311</v>
      </c>
      <c r="F1879" s="14">
        <v>2026</v>
      </c>
      <c r="G1879" s="14">
        <v>2025</v>
      </c>
    </row>
    <row r="1880" spans="2:8" x14ac:dyDescent="0.3">
      <c r="B1880" s="642" t="s">
        <v>3312</v>
      </c>
      <c r="C1880" s="642" t="s">
        <v>3312</v>
      </c>
      <c r="D1880" s="642" t="s">
        <v>3312</v>
      </c>
      <c r="E1880" s="642" t="s">
        <v>3312</v>
      </c>
      <c r="F1880" s="10" t="s">
        <v>517</v>
      </c>
      <c r="G1880" s="10" t="s">
        <v>517</v>
      </c>
    </row>
    <row r="1881" spans="2:8" x14ac:dyDescent="0.3">
      <c r="B1881" s="17" t="s">
        <v>517</v>
      </c>
      <c r="C1881" s="645" t="s">
        <v>3322</v>
      </c>
      <c r="D1881" s="645" t="s">
        <v>3322</v>
      </c>
      <c r="E1881" s="645" t="s">
        <v>3322</v>
      </c>
      <c r="F1881" s="10" t="s">
        <v>80</v>
      </c>
      <c r="G1881" s="10" t="s">
        <v>3643</v>
      </c>
    </row>
    <row r="1882" spans="2:8" x14ac:dyDescent="0.3">
      <c r="B1882" s="18" t="s">
        <v>517</v>
      </c>
      <c r="C1882" s="19" t="s">
        <v>517</v>
      </c>
      <c r="D1882" s="644" t="s">
        <v>3324</v>
      </c>
      <c r="E1882" s="644" t="s">
        <v>3324</v>
      </c>
      <c r="F1882" s="4">
        <v>0</v>
      </c>
      <c r="G1882" s="4">
        <v>0</v>
      </c>
    </row>
    <row r="1883" spans="2:8" x14ac:dyDescent="0.3">
      <c r="B1883" s="18" t="s">
        <v>517</v>
      </c>
      <c r="C1883" s="19" t="s">
        <v>517</v>
      </c>
      <c r="D1883" s="644" t="s">
        <v>3325</v>
      </c>
      <c r="E1883" s="644" t="s">
        <v>3325</v>
      </c>
      <c r="F1883" s="4">
        <v>0</v>
      </c>
      <c r="G1883" s="4">
        <v>0</v>
      </c>
    </row>
    <row r="1884" spans="2:8" x14ac:dyDescent="0.3">
      <c r="B1884" s="18" t="s">
        <v>517</v>
      </c>
      <c r="C1884" s="19" t="s">
        <v>517</v>
      </c>
      <c r="D1884" s="644" t="s">
        <v>3326</v>
      </c>
      <c r="E1884" s="644" t="s">
        <v>3326</v>
      </c>
      <c r="F1884" s="4">
        <v>0</v>
      </c>
      <c r="G1884" s="4">
        <v>0</v>
      </c>
    </row>
    <row r="1885" spans="2:8" x14ac:dyDescent="0.3">
      <c r="B1885" s="18" t="s">
        <v>517</v>
      </c>
      <c r="C1885" s="19" t="s">
        <v>517</v>
      </c>
      <c r="D1885" s="644" t="s">
        <v>3327</v>
      </c>
      <c r="E1885" s="644" t="s">
        <v>3327</v>
      </c>
      <c r="F1885" s="4">
        <v>0</v>
      </c>
      <c r="G1885" s="4">
        <v>0</v>
      </c>
    </row>
    <row r="1886" spans="2:8" x14ac:dyDescent="0.3">
      <c r="B1886" s="18" t="s">
        <v>517</v>
      </c>
      <c r="C1886" s="19" t="s">
        <v>517</v>
      </c>
      <c r="D1886" s="644" t="s">
        <v>3328</v>
      </c>
      <c r="E1886" s="644" t="s">
        <v>3328</v>
      </c>
      <c r="F1886" s="4">
        <v>0</v>
      </c>
      <c r="G1886" s="4">
        <v>0</v>
      </c>
    </row>
    <row r="1887" spans="2:8" x14ac:dyDescent="0.3">
      <c r="B1887" s="18" t="s">
        <v>517</v>
      </c>
      <c r="C1887" s="19" t="s">
        <v>517</v>
      </c>
      <c r="D1887" s="644" t="s">
        <v>3329</v>
      </c>
      <c r="E1887" s="644" t="s">
        <v>3329</v>
      </c>
      <c r="F1887" s="4">
        <v>0</v>
      </c>
      <c r="G1887" s="4">
        <v>0</v>
      </c>
    </row>
    <row r="1888" spans="2:8" x14ac:dyDescent="0.3">
      <c r="B1888" s="18" t="s">
        <v>517</v>
      </c>
      <c r="C1888" s="19" t="s">
        <v>517</v>
      </c>
      <c r="D1888" s="644" t="s">
        <v>3330</v>
      </c>
      <c r="E1888" s="644" t="s">
        <v>3330</v>
      </c>
      <c r="F1888" s="4" t="s">
        <v>470</v>
      </c>
      <c r="G1888" s="4" t="s">
        <v>470</v>
      </c>
    </row>
    <row r="1889" spans="2:7" x14ac:dyDescent="0.3">
      <c r="B1889" s="18" t="s">
        <v>517</v>
      </c>
      <c r="C1889" s="19" t="s">
        <v>517</v>
      </c>
      <c r="D1889" s="644" t="s">
        <v>3331</v>
      </c>
      <c r="E1889" s="644" t="s">
        <v>3331</v>
      </c>
      <c r="F1889" s="4">
        <v>0</v>
      </c>
      <c r="G1889" s="4">
        <v>0</v>
      </c>
    </row>
    <row r="1890" spans="2:7" x14ac:dyDescent="0.3">
      <c r="B1890" s="18" t="s">
        <v>517</v>
      </c>
      <c r="C1890" s="19" t="s">
        <v>517</v>
      </c>
      <c r="D1890" s="644" t="s">
        <v>3332</v>
      </c>
      <c r="E1890" s="644" t="s">
        <v>3332</v>
      </c>
      <c r="F1890" s="4" t="s">
        <v>3427</v>
      </c>
      <c r="G1890" s="4" t="s">
        <v>3644</v>
      </c>
    </row>
    <row r="1891" spans="2:7" x14ac:dyDescent="0.3">
      <c r="B1891" s="18" t="s">
        <v>517</v>
      </c>
      <c r="C1891" s="19" t="s">
        <v>517</v>
      </c>
      <c r="D1891" s="644" t="s">
        <v>3333</v>
      </c>
      <c r="E1891" s="644" t="s">
        <v>3333</v>
      </c>
      <c r="F1891" s="4">
        <v>0</v>
      </c>
      <c r="G1891" s="4">
        <v>0</v>
      </c>
    </row>
    <row r="1892" spans="2:7" x14ac:dyDescent="0.3">
      <c r="B1892" s="643" t="s">
        <v>517</v>
      </c>
      <c r="C1892" s="643" t="s">
        <v>517</v>
      </c>
      <c r="D1892" s="643" t="s">
        <v>517</v>
      </c>
      <c r="E1892" s="643" t="s">
        <v>517</v>
      </c>
      <c r="F1892" s="4" t="s">
        <v>517</v>
      </c>
      <c r="G1892" s="4" t="s">
        <v>517</v>
      </c>
    </row>
    <row r="1893" spans="2:7" x14ac:dyDescent="0.3">
      <c r="B1893" s="17" t="s">
        <v>517</v>
      </c>
      <c r="C1893" s="645" t="s">
        <v>3323</v>
      </c>
      <c r="D1893" s="645" t="s">
        <v>3323</v>
      </c>
      <c r="E1893" s="645" t="s">
        <v>3323</v>
      </c>
      <c r="F1893" s="10" t="s">
        <v>2933</v>
      </c>
      <c r="G1893" s="10" t="s">
        <v>3645</v>
      </c>
    </row>
    <row r="1894" spans="2:7" x14ac:dyDescent="0.3">
      <c r="B1894" s="18" t="s">
        <v>517</v>
      </c>
      <c r="C1894" s="19" t="s">
        <v>517</v>
      </c>
      <c r="D1894" s="644" t="s">
        <v>3334</v>
      </c>
      <c r="E1894" s="644" t="s">
        <v>3334</v>
      </c>
      <c r="F1894" s="4" t="s">
        <v>1727</v>
      </c>
      <c r="G1894" s="4" t="s">
        <v>3646</v>
      </c>
    </row>
    <row r="1895" spans="2:7" x14ac:dyDescent="0.3">
      <c r="B1895" s="18" t="s">
        <v>517</v>
      </c>
      <c r="C1895" s="19" t="s">
        <v>517</v>
      </c>
      <c r="D1895" s="644" t="s">
        <v>3335</v>
      </c>
      <c r="E1895" s="644" t="s">
        <v>3335</v>
      </c>
      <c r="F1895" s="4" t="s">
        <v>1741</v>
      </c>
      <c r="G1895" s="4" t="s">
        <v>3647</v>
      </c>
    </row>
    <row r="1896" spans="2:7" x14ac:dyDescent="0.3">
      <c r="B1896" s="18" t="s">
        <v>517</v>
      </c>
      <c r="C1896" s="19" t="s">
        <v>517</v>
      </c>
      <c r="D1896" s="644" t="s">
        <v>3336</v>
      </c>
      <c r="E1896" s="644" t="s">
        <v>3336</v>
      </c>
      <c r="F1896" s="4" t="s">
        <v>1752</v>
      </c>
      <c r="G1896" s="4" t="s">
        <v>3648</v>
      </c>
    </row>
    <row r="1897" spans="2:7" x14ac:dyDescent="0.3">
      <c r="B1897" s="18" t="s">
        <v>517</v>
      </c>
      <c r="C1897" s="19" t="s">
        <v>517</v>
      </c>
      <c r="D1897" s="644" t="s">
        <v>3337</v>
      </c>
      <c r="E1897" s="644" t="s">
        <v>3337</v>
      </c>
      <c r="F1897" s="4">
        <v>0</v>
      </c>
      <c r="G1897" s="4">
        <v>0</v>
      </c>
    </row>
    <row r="1898" spans="2:7" x14ac:dyDescent="0.3">
      <c r="B1898" s="18" t="s">
        <v>517</v>
      </c>
      <c r="C1898" s="19" t="s">
        <v>517</v>
      </c>
      <c r="D1898" s="644" t="s">
        <v>3338</v>
      </c>
      <c r="E1898" s="644" t="s">
        <v>3338</v>
      </c>
      <c r="F1898" s="4">
        <v>0</v>
      </c>
      <c r="G1898" s="4">
        <v>0</v>
      </c>
    </row>
    <row r="1899" spans="2:7" x14ac:dyDescent="0.3">
      <c r="B1899" s="18" t="s">
        <v>517</v>
      </c>
      <c r="C1899" s="19" t="s">
        <v>517</v>
      </c>
      <c r="D1899" s="644" t="s">
        <v>3339</v>
      </c>
      <c r="E1899" s="644" t="s">
        <v>3339</v>
      </c>
      <c r="F1899" s="4">
        <v>0</v>
      </c>
      <c r="G1899" s="4">
        <v>0</v>
      </c>
    </row>
    <row r="1900" spans="2:7" x14ac:dyDescent="0.3">
      <c r="B1900" s="18" t="s">
        <v>517</v>
      </c>
      <c r="C1900" s="19" t="s">
        <v>517</v>
      </c>
      <c r="D1900" s="644" t="s">
        <v>3340</v>
      </c>
      <c r="E1900" s="644" t="s">
        <v>3340</v>
      </c>
      <c r="F1900" s="4">
        <v>0</v>
      </c>
      <c r="G1900" s="4">
        <v>0</v>
      </c>
    </row>
    <row r="1901" spans="2:7" x14ac:dyDescent="0.3">
      <c r="B1901" s="18" t="s">
        <v>517</v>
      </c>
      <c r="C1901" s="19" t="s">
        <v>517</v>
      </c>
      <c r="D1901" s="644" t="s">
        <v>3341</v>
      </c>
      <c r="E1901" s="644" t="s">
        <v>3341</v>
      </c>
      <c r="F1901" s="4">
        <v>0</v>
      </c>
      <c r="G1901" s="4">
        <v>0</v>
      </c>
    </row>
    <row r="1902" spans="2:7" x14ac:dyDescent="0.3">
      <c r="B1902" s="18" t="s">
        <v>517</v>
      </c>
      <c r="C1902" s="19" t="s">
        <v>517</v>
      </c>
      <c r="D1902" s="644" t="s">
        <v>3342</v>
      </c>
      <c r="E1902" s="644" t="s">
        <v>3342</v>
      </c>
      <c r="F1902" s="4">
        <v>0</v>
      </c>
      <c r="G1902" s="4">
        <v>0</v>
      </c>
    </row>
    <row r="1903" spans="2:7" x14ac:dyDescent="0.3">
      <c r="B1903" s="18" t="s">
        <v>517</v>
      </c>
      <c r="C1903" s="19" t="s">
        <v>517</v>
      </c>
      <c r="D1903" s="644" t="s">
        <v>3343</v>
      </c>
      <c r="E1903" s="644" t="s">
        <v>3343</v>
      </c>
      <c r="F1903" s="4">
        <v>0</v>
      </c>
      <c r="G1903" s="4">
        <v>0</v>
      </c>
    </row>
    <row r="1904" spans="2:7" x14ac:dyDescent="0.3">
      <c r="B1904" s="18" t="s">
        <v>517</v>
      </c>
      <c r="C1904" s="19" t="s">
        <v>517</v>
      </c>
      <c r="D1904" s="644" t="s">
        <v>3344</v>
      </c>
      <c r="E1904" s="644" t="s">
        <v>3344</v>
      </c>
      <c r="F1904" s="4">
        <v>0</v>
      </c>
      <c r="G1904" s="4">
        <v>0</v>
      </c>
    </row>
    <row r="1905" spans="2:7" x14ac:dyDescent="0.3">
      <c r="B1905" s="18" t="s">
        <v>517</v>
      </c>
      <c r="C1905" s="19" t="s">
        <v>517</v>
      </c>
      <c r="D1905" s="644" t="s">
        <v>3345</v>
      </c>
      <c r="E1905" s="644" t="s">
        <v>3345</v>
      </c>
      <c r="F1905" s="4">
        <v>0</v>
      </c>
      <c r="G1905" s="4">
        <v>0</v>
      </c>
    </row>
    <row r="1906" spans="2:7" x14ac:dyDescent="0.3">
      <c r="B1906" s="18" t="s">
        <v>517</v>
      </c>
      <c r="C1906" s="19" t="s">
        <v>517</v>
      </c>
      <c r="D1906" s="644" t="s">
        <v>3346</v>
      </c>
      <c r="E1906" s="644" t="s">
        <v>3346</v>
      </c>
      <c r="F1906" s="4">
        <v>0</v>
      </c>
      <c r="G1906" s="4">
        <v>0</v>
      </c>
    </row>
    <row r="1907" spans="2:7" x14ac:dyDescent="0.3">
      <c r="B1907" s="18" t="s">
        <v>517</v>
      </c>
      <c r="C1907" s="19" t="s">
        <v>517</v>
      </c>
      <c r="D1907" s="644" t="s">
        <v>3347</v>
      </c>
      <c r="E1907" s="644" t="s">
        <v>3347</v>
      </c>
      <c r="F1907" s="4">
        <v>0</v>
      </c>
      <c r="G1907" s="4">
        <v>0</v>
      </c>
    </row>
    <row r="1908" spans="2:7" x14ac:dyDescent="0.3">
      <c r="B1908" s="18" t="s">
        <v>517</v>
      </c>
      <c r="C1908" s="19" t="s">
        <v>517</v>
      </c>
      <c r="D1908" s="644" t="s">
        <v>3348</v>
      </c>
      <c r="E1908" s="644" t="s">
        <v>3348</v>
      </c>
      <c r="F1908" s="4">
        <v>0</v>
      </c>
      <c r="G1908" s="4">
        <v>0</v>
      </c>
    </row>
    <row r="1909" spans="2:7" x14ac:dyDescent="0.3">
      <c r="B1909" s="18" t="s">
        <v>517</v>
      </c>
      <c r="C1909" s="19" t="s">
        <v>517</v>
      </c>
      <c r="D1909" s="644" t="s">
        <v>3349</v>
      </c>
      <c r="E1909" s="644" t="s">
        <v>3349</v>
      </c>
      <c r="F1909" s="4">
        <v>0</v>
      </c>
      <c r="G1909" s="4">
        <v>0</v>
      </c>
    </row>
    <row r="1910" spans="2:7" x14ac:dyDescent="0.3">
      <c r="B1910" s="642" t="s">
        <v>3313</v>
      </c>
      <c r="C1910" s="642" t="s">
        <v>3313</v>
      </c>
      <c r="D1910" s="642" t="s">
        <v>3313</v>
      </c>
      <c r="E1910" s="642" t="s">
        <v>3313</v>
      </c>
      <c r="F1910" s="10" t="s">
        <v>1767</v>
      </c>
      <c r="G1910" s="10" t="s">
        <v>3649</v>
      </c>
    </row>
    <row r="1911" spans="2:7" x14ac:dyDescent="0.3">
      <c r="B1911" s="643" t="s">
        <v>517</v>
      </c>
      <c r="C1911" s="643" t="s">
        <v>517</v>
      </c>
      <c r="D1911" s="643" t="s">
        <v>517</v>
      </c>
      <c r="E1911" s="643" t="s">
        <v>517</v>
      </c>
      <c r="F1911" s="4" t="s">
        <v>517</v>
      </c>
      <c r="G1911" s="4" t="s">
        <v>517</v>
      </c>
    </row>
    <row r="1912" spans="2:7" x14ac:dyDescent="0.3">
      <c r="B1912" s="642" t="s">
        <v>3314</v>
      </c>
      <c r="C1912" s="642" t="s">
        <v>3314</v>
      </c>
      <c r="D1912" s="642" t="s">
        <v>3314</v>
      </c>
      <c r="E1912" s="642" t="s">
        <v>3314</v>
      </c>
      <c r="F1912" s="10" t="s">
        <v>517</v>
      </c>
      <c r="G1912" s="10" t="s">
        <v>517</v>
      </c>
    </row>
    <row r="1913" spans="2:7" x14ac:dyDescent="0.3">
      <c r="B1913" s="17" t="s">
        <v>517</v>
      </c>
      <c r="C1913" s="645" t="s">
        <v>3322</v>
      </c>
      <c r="D1913" s="645" t="s">
        <v>3322</v>
      </c>
      <c r="E1913" s="645" t="s">
        <v>3322</v>
      </c>
      <c r="F1913" s="10">
        <v>0</v>
      </c>
      <c r="G1913" s="10">
        <v>0</v>
      </c>
    </row>
    <row r="1914" spans="2:7" x14ac:dyDescent="0.3">
      <c r="B1914" s="18" t="s">
        <v>517</v>
      </c>
      <c r="C1914" s="19" t="s">
        <v>517</v>
      </c>
      <c r="D1914" s="644" t="s">
        <v>3350</v>
      </c>
      <c r="E1914" s="644" t="s">
        <v>3350</v>
      </c>
      <c r="F1914" s="4">
        <v>0</v>
      </c>
      <c r="G1914" s="4">
        <v>0</v>
      </c>
    </row>
    <row r="1915" spans="2:7" x14ac:dyDescent="0.3">
      <c r="B1915" s="18" t="s">
        <v>517</v>
      </c>
      <c r="C1915" s="19" t="s">
        <v>517</v>
      </c>
      <c r="D1915" s="644" t="s">
        <v>3351</v>
      </c>
      <c r="E1915" s="644" t="s">
        <v>3351</v>
      </c>
      <c r="F1915" s="4">
        <v>0</v>
      </c>
      <c r="G1915" s="4">
        <v>0</v>
      </c>
    </row>
    <row r="1916" spans="2:7" x14ac:dyDescent="0.3">
      <c r="B1916" s="18" t="s">
        <v>517</v>
      </c>
      <c r="C1916" s="19" t="s">
        <v>517</v>
      </c>
      <c r="D1916" s="644" t="s">
        <v>3352</v>
      </c>
      <c r="E1916" s="644" t="s">
        <v>3352</v>
      </c>
      <c r="F1916" s="4">
        <v>0</v>
      </c>
      <c r="G1916" s="4">
        <v>0</v>
      </c>
    </row>
    <row r="1917" spans="2:7" x14ac:dyDescent="0.3">
      <c r="B1917" s="643" t="s">
        <v>517</v>
      </c>
      <c r="C1917" s="643" t="s">
        <v>517</v>
      </c>
      <c r="D1917" s="643" t="s">
        <v>517</v>
      </c>
      <c r="E1917" s="643" t="s">
        <v>517</v>
      </c>
      <c r="F1917" s="4" t="s">
        <v>517</v>
      </c>
      <c r="G1917" s="4" t="s">
        <v>517</v>
      </c>
    </row>
    <row r="1918" spans="2:7" x14ac:dyDescent="0.3">
      <c r="B1918" s="17" t="s">
        <v>517</v>
      </c>
      <c r="C1918" s="645" t="s">
        <v>3323</v>
      </c>
      <c r="D1918" s="645" t="s">
        <v>3323</v>
      </c>
      <c r="E1918" s="645" t="s">
        <v>3323</v>
      </c>
      <c r="F1918" s="10" t="s">
        <v>1767</v>
      </c>
      <c r="G1918" s="10" t="s">
        <v>3649</v>
      </c>
    </row>
    <row r="1919" spans="2:7" x14ac:dyDescent="0.3">
      <c r="B1919" s="18" t="s">
        <v>517</v>
      </c>
      <c r="C1919" s="19" t="s">
        <v>517</v>
      </c>
      <c r="D1919" s="644" t="s">
        <v>3350</v>
      </c>
      <c r="E1919" s="644" t="s">
        <v>3350</v>
      </c>
      <c r="F1919" s="4" t="s">
        <v>1767</v>
      </c>
      <c r="G1919" s="4" t="s">
        <v>3649</v>
      </c>
    </row>
    <row r="1920" spans="2:7" x14ac:dyDescent="0.3">
      <c r="B1920" s="18" t="s">
        <v>517</v>
      </c>
      <c r="C1920" s="19" t="s">
        <v>517</v>
      </c>
      <c r="D1920" s="644" t="s">
        <v>3351</v>
      </c>
      <c r="E1920" s="644" t="s">
        <v>3351</v>
      </c>
      <c r="F1920" s="4">
        <v>0</v>
      </c>
      <c r="G1920" s="4">
        <v>0</v>
      </c>
    </row>
    <row r="1921" spans="2:7" x14ac:dyDescent="0.3">
      <c r="B1921" s="18" t="s">
        <v>517</v>
      </c>
      <c r="C1921" s="19" t="s">
        <v>517</v>
      </c>
      <c r="D1921" s="644" t="s">
        <v>3353</v>
      </c>
      <c r="E1921" s="644" t="s">
        <v>3353</v>
      </c>
      <c r="F1921" s="4">
        <v>0</v>
      </c>
      <c r="G1921" s="4">
        <v>0</v>
      </c>
    </row>
    <row r="1922" spans="2:7" x14ac:dyDescent="0.3">
      <c r="B1922" s="642" t="s">
        <v>3315</v>
      </c>
      <c r="C1922" s="642" t="s">
        <v>3315</v>
      </c>
      <c r="D1922" s="642" t="s">
        <v>3315</v>
      </c>
      <c r="E1922" s="642" t="s">
        <v>3315</v>
      </c>
      <c r="F1922" s="10" t="s">
        <v>3428</v>
      </c>
      <c r="G1922" s="10" t="s">
        <v>3650</v>
      </c>
    </row>
    <row r="1923" spans="2:7" x14ac:dyDescent="0.3">
      <c r="B1923" s="643" t="s">
        <v>517</v>
      </c>
      <c r="C1923" s="643" t="s">
        <v>517</v>
      </c>
      <c r="D1923" s="643" t="s">
        <v>517</v>
      </c>
      <c r="E1923" s="643" t="s">
        <v>517</v>
      </c>
      <c r="F1923" s="4" t="s">
        <v>517</v>
      </c>
      <c r="G1923" s="4" t="s">
        <v>517</v>
      </c>
    </row>
    <row r="1924" spans="2:7" x14ac:dyDescent="0.3">
      <c r="B1924" s="642" t="s">
        <v>3316</v>
      </c>
      <c r="C1924" s="642" t="s">
        <v>3316</v>
      </c>
      <c r="D1924" s="642" t="s">
        <v>3316</v>
      </c>
      <c r="E1924" s="642" t="s">
        <v>3316</v>
      </c>
      <c r="F1924" s="10" t="s">
        <v>517</v>
      </c>
      <c r="G1924" s="10" t="s">
        <v>517</v>
      </c>
    </row>
    <row r="1925" spans="2:7" x14ac:dyDescent="0.3">
      <c r="B1925" s="17" t="s">
        <v>517</v>
      </c>
      <c r="C1925" s="645" t="s">
        <v>3322</v>
      </c>
      <c r="D1925" s="645" t="s">
        <v>3322</v>
      </c>
      <c r="E1925" s="645" t="s">
        <v>3322</v>
      </c>
      <c r="F1925" s="10">
        <v>0</v>
      </c>
      <c r="G1925" s="10">
        <v>0</v>
      </c>
    </row>
    <row r="1926" spans="2:7" x14ac:dyDescent="0.3">
      <c r="B1926" s="18" t="s">
        <v>517</v>
      </c>
      <c r="C1926" s="19" t="s">
        <v>517</v>
      </c>
      <c r="D1926" s="644" t="s">
        <v>3354</v>
      </c>
      <c r="E1926" s="644" t="s">
        <v>3354</v>
      </c>
      <c r="F1926" s="4">
        <v>0</v>
      </c>
      <c r="G1926" s="4">
        <v>0</v>
      </c>
    </row>
    <row r="1927" spans="2:7" x14ac:dyDescent="0.3">
      <c r="B1927" s="18" t="s">
        <v>517</v>
      </c>
      <c r="C1927" s="19" t="s">
        <v>517</v>
      </c>
      <c r="D1927" s="19" t="s">
        <v>517</v>
      </c>
      <c r="E1927" s="20" t="s">
        <v>3358</v>
      </c>
      <c r="F1927" s="4">
        <v>0</v>
      </c>
      <c r="G1927" s="4">
        <v>0</v>
      </c>
    </row>
    <row r="1928" spans="2:7" x14ac:dyDescent="0.3">
      <c r="B1928" s="18" t="s">
        <v>517</v>
      </c>
      <c r="C1928" s="19" t="s">
        <v>517</v>
      </c>
      <c r="D1928" s="19" t="s">
        <v>517</v>
      </c>
      <c r="E1928" s="20" t="s">
        <v>3359</v>
      </c>
      <c r="F1928" s="4">
        <v>0</v>
      </c>
      <c r="G1928" s="4">
        <v>0</v>
      </c>
    </row>
    <row r="1929" spans="2:7" x14ac:dyDescent="0.3">
      <c r="B1929" s="18" t="s">
        <v>517</v>
      </c>
      <c r="C1929" s="19" t="s">
        <v>517</v>
      </c>
      <c r="D1929" s="644" t="s">
        <v>3355</v>
      </c>
      <c r="E1929" s="644" t="s">
        <v>3355</v>
      </c>
      <c r="F1929" s="4">
        <v>0</v>
      </c>
      <c r="G1929" s="4">
        <v>0</v>
      </c>
    </row>
    <row r="1930" spans="2:7" x14ac:dyDescent="0.3">
      <c r="B1930" s="643" t="s">
        <v>517</v>
      </c>
      <c r="C1930" s="643" t="s">
        <v>517</v>
      </c>
      <c r="D1930" s="643" t="s">
        <v>517</v>
      </c>
      <c r="E1930" s="643" t="s">
        <v>517</v>
      </c>
      <c r="F1930" s="4" t="s">
        <v>517</v>
      </c>
      <c r="G1930" s="4" t="s">
        <v>517</v>
      </c>
    </row>
    <row r="1931" spans="2:7" x14ac:dyDescent="0.3">
      <c r="B1931" s="17" t="s">
        <v>517</v>
      </c>
      <c r="C1931" s="645" t="s">
        <v>3323</v>
      </c>
      <c r="D1931" s="645" t="s">
        <v>3323</v>
      </c>
      <c r="E1931" s="645" t="s">
        <v>3323</v>
      </c>
      <c r="F1931" s="10">
        <v>0</v>
      </c>
      <c r="G1931" s="10">
        <v>0</v>
      </c>
    </row>
    <row r="1932" spans="2:7" x14ac:dyDescent="0.3">
      <c r="B1932" s="18" t="s">
        <v>517</v>
      </c>
      <c r="C1932" s="19" t="s">
        <v>517</v>
      </c>
      <c r="D1932" s="644" t="s">
        <v>3356</v>
      </c>
      <c r="E1932" s="644" t="s">
        <v>3356</v>
      </c>
      <c r="F1932" s="4">
        <v>0</v>
      </c>
      <c r="G1932" s="4">
        <v>0</v>
      </c>
    </row>
    <row r="1933" spans="2:7" x14ac:dyDescent="0.3">
      <c r="B1933" s="18" t="s">
        <v>517</v>
      </c>
      <c r="C1933" s="19" t="s">
        <v>517</v>
      </c>
      <c r="D1933" s="19" t="s">
        <v>517</v>
      </c>
      <c r="E1933" s="20" t="s">
        <v>3358</v>
      </c>
      <c r="F1933" s="4">
        <v>0</v>
      </c>
      <c r="G1933" s="4">
        <v>0</v>
      </c>
    </row>
    <row r="1934" spans="2:7" x14ac:dyDescent="0.3">
      <c r="B1934" s="18" t="s">
        <v>517</v>
      </c>
      <c r="C1934" s="19" t="s">
        <v>517</v>
      </c>
      <c r="D1934" s="19" t="s">
        <v>517</v>
      </c>
      <c r="E1934" s="20" t="s">
        <v>3359</v>
      </c>
      <c r="F1934" s="4">
        <v>0</v>
      </c>
      <c r="G1934" s="4">
        <v>0</v>
      </c>
    </row>
    <row r="1935" spans="2:7" x14ac:dyDescent="0.3">
      <c r="B1935" s="18" t="s">
        <v>517</v>
      </c>
      <c r="C1935" s="19" t="s">
        <v>517</v>
      </c>
      <c r="D1935" s="644" t="s">
        <v>3357</v>
      </c>
      <c r="E1935" s="644" t="s">
        <v>3357</v>
      </c>
      <c r="F1935" s="4">
        <v>0</v>
      </c>
      <c r="G1935" s="4">
        <v>0</v>
      </c>
    </row>
    <row r="1936" spans="2:7" x14ac:dyDescent="0.3">
      <c r="B1936" s="642" t="s">
        <v>3317</v>
      </c>
      <c r="C1936" s="642" t="s">
        <v>3317</v>
      </c>
      <c r="D1936" s="642" t="s">
        <v>3317</v>
      </c>
      <c r="E1936" s="642" t="s">
        <v>3317</v>
      </c>
      <c r="F1936" s="10">
        <v>0</v>
      </c>
      <c r="G1936" s="10">
        <v>0</v>
      </c>
    </row>
    <row r="1937" spans="2:8" x14ac:dyDescent="0.3">
      <c r="B1937" s="643" t="s">
        <v>517</v>
      </c>
      <c r="C1937" s="643" t="s">
        <v>517</v>
      </c>
      <c r="D1937" s="643" t="s">
        <v>517</v>
      </c>
      <c r="E1937" s="643" t="s">
        <v>517</v>
      </c>
      <c r="F1937" s="4" t="s">
        <v>517</v>
      </c>
      <c r="G1937" s="4" t="s">
        <v>517</v>
      </c>
    </row>
    <row r="1938" spans="2:8" x14ac:dyDescent="0.3">
      <c r="B1938" s="642" t="s">
        <v>3318</v>
      </c>
      <c r="C1938" s="642" t="s">
        <v>3318</v>
      </c>
      <c r="D1938" s="642" t="s">
        <v>3318</v>
      </c>
      <c r="E1938" s="642" t="s">
        <v>3318</v>
      </c>
      <c r="F1938" s="10">
        <v>0</v>
      </c>
      <c r="G1938" s="10">
        <v>0</v>
      </c>
    </row>
    <row r="1939" spans="2:8" x14ac:dyDescent="0.3">
      <c r="B1939" s="643" t="s">
        <v>517</v>
      </c>
      <c r="C1939" s="643" t="s">
        <v>517</v>
      </c>
      <c r="D1939" s="643" t="s">
        <v>517</v>
      </c>
      <c r="E1939" s="643" t="s">
        <v>517</v>
      </c>
      <c r="F1939" s="4" t="s">
        <v>517</v>
      </c>
      <c r="G1939" s="4" t="s">
        <v>517</v>
      </c>
    </row>
    <row r="1940" spans="2:8" x14ac:dyDescent="0.3">
      <c r="B1940" s="642" t="s">
        <v>3319</v>
      </c>
      <c r="C1940" s="642" t="s">
        <v>3319</v>
      </c>
      <c r="D1940" s="642" t="s">
        <v>3319</v>
      </c>
      <c r="E1940" s="642" t="s">
        <v>3319</v>
      </c>
      <c r="F1940" s="10">
        <v>0</v>
      </c>
      <c r="G1940" s="10">
        <v>0</v>
      </c>
    </row>
    <row r="1941" spans="2:8" x14ac:dyDescent="0.3">
      <c r="B1941" s="643" t="s">
        <v>517</v>
      </c>
      <c r="C1941" s="643" t="s">
        <v>517</v>
      </c>
      <c r="D1941" s="643" t="s">
        <v>517</v>
      </c>
      <c r="E1941" s="643" t="s">
        <v>517</v>
      </c>
      <c r="F1941" s="4" t="s">
        <v>517</v>
      </c>
      <c r="G1941" s="4" t="s">
        <v>517</v>
      </c>
    </row>
    <row r="1942" spans="2:8" x14ac:dyDescent="0.3">
      <c r="B1942" s="642" t="s">
        <v>3320</v>
      </c>
      <c r="C1942" s="642" t="s">
        <v>3320</v>
      </c>
      <c r="D1942" s="642" t="s">
        <v>3320</v>
      </c>
      <c r="E1942" s="642" t="s">
        <v>3320</v>
      </c>
      <c r="F1942" s="10">
        <v>0</v>
      </c>
      <c r="G1942" s="10">
        <v>0</v>
      </c>
    </row>
    <row r="1943" spans="2:8" x14ac:dyDescent="0.3">
      <c r="B1943" s="643" t="s">
        <v>517</v>
      </c>
      <c r="C1943" s="643" t="s">
        <v>517</v>
      </c>
      <c r="D1943" s="643" t="s">
        <v>517</v>
      </c>
      <c r="E1943" s="643" t="s">
        <v>517</v>
      </c>
      <c r="F1943" s="4" t="s">
        <v>517</v>
      </c>
      <c r="G1943" s="4" t="s">
        <v>517</v>
      </c>
    </row>
    <row r="1944" spans="2:8" x14ac:dyDescent="0.3">
      <c r="B1944" s="21" t="s">
        <v>517</v>
      </c>
      <c r="C1944" s="21" t="s">
        <v>517</v>
      </c>
      <c r="D1944" s="21" t="s">
        <v>517</v>
      </c>
      <c r="E1944" s="21" t="s">
        <v>517</v>
      </c>
      <c r="F1944" s="24" t="s">
        <v>517</v>
      </c>
      <c r="G1944" s="24" t="s">
        <v>517</v>
      </c>
    </row>
    <row r="1945" spans="2:8" x14ac:dyDescent="0.3">
      <c r="B1945" s="22" t="s">
        <v>517</v>
      </c>
      <c r="C1945" s="22" t="s">
        <v>517</v>
      </c>
      <c r="D1945" s="22" t="s">
        <v>517</v>
      </c>
      <c r="E1945" s="22" t="s">
        <v>517</v>
      </c>
      <c r="F1945" s="25" t="s">
        <v>517</v>
      </c>
      <c r="G1945" s="25" t="s">
        <v>517</v>
      </c>
    </row>
    <row r="1946" spans="2:8" x14ac:dyDescent="0.3">
      <c r="B1946" s="23" t="s">
        <v>517</v>
      </c>
      <c r="C1946" s="23" t="s">
        <v>517</v>
      </c>
      <c r="D1946" s="23" t="s">
        <v>517</v>
      </c>
      <c r="E1946" s="23" t="s">
        <v>517</v>
      </c>
      <c r="F1946" s="26" t="s">
        <v>517</v>
      </c>
      <c r="G1946" s="26" t="s">
        <v>517</v>
      </c>
    </row>
    <row r="1947" spans="2:8" x14ac:dyDescent="0.3">
      <c r="B1947" s="646" t="s">
        <v>28</v>
      </c>
      <c r="C1947" s="646" t="s">
        <v>28</v>
      </c>
      <c r="D1947" s="646" t="s">
        <v>28</v>
      </c>
      <c r="E1947" s="646" t="s">
        <v>28</v>
      </c>
      <c r="F1947" s="646" t="s">
        <v>28</v>
      </c>
      <c r="G1947" s="646" t="s">
        <v>28</v>
      </c>
      <c r="H1947" s="27"/>
    </row>
    <row r="1948" spans="2:8" x14ac:dyDescent="0.3">
      <c r="B1948" s="647" t="s">
        <v>3308</v>
      </c>
      <c r="C1948" s="647" t="s">
        <v>3308</v>
      </c>
      <c r="D1948" s="647" t="s">
        <v>3308</v>
      </c>
      <c r="E1948" s="647" t="s">
        <v>3308</v>
      </c>
      <c r="F1948" s="647" t="s">
        <v>3308</v>
      </c>
      <c r="G1948" s="647" t="s">
        <v>3308</v>
      </c>
      <c r="H1948" s="27"/>
    </row>
    <row r="1949" spans="2:8" x14ac:dyDescent="0.3">
      <c r="B1949" s="647" t="s">
        <v>3309</v>
      </c>
      <c r="C1949" s="647" t="s">
        <v>3309</v>
      </c>
      <c r="D1949" s="647" t="s">
        <v>3309</v>
      </c>
      <c r="E1949" s="647" t="s">
        <v>3309</v>
      </c>
      <c r="F1949" s="647" t="s">
        <v>3309</v>
      </c>
      <c r="G1949" s="647" t="s">
        <v>3309</v>
      </c>
      <c r="H1949" s="27"/>
    </row>
    <row r="1950" spans="2:8" x14ac:dyDescent="0.3">
      <c r="B1950" s="648" t="s">
        <v>3310</v>
      </c>
      <c r="C1950" s="648" t="s">
        <v>3310</v>
      </c>
      <c r="D1950" s="648" t="s">
        <v>3310</v>
      </c>
      <c r="E1950" s="648" t="s">
        <v>3310</v>
      </c>
      <c r="F1950" s="648" t="s">
        <v>3310</v>
      </c>
      <c r="G1950" s="648" t="s">
        <v>3310</v>
      </c>
      <c r="H1950" s="27"/>
    </row>
    <row r="1951" spans="2:8" x14ac:dyDescent="0.3">
      <c r="B1951" s="641" t="s">
        <v>3311</v>
      </c>
      <c r="C1951" s="641" t="s">
        <v>3311</v>
      </c>
      <c r="D1951" s="641" t="s">
        <v>3311</v>
      </c>
      <c r="E1951" s="641" t="s">
        <v>3311</v>
      </c>
      <c r="F1951" s="14">
        <v>2026</v>
      </c>
      <c r="G1951" s="14">
        <v>2025</v>
      </c>
    </row>
    <row r="1952" spans="2:8" x14ac:dyDescent="0.3">
      <c r="B1952" s="642" t="s">
        <v>3312</v>
      </c>
      <c r="C1952" s="642" t="s">
        <v>3312</v>
      </c>
      <c r="D1952" s="642" t="s">
        <v>3312</v>
      </c>
      <c r="E1952" s="642" t="s">
        <v>3312</v>
      </c>
      <c r="F1952" s="10" t="s">
        <v>517</v>
      </c>
      <c r="G1952" s="10" t="s">
        <v>517</v>
      </c>
    </row>
    <row r="1953" spans="2:7" x14ac:dyDescent="0.3">
      <c r="B1953" s="17" t="s">
        <v>517</v>
      </c>
      <c r="C1953" s="645" t="s">
        <v>3322</v>
      </c>
      <c r="D1953" s="645" t="s">
        <v>3322</v>
      </c>
      <c r="E1953" s="645" t="s">
        <v>3322</v>
      </c>
      <c r="F1953" s="10" t="s">
        <v>81</v>
      </c>
      <c r="G1953" s="10" t="s">
        <v>3651</v>
      </c>
    </row>
    <row r="1954" spans="2:7" x14ac:dyDescent="0.3">
      <c r="B1954" s="18" t="s">
        <v>517</v>
      </c>
      <c r="C1954" s="19" t="s">
        <v>517</v>
      </c>
      <c r="D1954" s="644" t="s">
        <v>3324</v>
      </c>
      <c r="E1954" s="644" t="s">
        <v>3324</v>
      </c>
      <c r="F1954" s="4">
        <v>0</v>
      </c>
      <c r="G1954" s="4">
        <v>0</v>
      </c>
    </row>
    <row r="1955" spans="2:7" x14ac:dyDescent="0.3">
      <c r="B1955" s="18" t="s">
        <v>517</v>
      </c>
      <c r="C1955" s="19" t="s">
        <v>517</v>
      </c>
      <c r="D1955" s="644" t="s">
        <v>3325</v>
      </c>
      <c r="E1955" s="644" t="s">
        <v>3325</v>
      </c>
      <c r="F1955" s="4">
        <v>0</v>
      </c>
      <c r="G1955" s="4">
        <v>0</v>
      </c>
    </row>
    <row r="1956" spans="2:7" x14ac:dyDescent="0.3">
      <c r="B1956" s="18" t="s">
        <v>517</v>
      </c>
      <c r="C1956" s="19" t="s">
        <v>517</v>
      </c>
      <c r="D1956" s="644" t="s">
        <v>3326</v>
      </c>
      <c r="E1956" s="644" t="s">
        <v>3326</v>
      </c>
      <c r="F1956" s="4">
        <v>0</v>
      </c>
      <c r="G1956" s="4">
        <v>0</v>
      </c>
    </row>
    <row r="1957" spans="2:7" x14ac:dyDescent="0.3">
      <c r="B1957" s="18" t="s">
        <v>517</v>
      </c>
      <c r="C1957" s="19" t="s">
        <v>517</v>
      </c>
      <c r="D1957" s="644" t="s">
        <v>3327</v>
      </c>
      <c r="E1957" s="644" t="s">
        <v>3327</v>
      </c>
      <c r="F1957" s="4">
        <v>0</v>
      </c>
      <c r="G1957" s="4">
        <v>0</v>
      </c>
    </row>
    <row r="1958" spans="2:7" x14ac:dyDescent="0.3">
      <c r="B1958" s="18" t="s">
        <v>517</v>
      </c>
      <c r="C1958" s="19" t="s">
        <v>517</v>
      </c>
      <c r="D1958" s="644" t="s">
        <v>3328</v>
      </c>
      <c r="E1958" s="644" t="s">
        <v>3328</v>
      </c>
      <c r="F1958" s="4">
        <v>0</v>
      </c>
      <c r="G1958" s="4">
        <v>0</v>
      </c>
    </row>
    <row r="1959" spans="2:7" x14ac:dyDescent="0.3">
      <c r="B1959" s="18" t="s">
        <v>517</v>
      </c>
      <c r="C1959" s="19" t="s">
        <v>517</v>
      </c>
      <c r="D1959" s="644" t="s">
        <v>3329</v>
      </c>
      <c r="E1959" s="644" t="s">
        <v>3329</v>
      </c>
      <c r="F1959" s="4">
        <v>0</v>
      </c>
      <c r="G1959" s="4">
        <v>0</v>
      </c>
    </row>
    <row r="1960" spans="2:7" x14ac:dyDescent="0.3">
      <c r="B1960" s="18" t="s">
        <v>517</v>
      </c>
      <c r="C1960" s="19" t="s">
        <v>517</v>
      </c>
      <c r="D1960" s="644" t="s">
        <v>3330</v>
      </c>
      <c r="E1960" s="644" t="s">
        <v>3330</v>
      </c>
      <c r="F1960" s="4">
        <v>0</v>
      </c>
      <c r="G1960" s="4">
        <v>0</v>
      </c>
    </row>
    <row r="1961" spans="2:7" x14ac:dyDescent="0.3">
      <c r="B1961" s="18" t="s">
        <v>517</v>
      </c>
      <c r="C1961" s="19" t="s">
        <v>517</v>
      </c>
      <c r="D1961" s="644" t="s">
        <v>3331</v>
      </c>
      <c r="E1961" s="644" t="s">
        <v>3331</v>
      </c>
      <c r="F1961" s="4">
        <v>0</v>
      </c>
      <c r="G1961" s="4">
        <v>0</v>
      </c>
    </row>
    <row r="1962" spans="2:7" x14ac:dyDescent="0.3">
      <c r="B1962" s="18" t="s">
        <v>517</v>
      </c>
      <c r="C1962" s="19" t="s">
        <v>517</v>
      </c>
      <c r="D1962" s="644" t="s">
        <v>3332</v>
      </c>
      <c r="E1962" s="644" t="s">
        <v>3332</v>
      </c>
      <c r="F1962" s="4" t="s">
        <v>81</v>
      </c>
      <c r="G1962" s="4" t="s">
        <v>3651</v>
      </c>
    </row>
    <row r="1963" spans="2:7" x14ac:dyDescent="0.3">
      <c r="B1963" s="18" t="s">
        <v>517</v>
      </c>
      <c r="C1963" s="19" t="s">
        <v>517</v>
      </c>
      <c r="D1963" s="644" t="s">
        <v>3333</v>
      </c>
      <c r="E1963" s="644" t="s">
        <v>3333</v>
      </c>
      <c r="F1963" s="4">
        <v>0</v>
      </c>
      <c r="G1963" s="4">
        <v>0</v>
      </c>
    </row>
    <row r="1964" spans="2:7" x14ac:dyDescent="0.3">
      <c r="B1964" s="643" t="s">
        <v>517</v>
      </c>
      <c r="C1964" s="643" t="s">
        <v>517</v>
      </c>
      <c r="D1964" s="643" t="s">
        <v>517</v>
      </c>
      <c r="E1964" s="643" t="s">
        <v>517</v>
      </c>
      <c r="F1964" s="4" t="s">
        <v>517</v>
      </c>
      <c r="G1964" s="4" t="s">
        <v>517</v>
      </c>
    </row>
    <row r="1965" spans="2:7" x14ac:dyDescent="0.3">
      <c r="B1965" s="17" t="s">
        <v>517</v>
      </c>
      <c r="C1965" s="645" t="s">
        <v>3323</v>
      </c>
      <c r="D1965" s="645" t="s">
        <v>3323</v>
      </c>
      <c r="E1965" s="645" t="s">
        <v>3323</v>
      </c>
      <c r="F1965" s="10" t="s">
        <v>81</v>
      </c>
      <c r="G1965" s="10" t="s">
        <v>3651</v>
      </c>
    </row>
    <row r="1966" spans="2:7" x14ac:dyDescent="0.3">
      <c r="B1966" s="18" t="s">
        <v>517</v>
      </c>
      <c r="C1966" s="19" t="s">
        <v>517</v>
      </c>
      <c r="D1966" s="644" t="s">
        <v>3334</v>
      </c>
      <c r="E1966" s="644" t="s">
        <v>3334</v>
      </c>
      <c r="F1966" s="4" t="s">
        <v>1768</v>
      </c>
      <c r="G1966" s="4" t="s">
        <v>3652</v>
      </c>
    </row>
    <row r="1967" spans="2:7" x14ac:dyDescent="0.3">
      <c r="B1967" s="18" t="s">
        <v>517</v>
      </c>
      <c r="C1967" s="19" t="s">
        <v>517</v>
      </c>
      <c r="D1967" s="644" t="s">
        <v>3335</v>
      </c>
      <c r="E1967" s="644" t="s">
        <v>3335</v>
      </c>
      <c r="F1967" s="4" t="s">
        <v>1775</v>
      </c>
      <c r="G1967" s="4" t="s">
        <v>3653</v>
      </c>
    </row>
    <row r="1968" spans="2:7" x14ac:dyDescent="0.3">
      <c r="B1968" s="18" t="s">
        <v>517</v>
      </c>
      <c r="C1968" s="19" t="s">
        <v>517</v>
      </c>
      <c r="D1968" s="644" t="s">
        <v>3336</v>
      </c>
      <c r="E1968" s="644" t="s">
        <v>3336</v>
      </c>
      <c r="F1968" s="4" t="s">
        <v>1779</v>
      </c>
      <c r="G1968" s="4" t="s">
        <v>3654</v>
      </c>
    </row>
    <row r="1969" spans="2:7" x14ac:dyDescent="0.3">
      <c r="B1969" s="18" t="s">
        <v>517</v>
      </c>
      <c r="C1969" s="19" t="s">
        <v>517</v>
      </c>
      <c r="D1969" s="644" t="s">
        <v>3337</v>
      </c>
      <c r="E1969" s="644" t="s">
        <v>3337</v>
      </c>
      <c r="F1969" s="4">
        <v>0</v>
      </c>
      <c r="G1969" s="4">
        <v>0</v>
      </c>
    </row>
    <row r="1970" spans="2:7" x14ac:dyDescent="0.3">
      <c r="B1970" s="18" t="s">
        <v>517</v>
      </c>
      <c r="C1970" s="19" t="s">
        <v>517</v>
      </c>
      <c r="D1970" s="644" t="s">
        <v>3338</v>
      </c>
      <c r="E1970" s="644" t="s">
        <v>3338</v>
      </c>
      <c r="F1970" s="4">
        <v>0</v>
      </c>
      <c r="G1970" s="4">
        <v>0</v>
      </c>
    </row>
    <row r="1971" spans="2:7" x14ac:dyDescent="0.3">
      <c r="B1971" s="18" t="s">
        <v>517</v>
      </c>
      <c r="C1971" s="19" t="s">
        <v>517</v>
      </c>
      <c r="D1971" s="644" t="s">
        <v>3339</v>
      </c>
      <c r="E1971" s="644" t="s">
        <v>3339</v>
      </c>
      <c r="F1971" s="4">
        <v>0</v>
      </c>
      <c r="G1971" s="4">
        <v>0</v>
      </c>
    </row>
    <row r="1972" spans="2:7" x14ac:dyDescent="0.3">
      <c r="B1972" s="18" t="s">
        <v>517</v>
      </c>
      <c r="C1972" s="19" t="s">
        <v>517</v>
      </c>
      <c r="D1972" s="644" t="s">
        <v>3340</v>
      </c>
      <c r="E1972" s="644" t="s">
        <v>3340</v>
      </c>
      <c r="F1972" s="4">
        <v>0</v>
      </c>
      <c r="G1972" s="4">
        <v>0</v>
      </c>
    </row>
    <row r="1973" spans="2:7" x14ac:dyDescent="0.3">
      <c r="B1973" s="18" t="s">
        <v>517</v>
      </c>
      <c r="C1973" s="19" t="s">
        <v>517</v>
      </c>
      <c r="D1973" s="644" t="s">
        <v>3341</v>
      </c>
      <c r="E1973" s="644" t="s">
        <v>3341</v>
      </c>
      <c r="F1973" s="4">
        <v>0</v>
      </c>
      <c r="G1973" s="4">
        <v>0</v>
      </c>
    </row>
    <row r="1974" spans="2:7" x14ac:dyDescent="0.3">
      <c r="B1974" s="18" t="s">
        <v>517</v>
      </c>
      <c r="C1974" s="19" t="s">
        <v>517</v>
      </c>
      <c r="D1974" s="644" t="s">
        <v>3342</v>
      </c>
      <c r="E1974" s="644" t="s">
        <v>3342</v>
      </c>
      <c r="F1974" s="4">
        <v>0</v>
      </c>
      <c r="G1974" s="4">
        <v>0</v>
      </c>
    </row>
    <row r="1975" spans="2:7" x14ac:dyDescent="0.3">
      <c r="B1975" s="18" t="s">
        <v>517</v>
      </c>
      <c r="C1975" s="19" t="s">
        <v>517</v>
      </c>
      <c r="D1975" s="644" t="s">
        <v>3343</v>
      </c>
      <c r="E1975" s="644" t="s">
        <v>3343</v>
      </c>
      <c r="F1975" s="4">
        <v>0</v>
      </c>
      <c r="G1975" s="4">
        <v>0</v>
      </c>
    </row>
    <row r="1976" spans="2:7" x14ac:dyDescent="0.3">
      <c r="B1976" s="18" t="s">
        <v>517</v>
      </c>
      <c r="C1976" s="19" t="s">
        <v>517</v>
      </c>
      <c r="D1976" s="644" t="s">
        <v>3344</v>
      </c>
      <c r="E1976" s="644" t="s">
        <v>3344</v>
      </c>
      <c r="F1976" s="4">
        <v>0</v>
      </c>
      <c r="G1976" s="4">
        <v>0</v>
      </c>
    </row>
    <row r="1977" spans="2:7" x14ac:dyDescent="0.3">
      <c r="B1977" s="18" t="s">
        <v>517</v>
      </c>
      <c r="C1977" s="19" t="s">
        <v>517</v>
      </c>
      <c r="D1977" s="644" t="s">
        <v>3345</v>
      </c>
      <c r="E1977" s="644" t="s">
        <v>3345</v>
      </c>
      <c r="F1977" s="4">
        <v>0</v>
      </c>
      <c r="G1977" s="4">
        <v>0</v>
      </c>
    </row>
    <row r="1978" spans="2:7" x14ac:dyDescent="0.3">
      <c r="B1978" s="18" t="s">
        <v>517</v>
      </c>
      <c r="C1978" s="19" t="s">
        <v>517</v>
      </c>
      <c r="D1978" s="644" t="s">
        <v>3346</v>
      </c>
      <c r="E1978" s="644" t="s">
        <v>3346</v>
      </c>
      <c r="F1978" s="4">
        <v>0</v>
      </c>
      <c r="G1978" s="4">
        <v>0</v>
      </c>
    </row>
    <row r="1979" spans="2:7" x14ac:dyDescent="0.3">
      <c r="B1979" s="18" t="s">
        <v>517</v>
      </c>
      <c r="C1979" s="19" t="s">
        <v>517</v>
      </c>
      <c r="D1979" s="644" t="s">
        <v>3347</v>
      </c>
      <c r="E1979" s="644" t="s">
        <v>3347</v>
      </c>
      <c r="F1979" s="4">
        <v>0</v>
      </c>
      <c r="G1979" s="4">
        <v>0</v>
      </c>
    </row>
    <row r="1980" spans="2:7" x14ac:dyDescent="0.3">
      <c r="B1980" s="18" t="s">
        <v>517</v>
      </c>
      <c r="C1980" s="19" t="s">
        <v>517</v>
      </c>
      <c r="D1980" s="644" t="s">
        <v>3348</v>
      </c>
      <c r="E1980" s="644" t="s">
        <v>3348</v>
      </c>
      <c r="F1980" s="4">
        <v>0</v>
      </c>
      <c r="G1980" s="4">
        <v>0</v>
      </c>
    </row>
    <row r="1981" spans="2:7" x14ac:dyDescent="0.3">
      <c r="B1981" s="18" t="s">
        <v>517</v>
      </c>
      <c r="C1981" s="19" t="s">
        <v>517</v>
      </c>
      <c r="D1981" s="644" t="s">
        <v>3349</v>
      </c>
      <c r="E1981" s="644" t="s">
        <v>3349</v>
      </c>
      <c r="F1981" s="4">
        <v>0</v>
      </c>
      <c r="G1981" s="4">
        <v>0</v>
      </c>
    </row>
    <row r="1982" spans="2:7" x14ac:dyDescent="0.3">
      <c r="B1982" s="642" t="s">
        <v>3313</v>
      </c>
      <c r="C1982" s="642" t="s">
        <v>3313</v>
      </c>
      <c r="D1982" s="642" t="s">
        <v>3313</v>
      </c>
      <c r="E1982" s="642" t="s">
        <v>3313</v>
      </c>
      <c r="F1982" s="10">
        <v>0</v>
      </c>
      <c r="G1982" s="10">
        <v>0</v>
      </c>
    </row>
    <row r="1983" spans="2:7" x14ac:dyDescent="0.3">
      <c r="B1983" s="643" t="s">
        <v>517</v>
      </c>
      <c r="C1983" s="643" t="s">
        <v>517</v>
      </c>
      <c r="D1983" s="643" t="s">
        <v>517</v>
      </c>
      <c r="E1983" s="643" t="s">
        <v>517</v>
      </c>
      <c r="F1983" s="4" t="s">
        <v>517</v>
      </c>
      <c r="G1983" s="4" t="s">
        <v>517</v>
      </c>
    </row>
    <row r="1984" spans="2:7" x14ac:dyDescent="0.3">
      <c r="B1984" s="642" t="s">
        <v>3314</v>
      </c>
      <c r="C1984" s="642" t="s">
        <v>3314</v>
      </c>
      <c r="D1984" s="642" t="s">
        <v>3314</v>
      </c>
      <c r="E1984" s="642" t="s">
        <v>3314</v>
      </c>
      <c r="F1984" s="10" t="s">
        <v>517</v>
      </c>
      <c r="G1984" s="10" t="s">
        <v>517</v>
      </c>
    </row>
    <row r="1985" spans="2:7" x14ac:dyDescent="0.3">
      <c r="B1985" s="17" t="s">
        <v>517</v>
      </c>
      <c r="C1985" s="645" t="s">
        <v>3322</v>
      </c>
      <c r="D1985" s="645" t="s">
        <v>3322</v>
      </c>
      <c r="E1985" s="645" t="s">
        <v>3322</v>
      </c>
      <c r="F1985" s="10">
        <v>0</v>
      </c>
      <c r="G1985" s="10">
        <v>0</v>
      </c>
    </row>
    <row r="1986" spans="2:7" x14ac:dyDescent="0.3">
      <c r="B1986" s="18" t="s">
        <v>517</v>
      </c>
      <c r="C1986" s="19" t="s">
        <v>517</v>
      </c>
      <c r="D1986" s="644" t="s">
        <v>3350</v>
      </c>
      <c r="E1986" s="644" t="s">
        <v>3350</v>
      </c>
      <c r="F1986" s="4">
        <v>0</v>
      </c>
      <c r="G1986" s="4">
        <v>0</v>
      </c>
    </row>
    <row r="1987" spans="2:7" x14ac:dyDescent="0.3">
      <c r="B1987" s="18" t="s">
        <v>517</v>
      </c>
      <c r="C1987" s="19" t="s">
        <v>517</v>
      </c>
      <c r="D1987" s="644" t="s">
        <v>3351</v>
      </c>
      <c r="E1987" s="644" t="s">
        <v>3351</v>
      </c>
      <c r="F1987" s="4">
        <v>0</v>
      </c>
      <c r="G1987" s="4">
        <v>0</v>
      </c>
    </row>
    <row r="1988" spans="2:7" x14ac:dyDescent="0.3">
      <c r="B1988" s="18" t="s">
        <v>517</v>
      </c>
      <c r="C1988" s="19" t="s">
        <v>517</v>
      </c>
      <c r="D1988" s="644" t="s">
        <v>3352</v>
      </c>
      <c r="E1988" s="644" t="s">
        <v>3352</v>
      </c>
      <c r="F1988" s="4">
        <v>0</v>
      </c>
      <c r="G1988" s="4">
        <v>0</v>
      </c>
    </row>
    <row r="1989" spans="2:7" x14ac:dyDescent="0.3">
      <c r="B1989" s="643" t="s">
        <v>517</v>
      </c>
      <c r="C1989" s="643" t="s">
        <v>517</v>
      </c>
      <c r="D1989" s="643" t="s">
        <v>517</v>
      </c>
      <c r="E1989" s="643" t="s">
        <v>517</v>
      </c>
      <c r="F1989" s="4" t="s">
        <v>517</v>
      </c>
      <c r="G1989" s="4" t="s">
        <v>517</v>
      </c>
    </row>
    <row r="1990" spans="2:7" x14ac:dyDescent="0.3">
      <c r="B1990" s="17" t="s">
        <v>517</v>
      </c>
      <c r="C1990" s="645" t="s">
        <v>3323</v>
      </c>
      <c r="D1990" s="645" t="s">
        <v>3323</v>
      </c>
      <c r="E1990" s="645" t="s">
        <v>3323</v>
      </c>
      <c r="F1990" s="10">
        <v>0</v>
      </c>
      <c r="G1990" s="10">
        <v>0</v>
      </c>
    </row>
    <row r="1991" spans="2:7" x14ac:dyDescent="0.3">
      <c r="B1991" s="18" t="s">
        <v>517</v>
      </c>
      <c r="C1991" s="19" t="s">
        <v>517</v>
      </c>
      <c r="D1991" s="644" t="s">
        <v>3350</v>
      </c>
      <c r="E1991" s="644" t="s">
        <v>3350</v>
      </c>
      <c r="F1991" s="4">
        <v>0</v>
      </c>
      <c r="G1991" s="4">
        <v>0</v>
      </c>
    </row>
    <row r="1992" spans="2:7" x14ac:dyDescent="0.3">
      <c r="B1992" s="18" t="s">
        <v>517</v>
      </c>
      <c r="C1992" s="19" t="s">
        <v>517</v>
      </c>
      <c r="D1992" s="644" t="s">
        <v>3351</v>
      </c>
      <c r="E1992" s="644" t="s">
        <v>3351</v>
      </c>
      <c r="F1992" s="4">
        <v>0</v>
      </c>
      <c r="G1992" s="4">
        <v>0</v>
      </c>
    </row>
    <row r="1993" spans="2:7" x14ac:dyDescent="0.3">
      <c r="B1993" s="18" t="s">
        <v>517</v>
      </c>
      <c r="C1993" s="19" t="s">
        <v>517</v>
      </c>
      <c r="D1993" s="644" t="s">
        <v>3353</v>
      </c>
      <c r="E1993" s="644" t="s">
        <v>3353</v>
      </c>
      <c r="F1993" s="4">
        <v>0</v>
      </c>
      <c r="G1993" s="4">
        <v>0</v>
      </c>
    </row>
    <row r="1994" spans="2:7" x14ac:dyDescent="0.3">
      <c r="B1994" s="642" t="s">
        <v>3315</v>
      </c>
      <c r="C1994" s="642" t="s">
        <v>3315</v>
      </c>
      <c r="D1994" s="642" t="s">
        <v>3315</v>
      </c>
      <c r="E1994" s="642" t="s">
        <v>3315</v>
      </c>
      <c r="F1994" s="10">
        <v>0</v>
      </c>
      <c r="G1994" s="10">
        <v>0</v>
      </c>
    </row>
    <row r="1995" spans="2:7" x14ac:dyDescent="0.3">
      <c r="B1995" s="643" t="s">
        <v>517</v>
      </c>
      <c r="C1995" s="643" t="s">
        <v>517</v>
      </c>
      <c r="D1995" s="643" t="s">
        <v>517</v>
      </c>
      <c r="E1995" s="643" t="s">
        <v>517</v>
      </c>
      <c r="F1995" s="4" t="s">
        <v>517</v>
      </c>
      <c r="G1995" s="4" t="s">
        <v>517</v>
      </c>
    </row>
    <row r="1996" spans="2:7" x14ac:dyDescent="0.3">
      <c r="B1996" s="642" t="s">
        <v>3316</v>
      </c>
      <c r="C1996" s="642" t="s">
        <v>3316</v>
      </c>
      <c r="D1996" s="642" t="s">
        <v>3316</v>
      </c>
      <c r="E1996" s="642" t="s">
        <v>3316</v>
      </c>
      <c r="F1996" s="10" t="s">
        <v>517</v>
      </c>
      <c r="G1996" s="10" t="s">
        <v>517</v>
      </c>
    </row>
    <row r="1997" spans="2:7" x14ac:dyDescent="0.3">
      <c r="B1997" s="17" t="s">
        <v>517</v>
      </c>
      <c r="C1997" s="645" t="s">
        <v>3322</v>
      </c>
      <c r="D1997" s="645" t="s">
        <v>3322</v>
      </c>
      <c r="E1997" s="645" t="s">
        <v>3322</v>
      </c>
      <c r="F1997" s="10">
        <v>0</v>
      </c>
      <c r="G1997" s="10">
        <v>0</v>
      </c>
    </row>
    <row r="1998" spans="2:7" x14ac:dyDescent="0.3">
      <c r="B1998" s="18" t="s">
        <v>517</v>
      </c>
      <c r="C1998" s="19" t="s">
        <v>517</v>
      </c>
      <c r="D1998" s="644" t="s">
        <v>3354</v>
      </c>
      <c r="E1998" s="644" t="s">
        <v>3354</v>
      </c>
      <c r="F1998" s="4">
        <v>0</v>
      </c>
      <c r="G1998" s="4">
        <v>0</v>
      </c>
    </row>
    <row r="1999" spans="2:7" x14ac:dyDescent="0.3">
      <c r="B1999" s="18" t="s">
        <v>517</v>
      </c>
      <c r="C1999" s="19" t="s">
        <v>517</v>
      </c>
      <c r="D1999" s="19" t="s">
        <v>517</v>
      </c>
      <c r="E1999" s="20" t="s">
        <v>3358</v>
      </c>
      <c r="F1999" s="4">
        <v>0</v>
      </c>
      <c r="G1999" s="4">
        <v>0</v>
      </c>
    </row>
    <row r="2000" spans="2:7" x14ac:dyDescent="0.3">
      <c r="B2000" s="18" t="s">
        <v>517</v>
      </c>
      <c r="C2000" s="19" t="s">
        <v>517</v>
      </c>
      <c r="D2000" s="19" t="s">
        <v>517</v>
      </c>
      <c r="E2000" s="20" t="s">
        <v>3359</v>
      </c>
      <c r="F2000" s="4">
        <v>0</v>
      </c>
      <c r="G2000" s="4">
        <v>0</v>
      </c>
    </row>
    <row r="2001" spans="2:7" x14ac:dyDescent="0.3">
      <c r="B2001" s="18" t="s">
        <v>517</v>
      </c>
      <c r="C2001" s="19" t="s">
        <v>517</v>
      </c>
      <c r="D2001" s="644" t="s">
        <v>3355</v>
      </c>
      <c r="E2001" s="644" t="s">
        <v>3355</v>
      </c>
      <c r="F2001" s="4">
        <v>0</v>
      </c>
      <c r="G2001" s="4">
        <v>0</v>
      </c>
    </row>
    <row r="2002" spans="2:7" x14ac:dyDescent="0.3">
      <c r="B2002" s="643" t="s">
        <v>517</v>
      </c>
      <c r="C2002" s="643" t="s">
        <v>517</v>
      </c>
      <c r="D2002" s="643" t="s">
        <v>517</v>
      </c>
      <c r="E2002" s="643" t="s">
        <v>517</v>
      </c>
      <c r="F2002" s="4" t="s">
        <v>517</v>
      </c>
      <c r="G2002" s="4" t="s">
        <v>517</v>
      </c>
    </row>
    <row r="2003" spans="2:7" x14ac:dyDescent="0.3">
      <c r="B2003" s="17" t="s">
        <v>517</v>
      </c>
      <c r="C2003" s="645" t="s">
        <v>3323</v>
      </c>
      <c r="D2003" s="645" t="s">
        <v>3323</v>
      </c>
      <c r="E2003" s="645" t="s">
        <v>3323</v>
      </c>
      <c r="F2003" s="10">
        <v>0</v>
      </c>
      <c r="G2003" s="10">
        <v>0</v>
      </c>
    </row>
    <row r="2004" spans="2:7" x14ac:dyDescent="0.3">
      <c r="B2004" s="18" t="s">
        <v>517</v>
      </c>
      <c r="C2004" s="19" t="s">
        <v>517</v>
      </c>
      <c r="D2004" s="644" t="s">
        <v>3356</v>
      </c>
      <c r="E2004" s="644" t="s">
        <v>3356</v>
      </c>
      <c r="F2004" s="4">
        <v>0</v>
      </c>
      <c r="G2004" s="4">
        <v>0</v>
      </c>
    </row>
    <row r="2005" spans="2:7" x14ac:dyDescent="0.3">
      <c r="B2005" s="18" t="s">
        <v>517</v>
      </c>
      <c r="C2005" s="19" t="s">
        <v>517</v>
      </c>
      <c r="D2005" s="19" t="s">
        <v>517</v>
      </c>
      <c r="E2005" s="20" t="s">
        <v>3358</v>
      </c>
      <c r="F2005" s="4">
        <v>0</v>
      </c>
      <c r="G2005" s="4">
        <v>0</v>
      </c>
    </row>
    <row r="2006" spans="2:7" x14ac:dyDescent="0.3">
      <c r="B2006" s="18" t="s">
        <v>517</v>
      </c>
      <c r="C2006" s="19" t="s">
        <v>517</v>
      </c>
      <c r="D2006" s="19" t="s">
        <v>517</v>
      </c>
      <c r="E2006" s="20" t="s">
        <v>3359</v>
      </c>
      <c r="F2006" s="4">
        <v>0</v>
      </c>
      <c r="G2006" s="4">
        <v>0</v>
      </c>
    </row>
    <row r="2007" spans="2:7" x14ac:dyDescent="0.3">
      <c r="B2007" s="18" t="s">
        <v>517</v>
      </c>
      <c r="C2007" s="19" t="s">
        <v>517</v>
      </c>
      <c r="D2007" s="644" t="s">
        <v>3357</v>
      </c>
      <c r="E2007" s="644" t="s">
        <v>3357</v>
      </c>
      <c r="F2007" s="4">
        <v>0</v>
      </c>
      <c r="G2007" s="4">
        <v>0</v>
      </c>
    </row>
    <row r="2008" spans="2:7" x14ac:dyDescent="0.3">
      <c r="B2008" s="642" t="s">
        <v>3317</v>
      </c>
      <c r="C2008" s="642" t="s">
        <v>3317</v>
      </c>
      <c r="D2008" s="642" t="s">
        <v>3317</v>
      </c>
      <c r="E2008" s="642" t="s">
        <v>3317</v>
      </c>
      <c r="F2008" s="10">
        <v>0</v>
      </c>
      <c r="G2008" s="10">
        <v>0</v>
      </c>
    </row>
    <row r="2009" spans="2:7" x14ac:dyDescent="0.3">
      <c r="B2009" s="643" t="s">
        <v>517</v>
      </c>
      <c r="C2009" s="643" t="s">
        <v>517</v>
      </c>
      <c r="D2009" s="643" t="s">
        <v>517</v>
      </c>
      <c r="E2009" s="643" t="s">
        <v>517</v>
      </c>
      <c r="F2009" s="4" t="s">
        <v>517</v>
      </c>
      <c r="G2009" s="4" t="s">
        <v>517</v>
      </c>
    </row>
    <row r="2010" spans="2:7" x14ac:dyDescent="0.3">
      <c r="B2010" s="642" t="s">
        <v>3318</v>
      </c>
      <c r="C2010" s="642" t="s">
        <v>3318</v>
      </c>
      <c r="D2010" s="642" t="s">
        <v>3318</v>
      </c>
      <c r="E2010" s="642" t="s">
        <v>3318</v>
      </c>
      <c r="F2010" s="10">
        <v>0</v>
      </c>
      <c r="G2010" s="10">
        <v>0</v>
      </c>
    </row>
    <row r="2011" spans="2:7" x14ac:dyDescent="0.3">
      <c r="B2011" s="643" t="s">
        <v>517</v>
      </c>
      <c r="C2011" s="643" t="s">
        <v>517</v>
      </c>
      <c r="D2011" s="643" t="s">
        <v>517</v>
      </c>
      <c r="E2011" s="643" t="s">
        <v>517</v>
      </c>
      <c r="F2011" s="4" t="s">
        <v>517</v>
      </c>
      <c r="G2011" s="4" t="s">
        <v>517</v>
      </c>
    </row>
    <row r="2012" spans="2:7" x14ac:dyDescent="0.3">
      <c r="B2012" s="642" t="s">
        <v>3319</v>
      </c>
      <c r="C2012" s="642" t="s">
        <v>3319</v>
      </c>
      <c r="D2012" s="642" t="s">
        <v>3319</v>
      </c>
      <c r="E2012" s="642" t="s">
        <v>3319</v>
      </c>
      <c r="F2012" s="10">
        <v>0</v>
      </c>
      <c r="G2012" s="10">
        <v>0</v>
      </c>
    </row>
    <row r="2013" spans="2:7" x14ac:dyDescent="0.3">
      <c r="B2013" s="643" t="s">
        <v>517</v>
      </c>
      <c r="C2013" s="643" t="s">
        <v>517</v>
      </c>
      <c r="D2013" s="643" t="s">
        <v>517</v>
      </c>
      <c r="E2013" s="643" t="s">
        <v>517</v>
      </c>
      <c r="F2013" s="4" t="s">
        <v>517</v>
      </c>
      <c r="G2013" s="4" t="s">
        <v>517</v>
      </c>
    </row>
    <row r="2014" spans="2:7" x14ac:dyDescent="0.3">
      <c r="B2014" s="642" t="s">
        <v>3320</v>
      </c>
      <c r="C2014" s="642" t="s">
        <v>3320</v>
      </c>
      <c r="D2014" s="642" t="s">
        <v>3320</v>
      </c>
      <c r="E2014" s="642" t="s">
        <v>3320</v>
      </c>
      <c r="F2014" s="10">
        <v>0</v>
      </c>
      <c r="G2014" s="10">
        <v>0</v>
      </c>
    </row>
    <row r="2015" spans="2:7" x14ac:dyDescent="0.3">
      <c r="B2015" s="643" t="s">
        <v>517</v>
      </c>
      <c r="C2015" s="643" t="s">
        <v>517</v>
      </c>
      <c r="D2015" s="643" t="s">
        <v>517</v>
      </c>
      <c r="E2015" s="643" t="s">
        <v>517</v>
      </c>
      <c r="F2015" s="4" t="s">
        <v>517</v>
      </c>
      <c r="G2015" s="4" t="s">
        <v>517</v>
      </c>
    </row>
    <row r="2016" spans="2:7" x14ac:dyDescent="0.3">
      <c r="B2016" s="21" t="s">
        <v>517</v>
      </c>
      <c r="C2016" s="21" t="s">
        <v>517</v>
      </c>
      <c r="D2016" s="21" t="s">
        <v>517</v>
      </c>
      <c r="E2016" s="21" t="s">
        <v>517</v>
      </c>
      <c r="F2016" s="24" t="s">
        <v>517</v>
      </c>
      <c r="G2016" s="24" t="s">
        <v>517</v>
      </c>
    </row>
    <row r="2017" spans="2:8" x14ac:dyDescent="0.3">
      <c r="B2017" s="22" t="s">
        <v>517</v>
      </c>
      <c r="C2017" s="22" t="s">
        <v>517</v>
      </c>
      <c r="D2017" s="22" t="s">
        <v>517</v>
      </c>
      <c r="E2017" s="22" t="s">
        <v>517</v>
      </c>
      <c r="F2017" s="25" t="s">
        <v>517</v>
      </c>
      <c r="G2017" s="25" t="s">
        <v>517</v>
      </c>
    </row>
    <row r="2018" spans="2:8" x14ac:dyDescent="0.3">
      <c r="B2018" s="23" t="s">
        <v>517</v>
      </c>
      <c r="C2018" s="23" t="s">
        <v>517</v>
      </c>
      <c r="D2018" s="23" t="s">
        <v>517</v>
      </c>
      <c r="E2018" s="23" t="s">
        <v>517</v>
      </c>
      <c r="F2018" s="26" t="s">
        <v>517</v>
      </c>
      <c r="G2018" s="26" t="s">
        <v>517</v>
      </c>
    </row>
    <row r="2019" spans="2:8" x14ac:dyDescent="0.3">
      <c r="B2019" s="646" t="s">
        <v>29</v>
      </c>
      <c r="C2019" s="646" t="s">
        <v>29</v>
      </c>
      <c r="D2019" s="646" t="s">
        <v>29</v>
      </c>
      <c r="E2019" s="646" t="s">
        <v>29</v>
      </c>
      <c r="F2019" s="646" t="s">
        <v>29</v>
      </c>
      <c r="G2019" s="646" t="s">
        <v>29</v>
      </c>
      <c r="H2019" s="27"/>
    </row>
    <row r="2020" spans="2:8" x14ac:dyDescent="0.3">
      <c r="B2020" s="647" t="s">
        <v>3308</v>
      </c>
      <c r="C2020" s="647" t="s">
        <v>3308</v>
      </c>
      <c r="D2020" s="647" t="s">
        <v>3308</v>
      </c>
      <c r="E2020" s="647" t="s">
        <v>3308</v>
      </c>
      <c r="F2020" s="647" t="s">
        <v>3308</v>
      </c>
      <c r="G2020" s="647" t="s">
        <v>3308</v>
      </c>
      <c r="H2020" s="27"/>
    </row>
    <row r="2021" spans="2:8" x14ac:dyDescent="0.3">
      <c r="B2021" s="647" t="s">
        <v>3309</v>
      </c>
      <c r="C2021" s="647" t="s">
        <v>3309</v>
      </c>
      <c r="D2021" s="647" t="s">
        <v>3309</v>
      </c>
      <c r="E2021" s="647" t="s">
        <v>3309</v>
      </c>
      <c r="F2021" s="647" t="s">
        <v>3309</v>
      </c>
      <c r="G2021" s="647" t="s">
        <v>3309</v>
      </c>
      <c r="H2021" s="27"/>
    </row>
    <row r="2022" spans="2:8" x14ac:dyDescent="0.3">
      <c r="B2022" s="648" t="s">
        <v>3310</v>
      </c>
      <c r="C2022" s="648" t="s">
        <v>3310</v>
      </c>
      <c r="D2022" s="648" t="s">
        <v>3310</v>
      </c>
      <c r="E2022" s="648" t="s">
        <v>3310</v>
      </c>
      <c r="F2022" s="648" t="s">
        <v>3310</v>
      </c>
      <c r="G2022" s="648" t="s">
        <v>3310</v>
      </c>
      <c r="H2022" s="27"/>
    </row>
    <row r="2023" spans="2:8" x14ac:dyDescent="0.3">
      <c r="B2023" s="641" t="s">
        <v>3311</v>
      </c>
      <c r="C2023" s="641" t="s">
        <v>3311</v>
      </c>
      <c r="D2023" s="641" t="s">
        <v>3311</v>
      </c>
      <c r="E2023" s="641" t="s">
        <v>3311</v>
      </c>
      <c r="F2023" s="14">
        <v>2026</v>
      </c>
      <c r="G2023" s="14">
        <v>2025</v>
      </c>
    </row>
    <row r="2024" spans="2:8" x14ac:dyDescent="0.3">
      <c r="B2024" s="642" t="s">
        <v>3312</v>
      </c>
      <c r="C2024" s="642" t="s">
        <v>3312</v>
      </c>
      <c r="D2024" s="642" t="s">
        <v>3312</v>
      </c>
      <c r="E2024" s="642" t="s">
        <v>3312</v>
      </c>
      <c r="F2024" s="10" t="s">
        <v>517</v>
      </c>
      <c r="G2024" s="10" t="s">
        <v>517</v>
      </c>
    </row>
    <row r="2025" spans="2:8" x14ac:dyDescent="0.3">
      <c r="B2025" s="17" t="s">
        <v>517</v>
      </c>
      <c r="C2025" s="645" t="s">
        <v>3322</v>
      </c>
      <c r="D2025" s="645" t="s">
        <v>3322</v>
      </c>
      <c r="E2025" s="645" t="s">
        <v>3322</v>
      </c>
      <c r="F2025" s="10" t="s">
        <v>82</v>
      </c>
      <c r="G2025" s="10" t="s">
        <v>3655</v>
      </c>
    </row>
    <row r="2026" spans="2:8" x14ac:dyDescent="0.3">
      <c r="B2026" s="18" t="s">
        <v>517</v>
      </c>
      <c r="C2026" s="19" t="s">
        <v>517</v>
      </c>
      <c r="D2026" s="644" t="s">
        <v>3324</v>
      </c>
      <c r="E2026" s="644" t="s">
        <v>3324</v>
      </c>
      <c r="F2026" s="4">
        <v>0</v>
      </c>
      <c r="G2026" s="4">
        <v>0</v>
      </c>
    </row>
    <row r="2027" spans="2:8" x14ac:dyDescent="0.3">
      <c r="B2027" s="18" t="s">
        <v>517</v>
      </c>
      <c r="C2027" s="19" t="s">
        <v>517</v>
      </c>
      <c r="D2027" s="644" t="s">
        <v>3325</v>
      </c>
      <c r="E2027" s="644" t="s">
        <v>3325</v>
      </c>
      <c r="F2027" s="4">
        <v>0</v>
      </c>
      <c r="G2027" s="4">
        <v>0</v>
      </c>
    </row>
    <row r="2028" spans="2:8" x14ac:dyDescent="0.3">
      <c r="B2028" s="18" t="s">
        <v>517</v>
      </c>
      <c r="C2028" s="19" t="s">
        <v>517</v>
      </c>
      <c r="D2028" s="644" t="s">
        <v>3326</v>
      </c>
      <c r="E2028" s="644" t="s">
        <v>3326</v>
      </c>
      <c r="F2028" s="4">
        <v>0</v>
      </c>
      <c r="G2028" s="4">
        <v>0</v>
      </c>
    </row>
    <row r="2029" spans="2:8" x14ac:dyDescent="0.3">
      <c r="B2029" s="18" t="s">
        <v>517</v>
      </c>
      <c r="C2029" s="19" t="s">
        <v>517</v>
      </c>
      <c r="D2029" s="644" t="s">
        <v>3327</v>
      </c>
      <c r="E2029" s="644" t="s">
        <v>3327</v>
      </c>
      <c r="F2029" s="4">
        <v>0</v>
      </c>
      <c r="G2029" s="4">
        <v>0</v>
      </c>
    </row>
    <row r="2030" spans="2:8" x14ac:dyDescent="0.3">
      <c r="B2030" s="18" t="s">
        <v>517</v>
      </c>
      <c r="C2030" s="19" t="s">
        <v>517</v>
      </c>
      <c r="D2030" s="644" t="s">
        <v>3328</v>
      </c>
      <c r="E2030" s="644" t="s">
        <v>3328</v>
      </c>
      <c r="F2030" s="4">
        <v>0</v>
      </c>
      <c r="G2030" s="4">
        <v>0</v>
      </c>
    </row>
    <row r="2031" spans="2:8" x14ac:dyDescent="0.3">
      <c r="B2031" s="18" t="s">
        <v>517</v>
      </c>
      <c r="C2031" s="19" t="s">
        <v>517</v>
      </c>
      <c r="D2031" s="644" t="s">
        <v>3329</v>
      </c>
      <c r="E2031" s="644" t="s">
        <v>3329</v>
      </c>
      <c r="F2031" s="4">
        <v>0</v>
      </c>
      <c r="G2031" s="4">
        <v>0</v>
      </c>
    </row>
    <row r="2032" spans="2:8" x14ac:dyDescent="0.3">
      <c r="B2032" s="18" t="s">
        <v>517</v>
      </c>
      <c r="C2032" s="19" t="s">
        <v>517</v>
      </c>
      <c r="D2032" s="644" t="s">
        <v>3330</v>
      </c>
      <c r="E2032" s="644" t="s">
        <v>3330</v>
      </c>
      <c r="F2032" s="4" t="s">
        <v>3429</v>
      </c>
      <c r="G2032" s="4" t="s">
        <v>3656</v>
      </c>
    </row>
    <row r="2033" spans="2:7" x14ac:dyDescent="0.3">
      <c r="B2033" s="18" t="s">
        <v>517</v>
      </c>
      <c r="C2033" s="19" t="s">
        <v>517</v>
      </c>
      <c r="D2033" s="644" t="s">
        <v>3331</v>
      </c>
      <c r="E2033" s="644" t="s">
        <v>3331</v>
      </c>
      <c r="F2033" s="4">
        <v>0</v>
      </c>
      <c r="G2033" s="4">
        <v>0</v>
      </c>
    </row>
    <row r="2034" spans="2:7" x14ac:dyDescent="0.3">
      <c r="B2034" s="18" t="s">
        <v>517</v>
      </c>
      <c r="C2034" s="19" t="s">
        <v>517</v>
      </c>
      <c r="D2034" s="644" t="s">
        <v>3332</v>
      </c>
      <c r="E2034" s="644" t="s">
        <v>3332</v>
      </c>
      <c r="F2034" s="4" t="s">
        <v>3430</v>
      </c>
      <c r="G2034" s="4" t="s">
        <v>3657</v>
      </c>
    </row>
    <row r="2035" spans="2:7" x14ac:dyDescent="0.3">
      <c r="B2035" s="18" t="s">
        <v>517</v>
      </c>
      <c r="C2035" s="19" t="s">
        <v>517</v>
      </c>
      <c r="D2035" s="644" t="s">
        <v>3333</v>
      </c>
      <c r="E2035" s="644" t="s">
        <v>3333</v>
      </c>
      <c r="F2035" s="4">
        <v>0</v>
      </c>
      <c r="G2035" s="4">
        <v>0</v>
      </c>
    </row>
    <row r="2036" spans="2:7" x14ac:dyDescent="0.3">
      <c r="B2036" s="643" t="s">
        <v>517</v>
      </c>
      <c r="C2036" s="643" t="s">
        <v>517</v>
      </c>
      <c r="D2036" s="643" t="s">
        <v>517</v>
      </c>
      <c r="E2036" s="643" t="s">
        <v>517</v>
      </c>
      <c r="F2036" s="4" t="s">
        <v>517</v>
      </c>
      <c r="G2036" s="4" t="s">
        <v>517</v>
      </c>
    </row>
    <row r="2037" spans="2:7" x14ac:dyDescent="0.3">
      <c r="B2037" s="17" t="s">
        <v>517</v>
      </c>
      <c r="C2037" s="645" t="s">
        <v>3323</v>
      </c>
      <c r="D2037" s="645" t="s">
        <v>3323</v>
      </c>
      <c r="E2037" s="645" t="s">
        <v>3323</v>
      </c>
      <c r="F2037" s="10" t="s">
        <v>82</v>
      </c>
      <c r="G2037" s="10" t="s">
        <v>3655</v>
      </c>
    </row>
    <row r="2038" spans="2:7" x14ac:dyDescent="0.3">
      <c r="B2038" s="18" t="s">
        <v>517</v>
      </c>
      <c r="C2038" s="19" t="s">
        <v>517</v>
      </c>
      <c r="D2038" s="644" t="s">
        <v>3334</v>
      </c>
      <c r="E2038" s="644" t="s">
        <v>3334</v>
      </c>
      <c r="F2038" s="4" t="s">
        <v>1790</v>
      </c>
      <c r="G2038" s="4" t="s">
        <v>3658</v>
      </c>
    </row>
    <row r="2039" spans="2:7" x14ac:dyDescent="0.3">
      <c r="B2039" s="18" t="s">
        <v>517</v>
      </c>
      <c r="C2039" s="19" t="s">
        <v>517</v>
      </c>
      <c r="D2039" s="644" t="s">
        <v>3335</v>
      </c>
      <c r="E2039" s="644" t="s">
        <v>3335</v>
      </c>
      <c r="F2039" s="4" t="s">
        <v>1803</v>
      </c>
      <c r="G2039" s="4" t="s">
        <v>3659</v>
      </c>
    </row>
    <row r="2040" spans="2:7" x14ac:dyDescent="0.3">
      <c r="B2040" s="18" t="s">
        <v>517</v>
      </c>
      <c r="C2040" s="19" t="s">
        <v>517</v>
      </c>
      <c r="D2040" s="644" t="s">
        <v>3336</v>
      </c>
      <c r="E2040" s="644" t="s">
        <v>3336</v>
      </c>
      <c r="F2040" s="4" t="s">
        <v>1810</v>
      </c>
      <c r="G2040" s="4" t="s">
        <v>3660</v>
      </c>
    </row>
    <row r="2041" spans="2:7" x14ac:dyDescent="0.3">
      <c r="B2041" s="18" t="s">
        <v>517</v>
      </c>
      <c r="C2041" s="19" t="s">
        <v>517</v>
      </c>
      <c r="D2041" s="644" t="s">
        <v>3337</v>
      </c>
      <c r="E2041" s="644" t="s">
        <v>3337</v>
      </c>
      <c r="F2041" s="4">
        <v>0</v>
      </c>
      <c r="G2041" s="4">
        <v>0</v>
      </c>
    </row>
    <row r="2042" spans="2:7" x14ac:dyDescent="0.3">
      <c r="B2042" s="18" t="s">
        <v>517</v>
      </c>
      <c r="C2042" s="19" t="s">
        <v>517</v>
      </c>
      <c r="D2042" s="644" t="s">
        <v>3338</v>
      </c>
      <c r="E2042" s="644" t="s">
        <v>3338</v>
      </c>
      <c r="F2042" s="4">
        <v>0</v>
      </c>
      <c r="G2042" s="4">
        <v>0</v>
      </c>
    </row>
    <row r="2043" spans="2:7" x14ac:dyDescent="0.3">
      <c r="B2043" s="18" t="s">
        <v>517</v>
      </c>
      <c r="C2043" s="19" t="s">
        <v>517</v>
      </c>
      <c r="D2043" s="644" t="s">
        <v>3339</v>
      </c>
      <c r="E2043" s="644" t="s">
        <v>3339</v>
      </c>
      <c r="F2043" s="4">
        <v>0</v>
      </c>
      <c r="G2043" s="4">
        <v>0</v>
      </c>
    </row>
    <row r="2044" spans="2:7" x14ac:dyDescent="0.3">
      <c r="B2044" s="18" t="s">
        <v>517</v>
      </c>
      <c r="C2044" s="19" t="s">
        <v>517</v>
      </c>
      <c r="D2044" s="644" t="s">
        <v>3340</v>
      </c>
      <c r="E2044" s="644" t="s">
        <v>3340</v>
      </c>
      <c r="F2044" s="4">
        <v>0</v>
      </c>
      <c r="G2044" s="4">
        <v>0</v>
      </c>
    </row>
    <row r="2045" spans="2:7" x14ac:dyDescent="0.3">
      <c r="B2045" s="18" t="s">
        <v>517</v>
      </c>
      <c r="C2045" s="19" t="s">
        <v>517</v>
      </c>
      <c r="D2045" s="644" t="s">
        <v>3341</v>
      </c>
      <c r="E2045" s="644" t="s">
        <v>3341</v>
      </c>
      <c r="F2045" s="4">
        <v>0</v>
      </c>
      <c r="G2045" s="4">
        <v>0</v>
      </c>
    </row>
    <row r="2046" spans="2:7" x14ac:dyDescent="0.3">
      <c r="B2046" s="18" t="s">
        <v>517</v>
      </c>
      <c r="C2046" s="19" t="s">
        <v>517</v>
      </c>
      <c r="D2046" s="644" t="s">
        <v>3342</v>
      </c>
      <c r="E2046" s="644" t="s">
        <v>3342</v>
      </c>
      <c r="F2046" s="4">
        <v>0</v>
      </c>
      <c r="G2046" s="4">
        <v>0</v>
      </c>
    </row>
    <row r="2047" spans="2:7" x14ac:dyDescent="0.3">
      <c r="B2047" s="18" t="s">
        <v>517</v>
      </c>
      <c r="C2047" s="19" t="s">
        <v>517</v>
      </c>
      <c r="D2047" s="644" t="s">
        <v>3343</v>
      </c>
      <c r="E2047" s="644" t="s">
        <v>3343</v>
      </c>
      <c r="F2047" s="4">
        <v>0</v>
      </c>
      <c r="G2047" s="4">
        <v>0</v>
      </c>
    </row>
    <row r="2048" spans="2:7" x14ac:dyDescent="0.3">
      <c r="B2048" s="18" t="s">
        <v>517</v>
      </c>
      <c r="C2048" s="19" t="s">
        <v>517</v>
      </c>
      <c r="D2048" s="644" t="s">
        <v>3344</v>
      </c>
      <c r="E2048" s="644" t="s">
        <v>3344</v>
      </c>
      <c r="F2048" s="4">
        <v>0</v>
      </c>
      <c r="G2048" s="4">
        <v>0</v>
      </c>
    </row>
    <row r="2049" spans="2:7" x14ac:dyDescent="0.3">
      <c r="B2049" s="18" t="s">
        <v>517</v>
      </c>
      <c r="C2049" s="19" t="s">
        <v>517</v>
      </c>
      <c r="D2049" s="644" t="s">
        <v>3345</v>
      </c>
      <c r="E2049" s="644" t="s">
        <v>3345</v>
      </c>
      <c r="F2049" s="4">
        <v>0</v>
      </c>
      <c r="G2049" s="4">
        <v>0</v>
      </c>
    </row>
    <row r="2050" spans="2:7" x14ac:dyDescent="0.3">
      <c r="B2050" s="18" t="s">
        <v>517</v>
      </c>
      <c r="C2050" s="19" t="s">
        <v>517</v>
      </c>
      <c r="D2050" s="644" t="s">
        <v>3346</v>
      </c>
      <c r="E2050" s="644" t="s">
        <v>3346</v>
      </c>
      <c r="F2050" s="4">
        <v>0</v>
      </c>
      <c r="G2050" s="4">
        <v>0</v>
      </c>
    </row>
    <row r="2051" spans="2:7" x14ac:dyDescent="0.3">
      <c r="B2051" s="18" t="s">
        <v>517</v>
      </c>
      <c r="C2051" s="19" t="s">
        <v>517</v>
      </c>
      <c r="D2051" s="644" t="s">
        <v>3347</v>
      </c>
      <c r="E2051" s="644" t="s">
        <v>3347</v>
      </c>
      <c r="F2051" s="4">
        <v>0</v>
      </c>
      <c r="G2051" s="4">
        <v>0</v>
      </c>
    </row>
    <row r="2052" spans="2:7" x14ac:dyDescent="0.3">
      <c r="B2052" s="18" t="s">
        <v>517</v>
      </c>
      <c r="C2052" s="19" t="s">
        <v>517</v>
      </c>
      <c r="D2052" s="644" t="s">
        <v>3348</v>
      </c>
      <c r="E2052" s="644" t="s">
        <v>3348</v>
      </c>
      <c r="F2052" s="4">
        <v>0</v>
      </c>
      <c r="G2052" s="4">
        <v>0</v>
      </c>
    </row>
    <row r="2053" spans="2:7" x14ac:dyDescent="0.3">
      <c r="B2053" s="18" t="s">
        <v>517</v>
      </c>
      <c r="C2053" s="19" t="s">
        <v>517</v>
      </c>
      <c r="D2053" s="644" t="s">
        <v>3349</v>
      </c>
      <c r="E2053" s="644" t="s">
        <v>3349</v>
      </c>
      <c r="F2053" s="4">
        <v>0</v>
      </c>
      <c r="G2053" s="4">
        <v>0</v>
      </c>
    </row>
    <row r="2054" spans="2:7" x14ac:dyDescent="0.3">
      <c r="B2054" s="642" t="s">
        <v>3313</v>
      </c>
      <c r="C2054" s="642" t="s">
        <v>3313</v>
      </c>
      <c r="D2054" s="642" t="s">
        <v>3313</v>
      </c>
      <c r="E2054" s="642" t="s">
        <v>3313</v>
      </c>
      <c r="F2054" s="10">
        <v>0</v>
      </c>
      <c r="G2054" s="10">
        <v>0</v>
      </c>
    </row>
    <row r="2055" spans="2:7" x14ac:dyDescent="0.3">
      <c r="B2055" s="643" t="s">
        <v>517</v>
      </c>
      <c r="C2055" s="643" t="s">
        <v>517</v>
      </c>
      <c r="D2055" s="643" t="s">
        <v>517</v>
      </c>
      <c r="E2055" s="643" t="s">
        <v>517</v>
      </c>
      <c r="F2055" s="4" t="s">
        <v>517</v>
      </c>
      <c r="G2055" s="4" t="s">
        <v>517</v>
      </c>
    </row>
    <row r="2056" spans="2:7" x14ac:dyDescent="0.3">
      <c r="B2056" s="642" t="s">
        <v>3314</v>
      </c>
      <c r="C2056" s="642" t="s">
        <v>3314</v>
      </c>
      <c r="D2056" s="642" t="s">
        <v>3314</v>
      </c>
      <c r="E2056" s="642" t="s">
        <v>3314</v>
      </c>
      <c r="F2056" s="10" t="s">
        <v>517</v>
      </c>
      <c r="G2056" s="10" t="s">
        <v>517</v>
      </c>
    </row>
    <row r="2057" spans="2:7" x14ac:dyDescent="0.3">
      <c r="B2057" s="17" t="s">
        <v>517</v>
      </c>
      <c r="C2057" s="645" t="s">
        <v>3322</v>
      </c>
      <c r="D2057" s="645" t="s">
        <v>3322</v>
      </c>
      <c r="E2057" s="645" t="s">
        <v>3322</v>
      </c>
      <c r="F2057" s="10">
        <v>0</v>
      </c>
      <c r="G2057" s="10">
        <v>0</v>
      </c>
    </row>
    <row r="2058" spans="2:7" x14ac:dyDescent="0.3">
      <c r="B2058" s="18" t="s">
        <v>517</v>
      </c>
      <c r="C2058" s="19" t="s">
        <v>517</v>
      </c>
      <c r="D2058" s="644" t="s">
        <v>3350</v>
      </c>
      <c r="E2058" s="644" t="s">
        <v>3350</v>
      </c>
      <c r="F2058" s="4">
        <v>0</v>
      </c>
      <c r="G2058" s="4">
        <v>0</v>
      </c>
    </row>
    <row r="2059" spans="2:7" x14ac:dyDescent="0.3">
      <c r="B2059" s="18" t="s">
        <v>517</v>
      </c>
      <c r="C2059" s="19" t="s">
        <v>517</v>
      </c>
      <c r="D2059" s="644" t="s">
        <v>3351</v>
      </c>
      <c r="E2059" s="644" t="s">
        <v>3351</v>
      </c>
      <c r="F2059" s="4">
        <v>0</v>
      </c>
      <c r="G2059" s="4">
        <v>0</v>
      </c>
    </row>
    <row r="2060" spans="2:7" x14ac:dyDescent="0.3">
      <c r="B2060" s="18" t="s">
        <v>517</v>
      </c>
      <c r="C2060" s="19" t="s">
        <v>517</v>
      </c>
      <c r="D2060" s="644" t="s">
        <v>3352</v>
      </c>
      <c r="E2060" s="644" t="s">
        <v>3352</v>
      </c>
      <c r="F2060" s="4">
        <v>0</v>
      </c>
      <c r="G2060" s="4">
        <v>0</v>
      </c>
    </row>
    <row r="2061" spans="2:7" x14ac:dyDescent="0.3">
      <c r="B2061" s="643" t="s">
        <v>517</v>
      </c>
      <c r="C2061" s="643" t="s">
        <v>517</v>
      </c>
      <c r="D2061" s="643" t="s">
        <v>517</v>
      </c>
      <c r="E2061" s="643" t="s">
        <v>517</v>
      </c>
      <c r="F2061" s="4" t="s">
        <v>517</v>
      </c>
      <c r="G2061" s="4" t="s">
        <v>517</v>
      </c>
    </row>
    <row r="2062" spans="2:7" x14ac:dyDescent="0.3">
      <c r="B2062" s="17" t="s">
        <v>517</v>
      </c>
      <c r="C2062" s="645" t="s">
        <v>3323</v>
      </c>
      <c r="D2062" s="645" t="s">
        <v>3323</v>
      </c>
      <c r="E2062" s="645" t="s">
        <v>3323</v>
      </c>
      <c r="F2062" s="10">
        <v>0</v>
      </c>
      <c r="G2062" s="10">
        <v>0</v>
      </c>
    </row>
    <row r="2063" spans="2:7" x14ac:dyDescent="0.3">
      <c r="B2063" s="18" t="s">
        <v>517</v>
      </c>
      <c r="C2063" s="19" t="s">
        <v>517</v>
      </c>
      <c r="D2063" s="644" t="s">
        <v>3350</v>
      </c>
      <c r="E2063" s="644" t="s">
        <v>3350</v>
      </c>
      <c r="F2063" s="4">
        <v>0</v>
      </c>
      <c r="G2063" s="4">
        <v>0</v>
      </c>
    </row>
    <row r="2064" spans="2:7" x14ac:dyDescent="0.3">
      <c r="B2064" s="18" t="s">
        <v>517</v>
      </c>
      <c r="C2064" s="19" t="s">
        <v>517</v>
      </c>
      <c r="D2064" s="644" t="s">
        <v>3351</v>
      </c>
      <c r="E2064" s="644" t="s">
        <v>3351</v>
      </c>
      <c r="F2064" s="4">
        <v>0</v>
      </c>
      <c r="G2064" s="4">
        <v>0</v>
      </c>
    </row>
    <row r="2065" spans="2:7" x14ac:dyDescent="0.3">
      <c r="B2065" s="18" t="s">
        <v>517</v>
      </c>
      <c r="C2065" s="19" t="s">
        <v>517</v>
      </c>
      <c r="D2065" s="644" t="s">
        <v>3353</v>
      </c>
      <c r="E2065" s="644" t="s">
        <v>3353</v>
      </c>
      <c r="F2065" s="4">
        <v>0</v>
      </c>
      <c r="G2065" s="4">
        <v>0</v>
      </c>
    </row>
    <row r="2066" spans="2:7" x14ac:dyDescent="0.3">
      <c r="B2066" s="642" t="s">
        <v>3315</v>
      </c>
      <c r="C2066" s="642" t="s">
        <v>3315</v>
      </c>
      <c r="D2066" s="642" t="s">
        <v>3315</v>
      </c>
      <c r="E2066" s="642" t="s">
        <v>3315</v>
      </c>
      <c r="F2066" s="10">
        <v>0</v>
      </c>
      <c r="G2066" s="10">
        <v>0</v>
      </c>
    </row>
    <row r="2067" spans="2:7" x14ac:dyDescent="0.3">
      <c r="B2067" s="643" t="s">
        <v>517</v>
      </c>
      <c r="C2067" s="643" t="s">
        <v>517</v>
      </c>
      <c r="D2067" s="643" t="s">
        <v>517</v>
      </c>
      <c r="E2067" s="643" t="s">
        <v>517</v>
      </c>
      <c r="F2067" s="4" t="s">
        <v>517</v>
      </c>
      <c r="G2067" s="4" t="s">
        <v>517</v>
      </c>
    </row>
    <row r="2068" spans="2:7" x14ac:dyDescent="0.3">
      <c r="B2068" s="642" t="s">
        <v>3316</v>
      </c>
      <c r="C2068" s="642" t="s">
        <v>3316</v>
      </c>
      <c r="D2068" s="642" t="s">
        <v>3316</v>
      </c>
      <c r="E2068" s="642" t="s">
        <v>3316</v>
      </c>
      <c r="F2068" s="10" t="s">
        <v>517</v>
      </c>
      <c r="G2068" s="10" t="s">
        <v>517</v>
      </c>
    </row>
    <row r="2069" spans="2:7" x14ac:dyDescent="0.3">
      <c r="B2069" s="17" t="s">
        <v>517</v>
      </c>
      <c r="C2069" s="645" t="s">
        <v>3322</v>
      </c>
      <c r="D2069" s="645" t="s">
        <v>3322</v>
      </c>
      <c r="E2069" s="645" t="s">
        <v>3322</v>
      </c>
      <c r="F2069" s="10">
        <v>0</v>
      </c>
      <c r="G2069" s="10">
        <v>0</v>
      </c>
    </row>
    <row r="2070" spans="2:7" x14ac:dyDescent="0.3">
      <c r="B2070" s="18" t="s">
        <v>517</v>
      </c>
      <c r="C2070" s="19" t="s">
        <v>517</v>
      </c>
      <c r="D2070" s="644" t="s">
        <v>3354</v>
      </c>
      <c r="E2070" s="644" t="s">
        <v>3354</v>
      </c>
      <c r="F2070" s="4">
        <v>0</v>
      </c>
      <c r="G2070" s="4">
        <v>0</v>
      </c>
    </row>
    <row r="2071" spans="2:7" x14ac:dyDescent="0.3">
      <c r="B2071" s="18" t="s">
        <v>517</v>
      </c>
      <c r="C2071" s="19" t="s">
        <v>517</v>
      </c>
      <c r="D2071" s="19" t="s">
        <v>517</v>
      </c>
      <c r="E2071" s="20" t="s">
        <v>3358</v>
      </c>
      <c r="F2071" s="4">
        <v>0</v>
      </c>
      <c r="G2071" s="4">
        <v>0</v>
      </c>
    </row>
    <row r="2072" spans="2:7" x14ac:dyDescent="0.3">
      <c r="B2072" s="18" t="s">
        <v>517</v>
      </c>
      <c r="C2072" s="19" t="s">
        <v>517</v>
      </c>
      <c r="D2072" s="19" t="s">
        <v>517</v>
      </c>
      <c r="E2072" s="20" t="s">
        <v>3359</v>
      </c>
      <c r="F2072" s="4">
        <v>0</v>
      </c>
      <c r="G2072" s="4">
        <v>0</v>
      </c>
    </row>
    <row r="2073" spans="2:7" x14ac:dyDescent="0.3">
      <c r="B2073" s="18" t="s">
        <v>517</v>
      </c>
      <c r="C2073" s="19" t="s">
        <v>517</v>
      </c>
      <c r="D2073" s="644" t="s">
        <v>3355</v>
      </c>
      <c r="E2073" s="644" t="s">
        <v>3355</v>
      </c>
      <c r="F2073" s="4">
        <v>0</v>
      </c>
      <c r="G2073" s="4">
        <v>0</v>
      </c>
    </row>
    <row r="2074" spans="2:7" x14ac:dyDescent="0.3">
      <c r="B2074" s="643" t="s">
        <v>517</v>
      </c>
      <c r="C2074" s="643" t="s">
        <v>517</v>
      </c>
      <c r="D2074" s="643" t="s">
        <v>517</v>
      </c>
      <c r="E2074" s="643" t="s">
        <v>517</v>
      </c>
      <c r="F2074" s="4" t="s">
        <v>517</v>
      </c>
      <c r="G2074" s="4" t="s">
        <v>517</v>
      </c>
    </row>
    <row r="2075" spans="2:7" x14ac:dyDescent="0.3">
      <c r="B2075" s="17" t="s">
        <v>517</v>
      </c>
      <c r="C2075" s="645" t="s">
        <v>3323</v>
      </c>
      <c r="D2075" s="645" t="s">
        <v>3323</v>
      </c>
      <c r="E2075" s="645" t="s">
        <v>3323</v>
      </c>
      <c r="F2075" s="10">
        <v>0</v>
      </c>
      <c r="G2075" s="10">
        <v>0</v>
      </c>
    </row>
    <row r="2076" spans="2:7" x14ac:dyDescent="0.3">
      <c r="B2076" s="18" t="s">
        <v>517</v>
      </c>
      <c r="C2076" s="19" t="s">
        <v>517</v>
      </c>
      <c r="D2076" s="644" t="s">
        <v>3356</v>
      </c>
      <c r="E2076" s="644" t="s">
        <v>3356</v>
      </c>
      <c r="F2076" s="4">
        <v>0</v>
      </c>
      <c r="G2076" s="4">
        <v>0</v>
      </c>
    </row>
    <row r="2077" spans="2:7" x14ac:dyDescent="0.3">
      <c r="B2077" s="18" t="s">
        <v>517</v>
      </c>
      <c r="C2077" s="19" t="s">
        <v>517</v>
      </c>
      <c r="D2077" s="19" t="s">
        <v>517</v>
      </c>
      <c r="E2077" s="20" t="s">
        <v>3358</v>
      </c>
      <c r="F2077" s="4">
        <v>0</v>
      </c>
      <c r="G2077" s="4">
        <v>0</v>
      </c>
    </row>
    <row r="2078" spans="2:7" x14ac:dyDescent="0.3">
      <c r="B2078" s="18" t="s">
        <v>517</v>
      </c>
      <c r="C2078" s="19" t="s">
        <v>517</v>
      </c>
      <c r="D2078" s="19" t="s">
        <v>517</v>
      </c>
      <c r="E2078" s="20" t="s">
        <v>3359</v>
      </c>
      <c r="F2078" s="4">
        <v>0</v>
      </c>
      <c r="G2078" s="4">
        <v>0</v>
      </c>
    </row>
    <row r="2079" spans="2:7" x14ac:dyDescent="0.3">
      <c r="B2079" s="18" t="s">
        <v>517</v>
      </c>
      <c r="C2079" s="19" t="s">
        <v>517</v>
      </c>
      <c r="D2079" s="644" t="s">
        <v>3357</v>
      </c>
      <c r="E2079" s="644" t="s">
        <v>3357</v>
      </c>
      <c r="F2079" s="4">
        <v>0</v>
      </c>
      <c r="G2079" s="4">
        <v>0</v>
      </c>
    </row>
    <row r="2080" spans="2:7" x14ac:dyDescent="0.3">
      <c r="B2080" s="642" t="s">
        <v>3317</v>
      </c>
      <c r="C2080" s="642" t="s">
        <v>3317</v>
      </c>
      <c r="D2080" s="642" t="s">
        <v>3317</v>
      </c>
      <c r="E2080" s="642" t="s">
        <v>3317</v>
      </c>
      <c r="F2080" s="10">
        <v>0</v>
      </c>
      <c r="G2080" s="10">
        <v>0</v>
      </c>
    </row>
    <row r="2081" spans="2:8" x14ac:dyDescent="0.3">
      <c r="B2081" s="643" t="s">
        <v>517</v>
      </c>
      <c r="C2081" s="643" t="s">
        <v>517</v>
      </c>
      <c r="D2081" s="643" t="s">
        <v>517</v>
      </c>
      <c r="E2081" s="643" t="s">
        <v>517</v>
      </c>
      <c r="F2081" s="4" t="s">
        <v>517</v>
      </c>
      <c r="G2081" s="4" t="s">
        <v>517</v>
      </c>
    </row>
    <row r="2082" spans="2:8" x14ac:dyDescent="0.3">
      <c r="B2082" s="642" t="s">
        <v>3318</v>
      </c>
      <c r="C2082" s="642" t="s">
        <v>3318</v>
      </c>
      <c r="D2082" s="642" t="s">
        <v>3318</v>
      </c>
      <c r="E2082" s="642" t="s">
        <v>3318</v>
      </c>
      <c r="F2082" s="10">
        <v>0</v>
      </c>
      <c r="G2082" s="10">
        <v>0</v>
      </c>
    </row>
    <row r="2083" spans="2:8" x14ac:dyDescent="0.3">
      <c r="B2083" s="643" t="s">
        <v>517</v>
      </c>
      <c r="C2083" s="643" t="s">
        <v>517</v>
      </c>
      <c r="D2083" s="643" t="s">
        <v>517</v>
      </c>
      <c r="E2083" s="643" t="s">
        <v>517</v>
      </c>
      <c r="F2083" s="4" t="s">
        <v>517</v>
      </c>
      <c r="G2083" s="4" t="s">
        <v>517</v>
      </c>
    </row>
    <row r="2084" spans="2:8" x14ac:dyDescent="0.3">
      <c r="B2084" s="642" t="s">
        <v>3319</v>
      </c>
      <c r="C2084" s="642" t="s">
        <v>3319</v>
      </c>
      <c r="D2084" s="642" t="s">
        <v>3319</v>
      </c>
      <c r="E2084" s="642" t="s">
        <v>3319</v>
      </c>
      <c r="F2084" s="10">
        <v>0</v>
      </c>
      <c r="G2084" s="10">
        <v>0</v>
      </c>
    </row>
    <row r="2085" spans="2:8" x14ac:dyDescent="0.3">
      <c r="B2085" s="643" t="s">
        <v>517</v>
      </c>
      <c r="C2085" s="643" t="s">
        <v>517</v>
      </c>
      <c r="D2085" s="643" t="s">
        <v>517</v>
      </c>
      <c r="E2085" s="643" t="s">
        <v>517</v>
      </c>
      <c r="F2085" s="4" t="s">
        <v>517</v>
      </c>
      <c r="G2085" s="4" t="s">
        <v>517</v>
      </c>
    </row>
    <row r="2086" spans="2:8" x14ac:dyDescent="0.3">
      <c r="B2086" s="642" t="s">
        <v>3320</v>
      </c>
      <c r="C2086" s="642" t="s">
        <v>3320</v>
      </c>
      <c r="D2086" s="642" t="s">
        <v>3320</v>
      </c>
      <c r="E2086" s="642" t="s">
        <v>3320</v>
      </c>
      <c r="F2086" s="10">
        <v>0</v>
      </c>
      <c r="G2086" s="10">
        <v>0</v>
      </c>
    </row>
    <row r="2087" spans="2:8" x14ac:dyDescent="0.3">
      <c r="B2087" s="643" t="s">
        <v>517</v>
      </c>
      <c r="C2087" s="643" t="s">
        <v>517</v>
      </c>
      <c r="D2087" s="643" t="s">
        <v>517</v>
      </c>
      <c r="E2087" s="643" t="s">
        <v>517</v>
      </c>
      <c r="F2087" s="4" t="s">
        <v>517</v>
      </c>
      <c r="G2087" s="4" t="s">
        <v>517</v>
      </c>
    </row>
    <row r="2088" spans="2:8" x14ac:dyDescent="0.3">
      <c r="B2088" s="21" t="s">
        <v>517</v>
      </c>
      <c r="C2088" s="21" t="s">
        <v>517</v>
      </c>
      <c r="D2088" s="21" t="s">
        <v>517</v>
      </c>
      <c r="E2088" s="21" t="s">
        <v>517</v>
      </c>
      <c r="F2088" s="24" t="s">
        <v>517</v>
      </c>
      <c r="G2088" s="24" t="s">
        <v>517</v>
      </c>
    </row>
    <row r="2089" spans="2:8" x14ac:dyDescent="0.3">
      <c r="B2089" s="22" t="s">
        <v>517</v>
      </c>
      <c r="C2089" s="22" t="s">
        <v>517</v>
      </c>
      <c r="D2089" s="22" t="s">
        <v>517</v>
      </c>
      <c r="E2089" s="22" t="s">
        <v>517</v>
      </c>
      <c r="F2089" s="25" t="s">
        <v>517</v>
      </c>
      <c r="G2089" s="25" t="s">
        <v>517</v>
      </c>
    </row>
    <row r="2090" spans="2:8" x14ac:dyDescent="0.3">
      <c r="B2090" s="23" t="s">
        <v>517</v>
      </c>
      <c r="C2090" s="23" t="s">
        <v>517</v>
      </c>
      <c r="D2090" s="23" t="s">
        <v>517</v>
      </c>
      <c r="E2090" s="23" t="s">
        <v>517</v>
      </c>
      <c r="F2090" s="26" t="s">
        <v>517</v>
      </c>
      <c r="G2090" s="26" t="s">
        <v>517</v>
      </c>
    </row>
    <row r="2091" spans="2:8" x14ac:dyDescent="0.3">
      <c r="B2091" s="646" t="s">
        <v>30</v>
      </c>
      <c r="C2091" s="646" t="s">
        <v>30</v>
      </c>
      <c r="D2091" s="646" t="s">
        <v>30</v>
      </c>
      <c r="E2091" s="646" t="s">
        <v>30</v>
      </c>
      <c r="F2091" s="646" t="s">
        <v>30</v>
      </c>
      <c r="G2091" s="646" t="s">
        <v>30</v>
      </c>
      <c r="H2091" s="27"/>
    </row>
    <row r="2092" spans="2:8" x14ac:dyDescent="0.3">
      <c r="B2092" s="647" t="s">
        <v>3308</v>
      </c>
      <c r="C2092" s="647" t="s">
        <v>3308</v>
      </c>
      <c r="D2092" s="647" t="s">
        <v>3308</v>
      </c>
      <c r="E2092" s="647" t="s">
        <v>3308</v>
      </c>
      <c r="F2092" s="647" t="s">
        <v>3308</v>
      </c>
      <c r="G2092" s="647" t="s">
        <v>3308</v>
      </c>
      <c r="H2092" s="27"/>
    </row>
    <row r="2093" spans="2:8" x14ac:dyDescent="0.3">
      <c r="B2093" s="647" t="s">
        <v>3309</v>
      </c>
      <c r="C2093" s="647" t="s">
        <v>3309</v>
      </c>
      <c r="D2093" s="647" t="s">
        <v>3309</v>
      </c>
      <c r="E2093" s="647" t="s">
        <v>3309</v>
      </c>
      <c r="F2093" s="647" t="s">
        <v>3309</v>
      </c>
      <c r="G2093" s="647" t="s">
        <v>3309</v>
      </c>
      <c r="H2093" s="27"/>
    </row>
    <row r="2094" spans="2:8" x14ac:dyDescent="0.3">
      <c r="B2094" s="648" t="s">
        <v>3310</v>
      </c>
      <c r="C2094" s="648" t="s">
        <v>3310</v>
      </c>
      <c r="D2094" s="648" t="s">
        <v>3310</v>
      </c>
      <c r="E2094" s="648" t="s">
        <v>3310</v>
      </c>
      <c r="F2094" s="648" t="s">
        <v>3310</v>
      </c>
      <c r="G2094" s="648" t="s">
        <v>3310</v>
      </c>
      <c r="H2094" s="27"/>
    </row>
    <row r="2095" spans="2:8" x14ac:dyDescent="0.3">
      <c r="B2095" s="641" t="s">
        <v>3311</v>
      </c>
      <c r="C2095" s="641" t="s">
        <v>3311</v>
      </c>
      <c r="D2095" s="641" t="s">
        <v>3311</v>
      </c>
      <c r="E2095" s="641" t="s">
        <v>3311</v>
      </c>
      <c r="F2095" s="14">
        <v>2026</v>
      </c>
      <c r="G2095" s="14">
        <v>2025</v>
      </c>
    </row>
    <row r="2096" spans="2:8" x14ac:dyDescent="0.3">
      <c r="B2096" s="642" t="s">
        <v>3312</v>
      </c>
      <c r="C2096" s="642" t="s">
        <v>3312</v>
      </c>
      <c r="D2096" s="642" t="s">
        <v>3312</v>
      </c>
      <c r="E2096" s="642" t="s">
        <v>3312</v>
      </c>
      <c r="F2096" s="10" t="s">
        <v>517</v>
      </c>
      <c r="G2096" s="10" t="s">
        <v>517</v>
      </c>
    </row>
    <row r="2097" spans="2:7" x14ac:dyDescent="0.3">
      <c r="B2097" s="17" t="s">
        <v>517</v>
      </c>
      <c r="C2097" s="645" t="s">
        <v>3322</v>
      </c>
      <c r="D2097" s="645" t="s">
        <v>3322</v>
      </c>
      <c r="E2097" s="645" t="s">
        <v>3322</v>
      </c>
      <c r="F2097" s="10" t="s">
        <v>83</v>
      </c>
      <c r="G2097" s="10" t="s">
        <v>3661</v>
      </c>
    </row>
    <row r="2098" spans="2:7" x14ac:dyDescent="0.3">
      <c r="B2098" s="18" t="s">
        <v>517</v>
      </c>
      <c r="C2098" s="19" t="s">
        <v>517</v>
      </c>
      <c r="D2098" s="644" t="s">
        <v>3324</v>
      </c>
      <c r="E2098" s="644" t="s">
        <v>3324</v>
      </c>
      <c r="F2098" s="4">
        <v>0</v>
      </c>
      <c r="G2098" s="4">
        <v>0</v>
      </c>
    </row>
    <row r="2099" spans="2:7" x14ac:dyDescent="0.3">
      <c r="B2099" s="18" t="s">
        <v>517</v>
      </c>
      <c r="C2099" s="19" t="s">
        <v>517</v>
      </c>
      <c r="D2099" s="644" t="s">
        <v>3325</v>
      </c>
      <c r="E2099" s="644" t="s">
        <v>3325</v>
      </c>
      <c r="F2099" s="4">
        <v>0</v>
      </c>
      <c r="G2099" s="4">
        <v>0</v>
      </c>
    </row>
    <row r="2100" spans="2:7" x14ac:dyDescent="0.3">
      <c r="B2100" s="18" t="s">
        <v>517</v>
      </c>
      <c r="C2100" s="19" t="s">
        <v>517</v>
      </c>
      <c r="D2100" s="644" t="s">
        <v>3326</v>
      </c>
      <c r="E2100" s="644" t="s">
        <v>3326</v>
      </c>
      <c r="F2100" s="4">
        <v>0</v>
      </c>
      <c r="G2100" s="4">
        <v>0</v>
      </c>
    </row>
    <row r="2101" spans="2:7" x14ac:dyDescent="0.3">
      <c r="B2101" s="18" t="s">
        <v>517</v>
      </c>
      <c r="C2101" s="19" t="s">
        <v>517</v>
      </c>
      <c r="D2101" s="644" t="s">
        <v>3327</v>
      </c>
      <c r="E2101" s="644" t="s">
        <v>3327</v>
      </c>
      <c r="F2101" s="4">
        <v>0</v>
      </c>
      <c r="G2101" s="4">
        <v>0</v>
      </c>
    </row>
    <row r="2102" spans="2:7" x14ac:dyDescent="0.3">
      <c r="B2102" s="18" t="s">
        <v>517</v>
      </c>
      <c r="C2102" s="19" t="s">
        <v>517</v>
      </c>
      <c r="D2102" s="644" t="s">
        <v>3328</v>
      </c>
      <c r="E2102" s="644" t="s">
        <v>3328</v>
      </c>
      <c r="F2102" s="4">
        <v>0</v>
      </c>
      <c r="G2102" s="4">
        <v>0</v>
      </c>
    </row>
    <row r="2103" spans="2:7" x14ac:dyDescent="0.3">
      <c r="B2103" s="18" t="s">
        <v>517</v>
      </c>
      <c r="C2103" s="19" t="s">
        <v>517</v>
      </c>
      <c r="D2103" s="644" t="s">
        <v>3329</v>
      </c>
      <c r="E2103" s="644" t="s">
        <v>3329</v>
      </c>
      <c r="F2103" s="4">
        <v>0</v>
      </c>
      <c r="G2103" s="4">
        <v>0</v>
      </c>
    </row>
    <row r="2104" spans="2:7" x14ac:dyDescent="0.3">
      <c r="B2104" s="18" t="s">
        <v>517</v>
      </c>
      <c r="C2104" s="19" t="s">
        <v>517</v>
      </c>
      <c r="D2104" s="644" t="s">
        <v>3330</v>
      </c>
      <c r="E2104" s="644" t="s">
        <v>3330</v>
      </c>
      <c r="F2104" s="4" t="s">
        <v>3431</v>
      </c>
      <c r="G2104" s="4" t="s">
        <v>3662</v>
      </c>
    </row>
    <row r="2105" spans="2:7" x14ac:dyDescent="0.3">
      <c r="B2105" s="18" t="s">
        <v>517</v>
      </c>
      <c r="C2105" s="19" t="s">
        <v>517</v>
      </c>
      <c r="D2105" s="644" t="s">
        <v>3331</v>
      </c>
      <c r="E2105" s="644" t="s">
        <v>3331</v>
      </c>
      <c r="F2105" s="4">
        <v>0</v>
      </c>
      <c r="G2105" s="4">
        <v>0</v>
      </c>
    </row>
    <row r="2106" spans="2:7" x14ac:dyDescent="0.3">
      <c r="B2106" s="18" t="s">
        <v>517</v>
      </c>
      <c r="C2106" s="19" t="s">
        <v>517</v>
      </c>
      <c r="D2106" s="644" t="s">
        <v>3332</v>
      </c>
      <c r="E2106" s="644" t="s">
        <v>3332</v>
      </c>
      <c r="F2106" s="4" t="s">
        <v>3432</v>
      </c>
      <c r="G2106" s="4" t="s">
        <v>3663</v>
      </c>
    </row>
    <row r="2107" spans="2:7" x14ac:dyDescent="0.3">
      <c r="B2107" s="18" t="s">
        <v>517</v>
      </c>
      <c r="C2107" s="19" t="s">
        <v>517</v>
      </c>
      <c r="D2107" s="644" t="s">
        <v>3333</v>
      </c>
      <c r="E2107" s="644" t="s">
        <v>3333</v>
      </c>
      <c r="F2107" s="4">
        <v>0</v>
      </c>
      <c r="G2107" s="4">
        <v>0</v>
      </c>
    </row>
    <row r="2108" spans="2:7" x14ac:dyDescent="0.3">
      <c r="B2108" s="643" t="s">
        <v>517</v>
      </c>
      <c r="C2108" s="643" t="s">
        <v>517</v>
      </c>
      <c r="D2108" s="643" t="s">
        <v>517</v>
      </c>
      <c r="E2108" s="643" t="s">
        <v>517</v>
      </c>
      <c r="F2108" s="4" t="s">
        <v>517</v>
      </c>
      <c r="G2108" s="4" t="s">
        <v>517</v>
      </c>
    </row>
    <row r="2109" spans="2:7" x14ac:dyDescent="0.3">
      <c r="B2109" s="17" t="s">
        <v>517</v>
      </c>
      <c r="C2109" s="645" t="s">
        <v>3323</v>
      </c>
      <c r="D2109" s="645" t="s">
        <v>3323</v>
      </c>
      <c r="E2109" s="645" t="s">
        <v>3323</v>
      </c>
      <c r="F2109" s="10" t="s">
        <v>83</v>
      </c>
      <c r="G2109" s="10" t="s">
        <v>3664</v>
      </c>
    </row>
    <row r="2110" spans="2:7" x14ac:dyDescent="0.3">
      <c r="B2110" s="18" t="s">
        <v>517</v>
      </c>
      <c r="C2110" s="19" t="s">
        <v>517</v>
      </c>
      <c r="D2110" s="644" t="s">
        <v>3334</v>
      </c>
      <c r="E2110" s="644" t="s">
        <v>3334</v>
      </c>
      <c r="F2110" s="4" t="s">
        <v>1828</v>
      </c>
      <c r="G2110" s="4" t="s">
        <v>3665</v>
      </c>
    </row>
    <row r="2111" spans="2:7" x14ac:dyDescent="0.3">
      <c r="B2111" s="18" t="s">
        <v>517</v>
      </c>
      <c r="C2111" s="19" t="s">
        <v>517</v>
      </c>
      <c r="D2111" s="644" t="s">
        <v>3335</v>
      </c>
      <c r="E2111" s="644" t="s">
        <v>3335</v>
      </c>
      <c r="F2111" s="4" t="s">
        <v>1838</v>
      </c>
      <c r="G2111" s="4" t="s">
        <v>3666</v>
      </c>
    </row>
    <row r="2112" spans="2:7" x14ac:dyDescent="0.3">
      <c r="B2112" s="18" t="s">
        <v>517</v>
      </c>
      <c r="C2112" s="19" t="s">
        <v>517</v>
      </c>
      <c r="D2112" s="644" t="s">
        <v>3336</v>
      </c>
      <c r="E2112" s="644" t="s">
        <v>3336</v>
      </c>
      <c r="F2112" s="4" t="s">
        <v>1853</v>
      </c>
      <c r="G2112" s="4" t="s">
        <v>3667</v>
      </c>
    </row>
    <row r="2113" spans="2:7" x14ac:dyDescent="0.3">
      <c r="B2113" s="18" t="s">
        <v>517</v>
      </c>
      <c r="C2113" s="19" t="s">
        <v>517</v>
      </c>
      <c r="D2113" s="644" t="s">
        <v>3337</v>
      </c>
      <c r="E2113" s="644" t="s">
        <v>3337</v>
      </c>
      <c r="F2113" s="4">
        <v>0</v>
      </c>
      <c r="G2113" s="4">
        <v>0</v>
      </c>
    </row>
    <row r="2114" spans="2:7" x14ac:dyDescent="0.3">
      <c r="B2114" s="18" t="s">
        <v>517</v>
      </c>
      <c r="C2114" s="19" t="s">
        <v>517</v>
      </c>
      <c r="D2114" s="644" t="s">
        <v>3338</v>
      </c>
      <c r="E2114" s="644" t="s">
        <v>3338</v>
      </c>
      <c r="F2114" s="4">
        <v>0</v>
      </c>
      <c r="G2114" s="4">
        <v>0</v>
      </c>
    </row>
    <row r="2115" spans="2:7" x14ac:dyDescent="0.3">
      <c r="B2115" s="18" t="s">
        <v>517</v>
      </c>
      <c r="C2115" s="19" t="s">
        <v>517</v>
      </c>
      <c r="D2115" s="644" t="s">
        <v>3339</v>
      </c>
      <c r="E2115" s="644" t="s">
        <v>3339</v>
      </c>
      <c r="F2115" s="4">
        <v>0</v>
      </c>
      <c r="G2115" s="4">
        <v>0</v>
      </c>
    </row>
    <row r="2116" spans="2:7" x14ac:dyDescent="0.3">
      <c r="B2116" s="18" t="s">
        <v>517</v>
      </c>
      <c r="C2116" s="19" t="s">
        <v>517</v>
      </c>
      <c r="D2116" s="644" t="s">
        <v>3340</v>
      </c>
      <c r="E2116" s="644" t="s">
        <v>3340</v>
      </c>
      <c r="F2116" s="4">
        <v>0</v>
      </c>
      <c r="G2116" s="4">
        <v>0</v>
      </c>
    </row>
    <row r="2117" spans="2:7" x14ac:dyDescent="0.3">
      <c r="B2117" s="18" t="s">
        <v>517</v>
      </c>
      <c r="C2117" s="19" t="s">
        <v>517</v>
      </c>
      <c r="D2117" s="644" t="s">
        <v>3341</v>
      </c>
      <c r="E2117" s="644" t="s">
        <v>3341</v>
      </c>
      <c r="F2117" s="4">
        <v>0</v>
      </c>
      <c r="G2117" s="4">
        <v>0</v>
      </c>
    </row>
    <row r="2118" spans="2:7" x14ac:dyDescent="0.3">
      <c r="B2118" s="18" t="s">
        <v>517</v>
      </c>
      <c r="C2118" s="19" t="s">
        <v>517</v>
      </c>
      <c r="D2118" s="644" t="s">
        <v>3342</v>
      </c>
      <c r="E2118" s="644" t="s">
        <v>3342</v>
      </c>
      <c r="F2118" s="4">
        <v>0</v>
      </c>
      <c r="G2118" s="4">
        <v>0</v>
      </c>
    </row>
    <row r="2119" spans="2:7" x14ac:dyDescent="0.3">
      <c r="B2119" s="18" t="s">
        <v>517</v>
      </c>
      <c r="C2119" s="19" t="s">
        <v>517</v>
      </c>
      <c r="D2119" s="644" t="s">
        <v>3343</v>
      </c>
      <c r="E2119" s="644" t="s">
        <v>3343</v>
      </c>
      <c r="F2119" s="4">
        <v>0</v>
      </c>
      <c r="G2119" s="4">
        <v>0</v>
      </c>
    </row>
    <row r="2120" spans="2:7" x14ac:dyDescent="0.3">
      <c r="B2120" s="18" t="s">
        <v>517</v>
      </c>
      <c r="C2120" s="19" t="s">
        <v>517</v>
      </c>
      <c r="D2120" s="644" t="s">
        <v>3344</v>
      </c>
      <c r="E2120" s="644" t="s">
        <v>3344</v>
      </c>
      <c r="F2120" s="4">
        <v>0</v>
      </c>
      <c r="G2120" s="4">
        <v>0</v>
      </c>
    </row>
    <row r="2121" spans="2:7" x14ac:dyDescent="0.3">
      <c r="B2121" s="18" t="s">
        <v>517</v>
      </c>
      <c r="C2121" s="19" t="s">
        <v>517</v>
      </c>
      <c r="D2121" s="644" t="s">
        <v>3345</v>
      </c>
      <c r="E2121" s="644" t="s">
        <v>3345</v>
      </c>
      <c r="F2121" s="4">
        <v>0</v>
      </c>
      <c r="G2121" s="4">
        <v>0</v>
      </c>
    </row>
    <row r="2122" spans="2:7" x14ac:dyDescent="0.3">
      <c r="B2122" s="18" t="s">
        <v>517</v>
      </c>
      <c r="C2122" s="19" t="s">
        <v>517</v>
      </c>
      <c r="D2122" s="644" t="s">
        <v>3346</v>
      </c>
      <c r="E2122" s="644" t="s">
        <v>3346</v>
      </c>
      <c r="F2122" s="4">
        <v>0</v>
      </c>
      <c r="G2122" s="4">
        <v>0</v>
      </c>
    </row>
    <row r="2123" spans="2:7" x14ac:dyDescent="0.3">
      <c r="B2123" s="18" t="s">
        <v>517</v>
      </c>
      <c r="C2123" s="19" t="s">
        <v>517</v>
      </c>
      <c r="D2123" s="644" t="s">
        <v>3347</v>
      </c>
      <c r="E2123" s="644" t="s">
        <v>3347</v>
      </c>
      <c r="F2123" s="4">
        <v>0</v>
      </c>
      <c r="G2123" s="4">
        <v>0</v>
      </c>
    </row>
    <row r="2124" spans="2:7" x14ac:dyDescent="0.3">
      <c r="B2124" s="18" t="s">
        <v>517</v>
      </c>
      <c r="C2124" s="19" t="s">
        <v>517</v>
      </c>
      <c r="D2124" s="644" t="s">
        <v>3348</v>
      </c>
      <c r="E2124" s="644" t="s">
        <v>3348</v>
      </c>
      <c r="F2124" s="4">
        <v>0</v>
      </c>
      <c r="G2124" s="4">
        <v>0</v>
      </c>
    </row>
    <row r="2125" spans="2:7" x14ac:dyDescent="0.3">
      <c r="B2125" s="18" t="s">
        <v>517</v>
      </c>
      <c r="C2125" s="19" t="s">
        <v>517</v>
      </c>
      <c r="D2125" s="644" t="s">
        <v>3349</v>
      </c>
      <c r="E2125" s="644" t="s">
        <v>3349</v>
      </c>
      <c r="F2125" s="4">
        <v>0</v>
      </c>
      <c r="G2125" s="4">
        <v>0</v>
      </c>
    </row>
    <row r="2126" spans="2:7" x14ac:dyDescent="0.3">
      <c r="B2126" s="642" t="s">
        <v>3313</v>
      </c>
      <c r="C2126" s="642" t="s">
        <v>3313</v>
      </c>
      <c r="D2126" s="642" t="s">
        <v>3313</v>
      </c>
      <c r="E2126" s="642" t="s">
        <v>3313</v>
      </c>
      <c r="F2126" s="10">
        <v>0</v>
      </c>
      <c r="G2126" s="10" t="s">
        <v>3668</v>
      </c>
    </row>
    <row r="2127" spans="2:7" x14ac:dyDescent="0.3">
      <c r="B2127" s="643" t="s">
        <v>517</v>
      </c>
      <c r="C2127" s="643" t="s">
        <v>517</v>
      </c>
      <c r="D2127" s="643" t="s">
        <v>517</v>
      </c>
      <c r="E2127" s="643" t="s">
        <v>517</v>
      </c>
      <c r="F2127" s="4" t="s">
        <v>517</v>
      </c>
      <c r="G2127" s="4" t="s">
        <v>517</v>
      </c>
    </row>
    <row r="2128" spans="2:7" x14ac:dyDescent="0.3">
      <c r="B2128" s="642" t="s">
        <v>3314</v>
      </c>
      <c r="C2128" s="642" t="s">
        <v>3314</v>
      </c>
      <c r="D2128" s="642" t="s">
        <v>3314</v>
      </c>
      <c r="E2128" s="642" t="s">
        <v>3314</v>
      </c>
      <c r="F2128" s="10" t="s">
        <v>517</v>
      </c>
      <c r="G2128" s="10" t="s">
        <v>517</v>
      </c>
    </row>
    <row r="2129" spans="2:7" x14ac:dyDescent="0.3">
      <c r="B2129" s="17" t="s">
        <v>517</v>
      </c>
      <c r="C2129" s="645" t="s">
        <v>3322</v>
      </c>
      <c r="D2129" s="645" t="s">
        <v>3322</v>
      </c>
      <c r="E2129" s="645" t="s">
        <v>3322</v>
      </c>
      <c r="F2129" s="10">
        <v>0</v>
      </c>
      <c r="G2129" s="10">
        <v>0</v>
      </c>
    </row>
    <row r="2130" spans="2:7" x14ac:dyDescent="0.3">
      <c r="B2130" s="18" t="s">
        <v>517</v>
      </c>
      <c r="C2130" s="19" t="s">
        <v>517</v>
      </c>
      <c r="D2130" s="644" t="s">
        <v>3350</v>
      </c>
      <c r="E2130" s="644" t="s">
        <v>3350</v>
      </c>
      <c r="F2130" s="4">
        <v>0</v>
      </c>
      <c r="G2130" s="4">
        <v>0</v>
      </c>
    </row>
    <row r="2131" spans="2:7" x14ac:dyDescent="0.3">
      <c r="B2131" s="18" t="s">
        <v>517</v>
      </c>
      <c r="C2131" s="19" t="s">
        <v>517</v>
      </c>
      <c r="D2131" s="644" t="s">
        <v>3351</v>
      </c>
      <c r="E2131" s="644" t="s">
        <v>3351</v>
      </c>
      <c r="F2131" s="4">
        <v>0</v>
      </c>
      <c r="G2131" s="4">
        <v>0</v>
      </c>
    </row>
    <row r="2132" spans="2:7" x14ac:dyDescent="0.3">
      <c r="B2132" s="18" t="s">
        <v>517</v>
      </c>
      <c r="C2132" s="19" t="s">
        <v>517</v>
      </c>
      <c r="D2132" s="644" t="s">
        <v>3352</v>
      </c>
      <c r="E2132" s="644" t="s">
        <v>3352</v>
      </c>
      <c r="F2132" s="4">
        <v>0</v>
      </c>
      <c r="G2132" s="4">
        <v>0</v>
      </c>
    </row>
    <row r="2133" spans="2:7" x14ac:dyDescent="0.3">
      <c r="B2133" s="643" t="s">
        <v>517</v>
      </c>
      <c r="C2133" s="643" t="s">
        <v>517</v>
      </c>
      <c r="D2133" s="643" t="s">
        <v>517</v>
      </c>
      <c r="E2133" s="643" t="s">
        <v>517</v>
      </c>
      <c r="F2133" s="4" t="s">
        <v>517</v>
      </c>
      <c r="G2133" s="4" t="s">
        <v>517</v>
      </c>
    </row>
    <row r="2134" spans="2:7" x14ac:dyDescent="0.3">
      <c r="B2134" s="17" t="s">
        <v>517</v>
      </c>
      <c r="C2134" s="645" t="s">
        <v>3323</v>
      </c>
      <c r="D2134" s="645" t="s">
        <v>3323</v>
      </c>
      <c r="E2134" s="645" t="s">
        <v>3323</v>
      </c>
      <c r="F2134" s="10">
        <v>0</v>
      </c>
      <c r="G2134" s="10" t="s">
        <v>3668</v>
      </c>
    </row>
    <row r="2135" spans="2:7" x14ac:dyDescent="0.3">
      <c r="B2135" s="18" t="s">
        <v>517</v>
      </c>
      <c r="C2135" s="19" t="s">
        <v>517</v>
      </c>
      <c r="D2135" s="644" t="s">
        <v>3350</v>
      </c>
      <c r="E2135" s="644" t="s">
        <v>3350</v>
      </c>
      <c r="F2135" s="4">
        <v>0</v>
      </c>
      <c r="G2135" s="4" t="s">
        <v>761</v>
      </c>
    </row>
    <row r="2136" spans="2:7" x14ac:dyDescent="0.3">
      <c r="B2136" s="18" t="s">
        <v>517</v>
      </c>
      <c r="C2136" s="19" t="s">
        <v>517</v>
      </c>
      <c r="D2136" s="644" t="s">
        <v>3351</v>
      </c>
      <c r="E2136" s="644" t="s">
        <v>3351</v>
      </c>
      <c r="F2136" s="4">
        <v>0</v>
      </c>
      <c r="G2136" s="4" t="s">
        <v>3669</v>
      </c>
    </row>
    <row r="2137" spans="2:7" x14ac:dyDescent="0.3">
      <c r="B2137" s="18" t="s">
        <v>517</v>
      </c>
      <c r="C2137" s="19" t="s">
        <v>517</v>
      </c>
      <c r="D2137" s="644" t="s">
        <v>3353</v>
      </c>
      <c r="E2137" s="644" t="s">
        <v>3353</v>
      </c>
      <c r="F2137" s="4">
        <v>0</v>
      </c>
      <c r="G2137" s="4">
        <v>0</v>
      </c>
    </row>
    <row r="2138" spans="2:7" x14ac:dyDescent="0.3">
      <c r="B2138" s="642" t="s">
        <v>3315</v>
      </c>
      <c r="C2138" s="642" t="s">
        <v>3315</v>
      </c>
      <c r="D2138" s="642" t="s">
        <v>3315</v>
      </c>
      <c r="E2138" s="642" t="s">
        <v>3315</v>
      </c>
      <c r="F2138" s="10">
        <v>0</v>
      </c>
      <c r="G2138" s="10" t="s">
        <v>3670</v>
      </c>
    </row>
    <row r="2139" spans="2:7" x14ac:dyDescent="0.3">
      <c r="B2139" s="643" t="s">
        <v>517</v>
      </c>
      <c r="C2139" s="643" t="s">
        <v>517</v>
      </c>
      <c r="D2139" s="643" t="s">
        <v>517</v>
      </c>
      <c r="E2139" s="643" t="s">
        <v>517</v>
      </c>
      <c r="F2139" s="4" t="s">
        <v>517</v>
      </c>
      <c r="G2139" s="4" t="s">
        <v>517</v>
      </c>
    </row>
    <row r="2140" spans="2:7" x14ac:dyDescent="0.3">
      <c r="B2140" s="642" t="s">
        <v>3316</v>
      </c>
      <c r="C2140" s="642" t="s">
        <v>3316</v>
      </c>
      <c r="D2140" s="642" t="s">
        <v>3316</v>
      </c>
      <c r="E2140" s="642" t="s">
        <v>3316</v>
      </c>
      <c r="F2140" s="10" t="s">
        <v>517</v>
      </c>
      <c r="G2140" s="10" t="s">
        <v>517</v>
      </c>
    </row>
    <row r="2141" spans="2:7" x14ac:dyDescent="0.3">
      <c r="B2141" s="17" t="s">
        <v>517</v>
      </c>
      <c r="C2141" s="645" t="s">
        <v>3322</v>
      </c>
      <c r="D2141" s="645" t="s">
        <v>3322</v>
      </c>
      <c r="E2141" s="645" t="s">
        <v>3322</v>
      </c>
      <c r="F2141" s="10">
        <v>0</v>
      </c>
      <c r="G2141" s="10">
        <v>0</v>
      </c>
    </row>
    <row r="2142" spans="2:7" x14ac:dyDescent="0.3">
      <c r="B2142" s="18" t="s">
        <v>517</v>
      </c>
      <c r="C2142" s="19" t="s">
        <v>517</v>
      </c>
      <c r="D2142" s="644" t="s">
        <v>3354</v>
      </c>
      <c r="E2142" s="644" t="s">
        <v>3354</v>
      </c>
      <c r="F2142" s="4">
        <v>0</v>
      </c>
      <c r="G2142" s="4">
        <v>0</v>
      </c>
    </row>
    <row r="2143" spans="2:7" x14ac:dyDescent="0.3">
      <c r="B2143" s="18" t="s">
        <v>517</v>
      </c>
      <c r="C2143" s="19" t="s">
        <v>517</v>
      </c>
      <c r="D2143" s="19" t="s">
        <v>517</v>
      </c>
      <c r="E2143" s="20" t="s">
        <v>3358</v>
      </c>
      <c r="F2143" s="4">
        <v>0</v>
      </c>
      <c r="G2143" s="4">
        <v>0</v>
      </c>
    </row>
    <row r="2144" spans="2:7" x14ac:dyDescent="0.3">
      <c r="B2144" s="18" t="s">
        <v>517</v>
      </c>
      <c r="C2144" s="19" t="s">
        <v>517</v>
      </c>
      <c r="D2144" s="19" t="s">
        <v>517</v>
      </c>
      <c r="E2144" s="20" t="s">
        <v>3359</v>
      </c>
      <c r="F2144" s="4">
        <v>0</v>
      </c>
      <c r="G2144" s="4">
        <v>0</v>
      </c>
    </row>
    <row r="2145" spans="2:7" x14ac:dyDescent="0.3">
      <c r="B2145" s="18" t="s">
        <v>517</v>
      </c>
      <c r="C2145" s="19" t="s">
        <v>517</v>
      </c>
      <c r="D2145" s="644" t="s">
        <v>3355</v>
      </c>
      <c r="E2145" s="644" t="s">
        <v>3355</v>
      </c>
      <c r="F2145" s="4">
        <v>0</v>
      </c>
      <c r="G2145" s="4">
        <v>0</v>
      </c>
    </row>
    <row r="2146" spans="2:7" x14ac:dyDescent="0.3">
      <c r="B2146" s="643" t="s">
        <v>517</v>
      </c>
      <c r="C2146" s="643" t="s">
        <v>517</v>
      </c>
      <c r="D2146" s="643" t="s">
        <v>517</v>
      </c>
      <c r="E2146" s="643" t="s">
        <v>517</v>
      </c>
      <c r="F2146" s="4" t="s">
        <v>517</v>
      </c>
      <c r="G2146" s="4" t="s">
        <v>517</v>
      </c>
    </row>
    <row r="2147" spans="2:7" x14ac:dyDescent="0.3">
      <c r="B2147" s="17" t="s">
        <v>517</v>
      </c>
      <c r="C2147" s="645" t="s">
        <v>3323</v>
      </c>
      <c r="D2147" s="645" t="s">
        <v>3323</v>
      </c>
      <c r="E2147" s="645" t="s">
        <v>3323</v>
      </c>
      <c r="F2147" s="10">
        <v>0</v>
      </c>
      <c r="G2147" s="10">
        <v>0</v>
      </c>
    </row>
    <row r="2148" spans="2:7" x14ac:dyDescent="0.3">
      <c r="B2148" s="18" t="s">
        <v>517</v>
      </c>
      <c r="C2148" s="19" t="s">
        <v>517</v>
      </c>
      <c r="D2148" s="644" t="s">
        <v>3356</v>
      </c>
      <c r="E2148" s="644" t="s">
        <v>3356</v>
      </c>
      <c r="F2148" s="4">
        <v>0</v>
      </c>
      <c r="G2148" s="4">
        <v>0</v>
      </c>
    </row>
    <row r="2149" spans="2:7" x14ac:dyDescent="0.3">
      <c r="B2149" s="18" t="s">
        <v>517</v>
      </c>
      <c r="C2149" s="19" t="s">
        <v>517</v>
      </c>
      <c r="D2149" s="19" t="s">
        <v>517</v>
      </c>
      <c r="E2149" s="20" t="s">
        <v>3358</v>
      </c>
      <c r="F2149" s="4">
        <v>0</v>
      </c>
      <c r="G2149" s="4">
        <v>0</v>
      </c>
    </row>
    <row r="2150" spans="2:7" x14ac:dyDescent="0.3">
      <c r="B2150" s="18" t="s">
        <v>517</v>
      </c>
      <c r="C2150" s="19" t="s">
        <v>517</v>
      </c>
      <c r="D2150" s="19" t="s">
        <v>517</v>
      </c>
      <c r="E2150" s="20" t="s">
        <v>3359</v>
      </c>
      <c r="F2150" s="4">
        <v>0</v>
      </c>
      <c r="G2150" s="4">
        <v>0</v>
      </c>
    </row>
    <row r="2151" spans="2:7" x14ac:dyDescent="0.3">
      <c r="B2151" s="18" t="s">
        <v>517</v>
      </c>
      <c r="C2151" s="19" t="s">
        <v>517</v>
      </c>
      <c r="D2151" s="644" t="s">
        <v>3357</v>
      </c>
      <c r="E2151" s="644" t="s">
        <v>3357</v>
      </c>
      <c r="F2151" s="4">
        <v>0</v>
      </c>
      <c r="G2151" s="4">
        <v>0</v>
      </c>
    </row>
    <row r="2152" spans="2:7" x14ac:dyDescent="0.3">
      <c r="B2152" s="642" t="s">
        <v>3317</v>
      </c>
      <c r="C2152" s="642" t="s">
        <v>3317</v>
      </c>
      <c r="D2152" s="642" t="s">
        <v>3317</v>
      </c>
      <c r="E2152" s="642" t="s">
        <v>3317</v>
      </c>
      <c r="F2152" s="10">
        <v>0</v>
      </c>
      <c r="G2152" s="10">
        <v>0</v>
      </c>
    </row>
    <row r="2153" spans="2:7" x14ac:dyDescent="0.3">
      <c r="B2153" s="643" t="s">
        <v>517</v>
      </c>
      <c r="C2153" s="643" t="s">
        <v>517</v>
      </c>
      <c r="D2153" s="643" t="s">
        <v>517</v>
      </c>
      <c r="E2153" s="643" t="s">
        <v>517</v>
      </c>
      <c r="F2153" s="4" t="s">
        <v>517</v>
      </c>
      <c r="G2153" s="4" t="s">
        <v>517</v>
      </c>
    </row>
    <row r="2154" spans="2:7" x14ac:dyDescent="0.3">
      <c r="B2154" s="642" t="s">
        <v>3318</v>
      </c>
      <c r="C2154" s="642" t="s">
        <v>3318</v>
      </c>
      <c r="D2154" s="642" t="s">
        <v>3318</v>
      </c>
      <c r="E2154" s="642" t="s">
        <v>3318</v>
      </c>
      <c r="F2154" s="10">
        <v>0</v>
      </c>
      <c r="G2154" s="10">
        <v>0</v>
      </c>
    </row>
    <row r="2155" spans="2:7" x14ac:dyDescent="0.3">
      <c r="B2155" s="643" t="s">
        <v>517</v>
      </c>
      <c r="C2155" s="643" t="s">
        <v>517</v>
      </c>
      <c r="D2155" s="643" t="s">
        <v>517</v>
      </c>
      <c r="E2155" s="643" t="s">
        <v>517</v>
      </c>
      <c r="F2155" s="4" t="s">
        <v>517</v>
      </c>
      <c r="G2155" s="4" t="s">
        <v>517</v>
      </c>
    </row>
    <row r="2156" spans="2:7" x14ac:dyDescent="0.3">
      <c r="B2156" s="642" t="s">
        <v>3319</v>
      </c>
      <c r="C2156" s="642" t="s">
        <v>3319</v>
      </c>
      <c r="D2156" s="642" t="s">
        <v>3319</v>
      </c>
      <c r="E2156" s="642" t="s">
        <v>3319</v>
      </c>
      <c r="F2156" s="10">
        <v>0</v>
      </c>
      <c r="G2156" s="10">
        <v>0</v>
      </c>
    </row>
    <row r="2157" spans="2:7" x14ac:dyDescent="0.3">
      <c r="B2157" s="643" t="s">
        <v>517</v>
      </c>
      <c r="C2157" s="643" t="s">
        <v>517</v>
      </c>
      <c r="D2157" s="643" t="s">
        <v>517</v>
      </c>
      <c r="E2157" s="643" t="s">
        <v>517</v>
      </c>
      <c r="F2157" s="4" t="s">
        <v>517</v>
      </c>
      <c r="G2157" s="4" t="s">
        <v>517</v>
      </c>
    </row>
    <row r="2158" spans="2:7" x14ac:dyDescent="0.3">
      <c r="B2158" s="642" t="s">
        <v>3320</v>
      </c>
      <c r="C2158" s="642" t="s">
        <v>3320</v>
      </c>
      <c r="D2158" s="642" t="s">
        <v>3320</v>
      </c>
      <c r="E2158" s="642" t="s">
        <v>3320</v>
      </c>
      <c r="F2158" s="10">
        <v>0</v>
      </c>
      <c r="G2158" s="10">
        <v>0</v>
      </c>
    </row>
    <row r="2159" spans="2:7" x14ac:dyDescent="0.3">
      <c r="B2159" s="643" t="s">
        <v>517</v>
      </c>
      <c r="C2159" s="643" t="s">
        <v>517</v>
      </c>
      <c r="D2159" s="643" t="s">
        <v>517</v>
      </c>
      <c r="E2159" s="643" t="s">
        <v>517</v>
      </c>
      <c r="F2159" s="4" t="s">
        <v>517</v>
      </c>
      <c r="G2159" s="4" t="s">
        <v>517</v>
      </c>
    </row>
    <row r="2160" spans="2:7" x14ac:dyDescent="0.3">
      <c r="B2160" s="21" t="s">
        <v>517</v>
      </c>
      <c r="C2160" s="21" t="s">
        <v>517</v>
      </c>
      <c r="D2160" s="21" t="s">
        <v>517</v>
      </c>
      <c r="E2160" s="21" t="s">
        <v>517</v>
      </c>
      <c r="F2160" s="24" t="s">
        <v>517</v>
      </c>
      <c r="G2160" s="24" t="s">
        <v>517</v>
      </c>
    </row>
    <row r="2161" spans="2:8" x14ac:dyDescent="0.3">
      <c r="B2161" s="22" t="s">
        <v>517</v>
      </c>
      <c r="C2161" s="22" t="s">
        <v>517</v>
      </c>
      <c r="D2161" s="22" t="s">
        <v>517</v>
      </c>
      <c r="E2161" s="22" t="s">
        <v>517</v>
      </c>
      <c r="F2161" s="25" t="s">
        <v>517</v>
      </c>
      <c r="G2161" s="25" t="s">
        <v>517</v>
      </c>
    </row>
    <row r="2162" spans="2:8" x14ac:dyDescent="0.3">
      <c r="B2162" s="23" t="s">
        <v>517</v>
      </c>
      <c r="C2162" s="23" t="s">
        <v>517</v>
      </c>
      <c r="D2162" s="23" t="s">
        <v>517</v>
      </c>
      <c r="E2162" s="23" t="s">
        <v>517</v>
      </c>
      <c r="F2162" s="26" t="s">
        <v>517</v>
      </c>
      <c r="G2162" s="26" t="s">
        <v>517</v>
      </c>
    </row>
    <row r="2163" spans="2:8" x14ac:dyDescent="0.3">
      <c r="B2163" s="646" t="s">
        <v>31</v>
      </c>
      <c r="C2163" s="646" t="s">
        <v>31</v>
      </c>
      <c r="D2163" s="646" t="s">
        <v>31</v>
      </c>
      <c r="E2163" s="646" t="s">
        <v>31</v>
      </c>
      <c r="F2163" s="646" t="s">
        <v>31</v>
      </c>
      <c r="G2163" s="646" t="s">
        <v>31</v>
      </c>
      <c r="H2163" s="27"/>
    </row>
    <row r="2164" spans="2:8" x14ac:dyDescent="0.3">
      <c r="B2164" s="647" t="s">
        <v>3308</v>
      </c>
      <c r="C2164" s="647" t="s">
        <v>3308</v>
      </c>
      <c r="D2164" s="647" t="s">
        <v>3308</v>
      </c>
      <c r="E2164" s="647" t="s">
        <v>3308</v>
      </c>
      <c r="F2164" s="647" t="s">
        <v>3308</v>
      </c>
      <c r="G2164" s="647" t="s">
        <v>3308</v>
      </c>
      <c r="H2164" s="27"/>
    </row>
    <row r="2165" spans="2:8" x14ac:dyDescent="0.3">
      <c r="B2165" s="647" t="s">
        <v>3309</v>
      </c>
      <c r="C2165" s="647" t="s">
        <v>3309</v>
      </c>
      <c r="D2165" s="647" t="s">
        <v>3309</v>
      </c>
      <c r="E2165" s="647" t="s">
        <v>3309</v>
      </c>
      <c r="F2165" s="647" t="s">
        <v>3309</v>
      </c>
      <c r="G2165" s="647" t="s">
        <v>3309</v>
      </c>
      <c r="H2165" s="27"/>
    </row>
    <row r="2166" spans="2:8" x14ac:dyDescent="0.3">
      <c r="B2166" s="648" t="s">
        <v>3310</v>
      </c>
      <c r="C2166" s="648" t="s">
        <v>3310</v>
      </c>
      <c r="D2166" s="648" t="s">
        <v>3310</v>
      </c>
      <c r="E2166" s="648" t="s">
        <v>3310</v>
      </c>
      <c r="F2166" s="648" t="s">
        <v>3310</v>
      </c>
      <c r="G2166" s="648" t="s">
        <v>3310</v>
      </c>
      <c r="H2166" s="27"/>
    </row>
    <row r="2167" spans="2:8" x14ac:dyDescent="0.3">
      <c r="B2167" s="641" t="s">
        <v>3311</v>
      </c>
      <c r="C2167" s="641" t="s">
        <v>3311</v>
      </c>
      <c r="D2167" s="641" t="s">
        <v>3311</v>
      </c>
      <c r="E2167" s="641" t="s">
        <v>3311</v>
      </c>
      <c r="F2167" s="14">
        <v>2026</v>
      </c>
      <c r="G2167" s="14">
        <v>2025</v>
      </c>
    </row>
    <row r="2168" spans="2:8" x14ac:dyDescent="0.3">
      <c r="B2168" s="642" t="s">
        <v>3312</v>
      </c>
      <c r="C2168" s="642" t="s">
        <v>3312</v>
      </c>
      <c r="D2168" s="642" t="s">
        <v>3312</v>
      </c>
      <c r="E2168" s="642" t="s">
        <v>3312</v>
      </c>
      <c r="F2168" s="10" t="s">
        <v>517</v>
      </c>
      <c r="G2168" s="10" t="s">
        <v>517</v>
      </c>
    </row>
    <row r="2169" spans="2:8" x14ac:dyDescent="0.3">
      <c r="B2169" s="17" t="s">
        <v>517</v>
      </c>
      <c r="C2169" s="645" t="s">
        <v>3322</v>
      </c>
      <c r="D2169" s="645" t="s">
        <v>3322</v>
      </c>
      <c r="E2169" s="645" t="s">
        <v>3322</v>
      </c>
      <c r="F2169" s="10" t="s">
        <v>84</v>
      </c>
      <c r="G2169" s="10" t="s">
        <v>3671</v>
      </c>
    </row>
    <row r="2170" spans="2:8" x14ac:dyDescent="0.3">
      <c r="B2170" s="18" t="s">
        <v>517</v>
      </c>
      <c r="C2170" s="19" t="s">
        <v>517</v>
      </c>
      <c r="D2170" s="644" t="s">
        <v>3324</v>
      </c>
      <c r="E2170" s="644" t="s">
        <v>3324</v>
      </c>
      <c r="F2170" s="4">
        <v>0</v>
      </c>
      <c r="G2170" s="4">
        <v>0</v>
      </c>
    </row>
    <row r="2171" spans="2:8" x14ac:dyDescent="0.3">
      <c r="B2171" s="18" t="s">
        <v>517</v>
      </c>
      <c r="C2171" s="19" t="s">
        <v>517</v>
      </c>
      <c r="D2171" s="644" t="s">
        <v>3325</v>
      </c>
      <c r="E2171" s="644" t="s">
        <v>3325</v>
      </c>
      <c r="F2171" s="4">
        <v>0</v>
      </c>
      <c r="G2171" s="4">
        <v>0</v>
      </c>
    </row>
    <row r="2172" spans="2:8" x14ac:dyDescent="0.3">
      <c r="B2172" s="18" t="s">
        <v>517</v>
      </c>
      <c r="C2172" s="19" t="s">
        <v>517</v>
      </c>
      <c r="D2172" s="644" t="s">
        <v>3326</v>
      </c>
      <c r="E2172" s="644" t="s">
        <v>3326</v>
      </c>
      <c r="F2172" s="4">
        <v>0</v>
      </c>
      <c r="G2172" s="4">
        <v>0</v>
      </c>
    </row>
    <row r="2173" spans="2:8" x14ac:dyDescent="0.3">
      <c r="B2173" s="18" t="s">
        <v>517</v>
      </c>
      <c r="C2173" s="19" t="s">
        <v>517</v>
      </c>
      <c r="D2173" s="644" t="s">
        <v>3327</v>
      </c>
      <c r="E2173" s="644" t="s">
        <v>3327</v>
      </c>
      <c r="F2173" s="4">
        <v>0</v>
      </c>
      <c r="G2173" s="4">
        <v>0</v>
      </c>
    </row>
    <row r="2174" spans="2:8" x14ac:dyDescent="0.3">
      <c r="B2174" s="18" t="s">
        <v>517</v>
      </c>
      <c r="C2174" s="19" t="s">
        <v>517</v>
      </c>
      <c r="D2174" s="644" t="s">
        <v>3328</v>
      </c>
      <c r="E2174" s="644" t="s">
        <v>3328</v>
      </c>
      <c r="F2174" s="4">
        <v>0</v>
      </c>
      <c r="G2174" s="4">
        <v>0</v>
      </c>
    </row>
    <row r="2175" spans="2:8" x14ac:dyDescent="0.3">
      <c r="B2175" s="18" t="s">
        <v>517</v>
      </c>
      <c r="C2175" s="19" t="s">
        <v>517</v>
      </c>
      <c r="D2175" s="644" t="s">
        <v>3329</v>
      </c>
      <c r="E2175" s="644" t="s">
        <v>3329</v>
      </c>
      <c r="F2175" s="4">
        <v>0</v>
      </c>
      <c r="G2175" s="4">
        <v>0</v>
      </c>
    </row>
    <row r="2176" spans="2:8" x14ac:dyDescent="0.3">
      <c r="B2176" s="18" t="s">
        <v>517</v>
      </c>
      <c r="C2176" s="19" t="s">
        <v>517</v>
      </c>
      <c r="D2176" s="644" t="s">
        <v>3330</v>
      </c>
      <c r="E2176" s="644" t="s">
        <v>3330</v>
      </c>
      <c r="F2176" s="4" t="s">
        <v>3433</v>
      </c>
      <c r="G2176" s="4" t="s">
        <v>3672</v>
      </c>
    </row>
    <row r="2177" spans="2:7" x14ac:dyDescent="0.3">
      <c r="B2177" s="18" t="s">
        <v>517</v>
      </c>
      <c r="C2177" s="19" t="s">
        <v>517</v>
      </c>
      <c r="D2177" s="644" t="s">
        <v>3331</v>
      </c>
      <c r="E2177" s="644" t="s">
        <v>3331</v>
      </c>
      <c r="F2177" s="4">
        <v>0</v>
      </c>
      <c r="G2177" s="4">
        <v>0</v>
      </c>
    </row>
    <row r="2178" spans="2:7" x14ac:dyDescent="0.3">
      <c r="B2178" s="18" t="s">
        <v>517</v>
      </c>
      <c r="C2178" s="19" t="s">
        <v>517</v>
      </c>
      <c r="D2178" s="644" t="s">
        <v>3332</v>
      </c>
      <c r="E2178" s="644" t="s">
        <v>3332</v>
      </c>
      <c r="F2178" s="4" t="s">
        <v>3434</v>
      </c>
      <c r="G2178" s="4" t="s">
        <v>3673</v>
      </c>
    </row>
    <row r="2179" spans="2:7" x14ac:dyDescent="0.3">
      <c r="B2179" s="18" t="s">
        <v>517</v>
      </c>
      <c r="C2179" s="19" t="s">
        <v>517</v>
      </c>
      <c r="D2179" s="644" t="s">
        <v>3333</v>
      </c>
      <c r="E2179" s="644" t="s">
        <v>3333</v>
      </c>
      <c r="F2179" s="4">
        <v>0</v>
      </c>
      <c r="G2179" s="4">
        <v>0</v>
      </c>
    </row>
    <row r="2180" spans="2:7" x14ac:dyDescent="0.3">
      <c r="B2180" s="643" t="s">
        <v>517</v>
      </c>
      <c r="C2180" s="643" t="s">
        <v>517</v>
      </c>
      <c r="D2180" s="643" t="s">
        <v>517</v>
      </c>
      <c r="E2180" s="643" t="s">
        <v>517</v>
      </c>
      <c r="F2180" s="4" t="s">
        <v>517</v>
      </c>
      <c r="G2180" s="4" t="s">
        <v>517</v>
      </c>
    </row>
    <row r="2181" spans="2:7" x14ac:dyDescent="0.3">
      <c r="B2181" s="17" t="s">
        <v>517</v>
      </c>
      <c r="C2181" s="645" t="s">
        <v>3323</v>
      </c>
      <c r="D2181" s="645" t="s">
        <v>3323</v>
      </c>
      <c r="E2181" s="645" t="s">
        <v>3323</v>
      </c>
      <c r="F2181" s="10" t="s">
        <v>2938</v>
      </c>
      <c r="G2181" s="10" t="s">
        <v>3674</v>
      </c>
    </row>
    <row r="2182" spans="2:7" x14ac:dyDescent="0.3">
      <c r="B2182" s="18" t="s">
        <v>517</v>
      </c>
      <c r="C2182" s="19" t="s">
        <v>517</v>
      </c>
      <c r="D2182" s="644" t="s">
        <v>3334</v>
      </c>
      <c r="E2182" s="644" t="s">
        <v>3334</v>
      </c>
      <c r="F2182" s="4" t="s">
        <v>1873</v>
      </c>
      <c r="G2182" s="4" t="s">
        <v>3675</v>
      </c>
    </row>
    <row r="2183" spans="2:7" x14ac:dyDescent="0.3">
      <c r="B2183" s="18" t="s">
        <v>517</v>
      </c>
      <c r="C2183" s="19" t="s">
        <v>517</v>
      </c>
      <c r="D2183" s="644" t="s">
        <v>3335</v>
      </c>
      <c r="E2183" s="644" t="s">
        <v>3335</v>
      </c>
      <c r="F2183" s="4" t="s">
        <v>1886</v>
      </c>
      <c r="G2183" s="4" t="s">
        <v>3676</v>
      </c>
    </row>
    <row r="2184" spans="2:7" x14ac:dyDescent="0.3">
      <c r="B2184" s="18" t="s">
        <v>517</v>
      </c>
      <c r="C2184" s="19" t="s">
        <v>517</v>
      </c>
      <c r="D2184" s="644" t="s">
        <v>3336</v>
      </c>
      <c r="E2184" s="644" t="s">
        <v>3336</v>
      </c>
      <c r="F2184" s="4" t="s">
        <v>1902</v>
      </c>
      <c r="G2184" s="4" t="s">
        <v>3677</v>
      </c>
    </row>
    <row r="2185" spans="2:7" x14ac:dyDescent="0.3">
      <c r="B2185" s="18" t="s">
        <v>517</v>
      </c>
      <c r="C2185" s="19" t="s">
        <v>517</v>
      </c>
      <c r="D2185" s="644" t="s">
        <v>3337</v>
      </c>
      <c r="E2185" s="644" t="s">
        <v>3337</v>
      </c>
      <c r="F2185" s="4">
        <v>0</v>
      </c>
      <c r="G2185" s="4">
        <v>0</v>
      </c>
    </row>
    <row r="2186" spans="2:7" x14ac:dyDescent="0.3">
      <c r="B2186" s="18" t="s">
        <v>517</v>
      </c>
      <c r="C2186" s="19" t="s">
        <v>517</v>
      </c>
      <c r="D2186" s="644" t="s">
        <v>3338</v>
      </c>
      <c r="E2186" s="644" t="s">
        <v>3338</v>
      </c>
      <c r="F2186" s="4">
        <v>0</v>
      </c>
      <c r="G2186" s="4">
        <v>0</v>
      </c>
    </row>
    <row r="2187" spans="2:7" x14ac:dyDescent="0.3">
      <c r="B2187" s="18" t="s">
        <v>517</v>
      </c>
      <c r="C2187" s="19" t="s">
        <v>517</v>
      </c>
      <c r="D2187" s="644" t="s">
        <v>3339</v>
      </c>
      <c r="E2187" s="644" t="s">
        <v>3339</v>
      </c>
      <c r="F2187" s="4" t="s">
        <v>1490</v>
      </c>
      <c r="G2187" s="4">
        <v>0</v>
      </c>
    </row>
    <row r="2188" spans="2:7" x14ac:dyDescent="0.3">
      <c r="B2188" s="18" t="s">
        <v>517</v>
      </c>
      <c r="C2188" s="19" t="s">
        <v>517</v>
      </c>
      <c r="D2188" s="644" t="s">
        <v>3340</v>
      </c>
      <c r="E2188" s="644" t="s">
        <v>3340</v>
      </c>
      <c r="F2188" s="4" t="s">
        <v>1843</v>
      </c>
      <c r="G2188" s="4">
        <v>0</v>
      </c>
    </row>
    <row r="2189" spans="2:7" x14ac:dyDescent="0.3">
      <c r="B2189" s="18" t="s">
        <v>517</v>
      </c>
      <c r="C2189" s="19" t="s">
        <v>517</v>
      </c>
      <c r="D2189" s="644" t="s">
        <v>3341</v>
      </c>
      <c r="E2189" s="644" t="s">
        <v>3341</v>
      </c>
      <c r="F2189" s="4">
        <v>0</v>
      </c>
      <c r="G2189" s="4">
        <v>0</v>
      </c>
    </row>
    <row r="2190" spans="2:7" x14ac:dyDescent="0.3">
      <c r="B2190" s="18" t="s">
        <v>517</v>
      </c>
      <c r="C2190" s="19" t="s">
        <v>517</v>
      </c>
      <c r="D2190" s="644" t="s">
        <v>3342</v>
      </c>
      <c r="E2190" s="644" t="s">
        <v>3342</v>
      </c>
      <c r="F2190" s="4">
        <v>0</v>
      </c>
      <c r="G2190" s="4">
        <v>0</v>
      </c>
    </row>
    <row r="2191" spans="2:7" x14ac:dyDescent="0.3">
      <c r="B2191" s="18" t="s">
        <v>517</v>
      </c>
      <c r="C2191" s="19" t="s">
        <v>517</v>
      </c>
      <c r="D2191" s="644" t="s">
        <v>3343</v>
      </c>
      <c r="E2191" s="644" t="s">
        <v>3343</v>
      </c>
      <c r="F2191" s="4">
        <v>0</v>
      </c>
      <c r="G2191" s="4">
        <v>0</v>
      </c>
    </row>
    <row r="2192" spans="2:7" x14ac:dyDescent="0.3">
      <c r="B2192" s="18" t="s">
        <v>517</v>
      </c>
      <c r="C2192" s="19" t="s">
        <v>517</v>
      </c>
      <c r="D2192" s="644" t="s">
        <v>3344</v>
      </c>
      <c r="E2192" s="644" t="s">
        <v>3344</v>
      </c>
      <c r="F2192" s="4">
        <v>0</v>
      </c>
      <c r="G2192" s="4">
        <v>0</v>
      </c>
    </row>
    <row r="2193" spans="2:7" x14ac:dyDescent="0.3">
      <c r="B2193" s="18" t="s">
        <v>517</v>
      </c>
      <c r="C2193" s="19" t="s">
        <v>517</v>
      </c>
      <c r="D2193" s="644" t="s">
        <v>3345</v>
      </c>
      <c r="E2193" s="644" t="s">
        <v>3345</v>
      </c>
      <c r="F2193" s="4">
        <v>0</v>
      </c>
      <c r="G2193" s="4">
        <v>0</v>
      </c>
    </row>
    <row r="2194" spans="2:7" x14ac:dyDescent="0.3">
      <c r="B2194" s="18" t="s">
        <v>517</v>
      </c>
      <c r="C2194" s="19" t="s">
        <v>517</v>
      </c>
      <c r="D2194" s="644" t="s">
        <v>3346</v>
      </c>
      <c r="E2194" s="644" t="s">
        <v>3346</v>
      </c>
      <c r="F2194" s="4">
        <v>0</v>
      </c>
      <c r="G2194" s="4">
        <v>0</v>
      </c>
    </row>
    <row r="2195" spans="2:7" x14ac:dyDescent="0.3">
      <c r="B2195" s="18" t="s">
        <v>517</v>
      </c>
      <c r="C2195" s="19" t="s">
        <v>517</v>
      </c>
      <c r="D2195" s="644" t="s">
        <v>3347</v>
      </c>
      <c r="E2195" s="644" t="s">
        <v>3347</v>
      </c>
      <c r="F2195" s="4">
        <v>0</v>
      </c>
      <c r="G2195" s="4">
        <v>0</v>
      </c>
    </row>
    <row r="2196" spans="2:7" x14ac:dyDescent="0.3">
      <c r="B2196" s="18" t="s">
        <v>517</v>
      </c>
      <c r="C2196" s="19" t="s">
        <v>517</v>
      </c>
      <c r="D2196" s="644" t="s">
        <v>3348</v>
      </c>
      <c r="E2196" s="644" t="s">
        <v>3348</v>
      </c>
      <c r="F2196" s="4">
        <v>0</v>
      </c>
      <c r="G2196" s="4">
        <v>0</v>
      </c>
    </row>
    <row r="2197" spans="2:7" x14ac:dyDescent="0.3">
      <c r="B2197" s="18" t="s">
        <v>517</v>
      </c>
      <c r="C2197" s="19" t="s">
        <v>517</v>
      </c>
      <c r="D2197" s="644" t="s">
        <v>3349</v>
      </c>
      <c r="E2197" s="644" t="s">
        <v>3349</v>
      </c>
      <c r="F2197" s="4">
        <v>0</v>
      </c>
      <c r="G2197" s="4">
        <v>0</v>
      </c>
    </row>
    <row r="2198" spans="2:7" x14ac:dyDescent="0.3">
      <c r="B2198" s="642" t="s">
        <v>3313</v>
      </c>
      <c r="C2198" s="642" t="s">
        <v>3313</v>
      </c>
      <c r="D2198" s="642" t="s">
        <v>3313</v>
      </c>
      <c r="E2198" s="642" t="s">
        <v>3313</v>
      </c>
      <c r="F2198" s="10" t="s">
        <v>930</v>
      </c>
      <c r="G2198" s="10" t="s">
        <v>3678</v>
      </c>
    </row>
    <row r="2199" spans="2:7" x14ac:dyDescent="0.3">
      <c r="B2199" s="643" t="s">
        <v>517</v>
      </c>
      <c r="C2199" s="643" t="s">
        <v>517</v>
      </c>
      <c r="D2199" s="643" t="s">
        <v>517</v>
      </c>
      <c r="E2199" s="643" t="s">
        <v>517</v>
      </c>
      <c r="F2199" s="4" t="s">
        <v>517</v>
      </c>
      <c r="G2199" s="4" t="s">
        <v>517</v>
      </c>
    </row>
    <row r="2200" spans="2:7" x14ac:dyDescent="0.3">
      <c r="B2200" s="642" t="s">
        <v>3314</v>
      </c>
      <c r="C2200" s="642" t="s">
        <v>3314</v>
      </c>
      <c r="D2200" s="642" t="s">
        <v>3314</v>
      </c>
      <c r="E2200" s="642" t="s">
        <v>3314</v>
      </c>
      <c r="F2200" s="10" t="s">
        <v>517</v>
      </c>
      <c r="G2200" s="10" t="s">
        <v>517</v>
      </c>
    </row>
    <row r="2201" spans="2:7" x14ac:dyDescent="0.3">
      <c r="B2201" s="17" t="s">
        <v>517</v>
      </c>
      <c r="C2201" s="645" t="s">
        <v>3322</v>
      </c>
      <c r="D2201" s="645" t="s">
        <v>3322</v>
      </c>
      <c r="E2201" s="645" t="s">
        <v>3322</v>
      </c>
      <c r="F2201" s="10">
        <v>0</v>
      </c>
      <c r="G2201" s="10">
        <v>0</v>
      </c>
    </row>
    <row r="2202" spans="2:7" x14ac:dyDescent="0.3">
      <c r="B2202" s="18" t="s">
        <v>517</v>
      </c>
      <c r="C2202" s="19" t="s">
        <v>517</v>
      </c>
      <c r="D2202" s="644" t="s">
        <v>3350</v>
      </c>
      <c r="E2202" s="644" t="s">
        <v>3350</v>
      </c>
      <c r="F2202" s="4">
        <v>0</v>
      </c>
      <c r="G2202" s="4">
        <v>0</v>
      </c>
    </row>
    <row r="2203" spans="2:7" x14ac:dyDescent="0.3">
      <c r="B2203" s="18" t="s">
        <v>517</v>
      </c>
      <c r="C2203" s="19" t="s">
        <v>517</v>
      </c>
      <c r="D2203" s="644" t="s">
        <v>3351</v>
      </c>
      <c r="E2203" s="644" t="s">
        <v>3351</v>
      </c>
      <c r="F2203" s="4">
        <v>0</v>
      </c>
      <c r="G2203" s="4">
        <v>0</v>
      </c>
    </row>
    <row r="2204" spans="2:7" x14ac:dyDescent="0.3">
      <c r="B2204" s="18" t="s">
        <v>517</v>
      </c>
      <c r="C2204" s="19" t="s">
        <v>517</v>
      </c>
      <c r="D2204" s="644" t="s">
        <v>3352</v>
      </c>
      <c r="E2204" s="644" t="s">
        <v>3352</v>
      </c>
      <c r="F2204" s="4">
        <v>0</v>
      </c>
      <c r="G2204" s="4">
        <v>0</v>
      </c>
    </row>
    <row r="2205" spans="2:7" x14ac:dyDescent="0.3">
      <c r="B2205" s="643" t="s">
        <v>517</v>
      </c>
      <c r="C2205" s="643" t="s">
        <v>517</v>
      </c>
      <c r="D2205" s="643" t="s">
        <v>517</v>
      </c>
      <c r="E2205" s="643" t="s">
        <v>517</v>
      </c>
      <c r="F2205" s="4" t="s">
        <v>517</v>
      </c>
      <c r="G2205" s="4" t="s">
        <v>517</v>
      </c>
    </row>
    <row r="2206" spans="2:7" x14ac:dyDescent="0.3">
      <c r="B2206" s="17" t="s">
        <v>517</v>
      </c>
      <c r="C2206" s="645" t="s">
        <v>3323</v>
      </c>
      <c r="D2206" s="645" t="s">
        <v>3323</v>
      </c>
      <c r="E2206" s="645" t="s">
        <v>3323</v>
      </c>
      <c r="F2206" s="10" t="s">
        <v>930</v>
      </c>
      <c r="G2206" s="10" t="s">
        <v>3678</v>
      </c>
    </row>
    <row r="2207" spans="2:7" x14ac:dyDescent="0.3">
      <c r="B2207" s="18" t="s">
        <v>517</v>
      </c>
      <c r="C2207" s="19" t="s">
        <v>517</v>
      </c>
      <c r="D2207" s="644" t="s">
        <v>3350</v>
      </c>
      <c r="E2207" s="644" t="s">
        <v>3350</v>
      </c>
      <c r="F2207" s="4">
        <v>0</v>
      </c>
      <c r="G2207" s="4" t="s">
        <v>3679</v>
      </c>
    </row>
    <row r="2208" spans="2:7" x14ac:dyDescent="0.3">
      <c r="B2208" s="18" t="s">
        <v>517</v>
      </c>
      <c r="C2208" s="19" t="s">
        <v>517</v>
      </c>
      <c r="D2208" s="644" t="s">
        <v>3351</v>
      </c>
      <c r="E2208" s="644" t="s">
        <v>3351</v>
      </c>
      <c r="F2208" s="4" t="s">
        <v>930</v>
      </c>
      <c r="G2208" s="4" t="s">
        <v>930</v>
      </c>
    </row>
    <row r="2209" spans="2:7" x14ac:dyDescent="0.3">
      <c r="B2209" s="18" t="s">
        <v>517</v>
      </c>
      <c r="C2209" s="19" t="s">
        <v>517</v>
      </c>
      <c r="D2209" s="644" t="s">
        <v>3353</v>
      </c>
      <c r="E2209" s="644" t="s">
        <v>3353</v>
      </c>
      <c r="F2209" s="4">
        <v>0</v>
      </c>
      <c r="G2209" s="4">
        <v>0</v>
      </c>
    </row>
    <row r="2210" spans="2:7" x14ac:dyDescent="0.3">
      <c r="B2210" s="642" t="s">
        <v>3315</v>
      </c>
      <c r="C2210" s="642" t="s">
        <v>3315</v>
      </c>
      <c r="D2210" s="642" t="s">
        <v>3315</v>
      </c>
      <c r="E2210" s="642" t="s">
        <v>3315</v>
      </c>
      <c r="F2210" s="10" t="s">
        <v>3435</v>
      </c>
      <c r="G2210" s="10" t="s">
        <v>3680</v>
      </c>
    </row>
    <row r="2211" spans="2:7" x14ac:dyDescent="0.3">
      <c r="B2211" s="643" t="s">
        <v>517</v>
      </c>
      <c r="C2211" s="643" t="s">
        <v>517</v>
      </c>
      <c r="D2211" s="643" t="s">
        <v>517</v>
      </c>
      <c r="E2211" s="643" t="s">
        <v>517</v>
      </c>
      <c r="F2211" s="4" t="s">
        <v>517</v>
      </c>
      <c r="G2211" s="4" t="s">
        <v>517</v>
      </c>
    </row>
    <row r="2212" spans="2:7" x14ac:dyDescent="0.3">
      <c r="B2212" s="642" t="s">
        <v>3316</v>
      </c>
      <c r="C2212" s="642" t="s">
        <v>3316</v>
      </c>
      <c r="D2212" s="642" t="s">
        <v>3316</v>
      </c>
      <c r="E2212" s="642" t="s">
        <v>3316</v>
      </c>
      <c r="F2212" s="10" t="s">
        <v>517</v>
      </c>
      <c r="G2212" s="10" t="s">
        <v>517</v>
      </c>
    </row>
    <row r="2213" spans="2:7" x14ac:dyDescent="0.3">
      <c r="B2213" s="17" t="s">
        <v>517</v>
      </c>
      <c r="C2213" s="645" t="s">
        <v>3322</v>
      </c>
      <c r="D2213" s="645" t="s">
        <v>3322</v>
      </c>
      <c r="E2213" s="645" t="s">
        <v>3322</v>
      </c>
      <c r="F2213" s="10">
        <v>0</v>
      </c>
      <c r="G2213" s="10">
        <v>0</v>
      </c>
    </row>
    <row r="2214" spans="2:7" x14ac:dyDescent="0.3">
      <c r="B2214" s="18" t="s">
        <v>517</v>
      </c>
      <c r="C2214" s="19" t="s">
        <v>517</v>
      </c>
      <c r="D2214" s="644" t="s">
        <v>3354</v>
      </c>
      <c r="E2214" s="644" t="s">
        <v>3354</v>
      </c>
      <c r="F2214" s="4">
        <v>0</v>
      </c>
      <c r="G2214" s="4">
        <v>0</v>
      </c>
    </row>
    <row r="2215" spans="2:7" x14ac:dyDescent="0.3">
      <c r="B2215" s="18" t="s">
        <v>517</v>
      </c>
      <c r="C2215" s="19" t="s">
        <v>517</v>
      </c>
      <c r="D2215" s="19" t="s">
        <v>517</v>
      </c>
      <c r="E2215" s="20" t="s">
        <v>3358</v>
      </c>
      <c r="F2215" s="4">
        <v>0</v>
      </c>
      <c r="G2215" s="4">
        <v>0</v>
      </c>
    </row>
    <row r="2216" spans="2:7" x14ac:dyDescent="0.3">
      <c r="B2216" s="18" t="s">
        <v>517</v>
      </c>
      <c r="C2216" s="19" t="s">
        <v>517</v>
      </c>
      <c r="D2216" s="19" t="s">
        <v>517</v>
      </c>
      <c r="E2216" s="20" t="s">
        <v>3359</v>
      </c>
      <c r="F2216" s="4">
        <v>0</v>
      </c>
      <c r="G2216" s="4">
        <v>0</v>
      </c>
    </row>
    <row r="2217" spans="2:7" x14ac:dyDescent="0.3">
      <c r="B2217" s="18" t="s">
        <v>517</v>
      </c>
      <c r="C2217" s="19" t="s">
        <v>517</v>
      </c>
      <c r="D2217" s="644" t="s">
        <v>3355</v>
      </c>
      <c r="E2217" s="644" t="s">
        <v>3355</v>
      </c>
      <c r="F2217" s="4">
        <v>0</v>
      </c>
      <c r="G2217" s="4">
        <v>0</v>
      </c>
    </row>
    <row r="2218" spans="2:7" x14ac:dyDescent="0.3">
      <c r="B2218" s="643" t="s">
        <v>517</v>
      </c>
      <c r="C2218" s="643" t="s">
        <v>517</v>
      </c>
      <c r="D2218" s="643" t="s">
        <v>517</v>
      </c>
      <c r="E2218" s="643" t="s">
        <v>517</v>
      </c>
      <c r="F2218" s="4" t="s">
        <v>517</v>
      </c>
      <c r="G2218" s="4" t="s">
        <v>517</v>
      </c>
    </row>
    <row r="2219" spans="2:7" x14ac:dyDescent="0.3">
      <c r="B2219" s="17" t="s">
        <v>517</v>
      </c>
      <c r="C2219" s="645" t="s">
        <v>3323</v>
      </c>
      <c r="D2219" s="645" t="s">
        <v>3323</v>
      </c>
      <c r="E2219" s="645" t="s">
        <v>3323</v>
      </c>
      <c r="F2219" s="10">
        <v>0</v>
      </c>
      <c r="G2219" s="10">
        <v>0</v>
      </c>
    </row>
    <row r="2220" spans="2:7" x14ac:dyDescent="0.3">
      <c r="B2220" s="18" t="s">
        <v>517</v>
      </c>
      <c r="C2220" s="19" t="s">
        <v>517</v>
      </c>
      <c r="D2220" s="644" t="s">
        <v>3356</v>
      </c>
      <c r="E2220" s="644" t="s">
        <v>3356</v>
      </c>
      <c r="F2220" s="4">
        <v>0</v>
      </c>
      <c r="G2220" s="4">
        <v>0</v>
      </c>
    </row>
    <row r="2221" spans="2:7" x14ac:dyDescent="0.3">
      <c r="B2221" s="18" t="s">
        <v>517</v>
      </c>
      <c r="C2221" s="19" t="s">
        <v>517</v>
      </c>
      <c r="D2221" s="19" t="s">
        <v>517</v>
      </c>
      <c r="E2221" s="20" t="s">
        <v>3358</v>
      </c>
      <c r="F2221" s="4">
        <v>0</v>
      </c>
      <c r="G2221" s="4">
        <v>0</v>
      </c>
    </row>
    <row r="2222" spans="2:7" x14ac:dyDescent="0.3">
      <c r="B2222" s="18" t="s">
        <v>517</v>
      </c>
      <c r="C2222" s="19" t="s">
        <v>517</v>
      </c>
      <c r="D2222" s="19" t="s">
        <v>517</v>
      </c>
      <c r="E2222" s="20" t="s">
        <v>3359</v>
      </c>
      <c r="F2222" s="4">
        <v>0</v>
      </c>
      <c r="G2222" s="4">
        <v>0</v>
      </c>
    </row>
    <row r="2223" spans="2:7" x14ac:dyDescent="0.3">
      <c r="B2223" s="18" t="s">
        <v>517</v>
      </c>
      <c r="C2223" s="19" t="s">
        <v>517</v>
      </c>
      <c r="D2223" s="644" t="s">
        <v>3357</v>
      </c>
      <c r="E2223" s="644" t="s">
        <v>3357</v>
      </c>
      <c r="F2223" s="4">
        <v>0</v>
      </c>
      <c r="G2223" s="4">
        <v>0</v>
      </c>
    </row>
    <row r="2224" spans="2:7" x14ac:dyDescent="0.3">
      <c r="B2224" s="642" t="s">
        <v>3317</v>
      </c>
      <c r="C2224" s="642" t="s">
        <v>3317</v>
      </c>
      <c r="D2224" s="642" t="s">
        <v>3317</v>
      </c>
      <c r="E2224" s="642" t="s">
        <v>3317</v>
      </c>
      <c r="F2224" s="10">
        <v>0</v>
      </c>
      <c r="G2224" s="10">
        <v>0</v>
      </c>
    </row>
    <row r="2225" spans="2:8" x14ac:dyDescent="0.3">
      <c r="B2225" s="643" t="s">
        <v>517</v>
      </c>
      <c r="C2225" s="643" t="s">
        <v>517</v>
      </c>
      <c r="D2225" s="643" t="s">
        <v>517</v>
      </c>
      <c r="E2225" s="643" t="s">
        <v>517</v>
      </c>
      <c r="F2225" s="4" t="s">
        <v>517</v>
      </c>
      <c r="G2225" s="4" t="s">
        <v>517</v>
      </c>
    </row>
    <row r="2226" spans="2:8" x14ac:dyDescent="0.3">
      <c r="B2226" s="642" t="s">
        <v>3318</v>
      </c>
      <c r="C2226" s="642" t="s">
        <v>3318</v>
      </c>
      <c r="D2226" s="642" t="s">
        <v>3318</v>
      </c>
      <c r="E2226" s="642" t="s">
        <v>3318</v>
      </c>
      <c r="F2226" s="10">
        <v>0</v>
      </c>
      <c r="G2226" s="10">
        <v>0</v>
      </c>
    </row>
    <row r="2227" spans="2:8" x14ac:dyDescent="0.3">
      <c r="B2227" s="643" t="s">
        <v>517</v>
      </c>
      <c r="C2227" s="643" t="s">
        <v>517</v>
      </c>
      <c r="D2227" s="643" t="s">
        <v>517</v>
      </c>
      <c r="E2227" s="643" t="s">
        <v>517</v>
      </c>
      <c r="F2227" s="4" t="s">
        <v>517</v>
      </c>
      <c r="G2227" s="4" t="s">
        <v>517</v>
      </c>
    </row>
    <row r="2228" spans="2:8" x14ac:dyDescent="0.3">
      <c r="B2228" s="642" t="s">
        <v>3319</v>
      </c>
      <c r="C2228" s="642" t="s">
        <v>3319</v>
      </c>
      <c r="D2228" s="642" t="s">
        <v>3319</v>
      </c>
      <c r="E2228" s="642" t="s">
        <v>3319</v>
      </c>
      <c r="F2228" s="10">
        <v>0</v>
      </c>
      <c r="G2228" s="10">
        <v>0</v>
      </c>
    </row>
    <row r="2229" spans="2:8" x14ac:dyDescent="0.3">
      <c r="B2229" s="643" t="s">
        <v>517</v>
      </c>
      <c r="C2229" s="643" t="s">
        <v>517</v>
      </c>
      <c r="D2229" s="643" t="s">
        <v>517</v>
      </c>
      <c r="E2229" s="643" t="s">
        <v>517</v>
      </c>
      <c r="F2229" s="4" t="s">
        <v>517</v>
      </c>
      <c r="G2229" s="4" t="s">
        <v>517</v>
      </c>
    </row>
    <row r="2230" spans="2:8" x14ac:dyDescent="0.3">
      <c r="B2230" s="642" t="s">
        <v>3320</v>
      </c>
      <c r="C2230" s="642" t="s">
        <v>3320</v>
      </c>
      <c r="D2230" s="642" t="s">
        <v>3320</v>
      </c>
      <c r="E2230" s="642" t="s">
        <v>3320</v>
      </c>
      <c r="F2230" s="10">
        <v>0</v>
      </c>
      <c r="G2230" s="10">
        <v>0</v>
      </c>
    </row>
    <row r="2231" spans="2:8" x14ac:dyDescent="0.3">
      <c r="B2231" s="643" t="s">
        <v>517</v>
      </c>
      <c r="C2231" s="643" t="s">
        <v>517</v>
      </c>
      <c r="D2231" s="643" t="s">
        <v>517</v>
      </c>
      <c r="E2231" s="643" t="s">
        <v>517</v>
      </c>
      <c r="F2231" s="4" t="s">
        <v>517</v>
      </c>
      <c r="G2231" s="4" t="s">
        <v>517</v>
      </c>
    </row>
    <row r="2232" spans="2:8" x14ac:dyDescent="0.3">
      <c r="B2232" s="21" t="s">
        <v>517</v>
      </c>
      <c r="C2232" s="21" t="s">
        <v>517</v>
      </c>
      <c r="D2232" s="21" t="s">
        <v>517</v>
      </c>
      <c r="E2232" s="21" t="s">
        <v>517</v>
      </c>
      <c r="F2232" s="24" t="s">
        <v>517</v>
      </c>
      <c r="G2232" s="24" t="s">
        <v>517</v>
      </c>
    </row>
    <row r="2233" spans="2:8" x14ac:dyDescent="0.3">
      <c r="B2233" s="22" t="s">
        <v>517</v>
      </c>
      <c r="C2233" s="22" t="s">
        <v>517</v>
      </c>
      <c r="D2233" s="22" t="s">
        <v>517</v>
      </c>
      <c r="E2233" s="22" t="s">
        <v>517</v>
      </c>
      <c r="F2233" s="25" t="s">
        <v>517</v>
      </c>
      <c r="G2233" s="25" t="s">
        <v>517</v>
      </c>
    </row>
    <row r="2234" spans="2:8" x14ac:dyDescent="0.3">
      <c r="B2234" s="23" t="s">
        <v>517</v>
      </c>
      <c r="C2234" s="23" t="s">
        <v>517</v>
      </c>
      <c r="D2234" s="23" t="s">
        <v>517</v>
      </c>
      <c r="E2234" s="23" t="s">
        <v>517</v>
      </c>
      <c r="F2234" s="26" t="s">
        <v>517</v>
      </c>
      <c r="G2234" s="26" t="s">
        <v>517</v>
      </c>
    </row>
    <row r="2235" spans="2:8" x14ac:dyDescent="0.3">
      <c r="B2235" s="646" t="s">
        <v>32</v>
      </c>
      <c r="C2235" s="646" t="s">
        <v>32</v>
      </c>
      <c r="D2235" s="646" t="s">
        <v>32</v>
      </c>
      <c r="E2235" s="646" t="s">
        <v>32</v>
      </c>
      <c r="F2235" s="646" t="s">
        <v>32</v>
      </c>
      <c r="G2235" s="646" t="s">
        <v>32</v>
      </c>
      <c r="H2235" s="27"/>
    </row>
    <row r="2236" spans="2:8" x14ac:dyDescent="0.3">
      <c r="B2236" s="647" t="s">
        <v>3308</v>
      </c>
      <c r="C2236" s="647" t="s">
        <v>3308</v>
      </c>
      <c r="D2236" s="647" t="s">
        <v>3308</v>
      </c>
      <c r="E2236" s="647" t="s">
        <v>3308</v>
      </c>
      <c r="F2236" s="647" t="s">
        <v>3308</v>
      </c>
      <c r="G2236" s="647" t="s">
        <v>3308</v>
      </c>
      <c r="H2236" s="27"/>
    </row>
    <row r="2237" spans="2:8" x14ac:dyDescent="0.3">
      <c r="B2237" s="647" t="s">
        <v>3309</v>
      </c>
      <c r="C2237" s="647" t="s">
        <v>3309</v>
      </c>
      <c r="D2237" s="647" t="s">
        <v>3309</v>
      </c>
      <c r="E2237" s="647" t="s">
        <v>3309</v>
      </c>
      <c r="F2237" s="647" t="s">
        <v>3309</v>
      </c>
      <c r="G2237" s="647" t="s">
        <v>3309</v>
      </c>
      <c r="H2237" s="27"/>
    </row>
    <row r="2238" spans="2:8" x14ac:dyDescent="0.3">
      <c r="B2238" s="648" t="s">
        <v>3310</v>
      </c>
      <c r="C2238" s="648" t="s">
        <v>3310</v>
      </c>
      <c r="D2238" s="648" t="s">
        <v>3310</v>
      </c>
      <c r="E2238" s="648" t="s">
        <v>3310</v>
      </c>
      <c r="F2238" s="648" t="s">
        <v>3310</v>
      </c>
      <c r="G2238" s="648" t="s">
        <v>3310</v>
      </c>
      <c r="H2238" s="27"/>
    </row>
    <row r="2239" spans="2:8" x14ac:dyDescent="0.3">
      <c r="B2239" s="641" t="s">
        <v>3311</v>
      </c>
      <c r="C2239" s="641" t="s">
        <v>3311</v>
      </c>
      <c r="D2239" s="641" t="s">
        <v>3311</v>
      </c>
      <c r="E2239" s="641" t="s">
        <v>3311</v>
      </c>
      <c r="F2239" s="14">
        <v>2026</v>
      </c>
      <c r="G2239" s="14">
        <v>2025</v>
      </c>
    </row>
    <row r="2240" spans="2:8" x14ac:dyDescent="0.3">
      <c r="B2240" s="642" t="s">
        <v>3312</v>
      </c>
      <c r="C2240" s="642" t="s">
        <v>3312</v>
      </c>
      <c r="D2240" s="642" t="s">
        <v>3312</v>
      </c>
      <c r="E2240" s="642" t="s">
        <v>3312</v>
      </c>
      <c r="F2240" s="10" t="s">
        <v>517</v>
      </c>
      <c r="G2240" s="10" t="s">
        <v>517</v>
      </c>
    </row>
    <row r="2241" spans="2:7" x14ac:dyDescent="0.3">
      <c r="B2241" s="17" t="s">
        <v>517</v>
      </c>
      <c r="C2241" s="645" t="s">
        <v>3322</v>
      </c>
      <c r="D2241" s="645" t="s">
        <v>3322</v>
      </c>
      <c r="E2241" s="645" t="s">
        <v>3322</v>
      </c>
      <c r="F2241" s="10" t="s">
        <v>85</v>
      </c>
      <c r="G2241" s="10" t="s">
        <v>3681</v>
      </c>
    </row>
    <row r="2242" spans="2:7" x14ac:dyDescent="0.3">
      <c r="B2242" s="18" t="s">
        <v>517</v>
      </c>
      <c r="C2242" s="19" t="s">
        <v>517</v>
      </c>
      <c r="D2242" s="644" t="s">
        <v>3324</v>
      </c>
      <c r="E2242" s="644" t="s">
        <v>3324</v>
      </c>
      <c r="F2242" s="4">
        <v>0</v>
      </c>
      <c r="G2242" s="4">
        <v>0</v>
      </c>
    </row>
    <row r="2243" spans="2:7" x14ac:dyDescent="0.3">
      <c r="B2243" s="18" t="s">
        <v>517</v>
      </c>
      <c r="C2243" s="19" t="s">
        <v>517</v>
      </c>
      <c r="D2243" s="644" t="s">
        <v>3325</v>
      </c>
      <c r="E2243" s="644" t="s">
        <v>3325</v>
      </c>
      <c r="F2243" s="4">
        <v>0</v>
      </c>
      <c r="G2243" s="4">
        <v>0</v>
      </c>
    </row>
    <row r="2244" spans="2:7" x14ac:dyDescent="0.3">
      <c r="B2244" s="18" t="s">
        <v>517</v>
      </c>
      <c r="C2244" s="19" t="s">
        <v>517</v>
      </c>
      <c r="D2244" s="644" t="s">
        <v>3326</v>
      </c>
      <c r="E2244" s="644" t="s">
        <v>3326</v>
      </c>
      <c r="F2244" s="4">
        <v>0</v>
      </c>
      <c r="G2244" s="4">
        <v>0</v>
      </c>
    </row>
    <row r="2245" spans="2:7" x14ac:dyDescent="0.3">
      <c r="B2245" s="18" t="s">
        <v>517</v>
      </c>
      <c r="C2245" s="19" t="s">
        <v>517</v>
      </c>
      <c r="D2245" s="644" t="s">
        <v>3327</v>
      </c>
      <c r="E2245" s="644" t="s">
        <v>3327</v>
      </c>
      <c r="F2245" s="4">
        <v>0</v>
      </c>
      <c r="G2245" s="4">
        <v>0</v>
      </c>
    </row>
    <row r="2246" spans="2:7" x14ac:dyDescent="0.3">
      <c r="B2246" s="18" t="s">
        <v>517</v>
      </c>
      <c r="C2246" s="19" t="s">
        <v>517</v>
      </c>
      <c r="D2246" s="644" t="s">
        <v>3328</v>
      </c>
      <c r="E2246" s="644" t="s">
        <v>3328</v>
      </c>
      <c r="F2246" s="4">
        <v>0</v>
      </c>
      <c r="G2246" s="4">
        <v>0</v>
      </c>
    </row>
    <row r="2247" spans="2:7" x14ac:dyDescent="0.3">
      <c r="B2247" s="18" t="s">
        <v>517</v>
      </c>
      <c r="C2247" s="19" t="s">
        <v>517</v>
      </c>
      <c r="D2247" s="644" t="s">
        <v>3329</v>
      </c>
      <c r="E2247" s="644" t="s">
        <v>3329</v>
      </c>
      <c r="F2247" s="4">
        <v>0</v>
      </c>
      <c r="G2247" s="4">
        <v>0</v>
      </c>
    </row>
    <row r="2248" spans="2:7" x14ac:dyDescent="0.3">
      <c r="B2248" s="18" t="s">
        <v>517</v>
      </c>
      <c r="C2248" s="19" t="s">
        <v>517</v>
      </c>
      <c r="D2248" s="644" t="s">
        <v>3330</v>
      </c>
      <c r="E2248" s="644" t="s">
        <v>3330</v>
      </c>
      <c r="F2248" s="4" t="s">
        <v>3436</v>
      </c>
      <c r="G2248" s="4" t="s">
        <v>3682</v>
      </c>
    </row>
    <row r="2249" spans="2:7" x14ac:dyDescent="0.3">
      <c r="B2249" s="18" t="s">
        <v>517</v>
      </c>
      <c r="C2249" s="19" t="s">
        <v>517</v>
      </c>
      <c r="D2249" s="644" t="s">
        <v>3331</v>
      </c>
      <c r="E2249" s="644" t="s">
        <v>3331</v>
      </c>
      <c r="F2249" s="4">
        <v>0</v>
      </c>
      <c r="G2249" s="4">
        <v>0</v>
      </c>
    </row>
    <row r="2250" spans="2:7" x14ac:dyDescent="0.3">
      <c r="B2250" s="18" t="s">
        <v>517</v>
      </c>
      <c r="C2250" s="19" t="s">
        <v>517</v>
      </c>
      <c r="D2250" s="644" t="s">
        <v>3332</v>
      </c>
      <c r="E2250" s="644" t="s">
        <v>3332</v>
      </c>
      <c r="F2250" s="4" t="s">
        <v>3437</v>
      </c>
      <c r="G2250" s="4" t="s">
        <v>3683</v>
      </c>
    </row>
    <row r="2251" spans="2:7" x14ac:dyDescent="0.3">
      <c r="B2251" s="18" t="s">
        <v>517</v>
      </c>
      <c r="C2251" s="19" t="s">
        <v>517</v>
      </c>
      <c r="D2251" s="644" t="s">
        <v>3333</v>
      </c>
      <c r="E2251" s="644" t="s">
        <v>3333</v>
      </c>
      <c r="F2251" s="4">
        <v>0</v>
      </c>
      <c r="G2251" s="4">
        <v>0</v>
      </c>
    </row>
    <row r="2252" spans="2:7" x14ac:dyDescent="0.3">
      <c r="B2252" s="643" t="s">
        <v>517</v>
      </c>
      <c r="C2252" s="643" t="s">
        <v>517</v>
      </c>
      <c r="D2252" s="643" t="s">
        <v>517</v>
      </c>
      <c r="E2252" s="643" t="s">
        <v>517</v>
      </c>
      <c r="F2252" s="4" t="s">
        <v>517</v>
      </c>
      <c r="G2252" s="4" t="s">
        <v>517</v>
      </c>
    </row>
    <row r="2253" spans="2:7" x14ac:dyDescent="0.3">
      <c r="B2253" s="17" t="s">
        <v>517</v>
      </c>
      <c r="C2253" s="645" t="s">
        <v>3323</v>
      </c>
      <c r="D2253" s="645" t="s">
        <v>3323</v>
      </c>
      <c r="E2253" s="645" t="s">
        <v>3323</v>
      </c>
      <c r="F2253" s="10" t="s">
        <v>2939</v>
      </c>
      <c r="G2253" s="10" t="s">
        <v>3684</v>
      </c>
    </row>
    <row r="2254" spans="2:7" x14ac:dyDescent="0.3">
      <c r="B2254" s="18" t="s">
        <v>517</v>
      </c>
      <c r="C2254" s="19" t="s">
        <v>517</v>
      </c>
      <c r="D2254" s="644" t="s">
        <v>3334</v>
      </c>
      <c r="E2254" s="644" t="s">
        <v>3334</v>
      </c>
      <c r="F2254" s="4" t="s">
        <v>1927</v>
      </c>
      <c r="G2254" s="4" t="s">
        <v>3685</v>
      </c>
    </row>
    <row r="2255" spans="2:7" x14ac:dyDescent="0.3">
      <c r="B2255" s="18" t="s">
        <v>517</v>
      </c>
      <c r="C2255" s="19" t="s">
        <v>517</v>
      </c>
      <c r="D2255" s="644" t="s">
        <v>3335</v>
      </c>
      <c r="E2255" s="644" t="s">
        <v>3335</v>
      </c>
      <c r="F2255" s="4" t="s">
        <v>1937</v>
      </c>
      <c r="G2255" s="4" t="s">
        <v>3686</v>
      </c>
    </row>
    <row r="2256" spans="2:7" x14ac:dyDescent="0.3">
      <c r="B2256" s="18" t="s">
        <v>517</v>
      </c>
      <c r="C2256" s="19" t="s">
        <v>517</v>
      </c>
      <c r="D2256" s="644" t="s">
        <v>3336</v>
      </c>
      <c r="E2256" s="644" t="s">
        <v>3336</v>
      </c>
      <c r="F2256" s="4" t="s">
        <v>1970</v>
      </c>
      <c r="G2256" s="4" t="s">
        <v>3687</v>
      </c>
    </row>
    <row r="2257" spans="2:7" x14ac:dyDescent="0.3">
      <c r="B2257" s="18" t="s">
        <v>517</v>
      </c>
      <c r="C2257" s="19" t="s">
        <v>517</v>
      </c>
      <c r="D2257" s="644" t="s">
        <v>3337</v>
      </c>
      <c r="E2257" s="644" t="s">
        <v>3337</v>
      </c>
      <c r="F2257" s="4">
        <v>0</v>
      </c>
      <c r="G2257" s="4">
        <v>0</v>
      </c>
    </row>
    <row r="2258" spans="2:7" x14ac:dyDescent="0.3">
      <c r="B2258" s="18" t="s">
        <v>517</v>
      </c>
      <c r="C2258" s="19" t="s">
        <v>517</v>
      </c>
      <c r="D2258" s="644" t="s">
        <v>3338</v>
      </c>
      <c r="E2258" s="644" t="s">
        <v>3338</v>
      </c>
      <c r="F2258" s="4">
        <v>0</v>
      </c>
      <c r="G2258" s="4">
        <v>0</v>
      </c>
    </row>
    <row r="2259" spans="2:7" x14ac:dyDescent="0.3">
      <c r="B2259" s="18" t="s">
        <v>517</v>
      </c>
      <c r="C2259" s="19" t="s">
        <v>517</v>
      </c>
      <c r="D2259" s="644" t="s">
        <v>3339</v>
      </c>
      <c r="E2259" s="644" t="s">
        <v>3339</v>
      </c>
      <c r="F2259" s="4">
        <v>0</v>
      </c>
      <c r="G2259" s="4">
        <v>0</v>
      </c>
    </row>
    <row r="2260" spans="2:7" x14ac:dyDescent="0.3">
      <c r="B2260" s="18" t="s">
        <v>517</v>
      </c>
      <c r="C2260" s="19" t="s">
        <v>517</v>
      </c>
      <c r="D2260" s="644" t="s">
        <v>3340</v>
      </c>
      <c r="E2260" s="644" t="s">
        <v>3340</v>
      </c>
      <c r="F2260" s="4">
        <v>0</v>
      </c>
      <c r="G2260" s="4">
        <v>0</v>
      </c>
    </row>
    <row r="2261" spans="2:7" x14ac:dyDescent="0.3">
      <c r="B2261" s="18" t="s">
        <v>517</v>
      </c>
      <c r="C2261" s="19" t="s">
        <v>517</v>
      </c>
      <c r="D2261" s="644" t="s">
        <v>3341</v>
      </c>
      <c r="E2261" s="644" t="s">
        <v>3341</v>
      </c>
      <c r="F2261" s="4">
        <v>0</v>
      </c>
      <c r="G2261" s="4">
        <v>0</v>
      </c>
    </row>
    <row r="2262" spans="2:7" x14ac:dyDescent="0.3">
      <c r="B2262" s="18" t="s">
        <v>517</v>
      </c>
      <c r="C2262" s="19" t="s">
        <v>517</v>
      </c>
      <c r="D2262" s="644" t="s">
        <v>3342</v>
      </c>
      <c r="E2262" s="644" t="s">
        <v>3342</v>
      </c>
      <c r="F2262" s="4">
        <v>0</v>
      </c>
      <c r="G2262" s="4">
        <v>0</v>
      </c>
    </row>
    <row r="2263" spans="2:7" x14ac:dyDescent="0.3">
      <c r="B2263" s="18" t="s">
        <v>517</v>
      </c>
      <c r="C2263" s="19" t="s">
        <v>517</v>
      </c>
      <c r="D2263" s="644" t="s">
        <v>3343</v>
      </c>
      <c r="E2263" s="644" t="s">
        <v>3343</v>
      </c>
      <c r="F2263" s="4">
        <v>0</v>
      </c>
      <c r="G2263" s="4">
        <v>0</v>
      </c>
    </row>
    <row r="2264" spans="2:7" x14ac:dyDescent="0.3">
      <c r="B2264" s="18" t="s">
        <v>517</v>
      </c>
      <c r="C2264" s="19" t="s">
        <v>517</v>
      </c>
      <c r="D2264" s="644" t="s">
        <v>3344</v>
      </c>
      <c r="E2264" s="644" t="s">
        <v>3344</v>
      </c>
      <c r="F2264" s="4">
        <v>0</v>
      </c>
      <c r="G2264" s="4">
        <v>0</v>
      </c>
    </row>
    <row r="2265" spans="2:7" x14ac:dyDescent="0.3">
      <c r="B2265" s="18" t="s">
        <v>517</v>
      </c>
      <c r="C2265" s="19" t="s">
        <v>517</v>
      </c>
      <c r="D2265" s="644" t="s">
        <v>3345</v>
      </c>
      <c r="E2265" s="644" t="s">
        <v>3345</v>
      </c>
      <c r="F2265" s="4">
        <v>0</v>
      </c>
      <c r="G2265" s="4">
        <v>0</v>
      </c>
    </row>
    <row r="2266" spans="2:7" x14ac:dyDescent="0.3">
      <c r="B2266" s="18" t="s">
        <v>517</v>
      </c>
      <c r="C2266" s="19" t="s">
        <v>517</v>
      </c>
      <c r="D2266" s="644" t="s">
        <v>3346</v>
      </c>
      <c r="E2266" s="644" t="s">
        <v>3346</v>
      </c>
      <c r="F2266" s="4">
        <v>0</v>
      </c>
      <c r="G2266" s="4">
        <v>0</v>
      </c>
    </row>
    <row r="2267" spans="2:7" x14ac:dyDescent="0.3">
      <c r="B2267" s="18" t="s">
        <v>517</v>
      </c>
      <c r="C2267" s="19" t="s">
        <v>517</v>
      </c>
      <c r="D2267" s="644" t="s">
        <v>3347</v>
      </c>
      <c r="E2267" s="644" t="s">
        <v>3347</v>
      </c>
      <c r="F2267" s="4">
        <v>0</v>
      </c>
      <c r="G2267" s="4">
        <v>0</v>
      </c>
    </row>
    <row r="2268" spans="2:7" x14ac:dyDescent="0.3">
      <c r="B2268" s="18" t="s">
        <v>517</v>
      </c>
      <c r="C2268" s="19" t="s">
        <v>517</v>
      </c>
      <c r="D2268" s="644" t="s">
        <v>3348</v>
      </c>
      <c r="E2268" s="644" t="s">
        <v>3348</v>
      </c>
      <c r="F2268" s="4">
        <v>0</v>
      </c>
      <c r="G2268" s="4">
        <v>0</v>
      </c>
    </row>
    <row r="2269" spans="2:7" x14ac:dyDescent="0.3">
      <c r="B2269" s="18" t="s">
        <v>517</v>
      </c>
      <c r="C2269" s="19" t="s">
        <v>517</v>
      </c>
      <c r="D2269" s="644" t="s">
        <v>3349</v>
      </c>
      <c r="E2269" s="644" t="s">
        <v>3349</v>
      </c>
      <c r="F2269" s="4">
        <v>0</v>
      </c>
      <c r="G2269" s="4">
        <v>0</v>
      </c>
    </row>
    <row r="2270" spans="2:7" x14ac:dyDescent="0.3">
      <c r="B2270" s="642" t="s">
        <v>3313</v>
      </c>
      <c r="C2270" s="642" t="s">
        <v>3313</v>
      </c>
      <c r="D2270" s="642" t="s">
        <v>3313</v>
      </c>
      <c r="E2270" s="642" t="s">
        <v>3313</v>
      </c>
      <c r="F2270" s="10" t="s">
        <v>2010</v>
      </c>
      <c r="G2270" s="10" t="s">
        <v>3688</v>
      </c>
    </row>
    <row r="2271" spans="2:7" x14ac:dyDescent="0.3">
      <c r="B2271" s="643" t="s">
        <v>517</v>
      </c>
      <c r="C2271" s="643" t="s">
        <v>517</v>
      </c>
      <c r="D2271" s="643" t="s">
        <v>517</v>
      </c>
      <c r="E2271" s="643" t="s">
        <v>517</v>
      </c>
      <c r="F2271" s="4" t="s">
        <v>517</v>
      </c>
      <c r="G2271" s="4" t="s">
        <v>517</v>
      </c>
    </row>
    <row r="2272" spans="2:7" x14ac:dyDescent="0.3">
      <c r="B2272" s="642" t="s">
        <v>3314</v>
      </c>
      <c r="C2272" s="642" t="s">
        <v>3314</v>
      </c>
      <c r="D2272" s="642" t="s">
        <v>3314</v>
      </c>
      <c r="E2272" s="642" t="s">
        <v>3314</v>
      </c>
      <c r="F2272" s="10" t="s">
        <v>517</v>
      </c>
      <c r="G2272" s="10" t="s">
        <v>517</v>
      </c>
    </row>
    <row r="2273" spans="2:7" x14ac:dyDescent="0.3">
      <c r="B2273" s="17" t="s">
        <v>517</v>
      </c>
      <c r="C2273" s="645" t="s">
        <v>3322</v>
      </c>
      <c r="D2273" s="645" t="s">
        <v>3322</v>
      </c>
      <c r="E2273" s="645" t="s">
        <v>3322</v>
      </c>
      <c r="F2273" s="10">
        <v>0</v>
      </c>
      <c r="G2273" s="10">
        <v>0</v>
      </c>
    </row>
    <row r="2274" spans="2:7" x14ac:dyDescent="0.3">
      <c r="B2274" s="18" t="s">
        <v>517</v>
      </c>
      <c r="C2274" s="19" t="s">
        <v>517</v>
      </c>
      <c r="D2274" s="644" t="s">
        <v>3350</v>
      </c>
      <c r="E2274" s="644" t="s">
        <v>3350</v>
      </c>
      <c r="F2274" s="4">
        <v>0</v>
      </c>
      <c r="G2274" s="4">
        <v>0</v>
      </c>
    </row>
    <row r="2275" spans="2:7" x14ac:dyDescent="0.3">
      <c r="B2275" s="18" t="s">
        <v>517</v>
      </c>
      <c r="C2275" s="19" t="s">
        <v>517</v>
      </c>
      <c r="D2275" s="644" t="s">
        <v>3351</v>
      </c>
      <c r="E2275" s="644" t="s">
        <v>3351</v>
      </c>
      <c r="F2275" s="4">
        <v>0</v>
      </c>
      <c r="G2275" s="4">
        <v>0</v>
      </c>
    </row>
    <row r="2276" spans="2:7" x14ac:dyDescent="0.3">
      <c r="B2276" s="18" t="s">
        <v>517</v>
      </c>
      <c r="C2276" s="19" t="s">
        <v>517</v>
      </c>
      <c r="D2276" s="644" t="s">
        <v>3352</v>
      </c>
      <c r="E2276" s="644" t="s">
        <v>3352</v>
      </c>
      <c r="F2276" s="4">
        <v>0</v>
      </c>
      <c r="G2276" s="4">
        <v>0</v>
      </c>
    </row>
    <row r="2277" spans="2:7" x14ac:dyDescent="0.3">
      <c r="B2277" s="643" t="s">
        <v>517</v>
      </c>
      <c r="C2277" s="643" t="s">
        <v>517</v>
      </c>
      <c r="D2277" s="643" t="s">
        <v>517</v>
      </c>
      <c r="E2277" s="643" t="s">
        <v>517</v>
      </c>
      <c r="F2277" s="4" t="s">
        <v>517</v>
      </c>
      <c r="G2277" s="4" t="s">
        <v>517</v>
      </c>
    </row>
    <row r="2278" spans="2:7" x14ac:dyDescent="0.3">
      <c r="B2278" s="17" t="s">
        <v>517</v>
      </c>
      <c r="C2278" s="645" t="s">
        <v>3323</v>
      </c>
      <c r="D2278" s="645" t="s">
        <v>3323</v>
      </c>
      <c r="E2278" s="645" t="s">
        <v>3323</v>
      </c>
      <c r="F2278" s="10" t="s">
        <v>2010</v>
      </c>
      <c r="G2278" s="10" t="s">
        <v>3688</v>
      </c>
    </row>
    <row r="2279" spans="2:7" x14ac:dyDescent="0.3">
      <c r="B2279" s="18" t="s">
        <v>517</v>
      </c>
      <c r="C2279" s="19" t="s">
        <v>517</v>
      </c>
      <c r="D2279" s="644" t="s">
        <v>3350</v>
      </c>
      <c r="E2279" s="644" t="s">
        <v>3350</v>
      </c>
      <c r="F2279" s="4">
        <v>0</v>
      </c>
      <c r="G2279" s="4">
        <v>0</v>
      </c>
    </row>
    <row r="2280" spans="2:7" x14ac:dyDescent="0.3">
      <c r="B2280" s="18" t="s">
        <v>517</v>
      </c>
      <c r="C2280" s="19" t="s">
        <v>517</v>
      </c>
      <c r="D2280" s="644" t="s">
        <v>3351</v>
      </c>
      <c r="E2280" s="644" t="s">
        <v>3351</v>
      </c>
      <c r="F2280" s="4" t="s">
        <v>2010</v>
      </c>
      <c r="G2280" s="4" t="s">
        <v>3688</v>
      </c>
    </row>
    <row r="2281" spans="2:7" x14ac:dyDescent="0.3">
      <c r="B2281" s="18" t="s">
        <v>517</v>
      </c>
      <c r="C2281" s="19" t="s">
        <v>517</v>
      </c>
      <c r="D2281" s="644" t="s">
        <v>3353</v>
      </c>
      <c r="E2281" s="644" t="s">
        <v>3353</v>
      </c>
      <c r="F2281" s="4">
        <v>0</v>
      </c>
      <c r="G2281" s="4">
        <v>0</v>
      </c>
    </row>
    <row r="2282" spans="2:7" x14ac:dyDescent="0.3">
      <c r="B2282" s="642" t="s">
        <v>3315</v>
      </c>
      <c r="C2282" s="642" t="s">
        <v>3315</v>
      </c>
      <c r="D2282" s="642" t="s">
        <v>3315</v>
      </c>
      <c r="E2282" s="642" t="s">
        <v>3315</v>
      </c>
      <c r="F2282" s="10" t="s">
        <v>3438</v>
      </c>
      <c r="G2282" s="10" t="s">
        <v>3689</v>
      </c>
    </row>
    <row r="2283" spans="2:7" x14ac:dyDescent="0.3">
      <c r="B2283" s="643" t="s">
        <v>517</v>
      </c>
      <c r="C2283" s="643" t="s">
        <v>517</v>
      </c>
      <c r="D2283" s="643" t="s">
        <v>517</v>
      </c>
      <c r="E2283" s="643" t="s">
        <v>517</v>
      </c>
      <c r="F2283" s="4" t="s">
        <v>517</v>
      </c>
      <c r="G2283" s="4" t="s">
        <v>517</v>
      </c>
    </row>
    <row r="2284" spans="2:7" x14ac:dyDescent="0.3">
      <c r="B2284" s="642" t="s">
        <v>3316</v>
      </c>
      <c r="C2284" s="642" t="s">
        <v>3316</v>
      </c>
      <c r="D2284" s="642" t="s">
        <v>3316</v>
      </c>
      <c r="E2284" s="642" t="s">
        <v>3316</v>
      </c>
      <c r="F2284" s="10" t="s">
        <v>517</v>
      </c>
      <c r="G2284" s="10" t="s">
        <v>517</v>
      </c>
    </row>
    <row r="2285" spans="2:7" x14ac:dyDescent="0.3">
      <c r="B2285" s="17" t="s">
        <v>517</v>
      </c>
      <c r="C2285" s="645" t="s">
        <v>3322</v>
      </c>
      <c r="D2285" s="645" t="s">
        <v>3322</v>
      </c>
      <c r="E2285" s="645" t="s">
        <v>3322</v>
      </c>
      <c r="F2285" s="10">
        <v>0</v>
      </c>
      <c r="G2285" s="10">
        <v>0</v>
      </c>
    </row>
    <row r="2286" spans="2:7" x14ac:dyDescent="0.3">
      <c r="B2286" s="18" t="s">
        <v>517</v>
      </c>
      <c r="C2286" s="19" t="s">
        <v>517</v>
      </c>
      <c r="D2286" s="644" t="s">
        <v>3354</v>
      </c>
      <c r="E2286" s="644" t="s">
        <v>3354</v>
      </c>
      <c r="F2286" s="4">
        <v>0</v>
      </c>
      <c r="G2286" s="4">
        <v>0</v>
      </c>
    </row>
    <row r="2287" spans="2:7" x14ac:dyDescent="0.3">
      <c r="B2287" s="18" t="s">
        <v>517</v>
      </c>
      <c r="C2287" s="19" t="s">
        <v>517</v>
      </c>
      <c r="D2287" s="19" t="s">
        <v>517</v>
      </c>
      <c r="E2287" s="20" t="s">
        <v>3358</v>
      </c>
      <c r="F2287" s="4">
        <v>0</v>
      </c>
      <c r="G2287" s="4">
        <v>0</v>
      </c>
    </row>
    <row r="2288" spans="2:7" x14ac:dyDescent="0.3">
      <c r="B2288" s="18" t="s">
        <v>517</v>
      </c>
      <c r="C2288" s="19" t="s">
        <v>517</v>
      </c>
      <c r="D2288" s="19" t="s">
        <v>517</v>
      </c>
      <c r="E2288" s="20" t="s">
        <v>3359</v>
      </c>
      <c r="F2288" s="4">
        <v>0</v>
      </c>
      <c r="G2288" s="4">
        <v>0</v>
      </c>
    </row>
    <row r="2289" spans="2:7" x14ac:dyDescent="0.3">
      <c r="B2289" s="18" t="s">
        <v>517</v>
      </c>
      <c r="C2289" s="19" t="s">
        <v>517</v>
      </c>
      <c r="D2289" s="644" t="s">
        <v>3355</v>
      </c>
      <c r="E2289" s="644" t="s">
        <v>3355</v>
      </c>
      <c r="F2289" s="4">
        <v>0</v>
      </c>
      <c r="G2289" s="4">
        <v>0</v>
      </c>
    </row>
    <row r="2290" spans="2:7" x14ac:dyDescent="0.3">
      <c r="B2290" s="643" t="s">
        <v>517</v>
      </c>
      <c r="C2290" s="643" t="s">
        <v>517</v>
      </c>
      <c r="D2290" s="643" t="s">
        <v>517</v>
      </c>
      <c r="E2290" s="643" t="s">
        <v>517</v>
      </c>
      <c r="F2290" s="4" t="s">
        <v>517</v>
      </c>
      <c r="G2290" s="4" t="s">
        <v>517</v>
      </c>
    </row>
    <row r="2291" spans="2:7" x14ac:dyDescent="0.3">
      <c r="B2291" s="17" t="s">
        <v>517</v>
      </c>
      <c r="C2291" s="645" t="s">
        <v>3323</v>
      </c>
      <c r="D2291" s="645" t="s">
        <v>3323</v>
      </c>
      <c r="E2291" s="645" t="s">
        <v>3323</v>
      </c>
      <c r="F2291" s="10">
        <v>0</v>
      </c>
      <c r="G2291" s="10">
        <v>0</v>
      </c>
    </row>
    <row r="2292" spans="2:7" x14ac:dyDescent="0.3">
      <c r="B2292" s="18" t="s">
        <v>517</v>
      </c>
      <c r="C2292" s="19" t="s">
        <v>517</v>
      </c>
      <c r="D2292" s="644" t="s">
        <v>3356</v>
      </c>
      <c r="E2292" s="644" t="s">
        <v>3356</v>
      </c>
      <c r="F2292" s="4">
        <v>0</v>
      </c>
      <c r="G2292" s="4">
        <v>0</v>
      </c>
    </row>
    <row r="2293" spans="2:7" x14ac:dyDescent="0.3">
      <c r="B2293" s="18" t="s">
        <v>517</v>
      </c>
      <c r="C2293" s="19" t="s">
        <v>517</v>
      </c>
      <c r="D2293" s="19" t="s">
        <v>517</v>
      </c>
      <c r="E2293" s="20" t="s">
        <v>3358</v>
      </c>
      <c r="F2293" s="4">
        <v>0</v>
      </c>
      <c r="G2293" s="4">
        <v>0</v>
      </c>
    </row>
    <row r="2294" spans="2:7" x14ac:dyDescent="0.3">
      <c r="B2294" s="18" t="s">
        <v>517</v>
      </c>
      <c r="C2294" s="19" t="s">
        <v>517</v>
      </c>
      <c r="D2294" s="19" t="s">
        <v>517</v>
      </c>
      <c r="E2294" s="20" t="s">
        <v>3359</v>
      </c>
      <c r="F2294" s="4">
        <v>0</v>
      </c>
      <c r="G2294" s="4">
        <v>0</v>
      </c>
    </row>
    <row r="2295" spans="2:7" x14ac:dyDescent="0.3">
      <c r="B2295" s="18" t="s">
        <v>517</v>
      </c>
      <c r="C2295" s="19" t="s">
        <v>517</v>
      </c>
      <c r="D2295" s="644" t="s">
        <v>3357</v>
      </c>
      <c r="E2295" s="644" t="s">
        <v>3357</v>
      </c>
      <c r="F2295" s="4">
        <v>0</v>
      </c>
      <c r="G2295" s="4">
        <v>0</v>
      </c>
    </row>
    <row r="2296" spans="2:7" x14ac:dyDescent="0.3">
      <c r="B2296" s="642" t="s">
        <v>3317</v>
      </c>
      <c r="C2296" s="642" t="s">
        <v>3317</v>
      </c>
      <c r="D2296" s="642" t="s">
        <v>3317</v>
      </c>
      <c r="E2296" s="642" t="s">
        <v>3317</v>
      </c>
      <c r="F2296" s="10">
        <v>0</v>
      </c>
      <c r="G2296" s="10">
        <v>0</v>
      </c>
    </row>
    <row r="2297" spans="2:7" x14ac:dyDescent="0.3">
      <c r="B2297" s="643" t="s">
        <v>517</v>
      </c>
      <c r="C2297" s="643" t="s">
        <v>517</v>
      </c>
      <c r="D2297" s="643" t="s">
        <v>517</v>
      </c>
      <c r="E2297" s="643" t="s">
        <v>517</v>
      </c>
      <c r="F2297" s="4" t="s">
        <v>517</v>
      </c>
      <c r="G2297" s="4" t="s">
        <v>517</v>
      </c>
    </row>
    <row r="2298" spans="2:7" x14ac:dyDescent="0.3">
      <c r="B2298" s="642" t="s">
        <v>3318</v>
      </c>
      <c r="C2298" s="642" t="s">
        <v>3318</v>
      </c>
      <c r="D2298" s="642" t="s">
        <v>3318</v>
      </c>
      <c r="E2298" s="642" t="s">
        <v>3318</v>
      </c>
      <c r="F2298" s="10">
        <v>0</v>
      </c>
      <c r="G2298" s="10">
        <v>0</v>
      </c>
    </row>
    <row r="2299" spans="2:7" x14ac:dyDescent="0.3">
      <c r="B2299" s="643" t="s">
        <v>517</v>
      </c>
      <c r="C2299" s="643" t="s">
        <v>517</v>
      </c>
      <c r="D2299" s="643" t="s">
        <v>517</v>
      </c>
      <c r="E2299" s="643" t="s">
        <v>517</v>
      </c>
      <c r="F2299" s="4" t="s">
        <v>517</v>
      </c>
      <c r="G2299" s="4" t="s">
        <v>517</v>
      </c>
    </row>
    <row r="2300" spans="2:7" x14ac:dyDescent="0.3">
      <c r="B2300" s="642" t="s">
        <v>3319</v>
      </c>
      <c r="C2300" s="642" t="s">
        <v>3319</v>
      </c>
      <c r="D2300" s="642" t="s">
        <v>3319</v>
      </c>
      <c r="E2300" s="642" t="s">
        <v>3319</v>
      </c>
      <c r="F2300" s="10">
        <v>0</v>
      </c>
      <c r="G2300" s="10">
        <v>0</v>
      </c>
    </row>
    <row r="2301" spans="2:7" x14ac:dyDescent="0.3">
      <c r="B2301" s="643" t="s">
        <v>517</v>
      </c>
      <c r="C2301" s="643" t="s">
        <v>517</v>
      </c>
      <c r="D2301" s="643" t="s">
        <v>517</v>
      </c>
      <c r="E2301" s="643" t="s">
        <v>517</v>
      </c>
      <c r="F2301" s="4" t="s">
        <v>517</v>
      </c>
      <c r="G2301" s="4" t="s">
        <v>517</v>
      </c>
    </row>
    <row r="2302" spans="2:7" x14ac:dyDescent="0.3">
      <c r="B2302" s="642" t="s">
        <v>3320</v>
      </c>
      <c r="C2302" s="642" t="s">
        <v>3320</v>
      </c>
      <c r="D2302" s="642" t="s">
        <v>3320</v>
      </c>
      <c r="E2302" s="642" t="s">
        <v>3320</v>
      </c>
      <c r="F2302" s="10">
        <v>0</v>
      </c>
      <c r="G2302" s="10">
        <v>0</v>
      </c>
    </row>
    <row r="2303" spans="2:7" x14ac:dyDescent="0.3">
      <c r="B2303" s="643" t="s">
        <v>517</v>
      </c>
      <c r="C2303" s="643" t="s">
        <v>517</v>
      </c>
      <c r="D2303" s="643" t="s">
        <v>517</v>
      </c>
      <c r="E2303" s="643" t="s">
        <v>517</v>
      </c>
      <c r="F2303" s="4" t="s">
        <v>517</v>
      </c>
      <c r="G2303" s="4" t="s">
        <v>517</v>
      </c>
    </row>
    <row r="2304" spans="2:7" x14ac:dyDescent="0.3">
      <c r="B2304" s="21" t="s">
        <v>517</v>
      </c>
      <c r="C2304" s="21" t="s">
        <v>517</v>
      </c>
      <c r="D2304" s="21" t="s">
        <v>517</v>
      </c>
      <c r="E2304" s="21" t="s">
        <v>517</v>
      </c>
      <c r="F2304" s="24" t="s">
        <v>517</v>
      </c>
      <c r="G2304" s="24" t="s">
        <v>517</v>
      </c>
    </row>
    <row r="2305" spans="2:8" x14ac:dyDescent="0.3">
      <c r="B2305" s="22" t="s">
        <v>517</v>
      </c>
      <c r="C2305" s="22" t="s">
        <v>517</v>
      </c>
      <c r="D2305" s="22" t="s">
        <v>517</v>
      </c>
      <c r="E2305" s="22" t="s">
        <v>517</v>
      </c>
      <c r="F2305" s="25" t="s">
        <v>517</v>
      </c>
      <c r="G2305" s="25" t="s">
        <v>517</v>
      </c>
    </row>
    <row r="2306" spans="2:8" x14ac:dyDescent="0.3">
      <c r="B2306" s="23" t="s">
        <v>517</v>
      </c>
      <c r="C2306" s="23" t="s">
        <v>517</v>
      </c>
      <c r="D2306" s="23" t="s">
        <v>517</v>
      </c>
      <c r="E2306" s="23" t="s">
        <v>517</v>
      </c>
      <c r="F2306" s="26" t="s">
        <v>517</v>
      </c>
      <c r="G2306" s="26" t="s">
        <v>517</v>
      </c>
    </row>
    <row r="2307" spans="2:8" x14ac:dyDescent="0.3">
      <c r="B2307" s="646" t="s">
        <v>33</v>
      </c>
      <c r="C2307" s="646" t="s">
        <v>33</v>
      </c>
      <c r="D2307" s="646" t="s">
        <v>33</v>
      </c>
      <c r="E2307" s="646" t="s">
        <v>33</v>
      </c>
      <c r="F2307" s="646" t="s">
        <v>33</v>
      </c>
      <c r="G2307" s="646" t="s">
        <v>33</v>
      </c>
      <c r="H2307" s="27"/>
    </row>
    <row r="2308" spans="2:8" x14ac:dyDescent="0.3">
      <c r="B2308" s="647" t="s">
        <v>3308</v>
      </c>
      <c r="C2308" s="647" t="s">
        <v>3308</v>
      </c>
      <c r="D2308" s="647" t="s">
        <v>3308</v>
      </c>
      <c r="E2308" s="647" t="s">
        <v>3308</v>
      </c>
      <c r="F2308" s="647" t="s">
        <v>3308</v>
      </c>
      <c r="G2308" s="647" t="s">
        <v>3308</v>
      </c>
      <c r="H2308" s="27"/>
    </row>
    <row r="2309" spans="2:8" x14ac:dyDescent="0.3">
      <c r="B2309" s="647" t="s">
        <v>3309</v>
      </c>
      <c r="C2309" s="647" t="s">
        <v>3309</v>
      </c>
      <c r="D2309" s="647" t="s">
        <v>3309</v>
      </c>
      <c r="E2309" s="647" t="s">
        <v>3309</v>
      </c>
      <c r="F2309" s="647" t="s">
        <v>3309</v>
      </c>
      <c r="G2309" s="647" t="s">
        <v>3309</v>
      </c>
      <c r="H2309" s="27"/>
    </row>
    <row r="2310" spans="2:8" x14ac:dyDescent="0.3">
      <c r="B2310" s="648" t="s">
        <v>3310</v>
      </c>
      <c r="C2310" s="648" t="s">
        <v>3310</v>
      </c>
      <c r="D2310" s="648" t="s">
        <v>3310</v>
      </c>
      <c r="E2310" s="648" t="s">
        <v>3310</v>
      </c>
      <c r="F2310" s="648" t="s">
        <v>3310</v>
      </c>
      <c r="G2310" s="648" t="s">
        <v>3310</v>
      </c>
      <c r="H2310" s="27"/>
    </row>
    <row r="2311" spans="2:8" x14ac:dyDescent="0.3">
      <c r="B2311" s="641" t="s">
        <v>3311</v>
      </c>
      <c r="C2311" s="641" t="s">
        <v>3311</v>
      </c>
      <c r="D2311" s="641" t="s">
        <v>3311</v>
      </c>
      <c r="E2311" s="641" t="s">
        <v>3311</v>
      </c>
      <c r="F2311" s="14">
        <v>2026</v>
      </c>
      <c r="G2311" s="14">
        <v>2025</v>
      </c>
    </row>
    <row r="2312" spans="2:8" x14ac:dyDescent="0.3">
      <c r="B2312" s="642" t="s">
        <v>3312</v>
      </c>
      <c r="C2312" s="642" t="s">
        <v>3312</v>
      </c>
      <c r="D2312" s="642" t="s">
        <v>3312</v>
      </c>
      <c r="E2312" s="642" t="s">
        <v>3312</v>
      </c>
      <c r="F2312" s="10" t="s">
        <v>517</v>
      </c>
      <c r="G2312" s="10" t="s">
        <v>517</v>
      </c>
    </row>
    <row r="2313" spans="2:8" x14ac:dyDescent="0.3">
      <c r="B2313" s="17" t="s">
        <v>517</v>
      </c>
      <c r="C2313" s="645" t="s">
        <v>3322</v>
      </c>
      <c r="D2313" s="645" t="s">
        <v>3322</v>
      </c>
      <c r="E2313" s="645" t="s">
        <v>3322</v>
      </c>
      <c r="F2313" s="10" t="s">
        <v>86</v>
      </c>
      <c r="G2313" s="10" t="s">
        <v>3690</v>
      </c>
    </row>
    <row r="2314" spans="2:8" x14ac:dyDescent="0.3">
      <c r="B2314" s="18" t="s">
        <v>517</v>
      </c>
      <c r="C2314" s="19" t="s">
        <v>517</v>
      </c>
      <c r="D2314" s="644" t="s">
        <v>3324</v>
      </c>
      <c r="E2314" s="644" t="s">
        <v>3324</v>
      </c>
      <c r="F2314" s="4">
        <v>0</v>
      </c>
      <c r="G2314" s="4">
        <v>0</v>
      </c>
    </row>
    <row r="2315" spans="2:8" x14ac:dyDescent="0.3">
      <c r="B2315" s="18" t="s">
        <v>517</v>
      </c>
      <c r="C2315" s="19" t="s">
        <v>517</v>
      </c>
      <c r="D2315" s="644" t="s">
        <v>3325</v>
      </c>
      <c r="E2315" s="644" t="s">
        <v>3325</v>
      </c>
      <c r="F2315" s="4">
        <v>0</v>
      </c>
      <c r="G2315" s="4">
        <v>0</v>
      </c>
    </row>
    <row r="2316" spans="2:8" x14ac:dyDescent="0.3">
      <c r="B2316" s="18" t="s">
        <v>517</v>
      </c>
      <c r="C2316" s="19" t="s">
        <v>517</v>
      </c>
      <c r="D2316" s="644" t="s">
        <v>3326</v>
      </c>
      <c r="E2316" s="644" t="s">
        <v>3326</v>
      </c>
      <c r="F2316" s="4">
        <v>0</v>
      </c>
      <c r="G2316" s="4">
        <v>0</v>
      </c>
    </row>
    <row r="2317" spans="2:8" x14ac:dyDescent="0.3">
      <c r="B2317" s="18" t="s">
        <v>517</v>
      </c>
      <c r="C2317" s="19" t="s">
        <v>517</v>
      </c>
      <c r="D2317" s="644" t="s">
        <v>3327</v>
      </c>
      <c r="E2317" s="644" t="s">
        <v>3327</v>
      </c>
      <c r="F2317" s="4">
        <v>0</v>
      </c>
      <c r="G2317" s="4">
        <v>0</v>
      </c>
    </row>
    <row r="2318" spans="2:8" x14ac:dyDescent="0.3">
      <c r="B2318" s="18" t="s">
        <v>517</v>
      </c>
      <c r="C2318" s="19" t="s">
        <v>517</v>
      </c>
      <c r="D2318" s="644" t="s">
        <v>3328</v>
      </c>
      <c r="E2318" s="644" t="s">
        <v>3328</v>
      </c>
      <c r="F2318" s="4">
        <v>0</v>
      </c>
      <c r="G2318" s="4">
        <v>0</v>
      </c>
    </row>
    <row r="2319" spans="2:8" x14ac:dyDescent="0.3">
      <c r="B2319" s="18" t="s">
        <v>517</v>
      </c>
      <c r="C2319" s="19" t="s">
        <v>517</v>
      </c>
      <c r="D2319" s="644" t="s">
        <v>3329</v>
      </c>
      <c r="E2319" s="644" t="s">
        <v>3329</v>
      </c>
      <c r="F2319" s="4">
        <v>0</v>
      </c>
      <c r="G2319" s="4">
        <v>0</v>
      </c>
    </row>
    <row r="2320" spans="2:8" x14ac:dyDescent="0.3">
      <c r="B2320" s="18" t="s">
        <v>517</v>
      </c>
      <c r="C2320" s="19" t="s">
        <v>517</v>
      </c>
      <c r="D2320" s="644" t="s">
        <v>3330</v>
      </c>
      <c r="E2320" s="644" t="s">
        <v>3330</v>
      </c>
      <c r="F2320" s="4" t="s">
        <v>3439</v>
      </c>
      <c r="G2320" s="4" t="s">
        <v>3691</v>
      </c>
    </row>
    <row r="2321" spans="2:7" x14ac:dyDescent="0.3">
      <c r="B2321" s="18" t="s">
        <v>517</v>
      </c>
      <c r="C2321" s="19" t="s">
        <v>517</v>
      </c>
      <c r="D2321" s="644" t="s">
        <v>3331</v>
      </c>
      <c r="E2321" s="644" t="s">
        <v>3331</v>
      </c>
      <c r="F2321" s="4">
        <v>0</v>
      </c>
      <c r="G2321" s="4">
        <v>0</v>
      </c>
    </row>
    <row r="2322" spans="2:7" x14ac:dyDescent="0.3">
      <c r="B2322" s="18" t="s">
        <v>517</v>
      </c>
      <c r="C2322" s="19" t="s">
        <v>517</v>
      </c>
      <c r="D2322" s="644" t="s">
        <v>3332</v>
      </c>
      <c r="E2322" s="644" t="s">
        <v>3332</v>
      </c>
      <c r="F2322" s="4" t="s">
        <v>3440</v>
      </c>
      <c r="G2322" s="4" t="s">
        <v>3692</v>
      </c>
    </row>
    <row r="2323" spans="2:7" x14ac:dyDescent="0.3">
      <c r="B2323" s="18" t="s">
        <v>517</v>
      </c>
      <c r="C2323" s="19" t="s">
        <v>517</v>
      </c>
      <c r="D2323" s="644" t="s">
        <v>3333</v>
      </c>
      <c r="E2323" s="644" t="s">
        <v>3333</v>
      </c>
      <c r="F2323" s="4">
        <v>0</v>
      </c>
      <c r="G2323" s="4">
        <v>0</v>
      </c>
    </row>
    <row r="2324" spans="2:7" x14ac:dyDescent="0.3">
      <c r="B2324" s="643" t="s">
        <v>517</v>
      </c>
      <c r="C2324" s="643" t="s">
        <v>517</v>
      </c>
      <c r="D2324" s="643" t="s">
        <v>517</v>
      </c>
      <c r="E2324" s="643" t="s">
        <v>517</v>
      </c>
      <c r="F2324" s="4" t="s">
        <v>517</v>
      </c>
      <c r="G2324" s="4" t="s">
        <v>517</v>
      </c>
    </row>
    <row r="2325" spans="2:7" x14ac:dyDescent="0.3">
      <c r="B2325" s="17" t="s">
        <v>517</v>
      </c>
      <c r="C2325" s="645" t="s">
        <v>3323</v>
      </c>
      <c r="D2325" s="645" t="s">
        <v>3323</v>
      </c>
      <c r="E2325" s="645" t="s">
        <v>3323</v>
      </c>
      <c r="F2325" s="10" t="s">
        <v>2940</v>
      </c>
      <c r="G2325" s="10" t="s">
        <v>3693</v>
      </c>
    </row>
    <row r="2326" spans="2:7" x14ac:dyDescent="0.3">
      <c r="B2326" s="18" t="s">
        <v>517</v>
      </c>
      <c r="C2326" s="19" t="s">
        <v>517</v>
      </c>
      <c r="D2326" s="644" t="s">
        <v>3334</v>
      </c>
      <c r="E2326" s="644" t="s">
        <v>3334</v>
      </c>
      <c r="F2326" s="4" t="s">
        <v>2016</v>
      </c>
      <c r="G2326" s="4" t="s">
        <v>3694</v>
      </c>
    </row>
    <row r="2327" spans="2:7" x14ac:dyDescent="0.3">
      <c r="B2327" s="18" t="s">
        <v>517</v>
      </c>
      <c r="C2327" s="19" t="s">
        <v>517</v>
      </c>
      <c r="D2327" s="644" t="s">
        <v>3335</v>
      </c>
      <c r="E2327" s="644" t="s">
        <v>3335</v>
      </c>
      <c r="F2327" s="4" t="s">
        <v>2028</v>
      </c>
      <c r="G2327" s="4" t="s">
        <v>3695</v>
      </c>
    </row>
    <row r="2328" spans="2:7" x14ac:dyDescent="0.3">
      <c r="B2328" s="18" t="s">
        <v>517</v>
      </c>
      <c r="C2328" s="19" t="s">
        <v>517</v>
      </c>
      <c r="D2328" s="644" t="s">
        <v>3336</v>
      </c>
      <c r="E2328" s="644" t="s">
        <v>3336</v>
      </c>
      <c r="F2328" s="4" t="s">
        <v>2042</v>
      </c>
      <c r="G2328" s="4" t="s">
        <v>3696</v>
      </c>
    </row>
    <row r="2329" spans="2:7" x14ac:dyDescent="0.3">
      <c r="B2329" s="18" t="s">
        <v>517</v>
      </c>
      <c r="C2329" s="19" t="s">
        <v>517</v>
      </c>
      <c r="D2329" s="644" t="s">
        <v>3337</v>
      </c>
      <c r="E2329" s="644" t="s">
        <v>3337</v>
      </c>
      <c r="F2329" s="4">
        <v>0</v>
      </c>
      <c r="G2329" s="4">
        <v>0</v>
      </c>
    </row>
    <row r="2330" spans="2:7" x14ac:dyDescent="0.3">
      <c r="B2330" s="18" t="s">
        <v>517</v>
      </c>
      <c r="C2330" s="19" t="s">
        <v>517</v>
      </c>
      <c r="D2330" s="644" t="s">
        <v>3338</v>
      </c>
      <c r="E2330" s="644" t="s">
        <v>3338</v>
      </c>
      <c r="F2330" s="4">
        <v>0</v>
      </c>
      <c r="G2330" s="4">
        <v>0</v>
      </c>
    </row>
    <row r="2331" spans="2:7" x14ac:dyDescent="0.3">
      <c r="B2331" s="18" t="s">
        <v>517</v>
      </c>
      <c r="C2331" s="19" t="s">
        <v>517</v>
      </c>
      <c r="D2331" s="644" t="s">
        <v>3339</v>
      </c>
      <c r="E2331" s="644" t="s">
        <v>3339</v>
      </c>
      <c r="F2331" s="4">
        <v>0</v>
      </c>
      <c r="G2331" s="4">
        <v>0</v>
      </c>
    </row>
    <row r="2332" spans="2:7" x14ac:dyDescent="0.3">
      <c r="B2332" s="18" t="s">
        <v>517</v>
      </c>
      <c r="C2332" s="19" t="s">
        <v>517</v>
      </c>
      <c r="D2332" s="644" t="s">
        <v>3340</v>
      </c>
      <c r="E2332" s="644" t="s">
        <v>3340</v>
      </c>
      <c r="F2332" s="4">
        <v>0</v>
      </c>
      <c r="G2332" s="4" t="s">
        <v>496</v>
      </c>
    </row>
    <row r="2333" spans="2:7" x14ac:dyDescent="0.3">
      <c r="B2333" s="18" t="s">
        <v>517</v>
      </c>
      <c r="C2333" s="19" t="s">
        <v>517</v>
      </c>
      <c r="D2333" s="644" t="s">
        <v>3341</v>
      </c>
      <c r="E2333" s="644" t="s">
        <v>3341</v>
      </c>
      <c r="F2333" s="4">
        <v>0</v>
      </c>
      <c r="G2333" s="4">
        <v>0</v>
      </c>
    </row>
    <row r="2334" spans="2:7" x14ac:dyDescent="0.3">
      <c r="B2334" s="18" t="s">
        <v>517</v>
      </c>
      <c r="C2334" s="19" t="s">
        <v>517</v>
      </c>
      <c r="D2334" s="644" t="s">
        <v>3342</v>
      </c>
      <c r="E2334" s="644" t="s">
        <v>3342</v>
      </c>
      <c r="F2334" s="4">
        <v>0</v>
      </c>
      <c r="G2334" s="4">
        <v>0</v>
      </c>
    </row>
    <row r="2335" spans="2:7" x14ac:dyDescent="0.3">
      <c r="B2335" s="18" t="s">
        <v>517</v>
      </c>
      <c r="C2335" s="19" t="s">
        <v>517</v>
      </c>
      <c r="D2335" s="644" t="s">
        <v>3343</v>
      </c>
      <c r="E2335" s="644" t="s">
        <v>3343</v>
      </c>
      <c r="F2335" s="4">
        <v>0</v>
      </c>
      <c r="G2335" s="4">
        <v>0</v>
      </c>
    </row>
    <row r="2336" spans="2:7" x14ac:dyDescent="0.3">
      <c r="B2336" s="18" t="s">
        <v>517</v>
      </c>
      <c r="C2336" s="19" t="s">
        <v>517</v>
      </c>
      <c r="D2336" s="644" t="s">
        <v>3344</v>
      </c>
      <c r="E2336" s="644" t="s">
        <v>3344</v>
      </c>
      <c r="F2336" s="4">
        <v>0</v>
      </c>
      <c r="G2336" s="4">
        <v>0</v>
      </c>
    </row>
    <row r="2337" spans="2:7" x14ac:dyDescent="0.3">
      <c r="B2337" s="18" t="s">
        <v>517</v>
      </c>
      <c r="C2337" s="19" t="s">
        <v>517</v>
      </c>
      <c r="D2337" s="644" t="s">
        <v>3345</v>
      </c>
      <c r="E2337" s="644" t="s">
        <v>3345</v>
      </c>
      <c r="F2337" s="4">
        <v>0</v>
      </c>
      <c r="G2337" s="4">
        <v>0</v>
      </c>
    </row>
    <row r="2338" spans="2:7" x14ac:dyDescent="0.3">
      <c r="B2338" s="18" t="s">
        <v>517</v>
      </c>
      <c r="C2338" s="19" t="s">
        <v>517</v>
      </c>
      <c r="D2338" s="644" t="s">
        <v>3346</v>
      </c>
      <c r="E2338" s="644" t="s">
        <v>3346</v>
      </c>
      <c r="F2338" s="4">
        <v>0</v>
      </c>
      <c r="G2338" s="4">
        <v>0</v>
      </c>
    </row>
    <row r="2339" spans="2:7" x14ac:dyDescent="0.3">
      <c r="B2339" s="18" t="s">
        <v>517</v>
      </c>
      <c r="C2339" s="19" t="s">
        <v>517</v>
      </c>
      <c r="D2339" s="644" t="s">
        <v>3347</v>
      </c>
      <c r="E2339" s="644" t="s">
        <v>3347</v>
      </c>
      <c r="F2339" s="4">
        <v>0</v>
      </c>
      <c r="G2339" s="4">
        <v>0</v>
      </c>
    </row>
    <row r="2340" spans="2:7" x14ac:dyDescent="0.3">
      <c r="B2340" s="18" t="s">
        <v>517</v>
      </c>
      <c r="C2340" s="19" t="s">
        <v>517</v>
      </c>
      <c r="D2340" s="644" t="s">
        <v>3348</v>
      </c>
      <c r="E2340" s="644" t="s">
        <v>3348</v>
      </c>
      <c r="F2340" s="4">
        <v>0</v>
      </c>
      <c r="G2340" s="4">
        <v>0</v>
      </c>
    </row>
    <row r="2341" spans="2:7" x14ac:dyDescent="0.3">
      <c r="B2341" s="18" t="s">
        <v>517</v>
      </c>
      <c r="C2341" s="19" t="s">
        <v>517</v>
      </c>
      <c r="D2341" s="644" t="s">
        <v>3349</v>
      </c>
      <c r="E2341" s="644" t="s">
        <v>3349</v>
      </c>
      <c r="F2341" s="4">
        <v>0</v>
      </c>
      <c r="G2341" s="4">
        <v>0</v>
      </c>
    </row>
    <row r="2342" spans="2:7" x14ac:dyDescent="0.3">
      <c r="B2342" s="642" t="s">
        <v>3313</v>
      </c>
      <c r="C2342" s="642" t="s">
        <v>3313</v>
      </c>
      <c r="D2342" s="642" t="s">
        <v>3313</v>
      </c>
      <c r="E2342" s="642" t="s">
        <v>3313</v>
      </c>
      <c r="F2342" s="10" t="s">
        <v>2057</v>
      </c>
      <c r="G2342" s="10" t="s">
        <v>1163</v>
      </c>
    </row>
    <row r="2343" spans="2:7" x14ac:dyDescent="0.3">
      <c r="B2343" s="643" t="s">
        <v>517</v>
      </c>
      <c r="C2343" s="643" t="s">
        <v>517</v>
      </c>
      <c r="D2343" s="643" t="s">
        <v>517</v>
      </c>
      <c r="E2343" s="643" t="s">
        <v>517</v>
      </c>
      <c r="F2343" s="4" t="s">
        <v>517</v>
      </c>
      <c r="G2343" s="4" t="s">
        <v>517</v>
      </c>
    </row>
    <row r="2344" spans="2:7" x14ac:dyDescent="0.3">
      <c r="B2344" s="642" t="s">
        <v>3314</v>
      </c>
      <c r="C2344" s="642" t="s">
        <v>3314</v>
      </c>
      <c r="D2344" s="642" t="s">
        <v>3314</v>
      </c>
      <c r="E2344" s="642" t="s">
        <v>3314</v>
      </c>
      <c r="F2344" s="10" t="s">
        <v>517</v>
      </c>
      <c r="G2344" s="10" t="s">
        <v>517</v>
      </c>
    </row>
    <row r="2345" spans="2:7" x14ac:dyDescent="0.3">
      <c r="B2345" s="17" t="s">
        <v>517</v>
      </c>
      <c r="C2345" s="645" t="s">
        <v>3322</v>
      </c>
      <c r="D2345" s="645" t="s">
        <v>3322</v>
      </c>
      <c r="E2345" s="645" t="s">
        <v>3322</v>
      </c>
      <c r="F2345" s="10">
        <v>0</v>
      </c>
      <c r="G2345" s="10">
        <v>0</v>
      </c>
    </row>
    <row r="2346" spans="2:7" x14ac:dyDescent="0.3">
      <c r="B2346" s="18" t="s">
        <v>517</v>
      </c>
      <c r="C2346" s="19" t="s">
        <v>517</v>
      </c>
      <c r="D2346" s="644" t="s">
        <v>3350</v>
      </c>
      <c r="E2346" s="644" t="s">
        <v>3350</v>
      </c>
      <c r="F2346" s="4">
        <v>0</v>
      </c>
      <c r="G2346" s="4">
        <v>0</v>
      </c>
    </row>
    <row r="2347" spans="2:7" x14ac:dyDescent="0.3">
      <c r="B2347" s="18" t="s">
        <v>517</v>
      </c>
      <c r="C2347" s="19" t="s">
        <v>517</v>
      </c>
      <c r="D2347" s="644" t="s">
        <v>3351</v>
      </c>
      <c r="E2347" s="644" t="s">
        <v>3351</v>
      </c>
      <c r="F2347" s="4">
        <v>0</v>
      </c>
      <c r="G2347" s="4">
        <v>0</v>
      </c>
    </row>
    <row r="2348" spans="2:7" x14ac:dyDescent="0.3">
      <c r="B2348" s="18" t="s">
        <v>517</v>
      </c>
      <c r="C2348" s="19" t="s">
        <v>517</v>
      </c>
      <c r="D2348" s="644" t="s">
        <v>3352</v>
      </c>
      <c r="E2348" s="644" t="s">
        <v>3352</v>
      </c>
      <c r="F2348" s="4">
        <v>0</v>
      </c>
      <c r="G2348" s="4">
        <v>0</v>
      </c>
    </row>
    <row r="2349" spans="2:7" x14ac:dyDescent="0.3">
      <c r="B2349" s="643" t="s">
        <v>517</v>
      </c>
      <c r="C2349" s="643" t="s">
        <v>517</v>
      </c>
      <c r="D2349" s="643" t="s">
        <v>517</v>
      </c>
      <c r="E2349" s="643" t="s">
        <v>517</v>
      </c>
      <c r="F2349" s="4" t="s">
        <v>517</v>
      </c>
      <c r="G2349" s="4" t="s">
        <v>517</v>
      </c>
    </row>
    <row r="2350" spans="2:7" x14ac:dyDescent="0.3">
      <c r="B2350" s="17" t="s">
        <v>517</v>
      </c>
      <c r="C2350" s="645" t="s">
        <v>3323</v>
      </c>
      <c r="D2350" s="645" t="s">
        <v>3323</v>
      </c>
      <c r="E2350" s="645" t="s">
        <v>3323</v>
      </c>
      <c r="F2350" s="10" t="s">
        <v>2057</v>
      </c>
      <c r="G2350" s="10" t="s">
        <v>1163</v>
      </c>
    </row>
    <row r="2351" spans="2:7" x14ac:dyDescent="0.3">
      <c r="B2351" s="18" t="s">
        <v>517</v>
      </c>
      <c r="C2351" s="19" t="s">
        <v>517</v>
      </c>
      <c r="D2351" s="644" t="s">
        <v>3350</v>
      </c>
      <c r="E2351" s="644" t="s">
        <v>3350</v>
      </c>
      <c r="F2351" s="4">
        <v>0</v>
      </c>
      <c r="G2351" s="4">
        <v>0</v>
      </c>
    </row>
    <row r="2352" spans="2:7" x14ac:dyDescent="0.3">
      <c r="B2352" s="18" t="s">
        <v>517</v>
      </c>
      <c r="C2352" s="19" t="s">
        <v>517</v>
      </c>
      <c r="D2352" s="644" t="s">
        <v>3351</v>
      </c>
      <c r="E2352" s="644" t="s">
        <v>3351</v>
      </c>
      <c r="F2352" s="4" t="s">
        <v>2057</v>
      </c>
      <c r="G2352" s="4" t="s">
        <v>1163</v>
      </c>
    </row>
    <row r="2353" spans="2:7" x14ac:dyDescent="0.3">
      <c r="B2353" s="18" t="s">
        <v>517</v>
      </c>
      <c r="C2353" s="19" t="s">
        <v>517</v>
      </c>
      <c r="D2353" s="644" t="s">
        <v>3353</v>
      </c>
      <c r="E2353" s="644" t="s">
        <v>3353</v>
      </c>
      <c r="F2353" s="4">
        <v>0</v>
      </c>
      <c r="G2353" s="4">
        <v>0</v>
      </c>
    </row>
    <row r="2354" spans="2:7" x14ac:dyDescent="0.3">
      <c r="B2354" s="642" t="s">
        <v>3315</v>
      </c>
      <c r="C2354" s="642" t="s">
        <v>3315</v>
      </c>
      <c r="D2354" s="642" t="s">
        <v>3315</v>
      </c>
      <c r="E2354" s="642" t="s">
        <v>3315</v>
      </c>
      <c r="F2354" s="10" t="s">
        <v>3441</v>
      </c>
      <c r="G2354" s="10" t="s">
        <v>3697</v>
      </c>
    </row>
    <row r="2355" spans="2:7" x14ac:dyDescent="0.3">
      <c r="B2355" s="643" t="s">
        <v>517</v>
      </c>
      <c r="C2355" s="643" t="s">
        <v>517</v>
      </c>
      <c r="D2355" s="643" t="s">
        <v>517</v>
      </c>
      <c r="E2355" s="643" t="s">
        <v>517</v>
      </c>
      <c r="F2355" s="4" t="s">
        <v>517</v>
      </c>
      <c r="G2355" s="4" t="s">
        <v>517</v>
      </c>
    </row>
    <row r="2356" spans="2:7" x14ac:dyDescent="0.3">
      <c r="B2356" s="642" t="s">
        <v>3316</v>
      </c>
      <c r="C2356" s="642" t="s">
        <v>3316</v>
      </c>
      <c r="D2356" s="642" t="s">
        <v>3316</v>
      </c>
      <c r="E2356" s="642" t="s">
        <v>3316</v>
      </c>
      <c r="F2356" s="10" t="s">
        <v>517</v>
      </c>
      <c r="G2356" s="10" t="s">
        <v>517</v>
      </c>
    </row>
    <row r="2357" spans="2:7" x14ac:dyDescent="0.3">
      <c r="B2357" s="17" t="s">
        <v>517</v>
      </c>
      <c r="C2357" s="645" t="s">
        <v>3322</v>
      </c>
      <c r="D2357" s="645" t="s">
        <v>3322</v>
      </c>
      <c r="E2357" s="645" t="s">
        <v>3322</v>
      </c>
      <c r="F2357" s="10">
        <v>0</v>
      </c>
      <c r="G2357" s="10">
        <v>0</v>
      </c>
    </row>
    <row r="2358" spans="2:7" x14ac:dyDescent="0.3">
      <c r="B2358" s="18" t="s">
        <v>517</v>
      </c>
      <c r="C2358" s="19" t="s">
        <v>517</v>
      </c>
      <c r="D2358" s="644" t="s">
        <v>3354</v>
      </c>
      <c r="E2358" s="644" t="s">
        <v>3354</v>
      </c>
      <c r="F2358" s="4">
        <v>0</v>
      </c>
      <c r="G2358" s="4">
        <v>0</v>
      </c>
    </row>
    <row r="2359" spans="2:7" x14ac:dyDescent="0.3">
      <c r="B2359" s="18" t="s">
        <v>517</v>
      </c>
      <c r="C2359" s="19" t="s">
        <v>517</v>
      </c>
      <c r="D2359" s="19" t="s">
        <v>517</v>
      </c>
      <c r="E2359" s="20" t="s">
        <v>3358</v>
      </c>
      <c r="F2359" s="4">
        <v>0</v>
      </c>
      <c r="G2359" s="4">
        <v>0</v>
      </c>
    </row>
    <row r="2360" spans="2:7" x14ac:dyDescent="0.3">
      <c r="B2360" s="18" t="s">
        <v>517</v>
      </c>
      <c r="C2360" s="19" t="s">
        <v>517</v>
      </c>
      <c r="D2360" s="19" t="s">
        <v>517</v>
      </c>
      <c r="E2360" s="20" t="s">
        <v>3359</v>
      </c>
      <c r="F2360" s="4">
        <v>0</v>
      </c>
      <c r="G2360" s="4">
        <v>0</v>
      </c>
    </row>
    <row r="2361" spans="2:7" x14ac:dyDescent="0.3">
      <c r="B2361" s="18" t="s">
        <v>517</v>
      </c>
      <c r="C2361" s="19" t="s">
        <v>517</v>
      </c>
      <c r="D2361" s="644" t="s">
        <v>3355</v>
      </c>
      <c r="E2361" s="644" t="s">
        <v>3355</v>
      </c>
      <c r="F2361" s="4">
        <v>0</v>
      </c>
      <c r="G2361" s="4">
        <v>0</v>
      </c>
    </row>
    <row r="2362" spans="2:7" x14ac:dyDescent="0.3">
      <c r="B2362" s="643" t="s">
        <v>517</v>
      </c>
      <c r="C2362" s="643" t="s">
        <v>517</v>
      </c>
      <c r="D2362" s="643" t="s">
        <v>517</v>
      </c>
      <c r="E2362" s="643" t="s">
        <v>517</v>
      </c>
      <c r="F2362" s="4" t="s">
        <v>517</v>
      </c>
      <c r="G2362" s="4" t="s">
        <v>517</v>
      </c>
    </row>
    <row r="2363" spans="2:7" x14ac:dyDescent="0.3">
      <c r="B2363" s="17" t="s">
        <v>517</v>
      </c>
      <c r="C2363" s="645" t="s">
        <v>3323</v>
      </c>
      <c r="D2363" s="645" t="s">
        <v>3323</v>
      </c>
      <c r="E2363" s="645" t="s">
        <v>3323</v>
      </c>
      <c r="F2363" s="10">
        <v>0</v>
      </c>
      <c r="G2363" s="10">
        <v>0</v>
      </c>
    </row>
    <row r="2364" spans="2:7" x14ac:dyDescent="0.3">
      <c r="B2364" s="18" t="s">
        <v>517</v>
      </c>
      <c r="C2364" s="19" t="s">
        <v>517</v>
      </c>
      <c r="D2364" s="644" t="s">
        <v>3356</v>
      </c>
      <c r="E2364" s="644" t="s">
        <v>3356</v>
      </c>
      <c r="F2364" s="4">
        <v>0</v>
      </c>
      <c r="G2364" s="4">
        <v>0</v>
      </c>
    </row>
    <row r="2365" spans="2:7" x14ac:dyDescent="0.3">
      <c r="B2365" s="18" t="s">
        <v>517</v>
      </c>
      <c r="C2365" s="19" t="s">
        <v>517</v>
      </c>
      <c r="D2365" s="19" t="s">
        <v>517</v>
      </c>
      <c r="E2365" s="20" t="s">
        <v>3358</v>
      </c>
      <c r="F2365" s="4">
        <v>0</v>
      </c>
      <c r="G2365" s="4">
        <v>0</v>
      </c>
    </row>
    <row r="2366" spans="2:7" x14ac:dyDescent="0.3">
      <c r="B2366" s="18" t="s">
        <v>517</v>
      </c>
      <c r="C2366" s="19" t="s">
        <v>517</v>
      </c>
      <c r="D2366" s="19" t="s">
        <v>517</v>
      </c>
      <c r="E2366" s="20" t="s">
        <v>3359</v>
      </c>
      <c r="F2366" s="4">
        <v>0</v>
      </c>
      <c r="G2366" s="4">
        <v>0</v>
      </c>
    </row>
    <row r="2367" spans="2:7" x14ac:dyDescent="0.3">
      <c r="B2367" s="18" t="s">
        <v>517</v>
      </c>
      <c r="C2367" s="19" t="s">
        <v>517</v>
      </c>
      <c r="D2367" s="644" t="s">
        <v>3357</v>
      </c>
      <c r="E2367" s="644" t="s">
        <v>3357</v>
      </c>
      <c r="F2367" s="4">
        <v>0</v>
      </c>
      <c r="G2367" s="4">
        <v>0</v>
      </c>
    </row>
    <row r="2368" spans="2:7" x14ac:dyDescent="0.3">
      <c r="B2368" s="642" t="s">
        <v>3317</v>
      </c>
      <c r="C2368" s="642" t="s">
        <v>3317</v>
      </c>
      <c r="D2368" s="642" t="s">
        <v>3317</v>
      </c>
      <c r="E2368" s="642" t="s">
        <v>3317</v>
      </c>
      <c r="F2368" s="10">
        <v>0</v>
      </c>
      <c r="G2368" s="10">
        <v>0</v>
      </c>
    </row>
    <row r="2369" spans="2:8" x14ac:dyDescent="0.3">
      <c r="B2369" s="643" t="s">
        <v>517</v>
      </c>
      <c r="C2369" s="643" t="s">
        <v>517</v>
      </c>
      <c r="D2369" s="643" t="s">
        <v>517</v>
      </c>
      <c r="E2369" s="643" t="s">
        <v>517</v>
      </c>
      <c r="F2369" s="4" t="s">
        <v>517</v>
      </c>
      <c r="G2369" s="4" t="s">
        <v>517</v>
      </c>
    </row>
    <row r="2370" spans="2:8" x14ac:dyDescent="0.3">
      <c r="B2370" s="642" t="s">
        <v>3318</v>
      </c>
      <c r="C2370" s="642" t="s">
        <v>3318</v>
      </c>
      <c r="D2370" s="642" t="s">
        <v>3318</v>
      </c>
      <c r="E2370" s="642" t="s">
        <v>3318</v>
      </c>
      <c r="F2370" s="10">
        <v>0</v>
      </c>
      <c r="G2370" s="10">
        <v>0</v>
      </c>
    </row>
    <row r="2371" spans="2:8" x14ac:dyDescent="0.3">
      <c r="B2371" s="643" t="s">
        <v>517</v>
      </c>
      <c r="C2371" s="643" t="s">
        <v>517</v>
      </c>
      <c r="D2371" s="643" t="s">
        <v>517</v>
      </c>
      <c r="E2371" s="643" t="s">
        <v>517</v>
      </c>
      <c r="F2371" s="4" t="s">
        <v>517</v>
      </c>
      <c r="G2371" s="4" t="s">
        <v>517</v>
      </c>
    </row>
    <row r="2372" spans="2:8" x14ac:dyDescent="0.3">
      <c r="B2372" s="642" t="s">
        <v>3319</v>
      </c>
      <c r="C2372" s="642" t="s">
        <v>3319</v>
      </c>
      <c r="D2372" s="642" t="s">
        <v>3319</v>
      </c>
      <c r="E2372" s="642" t="s">
        <v>3319</v>
      </c>
      <c r="F2372" s="10">
        <v>0</v>
      </c>
      <c r="G2372" s="10">
        <v>0</v>
      </c>
    </row>
    <row r="2373" spans="2:8" x14ac:dyDescent="0.3">
      <c r="B2373" s="643" t="s">
        <v>517</v>
      </c>
      <c r="C2373" s="643" t="s">
        <v>517</v>
      </c>
      <c r="D2373" s="643" t="s">
        <v>517</v>
      </c>
      <c r="E2373" s="643" t="s">
        <v>517</v>
      </c>
      <c r="F2373" s="4" t="s">
        <v>517</v>
      </c>
      <c r="G2373" s="4" t="s">
        <v>517</v>
      </c>
    </row>
    <row r="2374" spans="2:8" x14ac:dyDescent="0.3">
      <c r="B2374" s="642" t="s">
        <v>3320</v>
      </c>
      <c r="C2374" s="642" t="s">
        <v>3320</v>
      </c>
      <c r="D2374" s="642" t="s">
        <v>3320</v>
      </c>
      <c r="E2374" s="642" t="s">
        <v>3320</v>
      </c>
      <c r="F2374" s="10">
        <v>0</v>
      </c>
      <c r="G2374" s="10">
        <v>0</v>
      </c>
    </row>
    <row r="2375" spans="2:8" x14ac:dyDescent="0.3">
      <c r="B2375" s="643" t="s">
        <v>517</v>
      </c>
      <c r="C2375" s="643" t="s">
        <v>517</v>
      </c>
      <c r="D2375" s="643" t="s">
        <v>517</v>
      </c>
      <c r="E2375" s="643" t="s">
        <v>517</v>
      </c>
      <c r="F2375" s="4" t="s">
        <v>517</v>
      </c>
      <c r="G2375" s="4" t="s">
        <v>517</v>
      </c>
    </row>
    <row r="2376" spans="2:8" x14ac:dyDescent="0.3">
      <c r="B2376" s="21" t="s">
        <v>517</v>
      </c>
      <c r="C2376" s="21" t="s">
        <v>517</v>
      </c>
      <c r="D2376" s="21" t="s">
        <v>517</v>
      </c>
      <c r="E2376" s="21" t="s">
        <v>517</v>
      </c>
      <c r="F2376" s="24" t="s">
        <v>517</v>
      </c>
      <c r="G2376" s="24" t="s">
        <v>517</v>
      </c>
    </row>
    <row r="2377" spans="2:8" x14ac:dyDescent="0.3">
      <c r="B2377" s="22" t="s">
        <v>517</v>
      </c>
      <c r="C2377" s="22" t="s">
        <v>517</v>
      </c>
      <c r="D2377" s="22" t="s">
        <v>517</v>
      </c>
      <c r="E2377" s="22" t="s">
        <v>517</v>
      </c>
      <c r="F2377" s="25" t="s">
        <v>517</v>
      </c>
      <c r="G2377" s="25" t="s">
        <v>517</v>
      </c>
    </row>
    <row r="2378" spans="2:8" x14ac:dyDescent="0.3">
      <c r="B2378" s="23" t="s">
        <v>517</v>
      </c>
      <c r="C2378" s="23" t="s">
        <v>517</v>
      </c>
      <c r="D2378" s="23" t="s">
        <v>517</v>
      </c>
      <c r="E2378" s="23" t="s">
        <v>517</v>
      </c>
      <c r="F2378" s="26" t="s">
        <v>517</v>
      </c>
      <c r="G2378" s="26" t="s">
        <v>517</v>
      </c>
    </row>
    <row r="2379" spans="2:8" x14ac:dyDescent="0.3">
      <c r="B2379" s="646" t="s">
        <v>34</v>
      </c>
      <c r="C2379" s="646" t="s">
        <v>34</v>
      </c>
      <c r="D2379" s="646" t="s">
        <v>34</v>
      </c>
      <c r="E2379" s="646" t="s">
        <v>34</v>
      </c>
      <c r="F2379" s="646" t="s">
        <v>34</v>
      </c>
      <c r="G2379" s="646" t="s">
        <v>34</v>
      </c>
      <c r="H2379" s="27"/>
    </row>
    <row r="2380" spans="2:8" x14ac:dyDescent="0.3">
      <c r="B2380" s="647" t="s">
        <v>3308</v>
      </c>
      <c r="C2380" s="647" t="s">
        <v>3308</v>
      </c>
      <c r="D2380" s="647" t="s">
        <v>3308</v>
      </c>
      <c r="E2380" s="647" t="s">
        <v>3308</v>
      </c>
      <c r="F2380" s="647" t="s">
        <v>3308</v>
      </c>
      <c r="G2380" s="647" t="s">
        <v>3308</v>
      </c>
      <c r="H2380" s="27"/>
    </row>
    <row r="2381" spans="2:8" x14ac:dyDescent="0.3">
      <c r="B2381" s="647" t="s">
        <v>3309</v>
      </c>
      <c r="C2381" s="647" t="s">
        <v>3309</v>
      </c>
      <c r="D2381" s="647" t="s">
        <v>3309</v>
      </c>
      <c r="E2381" s="647" t="s">
        <v>3309</v>
      </c>
      <c r="F2381" s="647" t="s">
        <v>3309</v>
      </c>
      <c r="G2381" s="647" t="s">
        <v>3309</v>
      </c>
      <c r="H2381" s="27"/>
    </row>
    <row r="2382" spans="2:8" x14ac:dyDescent="0.3">
      <c r="B2382" s="648" t="s">
        <v>3310</v>
      </c>
      <c r="C2382" s="648" t="s">
        <v>3310</v>
      </c>
      <c r="D2382" s="648" t="s">
        <v>3310</v>
      </c>
      <c r="E2382" s="648" t="s">
        <v>3310</v>
      </c>
      <c r="F2382" s="648" t="s">
        <v>3310</v>
      </c>
      <c r="G2382" s="648" t="s">
        <v>3310</v>
      </c>
      <c r="H2382" s="27"/>
    </row>
    <row r="2383" spans="2:8" x14ac:dyDescent="0.3">
      <c r="B2383" s="641" t="s">
        <v>3311</v>
      </c>
      <c r="C2383" s="641" t="s">
        <v>3311</v>
      </c>
      <c r="D2383" s="641" t="s">
        <v>3311</v>
      </c>
      <c r="E2383" s="641" t="s">
        <v>3311</v>
      </c>
      <c r="F2383" s="14">
        <v>2026</v>
      </c>
      <c r="G2383" s="14">
        <v>2025</v>
      </c>
    </row>
    <row r="2384" spans="2:8" x14ac:dyDescent="0.3">
      <c r="B2384" s="642" t="s">
        <v>3312</v>
      </c>
      <c r="C2384" s="642" t="s">
        <v>3312</v>
      </c>
      <c r="D2384" s="642" t="s">
        <v>3312</v>
      </c>
      <c r="E2384" s="642" t="s">
        <v>3312</v>
      </c>
      <c r="F2384" s="10" t="s">
        <v>517</v>
      </c>
      <c r="G2384" s="10" t="s">
        <v>517</v>
      </c>
    </row>
    <row r="2385" spans="2:7" x14ac:dyDescent="0.3">
      <c r="B2385" s="17" t="s">
        <v>517</v>
      </c>
      <c r="C2385" s="645" t="s">
        <v>3322</v>
      </c>
      <c r="D2385" s="645" t="s">
        <v>3322</v>
      </c>
      <c r="E2385" s="645" t="s">
        <v>3322</v>
      </c>
      <c r="F2385" s="10" t="s">
        <v>87</v>
      </c>
      <c r="G2385" s="10" t="s">
        <v>3698</v>
      </c>
    </row>
    <row r="2386" spans="2:7" x14ac:dyDescent="0.3">
      <c r="B2386" s="18" t="s">
        <v>517</v>
      </c>
      <c r="C2386" s="19" t="s">
        <v>517</v>
      </c>
      <c r="D2386" s="644" t="s">
        <v>3324</v>
      </c>
      <c r="E2386" s="644" t="s">
        <v>3324</v>
      </c>
      <c r="F2386" s="4">
        <v>0</v>
      </c>
      <c r="G2386" s="4">
        <v>0</v>
      </c>
    </row>
    <row r="2387" spans="2:7" x14ac:dyDescent="0.3">
      <c r="B2387" s="18" t="s">
        <v>517</v>
      </c>
      <c r="C2387" s="19" t="s">
        <v>517</v>
      </c>
      <c r="D2387" s="644" t="s">
        <v>3325</v>
      </c>
      <c r="E2387" s="644" t="s">
        <v>3325</v>
      </c>
      <c r="F2387" s="4">
        <v>0</v>
      </c>
      <c r="G2387" s="4">
        <v>0</v>
      </c>
    </row>
    <row r="2388" spans="2:7" x14ac:dyDescent="0.3">
      <c r="B2388" s="18" t="s">
        <v>517</v>
      </c>
      <c r="C2388" s="19" t="s">
        <v>517</v>
      </c>
      <c r="D2388" s="644" t="s">
        <v>3326</v>
      </c>
      <c r="E2388" s="644" t="s">
        <v>3326</v>
      </c>
      <c r="F2388" s="4">
        <v>0</v>
      </c>
      <c r="G2388" s="4">
        <v>0</v>
      </c>
    </row>
    <row r="2389" spans="2:7" x14ac:dyDescent="0.3">
      <c r="B2389" s="18" t="s">
        <v>517</v>
      </c>
      <c r="C2389" s="19" t="s">
        <v>517</v>
      </c>
      <c r="D2389" s="644" t="s">
        <v>3327</v>
      </c>
      <c r="E2389" s="644" t="s">
        <v>3327</v>
      </c>
      <c r="F2389" s="4">
        <v>0</v>
      </c>
      <c r="G2389" s="4">
        <v>0</v>
      </c>
    </row>
    <row r="2390" spans="2:7" x14ac:dyDescent="0.3">
      <c r="B2390" s="18" t="s">
        <v>517</v>
      </c>
      <c r="C2390" s="19" t="s">
        <v>517</v>
      </c>
      <c r="D2390" s="644" t="s">
        <v>3328</v>
      </c>
      <c r="E2390" s="644" t="s">
        <v>3328</v>
      </c>
      <c r="F2390" s="4">
        <v>0</v>
      </c>
      <c r="G2390" s="4">
        <v>0</v>
      </c>
    </row>
    <row r="2391" spans="2:7" x14ac:dyDescent="0.3">
      <c r="B2391" s="18" t="s">
        <v>517</v>
      </c>
      <c r="C2391" s="19" t="s">
        <v>517</v>
      </c>
      <c r="D2391" s="644" t="s">
        <v>3329</v>
      </c>
      <c r="E2391" s="644" t="s">
        <v>3329</v>
      </c>
      <c r="F2391" s="4">
        <v>0</v>
      </c>
      <c r="G2391" s="4">
        <v>0</v>
      </c>
    </row>
    <row r="2392" spans="2:7" x14ac:dyDescent="0.3">
      <c r="B2392" s="18" t="s">
        <v>517</v>
      </c>
      <c r="C2392" s="19" t="s">
        <v>517</v>
      </c>
      <c r="D2392" s="644" t="s">
        <v>3330</v>
      </c>
      <c r="E2392" s="644" t="s">
        <v>3330</v>
      </c>
      <c r="F2392" s="4" t="s">
        <v>3442</v>
      </c>
      <c r="G2392" s="4" t="s">
        <v>3699</v>
      </c>
    </row>
    <row r="2393" spans="2:7" x14ac:dyDescent="0.3">
      <c r="B2393" s="18" t="s">
        <v>517</v>
      </c>
      <c r="C2393" s="19" t="s">
        <v>517</v>
      </c>
      <c r="D2393" s="644" t="s">
        <v>3331</v>
      </c>
      <c r="E2393" s="644" t="s">
        <v>3331</v>
      </c>
      <c r="F2393" s="4">
        <v>0</v>
      </c>
      <c r="G2393" s="4">
        <v>0</v>
      </c>
    </row>
    <row r="2394" spans="2:7" x14ac:dyDescent="0.3">
      <c r="B2394" s="18" t="s">
        <v>517</v>
      </c>
      <c r="C2394" s="19" t="s">
        <v>517</v>
      </c>
      <c r="D2394" s="644" t="s">
        <v>3332</v>
      </c>
      <c r="E2394" s="644" t="s">
        <v>3332</v>
      </c>
      <c r="F2394" s="4" t="s">
        <v>3443</v>
      </c>
      <c r="G2394" s="4" t="s">
        <v>3700</v>
      </c>
    </row>
    <row r="2395" spans="2:7" x14ac:dyDescent="0.3">
      <c r="B2395" s="18" t="s">
        <v>517</v>
      </c>
      <c r="C2395" s="19" t="s">
        <v>517</v>
      </c>
      <c r="D2395" s="644" t="s">
        <v>3333</v>
      </c>
      <c r="E2395" s="644" t="s">
        <v>3333</v>
      </c>
      <c r="F2395" s="4">
        <v>0</v>
      </c>
      <c r="G2395" s="4">
        <v>0</v>
      </c>
    </row>
    <row r="2396" spans="2:7" x14ac:dyDescent="0.3">
      <c r="B2396" s="643" t="s">
        <v>517</v>
      </c>
      <c r="C2396" s="643" t="s">
        <v>517</v>
      </c>
      <c r="D2396" s="643" t="s">
        <v>517</v>
      </c>
      <c r="E2396" s="643" t="s">
        <v>517</v>
      </c>
      <c r="F2396" s="4" t="s">
        <v>517</v>
      </c>
      <c r="G2396" s="4" t="s">
        <v>517</v>
      </c>
    </row>
    <row r="2397" spans="2:7" x14ac:dyDescent="0.3">
      <c r="B2397" s="17" t="s">
        <v>517</v>
      </c>
      <c r="C2397" s="645" t="s">
        <v>3323</v>
      </c>
      <c r="D2397" s="645" t="s">
        <v>3323</v>
      </c>
      <c r="E2397" s="645" t="s">
        <v>3323</v>
      </c>
      <c r="F2397" s="10" t="s">
        <v>2944</v>
      </c>
      <c r="G2397" s="10" t="s">
        <v>3701</v>
      </c>
    </row>
    <row r="2398" spans="2:7" x14ac:dyDescent="0.3">
      <c r="B2398" s="18" t="s">
        <v>517</v>
      </c>
      <c r="C2398" s="19" t="s">
        <v>517</v>
      </c>
      <c r="D2398" s="644" t="s">
        <v>3334</v>
      </c>
      <c r="E2398" s="644" t="s">
        <v>3334</v>
      </c>
      <c r="F2398" s="4" t="s">
        <v>2062</v>
      </c>
      <c r="G2398" s="4" t="s">
        <v>3702</v>
      </c>
    </row>
    <row r="2399" spans="2:7" x14ac:dyDescent="0.3">
      <c r="B2399" s="18" t="s">
        <v>517</v>
      </c>
      <c r="C2399" s="19" t="s">
        <v>517</v>
      </c>
      <c r="D2399" s="644" t="s">
        <v>3335</v>
      </c>
      <c r="E2399" s="644" t="s">
        <v>3335</v>
      </c>
      <c r="F2399" s="4" t="s">
        <v>2074</v>
      </c>
      <c r="G2399" s="4" t="s">
        <v>3703</v>
      </c>
    </row>
    <row r="2400" spans="2:7" x14ac:dyDescent="0.3">
      <c r="B2400" s="18" t="s">
        <v>517</v>
      </c>
      <c r="C2400" s="19" t="s">
        <v>517</v>
      </c>
      <c r="D2400" s="644" t="s">
        <v>3336</v>
      </c>
      <c r="E2400" s="644" t="s">
        <v>3336</v>
      </c>
      <c r="F2400" s="4" t="s">
        <v>2096</v>
      </c>
      <c r="G2400" s="4" t="s">
        <v>3704</v>
      </c>
    </row>
    <row r="2401" spans="2:7" x14ac:dyDescent="0.3">
      <c r="B2401" s="18" t="s">
        <v>517</v>
      </c>
      <c r="C2401" s="19" t="s">
        <v>517</v>
      </c>
      <c r="D2401" s="644" t="s">
        <v>3337</v>
      </c>
      <c r="E2401" s="644" t="s">
        <v>3337</v>
      </c>
      <c r="F2401" s="4">
        <v>0</v>
      </c>
      <c r="G2401" s="4">
        <v>0</v>
      </c>
    </row>
    <row r="2402" spans="2:7" x14ac:dyDescent="0.3">
      <c r="B2402" s="18" t="s">
        <v>517</v>
      </c>
      <c r="C2402" s="19" t="s">
        <v>517</v>
      </c>
      <c r="D2402" s="644" t="s">
        <v>3338</v>
      </c>
      <c r="E2402" s="644" t="s">
        <v>3338</v>
      </c>
      <c r="F2402" s="4">
        <v>0</v>
      </c>
      <c r="G2402" s="4">
        <v>0</v>
      </c>
    </row>
    <row r="2403" spans="2:7" x14ac:dyDescent="0.3">
      <c r="B2403" s="18" t="s">
        <v>517</v>
      </c>
      <c r="C2403" s="19" t="s">
        <v>517</v>
      </c>
      <c r="D2403" s="644" t="s">
        <v>3339</v>
      </c>
      <c r="E2403" s="644" t="s">
        <v>3339</v>
      </c>
      <c r="F2403" s="4" t="s">
        <v>2126</v>
      </c>
      <c r="G2403" s="4" t="s">
        <v>3705</v>
      </c>
    </row>
    <row r="2404" spans="2:7" x14ac:dyDescent="0.3">
      <c r="B2404" s="18" t="s">
        <v>517</v>
      </c>
      <c r="C2404" s="19" t="s">
        <v>517</v>
      </c>
      <c r="D2404" s="644" t="s">
        <v>3340</v>
      </c>
      <c r="E2404" s="644" t="s">
        <v>3340</v>
      </c>
      <c r="F2404" s="4" t="s">
        <v>2127</v>
      </c>
      <c r="G2404" s="4" t="s">
        <v>1577</v>
      </c>
    </row>
    <row r="2405" spans="2:7" x14ac:dyDescent="0.3">
      <c r="B2405" s="18" t="s">
        <v>517</v>
      </c>
      <c r="C2405" s="19" t="s">
        <v>517</v>
      </c>
      <c r="D2405" s="644" t="s">
        <v>3341</v>
      </c>
      <c r="E2405" s="644" t="s">
        <v>3341</v>
      </c>
      <c r="F2405" s="4">
        <v>0</v>
      </c>
      <c r="G2405" s="4">
        <v>0</v>
      </c>
    </row>
    <row r="2406" spans="2:7" x14ac:dyDescent="0.3">
      <c r="B2406" s="18" t="s">
        <v>517</v>
      </c>
      <c r="C2406" s="19" t="s">
        <v>517</v>
      </c>
      <c r="D2406" s="644" t="s">
        <v>3342</v>
      </c>
      <c r="E2406" s="644" t="s">
        <v>3342</v>
      </c>
      <c r="F2406" s="4">
        <v>0</v>
      </c>
      <c r="G2406" s="4">
        <v>0</v>
      </c>
    </row>
    <row r="2407" spans="2:7" x14ac:dyDescent="0.3">
      <c r="B2407" s="18" t="s">
        <v>517</v>
      </c>
      <c r="C2407" s="19" t="s">
        <v>517</v>
      </c>
      <c r="D2407" s="644" t="s">
        <v>3343</v>
      </c>
      <c r="E2407" s="644" t="s">
        <v>3343</v>
      </c>
      <c r="F2407" s="4">
        <v>0</v>
      </c>
      <c r="G2407" s="4">
        <v>0</v>
      </c>
    </row>
    <row r="2408" spans="2:7" x14ac:dyDescent="0.3">
      <c r="B2408" s="18" t="s">
        <v>517</v>
      </c>
      <c r="C2408" s="19" t="s">
        <v>517</v>
      </c>
      <c r="D2408" s="644" t="s">
        <v>3344</v>
      </c>
      <c r="E2408" s="644" t="s">
        <v>3344</v>
      </c>
      <c r="F2408" s="4">
        <v>0</v>
      </c>
      <c r="G2408" s="4">
        <v>0</v>
      </c>
    </row>
    <row r="2409" spans="2:7" x14ac:dyDescent="0.3">
      <c r="B2409" s="18" t="s">
        <v>517</v>
      </c>
      <c r="C2409" s="19" t="s">
        <v>517</v>
      </c>
      <c r="D2409" s="644" t="s">
        <v>3345</v>
      </c>
      <c r="E2409" s="644" t="s">
        <v>3345</v>
      </c>
      <c r="F2409" s="4">
        <v>0</v>
      </c>
      <c r="G2409" s="4">
        <v>0</v>
      </c>
    </row>
    <row r="2410" spans="2:7" x14ac:dyDescent="0.3">
      <c r="B2410" s="18" t="s">
        <v>517</v>
      </c>
      <c r="C2410" s="19" t="s">
        <v>517</v>
      </c>
      <c r="D2410" s="644" t="s">
        <v>3346</v>
      </c>
      <c r="E2410" s="644" t="s">
        <v>3346</v>
      </c>
      <c r="F2410" s="4">
        <v>0</v>
      </c>
      <c r="G2410" s="4">
        <v>0</v>
      </c>
    </row>
    <row r="2411" spans="2:7" x14ac:dyDescent="0.3">
      <c r="B2411" s="18" t="s">
        <v>517</v>
      </c>
      <c r="C2411" s="19" t="s">
        <v>517</v>
      </c>
      <c r="D2411" s="644" t="s">
        <v>3347</v>
      </c>
      <c r="E2411" s="644" t="s">
        <v>3347</v>
      </c>
      <c r="F2411" s="4">
        <v>0</v>
      </c>
      <c r="G2411" s="4">
        <v>0</v>
      </c>
    </row>
    <row r="2412" spans="2:7" x14ac:dyDescent="0.3">
      <c r="B2412" s="18" t="s">
        <v>517</v>
      </c>
      <c r="C2412" s="19" t="s">
        <v>517</v>
      </c>
      <c r="D2412" s="644" t="s">
        <v>3348</v>
      </c>
      <c r="E2412" s="644" t="s">
        <v>3348</v>
      </c>
      <c r="F2412" s="4">
        <v>0</v>
      </c>
      <c r="G2412" s="4">
        <v>0</v>
      </c>
    </row>
    <row r="2413" spans="2:7" x14ac:dyDescent="0.3">
      <c r="B2413" s="18" t="s">
        <v>517</v>
      </c>
      <c r="C2413" s="19" t="s">
        <v>517</v>
      </c>
      <c r="D2413" s="644" t="s">
        <v>3349</v>
      </c>
      <c r="E2413" s="644" t="s">
        <v>3349</v>
      </c>
      <c r="F2413" s="4">
        <v>0</v>
      </c>
      <c r="G2413" s="4">
        <v>0</v>
      </c>
    </row>
    <row r="2414" spans="2:7" x14ac:dyDescent="0.3">
      <c r="B2414" s="642" t="s">
        <v>3313</v>
      </c>
      <c r="C2414" s="642" t="s">
        <v>3313</v>
      </c>
      <c r="D2414" s="642" t="s">
        <v>3313</v>
      </c>
      <c r="E2414" s="642" t="s">
        <v>3313</v>
      </c>
      <c r="F2414" s="10" t="s">
        <v>2128</v>
      </c>
      <c r="G2414" s="10" t="s">
        <v>3706</v>
      </c>
    </row>
    <row r="2415" spans="2:7" x14ac:dyDescent="0.3">
      <c r="B2415" s="643" t="s">
        <v>517</v>
      </c>
      <c r="C2415" s="643" t="s">
        <v>517</v>
      </c>
      <c r="D2415" s="643" t="s">
        <v>517</v>
      </c>
      <c r="E2415" s="643" t="s">
        <v>517</v>
      </c>
      <c r="F2415" s="4" t="s">
        <v>517</v>
      </c>
      <c r="G2415" s="4" t="s">
        <v>517</v>
      </c>
    </row>
    <row r="2416" spans="2:7" x14ac:dyDescent="0.3">
      <c r="B2416" s="642" t="s">
        <v>3314</v>
      </c>
      <c r="C2416" s="642" t="s">
        <v>3314</v>
      </c>
      <c r="D2416" s="642" t="s">
        <v>3314</v>
      </c>
      <c r="E2416" s="642" t="s">
        <v>3314</v>
      </c>
      <c r="F2416" s="10" t="s">
        <v>517</v>
      </c>
      <c r="G2416" s="10" t="s">
        <v>517</v>
      </c>
    </row>
    <row r="2417" spans="2:7" x14ac:dyDescent="0.3">
      <c r="B2417" s="17" t="s">
        <v>517</v>
      </c>
      <c r="C2417" s="645" t="s">
        <v>3322</v>
      </c>
      <c r="D2417" s="645" t="s">
        <v>3322</v>
      </c>
      <c r="E2417" s="645" t="s">
        <v>3322</v>
      </c>
      <c r="F2417" s="10">
        <v>0</v>
      </c>
      <c r="G2417" s="10">
        <v>0</v>
      </c>
    </row>
    <row r="2418" spans="2:7" x14ac:dyDescent="0.3">
      <c r="B2418" s="18" t="s">
        <v>517</v>
      </c>
      <c r="C2418" s="19" t="s">
        <v>517</v>
      </c>
      <c r="D2418" s="644" t="s">
        <v>3350</v>
      </c>
      <c r="E2418" s="644" t="s">
        <v>3350</v>
      </c>
      <c r="F2418" s="4">
        <v>0</v>
      </c>
      <c r="G2418" s="4">
        <v>0</v>
      </c>
    </row>
    <row r="2419" spans="2:7" x14ac:dyDescent="0.3">
      <c r="B2419" s="18" t="s">
        <v>517</v>
      </c>
      <c r="C2419" s="19" t="s">
        <v>517</v>
      </c>
      <c r="D2419" s="644" t="s">
        <v>3351</v>
      </c>
      <c r="E2419" s="644" t="s">
        <v>3351</v>
      </c>
      <c r="F2419" s="4">
        <v>0</v>
      </c>
      <c r="G2419" s="4">
        <v>0</v>
      </c>
    </row>
    <row r="2420" spans="2:7" x14ac:dyDescent="0.3">
      <c r="B2420" s="18" t="s">
        <v>517</v>
      </c>
      <c r="C2420" s="19" t="s">
        <v>517</v>
      </c>
      <c r="D2420" s="644" t="s">
        <v>3352</v>
      </c>
      <c r="E2420" s="644" t="s">
        <v>3352</v>
      </c>
      <c r="F2420" s="4">
        <v>0</v>
      </c>
      <c r="G2420" s="4">
        <v>0</v>
      </c>
    </row>
    <row r="2421" spans="2:7" x14ac:dyDescent="0.3">
      <c r="B2421" s="643" t="s">
        <v>517</v>
      </c>
      <c r="C2421" s="643" t="s">
        <v>517</v>
      </c>
      <c r="D2421" s="643" t="s">
        <v>517</v>
      </c>
      <c r="E2421" s="643" t="s">
        <v>517</v>
      </c>
      <c r="F2421" s="4" t="s">
        <v>517</v>
      </c>
      <c r="G2421" s="4" t="s">
        <v>517</v>
      </c>
    </row>
    <row r="2422" spans="2:7" x14ac:dyDescent="0.3">
      <c r="B2422" s="17" t="s">
        <v>517</v>
      </c>
      <c r="C2422" s="645" t="s">
        <v>3323</v>
      </c>
      <c r="D2422" s="645" t="s">
        <v>3323</v>
      </c>
      <c r="E2422" s="645" t="s">
        <v>3323</v>
      </c>
      <c r="F2422" s="10" t="s">
        <v>2128</v>
      </c>
      <c r="G2422" s="10" t="s">
        <v>3706</v>
      </c>
    </row>
    <row r="2423" spans="2:7" x14ac:dyDescent="0.3">
      <c r="B2423" s="18" t="s">
        <v>517</v>
      </c>
      <c r="C2423" s="19" t="s">
        <v>517</v>
      </c>
      <c r="D2423" s="644" t="s">
        <v>3350</v>
      </c>
      <c r="E2423" s="644" t="s">
        <v>3350</v>
      </c>
      <c r="F2423" s="4">
        <v>0</v>
      </c>
      <c r="G2423" s="4">
        <v>0</v>
      </c>
    </row>
    <row r="2424" spans="2:7" x14ac:dyDescent="0.3">
      <c r="B2424" s="18" t="s">
        <v>517</v>
      </c>
      <c r="C2424" s="19" t="s">
        <v>517</v>
      </c>
      <c r="D2424" s="644" t="s">
        <v>3351</v>
      </c>
      <c r="E2424" s="644" t="s">
        <v>3351</v>
      </c>
      <c r="F2424" s="4" t="s">
        <v>2128</v>
      </c>
      <c r="G2424" s="4" t="s">
        <v>3707</v>
      </c>
    </row>
    <row r="2425" spans="2:7" x14ac:dyDescent="0.3">
      <c r="B2425" s="18" t="s">
        <v>517</v>
      </c>
      <c r="C2425" s="19" t="s">
        <v>517</v>
      </c>
      <c r="D2425" s="644" t="s">
        <v>3353</v>
      </c>
      <c r="E2425" s="644" t="s">
        <v>3353</v>
      </c>
      <c r="F2425" s="4">
        <v>0</v>
      </c>
      <c r="G2425" s="4" t="s">
        <v>763</v>
      </c>
    </row>
    <row r="2426" spans="2:7" x14ac:dyDescent="0.3">
      <c r="B2426" s="642" t="s">
        <v>3315</v>
      </c>
      <c r="C2426" s="642" t="s">
        <v>3315</v>
      </c>
      <c r="D2426" s="642" t="s">
        <v>3315</v>
      </c>
      <c r="E2426" s="642" t="s">
        <v>3315</v>
      </c>
      <c r="F2426" s="10" t="s">
        <v>3444</v>
      </c>
      <c r="G2426" s="10" t="s">
        <v>3708</v>
      </c>
    </row>
    <row r="2427" spans="2:7" x14ac:dyDescent="0.3">
      <c r="B2427" s="643" t="s">
        <v>517</v>
      </c>
      <c r="C2427" s="643" t="s">
        <v>517</v>
      </c>
      <c r="D2427" s="643" t="s">
        <v>517</v>
      </c>
      <c r="E2427" s="643" t="s">
        <v>517</v>
      </c>
      <c r="F2427" s="4" t="s">
        <v>517</v>
      </c>
      <c r="G2427" s="4" t="s">
        <v>517</v>
      </c>
    </row>
    <row r="2428" spans="2:7" x14ac:dyDescent="0.3">
      <c r="B2428" s="642" t="s">
        <v>3316</v>
      </c>
      <c r="C2428" s="642" t="s">
        <v>3316</v>
      </c>
      <c r="D2428" s="642" t="s">
        <v>3316</v>
      </c>
      <c r="E2428" s="642" t="s">
        <v>3316</v>
      </c>
      <c r="F2428" s="10" t="s">
        <v>517</v>
      </c>
      <c r="G2428" s="10" t="s">
        <v>517</v>
      </c>
    </row>
    <row r="2429" spans="2:7" x14ac:dyDescent="0.3">
      <c r="B2429" s="17" t="s">
        <v>517</v>
      </c>
      <c r="C2429" s="645" t="s">
        <v>3322</v>
      </c>
      <c r="D2429" s="645" t="s">
        <v>3322</v>
      </c>
      <c r="E2429" s="645" t="s">
        <v>3322</v>
      </c>
      <c r="F2429" s="10">
        <v>0</v>
      </c>
      <c r="G2429" s="10">
        <v>0</v>
      </c>
    </row>
    <row r="2430" spans="2:7" x14ac:dyDescent="0.3">
      <c r="B2430" s="18" t="s">
        <v>517</v>
      </c>
      <c r="C2430" s="19" t="s">
        <v>517</v>
      </c>
      <c r="D2430" s="644" t="s">
        <v>3354</v>
      </c>
      <c r="E2430" s="644" t="s">
        <v>3354</v>
      </c>
      <c r="F2430" s="4">
        <v>0</v>
      </c>
      <c r="G2430" s="4">
        <v>0</v>
      </c>
    </row>
    <row r="2431" spans="2:7" x14ac:dyDescent="0.3">
      <c r="B2431" s="18" t="s">
        <v>517</v>
      </c>
      <c r="C2431" s="19" t="s">
        <v>517</v>
      </c>
      <c r="D2431" s="19" t="s">
        <v>517</v>
      </c>
      <c r="E2431" s="20" t="s">
        <v>3358</v>
      </c>
      <c r="F2431" s="4">
        <v>0</v>
      </c>
      <c r="G2431" s="4">
        <v>0</v>
      </c>
    </row>
    <row r="2432" spans="2:7" x14ac:dyDescent="0.3">
      <c r="B2432" s="18" t="s">
        <v>517</v>
      </c>
      <c r="C2432" s="19" t="s">
        <v>517</v>
      </c>
      <c r="D2432" s="19" t="s">
        <v>517</v>
      </c>
      <c r="E2432" s="20" t="s">
        <v>3359</v>
      </c>
      <c r="F2432" s="4">
        <v>0</v>
      </c>
      <c r="G2432" s="4">
        <v>0</v>
      </c>
    </row>
    <row r="2433" spans="2:7" x14ac:dyDescent="0.3">
      <c r="B2433" s="18" t="s">
        <v>517</v>
      </c>
      <c r="C2433" s="19" t="s">
        <v>517</v>
      </c>
      <c r="D2433" s="644" t="s">
        <v>3355</v>
      </c>
      <c r="E2433" s="644" t="s">
        <v>3355</v>
      </c>
      <c r="F2433" s="4">
        <v>0</v>
      </c>
      <c r="G2433" s="4">
        <v>0</v>
      </c>
    </row>
    <row r="2434" spans="2:7" x14ac:dyDescent="0.3">
      <c r="B2434" s="643" t="s">
        <v>517</v>
      </c>
      <c r="C2434" s="643" t="s">
        <v>517</v>
      </c>
      <c r="D2434" s="643" t="s">
        <v>517</v>
      </c>
      <c r="E2434" s="643" t="s">
        <v>517</v>
      </c>
      <c r="F2434" s="4" t="s">
        <v>517</v>
      </c>
      <c r="G2434" s="4" t="s">
        <v>517</v>
      </c>
    </row>
    <row r="2435" spans="2:7" x14ac:dyDescent="0.3">
      <c r="B2435" s="17" t="s">
        <v>517</v>
      </c>
      <c r="C2435" s="645" t="s">
        <v>3323</v>
      </c>
      <c r="D2435" s="645" t="s">
        <v>3323</v>
      </c>
      <c r="E2435" s="645" t="s">
        <v>3323</v>
      </c>
      <c r="F2435" s="10">
        <v>0</v>
      </c>
      <c r="G2435" s="10">
        <v>0</v>
      </c>
    </row>
    <row r="2436" spans="2:7" x14ac:dyDescent="0.3">
      <c r="B2436" s="18" t="s">
        <v>517</v>
      </c>
      <c r="C2436" s="19" t="s">
        <v>517</v>
      </c>
      <c r="D2436" s="644" t="s">
        <v>3356</v>
      </c>
      <c r="E2436" s="644" t="s">
        <v>3356</v>
      </c>
      <c r="F2436" s="4">
        <v>0</v>
      </c>
      <c r="G2436" s="4">
        <v>0</v>
      </c>
    </row>
    <row r="2437" spans="2:7" x14ac:dyDescent="0.3">
      <c r="B2437" s="18" t="s">
        <v>517</v>
      </c>
      <c r="C2437" s="19" t="s">
        <v>517</v>
      </c>
      <c r="D2437" s="19" t="s">
        <v>517</v>
      </c>
      <c r="E2437" s="20" t="s">
        <v>3358</v>
      </c>
      <c r="F2437" s="4">
        <v>0</v>
      </c>
      <c r="G2437" s="4">
        <v>0</v>
      </c>
    </row>
    <row r="2438" spans="2:7" x14ac:dyDescent="0.3">
      <c r="B2438" s="18" t="s">
        <v>517</v>
      </c>
      <c r="C2438" s="19" t="s">
        <v>517</v>
      </c>
      <c r="D2438" s="19" t="s">
        <v>517</v>
      </c>
      <c r="E2438" s="20" t="s">
        <v>3359</v>
      </c>
      <c r="F2438" s="4">
        <v>0</v>
      </c>
      <c r="G2438" s="4">
        <v>0</v>
      </c>
    </row>
    <row r="2439" spans="2:7" x14ac:dyDescent="0.3">
      <c r="B2439" s="18" t="s">
        <v>517</v>
      </c>
      <c r="C2439" s="19" t="s">
        <v>517</v>
      </c>
      <c r="D2439" s="644" t="s">
        <v>3357</v>
      </c>
      <c r="E2439" s="644" t="s">
        <v>3357</v>
      </c>
      <c r="F2439" s="4">
        <v>0</v>
      </c>
      <c r="G2439" s="4">
        <v>0</v>
      </c>
    </row>
    <row r="2440" spans="2:7" x14ac:dyDescent="0.3">
      <c r="B2440" s="642" t="s">
        <v>3317</v>
      </c>
      <c r="C2440" s="642" t="s">
        <v>3317</v>
      </c>
      <c r="D2440" s="642" t="s">
        <v>3317</v>
      </c>
      <c r="E2440" s="642" t="s">
        <v>3317</v>
      </c>
      <c r="F2440" s="10">
        <v>0</v>
      </c>
      <c r="G2440" s="10">
        <v>0</v>
      </c>
    </row>
    <row r="2441" spans="2:7" x14ac:dyDescent="0.3">
      <c r="B2441" s="643" t="s">
        <v>517</v>
      </c>
      <c r="C2441" s="643" t="s">
        <v>517</v>
      </c>
      <c r="D2441" s="643" t="s">
        <v>517</v>
      </c>
      <c r="E2441" s="643" t="s">
        <v>517</v>
      </c>
      <c r="F2441" s="4" t="s">
        <v>517</v>
      </c>
      <c r="G2441" s="4" t="s">
        <v>517</v>
      </c>
    </row>
    <row r="2442" spans="2:7" x14ac:dyDescent="0.3">
      <c r="B2442" s="642" t="s">
        <v>3318</v>
      </c>
      <c r="C2442" s="642" t="s">
        <v>3318</v>
      </c>
      <c r="D2442" s="642" t="s">
        <v>3318</v>
      </c>
      <c r="E2442" s="642" t="s">
        <v>3318</v>
      </c>
      <c r="F2442" s="10">
        <v>0</v>
      </c>
      <c r="G2442" s="10">
        <v>0</v>
      </c>
    </row>
    <row r="2443" spans="2:7" x14ac:dyDescent="0.3">
      <c r="B2443" s="643" t="s">
        <v>517</v>
      </c>
      <c r="C2443" s="643" t="s">
        <v>517</v>
      </c>
      <c r="D2443" s="643" t="s">
        <v>517</v>
      </c>
      <c r="E2443" s="643" t="s">
        <v>517</v>
      </c>
      <c r="F2443" s="4" t="s">
        <v>517</v>
      </c>
      <c r="G2443" s="4" t="s">
        <v>517</v>
      </c>
    </row>
    <row r="2444" spans="2:7" x14ac:dyDescent="0.3">
      <c r="B2444" s="642" t="s">
        <v>3319</v>
      </c>
      <c r="C2444" s="642" t="s">
        <v>3319</v>
      </c>
      <c r="D2444" s="642" t="s">
        <v>3319</v>
      </c>
      <c r="E2444" s="642" t="s">
        <v>3319</v>
      </c>
      <c r="F2444" s="10">
        <v>0</v>
      </c>
      <c r="G2444" s="10">
        <v>0</v>
      </c>
    </row>
    <row r="2445" spans="2:7" x14ac:dyDescent="0.3">
      <c r="B2445" s="643" t="s">
        <v>517</v>
      </c>
      <c r="C2445" s="643" t="s">
        <v>517</v>
      </c>
      <c r="D2445" s="643" t="s">
        <v>517</v>
      </c>
      <c r="E2445" s="643" t="s">
        <v>517</v>
      </c>
      <c r="F2445" s="4" t="s">
        <v>517</v>
      </c>
      <c r="G2445" s="4" t="s">
        <v>517</v>
      </c>
    </row>
    <row r="2446" spans="2:7" x14ac:dyDescent="0.3">
      <c r="B2446" s="642" t="s">
        <v>3320</v>
      </c>
      <c r="C2446" s="642" t="s">
        <v>3320</v>
      </c>
      <c r="D2446" s="642" t="s">
        <v>3320</v>
      </c>
      <c r="E2446" s="642" t="s">
        <v>3320</v>
      </c>
      <c r="F2446" s="10">
        <v>0</v>
      </c>
      <c r="G2446" s="10">
        <v>0</v>
      </c>
    </row>
    <row r="2447" spans="2:7" x14ac:dyDescent="0.3">
      <c r="B2447" s="643" t="s">
        <v>517</v>
      </c>
      <c r="C2447" s="643" t="s">
        <v>517</v>
      </c>
      <c r="D2447" s="643" t="s">
        <v>517</v>
      </c>
      <c r="E2447" s="643" t="s">
        <v>517</v>
      </c>
      <c r="F2447" s="4" t="s">
        <v>517</v>
      </c>
      <c r="G2447" s="4" t="s">
        <v>517</v>
      </c>
    </row>
    <row r="2448" spans="2:7" x14ac:dyDescent="0.3">
      <c r="B2448" s="21" t="s">
        <v>517</v>
      </c>
      <c r="C2448" s="21" t="s">
        <v>517</v>
      </c>
      <c r="D2448" s="21" t="s">
        <v>517</v>
      </c>
      <c r="E2448" s="21" t="s">
        <v>517</v>
      </c>
      <c r="F2448" s="24" t="s">
        <v>517</v>
      </c>
      <c r="G2448" s="24" t="s">
        <v>517</v>
      </c>
    </row>
    <row r="2449" spans="2:8" x14ac:dyDescent="0.3">
      <c r="B2449" s="22" t="s">
        <v>517</v>
      </c>
      <c r="C2449" s="22" t="s">
        <v>517</v>
      </c>
      <c r="D2449" s="22" t="s">
        <v>517</v>
      </c>
      <c r="E2449" s="22" t="s">
        <v>517</v>
      </c>
      <c r="F2449" s="25" t="s">
        <v>517</v>
      </c>
      <c r="G2449" s="25" t="s">
        <v>517</v>
      </c>
    </row>
    <row r="2450" spans="2:8" x14ac:dyDescent="0.3">
      <c r="B2450" s="23" t="s">
        <v>517</v>
      </c>
      <c r="C2450" s="23" t="s">
        <v>517</v>
      </c>
      <c r="D2450" s="23" t="s">
        <v>517</v>
      </c>
      <c r="E2450" s="23" t="s">
        <v>517</v>
      </c>
      <c r="F2450" s="26" t="s">
        <v>517</v>
      </c>
      <c r="G2450" s="26" t="s">
        <v>517</v>
      </c>
    </row>
    <row r="2451" spans="2:8" x14ac:dyDescent="0.3">
      <c r="B2451" s="646" t="s">
        <v>35</v>
      </c>
      <c r="C2451" s="646" t="s">
        <v>35</v>
      </c>
      <c r="D2451" s="646" t="s">
        <v>35</v>
      </c>
      <c r="E2451" s="646" t="s">
        <v>35</v>
      </c>
      <c r="F2451" s="646" t="s">
        <v>35</v>
      </c>
      <c r="G2451" s="646" t="s">
        <v>35</v>
      </c>
      <c r="H2451" s="27"/>
    </row>
    <row r="2452" spans="2:8" x14ac:dyDescent="0.3">
      <c r="B2452" s="647" t="s">
        <v>3308</v>
      </c>
      <c r="C2452" s="647" t="s">
        <v>3308</v>
      </c>
      <c r="D2452" s="647" t="s">
        <v>3308</v>
      </c>
      <c r="E2452" s="647" t="s">
        <v>3308</v>
      </c>
      <c r="F2452" s="647" t="s">
        <v>3308</v>
      </c>
      <c r="G2452" s="647" t="s">
        <v>3308</v>
      </c>
      <c r="H2452" s="27"/>
    </row>
    <row r="2453" spans="2:8" x14ac:dyDescent="0.3">
      <c r="B2453" s="647" t="s">
        <v>3309</v>
      </c>
      <c r="C2453" s="647" t="s">
        <v>3309</v>
      </c>
      <c r="D2453" s="647" t="s">
        <v>3309</v>
      </c>
      <c r="E2453" s="647" t="s">
        <v>3309</v>
      </c>
      <c r="F2453" s="647" t="s">
        <v>3309</v>
      </c>
      <c r="G2453" s="647" t="s">
        <v>3309</v>
      </c>
      <c r="H2453" s="27"/>
    </row>
    <row r="2454" spans="2:8" x14ac:dyDescent="0.3">
      <c r="B2454" s="648" t="s">
        <v>3310</v>
      </c>
      <c r="C2454" s="648" t="s">
        <v>3310</v>
      </c>
      <c r="D2454" s="648" t="s">
        <v>3310</v>
      </c>
      <c r="E2454" s="648" t="s">
        <v>3310</v>
      </c>
      <c r="F2454" s="648" t="s">
        <v>3310</v>
      </c>
      <c r="G2454" s="648" t="s">
        <v>3310</v>
      </c>
      <c r="H2454" s="27"/>
    </row>
    <row r="2455" spans="2:8" x14ac:dyDescent="0.3">
      <c r="B2455" s="641" t="s">
        <v>3311</v>
      </c>
      <c r="C2455" s="641" t="s">
        <v>3311</v>
      </c>
      <c r="D2455" s="641" t="s">
        <v>3311</v>
      </c>
      <c r="E2455" s="641" t="s">
        <v>3311</v>
      </c>
      <c r="F2455" s="14">
        <v>2026</v>
      </c>
      <c r="G2455" s="14">
        <v>2025</v>
      </c>
    </row>
    <row r="2456" spans="2:8" x14ac:dyDescent="0.3">
      <c r="B2456" s="642" t="s">
        <v>3312</v>
      </c>
      <c r="C2456" s="642" t="s">
        <v>3312</v>
      </c>
      <c r="D2456" s="642" t="s">
        <v>3312</v>
      </c>
      <c r="E2456" s="642" t="s">
        <v>3312</v>
      </c>
      <c r="F2456" s="10" t="s">
        <v>517</v>
      </c>
      <c r="G2456" s="10" t="s">
        <v>517</v>
      </c>
    </row>
    <row r="2457" spans="2:8" x14ac:dyDescent="0.3">
      <c r="B2457" s="17" t="s">
        <v>517</v>
      </c>
      <c r="C2457" s="645" t="s">
        <v>3322</v>
      </c>
      <c r="D2457" s="645" t="s">
        <v>3322</v>
      </c>
      <c r="E2457" s="645" t="s">
        <v>3322</v>
      </c>
      <c r="F2457" s="10" t="s">
        <v>88</v>
      </c>
      <c r="G2457" s="10" t="s">
        <v>3709</v>
      </c>
    </row>
    <row r="2458" spans="2:8" x14ac:dyDescent="0.3">
      <c r="B2458" s="18" t="s">
        <v>517</v>
      </c>
      <c r="C2458" s="19" t="s">
        <v>517</v>
      </c>
      <c r="D2458" s="644" t="s">
        <v>3324</v>
      </c>
      <c r="E2458" s="644" t="s">
        <v>3324</v>
      </c>
      <c r="F2458" s="4">
        <v>0</v>
      </c>
      <c r="G2458" s="4">
        <v>0</v>
      </c>
    </row>
    <row r="2459" spans="2:8" x14ac:dyDescent="0.3">
      <c r="B2459" s="18" t="s">
        <v>517</v>
      </c>
      <c r="C2459" s="19" t="s">
        <v>517</v>
      </c>
      <c r="D2459" s="644" t="s">
        <v>3325</v>
      </c>
      <c r="E2459" s="644" t="s">
        <v>3325</v>
      </c>
      <c r="F2459" s="4">
        <v>0</v>
      </c>
      <c r="G2459" s="4">
        <v>0</v>
      </c>
    </row>
    <row r="2460" spans="2:8" x14ac:dyDescent="0.3">
      <c r="B2460" s="18" t="s">
        <v>517</v>
      </c>
      <c r="C2460" s="19" t="s">
        <v>517</v>
      </c>
      <c r="D2460" s="644" t="s">
        <v>3326</v>
      </c>
      <c r="E2460" s="644" t="s">
        <v>3326</v>
      </c>
      <c r="F2460" s="4">
        <v>0</v>
      </c>
      <c r="G2460" s="4">
        <v>0</v>
      </c>
    </row>
    <row r="2461" spans="2:8" x14ac:dyDescent="0.3">
      <c r="B2461" s="18" t="s">
        <v>517</v>
      </c>
      <c r="C2461" s="19" t="s">
        <v>517</v>
      </c>
      <c r="D2461" s="644" t="s">
        <v>3327</v>
      </c>
      <c r="E2461" s="644" t="s">
        <v>3327</v>
      </c>
      <c r="F2461" s="4">
        <v>0</v>
      </c>
      <c r="G2461" s="4">
        <v>0</v>
      </c>
    </row>
    <row r="2462" spans="2:8" x14ac:dyDescent="0.3">
      <c r="B2462" s="18" t="s">
        <v>517</v>
      </c>
      <c r="C2462" s="19" t="s">
        <v>517</v>
      </c>
      <c r="D2462" s="644" t="s">
        <v>3328</v>
      </c>
      <c r="E2462" s="644" t="s">
        <v>3328</v>
      </c>
      <c r="F2462" s="4">
        <v>0</v>
      </c>
      <c r="G2462" s="4">
        <v>0</v>
      </c>
    </row>
    <row r="2463" spans="2:8" x14ac:dyDescent="0.3">
      <c r="B2463" s="18" t="s">
        <v>517</v>
      </c>
      <c r="C2463" s="19" t="s">
        <v>517</v>
      </c>
      <c r="D2463" s="644" t="s">
        <v>3329</v>
      </c>
      <c r="E2463" s="644" t="s">
        <v>3329</v>
      </c>
      <c r="F2463" s="4">
        <v>0</v>
      </c>
      <c r="G2463" s="4">
        <v>0</v>
      </c>
    </row>
    <row r="2464" spans="2:8" x14ac:dyDescent="0.3">
      <c r="B2464" s="18" t="s">
        <v>517</v>
      </c>
      <c r="C2464" s="19" t="s">
        <v>517</v>
      </c>
      <c r="D2464" s="644" t="s">
        <v>3330</v>
      </c>
      <c r="E2464" s="644" t="s">
        <v>3330</v>
      </c>
      <c r="F2464" s="4" t="s">
        <v>3445</v>
      </c>
      <c r="G2464" s="4" t="s">
        <v>3710</v>
      </c>
    </row>
    <row r="2465" spans="2:7" x14ac:dyDescent="0.3">
      <c r="B2465" s="18" t="s">
        <v>517</v>
      </c>
      <c r="C2465" s="19" t="s">
        <v>517</v>
      </c>
      <c r="D2465" s="644" t="s">
        <v>3331</v>
      </c>
      <c r="E2465" s="644" t="s">
        <v>3331</v>
      </c>
      <c r="F2465" s="4">
        <v>0</v>
      </c>
      <c r="G2465" s="4">
        <v>0</v>
      </c>
    </row>
    <row r="2466" spans="2:7" x14ac:dyDescent="0.3">
      <c r="B2466" s="18" t="s">
        <v>517</v>
      </c>
      <c r="C2466" s="19" t="s">
        <v>517</v>
      </c>
      <c r="D2466" s="644" t="s">
        <v>3332</v>
      </c>
      <c r="E2466" s="644" t="s">
        <v>3332</v>
      </c>
      <c r="F2466" s="4" t="s">
        <v>3446</v>
      </c>
      <c r="G2466" s="4" t="s">
        <v>3711</v>
      </c>
    </row>
    <row r="2467" spans="2:7" x14ac:dyDescent="0.3">
      <c r="B2467" s="18" t="s">
        <v>517</v>
      </c>
      <c r="C2467" s="19" t="s">
        <v>517</v>
      </c>
      <c r="D2467" s="644" t="s">
        <v>3333</v>
      </c>
      <c r="E2467" s="644" t="s">
        <v>3333</v>
      </c>
      <c r="F2467" s="4">
        <v>0</v>
      </c>
      <c r="G2467" s="4">
        <v>0</v>
      </c>
    </row>
    <row r="2468" spans="2:7" x14ac:dyDescent="0.3">
      <c r="B2468" s="643" t="s">
        <v>517</v>
      </c>
      <c r="C2468" s="643" t="s">
        <v>517</v>
      </c>
      <c r="D2468" s="643" t="s">
        <v>517</v>
      </c>
      <c r="E2468" s="643" t="s">
        <v>517</v>
      </c>
      <c r="F2468" s="4" t="s">
        <v>517</v>
      </c>
      <c r="G2468" s="4" t="s">
        <v>517</v>
      </c>
    </row>
    <row r="2469" spans="2:7" x14ac:dyDescent="0.3">
      <c r="B2469" s="17" t="s">
        <v>517</v>
      </c>
      <c r="C2469" s="645" t="s">
        <v>3323</v>
      </c>
      <c r="D2469" s="645" t="s">
        <v>3323</v>
      </c>
      <c r="E2469" s="645" t="s">
        <v>3323</v>
      </c>
      <c r="F2469" s="10" t="s">
        <v>3447</v>
      </c>
      <c r="G2469" s="10" t="s">
        <v>3712</v>
      </c>
    </row>
    <row r="2470" spans="2:7" x14ac:dyDescent="0.3">
      <c r="B2470" s="18" t="s">
        <v>517</v>
      </c>
      <c r="C2470" s="19" t="s">
        <v>517</v>
      </c>
      <c r="D2470" s="644" t="s">
        <v>3334</v>
      </c>
      <c r="E2470" s="644" t="s">
        <v>3334</v>
      </c>
      <c r="F2470" s="4" t="s">
        <v>2131</v>
      </c>
      <c r="G2470" s="4" t="s">
        <v>3713</v>
      </c>
    </row>
    <row r="2471" spans="2:7" x14ac:dyDescent="0.3">
      <c r="B2471" s="18" t="s">
        <v>517</v>
      </c>
      <c r="C2471" s="19" t="s">
        <v>517</v>
      </c>
      <c r="D2471" s="644" t="s">
        <v>3335</v>
      </c>
      <c r="E2471" s="644" t="s">
        <v>3335</v>
      </c>
      <c r="F2471" s="4" t="s">
        <v>2148</v>
      </c>
      <c r="G2471" s="4" t="s">
        <v>3714</v>
      </c>
    </row>
    <row r="2472" spans="2:7" x14ac:dyDescent="0.3">
      <c r="B2472" s="18" t="s">
        <v>517</v>
      </c>
      <c r="C2472" s="19" t="s">
        <v>517</v>
      </c>
      <c r="D2472" s="644" t="s">
        <v>3336</v>
      </c>
      <c r="E2472" s="644" t="s">
        <v>3336</v>
      </c>
      <c r="F2472" s="4" t="s">
        <v>2161</v>
      </c>
      <c r="G2472" s="4" t="s">
        <v>3715</v>
      </c>
    </row>
    <row r="2473" spans="2:7" x14ac:dyDescent="0.3">
      <c r="B2473" s="18" t="s">
        <v>517</v>
      </c>
      <c r="C2473" s="19" t="s">
        <v>517</v>
      </c>
      <c r="D2473" s="644" t="s">
        <v>3337</v>
      </c>
      <c r="E2473" s="644" t="s">
        <v>3337</v>
      </c>
      <c r="F2473" s="4">
        <v>0</v>
      </c>
      <c r="G2473" s="4">
        <v>0</v>
      </c>
    </row>
    <row r="2474" spans="2:7" x14ac:dyDescent="0.3">
      <c r="B2474" s="18" t="s">
        <v>517</v>
      </c>
      <c r="C2474" s="19" t="s">
        <v>517</v>
      </c>
      <c r="D2474" s="644" t="s">
        <v>3338</v>
      </c>
      <c r="E2474" s="644" t="s">
        <v>3338</v>
      </c>
      <c r="F2474" s="4">
        <v>0</v>
      </c>
      <c r="G2474" s="4">
        <v>0</v>
      </c>
    </row>
    <row r="2475" spans="2:7" x14ac:dyDescent="0.3">
      <c r="B2475" s="18" t="s">
        <v>517</v>
      </c>
      <c r="C2475" s="19" t="s">
        <v>517</v>
      </c>
      <c r="D2475" s="644" t="s">
        <v>3339</v>
      </c>
      <c r="E2475" s="644" t="s">
        <v>3339</v>
      </c>
      <c r="F2475" s="4">
        <v>0</v>
      </c>
      <c r="G2475" s="4">
        <v>0</v>
      </c>
    </row>
    <row r="2476" spans="2:7" x14ac:dyDescent="0.3">
      <c r="B2476" s="18" t="s">
        <v>517</v>
      </c>
      <c r="C2476" s="19" t="s">
        <v>517</v>
      </c>
      <c r="D2476" s="644" t="s">
        <v>3340</v>
      </c>
      <c r="E2476" s="644" t="s">
        <v>3340</v>
      </c>
      <c r="F2476" s="4">
        <v>0</v>
      </c>
      <c r="G2476" s="4">
        <v>0</v>
      </c>
    </row>
    <row r="2477" spans="2:7" x14ac:dyDescent="0.3">
      <c r="B2477" s="18" t="s">
        <v>517</v>
      </c>
      <c r="C2477" s="19" t="s">
        <v>517</v>
      </c>
      <c r="D2477" s="644" t="s">
        <v>3341</v>
      </c>
      <c r="E2477" s="644" t="s">
        <v>3341</v>
      </c>
      <c r="F2477" s="4" t="s">
        <v>475</v>
      </c>
      <c r="G2477" s="4" t="s">
        <v>3375</v>
      </c>
    </row>
    <row r="2478" spans="2:7" x14ac:dyDescent="0.3">
      <c r="B2478" s="18" t="s">
        <v>517</v>
      </c>
      <c r="C2478" s="19" t="s">
        <v>517</v>
      </c>
      <c r="D2478" s="644" t="s">
        <v>3342</v>
      </c>
      <c r="E2478" s="644" t="s">
        <v>3342</v>
      </c>
      <c r="F2478" s="4">
        <v>0</v>
      </c>
      <c r="G2478" s="4">
        <v>0</v>
      </c>
    </row>
    <row r="2479" spans="2:7" x14ac:dyDescent="0.3">
      <c r="B2479" s="18" t="s">
        <v>517</v>
      </c>
      <c r="C2479" s="19" t="s">
        <v>517</v>
      </c>
      <c r="D2479" s="644" t="s">
        <v>3343</v>
      </c>
      <c r="E2479" s="644" t="s">
        <v>3343</v>
      </c>
      <c r="F2479" s="4">
        <v>0</v>
      </c>
      <c r="G2479" s="4">
        <v>0</v>
      </c>
    </row>
    <row r="2480" spans="2:7" x14ac:dyDescent="0.3">
      <c r="B2480" s="18" t="s">
        <v>517</v>
      </c>
      <c r="C2480" s="19" t="s">
        <v>517</v>
      </c>
      <c r="D2480" s="644" t="s">
        <v>3344</v>
      </c>
      <c r="E2480" s="644" t="s">
        <v>3344</v>
      </c>
      <c r="F2480" s="4">
        <v>0</v>
      </c>
      <c r="G2480" s="4">
        <v>0</v>
      </c>
    </row>
    <row r="2481" spans="2:7" x14ac:dyDescent="0.3">
      <c r="B2481" s="18" t="s">
        <v>517</v>
      </c>
      <c r="C2481" s="19" t="s">
        <v>517</v>
      </c>
      <c r="D2481" s="644" t="s">
        <v>3345</v>
      </c>
      <c r="E2481" s="644" t="s">
        <v>3345</v>
      </c>
      <c r="F2481" s="4">
        <v>0</v>
      </c>
      <c r="G2481" s="4">
        <v>0</v>
      </c>
    </row>
    <row r="2482" spans="2:7" x14ac:dyDescent="0.3">
      <c r="B2482" s="18" t="s">
        <v>517</v>
      </c>
      <c r="C2482" s="19" t="s">
        <v>517</v>
      </c>
      <c r="D2482" s="644" t="s">
        <v>3346</v>
      </c>
      <c r="E2482" s="644" t="s">
        <v>3346</v>
      </c>
      <c r="F2482" s="4">
        <v>0</v>
      </c>
      <c r="G2482" s="4">
        <v>0</v>
      </c>
    </row>
    <row r="2483" spans="2:7" x14ac:dyDescent="0.3">
      <c r="B2483" s="18" t="s">
        <v>517</v>
      </c>
      <c r="C2483" s="19" t="s">
        <v>517</v>
      </c>
      <c r="D2483" s="644" t="s">
        <v>3347</v>
      </c>
      <c r="E2483" s="644" t="s">
        <v>3347</v>
      </c>
      <c r="F2483" s="4">
        <v>0</v>
      </c>
      <c r="G2483" s="4">
        <v>0</v>
      </c>
    </row>
    <row r="2484" spans="2:7" x14ac:dyDescent="0.3">
      <c r="B2484" s="18" t="s">
        <v>517</v>
      </c>
      <c r="C2484" s="19" t="s">
        <v>517</v>
      </c>
      <c r="D2484" s="644" t="s">
        <v>3348</v>
      </c>
      <c r="E2484" s="644" t="s">
        <v>3348</v>
      </c>
      <c r="F2484" s="4">
        <v>0</v>
      </c>
      <c r="G2484" s="4">
        <v>0</v>
      </c>
    </row>
    <row r="2485" spans="2:7" x14ac:dyDescent="0.3">
      <c r="B2485" s="18" t="s">
        <v>517</v>
      </c>
      <c r="C2485" s="19" t="s">
        <v>517</v>
      </c>
      <c r="D2485" s="644" t="s">
        <v>3349</v>
      </c>
      <c r="E2485" s="644" t="s">
        <v>3349</v>
      </c>
      <c r="F2485" s="4">
        <v>0</v>
      </c>
      <c r="G2485" s="4">
        <v>0</v>
      </c>
    </row>
    <row r="2486" spans="2:7" x14ac:dyDescent="0.3">
      <c r="B2486" s="642" t="s">
        <v>3313</v>
      </c>
      <c r="C2486" s="642" t="s">
        <v>3313</v>
      </c>
      <c r="D2486" s="642" t="s">
        <v>3313</v>
      </c>
      <c r="E2486" s="642" t="s">
        <v>3313</v>
      </c>
      <c r="F2486" s="10" t="s">
        <v>2961</v>
      </c>
      <c r="G2486" s="10" t="s">
        <v>3716</v>
      </c>
    </row>
    <row r="2487" spans="2:7" x14ac:dyDescent="0.3">
      <c r="B2487" s="643" t="s">
        <v>517</v>
      </c>
      <c r="C2487" s="643" t="s">
        <v>517</v>
      </c>
      <c r="D2487" s="643" t="s">
        <v>517</v>
      </c>
      <c r="E2487" s="643" t="s">
        <v>517</v>
      </c>
      <c r="F2487" s="4" t="s">
        <v>517</v>
      </c>
      <c r="G2487" s="4" t="s">
        <v>517</v>
      </c>
    </row>
    <row r="2488" spans="2:7" x14ac:dyDescent="0.3">
      <c r="B2488" s="642" t="s">
        <v>3314</v>
      </c>
      <c r="C2488" s="642" t="s">
        <v>3314</v>
      </c>
      <c r="D2488" s="642" t="s">
        <v>3314</v>
      </c>
      <c r="E2488" s="642" t="s">
        <v>3314</v>
      </c>
      <c r="F2488" s="10" t="s">
        <v>517</v>
      </c>
      <c r="G2488" s="10" t="s">
        <v>517</v>
      </c>
    </row>
    <row r="2489" spans="2:7" x14ac:dyDescent="0.3">
      <c r="B2489" s="17" t="s">
        <v>517</v>
      </c>
      <c r="C2489" s="645" t="s">
        <v>3322</v>
      </c>
      <c r="D2489" s="645" t="s">
        <v>3322</v>
      </c>
      <c r="E2489" s="645" t="s">
        <v>3322</v>
      </c>
      <c r="F2489" s="10">
        <v>0</v>
      </c>
      <c r="G2489" s="10">
        <v>0</v>
      </c>
    </row>
    <row r="2490" spans="2:7" x14ac:dyDescent="0.3">
      <c r="B2490" s="18" t="s">
        <v>517</v>
      </c>
      <c r="C2490" s="19" t="s">
        <v>517</v>
      </c>
      <c r="D2490" s="644" t="s">
        <v>3350</v>
      </c>
      <c r="E2490" s="644" t="s">
        <v>3350</v>
      </c>
      <c r="F2490" s="4">
        <v>0</v>
      </c>
      <c r="G2490" s="4">
        <v>0</v>
      </c>
    </row>
    <row r="2491" spans="2:7" x14ac:dyDescent="0.3">
      <c r="B2491" s="18" t="s">
        <v>517</v>
      </c>
      <c r="C2491" s="19" t="s">
        <v>517</v>
      </c>
      <c r="D2491" s="644" t="s">
        <v>3351</v>
      </c>
      <c r="E2491" s="644" t="s">
        <v>3351</v>
      </c>
      <c r="F2491" s="4">
        <v>0</v>
      </c>
      <c r="G2491" s="4">
        <v>0</v>
      </c>
    </row>
    <row r="2492" spans="2:7" x14ac:dyDescent="0.3">
      <c r="B2492" s="18" t="s">
        <v>517</v>
      </c>
      <c r="C2492" s="19" t="s">
        <v>517</v>
      </c>
      <c r="D2492" s="644" t="s">
        <v>3352</v>
      </c>
      <c r="E2492" s="644" t="s">
        <v>3352</v>
      </c>
      <c r="F2492" s="4">
        <v>0</v>
      </c>
      <c r="G2492" s="4">
        <v>0</v>
      </c>
    </row>
    <row r="2493" spans="2:7" x14ac:dyDescent="0.3">
      <c r="B2493" s="643" t="s">
        <v>517</v>
      </c>
      <c r="C2493" s="643" t="s">
        <v>517</v>
      </c>
      <c r="D2493" s="643" t="s">
        <v>517</v>
      </c>
      <c r="E2493" s="643" t="s">
        <v>517</v>
      </c>
      <c r="F2493" s="4" t="s">
        <v>517</v>
      </c>
      <c r="G2493" s="4" t="s">
        <v>517</v>
      </c>
    </row>
    <row r="2494" spans="2:7" x14ac:dyDescent="0.3">
      <c r="B2494" s="17" t="s">
        <v>517</v>
      </c>
      <c r="C2494" s="645" t="s">
        <v>3323</v>
      </c>
      <c r="D2494" s="645" t="s">
        <v>3323</v>
      </c>
      <c r="E2494" s="645" t="s">
        <v>3323</v>
      </c>
      <c r="F2494" s="10" t="s">
        <v>2961</v>
      </c>
      <c r="G2494" s="10" t="s">
        <v>3716</v>
      </c>
    </row>
    <row r="2495" spans="2:7" x14ac:dyDescent="0.3">
      <c r="B2495" s="18" t="s">
        <v>517</v>
      </c>
      <c r="C2495" s="19" t="s">
        <v>517</v>
      </c>
      <c r="D2495" s="644" t="s">
        <v>3350</v>
      </c>
      <c r="E2495" s="644" t="s">
        <v>3350</v>
      </c>
      <c r="F2495" s="4" t="s">
        <v>2193</v>
      </c>
      <c r="G2495" s="4" t="s">
        <v>3717</v>
      </c>
    </row>
    <row r="2496" spans="2:7" x14ac:dyDescent="0.3">
      <c r="B2496" s="18" t="s">
        <v>517</v>
      </c>
      <c r="C2496" s="19" t="s">
        <v>517</v>
      </c>
      <c r="D2496" s="644" t="s">
        <v>3351</v>
      </c>
      <c r="E2496" s="644" t="s">
        <v>3351</v>
      </c>
      <c r="F2496" s="4" t="s">
        <v>2186</v>
      </c>
      <c r="G2496" s="4" t="s">
        <v>3718</v>
      </c>
    </row>
    <row r="2497" spans="2:7" x14ac:dyDescent="0.3">
      <c r="B2497" s="18" t="s">
        <v>517</v>
      </c>
      <c r="C2497" s="19" t="s">
        <v>517</v>
      </c>
      <c r="D2497" s="644" t="s">
        <v>3353</v>
      </c>
      <c r="E2497" s="644" t="s">
        <v>3353</v>
      </c>
      <c r="F2497" s="4">
        <v>0</v>
      </c>
      <c r="G2497" s="4">
        <v>0</v>
      </c>
    </row>
    <row r="2498" spans="2:7" x14ac:dyDescent="0.3">
      <c r="B2498" s="642" t="s">
        <v>3315</v>
      </c>
      <c r="C2498" s="642" t="s">
        <v>3315</v>
      </c>
      <c r="D2498" s="642" t="s">
        <v>3315</v>
      </c>
      <c r="E2498" s="642" t="s">
        <v>3315</v>
      </c>
      <c r="F2498" s="10" t="s">
        <v>3448</v>
      </c>
      <c r="G2498" s="10" t="s">
        <v>3719</v>
      </c>
    </row>
    <row r="2499" spans="2:7" x14ac:dyDescent="0.3">
      <c r="B2499" s="643" t="s">
        <v>517</v>
      </c>
      <c r="C2499" s="643" t="s">
        <v>517</v>
      </c>
      <c r="D2499" s="643" t="s">
        <v>517</v>
      </c>
      <c r="E2499" s="643" t="s">
        <v>517</v>
      </c>
      <c r="F2499" s="4" t="s">
        <v>517</v>
      </c>
      <c r="G2499" s="4" t="s">
        <v>517</v>
      </c>
    </row>
    <row r="2500" spans="2:7" x14ac:dyDescent="0.3">
      <c r="B2500" s="642" t="s">
        <v>3316</v>
      </c>
      <c r="C2500" s="642" t="s">
        <v>3316</v>
      </c>
      <c r="D2500" s="642" t="s">
        <v>3316</v>
      </c>
      <c r="E2500" s="642" t="s">
        <v>3316</v>
      </c>
      <c r="F2500" s="10" t="s">
        <v>517</v>
      </c>
      <c r="G2500" s="10" t="s">
        <v>517</v>
      </c>
    </row>
    <row r="2501" spans="2:7" x14ac:dyDescent="0.3">
      <c r="B2501" s="17" t="s">
        <v>517</v>
      </c>
      <c r="C2501" s="645" t="s">
        <v>3322</v>
      </c>
      <c r="D2501" s="645" t="s">
        <v>3322</v>
      </c>
      <c r="E2501" s="645" t="s">
        <v>3322</v>
      </c>
      <c r="F2501" s="10">
        <v>0</v>
      </c>
      <c r="G2501" s="10">
        <v>0</v>
      </c>
    </row>
    <row r="2502" spans="2:7" x14ac:dyDescent="0.3">
      <c r="B2502" s="18" t="s">
        <v>517</v>
      </c>
      <c r="C2502" s="19" t="s">
        <v>517</v>
      </c>
      <c r="D2502" s="644" t="s">
        <v>3354</v>
      </c>
      <c r="E2502" s="644" t="s">
        <v>3354</v>
      </c>
      <c r="F2502" s="4">
        <v>0</v>
      </c>
      <c r="G2502" s="4">
        <v>0</v>
      </c>
    </row>
    <row r="2503" spans="2:7" x14ac:dyDescent="0.3">
      <c r="B2503" s="18" t="s">
        <v>517</v>
      </c>
      <c r="C2503" s="19" t="s">
        <v>517</v>
      </c>
      <c r="D2503" s="19" t="s">
        <v>517</v>
      </c>
      <c r="E2503" s="20" t="s">
        <v>3358</v>
      </c>
      <c r="F2503" s="4">
        <v>0</v>
      </c>
      <c r="G2503" s="4">
        <v>0</v>
      </c>
    </row>
    <row r="2504" spans="2:7" x14ac:dyDescent="0.3">
      <c r="B2504" s="18" t="s">
        <v>517</v>
      </c>
      <c r="C2504" s="19" t="s">
        <v>517</v>
      </c>
      <c r="D2504" s="19" t="s">
        <v>517</v>
      </c>
      <c r="E2504" s="20" t="s">
        <v>3359</v>
      </c>
      <c r="F2504" s="4">
        <v>0</v>
      </c>
      <c r="G2504" s="4">
        <v>0</v>
      </c>
    </row>
    <row r="2505" spans="2:7" x14ac:dyDescent="0.3">
      <c r="B2505" s="18" t="s">
        <v>517</v>
      </c>
      <c r="C2505" s="19" t="s">
        <v>517</v>
      </c>
      <c r="D2505" s="644" t="s">
        <v>3355</v>
      </c>
      <c r="E2505" s="644" t="s">
        <v>3355</v>
      </c>
      <c r="F2505" s="4">
        <v>0</v>
      </c>
      <c r="G2505" s="4">
        <v>0</v>
      </c>
    </row>
    <row r="2506" spans="2:7" x14ac:dyDescent="0.3">
      <c r="B2506" s="643" t="s">
        <v>517</v>
      </c>
      <c r="C2506" s="643" t="s">
        <v>517</v>
      </c>
      <c r="D2506" s="643" t="s">
        <v>517</v>
      </c>
      <c r="E2506" s="643" t="s">
        <v>517</v>
      </c>
      <c r="F2506" s="4" t="s">
        <v>517</v>
      </c>
      <c r="G2506" s="4" t="s">
        <v>517</v>
      </c>
    </row>
    <row r="2507" spans="2:7" x14ac:dyDescent="0.3">
      <c r="B2507" s="17" t="s">
        <v>517</v>
      </c>
      <c r="C2507" s="645" t="s">
        <v>3323</v>
      </c>
      <c r="D2507" s="645" t="s">
        <v>3323</v>
      </c>
      <c r="E2507" s="645" t="s">
        <v>3323</v>
      </c>
      <c r="F2507" s="10">
        <v>0</v>
      </c>
      <c r="G2507" s="10">
        <v>0</v>
      </c>
    </row>
    <row r="2508" spans="2:7" x14ac:dyDescent="0.3">
      <c r="B2508" s="18" t="s">
        <v>517</v>
      </c>
      <c r="C2508" s="19" t="s">
        <v>517</v>
      </c>
      <c r="D2508" s="644" t="s">
        <v>3356</v>
      </c>
      <c r="E2508" s="644" t="s">
        <v>3356</v>
      </c>
      <c r="F2508" s="4">
        <v>0</v>
      </c>
      <c r="G2508" s="4">
        <v>0</v>
      </c>
    </row>
    <row r="2509" spans="2:7" x14ac:dyDescent="0.3">
      <c r="B2509" s="18" t="s">
        <v>517</v>
      </c>
      <c r="C2509" s="19" t="s">
        <v>517</v>
      </c>
      <c r="D2509" s="19" t="s">
        <v>517</v>
      </c>
      <c r="E2509" s="20" t="s">
        <v>3358</v>
      </c>
      <c r="F2509" s="4">
        <v>0</v>
      </c>
      <c r="G2509" s="4">
        <v>0</v>
      </c>
    </row>
    <row r="2510" spans="2:7" x14ac:dyDescent="0.3">
      <c r="B2510" s="18" t="s">
        <v>517</v>
      </c>
      <c r="C2510" s="19" t="s">
        <v>517</v>
      </c>
      <c r="D2510" s="19" t="s">
        <v>517</v>
      </c>
      <c r="E2510" s="20" t="s">
        <v>3359</v>
      </c>
      <c r="F2510" s="4">
        <v>0</v>
      </c>
      <c r="G2510" s="4">
        <v>0</v>
      </c>
    </row>
    <row r="2511" spans="2:7" x14ac:dyDescent="0.3">
      <c r="B2511" s="18" t="s">
        <v>517</v>
      </c>
      <c r="C2511" s="19" t="s">
        <v>517</v>
      </c>
      <c r="D2511" s="644" t="s">
        <v>3357</v>
      </c>
      <c r="E2511" s="644" t="s">
        <v>3357</v>
      </c>
      <c r="F2511" s="4">
        <v>0</v>
      </c>
      <c r="G2511" s="4">
        <v>0</v>
      </c>
    </row>
    <row r="2512" spans="2:7" x14ac:dyDescent="0.3">
      <c r="B2512" s="642" t="s">
        <v>3317</v>
      </c>
      <c r="C2512" s="642" t="s">
        <v>3317</v>
      </c>
      <c r="D2512" s="642" t="s">
        <v>3317</v>
      </c>
      <c r="E2512" s="642" t="s">
        <v>3317</v>
      </c>
      <c r="F2512" s="10">
        <v>0</v>
      </c>
      <c r="G2512" s="10">
        <v>0</v>
      </c>
    </row>
    <row r="2513" spans="2:8" x14ac:dyDescent="0.3">
      <c r="B2513" s="643" t="s">
        <v>517</v>
      </c>
      <c r="C2513" s="643" t="s">
        <v>517</v>
      </c>
      <c r="D2513" s="643" t="s">
        <v>517</v>
      </c>
      <c r="E2513" s="643" t="s">
        <v>517</v>
      </c>
      <c r="F2513" s="4" t="s">
        <v>517</v>
      </c>
      <c r="G2513" s="4" t="s">
        <v>517</v>
      </c>
    </row>
    <row r="2514" spans="2:8" x14ac:dyDescent="0.3">
      <c r="B2514" s="642" t="s">
        <v>3318</v>
      </c>
      <c r="C2514" s="642" t="s">
        <v>3318</v>
      </c>
      <c r="D2514" s="642" t="s">
        <v>3318</v>
      </c>
      <c r="E2514" s="642" t="s">
        <v>3318</v>
      </c>
      <c r="F2514" s="10">
        <v>0</v>
      </c>
      <c r="G2514" s="10">
        <v>0</v>
      </c>
    </row>
    <row r="2515" spans="2:8" x14ac:dyDescent="0.3">
      <c r="B2515" s="643" t="s">
        <v>517</v>
      </c>
      <c r="C2515" s="643" t="s">
        <v>517</v>
      </c>
      <c r="D2515" s="643" t="s">
        <v>517</v>
      </c>
      <c r="E2515" s="643" t="s">
        <v>517</v>
      </c>
      <c r="F2515" s="4" t="s">
        <v>517</v>
      </c>
      <c r="G2515" s="4" t="s">
        <v>517</v>
      </c>
    </row>
    <row r="2516" spans="2:8" x14ac:dyDescent="0.3">
      <c r="B2516" s="642" t="s">
        <v>3319</v>
      </c>
      <c r="C2516" s="642" t="s">
        <v>3319</v>
      </c>
      <c r="D2516" s="642" t="s">
        <v>3319</v>
      </c>
      <c r="E2516" s="642" t="s">
        <v>3319</v>
      </c>
      <c r="F2516" s="10">
        <v>0</v>
      </c>
      <c r="G2516" s="10">
        <v>0</v>
      </c>
    </row>
    <row r="2517" spans="2:8" x14ac:dyDescent="0.3">
      <c r="B2517" s="643" t="s">
        <v>517</v>
      </c>
      <c r="C2517" s="643" t="s">
        <v>517</v>
      </c>
      <c r="D2517" s="643" t="s">
        <v>517</v>
      </c>
      <c r="E2517" s="643" t="s">
        <v>517</v>
      </c>
      <c r="F2517" s="4" t="s">
        <v>517</v>
      </c>
      <c r="G2517" s="4" t="s">
        <v>517</v>
      </c>
    </row>
    <row r="2518" spans="2:8" x14ac:dyDescent="0.3">
      <c r="B2518" s="642" t="s">
        <v>3320</v>
      </c>
      <c r="C2518" s="642" t="s">
        <v>3320</v>
      </c>
      <c r="D2518" s="642" t="s">
        <v>3320</v>
      </c>
      <c r="E2518" s="642" t="s">
        <v>3320</v>
      </c>
      <c r="F2518" s="10">
        <v>0</v>
      </c>
      <c r="G2518" s="10">
        <v>0</v>
      </c>
    </row>
    <row r="2519" spans="2:8" x14ac:dyDescent="0.3">
      <c r="B2519" s="643" t="s">
        <v>517</v>
      </c>
      <c r="C2519" s="643" t="s">
        <v>517</v>
      </c>
      <c r="D2519" s="643" t="s">
        <v>517</v>
      </c>
      <c r="E2519" s="643" t="s">
        <v>517</v>
      </c>
      <c r="F2519" s="4" t="s">
        <v>517</v>
      </c>
      <c r="G2519" s="4" t="s">
        <v>517</v>
      </c>
    </row>
    <row r="2520" spans="2:8" x14ac:dyDescent="0.3">
      <c r="B2520" s="21" t="s">
        <v>517</v>
      </c>
      <c r="C2520" s="21" t="s">
        <v>517</v>
      </c>
      <c r="D2520" s="21" t="s">
        <v>517</v>
      </c>
      <c r="E2520" s="21" t="s">
        <v>517</v>
      </c>
      <c r="F2520" s="24" t="s">
        <v>517</v>
      </c>
      <c r="G2520" s="24" t="s">
        <v>517</v>
      </c>
    </row>
    <row r="2521" spans="2:8" x14ac:dyDescent="0.3">
      <c r="B2521" s="22" t="s">
        <v>517</v>
      </c>
      <c r="C2521" s="22" t="s">
        <v>517</v>
      </c>
      <c r="D2521" s="22" t="s">
        <v>517</v>
      </c>
      <c r="E2521" s="22" t="s">
        <v>517</v>
      </c>
      <c r="F2521" s="25" t="s">
        <v>517</v>
      </c>
      <c r="G2521" s="25" t="s">
        <v>517</v>
      </c>
    </row>
    <row r="2522" spans="2:8" x14ac:dyDescent="0.3">
      <c r="B2522" s="23" t="s">
        <v>517</v>
      </c>
      <c r="C2522" s="23" t="s">
        <v>517</v>
      </c>
      <c r="D2522" s="23" t="s">
        <v>517</v>
      </c>
      <c r="E2522" s="23" t="s">
        <v>517</v>
      </c>
      <c r="F2522" s="26" t="s">
        <v>517</v>
      </c>
      <c r="G2522" s="26" t="s">
        <v>517</v>
      </c>
    </row>
    <row r="2523" spans="2:8" x14ac:dyDescent="0.3">
      <c r="B2523" s="646" t="s">
        <v>36</v>
      </c>
      <c r="C2523" s="646" t="s">
        <v>36</v>
      </c>
      <c r="D2523" s="646" t="s">
        <v>36</v>
      </c>
      <c r="E2523" s="646" t="s">
        <v>36</v>
      </c>
      <c r="F2523" s="646" t="s">
        <v>36</v>
      </c>
      <c r="G2523" s="646" t="s">
        <v>36</v>
      </c>
      <c r="H2523" s="27"/>
    </row>
    <row r="2524" spans="2:8" x14ac:dyDescent="0.3">
      <c r="B2524" s="647" t="s">
        <v>3308</v>
      </c>
      <c r="C2524" s="647" t="s">
        <v>3308</v>
      </c>
      <c r="D2524" s="647" t="s">
        <v>3308</v>
      </c>
      <c r="E2524" s="647" t="s">
        <v>3308</v>
      </c>
      <c r="F2524" s="647" t="s">
        <v>3308</v>
      </c>
      <c r="G2524" s="647" t="s">
        <v>3308</v>
      </c>
      <c r="H2524" s="27"/>
    </row>
    <row r="2525" spans="2:8" x14ac:dyDescent="0.3">
      <c r="B2525" s="647" t="s">
        <v>3309</v>
      </c>
      <c r="C2525" s="647" t="s">
        <v>3309</v>
      </c>
      <c r="D2525" s="647" t="s">
        <v>3309</v>
      </c>
      <c r="E2525" s="647" t="s">
        <v>3309</v>
      </c>
      <c r="F2525" s="647" t="s">
        <v>3309</v>
      </c>
      <c r="G2525" s="647" t="s">
        <v>3309</v>
      </c>
      <c r="H2525" s="27"/>
    </row>
    <row r="2526" spans="2:8" x14ac:dyDescent="0.3">
      <c r="B2526" s="648" t="s">
        <v>3310</v>
      </c>
      <c r="C2526" s="648" t="s">
        <v>3310</v>
      </c>
      <c r="D2526" s="648" t="s">
        <v>3310</v>
      </c>
      <c r="E2526" s="648" t="s">
        <v>3310</v>
      </c>
      <c r="F2526" s="648" t="s">
        <v>3310</v>
      </c>
      <c r="G2526" s="648" t="s">
        <v>3310</v>
      </c>
      <c r="H2526" s="27"/>
    </row>
    <row r="2527" spans="2:8" x14ac:dyDescent="0.3">
      <c r="B2527" s="641" t="s">
        <v>3311</v>
      </c>
      <c r="C2527" s="641" t="s">
        <v>3311</v>
      </c>
      <c r="D2527" s="641" t="s">
        <v>3311</v>
      </c>
      <c r="E2527" s="641" t="s">
        <v>3311</v>
      </c>
      <c r="F2527" s="14">
        <v>2026</v>
      </c>
      <c r="G2527" s="14">
        <v>2025</v>
      </c>
    </row>
    <row r="2528" spans="2:8" x14ac:dyDescent="0.3">
      <c r="B2528" s="642" t="s">
        <v>3312</v>
      </c>
      <c r="C2528" s="642" t="s">
        <v>3312</v>
      </c>
      <c r="D2528" s="642" t="s">
        <v>3312</v>
      </c>
      <c r="E2528" s="642" t="s">
        <v>3312</v>
      </c>
      <c r="F2528" s="10" t="s">
        <v>517</v>
      </c>
      <c r="G2528" s="10" t="s">
        <v>517</v>
      </c>
    </row>
    <row r="2529" spans="2:7" x14ac:dyDescent="0.3">
      <c r="B2529" s="17" t="s">
        <v>517</v>
      </c>
      <c r="C2529" s="645" t="s">
        <v>3322</v>
      </c>
      <c r="D2529" s="645" t="s">
        <v>3322</v>
      </c>
      <c r="E2529" s="645" t="s">
        <v>3322</v>
      </c>
      <c r="F2529" s="10" t="s">
        <v>89</v>
      </c>
      <c r="G2529" s="10" t="s">
        <v>3720</v>
      </c>
    </row>
    <row r="2530" spans="2:7" x14ac:dyDescent="0.3">
      <c r="B2530" s="18" t="s">
        <v>517</v>
      </c>
      <c r="C2530" s="19" t="s">
        <v>517</v>
      </c>
      <c r="D2530" s="644" t="s">
        <v>3324</v>
      </c>
      <c r="E2530" s="644" t="s">
        <v>3324</v>
      </c>
      <c r="F2530" s="4">
        <v>0</v>
      </c>
      <c r="G2530" s="4">
        <v>0</v>
      </c>
    </row>
    <row r="2531" spans="2:7" x14ac:dyDescent="0.3">
      <c r="B2531" s="18" t="s">
        <v>517</v>
      </c>
      <c r="C2531" s="19" t="s">
        <v>517</v>
      </c>
      <c r="D2531" s="644" t="s">
        <v>3325</v>
      </c>
      <c r="E2531" s="644" t="s">
        <v>3325</v>
      </c>
      <c r="F2531" s="4">
        <v>0</v>
      </c>
      <c r="G2531" s="4">
        <v>0</v>
      </c>
    </row>
    <row r="2532" spans="2:7" x14ac:dyDescent="0.3">
      <c r="B2532" s="18" t="s">
        <v>517</v>
      </c>
      <c r="C2532" s="19" t="s">
        <v>517</v>
      </c>
      <c r="D2532" s="644" t="s">
        <v>3326</v>
      </c>
      <c r="E2532" s="644" t="s">
        <v>3326</v>
      </c>
      <c r="F2532" s="4">
        <v>0</v>
      </c>
      <c r="G2532" s="4">
        <v>0</v>
      </c>
    </row>
    <row r="2533" spans="2:7" x14ac:dyDescent="0.3">
      <c r="B2533" s="18" t="s">
        <v>517</v>
      </c>
      <c r="C2533" s="19" t="s">
        <v>517</v>
      </c>
      <c r="D2533" s="644" t="s">
        <v>3327</v>
      </c>
      <c r="E2533" s="644" t="s">
        <v>3327</v>
      </c>
      <c r="F2533" s="4">
        <v>0</v>
      </c>
      <c r="G2533" s="4">
        <v>0</v>
      </c>
    </row>
    <row r="2534" spans="2:7" x14ac:dyDescent="0.3">
      <c r="B2534" s="18" t="s">
        <v>517</v>
      </c>
      <c r="C2534" s="19" t="s">
        <v>517</v>
      </c>
      <c r="D2534" s="644" t="s">
        <v>3328</v>
      </c>
      <c r="E2534" s="644" t="s">
        <v>3328</v>
      </c>
      <c r="F2534" s="4">
        <v>0</v>
      </c>
      <c r="G2534" s="4">
        <v>0</v>
      </c>
    </row>
    <row r="2535" spans="2:7" x14ac:dyDescent="0.3">
      <c r="B2535" s="18" t="s">
        <v>517</v>
      </c>
      <c r="C2535" s="19" t="s">
        <v>517</v>
      </c>
      <c r="D2535" s="644" t="s">
        <v>3329</v>
      </c>
      <c r="E2535" s="644" t="s">
        <v>3329</v>
      </c>
      <c r="F2535" s="4">
        <v>0</v>
      </c>
      <c r="G2535" s="4">
        <v>0</v>
      </c>
    </row>
    <row r="2536" spans="2:7" x14ac:dyDescent="0.3">
      <c r="B2536" s="18" t="s">
        <v>517</v>
      </c>
      <c r="C2536" s="19" t="s">
        <v>517</v>
      </c>
      <c r="D2536" s="644" t="s">
        <v>3330</v>
      </c>
      <c r="E2536" s="644" t="s">
        <v>3330</v>
      </c>
      <c r="F2536" s="4">
        <v>0</v>
      </c>
      <c r="G2536" s="4">
        <v>0</v>
      </c>
    </row>
    <row r="2537" spans="2:7" x14ac:dyDescent="0.3">
      <c r="B2537" s="18" t="s">
        <v>517</v>
      </c>
      <c r="C2537" s="19" t="s">
        <v>517</v>
      </c>
      <c r="D2537" s="644" t="s">
        <v>3331</v>
      </c>
      <c r="E2537" s="644" t="s">
        <v>3331</v>
      </c>
      <c r="F2537" s="4">
        <v>0</v>
      </c>
      <c r="G2537" s="4">
        <v>0</v>
      </c>
    </row>
    <row r="2538" spans="2:7" x14ac:dyDescent="0.3">
      <c r="B2538" s="18" t="s">
        <v>517</v>
      </c>
      <c r="C2538" s="19" t="s">
        <v>517</v>
      </c>
      <c r="D2538" s="644" t="s">
        <v>3332</v>
      </c>
      <c r="E2538" s="644" t="s">
        <v>3332</v>
      </c>
      <c r="F2538" s="4" t="s">
        <v>89</v>
      </c>
      <c r="G2538" s="4" t="s">
        <v>3720</v>
      </c>
    </row>
    <row r="2539" spans="2:7" x14ac:dyDescent="0.3">
      <c r="B2539" s="18" t="s">
        <v>517</v>
      </c>
      <c r="C2539" s="19" t="s">
        <v>517</v>
      </c>
      <c r="D2539" s="644" t="s">
        <v>3333</v>
      </c>
      <c r="E2539" s="644" t="s">
        <v>3333</v>
      </c>
      <c r="F2539" s="4">
        <v>0</v>
      </c>
      <c r="G2539" s="4">
        <v>0</v>
      </c>
    </row>
    <row r="2540" spans="2:7" x14ac:dyDescent="0.3">
      <c r="B2540" s="643" t="s">
        <v>517</v>
      </c>
      <c r="C2540" s="643" t="s">
        <v>517</v>
      </c>
      <c r="D2540" s="643" t="s">
        <v>517</v>
      </c>
      <c r="E2540" s="643" t="s">
        <v>517</v>
      </c>
      <c r="F2540" s="4" t="s">
        <v>517</v>
      </c>
      <c r="G2540" s="4" t="s">
        <v>517</v>
      </c>
    </row>
    <row r="2541" spans="2:7" x14ac:dyDescent="0.3">
      <c r="B2541" s="17" t="s">
        <v>517</v>
      </c>
      <c r="C2541" s="645" t="s">
        <v>3323</v>
      </c>
      <c r="D2541" s="645" t="s">
        <v>3323</v>
      </c>
      <c r="E2541" s="645" t="s">
        <v>3323</v>
      </c>
      <c r="F2541" s="10" t="s">
        <v>2947</v>
      </c>
      <c r="G2541" s="10" t="s">
        <v>3720</v>
      </c>
    </row>
    <row r="2542" spans="2:7" x14ac:dyDescent="0.3">
      <c r="B2542" s="18" t="s">
        <v>517</v>
      </c>
      <c r="C2542" s="19" t="s">
        <v>517</v>
      </c>
      <c r="D2542" s="644" t="s">
        <v>3334</v>
      </c>
      <c r="E2542" s="644" t="s">
        <v>3334</v>
      </c>
      <c r="F2542" s="4" t="s">
        <v>2197</v>
      </c>
      <c r="G2542" s="4" t="s">
        <v>3721</v>
      </c>
    </row>
    <row r="2543" spans="2:7" x14ac:dyDescent="0.3">
      <c r="B2543" s="18" t="s">
        <v>517</v>
      </c>
      <c r="C2543" s="19" t="s">
        <v>517</v>
      </c>
      <c r="D2543" s="644" t="s">
        <v>3335</v>
      </c>
      <c r="E2543" s="644" t="s">
        <v>3335</v>
      </c>
      <c r="F2543" s="4" t="s">
        <v>2209</v>
      </c>
      <c r="G2543" s="4" t="s">
        <v>3722</v>
      </c>
    </row>
    <row r="2544" spans="2:7" x14ac:dyDescent="0.3">
      <c r="B2544" s="18" t="s">
        <v>517</v>
      </c>
      <c r="C2544" s="19" t="s">
        <v>517</v>
      </c>
      <c r="D2544" s="644" t="s">
        <v>3336</v>
      </c>
      <c r="E2544" s="644" t="s">
        <v>3336</v>
      </c>
      <c r="F2544" s="4" t="s">
        <v>2218</v>
      </c>
      <c r="G2544" s="4" t="s">
        <v>3723</v>
      </c>
    </row>
    <row r="2545" spans="2:7" x14ac:dyDescent="0.3">
      <c r="B2545" s="18" t="s">
        <v>517</v>
      </c>
      <c r="C2545" s="19" t="s">
        <v>517</v>
      </c>
      <c r="D2545" s="644" t="s">
        <v>3337</v>
      </c>
      <c r="E2545" s="644" t="s">
        <v>3337</v>
      </c>
      <c r="F2545" s="4">
        <v>0</v>
      </c>
      <c r="G2545" s="4">
        <v>0</v>
      </c>
    </row>
    <row r="2546" spans="2:7" x14ac:dyDescent="0.3">
      <c r="B2546" s="18" t="s">
        <v>517</v>
      </c>
      <c r="C2546" s="19" t="s">
        <v>517</v>
      </c>
      <c r="D2546" s="644" t="s">
        <v>3338</v>
      </c>
      <c r="E2546" s="644" t="s">
        <v>3338</v>
      </c>
      <c r="F2546" s="4">
        <v>0</v>
      </c>
      <c r="G2546" s="4">
        <v>0</v>
      </c>
    </row>
    <row r="2547" spans="2:7" x14ac:dyDescent="0.3">
      <c r="B2547" s="18" t="s">
        <v>517</v>
      </c>
      <c r="C2547" s="19" t="s">
        <v>517</v>
      </c>
      <c r="D2547" s="644" t="s">
        <v>3339</v>
      </c>
      <c r="E2547" s="644" t="s">
        <v>3339</v>
      </c>
      <c r="F2547" s="4">
        <v>0</v>
      </c>
      <c r="G2547" s="4">
        <v>0</v>
      </c>
    </row>
    <row r="2548" spans="2:7" x14ac:dyDescent="0.3">
      <c r="B2548" s="18" t="s">
        <v>517</v>
      </c>
      <c r="C2548" s="19" t="s">
        <v>517</v>
      </c>
      <c r="D2548" s="644" t="s">
        <v>3340</v>
      </c>
      <c r="E2548" s="644" t="s">
        <v>3340</v>
      </c>
      <c r="F2548" s="4">
        <v>0</v>
      </c>
      <c r="G2548" s="4">
        <v>0</v>
      </c>
    </row>
    <row r="2549" spans="2:7" x14ac:dyDescent="0.3">
      <c r="B2549" s="18" t="s">
        <v>517</v>
      </c>
      <c r="C2549" s="19" t="s">
        <v>517</v>
      </c>
      <c r="D2549" s="644" t="s">
        <v>3341</v>
      </c>
      <c r="E2549" s="644" t="s">
        <v>3341</v>
      </c>
      <c r="F2549" s="4">
        <v>0</v>
      </c>
      <c r="G2549" s="4">
        <v>0</v>
      </c>
    </row>
    <row r="2550" spans="2:7" x14ac:dyDescent="0.3">
      <c r="B2550" s="18" t="s">
        <v>517</v>
      </c>
      <c r="C2550" s="19" t="s">
        <v>517</v>
      </c>
      <c r="D2550" s="644" t="s">
        <v>3342</v>
      </c>
      <c r="E2550" s="644" t="s">
        <v>3342</v>
      </c>
      <c r="F2550" s="4">
        <v>0</v>
      </c>
      <c r="G2550" s="4">
        <v>0</v>
      </c>
    </row>
    <row r="2551" spans="2:7" x14ac:dyDescent="0.3">
      <c r="B2551" s="18" t="s">
        <v>517</v>
      </c>
      <c r="C2551" s="19" t="s">
        <v>517</v>
      </c>
      <c r="D2551" s="644" t="s">
        <v>3343</v>
      </c>
      <c r="E2551" s="644" t="s">
        <v>3343</v>
      </c>
      <c r="F2551" s="4">
        <v>0</v>
      </c>
      <c r="G2551" s="4">
        <v>0</v>
      </c>
    </row>
    <row r="2552" spans="2:7" x14ac:dyDescent="0.3">
      <c r="B2552" s="18" t="s">
        <v>517</v>
      </c>
      <c r="C2552" s="19" t="s">
        <v>517</v>
      </c>
      <c r="D2552" s="644" t="s">
        <v>3344</v>
      </c>
      <c r="E2552" s="644" t="s">
        <v>3344</v>
      </c>
      <c r="F2552" s="4">
        <v>0</v>
      </c>
      <c r="G2552" s="4">
        <v>0</v>
      </c>
    </row>
    <row r="2553" spans="2:7" x14ac:dyDescent="0.3">
      <c r="B2553" s="18" t="s">
        <v>517</v>
      </c>
      <c r="C2553" s="19" t="s">
        <v>517</v>
      </c>
      <c r="D2553" s="644" t="s">
        <v>3345</v>
      </c>
      <c r="E2553" s="644" t="s">
        <v>3345</v>
      </c>
      <c r="F2553" s="4">
        <v>0</v>
      </c>
      <c r="G2553" s="4">
        <v>0</v>
      </c>
    </row>
    <row r="2554" spans="2:7" x14ac:dyDescent="0.3">
      <c r="B2554" s="18" t="s">
        <v>517</v>
      </c>
      <c r="C2554" s="19" t="s">
        <v>517</v>
      </c>
      <c r="D2554" s="644" t="s">
        <v>3346</v>
      </c>
      <c r="E2554" s="644" t="s">
        <v>3346</v>
      </c>
      <c r="F2554" s="4">
        <v>0</v>
      </c>
      <c r="G2554" s="4">
        <v>0</v>
      </c>
    </row>
    <row r="2555" spans="2:7" x14ac:dyDescent="0.3">
      <c r="B2555" s="18" t="s">
        <v>517</v>
      </c>
      <c r="C2555" s="19" t="s">
        <v>517</v>
      </c>
      <c r="D2555" s="644" t="s">
        <v>3347</v>
      </c>
      <c r="E2555" s="644" t="s">
        <v>3347</v>
      </c>
      <c r="F2555" s="4">
        <v>0</v>
      </c>
      <c r="G2555" s="4">
        <v>0</v>
      </c>
    </row>
    <row r="2556" spans="2:7" x14ac:dyDescent="0.3">
      <c r="B2556" s="18" t="s">
        <v>517</v>
      </c>
      <c r="C2556" s="19" t="s">
        <v>517</v>
      </c>
      <c r="D2556" s="644" t="s">
        <v>3348</v>
      </c>
      <c r="E2556" s="644" t="s">
        <v>3348</v>
      </c>
      <c r="F2556" s="4">
        <v>0</v>
      </c>
      <c r="G2556" s="4">
        <v>0</v>
      </c>
    </row>
    <row r="2557" spans="2:7" x14ac:dyDescent="0.3">
      <c r="B2557" s="18" t="s">
        <v>517</v>
      </c>
      <c r="C2557" s="19" t="s">
        <v>517</v>
      </c>
      <c r="D2557" s="644" t="s">
        <v>3349</v>
      </c>
      <c r="E2557" s="644" t="s">
        <v>3349</v>
      </c>
      <c r="F2557" s="4">
        <v>0</v>
      </c>
      <c r="G2557" s="4">
        <v>0</v>
      </c>
    </row>
    <row r="2558" spans="2:7" x14ac:dyDescent="0.3">
      <c r="B2558" s="642" t="s">
        <v>3313</v>
      </c>
      <c r="C2558" s="642" t="s">
        <v>3313</v>
      </c>
      <c r="D2558" s="642" t="s">
        <v>3313</v>
      </c>
      <c r="E2558" s="642" t="s">
        <v>3313</v>
      </c>
      <c r="F2558" s="10" t="s">
        <v>577</v>
      </c>
      <c r="G2558" s="10">
        <v>0</v>
      </c>
    </row>
    <row r="2559" spans="2:7" x14ac:dyDescent="0.3">
      <c r="B2559" s="643" t="s">
        <v>517</v>
      </c>
      <c r="C2559" s="643" t="s">
        <v>517</v>
      </c>
      <c r="D2559" s="643" t="s">
        <v>517</v>
      </c>
      <c r="E2559" s="643" t="s">
        <v>517</v>
      </c>
      <c r="F2559" s="4" t="s">
        <v>517</v>
      </c>
      <c r="G2559" s="4" t="s">
        <v>517</v>
      </c>
    </row>
    <row r="2560" spans="2:7" x14ac:dyDescent="0.3">
      <c r="B2560" s="642" t="s">
        <v>3314</v>
      </c>
      <c r="C2560" s="642" t="s">
        <v>3314</v>
      </c>
      <c r="D2560" s="642" t="s">
        <v>3314</v>
      </c>
      <c r="E2560" s="642" t="s">
        <v>3314</v>
      </c>
      <c r="F2560" s="10" t="s">
        <v>517</v>
      </c>
      <c r="G2560" s="10" t="s">
        <v>517</v>
      </c>
    </row>
    <row r="2561" spans="2:7" x14ac:dyDescent="0.3">
      <c r="B2561" s="17" t="s">
        <v>517</v>
      </c>
      <c r="C2561" s="645" t="s">
        <v>3322</v>
      </c>
      <c r="D2561" s="645" t="s">
        <v>3322</v>
      </c>
      <c r="E2561" s="645" t="s">
        <v>3322</v>
      </c>
      <c r="F2561" s="10">
        <v>0</v>
      </c>
      <c r="G2561" s="10">
        <v>0</v>
      </c>
    </row>
    <row r="2562" spans="2:7" x14ac:dyDescent="0.3">
      <c r="B2562" s="18" t="s">
        <v>517</v>
      </c>
      <c r="C2562" s="19" t="s">
        <v>517</v>
      </c>
      <c r="D2562" s="644" t="s">
        <v>3350</v>
      </c>
      <c r="E2562" s="644" t="s">
        <v>3350</v>
      </c>
      <c r="F2562" s="4">
        <v>0</v>
      </c>
      <c r="G2562" s="4">
        <v>0</v>
      </c>
    </row>
    <row r="2563" spans="2:7" x14ac:dyDescent="0.3">
      <c r="B2563" s="18" t="s">
        <v>517</v>
      </c>
      <c r="C2563" s="19" t="s">
        <v>517</v>
      </c>
      <c r="D2563" s="644" t="s">
        <v>3351</v>
      </c>
      <c r="E2563" s="644" t="s">
        <v>3351</v>
      </c>
      <c r="F2563" s="4">
        <v>0</v>
      </c>
      <c r="G2563" s="4">
        <v>0</v>
      </c>
    </row>
    <row r="2564" spans="2:7" x14ac:dyDescent="0.3">
      <c r="B2564" s="18" t="s">
        <v>517</v>
      </c>
      <c r="C2564" s="19" t="s">
        <v>517</v>
      </c>
      <c r="D2564" s="644" t="s">
        <v>3352</v>
      </c>
      <c r="E2564" s="644" t="s">
        <v>3352</v>
      </c>
      <c r="F2564" s="4">
        <v>0</v>
      </c>
      <c r="G2564" s="4">
        <v>0</v>
      </c>
    </row>
    <row r="2565" spans="2:7" x14ac:dyDescent="0.3">
      <c r="B2565" s="643" t="s">
        <v>517</v>
      </c>
      <c r="C2565" s="643" t="s">
        <v>517</v>
      </c>
      <c r="D2565" s="643" t="s">
        <v>517</v>
      </c>
      <c r="E2565" s="643" t="s">
        <v>517</v>
      </c>
      <c r="F2565" s="4" t="s">
        <v>517</v>
      </c>
      <c r="G2565" s="4" t="s">
        <v>517</v>
      </c>
    </row>
    <row r="2566" spans="2:7" x14ac:dyDescent="0.3">
      <c r="B2566" s="17" t="s">
        <v>517</v>
      </c>
      <c r="C2566" s="645" t="s">
        <v>3323</v>
      </c>
      <c r="D2566" s="645" t="s">
        <v>3323</v>
      </c>
      <c r="E2566" s="645" t="s">
        <v>3323</v>
      </c>
      <c r="F2566" s="10" t="s">
        <v>577</v>
      </c>
      <c r="G2566" s="10">
        <v>0</v>
      </c>
    </row>
    <row r="2567" spans="2:7" x14ac:dyDescent="0.3">
      <c r="B2567" s="18" t="s">
        <v>517</v>
      </c>
      <c r="C2567" s="19" t="s">
        <v>517</v>
      </c>
      <c r="D2567" s="644" t="s">
        <v>3350</v>
      </c>
      <c r="E2567" s="644" t="s">
        <v>3350</v>
      </c>
      <c r="F2567" s="4">
        <v>0</v>
      </c>
      <c r="G2567" s="4">
        <v>0</v>
      </c>
    </row>
    <row r="2568" spans="2:7" x14ac:dyDescent="0.3">
      <c r="B2568" s="18" t="s">
        <v>517</v>
      </c>
      <c r="C2568" s="19" t="s">
        <v>517</v>
      </c>
      <c r="D2568" s="644" t="s">
        <v>3351</v>
      </c>
      <c r="E2568" s="644" t="s">
        <v>3351</v>
      </c>
      <c r="F2568" s="4" t="s">
        <v>577</v>
      </c>
      <c r="G2568" s="4">
        <v>0</v>
      </c>
    </row>
    <row r="2569" spans="2:7" x14ac:dyDescent="0.3">
      <c r="B2569" s="18" t="s">
        <v>517</v>
      </c>
      <c r="C2569" s="19" t="s">
        <v>517</v>
      </c>
      <c r="D2569" s="644" t="s">
        <v>3353</v>
      </c>
      <c r="E2569" s="644" t="s">
        <v>3353</v>
      </c>
      <c r="F2569" s="4">
        <v>0</v>
      </c>
      <c r="G2569" s="4">
        <v>0</v>
      </c>
    </row>
    <row r="2570" spans="2:7" x14ac:dyDescent="0.3">
      <c r="B2570" s="642" t="s">
        <v>3315</v>
      </c>
      <c r="C2570" s="642" t="s">
        <v>3315</v>
      </c>
      <c r="D2570" s="642" t="s">
        <v>3315</v>
      </c>
      <c r="E2570" s="642" t="s">
        <v>3315</v>
      </c>
      <c r="F2570" s="10" t="s">
        <v>3449</v>
      </c>
      <c r="G2570" s="10">
        <v>0</v>
      </c>
    </row>
    <row r="2571" spans="2:7" x14ac:dyDescent="0.3">
      <c r="B2571" s="643" t="s">
        <v>517</v>
      </c>
      <c r="C2571" s="643" t="s">
        <v>517</v>
      </c>
      <c r="D2571" s="643" t="s">
        <v>517</v>
      </c>
      <c r="E2571" s="643" t="s">
        <v>517</v>
      </c>
      <c r="F2571" s="4" t="s">
        <v>517</v>
      </c>
      <c r="G2571" s="4" t="s">
        <v>517</v>
      </c>
    </row>
    <row r="2572" spans="2:7" x14ac:dyDescent="0.3">
      <c r="B2572" s="642" t="s">
        <v>3316</v>
      </c>
      <c r="C2572" s="642" t="s">
        <v>3316</v>
      </c>
      <c r="D2572" s="642" t="s">
        <v>3316</v>
      </c>
      <c r="E2572" s="642" t="s">
        <v>3316</v>
      </c>
      <c r="F2572" s="10" t="s">
        <v>517</v>
      </c>
      <c r="G2572" s="10" t="s">
        <v>517</v>
      </c>
    </row>
    <row r="2573" spans="2:7" x14ac:dyDescent="0.3">
      <c r="B2573" s="17" t="s">
        <v>517</v>
      </c>
      <c r="C2573" s="645" t="s">
        <v>3322</v>
      </c>
      <c r="D2573" s="645" t="s">
        <v>3322</v>
      </c>
      <c r="E2573" s="645" t="s">
        <v>3322</v>
      </c>
      <c r="F2573" s="10">
        <v>0</v>
      </c>
      <c r="G2573" s="10">
        <v>0</v>
      </c>
    </row>
    <row r="2574" spans="2:7" x14ac:dyDescent="0.3">
      <c r="B2574" s="18" t="s">
        <v>517</v>
      </c>
      <c r="C2574" s="19" t="s">
        <v>517</v>
      </c>
      <c r="D2574" s="644" t="s">
        <v>3354</v>
      </c>
      <c r="E2574" s="644" t="s">
        <v>3354</v>
      </c>
      <c r="F2574" s="4">
        <v>0</v>
      </c>
      <c r="G2574" s="4">
        <v>0</v>
      </c>
    </row>
    <row r="2575" spans="2:7" x14ac:dyDescent="0.3">
      <c r="B2575" s="18" t="s">
        <v>517</v>
      </c>
      <c r="C2575" s="19" t="s">
        <v>517</v>
      </c>
      <c r="D2575" s="19" t="s">
        <v>517</v>
      </c>
      <c r="E2575" s="20" t="s">
        <v>3358</v>
      </c>
      <c r="F2575" s="4">
        <v>0</v>
      </c>
      <c r="G2575" s="4">
        <v>0</v>
      </c>
    </row>
    <row r="2576" spans="2:7" x14ac:dyDescent="0.3">
      <c r="B2576" s="18" t="s">
        <v>517</v>
      </c>
      <c r="C2576" s="19" t="s">
        <v>517</v>
      </c>
      <c r="D2576" s="19" t="s">
        <v>517</v>
      </c>
      <c r="E2576" s="20" t="s">
        <v>3359</v>
      </c>
      <c r="F2576" s="4">
        <v>0</v>
      </c>
      <c r="G2576" s="4">
        <v>0</v>
      </c>
    </row>
    <row r="2577" spans="2:7" x14ac:dyDescent="0.3">
      <c r="B2577" s="18" t="s">
        <v>517</v>
      </c>
      <c r="C2577" s="19" t="s">
        <v>517</v>
      </c>
      <c r="D2577" s="644" t="s">
        <v>3355</v>
      </c>
      <c r="E2577" s="644" t="s">
        <v>3355</v>
      </c>
      <c r="F2577" s="4">
        <v>0</v>
      </c>
      <c r="G2577" s="4">
        <v>0</v>
      </c>
    </row>
    <row r="2578" spans="2:7" x14ac:dyDescent="0.3">
      <c r="B2578" s="643" t="s">
        <v>517</v>
      </c>
      <c r="C2578" s="643" t="s">
        <v>517</v>
      </c>
      <c r="D2578" s="643" t="s">
        <v>517</v>
      </c>
      <c r="E2578" s="643" t="s">
        <v>517</v>
      </c>
      <c r="F2578" s="4" t="s">
        <v>517</v>
      </c>
      <c r="G2578" s="4" t="s">
        <v>517</v>
      </c>
    </row>
    <row r="2579" spans="2:7" x14ac:dyDescent="0.3">
      <c r="B2579" s="17" t="s">
        <v>517</v>
      </c>
      <c r="C2579" s="645" t="s">
        <v>3323</v>
      </c>
      <c r="D2579" s="645" t="s">
        <v>3323</v>
      </c>
      <c r="E2579" s="645" t="s">
        <v>3323</v>
      </c>
      <c r="F2579" s="10">
        <v>0</v>
      </c>
      <c r="G2579" s="10">
        <v>0</v>
      </c>
    </row>
    <row r="2580" spans="2:7" x14ac:dyDescent="0.3">
      <c r="B2580" s="18" t="s">
        <v>517</v>
      </c>
      <c r="C2580" s="19" t="s">
        <v>517</v>
      </c>
      <c r="D2580" s="644" t="s">
        <v>3356</v>
      </c>
      <c r="E2580" s="644" t="s">
        <v>3356</v>
      </c>
      <c r="F2580" s="4">
        <v>0</v>
      </c>
      <c r="G2580" s="4">
        <v>0</v>
      </c>
    </row>
    <row r="2581" spans="2:7" x14ac:dyDescent="0.3">
      <c r="B2581" s="18" t="s">
        <v>517</v>
      </c>
      <c r="C2581" s="19" t="s">
        <v>517</v>
      </c>
      <c r="D2581" s="19" t="s">
        <v>517</v>
      </c>
      <c r="E2581" s="20" t="s">
        <v>3358</v>
      </c>
      <c r="F2581" s="4">
        <v>0</v>
      </c>
      <c r="G2581" s="4">
        <v>0</v>
      </c>
    </row>
    <row r="2582" spans="2:7" x14ac:dyDescent="0.3">
      <c r="B2582" s="18" t="s">
        <v>517</v>
      </c>
      <c r="C2582" s="19" t="s">
        <v>517</v>
      </c>
      <c r="D2582" s="19" t="s">
        <v>517</v>
      </c>
      <c r="E2582" s="20" t="s">
        <v>3359</v>
      </c>
      <c r="F2582" s="4">
        <v>0</v>
      </c>
      <c r="G2582" s="4">
        <v>0</v>
      </c>
    </row>
    <row r="2583" spans="2:7" x14ac:dyDescent="0.3">
      <c r="B2583" s="18" t="s">
        <v>517</v>
      </c>
      <c r="C2583" s="19" t="s">
        <v>517</v>
      </c>
      <c r="D2583" s="644" t="s">
        <v>3357</v>
      </c>
      <c r="E2583" s="644" t="s">
        <v>3357</v>
      </c>
      <c r="F2583" s="4">
        <v>0</v>
      </c>
      <c r="G2583" s="4">
        <v>0</v>
      </c>
    </row>
    <row r="2584" spans="2:7" x14ac:dyDescent="0.3">
      <c r="B2584" s="642" t="s">
        <v>3317</v>
      </c>
      <c r="C2584" s="642" t="s">
        <v>3317</v>
      </c>
      <c r="D2584" s="642" t="s">
        <v>3317</v>
      </c>
      <c r="E2584" s="642" t="s">
        <v>3317</v>
      </c>
      <c r="F2584" s="10">
        <v>0</v>
      </c>
      <c r="G2584" s="10">
        <v>0</v>
      </c>
    </row>
    <row r="2585" spans="2:7" x14ac:dyDescent="0.3">
      <c r="B2585" s="643" t="s">
        <v>517</v>
      </c>
      <c r="C2585" s="643" t="s">
        <v>517</v>
      </c>
      <c r="D2585" s="643" t="s">
        <v>517</v>
      </c>
      <c r="E2585" s="643" t="s">
        <v>517</v>
      </c>
      <c r="F2585" s="4" t="s">
        <v>517</v>
      </c>
      <c r="G2585" s="4" t="s">
        <v>517</v>
      </c>
    </row>
    <row r="2586" spans="2:7" x14ac:dyDescent="0.3">
      <c r="B2586" s="642" t="s">
        <v>3318</v>
      </c>
      <c r="C2586" s="642" t="s">
        <v>3318</v>
      </c>
      <c r="D2586" s="642" t="s">
        <v>3318</v>
      </c>
      <c r="E2586" s="642" t="s">
        <v>3318</v>
      </c>
      <c r="F2586" s="10">
        <v>0</v>
      </c>
      <c r="G2586" s="10">
        <v>0</v>
      </c>
    </row>
    <row r="2587" spans="2:7" x14ac:dyDescent="0.3">
      <c r="B2587" s="643" t="s">
        <v>517</v>
      </c>
      <c r="C2587" s="643" t="s">
        <v>517</v>
      </c>
      <c r="D2587" s="643" t="s">
        <v>517</v>
      </c>
      <c r="E2587" s="643" t="s">
        <v>517</v>
      </c>
      <c r="F2587" s="4" t="s">
        <v>517</v>
      </c>
      <c r="G2587" s="4" t="s">
        <v>517</v>
      </c>
    </row>
    <row r="2588" spans="2:7" x14ac:dyDescent="0.3">
      <c r="B2588" s="642" t="s">
        <v>3319</v>
      </c>
      <c r="C2588" s="642" t="s">
        <v>3319</v>
      </c>
      <c r="D2588" s="642" t="s">
        <v>3319</v>
      </c>
      <c r="E2588" s="642" t="s">
        <v>3319</v>
      </c>
      <c r="F2588" s="10">
        <v>0</v>
      </c>
      <c r="G2588" s="10">
        <v>0</v>
      </c>
    </row>
    <row r="2589" spans="2:7" x14ac:dyDescent="0.3">
      <c r="B2589" s="643" t="s">
        <v>517</v>
      </c>
      <c r="C2589" s="643" t="s">
        <v>517</v>
      </c>
      <c r="D2589" s="643" t="s">
        <v>517</v>
      </c>
      <c r="E2589" s="643" t="s">
        <v>517</v>
      </c>
      <c r="F2589" s="4" t="s">
        <v>517</v>
      </c>
      <c r="G2589" s="4" t="s">
        <v>517</v>
      </c>
    </row>
    <row r="2590" spans="2:7" x14ac:dyDescent="0.3">
      <c r="B2590" s="642" t="s">
        <v>3320</v>
      </c>
      <c r="C2590" s="642" t="s">
        <v>3320</v>
      </c>
      <c r="D2590" s="642" t="s">
        <v>3320</v>
      </c>
      <c r="E2590" s="642" t="s">
        <v>3320</v>
      </c>
      <c r="F2590" s="10">
        <v>0</v>
      </c>
      <c r="G2590" s="10">
        <v>0</v>
      </c>
    </row>
    <row r="2591" spans="2:7" x14ac:dyDescent="0.3">
      <c r="B2591" s="643" t="s">
        <v>517</v>
      </c>
      <c r="C2591" s="643" t="s">
        <v>517</v>
      </c>
      <c r="D2591" s="643" t="s">
        <v>517</v>
      </c>
      <c r="E2591" s="643" t="s">
        <v>517</v>
      </c>
      <c r="F2591" s="4" t="s">
        <v>517</v>
      </c>
      <c r="G2591" s="4" t="s">
        <v>517</v>
      </c>
    </row>
    <row r="2592" spans="2:7" x14ac:dyDescent="0.3">
      <c r="B2592" s="21" t="s">
        <v>517</v>
      </c>
      <c r="C2592" s="21" t="s">
        <v>517</v>
      </c>
      <c r="D2592" s="21" t="s">
        <v>517</v>
      </c>
      <c r="E2592" s="21" t="s">
        <v>517</v>
      </c>
      <c r="F2592" s="24" t="s">
        <v>517</v>
      </c>
      <c r="G2592" s="24" t="s">
        <v>517</v>
      </c>
    </row>
    <row r="2593" spans="2:8" x14ac:dyDescent="0.3">
      <c r="B2593" s="22" t="s">
        <v>517</v>
      </c>
      <c r="C2593" s="22" t="s">
        <v>517</v>
      </c>
      <c r="D2593" s="22" t="s">
        <v>517</v>
      </c>
      <c r="E2593" s="22" t="s">
        <v>517</v>
      </c>
      <c r="F2593" s="25" t="s">
        <v>517</v>
      </c>
      <c r="G2593" s="25" t="s">
        <v>517</v>
      </c>
    </row>
    <row r="2594" spans="2:8" x14ac:dyDescent="0.3">
      <c r="B2594" s="23" t="s">
        <v>517</v>
      </c>
      <c r="C2594" s="23" t="s">
        <v>517</v>
      </c>
      <c r="D2594" s="23" t="s">
        <v>517</v>
      </c>
      <c r="E2594" s="23" t="s">
        <v>517</v>
      </c>
      <c r="F2594" s="26" t="s">
        <v>517</v>
      </c>
      <c r="G2594" s="26" t="s">
        <v>517</v>
      </c>
    </row>
    <row r="2595" spans="2:8" x14ac:dyDescent="0.3">
      <c r="B2595" s="646" t="s">
        <v>37</v>
      </c>
      <c r="C2595" s="646" t="s">
        <v>37</v>
      </c>
      <c r="D2595" s="646" t="s">
        <v>37</v>
      </c>
      <c r="E2595" s="646" t="s">
        <v>37</v>
      </c>
      <c r="F2595" s="646" t="s">
        <v>37</v>
      </c>
      <c r="G2595" s="646" t="s">
        <v>37</v>
      </c>
      <c r="H2595" s="27"/>
    </row>
    <row r="2596" spans="2:8" x14ac:dyDescent="0.3">
      <c r="B2596" s="647" t="s">
        <v>3308</v>
      </c>
      <c r="C2596" s="647" t="s">
        <v>3308</v>
      </c>
      <c r="D2596" s="647" t="s">
        <v>3308</v>
      </c>
      <c r="E2596" s="647" t="s">
        <v>3308</v>
      </c>
      <c r="F2596" s="647" t="s">
        <v>3308</v>
      </c>
      <c r="G2596" s="647" t="s">
        <v>3308</v>
      </c>
      <c r="H2596" s="27"/>
    </row>
    <row r="2597" spans="2:8" x14ac:dyDescent="0.3">
      <c r="B2597" s="647" t="s">
        <v>3309</v>
      </c>
      <c r="C2597" s="647" t="s">
        <v>3309</v>
      </c>
      <c r="D2597" s="647" t="s">
        <v>3309</v>
      </c>
      <c r="E2597" s="647" t="s">
        <v>3309</v>
      </c>
      <c r="F2597" s="647" t="s">
        <v>3309</v>
      </c>
      <c r="G2597" s="647" t="s">
        <v>3309</v>
      </c>
      <c r="H2597" s="27"/>
    </row>
    <row r="2598" spans="2:8" x14ac:dyDescent="0.3">
      <c r="B2598" s="648" t="s">
        <v>3310</v>
      </c>
      <c r="C2598" s="648" t="s">
        <v>3310</v>
      </c>
      <c r="D2598" s="648" t="s">
        <v>3310</v>
      </c>
      <c r="E2598" s="648" t="s">
        <v>3310</v>
      </c>
      <c r="F2598" s="648" t="s">
        <v>3310</v>
      </c>
      <c r="G2598" s="648" t="s">
        <v>3310</v>
      </c>
      <c r="H2598" s="27"/>
    </row>
    <row r="2599" spans="2:8" x14ac:dyDescent="0.3">
      <c r="B2599" s="641" t="s">
        <v>3311</v>
      </c>
      <c r="C2599" s="641" t="s">
        <v>3311</v>
      </c>
      <c r="D2599" s="641" t="s">
        <v>3311</v>
      </c>
      <c r="E2599" s="641" t="s">
        <v>3311</v>
      </c>
      <c r="F2599" s="14">
        <v>2026</v>
      </c>
      <c r="G2599" s="14">
        <v>2025</v>
      </c>
    </row>
    <row r="2600" spans="2:8" x14ac:dyDescent="0.3">
      <c r="B2600" s="642" t="s">
        <v>3312</v>
      </c>
      <c r="C2600" s="642" t="s">
        <v>3312</v>
      </c>
      <c r="D2600" s="642" t="s">
        <v>3312</v>
      </c>
      <c r="E2600" s="642" t="s">
        <v>3312</v>
      </c>
      <c r="F2600" s="10" t="s">
        <v>517</v>
      </c>
      <c r="G2600" s="10" t="s">
        <v>517</v>
      </c>
    </row>
    <row r="2601" spans="2:8" x14ac:dyDescent="0.3">
      <c r="B2601" s="17" t="s">
        <v>517</v>
      </c>
      <c r="C2601" s="645" t="s">
        <v>3322</v>
      </c>
      <c r="D2601" s="645" t="s">
        <v>3322</v>
      </c>
      <c r="E2601" s="645" t="s">
        <v>3322</v>
      </c>
      <c r="F2601" s="10" t="s">
        <v>90</v>
      </c>
      <c r="G2601" s="10" t="s">
        <v>3724</v>
      </c>
    </row>
    <row r="2602" spans="2:8" x14ac:dyDescent="0.3">
      <c r="B2602" s="18" t="s">
        <v>517</v>
      </c>
      <c r="C2602" s="19" t="s">
        <v>517</v>
      </c>
      <c r="D2602" s="644" t="s">
        <v>3324</v>
      </c>
      <c r="E2602" s="644" t="s">
        <v>3324</v>
      </c>
      <c r="F2602" s="4">
        <v>0</v>
      </c>
      <c r="G2602" s="4">
        <v>0</v>
      </c>
    </row>
    <row r="2603" spans="2:8" x14ac:dyDescent="0.3">
      <c r="B2603" s="18" t="s">
        <v>517</v>
      </c>
      <c r="C2603" s="19" t="s">
        <v>517</v>
      </c>
      <c r="D2603" s="644" t="s">
        <v>3325</v>
      </c>
      <c r="E2603" s="644" t="s">
        <v>3325</v>
      </c>
      <c r="F2603" s="4">
        <v>0</v>
      </c>
      <c r="G2603" s="4">
        <v>0</v>
      </c>
    </row>
    <row r="2604" spans="2:8" x14ac:dyDescent="0.3">
      <c r="B2604" s="18" t="s">
        <v>517</v>
      </c>
      <c r="C2604" s="19" t="s">
        <v>517</v>
      </c>
      <c r="D2604" s="644" t="s">
        <v>3326</v>
      </c>
      <c r="E2604" s="644" t="s">
        <v>3326</v>
      </c>
      <c r="F2604" s="4">
        <v>0</v>
      </c>
      <c r="G2604" s="4">
        <v>0</v>
      </c>
    </row>
    <row r="2605" spans="2:8" x14ac:dyDescent="0.3">
      <c r="B2605" s="18" t="s">
        <v>517</v>
      </c>
      <c r="C2605" s="19" t="s">
        <v>517</v>
      </c>
      <c r="D2605" s="644" t="s">
        <v>3327</v>
      </c>
      <c r="E2605" s="644" t="s">
        <v>3327</v>
      </c>
      <c r="F2605" s="4">
        <v>0</v>
      </c>
      <c r="G2605" s="4">
        <v>0</v>
      </c>
    </row>
    <row r="2606" spans="2:8" x14ac:dyDescent="0.3">
      <c r="B2606" s="18" t="s">
        <v>517</v>
      </c>
      <c r="C2606" s="19" t="s">
        <v>517</v>
      </c>
      <c r="D2606" s="644" t="s">
        <v>3328</v>
      </c>
      <c r="E2606" s="644" t="s">
        <v>3328</v>
      </c>
      <c r="F2606" s="4">
        <v>0</v>
      </c>
      <c r="G2606" s="4">
        <v>0</v>
      </c>
    </row>
    <row r="2607" spans="2:8" x14ac:dyDescent="0.3">
      <c r="B2607" s="18" t="s">
        <v>517</v>
      </c>
      <c r="C2607" s="19" t="s">
        <v>517</v>
      </c>
      <c r="D2607" s="644" t="s">
        <v>3329</v>
      </c>
      <c r="E2607" s="644" t="s">
        <v>3329</v>
      </c>
      <c r="F2607" s="4">
        <v>0</v>
      </c>
      <c r="G2607" s="4">
        <v>0</v>
      </c>
    </row>
    <row r="2608" spans="2:8" x14ac:dyDescent="0.3">
      <c r="B2608" s="18" t="s">
        <v>517</v>
      </c>
      <c r="C2608" s="19" t="s">
        <v>517</v>
      </c>
      <c r="D2608" s="644" t="s">
        <v>3330</v>
      </c>
      <c r="E2608" s="644" t="s">
        <v>3330</v>
      </c>
      <c r="F2608" s="4" t="s">
        <v>3450</v>
      </c>
      <c r="G2608" s="4" t="s">
        <v>3725</v>
      </c>
    </row>
    <row r="2609" spans="2:7" x14ac:dyDescent="0.3">
      <c r="B2609" s="18" t="s">
        <v>517</v>
      </c>
      <c r="C2609" s="19" t="s">
        <v>517</v>
      </c>
      <c r="D2609" s="644" t="s">
        <v>3331</v>
      </c>
      <c r="E2609" s="644" t="s">
        <v>3331</v>
      </c>
      <c r="F2609" s="4">
        <v>0</v>
      </c>
      <c r="G2609" s="4">
        <v>0</v>
      </c>
    </row>
    <row r="2610" spans="2:7" x14ac:dyDescent="0.3">
      <c r="B2610" s="18" t="s">
        <v>517</v>
      </c>
      <c r="C2610" s="19" t="s">
        <v>517</v>
      </c>
      <c r="D2610" s="644" t="s">
        <v>3332</v>
      </c>
      <c r="E2610" s="644" t="s">
        <v>3332</v>
      </c>
      <c r="F2610" s="4" t="s">
        <v>3451</v>
      </c>
      <c r="G2610" s="4" t="s">
        <v>3726</v>
      </c>
    </row>
    <row r="2611" spans="2:7" x14ac:dyDescent="0.3">
      <c r="B2611" s="18" t="s">
        <v>517</v>
      </c>
      <c r="C2611" s="19" t="s">
        <v>517</v>
      </c>
      <c r="D2611" s="644" t="s">
        <v>3333</v>
      </c>
      <c r="E2611" s="644" t="s">
        <v>3333</v>
      </c>
      <c r="F2611" s="4">
        <v>0</v>
      </c>
      <c r="G2611" s="4">
        <v>0</v>
      </c>
    </row>
    <row r="2612" spans="2:7" x14ac:dyDescent="0.3">
      <c r="B2612" s="643" t="s">
        <v>517</v>
      </c>
      <c r="C2612" s="643" t="s">
        <v>517</v>
      </c>
      <c r="D2612" s="643" t="s">
        <v>517</v>
      </c>
      <c r="E2612" s="643" t="s">
        <v>517</v>
      </c>
      <c r="F2612" s="4" t="s">
        <v>517</v>
      </c>
      <c r="G2612" s="4" t="s">
        <v>517</v>
      </c>
    </row>
    <row r="2613" spans="2:7" x14ac:dyDescent="0.3">
      <c r="B2613" s="17" t="s">
        <v>517</v>
      </c>
      <c r="C2613" s="645" t="s">
        <v>3323</v>
      </c>
      <c r="D2613" s="645" t="s">
        <v>3323</v>
      </c>
      <c r="E2613" s="645" t="s">
        <v>3323</v>
      </c>
      <c r="F2613" s="10" t="s">
        <v>90</v>
      </c>
      <c r="G2613" s="10" t="s">
        <v>3724</v>
      </c>
    </row>
    <row r="2614" spans="2:7" x14ac:dyDescent="0.3">
      <c r="B2614" s="18" t="s">
        <v>517</v>
      </c>
      <c r="C2614" s="19" t="s">
        <v>517</v>
      </c>
      <c r="D2614" s="644" t="s">
        <v>3334</v>
      </c>
      <c r="E2614" s="644" t="s">
        <v>3334</v>
      </c>
      <c r="F2614" s="4" t="s">
        <v>2232</v>
      </c>
      <c r="G2614" s="4" t="s">
        <v>3727</v>
      </c>
    </row>
    <row r="2615" spans="2:7" x14ac:dyDescent="0.3">
      <c r="B2615" s="18" t="s">
        <v>517</v>
      </c>
      <c r="C2615" s="19" t="s">
        <v>517</v>
      </c>
      <c r="D2615" s="644" t="s">
        <v>3335</v>
      </c>
      <c r="E2615" s="644" t="s">
        <v>3335</v>
      </c>
      <c r="F2615" s="4" t="s">
        <v>2241</v>
      </c>
      <c r="G2615" s="4" t="s">
        <v>3728</v>
      </c>
    </row>
    <row r="2616" spans="2:7" x14ac:dyDescent="0.3">
      <c r="B2616" s="18" t="s">
        <v>517</v>
      </c>
      <c r="C2616" s="19" t="s">
        <v>517</v>
      </c>
      <c r="D2616" s="644" t="s">
        <v>3336</v>
      </c>
      <c r="E2616" s="644" t="s">
        <v>3336</v>
      </c>
      <c r="F2616" s="4" t="s">
        <v>2264</v>
      </c>
      <c r="G2616" s="4" t="s">
        <v>3729</v>
      </c>
    </row>
    <row r="2617" spans="2:7" x14ac:dyDescent="0.3">
      <c r="B2617" s="18" t="s">
        <v>517</v>
      </c>
      <c r="C2617" s="19" t="s">
        <v>517</v>
      </c>
      <c r="D2617" s="644" t="s">
        <v>3337</v>
      </c>
      <c r="E2617" s="644" t="s">
        <v>3337</v>
      </c>
      <c r="F2617" s="4">
        <v>0</v>
      </c>
      <c r="G2617" s="4">
        <v>0</v>
      </c>
    </row>
    <row r="2618" spans="2:7" x14ac:dyDescent="0.3">
      <c r="B2618" s="18" t="s">
        <v>517</v>
      </c>
      <c r="C2618" s="19" t="s">
        <v>517</v>
      </c>
      <c r="D2618" s="644" t="s">
        <v>3338</v>
      </c>
      <c r="E2618" s="644" t="s">
        <v>3338</v>
      </c>
      <c r="F2618" s="4">
        <v>0</v>
      </c>
      <c r="G2618" s="4">
        <v>0</v>
      </c>
    </row>
    <row r="2619" spans="2:7" x14ac:dyDescent="0.3">
      <c r="B2619" s="18" t="s">
        <v>517</v>
      </c>
      <c r="C2619" s="19" t="s">
        <v>517</v>
      </c>
      <c r="D2619" s="644" t="s">
        <v>3339</v>
      </c>
      <c r="E2619" s="644" t="s">
        <v>3339</v>
      </c>
      <c r="F2619" s="4">
        <v>0</v>
      </c>
      <c r="G2619" s="4">
        <v>0</v>
      </c>
    </row>
    <row r="2620" spans="2:7" x14ac:dyDescent="0.3">
      <c r="B2620" s="18" t="s">
        <v>517</v>
      </c>
      <c r="C2620" s="19" t="s">
        <v>517</v>
      </c>
      <c r="D2620" s="644" t="s">
        <v>3340</v>
      </c>
      <c r="E2620" s="644" t="s">
        <v>3340</v>
      </c>
      <c r="F2620" s="4">
        <v>0</v>
      </c>
      <c r="G2620" s="4">
        <v>0</v>
      </c>
    </row>
    <row r="2621" spans="2:7" x14ac:dyDescent="0.3">
      <c r="B2621" s="18" t="s">
        <v>517</v>
      </c>
      <c r="C2621" s="19" t="s">
        <v>517</v>
      </c>
      <c r="D2621" s="644" t="s">
        <v>3341</v>
      </c>
      <c r="E2621" s="644" t="s">
        <v>3341</v>
      </c>
      <c r="F2621" s="4">
        <v>0</v>
      </c>
      <c r="G2621" s="4">
        <v>0</v>
      </c>
    </row>
    <row r="2622" spans="2:7" x14ac:dyDescent="0.3">
      <c r="B2622" s="18" t="s">
        <v>517</v>
      </c>
      <c r="C2622" s="19" t="s">
        <v>517</v>
      </c>
      <c r="D2622" s="644" t="s">
        <v>3342</v>
      </c>
      <c r="E2622" s="644" t="s">
        <v>3342</v>
      </c>
      <c r="F2622" s="4">
        <v>0</v>
      </c>
      <c r="G2622" s="4">
        <v>0</v>
      </c>
    </row>
    <row r="2623" spans="2:7" x14ac:dyDescent="0.3">
      <c r="B2623" s="18" t="s">
        <v>517</v>
      </c>
      <c r="C2623" s="19" t="s">
        <v>517</v>
      </c>
      <c r="D2623" s="644" t="s">
        <v>3343</v>
      </c>
      <c r="E2623" s="644" t="s">
        <v>3343</v>
      </c>
      <c r="F2623" s="4">
        <v>0</v>
      </c>
      <c r="G2623" s="4">
        <v>0</v>
      </c>
    </row>
    <row r="2624" spans="2:7" x14ac:dyDescent="0.3">
      <c r="B2624" s="18" t="s">
        <v>517</v>
      </c>
      <c r="C2624" s="19" t="s">
        <v>517</v>
      </c>
      <c r="D2624" s="644" t="s">
        <v>3344</v>
      </c>
      <c r="E2624" s="644" t="s">
        <v>3344</v>
      </c>
      <c r="F2624" s="4">
        <v>0</v>
      </c>
      <c r="G2624" s="4">
        <v>0</v>
      </c>
    </row>
    <row r="2625" spans="2:7" x14ac:dyDescent="0.3">
      <c r="B2625" s="18" t="s">
        <v>517</v>
      </c>
      <c r="C2625" s="19" t="s">
        <v>517</v>
      </c>
      <c r="D2625" s="644" t="s">
        <v>3345</v>
      </c>
      <c r="E2625" s="644" t="s">
        <v>3345</v>
      </c>
      <c r="F2625" s="4">
        <v>0</v>
      </c>
      <c r="G2625" s="4">
        <v>0</v>
      </c>
    </row>
    <row r="2626" spans="2:7" x14ac:dyDescent="0.3">
      <c r="B2626" s="18" t="s">
        <v>517</v>
      </c>
      <c r="C2626" s="19" t="s">
        <v>517</v>
      </c>
      <c r="D2626" s="644" t="s">
        <v>3346</v>
      </c>
      <c r="E2626" s="644" t="s">
        <v>3346</v>
      </c>
      <c r="F2626" s="4">
        <v>0</v>
      </c>
      <c r="G2626" s="4">
        <v>0</v>
      </c>
    </row>
    <row r="2627" spans="2:7" x14ac:dyDescent="0.3">
      <c r="B2627" s="18" t="s">
        <v>517</v>
      </c>
      <c r="C2627" s="19" t="s">
        <v>517</v>
      </c>
      <c r="D2627" s="644" t="s">
        <v>3347</v>
      </c>
      <c r="E2627" s="644" t="s">
        <v>3347</v>
      </c>
      <c r="F2627" s="4">
        <v>0</v>
      </c>
      <c r="G2627" s="4">
        <v>0</v>
      </c>
    </row>
    <row r="2628" spans="2:7" x14ac:dyDescent="0.3">
      <c r="B2628" s="18" t="s">
        <v>517</v>
      </c>
      <c r="C2628" s="19" t="s">
        <v>517</v>
      </c>
      <c r="D2628" s="644" t="s">
        <v>3348</v>
      </c>
      <c r="E2628" s="644" t="s">
        <v>3348</v>
      </c>
      <c r="F2628" s="4">
        <v>0</v>
      </c>
      <c r="G2628" s="4">
        <v>0</v>
      </c>
    </row>
    <row r="2629" spans="2:7" x14ac:dyDescent="0.3">
      <c r="B2629" s="18" t="s">
        <v>517</v>
      </c>
      <c r="C2629" s="19" t="s">
        <v>517</v>
      </c>
      <c r="D2629" s="644" t="s">
        <v>3349</v>
      </c>
      <c r="E2629" s="644" t="s">
        <v>3349</v>
      </c>
      <c r="F2629" s="4">
        <v>0</v>
      </c>
      <c r="G2629" s="4">
        <v>0</v>
      </c>
    </row>
    <row r="2630" spans="2:7" x14ac:dyDescent="0.3">
      <c r="B2630" s="642" t="s">
        <v>3313</v>
      </c>
      <c r="C2630" s="642" t="s">
        <v>3313</v>
      </c>
      <c r="D2630" s="642" t="s">
        <v>3313</v>
      </c>
      <c r="E2630" s="642" t="s">
        <v>3313</v>
      </c>
      <c r="F2630" s="10">
        <v>0</v>
      </c>
      <c r="G2630" s="10">
        <v>0</v>
      </c>
    </row>
    <row r="2631" spans="2:7" x14ac:dyDescent="0.3">
      <c r="B2631" s="643" t="s">
        <v>517</v>
      </c>
      <c r="C2631" s="643" t="s">
        <v>517</v>
      </c>
      <c r="D2631" s="643" t="s">
        <v>517</v>
      </c>
      <c r="E2631" s="643" t="s">
        <v>517</v>
      </c>
      <c r="F2631" s="4" t="s">
        <v>517</v>
      </c>
      <c r="G2631" s="4" t="s">
        <v>517</v>
      </c>
    </row>
    <row r="2632" spans="2:7" x14ac:dyDescent="0.3">
      <c r="B2632" s="642" t="s">
        <v>3314</v>
      </c>
      <c r="C2632" s="642" t="s">
        <v>3314</v>
      </c>
      <c r="D2632" s="642" t="s">
        <v>3314</v>
      </c>
      <c r="E2632" s="642" t="s">
        <v>3314</v>
      </c>
      <c r="F2632" s="10" t="s">
        <v>517</v>
      </c>
      <c r="G2632" s="10" t="s">
        <v>517</v>
      </c>
    </row>
    <row r="2633" spans="2:7" x14ac:dyDescent="0.3">
      <c r="B2633" s="17" t="s">
        <v>517</v>
      </c>
      <c r="C2633" s="645" t="s">
        <v>3322</v>
      </c>
      <c r="D2633" s="645" t="s">
        <v>3322</v>
      </c>
      <c r="E2633" s="645" t="s">
        <v>3322</v>
      </c>
      <c r="F2633" s="10">
        <v>0</v>
      </c>
      <c r="G2633" s="10">
        <v>0</v>
      </c>
    </row>
    <row r="2634" spans="2:7" x14ac:dyDescent="0.3">
      <c r="B2634" s="18" t="s">
        <v>517</v>
      </c>
      <c r="C2634" s="19" t="s">
        <v>517</v>
      </c>
      <c r="D2634" s="644" t="s">
        <v>3350</v>
      </c>
      <c r="E2634" s="644" t="s">
        <v>3350</v>
      </c>
      <c r="F2634" s="4">
        <v>0</v>
      </c>
      <c r="G2634" s="4">
        <v>0</v>
      </c>
    </row>
    <row r="2635" spans="2:7" x14ac:dyDescent="0.3">
      <c r="B2635" s="18" t="s">
        <v>517</v>
      </c>
      <c r="C2635" s="19" t="s">
        <v>517</v>
      </c>
      <c r="D2635" s="644" t="s">
        <v>3351</v>
      </c>
      <c r="E2635" s="644" t="s">
        <v>3351</v>
      </c>
      <c r="F2635" s="4">
        <v>0</v>
      </c>
      <c r="G2635" s="4">
        <v>0</v>
      </c>
    </row>
    <row r="2636" spans="2:7" x14ac:dyDescent="0.3">
      <c r="B2636" s="18" t="s">
        <v>517</v>
      </c>
      <c r="C2636" s="19" t="s">
        <v>517</v>
      </c>
      <c r="D2636" s="644" t="s">
        <v>3352</v>
      </c>
      <c r="E2636" s="644" t="s">
        <v>3352</v>
      </c>
      <c r="F2636" s="4">
        <v>0</v>
      </c>
      <c r="G2636" s="4">
        <v>0</v>
      </c>
    </row>
    <row r="2637" spans="2:7" x14ac:dyDescent="0.3">
      <c r="B2637" s="643" t="s">
        <v>517</v>
      </c>
      <c r="C2637" s="643" t="s">
        <v>517</v>
      </c>
      <c r="D2637" s="643" t="s">
        <v>517</v>
      </c>
      <c r="E2637" s="643" t="s">
        <v>517</v>
      </c>
      <c r="F2637" s="4" t="s">
        <v>517</v>
      </c>
      <c r="G2637" s="4" t="s">
        <v>517</v>
      </c>
    </row>
    <row r="2638" spans="2:7" x14ac:dyDescent="0.3">
      <c r="B2638" s="17" t="s">
        <v>517</v>
      </c>
      <c r="C2638" s="645" t="s">
        <v>3323</v>
      </c>
      <c r="D2638" s="645" t="s">
        <v>3323</v>
      </c>
      <c r="E2638" s="645" t="s">
        <v>3323</v>
      </c>
      <c r="F2638" s="10">
        <v>0</v>
      </c>
      <c r="G2638" s="10">
        <v>0</v>
      </c>
    </row>
    <row r="2639" spans="2:7" x14ac:dyDescent="0.3">
      <c r="B2639" s="18" t="s">
        <v>517</v>
      </c>
      <c r="C2639" s="19" t="s">
        <v>517</v>
      </c>
      <c r="D2639" s="644" t="s">
        <v>3350</v>
      </c>
      <c r="E2639" s="644" t="s">
        <v>3350</v>
      </c>
      <c r="F2639" s="4">
        <v>0</v>
      </c>
      <c r="G2639" s="4">
        <v>0</v>
      </c>
    </row>
    <row r="2640" spans="2:7" x14ac:dyDescent="0.3">
      <c r="B2640" s="18" t="s">
        <v>517</v>
      </c>
      <c r="C2640" s="19" t="s">
        <v>517</v>
      </c>
      <c r="D2640" s="644" t="s">
        <v>3351</v>
      </c>
      <c r="E2640" s="644" t="s">
        <v>3351</v>
      </c>
      <c r="F2640" s="4">
        <v>0</v>
      </c>
      <c r="G2640" s="4">
        <v>0</v>
      </c>
    </row>
    <row r="2641" spans="2:7" x14ac:dyDescent="0.3">
      <c r="B2641" s="18" t="s">
        <v>517</v>
      </c>
      <c r="C2641" s="19" t="s">
        <v>517</v>
      </c>
      <c r="D2641" s="644" t="s">
        <v>3353</v>
      </c>
      <c r="E2641" s="644" t="s">
        <v>3353</v>
      </c>
      <c r="F2641" s="4">
        <v>0</v>
      </c>
      <c r="G2641" s="4">
        <v>0</v>
      </c>
    </row>
    <row r="2642" spans="2:7" x14ac:dyDescent="0.3">
      <c r="B2642" s="642" t="s">
        <v>3315</v>
      </c>
      <c r="C2642" s="642" t="s">
        <v>3315</v>
      </c>
      <c r="D2642" s="642" t="s">
        <v>3315</v>
      </c>
      <c r="E2642" s="642" t="s">
        <v>3315</v>
      </c>
      <c r="F2642" s="10">
        <v>0</v>
      </c>
      <c r="G2642" s="10">
        <v>0</v>
      </c>
    </row>
    <row r="2643" spans="2:7" x14ac:dyDescent="0.3">
      <c r="B2643" s="643" t="s">
        <v>517</v>
      </c>
      <c r="C2643" s="643" t="s">
        <v>517</v>
      </c>
      <c r="D2643" s="643" t="s">
        <v>517</v>
      </c>
      <c r="E2643" s="643" t="s">
        <v>517</v>
      </c>
      <c r="F2643" s="4" t="s">
        <v>517</v>
      </c>
      <c r="G2643" s="4" t="s">
        <v>517</v>
      </c>
    </row>
    <row r="2644" spans="2:7" x14ac:dyDescent="0.3">
      <c r="B2644" s="642" t="s">
        <v>3316</v>
      </c>
      <c r="C2644" s="642" t="s">
        <v>3316</v>
      </c>
      <c r="D2644" s="642" t="s">
        <v>3316</v>
      </c>
      <c r="E2644" s="642" t="s">
        <v>3316</v>
      </c>
      <c r="F2644" s="10" t="s">
        <v>517</v>
      </c>
      <c r="G2644" s="10" t="s">
        <v>517</v>
      </c>
    </row>
    <row r="2645" spans="2:7" x14ac:dyDescent="0.3">
      <c r="B2645" s="17" t="s">
        <v>517</v>
      </c>
      <c r="C2645" s="645" t="s">
        <v>3322</v>
      </c>
      <c r="D2645" s="645" t="s">
        <v>3322</v>
      </c>
      <c r="E2645" s="645" t="s">
        <v>3322</v>
      </c>
      <c r="F2645" s="10">
        <v>0</v>
      </c>
      <c r="G2645" s="10">
        <v>0</v>
      </c>
    </row>
    <row r="2646" spans="2:7" x14ac:dyDescent="0.3">
      <c r="B2646" s="18" t="s">
        <v>517</v>
      </c>
      <c r="C2646" s="19" t="s">
        <v>517</v>
      </c>
      <c r="D2646" s="644" t="s">
        <v>3354</v>
      </c>
      <c r="E2646" s="644" t="s">
        <v>3354</v>
      </c>
      <c r="F2646" s="4">
        <v>0</v>
      </c>
      <c r="G2646" s="4">
        <v>0</v>
      </c>
    </row>
    <row r="2647" spans="2:7" x14ac:dyDescent="0.3">
      <c r="B2647" s="18" t="s">
        <v>517</v>
      </c>
      <c r="C2647" s="19" t="s">
        <v>517</v>
      </c>
      <c r="D2647" s="19" t="s">
        <v>517</v>
      </c>
      <c r="E2647" s="20" t="s">
        <v>3358</v>
      </c>
      <c r="F2647" s="4">
        <v>0</v>
      </c>
      <c r="G2647" s="4">
        <v>0</v>
      </c>
    </row>
    <row r="2648" spans="2:7" x14ac:dyDescent="0.3">
      <c r="B2648" s="18" t="s">
        <v>517</v>
      </c>
      <c r="C2648" s="19" t="s">
        <v>517</v>
      </c>
      <c r="D2648" s="19" t="s">
        <v>517</v>
      </c>
      <c r="E2648" s="20" t="s">
        <v>3359</v>
      </c>
      <c r="F2648" s="4">
        <v>0</v>
      </c>
      <c r="G2648" s="4">
        <v>0</v>
      </c>
    </row>
    <row r="2649" spans="2:7" x14ac:dyDescent="0.3">
      <c r="B2649" s="18" t="s">
        <v>517</v>
      </c>
      <c r="C2649" s="19" t="s">
        <v>517</v>
      </c>
      <c r="D2649" s="644" t="s">
        <v>3355</v>
      </c>
      <c r="E2649" s="644" t="s">
        <v>3355</v>
      </c>
      <c r="F2649" s="4">
        <v>0</v>
      </c>
      <c r="G2649" s="4">
        <v>0</v>
      </c>
    </row>
    <row r="2650" spans="2:7" x14ac:dyDescent="0.3">
      <c r="B2650" s="643" t="s">
        <v>517</v>
      </c>
      <c r="C2650" s="643" t="s">
        <v>517</v>
      </c>
      <c r="D2650" s="643" t="s">
        <v>517</v>
      </c>
      <c r="E2650" s="643" t="s">
        <v>517</v>
      </c>
      <c r="F2650" s="4" t="s">
        <v>517</v>
      </c>
      <c r="G2650" s="4" t="s">
        <v>517</v>
      </c>
    </row>
    <row r="2651" spans="2:7" x14ac:dyDescent="0.3">
      <c r="B2651" s="17" t="s">
        <v>517</v>
      </c>
      <c r="C2651" s="645" t="s">
        <v>3323</v>
      </c>
      <c r="D2651" s="645" t="s">
        <v>3323</v>
      </c>
      <c r="E2651" s="645" t="s">
        <v>3323</v>
      </c>
      <c r="F2651" s="10">
        <v>0</v>
      </c>
      <c r="G2651" s="10">
        <v>0</v>
      </c>
    </row>
    <row r="2652" spans="2:7" x14ac:dyDescent="0.3">
      <c r="B2652" s="18" t="s">
        <v>517</v>
      </c>
      <c r="C2652" s="19" t="s">
        <v>517</v>
      </c>
      <c r="D2652" s="644" t="s">
        <v>3356</v>
      </c>
      <c r="E2652" s="644" t="s">
        <v>3356</v>
      </c>
      <c r="F2652" s="4">
        <v>0</v>
      </c>
      <c r="G2652" s="4">
        <v>0</v>
      </c>
    </row>
    <row r="2653" spans="2:7" x14ac:dyDescent="0.3">
      <c r="B2653" s="18" t="s">
        <v>517</v>
      </c>
      <c r="C2653" s="19" t="s">
        <v>517</v>
      </c>
      <c r="D2653" s="19" t="s">
        <v>517</v>
      </c>
      <c r="E2653" s="20" t="s">
        <v>3358</v>
      </c>
      <c r="F2653" s="4">
        <v>0</v>
      </c>
      <c r="G2653" s="4">
        <v>0</v>
      </c>
    </row>
    <row r="2654" spans="2:7" x14ac:dyDescent="0.3">
      <c r="B2654" s="18" t="s">
        <v>517</v>
      </c>
      <c r="C2654" s="19" t="s">
        <v>517</v>
      </c>
      <c r="D2654" s="19" t="s">
        <v>517</v>
      </c>
      <c r="E2654" s="20" t="s">
        <v>3359</v>
      </c>
      <c r="F2654" s="4">
        <v>0</v>
      </c>
      <c r="G2654" s="4">
        <v>0</v>
      </c>
    </row>
    <row r="2655" spans="2:7" x14ac:dyDescent="0.3">
      <c r="B2655" s="18" t="s">
        <v>517</v>
      </c>
      <c r="C2655" s="19" t="s">
        <v>517</v>
      </c>
      <c r="D2655" s="644" t="s">
        <v>3357</v>
      </c>
      <c r="E2655" s="644" t="s">
        <v>3357</v>
      </c>
      <c r="F2655" s="4">
        <v>0</v>
      </c>
      <c r="G2655" s="4">
        <v>0</v>
      </c>
    </row>
    <row r="2656" spans="2:7" x14ac:dyDescent="0.3">
      <c r="B2656" s="642" t="s">
        <v>3317</v>
      </c>
      <c r="C2656" s="642" t="s">
        <v>3317</v>
      </c>
      <c r="D2656" s="642" t="s">
        <v>3317</v>
      </c>
      <c r="E2656" s="642" t="s">
        <v>3317</v>
      </c>
      <c r="F2656" s="10">
        <v>0</v>
      </c>
      <c r="G2656" s="10">
        <v>0</v>
      </c>
    </row>
    <row r="2657" spans="2:8" x14ac:dyDescent="0.3">
      <c r="B2657" s="643" t="s">
        <v>517</v>
      </c>
      <c r="C2657" s="643" t="s">
        <v>517</v>
      </c>
      <c r="D2657" s="643" t="s">
        <v>517</v>
      </c>
      <c r="E2657" s="643" t="s">
        <v>517</v>
      </c>
      <c r="F2657" s="4" t="s">
        <v>517</v>
      </c>
      <c r="G2657" s="4" t="s">
        <v>517</v>
      </c>
    </row>
    <row r="2658" spans="2:8" x14ac:dyDescent="0.3">
      <c r="B2658" s="642" t="s">
        <v>3318</v>
      </c>
      <c r="C2658" s="642" t="s">
        <v>3318</v>
      </c>
      <c r="D2658" s="642" t="s">
        <v>3318</v>
      </c>
      <c r="E2658" s="642" t="s">
        <v>3318</v>
      </c>
      <c r="F2658" s="10">
        <v>0</v>
      </c>
      <c r="G2658" s="10">
        <v>0</v>
      </c>
    </row>
    <row r="2659" spans="2:8" x14ac:dyDescent="0.3">
      <c r="B2659" s="643" t="s">
        <v>517</v>
      </c>
      <c r="C2659" s="643" t="s">
        <v>517</v>
      </c>
      <c r="D2659" s="643" t="s">
        <v>517</v>
      </c>
      <c r="E2659" s="643" t="s">
        <v>517</v>
      </c>
      <c r="F2659" s="4" t="s">
        <v>517</v>
      </c>
      <c r="G2659" s="4" t="s">
        <v>517</v>
      </c>
    </row>
    <row r="2660" spans="2:8" x14ac:dyDescent="0.3">
      <c r="B2660" s="642" t="s">
        <v>3319</v>
      </c>
      <c r="C2660" s="642" t="s">
        <v>3319</v>
      </c>
      <c r="D2660" s="642" t="s">
        <v>3319</v>
      </c>
      <c r="E2660" s="642" t="s">
        <v>3319</v>
      </c>
      <c r="F2660" s="10">
        <v>0</v>
      </c>
      <c r="G2660" s="10">
        <v>0</v>
      </c>
    </row>
    <row r="2661" spans="2:8" x14ac:dyDescent="0.3">
      <c r="B2661" s="643" t="s">
        <v>517</v>
      </c>
      <c r="C2661" s="643" t="s">
        <v>517</v>
      </c>
      <c r="D2661" s="643" t="s">
        <v>517</v>
      </c>
      <c r="E2661" s="643" t="s">
        <v>517</v>
      </c>
      <c r="F2661" s="4" t="s">
        <v>517</v>
      </c>
      <c r="G2661" s="4" t="s">
        <v>517</v>
      </c>
    </row>
    <row r="2662" spans="2:8" x14ac:dyDescent="0.3">
      <c r="B2662" s="642" t="s">
        <v>3320</v>
      </c>
      <c r="C2662" s="642" t="s">
        <v>3320</v>
      </c>
      <c r="D2662" s="642" t="s">
        <v>3320</v>
      </c>
      <c r="E2662" s="642" t="s">
        <v>3320</v>
      </c>
      <c r="F2662" s="10">
        <v>0</v>
      </c>
      <c r="G2662" s="10">
        <v>0</v>
      </c>
    </row>
    <row r="2663" spans="2:8" x14ac:dyDescent="0.3">
      <c r="B2663" s="643" t="s">
        <v>517</v>
      </c>
      <c r="C2663" s="643" t="s">
        <v>517</v>
      </c>
      <c r="D2663" s="643" t="s">
        <v>517</v>
      </c>
      <c r="E2663" s="643" t="s">
        <v>517</v>
      </c>
      <c r="F2663" s="4" t="s">
        <v>517</v>
      </c>
      <c r="G2663" s="4" t="s">
        <v>517</v>
      </c>
    </row>
    <row r="2664" spans="2:8" x14ac:dyDescent="0.3">
      <c r="B2664" s="21" t="s">
        <v>517</v>
      </c>
      <c r="C2664" s="21" t="s">
        <v>517</v>
      </c>
      <c r="D2664" s="21" t="s">
        <v>517</v>
      </c>
      <c r="E2664" s="21" t="s">
        <v>517</v>
      </c>
      <c r="F2664" s="24" t="s">
        <v>517</v>
      </c>
      <c r="G2664" s="24" t="s">
        <v>517</v>
      </c>
    </row>
    <row r="2665" spans="2:8" x14ac:dyDescent="0.3">
      <c r="B2665" s="22" t="s">
        <v>517</v>
      </c>
      <c r="C2665" s="22" t="s">
        <v>517</v>
      </c>
      <c r="D2665" s="22" t="s">
        <v>517</v>
      </c>
      <c r="E2665" s="22" t="s">
        <v>517</v>
      </c>
      <c r="F2665" s="25" t="s">
        <v>517</v>
      </c>
      <c r="G2665" s="25" t="s">
        <v>517</v>
      </c>
    </row>
    <row r="2666" spans="2:8" x14ac:dyDescent="0.3">
      <c r="B2666" s="23" t="s">
        <v>517</v>
      </c>
      <c r="C2666" s="23" t="s">
        <v>517</v>
      </c>
      <c r="D2666" s="23" t="s">
        <v>517</v>
      </c>
      <c r="E2666" s="23" t="s">
        <v>517</v>
      </c>
      <c r="F2666" s="26" t="s">
        <v>517</v>
      </c>
      <c r="G2666" s="26" t="s">
        <v>517</v>
      </c>
    </row>
    <row r="2667" spans="2:8" x14ac:dyDescent="0.3">
      <c r="B2667" s="646" t="s">
        <v>38</v>
      </c>
      <c r="C2667" s="646" t="s">
        <v>38</v>
      </c>
      <c r="D2667" s="646" t="s">
        <v>38</v>
      </c>
      <c r="E2667" s="646" t="s">
        <v>38</v>
      </c>
      <c r="F2667" s="646" t="s">
        <v>38</v>
      </c>
      <c r="G2667" s="646" t="s">
        <v>38</v>
      </c>
      <c r="H2667" s="27"/>
    </row>
    <row r="2668" spans="2:8" x14ac:dyDescent="0.3">
      <c r="B2668" s="647" t="s">
        <v>3308</v>
      </c>
      <c r="C2668" s="647" t="s">
        <v>3308</v>
      </c>
      <c r="D2668" s="647" t="s">
        <v>3308</v>
      </c>
      <c r="E2668" s="647" t="s">
        <v>3308</v>
      </c>
      <c r="F2668" s="647" t="s">
        <v>3308</v>
      </c>
      <c r="G2668" s="647" t="s">
        <v>3308</v>
      </c>
      <c r="H2668" s="27"/>
    </row>
    <row r="2669" spans="2:8" x14ac:dyDescent="0.3">
      <c r="B2669" s="647" t="s">
        <v>3309</v>
      </c>
      <c r="C2669" s="647" t="s">
        <v>3309</v>
      </c>
      <c r="D2669" s="647" t="s">
        <v>3309</v>
      </c>
      <c r="E2669" s="647" t="s">
        <v>3309</v>
      </c>
      <c r="F2669" s="647" t="s">
        <v>3309</v>
      </c>
      <c r="G2669" s="647" t="s">
        <v>3309</v>
      </c>
      <c r="H2669" s="27"/>
    </row>
    <row r="2670" spans="2:8" x14ac:dyDescent="0.3">
      <c r="B2670" s="648" t="s">
        <v>3310</v>
      </c>
      <c r="C2670" s="648" t="s">
        <v>3310</v>
      </c>
      <c r="D2670" s="648" t="s">
        <v>3310</v>
      </c>
      <c r="E2670" s="648" t="s">
        <v>3310</v>
      </c>
      <c r="F2670" s="648" t="s">
        <v>3310</v>
      </c>
      <c r="G2670" s="648" t="s">
        <v>3310</v>
      </c>
      <c r="H2670" s="27"/>
    </row>
    <row r="2671" spans="2:8" x14ac:dyDescent="0.3">
      <c r="B2671" s="641" t="s">
        <v>3311</v>
      </c>
      <c r="C2671" s="641" t="s">
        <v>3311</v>
      </c>
      <c r="D2671" s="641" t="s">
        <v>3311</v>
      </c>
      <c r="E2671" s="641" t="s">
        <v>3311</v>
      </c>
      <c r="F2671" s="14">
        <v>2026</v>
      </c>
      <c r="G2671" s="14">
        <v>2025</v>
      </c>
    </row>
    <row r="2672" spans="2:8" x14ac:dyDescent="0.3">
      <c r="B2672" s="642" t="s">
        <v>3312</v>
      </c>
      <c r="C2672" s="642" t="s">
        <v>3312</v>
      </c>
      <c r="D2672" s="642" t="s">
        <v>3312</v>
      </c>
      <c r="E2672" s="642" t="s">
        <v>3312</v>
      </c>
      <c r="F2672" s="10" t="s">
        <v>517</v>
      </c>
      <c r="G2672" s="10" t="s">
        <v>517</v>
      </c>
    </row>
    <row r="2673" spans="2:7" x14ac:dyDescent="0.3">
      <c r="B2673" s="17" t="s">
        <v>517</v>
      </c>
      <c r="C2673" s="645" t="s">
        <v>3322</v>
      </c>
      <c r="D2673" s="645" t="s">
        <v>3322</v>
      </c>
      <c r="E2673" s="645" t="s">
        <v>3322</v>
      </c>
      <c r="F2673" s="10" t="s">
        <v>91</v>
      </c>
      <c r="G2673" s="10" t="s">
        <v>3730</v>
      </c>
    </row>
    <row r="2674" spans="2:7" x14ac:dyDescent="0.3">
      <c r="B2674" s="18" t="s">
        <v>517</v>
      </c>
      <c r="C2674" s="19" t="s">
        <v>517</v>
      </c>
      <c r="D2674" s="644" t="s">
        <v>3324</v>
      </c>
      <c r="E2674" s="644" t="s">
        <v>3324</v>
      </c>
      <c r="F2674" s="4">
        <v>0</v>
      </c>
      <c r="G2674" s="4">
        <v>0</v>
      </c>
    </row>
    <row r="2675" spans="2:7" x14ac:dyDescent="0.3">
      <c r="B2675" s="18" t="s">
        <v>517</v>
      </c>
      <c r="C2675" s="19" t="s">
        <v>517</v>
      </c>
      <c r="D2675" s="644" t="s">
        <v>3325</v>
      </c>
      <c r="E2675" s="644" t="s">
        <v>3325</v>
      </c>
      <c r="F2675" s="4">
        <v>0</v>
      </c>
      <c r="G2675" s="4">
        <v>0</v>
      </c>
    </row>
    <row r="2676" spans="2:7" x14ac:dyDescent="0.3">
      <c r="B2676" s="18" t="s">
        <v>517</v>
      </c>
      <c r="C2676" s="19" t="s">
        <v>517</v>
      </c>
      <c r="D2676" s="644" t="s">
        <v>3326</v>
      </c>
      <c r="E2676" s="644" t="s">
        <v>3326</v>
      </c>
      <c r="F2676" s="4">
        <v>0</v>
      </c>
      <c r="G2676" s="4">
        <v>0</v>
      </c>
    </row>
    <row r="2677" spans="2:7" x14ac:dyDescent="0.3">
      <c r="B2677" s="18" t="s">
        <v>517</v>
      </c>
      <c r="C2677" s="19" t="s">
        <v>517</v>
      </c>
      <c r="D2677" s="644" t="s">
        <v>3327</v>
      </c>
      <c r="E2677" s="644" t="s">
        <v>3327</v>
      </c>
      <c r="F2677" s="4">
        <v>0</v>
      </c>
      <c r="G2677" s="4">
        <v>0</v>
      </c>
    </row>
    <row r="2678" spans="2:7" x14ac:dyDescent="0.3">
      <c r="B2678" s="18" t="s">
        <v>517</v>
      </c>
      <c r="C2678" s="19" t="s">
        <v>517</v>
      </c>
      <c r="D2678" s="644" t="s">
        <v>3328</v>
      </c>
      <c r="E2678" s="644" t="s">
        <v>3328</v>
      </c>
      <c r="F2678" s="4">
        <v>0</v>
      </c>
      <c r="G2678" s="4">
        <v>0</v>
      </c>
    </row>
    <row r="2679" spans="2:7" x14ac:dyDescent="0.3">
      <c r="B2679" s="18" t="s">
        <v>517</v>
      </c>
      <c r="C2679" s="19" t="s">
        <v>517</v>
      </c>
      <c r="D2679" s="644" t="s">
        <v>3329</v>
      </c>
      <c r="E2679" s="644" t="s">
        <v>3329</v>
      </c>
      <c r="F2679" s="4">
        <v>0</v>
      </c>
      <c r="G2679" s="4">
        <v>0</v>
      </c>
    </row>
    <row r="2680" spans="2:7" x14ac:dyDescent="0.3">
      <c r="B2680" s="18" t="s">
        <v>517</v>
      </c>
      <c r="C2680" s="19" t="s">
        <v>517</v>
      </c>
      <c r="D2680" s="644" t="s">
        <v>3330</v>
      </c>
      <c r="E2680" s="644" t="s">
        <v>3330</v>
      </c>
      <c r="F2680" s="4" t="s">
        <v>3452</v>
      </c>
      <c r="G2680" s="4" t="s">
        <v>3731</v>
      </c>
    </row>
    <row r="2681" spans="2:7" x14ac:dyDescent="0.3">
      <c r="B2681" s="18" t="s">
        <v>517</v>
      </c>
      <c r="C2681" s="19" t="s">
        <v>517</v>
      </c>
      <c r="D2681" s="644" t="s">
        <v>3331</v>
      </c>
      <c r="E2681" s="644" t="s">
        <v>3331</v>
      </c>
      <c r="F2681" s="4">
        <v>0</v>
      </c>
      <c r="G2681" s="4">
        <v>0</v>
      </c>
    </row>
    <row r="2682" spans="2:7" x14ac:dyDescent="0.3">
      <c r="B2682" s="18" t="s">
        <v>517</v>
      </c>
      <c r="C2682" s="19" t="s">
        <v>517</v>
      </c>
      <c r="D2682" s="644" t="s">
        <v>3332</v>
      </c>
      <c r="E2682" s="644" t="s">
        <v>3332</v>
      </c>
      <c r="F2682" s="4" t="s">
        <v>3453</v>
      </c>
      <c r="G2682" s="4" t="s">
        <v>3732</v>
      </c>
    </row>
    <row r="2683" spans="2:7" x14ac:dyDescent="0.3">
      <c r="B2683" s="18" t="s">
        <v>517</v>
      </c>
      <c r="C2683" s="19" t="s">
        <v>517</v>
      </c>
      <c r="D2683" s="644" t="s">
        <v>3333</v>
      </c>
      <c r="E2683" s="644" t="s">
        <v>3333</v>
      </c>
      <c r="F2683" s="4">
        <v>0</v>
      </c>
      <c r="G2683" s="4">
        <v>0</v>
      </c>
    </row>
    <row r="2684" spans="2:7" x14ac:dyDescent="0.3">
      <c r="B2684" s="643" t="s">
        <v>517</v>
      </c>
      <c r="C2684" s="643" t="s">
        <v>517</v>
      </c>
      <c r="D2684" s="643" t="s">
        <v>517</v>
      </c>
      <c r="E2684" s="643" t="s">
        <v>517</v>
      </c>
      <c r="F2684" s="4" t="s">
        <v>517</v>
      </c>
      <c r="G2684" s="4" t="s">
        <v>517</v>
      </c>
    </row>
    <row r="2685" spans="2:7" x14ac:dyDescent="0.3">
      <c r="B2685" s="17" t="s">
        <v>517</v>
      </c>
      <c r="C2685" s="645" t="s">
        <v>3323</v>
      </c>
      <c r="D2685" s="645" t="s">
        <v>3323</v>
      </c>
      <c r="E2685" s="645" t="s">
        <v>3323</v>
      </c>
      <c r="F2685" s="10" t="s">
        <v>91</v>
      </c>
      <c r="G2685" s="10" t="s">
        <v>3733</v>
      </c>
    </row>
    <row r="2686" spans="2:7" x14ac:dyDescent="0.3">
      <c r="B2686" s="18" t="s">
        <v>517</v>
      </c>
      <c r="C2686" s="19" t="s">
        <v>517</v>
      </c>
      <c r="D2686" s="644" t="s">
        <v>3334</v>
      </c>
      <c r="E2686" s="644" t="s">
        <v>3334</v>
      </c>
      <c r="F2686" s="4" t="s">
        <v>2283</v>
      </c>
      <c r="G2686" s="4" t="s">
        <v>3734</v>
      </c>
    </row>
    <row r="2687" spans="2:7" x14ac:dyDescent="0.3">
      <c r="B2687" s="18" t="s">
        <v>517</v>
      </c>
      <c r="C2687" s="19" t="s">
        <v>517</v>
      </c>
      <c r="D2687" s="644" t="s">
        <v>3335</v>
      </c>
      <c r="E2687" s="644" t="s">
        <v>3335</v>
      </c>
      <c r="F2687" s="4" t="s">
        <v>2295</v>
      </c>
      <c r="G2687" s="4" t="s">
        <v>3735</v>
      </c>
    </row>
    <row r="2688" spans="2:7" x14ac:dyDescent="0.3">
      <c r="B2688" s="18" t="s">
        <v>517</v>
      </c>
      <c r="C2688" s="19" t="s">
        <v>517</v>
      </c>
      <c r="D2688" s="644" t="s">
        <v>3336</v>
      </c>
      <c r="E2688" s="644" t="s">
        <v>3336</v>
      </c>
      <c r="F2688" s="4" t="s">
        <v>2309</v>
      </c>
      <c r="G2688" s="4" t="s">
        <v>3736</v>
      </c>
    </row>
    <row r="2689" spans="2:7" x14ac:dyDescent="0.3">
      <c r="B2689" s="18" t="s">
        <v>517</v>
      </c>
      <c r="C2689" s="19" t="s">
        <v>517</v>
      </c>
      <c r="D2689" s="644" t="s">
        <v>3337</v>
      </c>
      <c r="E2689" s="644" t="s">
        <v>3337</v>
      </c>
      <c r="F2689" s="4">
        <v>0</v>
      </c>
      <c r="G2689" s="4">
        <v>0</v>
      </c>
    </row>
    <row r="2690" spans="2:7" x14ac:dyDescent="0.3">
      <c r="B2690" s="18" t="s">
        <v>517</v>
      </c>
      <c r="C2690" s="19" t="s">
        <v>517</v>
      </c>
      <c r="D2690" s="644" t="s">
        <v>3338</v>
      </c>
      <c r="E2690" s="644" t="s">
        <v>3338</v>
      </c>
      <c r="F2690" s="4">
        <v>0</v>
      </c>
      <c r="G2690" s="4">
        <v>0</v>
      </c>
    </row>
    <row r="2691" spans="2:7" x14ac:dyDescent="0.3">
      <c r="B2691" s="18" t="s">
        <v>517</v>
      </c>
      <c r="C2691" s="19" t="s">
        <v>517</v>
      </c>
      <c r="D2691" s="644" t="s">
        <v>3339</v>
      </c>
      <c r="E2691" s="644" t="s">
        <v>3339</v>
      </c>
      <c r="F2691" s="4">
        <v>0</v>
      </c>
      <c r="G2691" s="4">
        <v>0</v>
      </c>
    </row>
    <row r="2692" spans="2:7" x14ac:dyDescent="0.3">
      <c r="B2692" s="18" t="s">
        <v>517</v>
      </c>
      <c r="C2692" s="19" t="s">
        <v>517</v>
      </c>
      <c r="D2692" s="644" t="s">
        <v>3340</v>
      </c>
      <c r="E2692" s="644" t="s">
        <v>3340</v>
      </c>
      <c r="F2692" s="4" t="s">
        <v>468</v>
      </c>
      <c r="G2692" s="4" t="s">
        <v>468</v>
      </c>
    </row>
    <row r="2693" spans="2:7" x14ac:dyDescent="0.3">
      <c r="B2693" s="18" t="s">
        <v>517</v>
      </c>
      <c r="C2693" s="19" t="s">
        <v>517</v>
      </c>
      <c r="D2693" s="644" t="s">
        <v>3341</v>
      </c>
      <c r="E2693" s="644" t="s">
        <v>3341</v>
      </c>
      <c r="F2693" s="4">
        <v>0</v>
      </c>
      <c r="G2693" s="4">
        <v>0</v>
      </c>
    </row>
    <row r="2694" spans="2:7" x14ac:dyDescent="0.3">
      <c r="B2694" s="18" t="s">
        <v>517</v>
      </c>
      <c r="C2694" s="19" t="s">
        <v>517</v>
      </c>
      <c r="D2694" s="644" t="s">
        <v>3342</v>
      </c>
      <c r="E2694" s="644" t="s">
        <v>3342</v>
      </c>
      <c r="F2694" s="4">
        <v>0</v>
      </c>
      <c r="G2694" s="4">
        <v>0</v>
      </c>
    </row>
    <row r="2695" spans="2:7" x14ac:dyDescent="0.3">
      <c r="B2695" s="18" t="s">
        <v>517</v>
      </c>
      <c r="C2695" s="19" t="s">
        <v>517</v>
      </c>
      <c r="D2695" s="644" t="s">
        <v>3343</v>
      </c>
      <c r="E2695" s="644" t="s">
        <v>3343</v>
      </c>
      <c r="F2695" s="4">
        <v>0</v>
      </c>
      <c r="G2695" s="4">
        <v>0</v>
      </c>
    </row>
    <row r="2696" spans="2:7" x14ac:dyDescent="0.3">
      <c r="B2696" s="18" t="s">
        <v>517</v>
      </c>
      <c r="C2696" s="19" t="s">
        <v>517</v>
      </c>
      <c r="D2696" s="644" t="s">
        <v>3344</v>
      </c>
      <c r="E2696" s="644" t="s">
        <v>3344</v>
      </c>
      <c r="F2696" s="4">
        <v>0</v>
      </c>
      <c r="G2696" s="4">
        <v>0</v>
      </c>
    </row>
    <row r="2697" spans="2:7" x14ac:dyDescent="0.3">
      <c r="B2697" s="18" t="s">
        <v>517</v>
      </c>
      <c r="C2697" s="19" t="s">
        <v>517</v>
      </c>
      <c r="D2697" s="644" t="s">
        <v>3345</v>
      </c>
      <c r="E2697" s="644" t="s">
        <v>3345</v>
      </c>
      <c r="F2697" s="4">
        <v>0</v>
      </c>
      <c r="G2697" s="4">
        <v>0</v>
      </c>
    </row>
    <row r="2698" spans="2:7" x14ac:dyDescent="0.3">
      <c r="B2698" s="18" t="s">
        <v>517</v>
      </c>
      <c r="C2698" s="19" t="s">
        <v>517</v>
      </c>
      <c r="D2698" s="644" t="s">
        <v>3346</v>
      </c>
      <c r="E2698" s="644" t="s">
        <v>3346</v>
      </c>
      <c r="F2698" s="4">
        <v>0</v>
      </c>
      <c r="G2698" s="4">
        <v>0</v>
      </c>
    </row>
    <row r="2699" spans="2:7" x14ac:dyDescent="0.3">
      <c r="B2699" s="18" t="s">
        <v>517</v>
      </c>
      <c r="C2699" s="19" t="s">
        <v>517</v>
      </c>
      <c r="D2699" s="644" t="s">
        <v>3347</v>
      </c>
      <c r="E2699" s="644" t="s">
        <v>3347</v>
      </c>
      <c r="F2699" s="4">
        <v>0</v>
      </c>
      <c r="G2699" s="4">
        <v>0</v>
      </c>
    </row>
    <row r="2700" spans="2:7" x14ac:dyDescent="0.3">
      <c r="B2700" s="18" t="s">
        <v>517</v>
      </c>
      <c r="C2700" s="19" t="s">
        <v>517</v>
      </c>
      <c r="D2700" s="644" t="s">
        <v>3348</v>
      </c>
      <c r="E2700" s="644" t="s">
        <v>3348</v>
      </c>
      <c r="F2700" s="4">
        <v>0</v>
      </c>
      <c r="G2700" s="4">
        <v>0</v>
      </c>
    </row>
    <row r="2701" spans="2:7" x14ac:dyDescent="0.3">
      <c r="B2701" s="18" t="s">
        <v>517</v>
      </c>
      <c r="C2701" s="19" t="s">
        <v>517</v>
      </c>
      <c r="D2701" s="644" t="s">
        <v>3349</v>
      </c>
      <c r="E2701" s="644" t="s">
        <v>3349</v>
      </c>
      <c r="F2701" s="4">
        <v>0</v>
      </c>
      <c r="G2701" s="4">
        <v>0</v>
      </c>
    </row>
    <row r="2702" spans="2:7" x14ac:dyDescent="0.3">
      <c r="B2702" s="642" t="s">
        <v>3313</v>
      </c>
      <c r="C2702" s="642" t="s">
        <v>3313</v>
      </c>
      <c r="D2702" s="642" t="s">
        <v>3313</v>
      </c>
      <c r="E2702" s="642" t="s">
        <v>3313</v>
      </c>
      <c r="F2702" s="10">
        <v>0</v>
      </c>
      <c r="G2702" s="10" t="s">
        <v>3737</v>
      </c>
    </row>
    <row r="2703" spans="2:7" x14ac:dyDescent="0.3">
      <c r="B2703" s="643" t="s">
        <v>517</v>
      </c>
      <c r="C2703" s="643" t="s">
        <v>517</v>
      </c>
      <c r="D2703" s="643" t="s">
        <v>517</v>
      </c>
      <c r="E2703" s="643" t="s">
        <v>517</v>
      </c>
      <c r="F2703" s="4" t="s">
        <v>517</v>
      </c>
      <c r="G2703" s="4" t="s">
        <v>517</v>
      </c>
    </row>
    <row r="2704" spans="2:7" x14ac:dyDescent="0.3">
      <c r="B2704" s="642" t="s">
        <v>3314</v>
      </c>
      <c r="C2704" s="642" t="s">
        <v>3314</v>
      </c>
      <c r="D2704" s="642" t="s">
        <v>3314</v>
      </c>
      <c r="E2704" s="642" t="s">
        <v>3314</v>
      </c>
      <c r="F2704" s="10" t="s">
        <v>517</v>
      </c>
      <c r="G2704" s="10" t="s">
        <v>517</v>
      </c>
    </row>
    <row r="2705" spans="2:7" x14ac:dyDescent="0.3">
      <c r="B2705" s="17" t="s">
        <v>517</v>
      </c>
      <c r="C2705" s="645" t="s">
        <v>3322</v>
      </c>
      <c r="D2705" s="645" t="s">
        <v>3322</v>
      </c>
      <c r="E2705" s="645" t="s">
        <v>3322</v>
      </c>
      <c r="F2705" s="10">
        <v>0</v>
      </c>
      <c r="G2705" s="10">
        <v>0</v>
      </c>
    </row>
    <row r="2706" spans="2:7" x14ac:dyDescent="0.3">
      <c r="B2706" s="18" t="s">
        <v>517</v>
      </c>
      <c r="C2706" s="19" t="s">
        <v>517</v>
      </c>
      <c r="D2706" s="644" t="s">
        <v>3350</v>
      </c>
      <c r="E2706" s="644" t="s">
        <v>3350</v>
      </c>
      <c r="F2706" s="4">
        <v>0</v>
      </c>
      <c r="G2706" s="4">
        <v>0</v>
      </c>
    </row>
    <row r="2707" spans="2:7" x14ac:dyDescent="0.3">
      <c r="B2707" s="18" t="s">
        <v>517</v>
      </c>
      <c r="C2707" s="19" t="s">
        <v>517</v>
      </c>
      <c r="D2707" s="644" t="s">
        <v>3351</v>
      </c>
      <c r="E2707" s="644" t="s">
        <v>3351</v>
      </c>
      <c r="F2707" s="4">
        <v>0</v>
      </c>
      <c r="G2707" s="4">
        <v>0</v>
      </c>
    </row>
    <row r="2708" spans="2:7" x14ac:dyDescent="0.3">
      <c r="B2708" s="18" t="s">
        <v>517</v>
      </c>
      <c r="C2708" s="19" t="s">
        <v>517</v>
      </c>
      <c r="D2708" s="644" t="s">
        <v>3352</v>
      </c>
      <c r="E2708" s="644" t="s">
        <v>3352</v>
      </c>
      <c r="F2708" s="4">
        <v>0</v>
      </c>
      <c r="G2708" s="4">
        <v>0</v>
      </c>
    </row>
    <row r="2709" spans="2:7" x14ac:dyDescent="0.3">
      <c r="B2709" s="643" t="s">
        <v>517</v>
      </c>
      <c r="C2709" s="643" t="s">
        <v>517</v>
      </c>
      <c r="D2709" s="643" t="s">
        <v>517</v>
      </c>
      <c r="E2709" s="643" t="s">
        <v>517</v>
      </c>
      <c r="F2709" s="4" t="s">
        <v>517</v>
      </c>
      <c r="G2709" s="4" t="s">
        <v>517</v>
      </c>
    </row>
    <row r="2710" spans="2:7" x14ac:dyDescent="0.3">
      <c r="B2710" s="17" t="s">
        <v>517</v>
      </c>
      <c r="C2710" s="645" t="s">
        <v>3323</v>
      </c>
      <c r="D2710" s="645" t="s">
        <v>3323</v>
      </c>
      <c r="E2710" s="645" t="s">
        <v>3323</v>
      </c>
      <c r="F2710" s="10">
        <v>0</v>
      </c>
      <c r="G2710" s="10" t="s">
        <v>3737</v>
      </c>
    </row>
    <row r="2711" spans="2:7" x14ac:dyDescent="0.3">
      <c r="B2711" s="18" t="s">
        <v>517</v>
      </c>
      <c r="C2711" s="19" t="s">
        <v>517</v>
      </c>
      <c r="D2711" s="644" t="s">
        <v>3350</v>
      </c>
      <c r="E2711" s="644" t="s">
        <v>3350</v>
      </c>
      <c r="F2711" s="4">
        <v>0</v>
      </c>
      <c r="G2711" s="4">
        <v>0</v>
      </c>
    </row>
    <row r="2712" spans="2:7" x14ac:dyDescent="0.3">
      <c r="B2712" s="18" t="s">
        <v>517</v>
      </c>
      <c r="C2712" s="19" t="s">
        <v>517</v>
      </c>
      <c r="D2712" s="644" t="s">
        <v>3351</v>
      </c>
      <c r="E2712" s="644" t="s">
        <v>3351</v>
      </c>
      <c r="F2712" s="4">
        <v>0</v>
      </c>
      <c r="G2712" s="4" t="s">
        <v>3737</v>
      </c>
    </row>
    <row r="2713" spans="2:7" x14ac:dyDescent="0.3">
      <c r="B2713" s="18" t="s">
        <v>517</v>
      </c>
      <c r="C2713" s="19" t="s">
        <v>517</v>
      </c>
      <c r="D2713" s="644" t="s">
        <v>3353</v>
      </c>
      <c r="E2713" s="644" t="s">
        <v>3353</v>
      </c>
      <c r="F2713" s="4">
        <v>0</v>
      </c>
      <c r="G2713" s="4">
        <v>0</v>
      </c>
    </row>
    <row r="2714" spans="2:7" x14ac:dyDescent="0.3">
      <c r="B2714" s="642" t="s">
        <v>3315</v>
      </c>
      <c r="C2714" s="642" t="s">
        <v>3315</v>
      </c>
      <c r="D2714" s="642" t="s">
        <v>3315</v>
      </c>
      <c r="E2714" s="642" t="s">
        <v>3315</v>
      </c>
      <c r="F2714" s="10">
        <v>0</v>
      </c>
      <c r="G2714" s="10" t="s">
        <v>3738</v>
      </c>
    </row>
    <row r="2715" spans="2:7" x14ac:dyDescent="0.3">
      <c r="B2715" s="643" t="s">
        <v>517</v>
      </c>
      <c r="C2715" s="643" t="s">
        <v>517</v>
      </c>
      <c r="D2715" s="643" t="s">
        <v>517</v>
      </c>
      <c r="E2715" s="643" t="s">
        <v>517</v>
      </c>
      <c r="F2715" s="4" t="s">
        <v>517</v>
      </c>
      <c r="G2715" s="4" t="s">
        <v>517</v>
      </c>
    </row>
    <row r="2716" spans="2:7" x14ac:dyDescent="0.3">
      <c r="B2716" s="642" t="s">
        <v>3316</v>
      </c>
      <c r="C2716" s="642" t="s">
        <v>3316</v>
      </c>
      <c r="D2716" s="642" t="s">
        <v>3316</v>
      </c>
      <c r="E2716" s="642" t="s">
        <v>3316</v>
      </c>
      <c r="F2716" s="10" t="s">
        <v>517</v>
      </c>
      <c r="G2716" s="10" t="s">
        <v>517</v>
      </c>
    </row>
    <row r="2717" spans="2:7" x14ac:dyDescent="0.3">
      <c r="B2717" s="17" t="s">
        <v>517</v>
      </c>
      <c r="C2717" s="645" t="s">
        <v>3322</v>
      </c>
      <c r="D2717" s="645" t="s">
        <v>3322</v>
      </c>
      <c r="E2717" s="645" t="s">
        <v>3322</v>
      </c>
      <c r="F2717" s="10">
        <v>0</v>
      </c>
      <c r="G2717" s="10">
        <v>0</v>
      </c>
    </row>
    <row r="2718" spans="2:7" x14ac:dyDescent="0.3">
      <c r="B2718" s="18" t="s">
        <v>517</v>
      </c>
      <c r="C2718" s="19" t="s">
        <v>517</v>
      </c>
      <c r="D2718" s="644" t="s">
        <v>3354</v>
      </c>
      <c r="E2718" s="644" t="s">
        <v>3354</v>
      </c>
      <c r="F2718" s="4">
        <v>0</v>
      </c>
      <c r="G2718" s="4">
        <v>0</v>
      </c>
    </row>
    <row r="2719" spans="2:7" x14ac:dyDescent="0.3">
      <c r="B2719" s="18" t="s">
        <v>517</v>
      </c>
      <c r="C2719" s="19" t="s">
        <v>517</v>
      </c>
      <c r="D2719" s="19" t="s">
        <v>517</v>
      </c>
      <c r="E2719" s="20" t="s">
        <v>3358</v>
      </c>
      <c r="F2719" s="4">
        <v>0</v>
      </c>
      <c r="G2719" s="4">
        <v>0</v>
      </c>
    </row>
    <row r="2720" spans="2:7" x14ac:dyDescent="0.3">
      <c r="B2720" s="18" t="s">
        <v>517</v>
      </c>
      <c r="C2720" s="19" t="s">
        <v>517</v>
      </c>
      <c r="D2720" s="19" t="s">
        <v>517</v>
      </c>
      <c r="E2720" s="20" t="s">
        <v>3359</v>
      </c>
      <c r="F2720" s="4">
        <v>0</v>
      </c>
      <c r="G2720" s="4">
        <v>0</v>
      </c>
    </row>
    <row r="2721" spans="2:7" x14ac:dyDescent="0.3">
      <c r="B2721" s="18" t="s">
        <v>517</v>
      </c>
      <c r="C2721" s="19" t="s">
        <v>517</v>
      </c>
      <c r="D2721" s="644" t="s">
        <v>3355</v>
      </c>
      <c r="E2721" s="644" t="s">
        <v>3355</v>
      </c>
      <c r="F2721" s="4">
        <v>0</v>
      </c>
      <c r="G2721" s="4">
        <v>0</v>
      </c>
    </row>
    <row r="2722" spans="2:7" x14ac:dyDescent="0.3">
      <c r="B2722" s="643" t="s">
        <v>517</v>
      </c>
      <c r="C2722" s="643" t="s">
        <v>517</v>
      </c>
      <c r="D2722" s="643" t="s">
        <v>517</v>
      </c>
      <c r="E2722" s="643" t="s">
        <v>517</v>
      </c>
      <c r="F2722" s="4" t="s">
        <v>517</v>
      </c>
      <c r="G2722" s="4" t="s">
        <v>517</v>
      </c>
    </row>
    <row r="2723" spans="2:7" x14ac:dyDescent="0.3">
      <c r="B2723" s="17" t="s">
        <v>517</v>
      </c>
      <c r="C2723" s="645" t="s">
        <v>3323</v>
      </c>
      <c r="D2723" s="645" t="s">
        <v>3323</v>
      </c>
      <c r="E2723" s="645" t="s">
        <v>3323</v>
      </c>
      <c r="F2723" s="10">
        <v>0</v>
      </c>
      <c r="G2723" s="10">
        <v>0</v>
      </c>
    </row>
    <row r="2724" spans="2:7" x14ac:dyDescent="0.3">
      <c r="B2724" s="18" t="s">
        <v>517</v>
      </c>
      <c r="C2724" s="19" t="s">
        <v>517</v>
      </c>
      <c r="D2724" s="644" t="s">
        <v>3356</v>
      </c>
      <c r="E2724" s="644" t="s">
        <v>3356</v>
      </c>
      <c r="F2724" s="4">
        <v>0</v>
      </c>
      <c r="G2724" s="4">
        <v>0</v>
      </c>
    </row>
    <row r="2725" spans="2:7" x14ac:dyDescent="0.3">
      <c r="B2725" s="18" t="s">
        <v>517</v>
      </c>
      <c r="C2725" s="19" t="s">
        <v>517</v>
      </c>
      <c r="D2725" s="19" t="s">
        <v>517</v>
      </c>
      <c r="E2725" s="20" t="s">
        <v>3358</v>
      </c>
      <c r="F2725" s="4">
        <v>0</v>
      </c>
      <c r="G2725" s="4">
        <v>0</v>
      </c>
    </row>
    <row r="2726" spans="2:7" x14ac:dyDescent="0.3">
      <c r="B2726" s="18" t="s">
        <v>517</v>
      </c>
      <c r="C2726" s="19" t="s">
        <v>517</v>
      </c>
      <c r="D2726" s="19" t="s">
        <v>517</v>
      </c>
      <c r="E2726" s="20" t="s">
        <v>3359</v>
      </c>
      <c r="F2726" s="4">
        <v>0</v>
      </c>
      <c r="G2726" s="4">
        <v>0</v>
      </c>
    </row>
    <row r="2727" spans="2:7" x14ac:dyDescent="0.3">
      <c r="B2727" s="18" t="s">
        <v>517</v>
      </c>
      <c r="C2727" s="19" t="s">
        <v>517</v>
      </c>
      <c r="D2727" s="644" t="s">
        <v>3357</v>
      </c>
      <c r="E2727" s="644" t="s">
        <v>3357</v>
      </c>
      <c r="F2727" s="4">
        <v>0</v>
      </c>
      <c r="G2727" s="4">
        <v>0</v>
      </c>
    </row>
    <row r="2728" spans="2:7" x14ac:dyDescent="0.3">
      <c r="B2728" s="642" t="s">
        <v>3317</v>
      </c>
      <c r="C2728" s="642" t="s">
        <v>3317</v>
      </c>
      <c r="D2728" s="642" t="s">
        <v>3317</v>
      </c>
      <c r="E2728" s="642" t="s">
        <v>3317</v>
      </c>
      <c r="F2728" s="10">
        <v>0</v>
      </c>
      <c r="G2728" s="10">
        <v>0</v>
      </c>
    </row>
    <row r="2729" spans="2:7" x14ac:dyDescent="0.3">
      <c r="B2729" s="643" t="s">
        <v>517</v>
      </c>
      <c r="C2729" s="643" t="s">
        <v>517</v>
      </c>
      <c r="D2729" s="643" t="s">
        <v>517</v>
      </c>
      <c r="E2729" s="643" t="s">
        <v>517</v>
      </c>
      <c r="F2729" s="4" t="s">
        <v>517</v>
      </c>
      <c r="G2729" s="4" t="s">
        <v>517</v>
      </c>
    </row>
    <row r="2730" spans="2:7" x14ac:dyDescent="0.3">
      <c r="B2730" s="642" t="s">
        <v>3318</v>
      </c>
      <c r="C2730" s="642" t="s">
        <v>3318</v>
      </c>
      <c r="D2730" s="642" t="s">
        <v>3318</v>
      </c>
      <c r="E2730" s="642" t="s">
        <v>3318</v>
      </c>
      <c r="F2730" s="10">
        <v>0</v>
      </c>
      <c r="G2730" s="10">
        <v>0</v>
      </c>
    </row>
    <row r="2731" spans="2:7" x14ac:dyDescent="0.3">
      <c r="B2731" s="643" t="s">
        <v>517</v>
      </c>
      <c r="C2731" s="643" t="s">
        <v>517</v>
      </c>
      <c r="D2731" s="643" t="s">
        <v>517</v>
      </c>
      <c r="E2731" s="643" t="s">
        <v>517</v>
      </c>
      <c r="F2731" s="4" t="s">
        <v>517</v>
      </c>
      <c r="G2731" s="4" t="s">
        <v>517</v>
      </c>
    </row>
    <row r="2732" spans="2:7" x14ac:dyDescent="0.3">
      <c r="B2732" s="642" t="s">
        <v>3319</v>
      </c>
      <c r="C2732" s="642" t="s">
        <v>3319</v>
      </c>
      <c r="D2732" s="642" t="s">
        <v>3319</v>
      </c>
      <c r="E2732" s="642" t="s">
        <v>3319</v>
      </c>
      <c r="F2732" s="10">
        <v>0</v>
      </c>
      <c r="G2732" s="10">
        <v>0</v>
      </c>
    </row>
    <row r="2733" spans="2:7" x14ac:dyDescent="0.3">
      <c r="B2733" s="643" t="s">
        <v>517</v>
      </c>
      <c r="C2733" s="643" t="s">
        <v>517</v>
      </c>
      <c r="D2733" s="643" t="s">
        <v>517</v>
      </c>
      <c r="E2733" s="643" t="s">
        <v>517</v>
      </c>
      <c r="F2733" s="4" t="s">
        <v>517</v>
      </c>
      <c r="G2733" s="4" t="s">
        <v>517</v>
      </c>
    </row>
    <row r="2734" spans="2:7" x14ac:dyDescent="0.3">
      <c r="B2734" s="642" t="s">
        <v>3320</v>
      </c>
      <c r="C2734" s="642" t="s">
        <v>3320</v>
      </c>
      <c r="D2734" s="642" t="s">
        <v>3320</v>
      </c>
      <c r="E2734" s="642" t="s">
        <v>3320</v>
      </c>
      <c r="F2734" s="10">
        <v>0</v>
      </c>
      <c r="G2734" s="10">
        <v>0</v>
      </c>
    </row>
    <row r="2735" spans="2:7" x14ac:dyDescent="0.3">
      <c r="B2735" s="643" t="s">
        <v>517</v>
      </c>
      <c r="C2735" s="643" t="s">
        <v>517</v>
      </c>
      <c r="D2735" s="643" t="s">
        <v>517</v>
      </c>
      <c r="E2735" s="643" t="s">
        <v>517</v>
      </c>
      <c r="F2735" s="4" t="s">
        <v>517</v>
      </c>
      <c r="G2735" s="4" t="s">
        <v>517</v>
      </c>
    </row>
    <row r="2736" spans="2:7" x14ac:dyDescent="0.3">
      <c r="B2736" s="21" t="s">
        <v>517</v>
      </c>
      <c r="C2736" s="21" t="s">
        <v>517</v>
      </c>
      <c r="D2736" s="21" t="s">
        <v>517</v>
      </c>
      <c r="E2736" s="21" t="s">
        <v>517</v>
      </c>
      <c r="F2736" s="24" t="s">
        <v>517</v>
      </c>
      <c r="G2736" s="24" t="s">
        <v>517</v>
      </c>
    </row>
    <row r="2737" spans="2:8" x14ac:dyDescent="0.3">
      <c r="B2737" s="22" t="s">
        <v>517</v>
      </c>
      <c r="C2737" s="22" t="s">
        <v>517</v>
      </c>
      <c r="D2737" s="22" t="s">
        <v>517</v>
      </c>
      <c r="E2737" s="22" t="s">
        <v>517</v>
      </c>
      <c r="F2737" s="25" t="s">
        <v>517</v>
      </c>
      <c r="G2737" s="25" t="s">
        <v>517</v>
      </c>
    </row>
    <row r="2738" spans="2:8" x14ac:dyDescent="0.3">
      <c r="B2738" s="23" t="s">
        <v>517</v>
      </c>
      <c r="C2738" s="23" t="s">
        <v>517</v>
      </c>
      <c r="D2738" s="23" t="s">
        <v>517</v>
      </c>
      <c r="E2738" s="23" t="s">
        <v>517</v>
      </c>
      <c r="F2738" s="26" t="s">
        <v>517</v>
      </c>
      <c r="G2738" s="26" t="s">
        <v>517</v>
      </c>
    </row>
    <row r="2739" spans="2:8" x14ac:dyDescent="0.3">
      <c r="B2739" s="646" t="s">
        <v>39</v>
      </c>
      <c r="C2739" s="646" t="s">
        <v>39</v>
      </c>
      <c r="D2739" s="646" t="s">
        <v>39</v>
      </c>
      <c r="E2739" s="646" t="s">
        <v>39</v>
      </c>
      <c r="F2739" s="646" t="s">
        <v>39</v>
      </c>
      <c r="G2739" s="646" t="s">
        <v>39</v>
      </c>
      <c r="H2739" s="27"/>
    </row>
    <row r="2740" spans="2:8" x14ac:dyDescent="0.3">
      <c r="B2740" s="647" t="s">
        <v>3308</v>
      </c>
      <c r="C2740" s="647" t="s">
        <v>3308</v>
      </c>
      <c r="D2740" s="647" t="s">
        <v>3308</v>
      </c>
      <c r="E2740" s="647" t="s">
        <v>3308</v>
      </c>
      <c r="F2740" s="647" t="s">
        <v>3308</v>
      </c>
      <c r="G2740" s="647" t="s">
        <v>3308</v>
      </c>
      <c r="H2740" s="27"/>
    </row>
    <row r="2741" spans="2:8" x14ac:dyDescent="0.3">
      <c r="B2741" s="647" t="s">
        <v>3309</v>
      </c>
      <c r="C2741" s="647" t="s">
        <v>3309</v>
      </c>
      <c r="D2741" s="647" t="s">
        <v>3309</v>
      </c>
      <c r="E2741" s="647" t="s">
        <v>3309</v>
      </c>
      <c r="F2741" s="647" t="s">
        <v>3309</v>
      </c>
      <c r="G2741" s="647" t="s">
        <v>3309</v>
      </c>
      <c r="H2741" s="27"/>
    </row>
    <row r="2742" spans="2:8" x14ac:dyDescent="0.3">
      <c r="B2742" s="648" t="s">
        <v>3310</v>
      </c>
      <c r="C2742" s="648" t="s">
        <v>3310</v>
      </c>
      <c r="D2742" s="648" t="s">
        <v>3310</v>
      </c>
      <c r="E2742" s="648" t="s">
        <v>3310</v>
      </c>
      <c r="F2742" s="648" t="s">
        <v>3310</v>
      </c>
      <c r="G2742" s="648" t="s">
        <v>3310</v>
      </c>
      <c r="H2742" s="27"/>
    </row>
    <row r="2743" spans="2:8" x14ac:dyDescent="0.3">
      <c r="B2743" s="641" t="s">
        <v>3311</v>
      </c>
      <c r="C2743" s="641" t="s">
        <v>3311</v>
      </c>
      <c r="D2743" s="641" t="s">
        <v>3311</v>
      </c>
      <c r="E2743" s="641" t="s">
        <v>3311</v>
      </c>
      <c r="F2743" s="14">
        <v>2026</v>
      </c>
      <c r="G2743" s="14">
        <v>2025</v>
      </c>
    </row>
    <row r="2744" spans="2:8" x14ac:dyDescent="0.3">
      <c r="B2744" s="642" t="s">
        <v>3312</v>
      </c>
      <c r="C2744" s="642" t="s">
        <v>3312</v>
      </c>
      <c r="D2744" s="642" t="s">
        <v>3312</v>
      </c>
      <c r="E2744" s="642" t="s">
        <v>3312</v>
      </c>
      <c r="F2744" s="10" t="s">
        <v>517</v>
      </c>
      <c r="G2744" s="10" t="s">
        <v>517</v>
      </c>
    </row>
    <row r="2745" spans="2:8" x14ac:dyDescent="0.3">
      <c r="B2745" s="17" t="s">
        <v>517</v>
      </c>
      <c r="C2745" s="645" t="s">
        <v>3322</v>
      </c>
      <c r="D2745" s="645" t="s">
        <v>3322</v>
      </c>
      <c r="E2745" s="645" t="s">
        <v>3322</v>
      </c>
      <c r="F2745" s="10" t="s">
        <v>92</v>
      </c>
      <c r="G2745" s="10" t="s">
        <v>3739</v>
      </c>
    </row>
    <row r="2746" spans="2:8" x14ac:dyDescent="0.3">
      <c r="B2746" s="18" t="s">
        <v>517</v>
      </c>
      <c r="C2746" s="19" t="s">
        <v>517</v>
      </c>
      <c r="D2746" s="644" t="s">
        <v>3324</v>
      </c>
      <c r="E2746" s="644" t="s">
        <v>3324</v>
      </c>
      <c r="F2746" s="4">
        <v>0</v>
      </c>
      <c r="G2746" s="4">
        <v>0</v>
      </c>
    </row>
    <row r="2747" spans="2:8" x14ac:dyDescent="0.3">
      <c r="B2747" s="18" t="s">
        <v>517</v>
      </c>
      <c r="C2747" s="19" t="s">
        <v>517</v>
      </c>
      <c r="D2747" s="644" t="s">
        <v>3325</v>
      </c>
      <c r="E2747" s="644" t="s">
        <v>3325</v>
      </c>
      <c r="F2747" s="4">
        <v>0</v>
      </c>
      <c r="G2747" s="4">
        <v>0</v>
      </c>
    </row>
    <row r="2748" spans="2:8" x14ac:dyDescent="0.3">
      <c r="B2748" s="18" t="s">
        <v>517</v>
      </c>
      <c r="C2748" s="19" t="s">
        <v>517</v>
      </c>
      <c r="D2748" s="644" t="s">
        <v>3326</v>
      </c>
      <c r="E2748" s="644" t="s">
        <v>3326</v>
      </c>
      <c r="F2748" s="4">
        <v>0</v>
      </c>
      <c r="G2748" s="4">
        <v>0</v>
      </c>
    </row>
    <row r="2749" spans="2:8" x14ac:dyDescent="0.3">
      <c r="B2749" s="18" t="s">
        <v>517</v>
      </c>
      <c r="C2749" s="19" t="s">
        <v>517</v>
      </c>
      <c r="D2749" s="644" t="s">
        <v>3327</v>
      </c>
      <c r="E2749" s="644" t="s">
        <v>3327</v>
      </c>
      <c r="F2749" s="4">
        <v>0</v>
      </c>
      <c r="G2749" s="4">
        <v>0</v>
      </c>
    </row>
    <row r="2750" spans="2:8" x14ac:dyDescent="0.3">
      <c r="B2750" s="18" t="s">
        <v>517</v>
      </c>
      <c r="C2750" s="19" t="s">
        <v>517</v>
      </c>
      <c r="D2750" s="644" t="s">
        <v>3328</v>
      </c>
      <c r="E2750" s="644" t="s">
        <v>3328</v>
      </c>
      <c r="F2750" s="4">
        <v>0</v>
      </c>
      <c r="G2750" s="4">
        <v>0</v>
      </c>
    </row>
    <row r="2751" spans="2:8" x14ac:dyDescent="0.3">
      <c r="B2751" s="18" t="s">
        <v>517</v>
      </c>
      <c r="C2751" s="19" t="s">
        <v>517</v>
      </c>
      <c r="D2751" s="644" t="s">
        <v>3329</v>
      </c>
      <c r="E2751" s="644" t="s">
        <v>3329</v>
      </c>
      <c r="F2751" s="4">
        <v>0</v>
      </c>
      <c r="G2751" s="4">
        <v>0</v>
      </c>
    </row>
    <row r="2752" spans="2:8" x14ac:dyDescent="0.3">
      <c r="B2752" s="18" t="s">
        <v>517</v>
      </c>
      <c r="C2752" s="19" t="s">
        <v>517</v>
      </c>
      <c r="D2752" s="644" t="s">
        <v>3330</v>
      </c>
      <c r="E2752" s="644" t="s">
        <v>3330</v>
      </c>
      <c r="F2752" s="4">
        <v>0</v>
      </c>
      <c r="G2752" s="4">
        <v>0</v>
      </c>
    </row>
    <row r="2753" spans="2:7" x14ac:dyDescent="0.3">
      <c r="B2753" s="18" t="s">
        <v>517</v>
      </c>
      <c r="C2753" s="19" t="s">
        <v>517</v>
      </c>
      <c r="D2753" s="644" t="s">
        <v>3331</v>
      </c>
      <c r="E2753" s="644" t="s">
        <v>3331</v>
      </c>
      <c r="F2753" s="4">
        <v>0</v>
      </c>
      <c r="G2753" s="4">
        <v>0</v>
      </c>
    </row>
    <row r="2754" spans="2:7" x14ac:dyDescent="0.3">
      <c r="B2754" s="18" t="s">
        <v>517</v>
      </c>
      <c r="C2754" s="19" t="s">
        <v>517</v>
      </c>
      <c r="D2754" s="644" t="s">
        <v>3332</v>
      </c>
      <c r="E2754" s="644" t="s">
        <v>3332</v>
      </c>
      <c r="F2754" s="4" t="s">
        <v>92</v>
      </c>
      <c r="G2754" s="4" t="s">
        <v>3739</v>
      </c>
    </row>
    <row r="2755" spans="2:7" x14ac:dyDescent="0.3">
      <c r="B2755" s="18" t="s">
        <v>517</v>
      </c>
      <c r="C2755" s="19" t="s">
        <v>517</v>
      </c>
      <c r="D2755" s="644" t="s">
        <v>3333</v>
      </c>
      <c r="E2755" s="644" t="s">
        <v>3333</v>
      </c>
      <c r="F2755" s="4">
        <v>0</v>
      </c>
      <c r="G2755" s="4">
        <v>0</v>
      </c>
    </row>
    <row r="2756" spans="2:7" x14ac:dyDescent="0.3">
      <c r="B2756" s="643" t="s">
        <v>517</v>
      </c>
      <c r="C2756" s="643" t="s">
        <v>517</v>
      </c>
      <c r="D2756" s="643" t="s">
        <v>517</v>
      </c>
      <c r="E2756" s="643" t="s">
        <v>517</v>
      </c>
      <c r="F2756" s="4" t="s">
        <v>517</v>
      </c>
      <c r="G2756" s="4" t="s">
        <v>517</v>
      </c>
    </row>
    <row r="2757" spans="2:7" x14ac:dyDescent="0.3">
      <c r="B2757" s="17" t="s">
        <v>517</v>
      </c>
      <c r="C2757" s="645" t="s">
        <v>3323</v>
      </c>
      <c r="D2757" s="645" t="s">
        <v>3323</v>
      </c>
      <c r="E2757" s="645" t="s">
        <v>3323</v>
      </c>
      <c r="F2757" s="10" t="s">
        <v>2958</v>
      </c>
      <c r="G2757" s="10" t="s">
        <v>3739</v>
      </c>
    </row>
    <row r="2758" spans="2:7" x14ac:dyDescent="0.3">
      <c r="B2758" s="18" t="s">
        <v>517</v>
      </c>
      <c r="C2758" s="19" t="s">
        <v>517</v>
      </c>
      <c r="D2758" s="644" t="s">
        <v>3334</v>
      </c>
      <c r="E2758" s="644" t="s">
        <v>3334</v>
      </c>
      <c r="F2758" s="4" t="s">
        <v>2335</v>
      </c>
      <c r="G2758" s="4" t="s">
        <v>3740</v>
      </c>
    </row>
    <row r="2759" spans="2:7" x14ac:dyDescent="0.3">
      <c r="B2759" s="18" t="s">
        <v>517</v>
      </c>
      <c r="C2759" s="19" t="s">
        <v>517</v>
      </c>
      <c r="D2759" s="644" t="s">
        <v>3335</v>
      </c>
      <c r="E2759" s="644" t="s">
        <v>3335</v>
      </c>
      <c r="F2759" s="4" t="s">
        <v>2346</v>
      </c>
      <c r="G2759" s="4" t="s">
        <v>1774</v>
      </c>
    </row>
    <row r="2760" spans="2:7" x14ac:dyDescent="0.3">
      <c r="B2760" s="18" t="s">
        <v>517</v>
      </c>
      <c r="C2760" s="19" t="s">
        <v>517</v>
      </c>
      <c r="D2760" s="644" t="s">
        <v>3336</v>
      </c>
      <c r="E2760" s="644" t="s">
        <v>3336</v>
      </c>
      <c r="F2760" s="4" t="s">
        <v>2347</v>
      </c>
      <c r="G2760" s="4" t="s">
        <v>3741</v>
      </c>
    </row>
    <row r="2761" spans="2:7" x14ac:dyDescent="0.3">
      <c r="B2761" s="18" t="s">
        <v>517</v>
      </c>
      <c r="C2761" s="19" t="s">
        <v>517</v>
      </c>
      <c r="D2761" s="644" t="s">
        <v>3337</v>
      </c>
      <c r="E2761" s="644" t="s">
        <v>3337</v>
      </c>
      <c r="F2761" s="4">
        <v>0</v>
      </c>
      <c r="G2761" s="4">
        <v>0</v>
      </c>
    </row>
    <row r="2762" spans="2:7" x14ac:dyDescent="0.3">
      <c r="B2762" s="18" t="s">
        <v>517</v>
      </c>
      <c r="C2762" s="19" t="s">
        <v>517</v>
      </c>
      <c r="D2762" s="644" t="s">
        <v>3338</v>
      </c>
      <c r="E2762" s="644" t="s">
        <v>3338</v>
      </c>
      <c r="F2762" s="4">
        <v>0</v>
      </c>
      <c r="G2762" s="4">
        <v>0</v>
      </c>
    </row>
    <row r="2763" spans="2:7" x14ac:dyDescent="0.3">
      <c r="B2763" s="18" t="s">
        <v>517</v>
      </c>
      <c r="C2763" s="19" t="s">
        <v>517</v>
      </c>
      <c r="D2763" s="644" t="s">
        <v>3339</v>
      </c>
      <c r="E2763" s="644" t="s">
        <v>3339</v>
      </c>
      <c r="F2763" s="4">
        <v>0</v>
      </c>
      <c r="G2763" s="4">
        <v>0</v>
      </c>
    </row>
    <row r="2764" spans="2:7" x14ac:dyDescent="0.3">
      <c r="B2764" s="18" t="s">
        <v>517</v>
      </c>
      <c r="C2764" s="19" t="s">
        <v>517</v>
      </c>
      <c r="D2764" s="644" t="s">
        <v>3340</v>
      </c>
      <c r="E2764" s="644" t="s">
        <v>3340</v>
      </c>
      <c r="F2764" s="4">
        <v>0</v>
      </c>
      <c r="G2764" s="4">
        <v>0</v>
      </c>
    </row>
    <row r="2765" spans="2:7" x14ac:dyDescent="0.3">
      <c r="B2765" s="18" t="s">
        <v>517</v>
      </c>
      <c r="C2765" s="19" t="s">
        <v>517</v>
      </c>
      <c r="D2765" s="644" t="s">
        <v>3341</v>
      </c>
      <c r="E2765" s="644" t="s">
        <v>3341</v>
      </c>
      <c r="F2765" s="4">
        <v>0</v>
      </c>
      <c r="G2765" s="4">
        <v>0</v>
      </c>
    </row>
    <row r="2766" spans="2:7" x14ac:dyDescent="0.3">
      <c r="B2766" s="18" t="s">
        <v>517</v>
      </c>
      <c r="C2766" s="19" t="s">
        <v>517</v>
      </c>
      <c r="D2766" s="644" t="s">
        <v>3342</v>
      </c>
      <c r="E2766" s="644" t="s">
        <v>3342</v>
      </c>
      <c r="F2766" s="4">
        <v>0</v>
      </c>
      <c r="G2766" s="4">
        <v>0</v>
      </c>
    </row>
    <row r="2767" spans="2:7" x14ac:dyDescent="0.3">
      <c r="B2767" s="18" t="s">
        <v>517</v>
      </c>
      <c r="C2767" s="19" t="s">
        <v>517</v>
      </c>
      <c r="D2767" s="644" t="s">
        <v>3343</v>
      </c>
      <c r="E2767" s="644" t="s">
        <v>3343</v>
      </c>
      <c r="F2767" s="4">
        <v>0</v>
      </c>
      <c r="G2767" s="4">
        <v>0</v>
      </c>
    </row>
    <row r="2768" spans="2:7" x14ac:dyDescent="0.3">
      <c r="B2768" s="18" t="s">
        <v>517</v>
      </c>
      <c r="C2768" s="19" t="s">
        <v>517</v>
      </c>
      <c r="D2768" s="644" t="s">
        <v>3344</v>
      </c>
      <c r="E2768" s="644" t="s">
        <v>3344</v>
      </c>
      <c r="F2768" s="4">
        <v>0</v>
      </c>
      <c r="G2768" s="4">
        <v>0</v>
      </c>
    </row>
    <row r="2769" spans="2:7" x14ac:dyDescent="0.3">
      <c r="B2769" s="18" t="s">
        <v>517</v>
      </c>
      <c r="C2769" s="19" t="s">
        <v>517</v>
      </c>
      <c r="D2769" s="644" t="s">
        <v>3345</v>
      </c>
      <c r="E2769" s="644" t="s">
        <v>3345</v>
      </c>
      <c r="F2769" s="4">
        <v>0</v>
      </c>
      <c r="G2769" s="4">
        <v>0</v>
      </c>
    </row>
    <row r="2770" spans="2:7" x14ac:dyDescent="0.3">
      <c r="B2770" s="18" t="s">
        <v>517</v>
      </c>
      <c r="C2770" s="19" t="s">
        <v>517</v>
      </c>
      <c r="D2770" s="644" t="s">
        <v>3346</v>
      </c>
      <c r="E2770" s="644" t="s">
        <v>3346</v>
      </c>
      <c r="F2770" s="4">
        <v>0</v>
      </c>
      <c r="G2770" s="4">
        <v>0</v>
      </c>
    </row>
    <row r="2771" spans="2:7" x14ac:dyDescent="0.3">
      <c r="B2771" s="18" t="s">
        <v>517</v>
      </c>
      <c r="C2771" s="19" t="s">
        <v>517</v>
      </c>
      <c r="D2771" s="644" t="s">
        <v>3347</v>
      </c>
      <c r="E2771" s="644" t="s">
        <v>3347</v>
      </c>
      <c r="F2771" s="4">
        <v>0</v>
      </c>
      <c r="G2771" s="4">
        <v>0</v>
      </c>
    </row>
    <row r="2772" spans="2:7" x14ac:dyDescent="0.3">
      <c r="B2772" s="18" t="s">
        <v>517</v>
      </c>
      <c r="C2772" s="19" t="s">
        <v>517</v>
      </c>
      <c r="D2772" s="644" t="s">
        <v>3348</v>
      </c>
      <c r="E2772" s="644" t="s">
        <v>3348</v>
      </c>
      <c r="F2772" s="4">
        <v>0</v>
      </c>
      <c r="G2772" s="4">
        <v>0</v>
      </c>
    </row>
    <row r="2773" spans="2:7" x14ac:dyDescent="0.3">
      <c r="B2773" s="18" t="s">
        <v>517</v>
      </c>
      <c r="C2773" s="19" t="s">
        <v>517</v>
      </c>
      <c r="D2773" s="644" t="s">
        <v>3349</v>
      </c>
      <c r="E2773" s="644" t="s">
        <v>3349</v>
      </c>
      <c r="F2773" s="4">
        <v>0</v>
      </c>
      <c r="G2773" s="4">
        <v>0</v>
      </c>
    </row>
    <row r="2774" spans="2:7" x14ac:dyDescent="0.3">
      <c r="B2774" s="642" t="s">
        <v>3313</v>
      </c>
      <c r="C2774" s="642" t="s">
        <v>3313</v>
      </c>
      <c r="D2774" s="642" t="s">
        <v>3313</v>
      </c>
      <c r="E2774" s="642" t="s">
        <v>3313</v>
      </c>
      <c r="F2774" s="10" t="s">
        <v>636</v>
      </c>
      <c r="G2774" s="10">
        <v>0</v>
      </c>
    </row>
    <row r="2775" spans="2:7" x14ac:dyDescent="0.3">
      <c r="B2775" s="643" t="s">
        <v>517</v>
      </c>
      <c r="C2775" s="643" t="s">
        <v>517</v>
      </c>
      <c r="D2775" s="643" t="s">
        <v>517</v>
      </c>
      <c r="E2775" s="643" t="s">
        <v>517</v>
      </c>
      <c r="F2775" s="4" t="s">
        <v>517</v>
      </c>
      <c r="G2775" s="4" t="s">
        <v>517</v>
      </c>
    </row>
    <row r="2776" spans="2:7" x14ac:dyDescent="0.3">
      <c r="B2776" s="642" t="s">
        <v>3314</v>
      </c>
      <c r="C2776" s="642" t="s">
        <v>3314</v>
      </c>
      <c r="D2776" s="642" t="s">
        <v>3314</v>
      </c>
      <c r="E2776" s="642" t="s">
        <v>3314</v>
      </c>
      <c r="F2776" s="10" t="s">
        <v>517</v>
      </c>
      <c r="G2776" s="10" t="s">
        <v>517</v>
      </c>
    </row>
    <row r="2777" spans="2:7" x14ac:dyDescent="0.3">
      <c r="B2777" s="17" t="s">
        <v>517</v>
      </c>
      <c r="C2777" s="645" t="s">
        <v>3322</v>
      </c>
      <c r="D2777" s="645" t="s">
        <v>3322</v>
      </c>
      <c r="E2777" s="645" t="s">
        <v>3322</v>
      </c>
      <c r="F2777" s="10">
        <v>0</v>
      </c>
      <c r="G2777" s="10">
        <v>0</v>
      </c>
    </row>
    <row r="2778" spans="2:7" x14ac:dyDescent="0.3">
      <c r="B2778" s="18" t="s">
        <v>517</v>
      </c>
      <c r="C2778" s="19" t="s">
        <v>517</v>
      </c>
      <c r="D2778" s="644" t="s">
        <v>3350</v>
      </c>
      <c r="E2778" s="644" t="s">
        <v>3350</v>
      </c>
      <c r="F2778" s="4">
        <v>0</v>
      </c>
      <c r="G2778" s="4">
        <v>0</v>
      </c>
    </row>
    <row r="2779" spans="2:7" x14ac:dyDescent="0.3">
      <c r="B2779" s="18" t="s">
        <v>517</v>
      </c>
      <c r="C2779" s="19" t="s">
        <v>517</v>
      </c>
      <c r="D2779" s="644" t="s">
        <v>3351</v>
      </c>
      <c r="E2779" s="644" t="s">
        <v>3351</v>
      </c>
      <c r="F2779" s="4">
        <v>0</v>
      </c>
      <c r="G2779" s="4">
        <v>0</v>
      </c>
    </row>
    <row r="2780" spans="2:7" x14ac:dyDescent="0.3">
      <c r="B2780" s="18" t="s">
        <v>517</v>
      </c>
      <c r="C2780" s="19" t="s">
        <v>517</v>
      </c>
      <c r="D2780" s="644" t="s">
        <v>3352</v>
      </c>
      <c r="E2780" s="644" t="s">
        <v>3352</v>
      </c>
      <c r="F2780" s="4">
        <v>0</v>
      </c>
      <c r="G2780" s="4">
        <v>0</v>
      </c>
    </row>
    <row r="2781" spans="2:7" x14ac:dyDescent="0.3">
      <c r="B2781" s="643" t="s">
        <v>517</v>
      </c>
      <c r="C2781" s="643" t="s">
        <v>517</v>
      </c>
      <c r="D2781" s="643" t="s">
        <v>517</v>
      </c>
      <c r="E2781" s="643" t="s">
        <v>517</v>
      </c>
      <c r="F2781" s="4" t="s">
        <v>517</v>
      </c>
      <c r="G2781" s="4" t="s">
        <v>517</v>
      </c>
    </row>
    <row r="2782" spans="2:7" x14ac:dyDescent="0.3">
      <c r="B2782" s="17" t="s">
        <v>517</v>
      </c>
      <c r="C2782" s="645" t="s">
        <v>3323</v>
      </c>
      <c r="D2782" s="645" t="s">
        <v>3323</v>
      </c>
      <c r="E2782" s="645" t="s">
        <v>3323</v>
      </c>
      <c r="F2782" s="10" t="s">
        <v>636</v>
      </c>
      <c r="G2782" s="10">
        <v>0</v>
      </c>
    </row>
    <row r="2783" spans="2:7" x14ac:dyDescent="0.3">
      <c r="B2783" s="18" t="s">
        <v>517</v>
      </c>
      <c r="C2783" s="19" t="s">
        <v>517</v>
      </c>
      <c r="D2783" s="644" t="s">
        <v>3350</v>
      </c>
      <c r="E2783" s="644" t="s">
        <v>3350</v>
      </c>
      <c r="F2783" s="4">
        <v>0</v>
      </c>
      <c r="G2783" s="4">
        <v>0</v>
      </c>
    </row>
    <row r="2784" spans="2:7" x14ac:dyDescent="0.3">
      <c r="B2784" s="18" t="s">
        <v>517</v>
      </c>
      <c r="C2784" s="19" t="s">
        <v>517</v>
      </c>
      <c r="D2784" s="644" t="s">
        <v>3351</v>
      </c>
      <c r="E2784" s="644" t="s">
        <v>3351</v>
      </c>
      <c r="F2784" s="4" t="s">
        <v>636</v>
      </c>
      <c r="G2784" s="4">
        <v>0</v>
      </c>
    </row>
    <row r="2785" spans="2:7" x14ac:dyDescent="0.3">
      <c r="B2785" s="18" t="s">
        <v>517</v>
      </c>
      <c r="C2785" s="19" t="s">
        <v>517</v>
      </c>
      <c r="D2785" s="644" t="s">
        <v>3353</v>
      </c>
      <c r="E2785" s="644" t="s">
        <v>3353</v>
      </c>
      <c r="F2785" s="4">
        <v>0</v>
      </c>
      <c r="G2785" s="4">
        <v>0</v>
      </c>
    </row>
    <row r="2786" spans="2:7" x14ac:dyDescent="0.3">
      <c r="B2786" s="642" t="s">
        <v>3315</v>
      </c>
      <c r="C2786" s="642" t="s">
        <v>3315</v>
      </c>
      <c r="D2786" s="642" t="s">
        <v>3315</v>
      </c>
      <c r="E2786" s="642" t="s">
        <v>3315</v>
      </c>
      <c r="F2786" s="10" t="s">
        <v>3454</v>
      </c>
      <c r="G2786" s="10">
        <v>0</v>
      </c>
    </row>
    <row r="2787" spans="2:7" x14ac:dyDescent="0.3">
      <c r="B2787" s="643" t="s">
        <v>517</v>
      </c>
      <c r="C2787" s="643" t="s">
        <v>517</v>
      </c>
      <c r="D2787" s="643" t="s">
        <v>517</v>
      </c>
      <c r="E2787" s="643" t="s">
        <v>517</v>
      </c>
      <c r="F2787" s="4" t="s">
        <v>517</v>
      </c>
      <c r="G2787" s="4" t="s">
        <v>517</v>
      </c>
    </row>
    <row r="2788" spans="2:7" x14ac:dyDescent="0.3">
      <c r="B2788" s="642" t="s">
        <v>3316</v>
      </c>
      <c r="C2788" s="642" t="s">
        <v>3316</v>
      </c>
      <c r="D2788" s="642" t="s">
        <v>3316</v>
      </c>
      <c r="E2788" s="642" t="s">
        <v>3316</v>
      </c>
      <c r="F2788" s="10" t="s">
        <v>517</v>
      </c>
      <c r="G2788" s="10" t="s">
        <v>517</v>
      </c>
    </row>
    <row r="2789" spans="2:7" x14ac:dyDescent="0.3">
      <c r="B2789" s="17" t="s">
        <v>517</v>
      </c>
      <c r="C2789" s="645" t="s">
        <v>3322</v>
      </c>
      <c r="D2789" s="645" t="s">
        <v>3322</v>
      </c>
      <c r="E2789" s="645" t="s">
        <v>3322</v>
      </c>
      <c r="F2789" s="10">
        <v>0</v>
      </c>
      <c r="G2789" s="10">
        <v>0</v>
      </c>
    </row>
    <row r="2790" spans="2:7" x14ac:dyDescent="0.3">
      <c r="B2790" s="18" t="s">
        <v>517</v>
      </c>
      <c r="C2790" s="19" t="s">
        <v>517</v>
      </c>
      <c r="D2790" s="644" t="s">
        <v>3354</v>
      </c>
      <c r="E2790" s="644" t="s">
        <v>3354</v>
      </c>
      <c r="F2790" s="4">
        <v>0</v>
      </c>
      <c r="G2790" s="4">
        <v>0</v>
      </c>
    </row>
    <row r="2791" spans="2:7" x14ac:dyDescent="0.3">
      <c r="B2791" s="18" t="s">
        <v>517</v>
      </c>
      <c r="C2791" s="19" t="s">
        <v>517</v>
      </c>
      <c r="D2791" s="19" t="s">
        <v>517</v>
      </c>
      <c r="E2791" s="20" t="s">
        <v>3358</v>
      </c>
      <c r="F2791" s="4">
        <v>0</v>
      </c>
      <c r="G2791" s="4">
        <v>0</v>
      </c>
    </row>
    <row r="2792" spans="2:7" x14ac:dyDescent="0.3">
      <c r="B2792" s="18" t="s">
        <v>517</v>
      </c>
      <c r="C2792" s="19" t="s">
        <v>517</v>
      </c>
      <c r="D2792" s="19" t="s">
        <v>517</v>
      </c>
      <c r="E2792" s="20" t="s">
        <v>3359</v>
      </c>
      <c r="F2792" s="4">
        <v>0</v>
      </c>
      <c r="G2792" s="4">
        <v>0</v>
      </c>
    </row>
    <row r="2793" spans="2:7" x14ac:dyDescent="0.3">
      <c r="B2793" s="18" t="s">
        <v>517</v>
      </c>
      <c r="C2793" s="19" t="s">
        <v>517</v>
      </c>
      <c r="D2793" s="644" t="s">
        <v>3355</v>
      </c>
      <c r="E2793" s="644" t="s">
        <v>3355</v>
      </c>
      <c r="F2793" s="4">
        <v>0</v>
      </c>
      <c r="G2793" s="4">
        <v>0</v>
      </c>
    </row>
    <row r="2794" spans="2:7" x14ac:dyDescent="0.3">
      <c r="B2794" s="643" t="s">
        <v>517</v>
      </c>
      <c r="C2794" s="643" t="s">
        <v>517</v>
      </c>
      <c r="D2794" s="643" t="s">
        <v>517</v>
      </c>
      <c r="E2794" s="643" t="s">
        <v>517</v>
      </c>
      <c r="F2794" s="4" t="s">
        <v>517</v>
      </c>
      <c r="G2794" s="4" t="s">
        <v>517</v>
      </c>
    </row>
    <row r="2795" spans="2:7" x14ac:dyDescent="0.3">
      <c r="B2795" s="17" t="s">
        <v>517</v>
      </c>
      <c r="C2795" s="645" t="s">
        <v>3323</v>
      </c>
      <c r="D2795" s="645" t="s">
        <v>3323</v>
      </c>
      <c r="E2795" s="645" t="s">
        <v>3323</v>
      </c>
      <c r="F2795" s="10">
        <v>0</v>
      </c>
      <c r="G2795" s="10">
        <v>0</v>
      </c>
    </row>
    <row r="2796" spans="2:7" x14ac:dyDescent="0.3">
      <c r="B2796" s="18" t="s">
        <v>517</v>
      </c>
      <c r="C2796" s="19" t="s">
        <v>517</v>
      </c>
      <c r="D2796" s="644" t="s">
        <v>3356</v>
      </c>
      <c r="E2796" s="644" t="s">
        <v>3356</v>
      </c>
      <c r="F2796" s="4">
        <v>0</v>
      </c>
      <c r="G2796" s="4">
        <v>0</v>
      </c>
    </row>
    <row r="2797" spans="2:7" x14ac:dyDescent="0.3">
      <c r="B2797" s="18" t="s">
        <v>517</v>
      </c>
      <c r="C2797" s="19" t="s">
        <v>517</v>
      </c>
      <c r="D2797" s="19" t="s">
        <v>517</v>
      </c>
      <c r="E2797" s="20" t="s">
        <v>3358</v>
      </c>
      <c r="F2797" s="4">
        <v>0</v>
      </c>
      <c r="G2797" s="4">
        <v>0</v>
      </c>
    </row>
    <row r="2798" spans="2:7" x14ac:dyDescent="0.3">
      <c r="B2798" s="18" t="s">
        <v>517</v>
      </c>
      <c r="C2798" s="19" t="s">
        <v>517</v>
      </c>
      <c r="D2798" s="19" t="s">
        <v>517</v>
      </c>
      <c r="E2798" s="20" t="s">
        <v>3359</v>
      </c>
      <c r="F2798" s="4">
        <v>0</v>
      </c>
      <c r="G2798" s="4">
        <v>0</v>
      </c>
    </row>
    <row r="2799" spans="2:7" x14ac:dyDescent="0.3">
      <c r="B2799" s="18" t="s">
        <v>517</v>
      </c>
      <c r="C2799" s="19" t="s">
        <v>517</v>
      </c>
      <c r="D2799" s="644" t="s">
        <v>3357</v>
      </c>
      <c r="E2799" s="644" t="s">
        <v>3357</v>
      </c>
      <c r="F2799" s="4">
        <v>0</v>
      </c>
      <c r="G2799" s="4">
        <v>0</v>
      </c>
    </row>
    <row r="2800" spans="2:7" x14ac:dyDescent="0.3">
      <c r="B2800" s="642" t="s">
        <v>3317</v>
      </c>
      <c r="C2800" s="642" t="s">
        <v>3317</v>
      </c>
      <c r="D2800" s="642" t="s">
        <v>3317</v>
      </c>
      <c r="E2800" s="642" t="s">
        <v>3317</v>
      </c>
      <c r="F2800" s="10">
        <v>0</v>
      </c>
      <c r="G2800" s="10">
        <v>0</v>
      </c>
    </row>
    <row r="2801" spans="2:8" x14ac:dyDescent="0.3">
      <c r="B2801" s="643" t="s">
        <v>517</v>
      </c>
      <c r="C2801" s="643" t="s">
        <v>517</v>
      </c>
      <c r="D2801" s="643" t="s">
        <v>517</v>
      </c>
      <c r="E2801" s="643" t="s">
        <v>517</v>
      </c>
      <c r="F2801" s="4" t="s">
        <v>517</v>
      </c>
      <c r="G2801" s="4" t="s">
        <v>517</v>
      </c>
    </row>
    <row r="2802" spans="2:8" x14ac:dyDescent="0.3">
      <c r="B2802" s="642" t="s">
        <v>3318</v>
      </c>
      <c r="C2802" s="642" t="s">
        <v>3318</v>
      </c>
      <c r="D2802" s="642" t="s">
        <v>3318</v>
      </c>
      <c r="E2802" s="642" t="s">
        <v>3318</v>
      </c>
      <c r="F2802" s="10">
        <v>0</v>
      </c>
      <c r="G2802" s="10">
        <v>0</v>
      </c>
    </row>
    <row r="2803" spans="2:8" x14ac:dyDescent="0.3">
      <c r="B2803" s="643" t="s">
        <v>517</v>
      </c>
      <c r="C2803" s="643" t="s">
        <v>517</v>
      </c>
      <c r="D2803" s="643" t="s">
        <v>517</v>
      </c>
      <c r="E2803" s="643" t="s">
        <v>517</v>
      </c>
      <c r="F2803" s="4" t="s">
        <v>517</v>
      </c>
      <c r="G2803" s="4" t="s">
        <v>517</v>
      </c>
    </row>
    <row r="2804" spans="2:8" x14ac:dyDescent="0.3">
      <c r="B2804" s="642" t="s">
        <v>3319</v>
      </c>
      <c r="C2804" s="642" t="s">
        <v>3319</v>
      </c>
      <c r="D2804" s="642" t="s">
        <v>3319</v>
      </c>
      <c r="E2804" s="642" t="s">
        <v>3319</v>
      </c>
      <c r="F2804" s="10">
        <v>0</v>
      </c>
      <c r="G2804" s="10">
        <v>0</v>
      </c>
    </row>
    <row r="2805" spans="2:8" x14ac:dyDescent="0.3">
      <c r="B2805" s="643" t="s">
        <v>517</v>
      </c>
      <c r="C2805" s="643" t="s">
        <v>517</v>
      </c>
      <c r="D2805" s="643" t="s">
        <v>517</v>
      </c>
      <c r="E2805" s="643" t="s">
        <v>517</v>
      </c>
      <c r="F2805" s="4" t="s">
        <v>517</v>
      </c>
      <c r="G2805" s="4" t="s">
        <v>517</v>
      </c>
    </row>
    <row r="2806" spans="2:8" x14ac:dyDescent="0.3">
      <c r="B2806" s="642" t="s">
        <v>3320</v>
      </c>
      <c r="C2806" s="642" t="s">
        <v>3320</v>
      </c>
      <c r="D2806" s="642" t="s">
        <v>3320</v>
      </c>
      <c r="E2806" s="642" t="s">
        <v>3320</v>
      </c>
      <c r="F2806" s="10">
        <v>0</v>
      </c>
      <c r="G2806" s="10">
        <v>0</v>
      </c>
    </row>
    <row r="2807" spans="2:8" x14ac:dyDescent="0.3">
      <c r="B2807" s="643" t="s">
        <v>517</v>
      </c>
      <c r="C2807" s="643" t="s">
        <v>517</v>
      </c>
      <c r="D2807" s="643" t="s">
        <v>517</v>
      </c>
      <c r="E2807" s="643" t="s">
        <v>517</v>
      </c>
      <c r="F2807" s="4" t="s">
        <v>517</v>
      </c>
      <c r="G2807" s="4" t="s">
        <v>517</v>
      </c>
    </row>
    <row r="2808" spans="2:8" x14ac:dyDescent="0.3">
      <c r="B2808" s="21" t="s">
        <v>517</v>
      </c>
      <c r="C2808" s="21" t="s">
        <v>517</v>
      </c>
      <c r="D2808" s="21" t="s">
        <v>517</v>
      </c>
      <c r="E2808" s="21" t="s">
        <v>517</v>
      </c>
      <c r="F2808" s="24" t="s">
        <v>517</v>
      </c>
      <c r="G2808" s="24" t="s">
        <v>517</v>
      </c>
    </row>
    <row r="2809" spans="2:8" x14ac:dyDescent="0.3">
      <c r="B2809" s="22" t="s">
        <v>517</v>
      </c>
      <c r="C2809" s="22" t="s">
        <v>517</v>
      </c>
      <c r="D2809" s="22" t="s">
        <v>517</v>
      </c>
      <c r="E2809" s="22" t="s">
        <v>517</v>
      </c>
      <c r="F2809" s="25" t="s">
        <v>517</v>
      </c>
      <c r="G2809" s="25" t="s">
        <v>517</v>
      </c>
    </row>
    <row r="2810" spans="2:8" x14ac:dyDescent="0.3">
      <c r="B2810" s="23" t="s">
        <v>517</v>
      </c>
      <c r="C2810" s="23" t="s">
        <v>517</v>
      </c>
      <c r="D2810" s="23" t="s">
        <v>517</v>
      </c>
      <c r="E2810" s="23" t="s">
        <v>517</v>
      </c>
      <c r="F2810" s="26" t="s">
        <v>517</v>
      </c>
      <c r="G2810" s="26" t="s">
        <v>517</v>
      </c>
    </row>
    <row r="2811" spans="2:8" x14ac:dyDescent="0.3">
      <c r="B2811" s="646" t="s">
        <v>40</v>
      </c>
      <c r="C2811" s="646" t="s">
        <v>40</v>
      </c>
      <c r="D2811" s="646" t="s">
        <v>40</v>
      </c>
      <c r="E2811" s="646" t="s">
        <v>40</v>
      </c>
      <c r="F2811" s="646" t="s">
        <v>40</v>
      </c>
      <c r="G2811" s="646" t="s">
        <v>40</v>
      </c>
      <c r="H2811" s="27"/>
    </row>
    <row r="2812" spans="2:8" x14ac:dyDescent="0.3">
      <c r="B2812" s="647" t="s">
        <v>3308</v>
      </c>
      <c r="C2812" s="647" t="s">
        <v>3308</v>
      </c>
      <c r="D2812" s="647" t="s">
        <v>3308</v>
      </c>
      <c r="E2812" s="647" t="s">
        <v>3308</v>
      </c>
      <c r="F2812" s="647" t="s">
        <v>3308</v>
      </c>
      <c r="G2812" s="647" t="s">
        <v>3308</v>
      </c>
      <c r="H2812" s="27"/>
    </row>
    <row r="2813" spans="2:8" x14ac:dyDescent="0.3">
      <c r="B2813" s="647" t="s">
        <v>3309</v>
      </c>
      <c r="C2813" s="647" t="s">
        <v>3309</v>
      </c>
      <c r="D2813" s="647" t="s">
        <v>3309</v>
      </c>
      <c r="E2813" s="647" t="s">
        <v>3309</v>
      </c>
      <c r="F2813" s="647" t="s">
        <v>3309</v>
      </c>
      <c r="G2813" s="647" t="s">
        <v>3309</v>
      </c>
      <c r="H2813" s="27"/>
    </row>
    <row r="2814" spans="2:8" x14ac:dyDescent="0.3">
      <c r="B2814" s="648" t="s">
        <v>3310</v>
      </c>
      <c r="C2814" s="648" t="s">
        <v>3310</v>
      </c>
      <c r="D2814" s="648" t="s">
        <v>3310</v>
      </c>
      <c r="E2814" s="648" t="s">
        <v>3310</v>
      </c>
      <c r="F2814" s="648" t="s">
        <v>3310</v>
      </c>
      <c r="G2814" s="648" t="s">
        <v>3310</v>
      </c>
      <c r="H2814" s="27"/>
    </row>
    <row r="2815" spans="2:8" x14ac:dyDescent="0.3">
      <c r="B2815" s="641" t="s">
        <v>3311</v>
      </c>
      <c r="C2815" s="641" t="s">
        <v>3311</v>
      </c>
      <c r="D2815" s="641" t="s">
        <v>3311</v>
      </c>
      <c r="E2815" s="641" t="s">
        <v>3311</v>
      </c>
      <c r="F2815" s="14">
        <v>2026</v>
      </c>
      <c r="G2815" s="14">
        <v>2025</v>
      </c>
    </row>
    <row r="2816" spans="2:8" x14ac:dyDescent="0.3">
      <c r="B2816" s="642" t="s">
        <v>3312</v>
      </c>
      <c r="C2816" s="642" t="s">
        <v>3312</v>
      </c>
      <c r="D2816" s="642" t="s">
        <v>3312</v>
      </c>
      <c r="E2816" s="642" t="s">
        <v>3312</v>
      </c>
      <c r="F2816" s="10" t="s">
        <v>517</v>
      </c>
      <c r="G2816" s="10" t="s">
        <v>517</v>
      </c>
    </row>
    <row r="2817" spans="2:7" x14ac:dyDescent="0.3">
      <c r="B2817" s="17" t="s">
        <v>517</v>
      </c>
      <c r="C2817" s="645" t="s">
        <v>3322</v>
      </c>
      <c r="D2817" s="645" t="s">
        <v>3322</v>
      </c>
      <c r="E2817" s="645" t="s">
        <v>3322</v>
      </c>
      <c r="F2817" s="10" t="s">
        <v>93</v>
      </c>
      <c r="G2817" s="10" t="s">
        <v>3742</v>
      </c>
    </row>
    <row r="2818" spans="2:7" x14ac:dyDescent="0.3">
      <c r="B2818" s="18" t="s">
        <v>517</v>
      </c>
      <c r="C2818" s="19" t="s">
        <v>517</v>
      </c>
      <c r="D2818" s="644" t="s">
        <v>3324</v>
      </c>
      <c r="E2818" s="644" t="s">
        <v>3324</v>
      </c>
      <c r="F2818" s="4">
        <v>0</v>
      </c>
      <c r="G2818" s="4">
        <v>0</v>
      </c>
    </row>
    <row r="2819" spans="2:7" x14ac:dyDescent="0.3">
      <c r="B2819" s="18" t="s">
        <v>517</v>
      </c>
      <c r="C2819" s="19" t="s">
        <v>517</v>
      </c>
      <c r="D2819" s="644" t="s">
        <v>3325</v>
      </c>
      <c r="E2819" s="644" t="s">
        <v>3325</v>
      </c>
      <c r="F2819" s="4">
        <v>0</v>
      </c>
      <c r="G2819" s="4">
        <v>0</v>
      </c>
    </row>
    <row r="2820" spans="2:7" x14ac:dyDescent="0.3">
      <c r="B2820" s="18" t="s">
        <v>517</v>
      </c>
      <c r="C2820" s="19" t="s">
        <v>517</v>
      </c>
      <c r="D2820" s="644" t="s">
        <v>3326</v>
      </c>
      <c r="E2820" s="644" t="s">
        <v>3326</v>
      </c>
      <c r="F2820" s="4">
        <v>0</v>
      </c>
      <c r="G2820" s="4">
        <v>0</v>
      </c>
    </row>
    <row r="2821" spans="2:7" x14ac:dyDescent="0.3">
      <c r="B2821" s="18" t="s">
        <v>517</v>
      </c>
      <c r="C2821" s="19" t="s">
        <v>517</v>
      </c>
      <c r="D2821" s="644" t="s">
        <v>3327</v>
      </c>
      <c r="E2821" s="644" t="s">
        <v>3327</v>
      </c>
      <c r="F2821" s="4">
        <v>0</v>
      </c>
      <c r="G2821" s="4">
        <v>0</v>
      </c>
    </row>
    <row r="2822" spans="2:7" x14ac:dyDescent="0.3">
      <c r="B2822" s="18" t="s">
        <v>517</v>
      </c>
      <c r="C2822" s="19" t="s">
        <v>517</v>
      </c>
      <c r="D2822" s="644" t="s">
        <v>3328</v>
      </c>
      <c r="E2822" s="644" t="s">
        <v>3328</v>
      </c>
      <c r="F2822" s="4">
        <v>0</v>
      </c>
      <c r="G2822" s="4">
        <v>0</v>
      </c>
    </row>
    <row r="2823" spans="2:7" x14ac:dyDescent="0.3">
      <c r="B2823" s="18" t="s">
        <v>517</v>
      </c>
      <c r="C2823" s="19" t="s">
        <v>517</v>
      </c>
      <c r="D2823" s="644" t="s">
        <v>3329</v>
      </c>
      <c r="E2823" s="644" t="s">
        <v>3329</v>
      </c>
      <c r="F2823" s="4">
        <v>0</v>
      </c>
      <c r="G2823" s="4">
        <v>0</v>
      </c>
    </row>
    <row r="2824" spans="2:7" x14ac:dyDescent="0.3">
      <c r="B2824" s="18" t="s">
        <v>517</v>
      </c>
      <c r="C2824" s="19" t="s">
        <v>517</v>
      </c>
      <c r="D2824" s="644" t="s">
        <v>3330</v>
      </c>
      <c r="E2824" s="644" t="s">
        <v>3330</v>
      </c>
      <c r="F2824" s="4">
        <v>0</v>
      </c>
      <c r="G2824" s="4">
        <v>0</v>
      </c>
    </row>
    <row r="2825" spans="2:7" x14ac:dyDescent="0.3">
      <c r="B2825" s="18" t="s">
        <v>517</v>
      </c>
      <c r="C2825" s="19" t="s">
        <v>517</v>
      </c>
      <c r="D2825" s="644" t="s">
        <v>3331</v>
      </c>
      <c r="E2825" s="644" t="s">
        <v>3331</v>
      </c>
      <c r="F2825" s="4">
        <v>0</v>
      </c>
      <c r="G2825" s="4">
        <v>0</v>
      </c>
    </row>
    <row r="2826" spans="2:7" x14ac:dyDescent="0.3">
      <c r="B2826" s="18" t="s">
        <v>517</v>
      </c>
      <c r="C2826" s="19" t="s">
        <v>517</v>
      </c>
      <c r="D2826" s="644" t="s">
        <v>3332</v>
      </c>
      <c r="E2826" s="644" t="s">
        <v>3332</v>
      </c>
      <c r="F2826" s="4" t="s">
        <v>93</v>
      </c>
      <c r="G2826" s="4" t="s">
        <v>3742</v>
      </c>
    </row>
    <row r="2827" spans="2:7" x14ac:dyDescent="0.3">
      <c r="B2827" s="18" t="s">
        <v>517</v>
      </c>
      <c r="C2827" s="19" t="s">
        <v>517</v>
      </c>
      <c r="D2827" s="644" t="s">
        <v>3333</v>
      </c>
      <c r="E2827" s="644" t="s">
        <v>3333</v>
      </c>
      <c r="F2827" s="4">
        <v>0</v>
      </c>
      <c r="G2827" s="4">
        <v>0</v>
      </c>
    </row>
    <row r="2828" spans="2:7" x14ac:dyDescent="0.3">
      <c r="B2828" s="643" t="s">
        <v>517</v>
      </c>
      <c r="C2828" s="643" t="s">
        <v>517</v>
      </c>
      <c r="D2828" s="643" t="s">
        <v>517</v>
      </c>
      <c r="E2828" s="643" t="s">
        <v>517</v>
      </c>
      <c r="F2828" s="4" t="s">
        <v>517</v>
      </c>
      <c r="G2828" s="4" t="s">
        <v>517</v>
      </c>
    </row>
    <row r="2829" spans="2:7" x14ac:dyDescent="0.3">
      <c r="B2829" s="17" t="s">
        <v>517</v>
      </c>
      <c r="C2829" s="645" t="s">
        <v>3323</v>
      </c>
      <c r="D2829" s="645" t="s">
        <v>3323</v>
      </c>
      <c r="E2829" s="645" t="s">
        <v>3323</v>
      </c>
      <c r="F2829" s="10" t="s">
        <v>93</v>
      </c>
      <c r="G2829" s="10" t="s">
        <v>3742</v>
      </c>
    </row>
    <row r="2830" spans="2:7" x14ac:dyDescent="0.3">
      <c r="B2830" s="18" t="s">
        <v>517</v>
      </c>
      <c r="C2830" s="19" t="s">
        <v>517</v>
      </c>
      <c r="D2830" s="644" t="s">
        <v>3334</v>
      </c>
      <c r="E2830" s="644" t="s">
        <v>3334</v>
      </c>
      <c r="F2830" s="4" t="s">
        <v>2357</v>
      </c>
      <c r="G2830" s="4" t="s">
        <v>3743</v>
      </c>
    </row>
    <row r="2831" spans="2:7" x14ac:dyDescent="0.3">
      <c r="B2831" s="18" t="s">
        <v>517</v>
      </c>
      <c r="C2831" s="19" t="s">
        <v>517</v>
      </c>
      <c r="D2831" s="644" t="s">
        <v>3335</v>
      </c>
      <c r="E2831" s="644" t="s">
        <v>3335</v>
      </c>
      <c r="F2831" s="4" t="s">
        <v>2369</v>
      </c>
      <c r="G2831" s="4" t="s">
        <v>3744</v>
      </c>
    </row>
    <row r="2832" spans="2:7" x14ac:dyDescent="0.3">
      <c r="B2832" s="18" t="s">
        <v>517</v>
      </c>
      <c r="C2832" s="19" t="s">
        <v>517</v>
      </c>
      <c r="D2832" s="644" t="s">
        <v>3336</v>
      </c>
      <c r="E2832" s="644" t="s">
        <v>3336</v>
      </c>
      <c r="F2832" s="4" t="s">
        <v>2376</v>
      </c>
      <c r="G2832" s="4" t="s">
        <v>3745</v>
      </c>
    </row>
    <row r="2833" spans="2:7" x14ac:dyDescent="0.3">
      <c r="B2833" s="18" t="s">
        <v>517</v>
      </c>
      <c r="C2833" s="19" t="s">
        <v>517</v>
      </c>
      <c r="D2833" s="644" t="s">
        <v>3337</v>
      </c>
      <c r="E2833" s="644" t="s">
        <v>3337</v>
      </c>
      <c r="F2833" s="4">
        <v>0</v>
      </c>
      <c r="G2833" s="4">
        <v>0</v>
      </c>
    </row>
    <row r="2834" spans="2:7" x14ac:dyDescent="0.3">
      <c r="B2834" s="18" t="s">
        <v>517</v>
      </c>
      <c r="C2834" s="19" t="s">
        <v>517</v>
      </c>
      <c r="D2834" s="644" t="s">
        <v>3338</v>
      </c>
      <c r="E2834" s="644" t="s">
        <v>3338</v>
      </c>
      <c r="F2834" s="4">
        <v>0</v>
      </c>
      <c r="G2834" s="4">
        <v>0</v>
      </c>
    </row>
    <row r="2835" spans="2:7" x14ac:dyDescent="0.3">
      <c r="B2835" s="18" t="s">
        <v>517</v>
      </c>
      <c r="C2835" s="19" t="s">
        <v>517</v>
      </c>
      <c r="D2835" s="644" t="s">
        <v>3339</v>
      </c>
      <c r="E2835" s="644" t="s">
        <v>3339</v>
      </c>
      <c r="F2835" s="4">
        <v>0</v>
      </c>
      <c r="G2835" s="4">
        <v>0</v>
      </c>
    </row>
    <row r="2836" spans="2:7" x14ac:dyDescent="0.3">
      <c r="B2836" s="18" t="s">
        <v>517</v>
      </c>
      <c r="C2836" s="19" t="s">
        <v>517</v>
      </c>
      <c r="D2836" s="644" t="s">
        <v>3340</v>
      </c>
      <c r="E2836" s="644" t="s">
        <v>3340</v>
      </c>
      <c r="F2836" s="4" t="s">
        <v>420</v>
      </c>
      <c r="G2836" s="4">
        <v>0</v>
      </c>
    </row>
    <row r="2837" spans="2:7" x14ac:dyDescent="0.3">
      <c r="B2837" s="18" t="s">
        <v>517</v>
      </c>
      <c r="C2837" s="19" t="s">
        <v>517</v>
      </c>
      <c r="D2837" s="644" t="s">
        <v>3341</v>
      </c>
      <c r="E2837" s="644" t="s">
        <v>3341</v>
      </c>
      <c r="F2837" s="4">
        <v>0</v>
      </c>
      <c r="G2837" s="4">
        <v>0</v>
      </c>
    </row>
    <row r="2838" spans="2:7" x14ac:dyDescent="0.3">
      <c r="B2838" s="18" t="s">
        <v>517</v>
      </c>
      <c r="C2838" s="19" t="s">
        <v>517</v>
      </c>
      <c r="D2838" s="644" t="s">
        <v>3342</v>
      </c>
      <c r="E2838" s="644" t="s">
        <v>3342</v>
      </c>
      <c r="F2838" s="4">
        <v>0</v>
      </c>
      <c r="G2838" s="4">
        <v>0</v>
      </c>
    </row>
    <row r="2839" spans="2:7" x14ac:dyDescent="0.3">
      <c r="B2839" s="18" t="s">
        <v>517</v>
      </c>
      <c r="C2839" s="19" t="s">
        <v>517</v>
      </c>
      <c r="D2839" s="644" t="s">
        <v>3343</v>
      </c>
      <c r="E2839" s="644" t="s">
        <v>3343</v>
      </c>
      <c r="F2839" s="4">
        <v>0</v>
      </c>
      <c r="G2839" s="4">
        <v>0</v>
      </c>
    </row>
    <row r="2840" spans="2:7" x14ac:dyDescent="0.3">
      <c r="B2840" s="18" t="s">
        <v>517</v>
      </c>
      <c r="C2840" s="19" t="s">
        <v>517</v>
      </c>
      <c r="D2840" s="644" t="s">
        <v>3344</v>
      </c>
      <c r="E2840" s="644" t="s">
        <v>3344</v>
      </c>
      <c r="F2840" s="4">
        <v>0</v>
      </c>
      <c r="G2840" s="4">
        <v>0</v>
      </c>
    </row>
    <row r="2841" spans="2:7" x14ac:dyDescent="0.3">
      <c r="B2841" s="18" t="s">
        <v>517</v>
      </c>
      <c r="C2841" s="19" t="s">
        <v>517</v>
      </c>
      <c r="D2841" s="644" t="s">
        <v>3345</v>
      </c>
      <c r="E2841" s="644" t="s">
        <v>3345</v>
      </c>
      <c r="F2841" s="4">
        <v>0</v>
      </c>
      <c r="G2841" s="4">
        <v>0</v>
      </c>
    </row>
    <row r="2842" spans="2:7" x14ac:dyDescent="0.3">
      <c r="B2842" s="18" t="s">
        <v>517</v>
      </c>
      <c r="C2842" s="19" t="s">
        <v>517</v>
      </c>
      <c r="D2842" s="644" t="s">
        <v>3346</v>
      </c>
      <c r="E2842" s="644" t="s">
        <v>3346</v>
      </c>
      <c r="F2842" s="4">
        <v>0</v>
      </c>
      <c r="G2842" s="4">
        <v>0</v>
      </c>
    </row>
    <row r="2843" spans="2:7" x14ac:dyDescent="0.3">
      <c r="B2843" s="18" t="s">
        <v>517</v>
      </c>
      <c r="C2843" s="19" t="s">
        <v>517</v>
      </c>
      <c r="D2843" s="644" t="s">
        <v>3347</v>
      </c>
      <c r="E2843" s="644" t="s">
        <v>3347</v>
      </c>
      <c r="F2843" s="4">
        <v>0</v>
      </c>
      <c r="G2843" s="4">
        <v>0</v>
      </c>
    </row>
    <row r="2844" spans="2:7" x14ac:dyDescent="0.3">
      <c r="B2844" s="18" t="s">
        <v>517</v>
      </c>
      <c r="C2844" s="19" t="s">
        <v>517</v>
      </c>
      <c r="D2844" s="644" t="s">
        <v>3348</v>
      </c>
      <c r="E2844" s="644" t="s">
        <v>3348</v>
      </c>
      <c r="F2844" s="4">
        <v>0</v>
      </c>
      <c r="G2844" s="4">
        <v>0</v>
      </c>
    </row>
    <row r="2845" spans="2:7" x14ac:dyDescent="0.3">
      <c r="B2845" s="18" t="s">
        <v>517</v>
      </c>
      <c r="C2845" s="19" t="s">
        <v>517</v>
      </c>
      <c r="D2845" s="644" t="s">
        <v>3349</v>
      </c>
      <c r="E2845" s="644" t="s">
        <v>3349</v>
      </c>
      <c r="F2845" s="4">
        <v>0</v>
      </c>
      <c r="G2845" s="4">
        <v>0</v>
      </c>
    </row>
    <row r="2846" spans="2:7" x14ac:dyDescent="0.3">
      <c r="B2846" s="642" t="s">
        <v>3313</v>
      </c>
      <c r="C2846" s="642" t="s">
        <v>3313</v>
      </c>
      <c r="D2846" s="642" t="s">
        <v>3313</v>
      </c>
      <c r="E2846" s="642" t="s">
        <v>3313</v>
      </c>
      <c r="F2846" s="10">
        <v>0</v>
      </c>
      <c r="G2846" s="10">
        <v>0</v>
      </c>
    </row>
    <row r="2847" spans="2:7" x14ac:dyDescent="0.3">
      <c r="B2847" s="643" t="s">
        <v>517</v>
      </c>
      <c r="C2847" s="643" t="s">
        <v>517</v>
      </c>
      <c r="D2847" s="643" t="s">
        <v>517</v>
      </c>
      <c r="E2847" s="643" t="s">
        <v>517</v>
      </c>
      <c r="F2847" s="4" t="s">
        <v>517</v>
      </c>
      <c r="G2847" s="4" t="s">
        <v>517</v>
      </c>
    </row>
    <row r="2848" spans="2:7" x14ac:dyDescent="0.3">
      <c r="B2848" s="642" t="s">
        <v>3314</v>
      </c>
      <c r="C2848" s="642" t="s">
        <v>3314</v>
      </c>
      <c r="D2848" s="642" t="s">
        <v>3314</v>
      </c>
      <c r="E2848" s="642" t="s">
        <v>3314</v>
      </c>
      <c r="F2848" s="10" t="s">
        <v>517</v>
      </c>
      <c r="G2848" s="10" t="s">
        <v>517</v>
      </c>
    </row>
    <row r="2849" spans="2:7" x14ac:dyDescent="0.3">
      <c r="B2849" s="17" t="s">
        <v>517</v>
      </c>
      <c r="C2849" s="645" t="s">
        <v>3322</v>
      </c>
      <c r="D2849" s="645" t="s">
        <v>3322</v>
      </c>
      <c r="E2849" s="645" t="s">
        <v>3322</v>
      </c>
      <c r="F2849" s="10">
        <v>0</v>
      </c>
      <c r="G2849" s="10">
        <v>0</v>
      </c>
    </row>
    <row r="2850" spans="2:7" x14ac:dyDescent="0.3">
      <c r="B2850" s="18" t="s">
        <v>517</v>
      </c>
      <c r="C2850" s="19" t="s">
        <v>517</v>
      </c>
      <c r="D2850" s="644" t="s">
        <v>3350</v>
      </c>
      <c r="E2850" s="644" t="s">
        <v>3350</v>
      </c>
      <c r="F2850" s="4">
        <v>0</v>
      </c>
      <c r="G2850" s="4">
        <v>0</v>
      </c>
    </row>
    <row r="2851" spans="2:7" x14ac:dyDescent="0.3">
      <c r="B2851" s="18" t="s">
        <v>517</v>
      </c>
      <c r="C2851" s="19" t="s">
        <v>517</v>
      </c>
      <c r="D2851" s="644" t="s">
        <v>3351</v>
      </c>
      <c r="E2851" s="644" t="s">
        <v>3351</v>
      </c>
      <c r="F2851" s="4">
        <v>0</v>
      </c>
      <c r="G2851" s="4">
        <v>0</v>
      </c>
    </row>
    <row r="2852" spans="2:7" x14ac:dyDescent="0.3">
      <c r="B2852" s="18" t="s">
        <v>517</v>
      </c>
      <c r="C2852" s="19" t="s">
        <v>517</v>
      </c>
      <c r="D2852" s="644" t="s">
        <v>3352</v>
      </c>
      <c r="E2852" s="644" t="s">
        <v>3352</v>
      </c>
      <c r="F2852" s="4">
        <v>0</v>
      </c>
      <c r="G2852" s="4">
        <v>0</v>
      </c>
    </row>
    <row r="2853" spans="2:7" x14ac:dyDescent="0.3">
      <c r="B2853" s="643" t="s">
        <v>517</v>
      </c>
      <c r="C2853" s="643" t="s">
        <v>517</v>
      </c>
      <c r="D2853" s="643" t="s">
        <v>517</v>
      </c>
      <c r="E2853" s="643" t="s">
        <v>517</v>
      </c>
      <c r="F2853" s="4" t="s">
        <v>517</v>
      </c>
      <c r="G2853" s="4" t="s">
        <v>517</v>
      </c>
    </row>
    <row r="2854" spans="2:7" x14ac:dyDescent="0.3">
      <c r="B2854" s="17" t="s">
        <v>517</v>
      </c>
      <c r="C2854" s="645" t="s">
        <v>3323</v>
      </c>
      <c r="D2854" s="645" t="s">
        <v>3323</v>
      </c>
      <c r="E2854" s="645" t="s">
        <v>3323</v>
      </c>
      <c r="F2854" s="10">
        <v>0</v>
      </c>
      <c r="G2854" s="10">
        <v>0</v>
      </c>
    </row>
    <row r="2855" spans="2:7" x14ac:dyDescent="0.3">
      <c r="B2855" s="18" t="s">
        <v>517</v>
      </c>
      <c r="C2855" s="19" t="s">
        <v>517</v>
      </c>
      <c r="D2855" s="644" t="s">
        <v>3350</v>
      </c>
      <c r="E2855" s="644" t="s">
        <v>3350</v>
      </c>
      <c r="F2855" s="4">
        <v>0</v>
      </c>
      <c r="G2855" s="4">
        <v>0</v>
      </c>
    </row>
    <row r="2856" spans="2:7" x14ac:dyDescent="0.3">
      <c r="B2856" s="18" t="s">
        <v>517</v>
      </c>
      <c r="C2856" s="19" t="s">
        <v>517</v>
      </c>
      <c r="D2856" s="644" t="s">
        <v>3351</v>
      </c>
      <c r="E2856" s="644" t="s">
        <v>3351</v>
      </c>
      <c r="F2856" s="4">
        <v>0</v>
      </c>
      <c r="G2856" s="4">
        <v>0</v>
      </c>
    </row>
    <row r="2857" spans="2:7" x14ac:dyDescent="0.3">
      <c r="B2857" s="18" t="s">
        <v>517</v>
      </c>
      <c r="C2857" s="19" t="s">
        <v>517</v>
      </c>
      <c r="D2857" s="644" t="s">
        <v>3353</v>
      </c>
      <c r="E2857" s="644" t="s">
        <v>3353</v>
      </c>
      <c r="F2857" s="4">
        <v>0</v>
      </c>
      <c r="G2857" s="4">
        <v>0</v>
      </c>
    </row>
    <row r="2858" spans="2:7" x14ac:dyDescent="0.3">
      <c r="B2858" s="642" t="s">
        <v>3315</v>
      </c>
      <c r="C2858" s="642" t="s">
        <v>3315</v>
      </c>
      <c r="D2858" s="642" t="s">
        <v>3315</v>
      </c>
      <c r="E2858" s="642" t="s">
        <v>3315</v>
      </c>
      <c r="F2858" s="10">
        <v>0</v>
      </c>
      <c r="G2858" s="10">
        <v>0</v>
      </c>
    </row>
    <row r="2859" spans="2:7" x14ac:dyDescent="0.3">
      <c r="B2859" s="643" t="s">
        <v>517</v>
      </c>
      <c r="C2859" s="643" t="s">
        <v>517</v>
      </c>
      <c r="D2859" s="643" t="s">
        <v>517</v>
      </c>
      <c r="E2859" s="643" t="s">
        <v>517</v>
      </c>
      <c r="F2859" s="4" t="s">
        <v>517</v>
      </c>
      <c r="G2859" s="4" t="s">
        <v>517</v>
      </c>
    </row>
    <row r="2860" spans="2:7" x14ac:dyDescent="0.3">
      <c r="B2860" s="642" t="s">
        <v>3316</v>
      </c>
      <c r="C2860" s="642" t="s">
        <v>3316</v>
      </c>
      <c r="D2860" s="642" t="s">
        <v>3316</v>
      </c>
      <c r="E2860" s="642" t="s">
        <v>3316</v>
      </c>
      <c r="F2860" s="10" t="s">
        <v>517</v>
      </c>
      <c r="G2860" s="10" t="s">
        <v>517</v>
      </c>
    </row>
    <row r="2861" spans="2:7" x14ac:dyDescent="0.3">
      <c r="B2861" s="17" t="s">
        <v>517</v>
      </c>
      <c r="C2861" s="645" t="s">
        <v>3322</v>
      </c>
      <c r="D2861" s="645" t="s">
        <v>3322</v>
      </c>
      <c r="E2861" s="645" t="s">
        <v>3322</v>
      </c>
      <c r="F2861" s="10">
        <v>0</v>
      </c>
      <c r="G2861" s="10">
        <v>0</v>
      </c>
    </row>
    <row r="2862" spans="2:7" x14ac:dyDescent="0.3">
      <c r="B2862" s="18" t="s">
        <v>517</v>
      </c>
      <c r="C2862" s="19" t="s">
        <v>517</v>
      </c>
      <c r="D2862" s="644" t="s">
        <v>3354</v>
      </c>
      <c r="E2862" s="644" t="s">
        <v>3354</v>
      </c>
      <c r="F2862" s="4">
        <v>0</v>
      </c>
      <c r="G2862" s="4">
        <v>0</v>
      </c>
    </row>
    <row r="2863" spans="2:7" x14ac:dyDescent="0.3">
      <c r="B2863" s="18" t="s">
        <v>517</v>
      </c>
      <c r="C2863" s="19" t="s">
        <v>517</v>
      </c>
      <c r="D2863" s="19" t="s">
        <v>517</v>
      </c>
      <c r="E2863" s="20" t="s">
        <v>3358</v>
      </c>
      <c r="F2863" s="4">
        <v>0</v>
      </c>
      <c r="G2863" s="4">
        <v>0</v>
      </c>
    </row>
    <row r="2864" spans="2:7" x14ac:dyDescent="0.3">
      <c r="B2864" s="18" t="s">
        <v>517</v>
      </c>
      <c r="C2864" s="19" t="s">
        <v>517</v>
      </c>
      <c r="D2864" s="19" t="s">
        <v>517</v>
      </c>
      <c r="E2864" s="20" t="s">
        <v>3359</v>
      </c>
      <c r="F2864" s="4">
        <v>0</v>
      </c>
      <c r="G2864" s="4">
        <v>0</v>
      </c>
    </row>
    <row r="2865" spans="2:7" x14ac:dyDescent="0.3">
      <c r="B2865" s="18" t="s">
        <v>517</v>
      </c>
      <c r="C2865" s="19" t="s">
        <v>517</v>
      </c>
      <c r="D2865" s="644" t="s">
        <v>3355</v>
      </c>
      <c r="E2865" s="644" t="s">
        <v>3355</v>
      </c>
      <c r="F2865" s="4">
        <v>0</v>
      </c>
      <c r="G2865" s="4">
        <v>0</v>
      </c>
    </row>
    <row r="2866" spans="2:7" x14ac:dyDescent="0.3">
      <c r="B2866" s="643" t="s">
        <v>517</v>
      </c>
      <c r="C2866" s="643" t="s">
        <v>517</v>
      </c>
      <c r="D2866" s="643" t="s">
        <v>517</v>
      </c>
      <c r="E2866" s="643" t="s">
        <v>517</v>
      </c>
      <c r="F2866" s="4" t="s">
        <v>517</v>
      </c>
      <c r="G2866" s="4" t="s">
        <v>517</v>
      </c>
    </row>
    <row r="2867" spans="2:7" x14ac:dyDescent="0.3">
      <c r="B2867" s="17" t="s">
        <v>517</v>
      </c>
      <c r="C2867" s="645" t="s">
        <v>3323</v>
      </c>
      <c r="D2867" s="645" t="s">
        <v>3323</v>
      </c>
      <c r="E2867" s="645" t="s">
        <v>3323</v>
      </c>
      <c r="F2867" s="10">
        <v>0</v>
      </c>
      <c r="G2867" s="10">
        <v>0</v>
      </c>
    </row>
    <row r="2868" spans="2:7" x14ac:dyDescent="0.3">
      <c r="B2868" s="18" t="s">
        <v>517</v>
      </c>
      <c r="C2868" s="19" t="s">
        <v>517</v>
      </c>
      <c r="D2868" s="644" t="s">
        <v>3356</v>
      </c>
      <c r="E2868" s="644" t="s">
        <v>3356</v>
      </c>
      <c r="F2868" s="4">
        <v>0</v>
      </c>
      <c r="G2868" s="4">
        <v>0</v>
      </c>
    </row>
    <row r="2869" spans="2:7" x14ac:dyDescent="0.3">
      <c r="B2869" s="18" t="s">
        <v>517</v>
      </c>
      <c r="C2869" s="19" t="s">
        <v>517</v>
      </c>
      <c r="D2869" s="19" t="s">
        <v>517</v>
      </c>
      <c r="E2869" s="20" t="s">
        <v>3358</v>
      </c>
      <c r="F2869" s="4">
        <v>0</v>
      </c>
      <c r="G2869" s="4">
        <v>0</v>
      </c>
    </row>
    <row r="2870" spans="2:7" x14ac:dyDescent="0.3">
      <c r="B2870" s="18" t="s">
        <v>517</v>
      </c>
      <c r="C2870" s="19" t="s">
        <v>517</v>
      </c>
      <c r="D2870" s="19" t="s">
        <v>517</v>
      </c>
      <c r="E2870" s="20" t="s">
        <v>3359</v>
      </c>
      <c r="F2870" s="4">
        <v>0</v>
      </c>
      <c r="G2870" s="4">
        <v>0</v>
      </c>
    </row>
    <row r="2871" spans="2:7" x14ac:dyDescent="0.3">
      <c r="B2871" s="18" t="s">
        <v>517</v>
      </c>
      <c r="C2871" s="19" t="s">
        <v>517</v>
      </c>
      <c r="D2871" s="644" t="s">
        <v>3357</v>
      </c>
      <c r="E2871" s="644" t="s">
        <v>3357</v>
      </c>
      <c r="F2871" s="4">
        <v>0</v>
      </c>
      <c r="G2871" s="4">
        <v>0</v>
      </c>
    </row>
    <row r="2872" spans="2:7" x14ac:dyDescent="0.3">
      <c r="B2872" s="642" t="s">
        <v>3317</v>
      </c>
      <c r="C2872" s="642" t="s">
        <v>3317</v>
      </c>
      <c r="D2872" s="642" t="s">
        <v>3317</v>
      </c>
      <c r="E2872" s="642" t="s">
        <v>3317</v>
      </c>
      <c r="F2872" s="10">
        <v>0</v>
      </c>
      <c r="G2872" s="10">
        <v>0</v>
      </c>
    </row>
    <row r="2873" spans="2:7" x14ac:dyDescent="0.3">
      <c r="B2873" s="643" t="s">
        <v>517</v>
      </c>
      <c r="C2873" s="643" t="s">
        <v>517</v>
      </c>
      <c r="D2873" s="643" t="s">
        <v>517</v>
      </c>
      <c r="E2873" s="643" t="s">
        <v>517</v>
      </c>
      <c r="F2873" s="4" t="s">
        <v>517</v>
      </c>
      <c r="G2873" s="4" t="s">
        <v>517</v>
      </c>
    </row>
    <row r="2874" spans="2:7" x14ac:dyDescent="0.3">
      <c r="B2874" s="642" t="s">
        <v>3318</v>
      </c>
      <c r="C2874" s="642" t="s">
        <v>3318</v>
      </c>
      <c r="D2874" s="642" t="s">
        <v>3318</v>
      </c>
      <c r="E2874" s="642" t="s">
        <v>3318</v>
      </c>
      <c r="F2874" s="10">
        <v>0</v>
      </c>
      <c r="G2874" s="10">
        <v>0</v>
      </c>
    </row>
    <row r="2875" spans="2:7" x14ac:dyDescent="0.3">
      <c r="B2875" s="643" t="s">
        <v>517</v>
      </c>
      <c r="C2875" s="643" t="s">
        <v>517</v>
      </c>
      <c r="D2875" s="643" t="s">
        <v>517</v>
      </c>
      <c r="E2875" s="643" t="s">
        <v>517</v>
      </c>
      <c r="F2875" s="4" t="s">
        <v>517</v>
      </c>
      <c r="G2875" s="4" t="s">
        <v>517</v>
      </c>
    </row>
    <row r="2876" spans="2:7" x14ac:dyDescent="0.3">
      <c r="B2876" s="642" t="s">
        <v>3319</v>
      </c>
      <c r="C2876" s="642" t="s">
        <v>3319</v>
      </c>
      <c r="D2876" s="642" t="s">
        <v>3319</v>
      </c>
      <c r="E2876" s="642" t="s">
        <v>3319</v>
      </c>
      <c r="F2876" s="10">
        <v>0</v>
      </c>
      <c r="G2876" s="10">
        <v>0</v>
      </c>
    </row>
    <row r="2877" spans="2:7" x14ac:dyDescent="0.3">
      <c r="B2877" s="643" t="s">
        <v>517</v>
      </c>
      <c r="C2877" s="643" t="s">
        <v>517</v>
      </c>
      <c r="D2877" s="643" t="s">
        <v>517</v>
      </c>
      <c r="E2877" s="643" t="s">
        <v>517</v>
      </c>
      <c r="F2877" s="4" t="s">
        <v>517</v>
      </c>
      <c r="G2877" s="4" t="s">
        <v>517</v>
      </c>
    </row>
    <row r="2878" spans="2:7" x14ac:dyDescent="0.3">
      <c r="B2878" s="642" t="s">
        <v>3320</v>
      </c>
      <c r="C2878" s="642" t="s">
        <v>3320</v>
      </c>
      <c r="D2878" s="642" t="s">
        <v>3320</v>
      </c>
      <c r="E2878" s="642" t="s">
        <v>3320</v>
      </c>
      <c r="F2878" s="10">
        <v>0</v>
      </c>
      <c r="G2878" s="10">
        <v>0</v>
      </c>
    </row>
    <row r="2879" spans="2:7" x14ac:dyDescent="0.3">
      <c r="B2879" s="643" t="s">
        <v>517</v>
      </c>
      <c r="C2879" s="643" t="s">
        <v>517</v>
      </c>
      <c r="D2879" s="643" t="s">
        <v>517</v>
      </c>
      <c r="E2879" s="643" t="s">
        <v>517</v>
      </c>
      <c r="F2879" s="4" t="s">
        <v>517</v>
      </c>
      <c r="G2879" s="4" t="s">
        <v>517</v>
      </c>
    </row>
    <row r="2880" spans="2:7" x14ac:dyDescent="0.3">
      <c r="B2880" s="21" t="s">
        <v>517</v>
      </c>
      <c r="C2880" s="21" t="s">
        <v>517</v>
      </c>
      <c r="D2880" s="21" t="s">
        <v>517</v>
      </c>
      <c r="E2880" s="21" t="s">
        <v>517</v>
      </c>
      <c r="F2880" s="24" t="s">
        <v>517</v>
      </c>
      <c r="G2880" s="24" t="s">
        <v>517</v>
      </c>
    </row>
    <row r="2881" spans="2:8" x14ac:dyDescent="0.3">
      <c r="B2881" s="22" t="s">
        <v>517</v>
      </c>
      <c r="C2881" s="22" t="s">
        <v>517</v>
      </c>
      <c r="D2881" s="22" t="s">
        <v>517</v>
      </c>
      <c r="E2881" s="22" t="s">
        <v>517</v>
      </c>
      <c r="F2881" s="25" t="s">
        <v>517</v>
      </c>
      <c r="G2881" s="25" t="s">
        <v>517</v>
      </c>
    </row>
    <row r="2882" spans="2:8" x14ac:dyDescent="0.3">
      <c r="B2882" s="23" t="s">
        <v>517</v>
      </c>
      <c r="C2882" s="23" t="s">
        <v>517</v>
      </c>
      <c r="D2882" s="23" t="s">
        <v>517</v>
      </c>
      <c r="E2882" s="23" t="s">
        <v>517</v>
      </c>
      <c r="F2882" s="26" t="s">
        <v>517</v>
      </c>
      <c r="G2882" s="26" t="s">
        <v>517</v>
      </c>
    </row>
    <row r="2883" spans="2:8" x14ac:dyDescent="0.3">
      <c r="B2883" s="646" t="s">
        <v>41</v>
      </c>
      <c r="C2883" s="646" t="s">
        <v>41</v>
      </c>
      <c r="D2883" s="646" t="s">
        <v>41</v>
      </c>
      <c r="E2883" s="646" t="s">
        <v>41</v>
      </c>
      <c r="F2883" s="646" t="s">
        <v>41</v>
      </c>
      <c r="G2883" s="646" t="s">
        <v>41</v>
      </c>
      <c r="H2883" s="27"/>
    </row>
    <row r="2884" spans="2:8" x14ac:dyDescent="0.3">
      <c r="B2884" s="647" t="s">
        <v>3308</v>
      </c>
      <c r="C2884" s="647" t="s">
        <v>3308</v>
      </c>
      <c r="D2884" s="647" t="s">
        <v>3308</v>
      </c>
      <c r="E2884" s="647" t="s">
        <v>3308</v>
      </c>
      <c r="F2884" s="647" t="s">
        <v>3308</v>
      </c>
      <c r="G2884" s="647" t="s">
        <v>3308</v>
      </c>
      <c r="H2884" s="27"/>
    </row>
    <row r="2885" spans="2:8" x14ac:dyDescent="0.3">
      <c r="B2885" s="647" t="s">
        <v>3309</v>
      </c>
      <c r="C2885" s="647" t="s">
        <v>3309</v>
      </c>
      <c r="D2885" s="647" t="s">
        <v>3309</v>
      </c>
      <c r="E2885" s="647" t="s">
        <v>3309</v>
      </c>
      <c r="F2885" s="647" t="s">
        <v>3309</v>
      </c>
      <c r="G2885" s="647" t="s">
        <v>3309</v>
      </c>
      <c r="H2885" s="27"/>
    </row>
    <row r="2886" spans="2:8" x14ac:dyDescent="0.3">
      <c r="B2886" s="648" t="s">
        <v>3310</v>
      </c>
      <c r="C2886" s="648" t="s">
        <v>3310</v>
      </c>
      <c r="D2886" s="648" t="s">
        <v>3310</v>
      </c>
      <c r="E2886" s="648" t="s">
        <v>3310</v>
      </c>
      <c r="F2886" s="648" t="s">
        <v>3310</v>
      </c>
      <c r="G2886" s="648" t="s">
        <v>3310</v>
      </c>
      <c r="H2886" s="27"/>
    </row>
    <row r="2887" spans="2:8" x14ac:dyDescent="0.3">
      <c r="B2887" s="641" t="s">
        <v>3311</v>
      </c>
      <c r="C2887" s="641" t="s">
        <v>3311</v>
      </c>
      <c r="D2887" s="641" t="s">
        <v>3311</v>
      </c>
      <c r="E2887" s="641" t="s">
        <v>3311</v>
      </c>
      <c r="F2887" s="14">
        <v>2026</v>
      </c>
      <c r="G2887" s="14">
        <v>2025</v>
      </c>
    </row>
    <row r="2888" spans="2:8" x14ac:dyDescent="0.3">
      <c r="B2888" s="642" t="s">
        <v>3312</v>
      </c>
      <c r="C2888" s="642" t="s">
        <v>3312</v>
      </c>
      <c r="D2888" s="642" t="s">
        <v>3312</v>
      </c>
      <c r="E2888" s="642" t="s">
        <v>3312</v>
      </c>
      <c r="F2888" s="10" t="s">
        <v>517</v>
      </c>
      <c r="G2888" s="10" t="s">
        <v>517</v>
      </c>
    </row>
    <row r="2889" spans="2:8" x14ac:dyDescent="0.3">
      <c r="B2889" s="17" t="s">
        <v>517</v>
      </c>
      <c r="C2889" s="645" t="s">
        <v>3322</v>
      </c>
      <c r="D2889" s="645" t="s">
        <v>3322</v>
      </c>
      <c r="E2889" s="645" t="s">
        <v>3322</v>
      </c>
      <c r="F2889" s="10" t="s">
        <v>94</v>
      </c>
      <c r="G2889" s="10" t="s">
        <v>3746</v>
      </c>
    </row>
    <row r="2890" spans="2:8" x14ac:dyDescent="0.3">
      <c r="B2890" s="18" t="s">
        <v>517</v>
      </c>
      <c r="C2890" s="19" t="s">
        <v>517</v>
      </c>
      <c r="D2890" s="644" t="s">
        <v>3324</v>
      </c>
      <c r="E2890" s="644" t="s">
        <v>3324</v>
      </c>
      <c r="F2890" s="4">
        <v>0</v>
      </c>
      <c r="G2890" s="4">
        <v>0</v>
      </c>
    </row>
    <row r="2891" spans="2:8" x14ac:dyDescent="0.3">
      <c r="B2891" s="18" t="s">
        <v>517</v>
      </c>
      <c r="C2891" s="19" t="s">
        <v>517</v>
      </c>
      <c r="D2891" s="644" t="s">
        <v>3325</v>
      </c>
      <c r="E2891" s="644" t="s">
        <v>3325</v>
      </c>
      <c r="F2891" s="4">
        <v>0</v>
      </c>
      <c r="G2891" s="4">
        <v>0</v>
      </c>
    </row>
    <row r="2892" spans="2:8" x14ac:dyDescent="0.3">
      <c r="B2892" s="18" t="s">
        <v>517</v>
      </c>
      <c r="C2892" s="19" t="s">
        <v>517</v>
      </c>
      <c r="D2892" s="644" t="s">
        <v>3326</v>
      </c>
      <c r="E2892" s="644" t="s">
        <v>3326</v>
      </c>
      <c r="F2892" s="4">
        <v>0</v>
      </c>
      <c r="G2892" s="4">
        <v>0</v>
      </c>
    </row>
    <row r="2893" spans="2:8" x14ac:dyDescent="0.3">
      <c r="B2893" s="18" t="s">
        <v>517</v>
      </c>
      <c r="C2893" s="19" t="s">
        <v>517</v>
      </c>
      <c r="D2893" s="644" t="s">
        <v>3327</v>
      </c>
      <c r="E2893" s="644" t="s">
        <v>3327</v>
      </c>
      <c r="F2893" s="4">
        <v>0</v>
      </c>
      <c r="G2893" s="4">
        <v>0</v>
      </c>
    </row>
    <row r="2894" spans="2:8" x14ac:dyDescent="0.3">
      <c r="B2894" s="18" t="s">
        <v>517</v>
      </c>
      <c r="C2894" s="19" t="s">
        <v>517</v>
      </c>
      <c r="D2894" s="644" t="s">
        <v>3328</v>
      </c>
      <c r="E2894" s="644" t="s">
        <v>3328</v>
      </c>
      <c r="F2894" s="4">
        <v>0</v>
      </c>
      <c r="G2894" s="4">
        <v>0</v>
      </c>
    </row>
    <row r="2895" spans="2:8" x14ac:dyDescent="0.3">
      <c r="B2895" s="18" t="s">
        <v>517</v>
      </c>
      <c r="C2895" s="19" t="s">
        <v>517</v>
      </c>
      <c r="D2895" s="644" t="s">
        <v>3329</v>
      </c>
      <c r="E2895" s="644" t="s">
        <v>3329</v>
      </c>
      <c r="F2895" s="4">
        <v>0</v>
      </c>
      <c r="G2895" s="4">
        <v>0</v>
      </c>
    </row>
    <row r="2896" spans="2:8" x14ac:dyDescent="0.3">
      <c r="B2896" s="18" t="s">
        <v>517</v>
      </c>
      <c r="C2896" s="19" t="s">
        <v>517</v>
      </c>
      <c r="D2896" s="644" t="s">
        <v>3330</v>
      </c>
      <c r="E2896" s="644" t="s">
        <v>3330</v>
      </c>
      <c r="F2896" s="4" t="s">
        <v>3455</v>
      </c>
      <c r="G2896" s="4" t="s">
        <v>3747</v>
      </c>
    </row>
    <row r="2897" spans="2:7" x14ac:dyDescent="0.3">
      <c r="B2897" s="18" t="s">
        <v>517</v>
      </c>
      <c r="C2897" s="19" t="s">
        <v>517</v>
      </c>
      <c r="D2897" s="644" t="s">
        <v>3331</v>
      </c>
      <c r="E2897" s="644" t="s">
        <v>3331</v>
      </c>
      <c r="F2897" s="4">
        <v>0</v>
      </c>
      <c r="G2897" s="4">
        <v>0</v>
      </c>
    </row>
    <row r="2898" spans="2:7" x14ac:dyDescent="0.3">
      <c r="B2898" s="18" t="s">
        <v>517</v>
      </c>
      <c r="C2898" s="19" t="s">
        <v>517</v>
      </c>
      <c r="D2898" s="644" t="s">
        <v>3332</v>
      </c>
      <c r="E2898" s="644" t="s">
        <v>3332</v>
      </c>
      <c r="F2898" s="4" t="s">
        <v>3456</v>
      </c>
      <c r="G2898" s="4" t="s">
        <v>3748</v>
      </c>
    </row>
    <row r="2899" spans="2:7" x14ac:dyDescent="0.3">
      <c r="B2899" s="18" t="s">
        <v>517</v>
      </c>
      <c r="C2899" s="19" t="s">
        <v>517</v>
      </c>
      <c r="D2899" s="644" t="s">
        <v>3333</v>
      </c>
      <c r="E2899" s="644" t="s">
        <v>3333</v>
      </c>
      <c r="F2899" s="4">
        <v>0</v>
      </c>
      <c r="G2899" s="4">
        <v>0</v>
      </c>
    </row>
    <row r="2900" spans="2:7" x14ac:dyDescent="0.3">
      <c r="B2900" s="643" t="s">
        <v>517</v>
      </c>
      <c r="C2900" s="643" t="s">
        <v>517</v>
      </c>
      <c r="D2900" s="643" t="s">
        <v>517</v>
      </c>
      <c r="E2900" s="643" t="s">
        <v>517</v>
      </c>
      <c r="F2900" s="4" t="s">
        <v>517</v>
      </c>
      <c r="G2900" s="4" t="s">
        <v>517</v>
      </c>
    </row>
    <row r="2901" spans="2:7" x14ac:dyDescent="0.3">
      <c r="B2901" s="17" t="s">
        <v>517</v>
      </c>
      <c r="C2901" s="645" t="s">
        <v>3323</v>
      </c>
      <c r="D2901" s="645" t="s">
        <v>3323</v>
      </c>
      <c r="E2901" s="645" t="s">
        <v>3323</v>
      </c>
      <c r="F2901" s="10" t="s">
        <v>2953</v>
      </c>
      <c r="G2901" s="10" t="s">
        <v>3749</v>
      </c>
    </row>
    <row r="2902" spans="2:7" x14ac:dyDescent="0.3">
      <c r="B2902" s="18" t="s">
        <v>517</v>
      </c>
      <c r="C2902" s="19" t="s">
        <v>517</v>
      </c>
      <c r="D2902" s="644" t="s">
        <v>3334</v>
      </c>
      <c r="E2902" s="644" t="s">
        <v>3334</v>
      </c>
      <c r="F2902" s="4" t="s">
        <v>2397</v>
      </c>
      <c r="G2902" s="4" t="s">
        <v>3750</v>
      </c>
    </row>
    <row r="2903" spans="2:7" x14ac:dyDescent="0.3">
      <c r="B2903" s="18" t="s">
        <v>517</v>
      </c>
      <c r="C2903" s="19" t="s">
        <v>517</v>
      </c>
      <c r="D2903" s="644" t="s">
        <v>3335</v>
      </c>
      <c r="E2903" s="644" t="s">
        <v>3335</v>
      </c>
      <c r="F2903" s="4" t="s">
        <v>2416</v>
      </c>
      <c r="G2903" s="4" t="s">
        <v>3751</v>
      </c>
    </row>
    <row r="2904" spans="2:7" x14ac:dyDescent="0.3">
      <c r="B2904" s="18" t="s">
        <v>517</v>
      </c>
      <c r="C2904" s="19" t="s">
        <v>517</v>
      </c>
      <c r="D2904" s="644" t="s">
        <v>3336</v>
      </c>
      <c r="E2904" s="644" t="s">
        <v>3336</v>
      </c>
      <c r="F2904" s="4" t="s">
        <v>2452</v>
      </c>
      <c r="G2904" s="4" t="s">
        <v>3752</v>
      </c>
    </row>
    <row r="2905" spans="2:7" x14ac:dyDescent="0.3">
      <c r="B2905" s="18" t="s">
        <v>517</v>
      </c>
      <c r="C2905" s="19" t="s">
        <v>517</v>
      </c>
      <c r="D2905" s="644" t="s">
        <v>3337</v>
      </c>
      <c r="E2905" s="644" t="s">
        <v>3337</v>
      </c>
      <c r="F2905" s="4">
        <v>0</v>
      </c>
      <c r="G2905" s="4">
        <v>0</v>
      </c>
    </row>
    <row r="2906" spans="2:7" x14ac:dyDescent="0.3">
      <c r="B2906" s="18" t="s">
        <v>517</v>
      </c>
      <c r="C2906" s="19" t="s">
        <v>517</v>
      </c>
      <c r="D2906" s="644" t="s">
        <v>3338</v>
      </c>
      <c r="E2906" s="644" t="s">
        <v>3338</v>
      </c>
      <c r="F2906" s="4">
        <v>0</v>
      </c>
      <c r="G2906" s="4">
        <v>0</v>
      </c>
    </row>
    <row r="2907" spans="2:7" x14ac:dyDescent="0.3">
      <c r="B2907" s="18" t="s">
        <v>517</v>
      </c>
      <c r="C2907" s="19" t="s">
        <v>517</v>
      </c>
      <c r="D2907" s="644" t="s">
        <v>3339</v>
      </c>
      <c r="E2907" s="644" t="s">
        <v>3339</v>
      </c>
      <c r="F2907" s="4" t="s">
        <v>470</v>
      </c>
      <c r="G2907" s="4" t="s">
        <v>1577</v>
      </c>
    </row>
    <row r="2908" spans="2:7" x14ac:dyDescent="0.3">
      <c r="B2908" s="18" t="s">
        <v>517</v>
      </c>
      <c r="C2908" s="19" t="s">
        <v>517</v>
      </c>
      <c r="D2908" s="644" t="s">
        <v>3340</v>
      </c>
      <c r="E2908" s="644" t="s">
        <v>3340</v>
      </c>
      <c r="F2908" s="4">
        <v>0</v>
      </c>
      <c r="G2908" s="4">
        <v>0</v>
      </c>
    </row>
    <row r="2909" spans="2:7" x14ac:dyDescent="0.3">
      <c r="B2909" s="18" t="s">
        <v>517</v>
      </c>
      <c r="C2909" s="19" t="s">
        <v>517</v>
      </c>
      <c r="D2909" s="644" t="s">
        <v>3341</v>
      </c>
      <c r="E2909" s="644" t="s">
        <v>3341</v>
      </c>
      <c r="F2909" s="4">
        <v>0</v>
      </c>
      <c r="G2909" s="4">
        <v>0</v>
      </c>
    </row>
    <row r="2910" spans="2:7" x14ac:dyDescent="0.3">
      <c r="B2910" s="18" t="s">
        <v>517</v>
      </c>
      <c r="C2910" s="19" t="s">
        <v>517</v>
      </c>
      <c r="D2910" s="644" t="s">
        <v>3342</v>
      </c>
      <c r="E2910" s="644" t="s">
        <v>3342</v>
      </c>
      <c r="F2910" s="4">
        <v>0</v>
      </c>
      <c r="G2910" s="4">
        <v>0</v>
      </c>
    </row>
    <row r="2911" spans="2:7" x14ac:dyDescent="0.3">
      <c r="B2911" s="18" t="s">
        <v>517</v>
      </c>
      <c r="C2911" s="19" t="s">
        <v>517</v>
      </c>
      <c r="D2911" s="644" t="s">
        <v>3343</v>
      </c>
      <c r="E2911" s="644" t="s">
        <v>3343</v>
      </c>
      <c r="F2911" s="4">
        <v>0</v>
      </c>
      <c r="G2911" s="4">
        <v>0</v>
      </c>
    </row>
    <row r="2912" spans="2:7" x14ac:dyDescent="0.3">
      <c r="B2912" s="18" t="s">
        <v>517</v>
      </c>
      <c r="C2912" s="19" t="s">
        <v>517</v>
      </c>
      <c r="D2912" s="644" t="s">
        <v>3344</v>
      </c>
      <c r="E2912" s="644" t="s">
        <v>3344</v>
      </c>
      <c r="F2912" s="4">
        <v>0</v>
      </c>
      <c r="G2912" s="4">
        <v>0</v>
      </c>
    </row>
    <row r="2913" spans="2:7" x14ac:dyDescent="0.3">
      <c r="B2913" s="18" t="s">
        <v>517</v>
      </c>
      <c r="C2913" s="19" t="s">
        <v>517</v>
      </c>
      <c r="D2913" s="644" t="s">
        <v>3345</v>
      </c>
      <c r="E2913" s="644" t="s">
        <v>3345</v>
      </c>
      <c r="F2913" s="4">
        <v>0</v>
      </c>
      <c r="G2913" s="4">
        <v>0</v>
      </c>
    </row>
    <row r="2914" spans="2:7" x14ac:dyDescent="0.3">
      <c r="B2914" s="18" t="s">
        <v>517</v>
      </c>
      <c r="C2914" s="19" t="s">
        <v>517</v>
      </c>
      <c r="D2914" s="644" t="s">
        <v>3346</v>
      </c>
      <c r="E2914" s="644" t="s">
        <v>3346</v>
      </c>
      <c r="F2914" s="4">
        <v>0</v>
      </c>
      <c r="G2914" s="4">
        <v>0</v>
      </c>
    </row>
    <row r="2915" spans="2:7" x14ac:dyDescent="0.3">
      <c r="B2915" s="18" t="s">
        <v>517</v>
      </c>
      <c r="C2915" s="19" t="s">
        <v>517</v>
      </c>
      <c r="D2915" s="644" t="s">
        <v>3347</v>
      </c>
      <c r="E2915" s="644" t="s">
        <v>3347</v>
      </c>
      <c r="F2915" s="4">
        <v>0</v>
      </c>
      <c r="G2915" s="4">
        <v>0</v>
      </c>
    </row>
    <row r="2916" spans="2:7" x14ac:dyDescent="0.3">
      <c r="B2916" s="18" t="s">
        <v>517</v>
      </c>
      <c r="C2916" s="19" t="s">
        <v>517</v>
      </c>
      <c r="D2916" s="644" t="s">
        <v>3348</v>
      </c>
      <c r="E2916" s="644" t="s">
        <v>3348</v>
      </c>
      <c r="F2916" s="4">
        <v>0</v>
      </c>
      <c r="G2916" s="4">
        <v>0</v>
      </c>
    </row>
    <row r="2917" spans="2:7" x14ac:dyDescent="0.3">
      <c r="B2917" s="18" t="s">
        <v>517</v>
      </c>
      <c r="C2917" s="19" t="s">
        <v>517</v>
      </c>
      <c r="D2917" s="644" t="s">
        <v>3349</v>
      </c>
      <c r="E2917" s="644" t="s">
        <v>3349</v>
      </c>
      <c r="F2917" s="4">
        <v>0</v>
      </c>
      <c r="G2917" s="4">
        <v>0</v>
      </c>
    </row>
    <row r="2918" spans="2:7" x14ac:dyDescent="0.3">
      <c r="B2918" s="642" t="s">
        <v>3313</v>
      </c>
      <c r="C2918" s="642" t="s">
        <v>3313</v>
      </c>
      <c r="D2918" s="642" t="s">
        <v>3313</v>
      </c>
      <c r="E2918" s="642" t="s">
        <v>3313</v>
      </c>
      <c r="F2918" s="10" t="s">
        <v>2498</v>
      </c>
      <c r="G2918" s="10" t="s">
        <v>3753</v>
      </c>
    </row>
    <row r="2919" spans="2:7" x14ac:dyDescent="0.3">
      <c r="B2919" s="643" t="s">
        <v>517</v>
      </c>
      <c r="C2919" s="643" t="s">
        <v>517</v>
      </c>
      <c r="D2919" s="643" t="s">
        <v>517</v>
      </c>
      <c r="E2919" s="643" t="s">
        <v>517</v>
      </c>
      <c r="F2919" s="4" t="s">
        <v>517</v>
      </c>
      <c r="G2919" s="4" t="s">
        <v>517</v>
      </c>
    </row>
    <row r="2920" spans="2:7" x14ac:dyDescent="0.3">
      <c r="B2920" s="642" t="s">
        <v>3314</v>
      </c>
      <c r="C2920" s="642" t="s">
        <v>3314</v>
      </c>
      <c r="D2920" s="642" t="s">
        <v>3314</v>
      </c>
      <c r="E2920" s="642" t="s">
        <v>3314</v>
      </c>
      <c r="F2920" s="10" t="s">
        <v>517</v>
      </c>
      <c r="G2920" s="10" t="s">
        <v>517</v>
      </c>
    </row>
    <row r="2921" spans="2:7" x14ac:dyDescent="0.3">
      <c r="B2921" s="17" t="s">
        <v>517</v>
      </c>
      <c r="C2921" s="645" t="s">
        <v>3322</v>
      </c>
      <c r="D2921" s="645" t="s">
        <v>3322</v>
      </c>
      <c r="E2921" s="645" t="s">
        <v>3322</v>
      </c>
      <c r="F2921" s="10">
        <v>0</v>
      </c>
      <c r="G2921" s="10">
        <v>0</v>
      </c>
    </row>
    <row r="2922" spans="2:7" x14ac:dyDescent="0.3">
      <c r="B2922" s="18" t="s">
        <v>517</v>
      </c>
      <c r="C2922" s="19" t="s">
        <v>517</v>
      </c>
      <c r="D2922" s="644" t="s">
        <v>3350</v>
      </c>
      <c r="E2922" s="644" t="s">
        <v>3350</v>
      </c>
      <c r="F2922" s="4">
        <v>0</v>
      </c>
      <c r="G2922" s="4">
        <v>0</v>
      </c>
    </row>
    <row r="2923" spans="2:7" x14ac:dyDescent="0.3">
      <c r="B2923" s="18" t="s">
        <v>517</v>
      </c>
      <c r="C2923" s="19" t="s">
        <v>517</v>
      </c>
      <c r="D2923" s="644" t="s">
        <v>3351</v>
      </c>
      <c r="E2923" s="644" t="s">
        <v>3351</v>
      </c>
      <c r="F2923" s="4">
        <v>0</v>
      </c>
      <c r="G2923" s="4">
        <v>0</v>
      </c>
    </row>
    <row r="2924" spans="2:7" x14ac:dyDescent="0.3">
      <c r="B2924" s="18" t="s">
        <v>517</v>
      </c>
      <c r="C2924" s="19" t="s">
        <v>517</v>
      </c>
      <c r="D2924" s="644" t="s">
        <v>3352</v>
      </c>
      <c r="E2924" s="644" t="s">
        <v>3352</v>
      </c>
      <c r="F2924" s="4">
        <v>0</v>
      </c>
      <c r="G2924" s="4">
        <v>0</v>
      </c>
    </row>
    <row r="2925" spans="2:7" x14ac:dyDescent="0.3">
      <c r="B2925" s="643" t="s">
        <v>517</v>
      </c>
      <c r="C2925" s="643" t="s">
        <v>517</v>
      </c>
      <c r="D2925" s="643" t="s">
        <v>517</v>
      </c>
      <c r="E2925" s="643" t="s">
        <v>517</v>
      </c>
      <c r="F2925" s="4" t="s">
        <v>517</v>
      </c>
      <c r="G2925" s="4" t="s">
        <v>517</v>
      </c>
    </row>
    <row r="2926" spans="2:7" x14ac:dyDescent="0.3">
      <c r="B2926" s="17" t="s">
        <v>517</v>
      </c>
      <c r="C2926" s="645" t="s">
        <v>3323</v>
      </c>
      <c r="D2926" s="645" t="s">
        <v>3323</v>
      </c>
      <c r="E2926" s="645" t="s">
        <v>3323</v>
      </c>
      <c r="F2926" s="10" t="s">
        <v>2498</v>
      </c>
      <c r="G2926" s="10" t="s">
        <v>3753</v>
      </c>
    </row>
    <row r="2927" spans="2:7" x14ac:dyDescent="0.3">
      <c r="B2927" s="18" t="s">
        <v>517</v>
      </c>
      <c r="C2927" s="19" t="s">
        <v>517</v>
      </c>
      <c r="D2927" s="644" t="s">
        <v>3350</v>
      </c>
      <c r="E2927" s="644" t="s">
        <v>3350</v>
      </c>
      <c r="F2927" s="4">
        <v>0</v>
      </c>
      <c r="G2927" s="4">
        <v>0</v>
      </c>
    </row>
    <row r="2928" spans="2:7" x14ac:dyDescent="0.3">
      <c r="B2928" s="18" t="s">
        <v>517</v>
      </c>
      <c r="C2928" s="19" t="s">
        <v>517</v>
      </c>
      <c r="D2928" s="644" t="s">
        <v>3351</v>
      </c>
      <c r="E2928" s="644" t="s">
        <v>3351</v>
      </c>
      <c r="F2928" s="4" t="s">
        <v>2498</v>
      </c>
      <c r="G2928" s="4" t="s">
        <v>3753</v>
      </c>
    </row>
    <row r="2929" spans="2:7" x14ac:dyDescent="0.3">
      <c r="B2929" s="18" t="s">
        <v>517</v>
      </c>
      <c r="C2929" s="19" t="s">
        <v>517</v>
      </c>
      <c r="D2929" s="644" t="s">
        <v>3353</v>
      </c>
      <c r="E2929" s="644" t="s">
        <v>3353</v>
      </c>
      <c r="F2929" s="4">
        <v>0</v>
      </c>
      <c r="G2929" s="4">
        <v>0</v>
      </c>
    </row>
    <row r="2930" spans="2:7" x14ac:dyDescent="0.3">
      <c r="B2930" s="642" t="s">
        <v>3315</v>
      </c>
      <c r="C2930" s="642" t="s">
        <v>3315</v>
      </c>
      <c r="D2930" s="642" t="s">
        <v>3315</v>
      </c>
      <c r="E2930" s="642" t="s">
        <v>3315</v>
      </c>
      <c r="F2930" s="10" t="s">
        <v>3457</v>
      </c>
      <c r="G2930" s="10" t="s">
        <v>3754</v>
      </c>
    </row>
    <row r="2931" spans="2:7" x14ac:dyDescent="0.3">
      <c r="B2931" s="643" t="s">
        <v>517</v>
      </c>
      <c r="C2931" s="643" t="s">
        <v>517</v>
      </c>
      <c r="D2931" s="643" t="s">
        <v>517</v>
      </c>
      <c r="E2931" s="643" t="s">
        <v>517</v>
      </c>
      <c r="F2931" s="4" t="s">
        <v>517</v>
      </c>
      <c r="G2931" s="4" t="s">
        <v>517</v>
      </c>
    </row>
    <row r="2932" spans="2:7" x14ac:dyDescent="0.3">
      <c r="B2932" s="642" t="s">
        <v>3316</v>
      </c>
      <c r="C2932" s="642" t="s">
        <v>3316</v>
      </c>
      <c r="D2932" s="642" t="s">
        <v>3316</v>
      </c>
      <c r="E2932" s="642" t="s">
        <v>3316</v>
      </c>
      <c r="F2932" s="10" t="s">
        <v>517</v>
      </c>
      <c r="G2932" s="10" t="s">
        <v>517</v>
      </c>
    </row>
    <row r="2933" spans="2:7" x14ac:dyDescent="0.3">
      <c r="B2933" s="17" t="s">
        <v>517</v>
      </c>
      <c r="C2933" s="645" t="s">
        <v>3322</v>
      </c>
      <c r="D2933" s="645" t="s">
        <v>3322</v>
      </c>
      <c r="E2933" s="645" t="s">
        <v>3322</v>
      </c>
      <c r="F2933" s="10">
        <v>0</v>
      </c>
      <c r="G2933" s="10">
        <v>0</v>
      </c>
    </row>
    <row r="2934" spans="2:7" x14ac:dyDescent="0.3">
      <c r="B2934" s="18" t="s">
        <v>517</v>
      </c>
      <c r="C2934" s="19" t="s">
        <v>517</v>
      </c>
      <c r="D2934" s="644" t="s">
        <v>3354</v>
      </c>
      <c r="E2934" s="644" t="s">
        <v>3354</v>
      </c>
      <c r="F2934" s="4">
        <v>0</v>
      </c>
      <c r="G2934" s="4">
        <v>0</v>
      </c>
    </row>
    <row r="2935" spans="2:7" x14ac:dyDescent="0.3">
      <c r="B2935" s="18" t="s">
        <v>517</v>
      </c>
      <c r="C2935" s="19" t="s">
        <v>517</v>
      </c>
      <c r="D2935" s="19" t="s">
        <v>517</v>
      </c>
      <c r="E2935" s="20" t="s">
        <v>3358</v>
      </c>
      <c r="F2935" s="4">
        <v>0</v>
      </c>
      <c r="G2935" s="4">
        <v>0</v>
      </c>
    </row>
    <row r="2936" spans="2:7" x14ac:dyDescent="0.3">
      <c r="B2936" s="18" t="s">
        <v>517</v>
      </c>
      <c r="C2936" s="19" t="s">
        <v>517</v>
      </c>
      <c r="D2936" s="19" t="s">
        <v>517</v>
      </c>
      <c r="E2936" s="20" t="s">
        <v>3359</v>
      </c>
      <c r="F2936" s="4">
        <v>0</v>
      </c>
      <c r="G2936" s="4">
        <v>0</v>
      </c>
    </row>
    <row r="2937" spans="2:7" x14ac:dyDescent="0.3">
      <c r="B2937" s="18" t="s">
        <v>517</v>
      </c>
      <c r="C2937" s="19" t="s">
        <v>517</v>
      </c>
      <c r="D2937" s="644" t="s">
        <v>3355</v>
      </c>
      <c r="E2937" s="644" t="s">
        <v>3355</v>
      </c>
      <c r="F2937" s="4">
        <v>0</v>
      </c>
      <c r="G2937" s="4">
        <v>0</v>
      </c>
    </row>
    <row r="2938" spans="2:7" x14ac:dyDescent="0.3">
      <c r="B2938" s="643" t="s">
        <v>517</v>
      </c>
      <c r="C2938" s="643" t="s">
        <v>517</v>
      </c>
      <c r="D2938" s="643" t="s">
        <v>517</v>
      </c>
      <c r="E2938" s="643" t="s">
        <v>517</v>
      </c>
      <c r="F2938" s="4" t="s">
        <v>517</v>
      </c>
      <c r="G2938" s="4" t="s">
        <v>517</v>
      </c>
    </row>
    <row r="2939" spans="2:7" x14ac:dyDescent="0.3">
      <c r="B2939" s="17" t="s">
        <v>517</v>
      </c>
      <c r="C2939" s="645" t="s">
        <v>3323</v>
      </c>
      <c r="D2939" s="645" t="s">
        <v>3323</v>
      </c>
      <c r="E2939" s="645" t="s">
        <v>3323</v>
      </c>
      <c r="F2939" s="10">
        <v>0</v>
      </c>
      <c r="G2939" s="10">
        <v>0</v>
      </c>
    </row>
    <row r="2940" spans="2:7" x14ac:dyDescent="0.3">
      <c r="B2940" s="18" t="s">
        <v>517</v>
      </c>
      <c r="C2940" s="19" t="s">
        <v>517</v>
      </c>
      <c r="D2940" s="644" t="s">
        <v>3356</v>
      </c>
      <c r="E2940" s="644" t="s">
        <v>3356</v>
      </c>
      <c r="F2940" s="4">
        <v>0</v>
      </c>
      <c r="G2940" s="4">
        <v>0</v>
      </c>
    </row>
    <row r="2941" spans="2:7" x14ac:dyDescent="0.3">
      <c r="B2941" s="18" t="s">
        <v>517</v>
      </c>
      <c r="C2941" s="19" t="s">
        <v>517</v>
      </c>
      <c r="D2941" s="19" t="s">
        <v>517</v>
      </c>
      <c r="E2941" s="20" t="s">
        <v>3358</v>
      </c>
      <c r="F2941" s="4">
        <v>0</v>
      </c>
      <c r="G2941" s="4">
        <v>0</v>
      </c>
    </row>
    <row r="2942" spans="2:7" x14ac:dyDescent="0.3">
      <c r="B2942" s="18" t="s">
        <v>517</v>
      </c>
      <c r="C2942" s="19" t="s">
        <v>517</v>
      </c>
      <c r="D2942" s="19" t="s">
        <v>517</v>
      </c>
      <c r="E2942" s="20" t="s">
        <v>3359</v>
      </c>
      <c r="F2942" s="4">
        <v>0</v>
      </c>
      <c r="G2942" s="4">
        <v>0</v>
      </c>
    </row>
    <row r="2943" spans="2:7" x14ac:dyDescent="0.3">
      <c r="B2943" s="18" t="s">
        <v>517</v>
      </c>
      <c r="C2943" s="19" t="s">
        <v>517</v>
      </c>
      <c r="D2943" s="644" t="s">
        <v>3357</v>
      </c>
      <c r="E2943" s="644" t="s">
        <v>3357</v>
      </c>
      <c r="F2943" s="4">
        <v>0</v>
      </c>
      <c r="G2943" s="4">
        <v>0</v>
      </c>
    </row>
    <row r="2944" spans="2:7" x14ac:dyDescent="0.3">
      <c r="B2944" s="642" t="s">
        <v>3317</v>
      </c>
      <c r="C2944" s="642" t="s">
        <v>3317</v>
      </c>
      <c r="D2944" s="642" t="s">
        <v>3317</v>
      </c>
      <c r="E2944" s="642" t="s">
        <v>3317</v>
      </c>
      <c r="F2944" s="10">
        <v>0</v>
      </c>
      <c r="G2944" s="10">
        <v>0</v>
      </c>
    </row>
    <row r="2945" spans="2:8" x14ac:dyDescent="0.3">
      <c r="B2945" s="643" t="s">
        <v>517</v>
      </c>
      <c r="C2945" s="643" t="s">
        <v>517</v>
      </c>
      <c r="D2945" s="643" t="s">
        <v>517</v>
      </c>
      <c r="E2945" s="643" t="s">
        <v>517</v>
      </c>
      <c r="F2945" s="4" t="s">
        <v>517</v>
      </c>
      <c r="G2945" s="4" t="s">
        <v>517</v>
      </c>
    </row>
    <row r="2946" spans="2:8" x14ac:dyDescent="0.3">
      <c r="B2946" s="642" t="s">
        <v>3318</v>
      </c>
      <c r="C2946" s="642" t="s">
        <v>3318</v>
      </c>
      <c r="D2946" s="642" t="s">
        <v>3318</v>
      </c>
      <c r="E2946" s="642" t="s">
        <v>3318</v>
      </c>
      <c r="F2946" s="10">
        <v>0</v>
      </c>
      <c r="G2946" s="10">
        <v>0</v>
      </c>
    </row>
    <row r="2947" spans="2:8" x14ac:dyDescent="0.3">
      <c r="B2947" s="643" t="s">
        <v>517</v>
      </c>
      <c r="C2947" s="643" t="s">
        <v>517</v>
      </c>
      <c r="D2947" s="643" t="s">
        <v>517</v>
      </c>
      <c r="E2947" s="643" t="s">
        <v>517</v>
      </c>
      <c r="F2947" s="4" t="s">
        <v>517</v>
      </c>
      <c r="G2947" s="4" t="s">
        <v>517</v>
      </c>
    </row>
    <row r="2948" spans="2:8" x14ac:dyDescent="0.3">
      <c r="B2948" s="642" t="s">
        <v>3319</v>
      </c>
      <c r="C2948" s="642" t="s">
        <v>3319</v>
      </c>
      <c r="D2948" s="642" t="s">
        <v>3319</v>
      </c>
      <c r="E2948" s="642" t="s">
        <v>3319</v>
      </c>
      <c r="F2948" s="10">
        <v>0</v>
      </c>
      <c r="G2948" s="10">
        <v>0</v>
      </c>
    </row>
    <row r="2949" spans="2:8" x14ac:dyDescent="0.3">
      <c r="B2949" s="643" t="s">
        <v>517</v>
      </c>
      <c r="C2949" s="643" t="s">
        <v>517</v>
      </c>
      <c r="D2949" s="643" t="s">
        <v>517</v>
      </c>
      <c r="E2949" s="643" t="s">
        <v>517</v>
      </c>
      <c r="F2949" s="4" t="s">
        <v>517</v>
      </c>
      <c r="G2949" s="4" t="s">
        <v>517</v>
      </c>
    </row>
    <row r="2950" spans="2:8" x14ac:dyDescent="0.3">
      <c r="B2950" s="642" t="s">
        <v>3320</v>
      </c>
      <c r="C2950" s="642" t="s">
        <v>3320</v>
      </c>
      <c r="D2950" s="642" t="s">
        <v>3320</v>
      </c>
      <c r="E2950" s="642" t="s">
        <v>3320</v>
      </c>
      <c r="F2950" s="10">
        <v>0</v>
      </c>
      <c r="G2950" s="10">
        <v>0</v>
      </c>
    </row>
    <row r="2951" spans="2:8" x14ac:dyDescent="0.3">
      <c r="B2951" s="643" t="s">
        <v>517</v>
      </c>
      <c r="C2951" s="643" t="s">
        <v>517</v>
      </c>
      <c r="D2951" s="643" t="s">
        <v>517</v>
      </c>
      <c r="E2951" s="643" t="s">
        <v>517</v>
      </c>
      <c r="F2951" s="4" t="s">
        <v>517</v>
      </c>
      <c r="G2951" s="4" t="s">
        <v>517</v>
      </c>
    </row>
    <row r="2952" spans="2:8" x14ac:dyDescent="0.3">
      <c r="B2952" s="21" t="s">
        <v>517</v>
      </c>
      <c r="C2952" s="21" t="s">
        <v>517</v>
      </c>
      <c r="D2952" s="21" t="s">
        <v>517</v>
      </c>
      <c r="E2952" s="21" t="s">
        <v>517</v>
      </c>
      <c r="F2952" s="24" t="s">
        <v>517</v>
      </c>
      <c r="G2952" s="24" t="s">
        <v>517</v>
      </c>
    </row>
    <row r="2953" spans="2:8" x14ac:dyDescent="0.3">
      <c r="B2953" s="22" t="s">
        <v>517</v>
      </c>
      <c r="C2953" s="22" t="s">
        <v>517</v>
      </c>
      <c r="D2953" s="22" t="s">
        <v>517</v>
      </c>
      <c r="E2953" s="22" t="s">
        <v>517</v>
      </c>
      <c r="F2953" s="25" t="s">
        <v>517</v>
      </c>
      <c r="G2953" s="25" t="s">
        <v>517</v>
      </c>
    </row>
    <row r="2954" spans="2:8" x14ac:dyDescent="0.3">
      <c r="B2954" s="23" t="s">
        <v>517</v>
      </c>
      <c r="C2954" s="23" t="s">
        <v>517</v>
      </c>
      <c r="D2954" s="23" t="s">
        <v>517</v>
      </c>
      <c r="E2954" s="23" t="s">
        <v>517</v>
      </c>
      <c r="F2954" s="26" t="s">
        <v>517</v>
      </c>
      <c r="G2954" s="26" t="s">
        <v>517</v>
      </c>
    </row>
    <row r="2955" spans="2:8" x14ac:dyDescent="0.3">
      <c r="B2955" s="646" t="s">
        <v>42</v>
      </c>
      <c r="C2955" s="646" t="s">
        <v>42</v>
      </c>
      <c r="D2955" s="646" t="s">
        <v>42</v>
      </c>
      <c r="E2955" s="646" t="s">
        <v>42</v>
      </c>
      <c r="F2955" s="646" t="s">
        <v>42</v>
      </c>
      <c r="G2955" s="646" t="s">
        <v>42</v>
      </c>
      <c r="H2955" s="27"/>
    </row>
    <row r="2956" spans="2:8" x14ac:dyDescent="0.3">
      <c r="B2956" s="647" t="s">
        <v>3308</v>
      </c>
      <c r="C2956" s="647" t="s">
        <v>3308</v>
      </c>
      <c r="D2956" s="647" t="s">
        <v>3308</v>
      </c>
      <c r="E2956" s="647" t="s">
        <v>3308</v>
      </c>
      <c r="F2956" s="647" t="s">
        <v>3308</v>
      </c>
      <c r="G2956" s="647" t="s">
        <v>3308</v>
      </c>
      <c r="H2956" s="27"/>
    </row>
    <row r="2957" spans="2:8" x14ac:dyDescent="0.3">
      <c r="B2957" s="647" t="s">
        <v>3309</v>
      </c>
      <c r="C2957" s="647" t="s">
        <v>3309</v>
      </c>
      <c r="D2957" s="647" t="s">
        <v>3309</v>
      </c>
      <c r="E2957" s="647" t="s">
        <v>3309</v>
      </c>
      <c r="F2957" s="647" t="s">
        <v>3309</v>
      </c>
      <c r="G2957" s="647" t="s">
        <v>3309</v>
      </c>
      <c r="H2957" s="27"/>
    </row>
    <row r="2958" spans="2:8" x14ac:dyDescent="0.3">
      <c r="B2958" s="648" t="s">
        <v>3310</v>
      </c>
      <c r="C2958" s="648" t="s">
        <v>3310</v>
      </c>
      <c r="D2958" s="648" t="s">
        <v>3310</v>
      </c>
      <c r="E2958" s="648" t="s">
        <v>3310</v>
      </c>
      <c r="F2958" s="648" t="s">
        <v>3310</v>
      </c>
      <c r="G2958" s="648" t="s">
        <v>3310</v>
      </c>
      <c r="H2958" s="27"/>
    </row>
    <row r="2959" spans="2:8" x14ac:dyDescent="0.3">
      <c r="B2959" s="641" t="s">
        <v>3311</v>
      </c>
      <c r="C2959" s="641" t="s">
        <v>3311</v>
      </c>
      <c r="D2959" s="641" t="s">
        <v>3311</v>
      </c>
      <c r="E2959" s="641" t="s">
        <v>3311</v>
      </c>
      <c r="F2959" s="14">
        <v>2026</v>
      </c>
      <c r="G2959" s="14">
        <v>2025</v>
      </c>
    </row>
    <row r="2960" spans="2:8" x14ac:dyDescent="0.3">
      <c r="B2960" s="642" t="s">
        <v>3312</v>
      </c>
      <c r="C2960" s="642" t="s">
        <v>3312</v>
      </c>
      <c r="D2960" s="642" t="s">
        <v>3312</v>
      </c>
      <c r="E2960" s="642" t="s">
        <v>3312</v>
      </c>
      <c r="F2960" s="10" t="s">
        <v>517</v>
      </c>
      <c r="G2960" s="10" t="s">
        <v>517</v>
      </c>
    </row>
    <row r="2961" spans="2:7" x14ac:dyDescent="0.3">
      <c r="B2961" s="17" t="s">
        <v>517</v>
      </c>
      <c r="C2961" s="645" t="s">
        <v>3322</v>
      </c>
      <c r="D2961" s="645" t="s">
        <v>3322</v>
      </c>
      <c r="E2961" s="645" t="s">
        <v>3322</v>
      </c>
      <c r="F2961" s="10" t="s">
        <v>95</v>
      </c>
      <c r="G2961" s="10" t="s">
        <v>3755</v>
      </c>
    </row>
    <row r="2962" spans="2:7" x14ac:dyDescent="0.3">
      <c r="B2962" s="18" t="s">
        <v>517</v>
      </c>
      <c r="C2962" s="19" t="s">
        <v>517</v>
      </c>
      <c r="D2962" s="644" t="s">
        <v>3324</v>
      </c>
      <c r="E2962" s="644" t="s">
        <v>3324</v>
      </c>
      <c r="F2962" s="4">
        <v>0</v>
      </c>
      <c r="G2962" s="4">
        <v>0</v>
      </c>
    </row>
    <row r="2963" spans="2:7" x14ac:dyDescent="0.3">
      <c r="B2963" s="18" t="s">
        <v>517</v>
      </c>
      <c r="C2963" s="19" t="s">
        <v>517</v>
      </c>
      <c r="D2963" s="644" t="s">
        <v>3325</v>
      </c>
      <c r="E2963" s="644" t="s">
        <v>3325</v>
      </c>
      <c r="F2963" s="4">
        <v>0</v>
      </c>
      <c r="G2963" s="4">
        <v>0</v>
      </c>
    </row>
    <row r="2964" spans="2:7" x14ac:dyDescent="0.3">
      <c r="B2964" s="18" t="s">
        <v>517</v>
      </c>
      <c r="C2964" s="19" t="s">
        <v>517</v>
      </c>
      <c r="D2964" s="644" t="s">
        <v>3326</v>
      </c>
      <c r="E2964" s="644" t="s">
        <v>3326</v>
      </c>
      <c r="F2964" s="4">
        <v>0</v>
      </c>
      <c r="G2964" s="4">
        <v>0</v>
      </c>
    </row>
    <row r="2965" spans="2:7" x14ac:dyDescent="0.3">
      <c r="B2965" s="18" t="s">
        <v>517</v>
      </c>
      <c r="C2965" s="19" t="s">
        <v>517</v>
      </c>
      <c r="D2965" s="644" t="s">
        <v>3327</v>
      </c>
      <c r="E2965" s="644" t="s">
        <v>3327</v>
      </c>
      <c r="F2965" s="4">
        <v>0</v>
      </c>
      <c r="G2965" s="4">
        <v>0</v>
      </c>
    </row>
    <row r="2966" spans="2:7" x14ac:dyDescent="0.3">
      <c r="B2966" s="18" t="s">
        <v>517</v>
      </c>
      <c r="C2966" s="19" t="s">
        <v>517</v>
      </c>
      <c r="D2966" s="644" t="s">
        <v>3328</v>
      </c>
      <c r="E2966" s="644" t="s">
        <v>3328</v>
      </c>
      <c r="F2966" s="4">
        <v>0</v>
      </c>
      <c r="G2966" s="4">
        <v>0</v>
      </c>
    </row>
    <row r="2967" spans="2:7" x14ac:dyDescent="0.3">
      <c r="B2967" s="18" t="s">
        <v>517</v>
      </c>
      <c r="C2967" s="19" t="s">
        <v>517</v>
      </c>
      <c r="D2967" s="644" t="s">
        <v>3329</v>
      </c>
      <c r="E2967" s="644" t="s">
        <v>3329</v>
      </c>
      <c r="F2967" s="4">
        <v>0</v>
      </c>
      <c r="G2967" s="4">
        <v>0</v>
      </c>
    </row>
    <row r="2968" spans="2:7" x14ac:dyDescent="0.3">
      <c r="B2968" s="18" t="s">
        <v>517</v>
      </c>
      <c r="C2968" s="19" t="s">
        <v>517</v>
      </c>
      <c r="D2968" s="644" t="s">
        <v>3330</v>
      </c>
      <c r="E2968" s="644" t="s">
        <v>3330</v>
      </c>
      <c r="F2968" s="4" t="s">
        <v>3458</v>
      </c>
      <c r="G2968" s="4" t="s">
        <v>3756</v>
      </c>
    </row>
    <row r="2969" spans="2:7" x14ac:dyDescent="0.3">
      <c r="B2969" s="18" t="s">
        <v>517</v>
      </c>
      <c r="C2969" s="19" t="s">
        <v>517</v>
      </c>
      <c r="D2969" s="644" t="s">
        <v>3331</v>
      </c>
      <c r="E2969" s="644" t="s">
        <v>3331</v>
      </c>
      <c r="F2969" s="4">
        <v>0</v>
      </c>
      <c r="G2969" s="4">
        <v>0</v>
      </c>
    </row>
    <row r="2970" spans="2:7" x14ac:dyDescent="0.3">
      <c r="B2970" s="18" t="s">
        <v>517</v>
      </c>
      <c r="C2970" s="19" t="s">
        <v>517</v>
      </c>
      <c r="D2970" s="644" t="s">
        <v>3332</v>
      </c>
      <c r="E2970" s="644" t="s">
        <v>3332</v>
      </c>
      <c r="F2970" s="4" t="s">
        <v>3459</v>
      </c>
      <c r="G2970" s="4" t="s">
        <v>3757</v>
      </c>
    </row>
    <row r="2971" spans="2:7" x14ac:dyDescent="0.3">
      <c r="B2971" s="18" t="s">
        <v>517</v>
      </c>
      <c r="C2971" s="19" t="s">
        <v>517</v>
      </c>
      <c r="D2971" s="644" t="s">
        <v>3333</v>
      </c>
      <c r="E2971" s="644" t="s">
        <v>3333</v>
      </c>
      <c r="F2971" s="4">
        <v>0</v>
      </c>
      <c r="G2971" s="4">
        <v>0</v>
      </c>
    </row>
    <row r="2972" spans="2:7" x14ac:dyDescent="0.3">
      <c r="B2972" s="643" t="s">
        <v>517</v>
      </c>
      <c r="C2972" s="643" t="s">
        <v>517</v>
      </c>
      <c r="D2972" s="643" t="s">
        <v>517</v>
      </c>
      <c r="E2972" s="643" t="s">
        <v>517</v>
      </c>
      <c r="F2972" s="4" t="s">
        <v>517</v>
      </c>
      <c r="G2972" s="4" t="s">
        <v>517</v>
      </c>
    </row>
    <row r="2973" spans="2:7" x14ac:dyDescent="0.3">
      <c r="B2973" s="17" t="s">
        <v>517</v>
      </c>
      <c r="C2973" s="645" t="s">
        <v>3323</v>
      </c>
      <c r="D2973" s="645" t="s">
        <v>3323</v>
      </c>
      <c r="E2973" s="645" t="s">
        <v>3323</v>
      </c>
      <c r="F2973" s="10" t="s">
        <v>2948</v>
      </c>
      <c r="G2973" s="10" t="s">
        <v>3758</v>
      </c>
    </row>
    <row r="2974" spans="2:7" x14ac:dyDescent="0.3">
      <c r="B2974" s="18" t="s">
        <v>517</v>
      </c>
      <c r="C2974" s="19" t="s">
        <v>517</v>
      </c>
      <c r="D2974" s="644" t="s">
        <v>3334</v>
      </c>
      <c r="E2974" s="644" t="s">
        <v>3334</v>
      </c>
      <c r="F2974" s="4" t="s">
        <v>2510</v>
      </c>
      <c r="G2974" s="4" t="s">
        <v>3759</v>
      </c>
    </row>
    <row r="2975" spans="2:7" x14ac:dyDescent="0.3">
      <c r="B2975" s="18" t="s">
        <v>517</v>
      </c>
      <c r="C2975" s="19" t="s">
        <v>517</v>
      </c>
      <c r="D2975" s="644" t="s">
        <v>3335</v>
      </c>
      <c r="E2975" s="644" t="s">
        <v>3335</v>
      </c>
      <c r="F2975" s="4" t="s">
        <v>2525</v>
      </c>
      <c r="G2975" s="4" t="s">
        <v>3760</v>
      </c>
    </row>
    <row r="2976" spans="2:7" x14ac:dyDescent="0.3">
      <c r="B2976" s="18" t="s">
        <v>517</v>
      </c>
      <c r="C2976" s="19" t="s">
        <v>517</v>
      </c>
      <c r="D2976" s="644" t="s">
        <v>3336</v>
      </c>
      <c r="E2976" s="644" t="s">
        <v>3336</v>
      </c>
      <c r="F2976" s="4" t="s">
        <v>2556</v>
      </c>
      <c r="G2976" s="4" t="s">
        <v>3761</v>
      </c>
    </row>
    <row r="2977" spans="2:7" x14ac:dyDescent="0.3">
      <c r="B2977" s="18" t="s">
        <v>517</v>
      </c>
      <c r="C2977" s="19" t="s">
        <v>517</v>
      </c>
      <c r="D2977" s="644" t="s">
        <v>3337</v>
      </c>
      <c r="E2977" s="644" t="s">
        <v>3337</v>
      </c>
      <c r="F2977" s="4">
        <v>0</v>
      </c>
      <c r="G2977" s="4">
        <v>0</v>
      </c>
    </row>
    <row r="2978" spans="2:7" x14ac:dyDescent="0.3">
      <c r="B2978" s="18" t="s">
        <v>517</v>
      </c>
      <c r="C2978" s="19" t="s">
        <v>517</v>
      </c>
      <c r="D2978" s="644" t="s">
        <v>3338</v>
      </c>
      <c r="E2978" s="644" t="s">
        <v>3338</v>
      </c>
      <c r="F2978" s="4">
        <v>0</v>
      </c>
      <c r="G2978" s="4">
        <v>0</v>
      </c>
    </row>
    <row r="2979" spans="2:7" x14ac:dyDescent="0.3">
      <c r="B2979" s="18" t="s">
        <v>517</v>
      </c>
      <c r="C2979" s="19" t="s">
        <v>517</v>
      </c>
      <c r="D2979" s="644" t="s">
        <v>3339</v>
      </c>
      <c r="E2979" s="644" t="s">
        <v>3339</v>
      </c>
      <c r="F2979" s="4">
        <v>0</v>
      </c>
      <c r="G2979" s="4">
        <v>0</v>
      </c>
    </row>
    <row r="2980" spans="2:7" x14ac:dyDescent="0.3">
      <c r="B2980" s="18" t="s">
        <v>517</v>
      </c>
      <c r="C2980" s="19" t="s">
        <v>517</v>
      </c>
      <c r="D2980" s="644" t="s">
        <v>3340</v>
      </c>
      <c r="E2980" s="644" t="s">
        <v>3340</v>
      </c>
      <c r="F2980" s="4" t="s">
        <v>2590</v>
      </c>
      <c r="G2980" s="4" t="s">
        <v>3762</v>
      </c>
    </row>
    <row r="2981" spans="2:7" x14ac:dyDescent="0.3">
      <c r="B2981" s="18" t="s">
        <v>517</v>
      </c>
      <c r="C2981" s="19" t="s">
        <v>517</v>
      </c>
      <c r="D2981" s="644" t="s">
        <v>3341</v>
      </c>
      <c r="E2981" s="644" t="s">
        <v>3341</v>
      </c>
      <c r="F2981" s="4">
        <v>0</v>
      </c>
      <c r="G2981" s="4">
        <v>0</v>
      </c>
    </row>
    <row r="2982" spans="2:7" x14ac:dyDescent="0.3">
      <c r="B2982" s="18" t="s">
        <v>517</v>
      </c>
      <c r="C2982" s="19" t="s">
        <v>517</v>
      </c>
      <c r="D2982" s="644" t="s">
        <v>3342</v>
      </c>
      <c r="E2982" s="644" t="s">
        <v>3342</v>
      </c>
      <c r="F2982" s="4" t="s">
        <v>2591</v>
      </c>
      <c r="G2982" s="4" t="s">
        <v>3763</v>
      </c>
    </row>
    <row r="2983" spans="2:7" x14ac:dyDescent="0.3">
      <c r="B2983" s="18" t="s">
        <v>517</v>
      </c>
      <c r="C2983" s="19" t="s">
        <v>517</v>
      </c>
      <c r="D2983" s="644" t="s">
        <v>3343</v>
      </c>
      <c r="E2983" s="644" t="s">
        <v>3343</v>
      </c>
      <c r="F2983" s="4">
        <v>0</v>
      </c>
      <c r="G2983" s="4">
        <v>0</v>
      </c>
    </row>
    <row r="2984" spans="2:7" x14ac:dyDescent="0.3">
      <c r="B2984" s="18" t="s">
        <v>517</v>
      </c>
      <c r="C2984" s="19" t="s">
        <v>517</v>
      </c>
      <c r="D2984" s="644" t="s">
        <v>3344</v>
      </c>
      <c r="E2984" s="644" t="s">
        <v>3344</v>
      </c>
      <c r="F2984" s="4" t="s">
        <v>478</v>
      </c>
      <c r="G2984" s="4" t="s">
        <v>478</v>
      </c>
    </row>
    <row r="2985" spans="2:7" x14ac:dyDescent="0.3">
      <c r="B2985" s="18" t="s">
        <v>517</v>
      </c>
      <c r="C2985" s="19" t="s">
        <v>517</v>
      </c>
      <c r="D2985" s="644" t="s">
        <v>3345</v>
      </c>
      <c r="E2985" s="644" t="s">
        <v>3345</v>
      </c>
      <c r="F2985" s="4">
        <v>0</v>
      </c>
      <c r="G2985" s="4">
        <v>0</v>
      </c>
    </row>
    <row r="2986" spans="2:7" x14ac:dyDescent="0.3">
      <c r="B2986" s="18" t="s">
        <v>517</v>
      </c>
      <c r="C2986" s="19" t="s">
        <v>517</v>
      </c>
      <c r="D2986" s="644" t="s">
        <v>3346</v>
      </c>
      <c r="E2986" s="644" t="s">
        <v>3346</v>
      </c>
      <c r="F2986" s="4">
        <v>0</v>
      </c>
      <c r="G2986" s="4">
        <v>0</v>
      </c>
    </row>
    <row r="2987" spans="2:7" x14ac:dyDescent="0.3">
      <c r="B2987" s="18" t="s">
        <v>517</v>
      </c>
      <c r="C2987" s="19" t="s">
        <v>517</v>
      </c>
      <c r="D2987" s="644" t="s">
        <v>3347</v>
      </c>
      <c r="E2987" s="644" t="s">
        <v>3347</v>
      </c>
      <c r="F2987" s="4">
        <v>0</v>
      </c>
      <c r="G2987" s="4">
        <v>0</v>
      </c>
    </row>
    <row r="2988" spans="2:7" x14ac:dyDescent="0.3">
      <c r="B2988" s="18" t="s">
        <v>517</v>
      </c>
      <c r="C2988" s="19" t="s">
        <v>517</v>
      </c>
      <c r="D2988" s="644" t="s">
        <v>3348</v>
      </c>
      <c r="E2988" s="644" t="s">
        <v>3348</v>
      </c>
      <c r="F2988" s="4">
        <v>0</v>
      </c>
      <c r="G2988" s="4">
        <v>0</v>
      </c>
    </row>
    <row r="2989" spans="2:7" x14ac:dyDescent="0.3">
      <c r="B2989" s="18" t="s">
        <v>517</v>
      </c>
      <c r="C2989" s="19" t="s">
        <v>517</v>
      </c>
      <c r="D2989" s="644" t="s">
        <v>3349</v>
      </c>
      <c r="E2989" s="644" t="s">
        <v>3349</v>
      </c>
      <c r="F2989" s="4">
        <v>0</v>
      </c>
      <c r="G2989" s="4">
        <v>0</v>
      </c>
    </row>
    <row r="2990" spans="2:7" x14ac:dyDescent="0.3">
      <c r="B2990" s="642" t="s">
        <v>3313</v>
      </c>
      <c r="C2990" s="642" t="s">
        <v>3313</v>
      </c>
      <c r="D2990" s="642" t="s">
        <v>3313</v>
      </c>
      <c r="E2990" s="642" t="s">
        <v>3313</v>
      </c>
      <c r="F2990" s="10" t="s">
        <v>2592</v>
      </c>
      <c r="G2990" s="10" t="s">
        <v>3764</v>
      </c>
    </row>
    <row r="2991" spans="2:7" x14ac:dyDescent="0.3">
      <c r="B2991" s="643" t="s">
        <v>517</v>
      </c>
      <c r="C2991" s="643" t="s">
        <v>517</v>
      </c>
      <c r="D2991" s="643" t="s">
        <v>517</v>
      </c>
      <c r="E2991" s="643" t="s">
        <v>517</v>
      </c>
      <c r="F2991" s="4" t="s">
        <v>517</v>
      </c>
      <c r="G2991" s="4" t="s">
        <v>517</v>
      </c>
    </row>
    <row r="2992" spans="2:7" x14ac:dyDescent="0.3">
      <c r="B2992" s="642" t="s">
        <v>3314</v>
      </c>
      <c r="C2992" s="642" t="s">
        <v>3314</v>
      </c>
      <c r="D2992" s="642" t="s">
        <v>3314</v>
      </c>
      <c r="E2992" s="642" t="s">
        <v>3314</v>
      </c>
      <c r="F2992" s="10" t="s">
        <v>517</v>
      </c>
      <c r="G2992" s="10" t="s">
        <v>517</v>
      </c>
    </row>
    <row r="2993" spans="2:7" x14ac:dyDescent="0.3">
      <c r="B2993" s="17" t="s">
        <v>517</v>
      </c>
      <c r="C2993" s="645" t="s">
        <v>3322</v>
      </c>
      <c r="D2993" s="645" t="s">
        <v>3322</v>
      </c>
      <c r="E2993" s="645" t="s">
        <v>3322</v>
      </c>
      <c r="F2993" s="10">
        <v>0</v>
      </c>
      <c r="G2993" s="10">
        <v>0</v>
      </c>
    </row>
    <row r="2994" spans="2:7" x14ac:dyDescent="0.3">
      <c r="B2994" s="18" t="s">
        <v>517</v>
      </c>
      <c r="C2994" s="19" t="s">
        <v>517</v>
      </c>
      <c r="D2994" s="644" t="s">
        <v>3350</v>
      </c>
      <c r="E2994" s="644" t="s">
        <v>3350</v>
      </c>
      <c r="F2994" s="4">
        <v>0</v>
      </c>
      <c r="G2994" s="4">
        <v>0</v>
      </c>
    </row>
    <row r="2995" spans="2:7" x14ac:dyDescent="0.3">
      <c r="B2995" s="18" t="s">
        <v>517</v>
      </c>
      <c r="C2995" s="19" t="s">
        <v>517</v>
      </c>
      <c r="D2995" s="644" t="s">
        <v>3351</v>
      </c>
      <c r="E2995" s="644" t="s">
        <v>3351</v>
      </c>
      <c r="F2995" s="4">
        <v>0</v>
      </c>
      <c r="G2995" s="4">
        <v>0</v>
      </c>
    </row>
    <row r="2996" spans="2:7" x14ac:dyDescent="0.3">
      <c r="B2996" s="18" t="s">
        <v>517</v>
      </c>
      <c r="C2996" s="19" t="s">
        <v>517</v>
      </c>
      <c r="D2996" s="644" t="s">
        <v>3352</v>
      </c>
      <c r="E2996" s="644" t="s">
        <v>3352</v>
      </c>
      <c r="F2996" s="4">
        <v>0</v>
      </c>
      <c r="G2996" s="4">
        <v>0</v>
      </c>
    </row>
    <row r="2997" spans="2:7" x14ac:dyDescent="0.3">
      <c r="B2997" s="643" t="s">
        <v>517</v>
      </c>
      <c r="C2997" s="643" t="s">
        <v>517</v>
      </c>
      <c r="D2997" s="643" t="s">
        <v>517</v>
      </c>
      <c r="E2997" s="643" t="s">
        <v>517</v>
      </c>
      <c r="F2997" s="4" t="s">
        <v>517</v>
      </c>
      <c r="G2997" s="4" t="s">
        <v>517</v>
      </c>
    </row>
    <row r="2998" spans="2:7" x14ac:dyDescent="0.3">
      <c r="B2998" s="17" t="s">
        <v>517</v>
      </c>
      <c r="C2998" s="645" t="s">
        <v>3323</v>
      </c>
      <c r="D2998" s="645" t="s">
        <v>3323</v>
      </c>
      <c r="E2998" s="645" t="s">
        <v>3323</v>
      </c>
      <c r="F2998" s="10" t="s">
        <v>2592</v>
      </c>
      <c r="G2998" s="10" t="s">
        <v>3764</v>
      </c>
    </row>
    <row r="2999" spans="2:7" x14ac:dyDescent="0.3">
      <c r="B2999" s="18" t="s">
        <v>517</v>
      </c>
      <c r="C2999" s="19" t="s">
        <v>517</v>
      </c>
      <c r="D2999" s="644" t="s">
        <v>3350</v>
      </c>
      <c r="E2999" s="644" t="s">
        <v>3350</v>
      </c>
      <c r="F2999" s="4">
        <v>0</v>
      </c>
      <c r="G2999" s="4">
        <v>0</v>
      </c>
    </row>
    <row r="3000" spans="2:7" x14ac:dyDescent="0.3">
      <c r="B3000" s="18" t="s">
        <v>517</v>
      </c>
      <c r="C3000" s="19" t="s">
        <v>517</v>
      </c>
      <c r="D3000" s="644" t="s">
        <v>3351</v>
      </c>
      <c r="E3000" s="644" t="s">
        <v>3351</v>
      </c>
      <c r="F3000" s="4" t="s">
        <v>2592</v>
      </c>
      <c r="G3000" s="4" t="s">
        <v>3764</v>
      </c>
    </row>
    <row r="3001" spans="2:7" x14ac:dyDescent="0.3">
      <c r="B3001" s="18" t="s">
        <v>517</v>
      </c>
      <c r="C3001" s="19" t="s">
        <v>517</v>
      </c>
      <c r="D3001" s="644" t="s">
        <v>3353</v>
      </c>
      <c r="E3001" s="644" t="s">
        <v>3353</v>
      </c>
      <c r="F3001" s="4">
        <v>0</v>
      </c>
      <c r="G3001" s="4">
        <v>0</v>
      </c>
    </row>
    <row r="3002" spans="2:7" x14ac:dyDescent="0.3">
      <c r="B3002" s="642" t="s">
        <v>3315</v>
      </c>
      <c r="C3002" s="642" t="s">
        <v>3315</v>
      </c>
      <c r="D3002" s="642" t="s">
        <v>3315</v>
      </c>
      <c r="E3002" s="642" t="s">
        <v>3315</v>
      </c>
      <c r="F3002" s="10" t="s">
        <v>3460</v>
      </c>
      <c r="G3002" s="10" t="s">
        <v>3765</v>
      </c>
    </row>
    <row r="3003" spans="2:7" x14ac:dyDescent="0.3">
      <c r="B3003" s="643" t="s">
        <v>517</v>
      </c>
      <c r="C3003" s="643" t="s">
        <v>517</v>
      </c>
      <c r="D3003" s="643" t="s">
        <v>517</v>
      </c>
      <c r="E3003" s="643" t="s">
        <v>517</v>
      </c>
      <c r="F3003" s="4" t="s">
        <v>517</v>
      </c>
      <c r="G3003" s="4" t="s">
        <v>517</v>
      </c>
    </row>
    <row r="3004" spans="2:7" x14ac:dyDescent="0.3">
      <c r="B3004" s="642" t="s">
        <v>3316</v>
      </c>
      <c r="C3004" s="642" t="s">
        <v>3316</v>
      </c>
      <c r="D3004" s="642" t="s">
        <v>3316</v>
      </c>
      <c r="E3004" s="642" t="s">
        <v>3316</v>
      </c>
      <c r="F3004" s="10" t="s">
        <v>517</v>
      </c>
      <c r="G3004" s="10" t="s">
        <v>517</v>
      </c>
    </row>
    <row r="3005" spans="2:7" x14ac:dyDescent="0.3">
      <c r="B3005" s="17" t="s">
        <v>517</v>
      </c>
      <c r="C3005" s="645" t="s">
        <v>3322</v>
      </c>
      <c r="D3005" s="645" t="s">
        <v>3322</v>
      </c>
      <c r="E3005" s="645" t="s">
        <v>3322</v>
      </c>
      <c r="F3005" s="10">
        <v>0</v>
      </c>
      <c r="G3005" s="10">
        <v>0</v>
      </c>
    </row>
    <row r="3006" spans="2:7" x14ac:dyDescent="0.3">
      <c r="B3006" s="18" t="s">
        <v>517</v>
      </c>
      <c r="C3006" s="19" t="s">
        <v>517</v>
      </c>
      <c r="D3006" s="644" t="s">
        <v>3354</v>
      </c>
      <c r="E3006" s="644" t="s">
        <v>3354</v>
      </c>
      <c r="F3006" s="4">
        <v>0</v>
      </c>
      <c r="G3006" s="4">
        <v>0</v>
      </c>
    </row>
    <row r="3007" spans="2:7" x14ac:dyDescent="0.3">
      <c r="B3007" s="18" t="s">
        <v>517</v>
      </c>
      <c r="C3007" s="19" t="s">
        <v>517</v>
      </c>
      <c r="D3007" s="19" t="s">
        <v>517</v>
      </c>
      <c r="E3007" s="20" t="s">
        <v>3358</v>
      </c>
      <c r="F3007" s="4">
        <v>0</v>
      </c>
      <c r="G3007" s="4">
        <v>0</v>
      </c>
    </row>
    <row r="3008" spans="2:7" x14ac:dyDescent="0.3">
      <c r="B3008" s="18" t="s">
        <v>517</v>
      </c>
      <c r="C3008" s="19" t="s">
        <v>517</v>
      </c>
      <c r="D3008" s="19" t="s">
        <v>517</v>
      </c>
      <c r="E3008" s="20" t="s">
        <v>3359</v>
      </c>
      <c r="F3008" s="4">
        <v>0</v>
      </c>
      <c r="G3008" s="4">
        <v>0</v>
      </c>
    </row>
    <row r="3009" spans="2:7" x14ac:dyDescent="0.3">
      <c r="B3009" s="18" t="s">
        <v>517</v>
      </c>
      <c r="C3009" s="19" t="s">
        <v>517</v>
      </c>
      <c r="D3009" s="644" t="s">
        <v>3355</v>
      </c>
      <c r="E3009" s="644" t="s">
        <v>3355</v>
      </c>
      <c r="F3009" s="4">
        <v>0</v>
      </c>
      <c r="G3009" s="4">
        <v>0</v>
      </c>
    </row>
    <row r="3010" spans="2:7" x14ac:dyDescent="0.3">
      <c r="B3010" s="643" t="s">
        <v>517</v>
      </c>
      <c r="C3010" s="643" t="s">
        <v>517</v>
      </c>
      <c r="D3010" s="643" t="s">
        <v>517</v>
      </c>
      <c r="E3010" s="643" t="s">
        <v>517</v>
      </c>
      <c r="F3010" s="4" t="s">
        <v>517</v>
      </c>
      <c r="G3010" s="4" t="s">
        <v>517</v>
      </c>
    </row>
    <row r="3011" spans="2:7" x14ac:dyDescent="0.3">
      <c r="B3011" s="17" t="s">
        <v>517</v>
      </c>
      <c r="C3011" s="645" t="s">
        <v>3323</v>
      </c>
      <c r="D3011" s="645" t="s">
        <v>3323</v>
      </c>
      <c r="E3011" s="645" t="s">
        <v>3323</v>
      </c>
      <c r="F3011" s="10">
        <v>0</v>
      </c>
      <c r="G3011" s="10">
        <v>0</v>
      </c>
    </row>
    <row r="3012" spans="2:7" x14ac:dyDescent="0.3">
      <c r="B3012" s="18" t="s">
        <v>517</v>
      </c>
      <c r="C3012" s="19" t="s">
        <v>517</v>
      </c>
      <c r="D3012" s="644" t="s">
        <v>3356</v>
      </c>
      <c r="E3012" s="644" t="s">
        <v>3356</v>
      </c>
      <c r="F3012" s="4">
        <v>0</v>
      </c>
      <c r="G3012" s="4">
        <v>0</v>
      </c>
    </row>
    <row r="3013" spans="2:7" x14ac:dyDescent="0.3">
      <c r="B3013" s="18" t="s">
        <v>517</v>
      </c>
      <c r="C3013" s="19" t="s">
        <v>517</v>
      </c>
      <c r="D3013" s="19" t="s">
        <v>517</v>
      </c>
      <c r="E3013" s="20" t="s">
        <v>3358</v>
      </c>
      <c r="F3013" s="4">
        <v>0</v>
      </c>
      <c r="G3013" s="4">
        <v>0</v>
      </c>
    </row>
    <row r="3014" spans="2:7" x14ac:dyDescent="0.3">
      <c r="B3014" s="18" t="s">
        <v>517</v>
      </c>
      <c r="C3014" s="19" t="s">
        <v>517</v>
      </c>
      <c r="D3014" s="19" t="s">
        <v>517</v>
      </c>
      <c r="E3014" s="20" t="s">
        <v>3359</v>
      </c>
      <c r="F3014" s="4">
        <v>0</v>
      </c>
      <c r="G3014" s="4">
        <v>0</v>
      </c>
    </row>
    <row r="3015" spans="2:7" x14ac:dyDescent="0.3">
      <c r="B3015" s="18" t="s">
        <v>517</v>
      </c>
      <c r="C3015" s="19" t="s">
        <v>517</v>
      </c>
      <c r="D3015" s="644" t="s">
        <v>3357</v>
      </c>
      <c r="E3015" s="644" t="s">
        <v>3357</v>
      </c>
      <c r="F3015" s="4">
        <v>0</v>
      </c>
      <c r="G3015" s="4">
        <v>0</v>
      </c>
    </row>
    <row r="3016" spans="2:7" x14ac:dyDescent="0.3">
      <c r="B3016" s="642" t="s">
        <v>3317</v>
      </c>
      <c r="C3016" s="642" t="s">
        <v>3317</v>
      </c>
      <c r="D3016" s="642" t="s">
        <v>3317</v>
      </c>
      <c r="E3016" s="642" t="s">
        <v>3317</v>
      </c>
      <c r="F3016" s="10">
        <v>0</v>
      </c>
      <c r="G3016" s="10">
        <v>0</v>
      </c>
    </row>
    <row r="3017" spans="2:7" x14ac:dyDescent="0.3">
      <c r="B3017" s="643" t="s">
        <v>517</v>
      </c>
      <c r="C3017" s="643" t="s">
        <v>517</v>
      </c>
      <c r="D3017" s="643" t="s">
        <v>517</v>
      </c>
      <c r="E3017" s="643" t="s">
        <v>517</v>
      </c>
      <c r="F3017" s="4" t="s">
        <v>517</v>
      </c>
      <c r="G3017" s="4" t="s">
        <v>517</v>
      </c>
    </row>
    <row r="3018" spans="2:7" x14ac:dyDescent="0.3">
      <c r="B3018" s="642" t="s">
        <v>3318</v>
      </c>
      <c r="C3018" s="642" t="s">
        <v>3318</v>
      </c>
      <c r="D3018" s="642" t="s">
        <v>3318</v>
      </c>
      <c r="E3018" s="642" t="s">
        <v>3318</v>
      </c>
      <c r="F3018" s="10">
        <v>0</v>
      </c>
      <c r="G3018" s="10">
        <v>0</v>
      </c>
    </row>
    <row r="3019" spans="2:7" x14ac:dyDescent="0.3">
      <c r="B3019" s="643" t="s">
        <v>517</v>
      </c>
      <c r="C3019" s="643" t="s">
        <v>517</v>
      </c>
      <c r="D3019" s="643" t="s">
        <v>517</v>
      </c>
      <c r="E3019" s="643" t="s">
        <v>517</v>
      </c>
      <c r="F3019" s="4" t="s">
        <v>517</v>
      </c>
      <c r="G3019" s="4" t="s">
        <v>517</v>
      </c>
    </row>
    <row r="3020" spans="2:7" x14ac:dyDescent="0.3">
      <c r="B3020" s="642" t="s">
        <v>3319</v>
      </c>
      <c r="C3020" s="642" t="s">
        <v>3319</v>
      </c>
      <c r="D3020" s="642" t="s">
        <v>3319</v>
      </c>
      <c r="E3020" s="642" t="s">
        <v>3319</v>
      </c>
      <c r="F3020" s="10">
        <v>0</v>
      </c>
      <c r="G3020" s="10">
        <v>0</v>
      </c>
    </row>
    <row r="3021" spans="2:7" x14ac:dyDescent="0.3">
      <c r="B3021" s="643" t="s">
        <v>517</v>
      </c>
      <c r="C3021" s="643" t="s">
        <v>517</v>
      </c>
      <c r="D3021" s="643" t="s">
        <v>517</v>
      </c>
      <c r="E3021" s="643" t="s">
        <v>517</v>
      </c>
      <c r="F3021" s="4" t="s">
        <v>517</v>
      </c>
      <c r="G3021" s="4" t="s">
        <v>517</v>
      </c>
    </row>
    <row r="3022" spans="2:7" x14ac:dyDescent="0.3">
      <c r="B3022" s="642" t="s">
        <v>3320</v>
      </c>
      <c r="C3022" s="642" t="s">
        <v>3320</v>
      </c>
      <c r="D3022" s="642" t="s">
        <v>3320</v>
      </c>
      <c r="E3022" s="642" t="s">
        <v>3320</v>
      </c>
      <c r="F3022" s="10">
        <v>0</v>
      </c>
      <c r="G3022" s="10">
        <v>0</v>
      </c>
    </row>
    <row r="3023" spans="2:7" x14ac:dyDescent="0.3">
      <c r="B3023" s="643" t="s">
        <v>517</v>
      </c>
      <c r="C3023" s="643" t="s">
        <v>517</v>
      </c>
      <c r="D3023" s="643" t="s">
        <v>517</v>
      </c>
      <c r="E3023" s="643" t="s">
        <v>517</v>
      </c>
      <c r="F3023" s="4" t="s">
        <v>517</v>
      </c>
      <c r="G3023" s="4" t="s">
        <v>517</v>
      </c>
    </row>
    <row r="3024" spans="2:7" x14ac:dyDescent="0.3">
      <c r="B3024" s="21" t="s">
        <v>517</v>
      </c>
      <c r="C3024" s="21" t="s">
        <v>517</v>
      </c>
      <c r="D3024" s="21" t="s">
        <v>517</v>
      </c>
      <c r="E3024" s="21" t="s">
        <v>517</v>
      </c>
      <c r="F3024" s="24" t="s">
        <v>517</v>
      </c>
      <c r="G3024" s="24" t="s">
        <v>517</v>
      </c>
    </row>
    <row r="3025" spans="2:8" x14ac:dyDescent="0.3">
      <c r="B3025" s="22" t="s">
        <v>517</v>
      </c>
      <c r="C3025" s="22" t="s">
        <v>517</v>
      </c>
      <c r="D3025" s="22" t="s">
        <v>517</v>
      </c>
      <c r="E3025" s="22" t="s">
        <v>517</v>
      </c>
      <c r="F3025" s="25" t="s">
        <v>517</v>
      </c>
      <c r="G3025" s="25" t="s">
        <v>517</v>
      </c>
    </row>
    <row r="3026" spans="2:8" x14ac:dyDescent="0.3">
      <c r="B3026" s="23" t="s">
        <v>517</v>
      </c>
      <c r="C3026" s="23" t="s">
        <v>517</v>
      </c>
      <c r="D3026" s="23" t="s">
        <v>517</v>
      </c>
      <c r="E3026" s="23" t="s">
        <v>517</v>
      </c>
      <c r="F3026" s="26" t="s">
        <v>517</v>
      </c>
      <c r="G3026" s="26" t="s">
        <v>517</v>
      </c>
    </row>
    <row r="3027" spans="2:8" x14ac:dyDescent="0.3">
      <c r="B3027" s="646" t="s">
        <v>43</v>
      </c>
      <c r="C3027" s="646" t="s">
        <v>43</v>
      </c>
      <c r="D3027" s="646" t="s">
        <v>43</v>
      </c>
      <c r="E3027" s="646" t="s">
        <v>43</v>
      </c>
      <c r="F3027" s="646" t="s">
        <v>43</v>
      </c>
      <c r="G3027" s="646" t="s">
        <v>43</v>
      </c>
      <c r="H3027" s="27"/>
    </row>
    <row r="3028" spans="2:8" x14ac:dyDescent="0.3">
      <c r="B3028" s="647" t="s">
        <v>3308</v>
      </c>
      <c r="C3028" s="647" t="s">
        <v>3308</v>
      </c>
      <c r="D3028" s="647" t="s">
        <v>3308</v>
      </c>
      <c r="E3028" s="647" t="s">
        <v>3308</v>
      </c>
      <c r="F3028" s="647" t="s">
        <v>3308</v>
      </c>
      <c r="G3028" s="647" t="s">
        <v>3308</v>
      </c>
      <c r="H3028" s="27"/>
    </row>
    <row r="3029" spans="2:8" x14ac:dyDescent="0.3">
      <c r="B3029" s="647" t="s">
        <v>3309</v>
      </c>
      <c r="C3029" s="647" t="s">
        <v>3309</v>
      </c>
      <c r="D3029" s="647" t="s">
        <v>3309</v>
      </c>
      <c r="E3029" s="647" t="s">
        <v>3309</v>
      </c>
      <c r="F3029" s="647" t="s">
        <v>3309</v>
      </c>
      <c r="G3029" s="647" t="s">
        <v>3309</v>
      </c>
      <c r="H3029" s="27"/>
    </row>
    <row r="3030" spans="2:8" x14ac:dyDescent="0.3">
      <c r="B3030" s="648" t="s">
        <v>3310</v>
      </c>
      <c r="C3030" s="648" t="s">
        <v>3310</v>
      </c>
      <c r="D3030" s="648" t="s">
        <v>3310</v>
      </c>
      <c r="E3030" s="648" t="s">
        <v>3310</v>
      </c>
      <c r="F3030" s="648" t="s">
        <v>3310</v>
      </c>
      <c r="G3030" s="648" t="s">
        <v>3310</v>
      </c>
      <c r="H3030" s="27"/>
    </row>
    <row r="3031" spans="2:8" x14ac:dyDescent="0.3">
      <c r="B3031" s="641" t="s">
        <v>3311</v>
      </c>
      <c r="C3031" s="641" t="s">
        <v>3311</v>
      </c>
      <c r="D3031" s="641" t="s">
        <v>3311</v>
      </c>
      <c r="E3031" s="641" t="s">
        <v>3311</v>
      </c>
      <c r="F3031" s="14">
        <v>2026</v>
      </c>
      <c r="G3031" s="14">
        <v>2025</v>
      </c>
    </row>
    <row r="3032" spans="2:8" x14ac:dyDescent="0.3">
      <c r="B3032" s="642" t="s">
        <v>3312</v>
      </c>
      <c r="C3032" s="642" t="s">
        <v>3312</v>
      </c>
      <c r="D3032" s="642" t="s">
        <v>3312</v>
      </c>
      <c r="E3032" s="642" t="s">
        <v>3312</v>
      </c>
      <c r="F3032" s="10" t="s">
        <v>517</v>
      </c>
      <c r="G3032" s="10" t="s">
        <v>517</v>
      </c>
    </row>
    <row r="3033" spans="2:8" x14ac:dyDescent="0.3">
      <c r="B3033" s="17" t="s">
        <v>517</v>
      </c>
      <c r="C3033" s="645" t="s">
        <v>3322</v>
      </c>
      <c r="D3033" s="645" t="s">
        <v>3322</v>
      </c>
      <c r="E3033" s="645" t="s">
        <v>3322</v>
      </c>
      <c r="F3033" s="10" t="s">
        <v>96</v>
      </c>
      <c r="G3033" s="10" t="s">
        <v>3766</v>
      </c>
    </row>
    <row r="3034" spans="2:8" x14ac:dyDescent="0.3">
      <c r="B3034" s="18" t="s">
        <v>517</v>
      </c>
      <c r="C3034" s="19" t="s">
        <v>517</v>
      </c>
      <c r="D3034" s="644" t="s">
        <v>3324</v>
      </c>
      <c r="E3034" s="644" t="s">
        <v>3324</v>
      </c>
      <c r="F3034" s="4">
        <v>0</v>
      </c>
      <c r="G3034" s="4">
        <v>0</v>
      </c>
    </row>
    <row r="3035" spans="2:8" x14ac:dyDescent="0.3">
      <c r="B3035" s="18" t="s">
        <v>517</v>
      </c>
      <c r="C3035" s="19" t="s">
        <v>517</v>
      </c>
      <c r="D3035" s="644" t="s">
        <v>3325</v>
      </c>
      <c r="E3035" s="644" t="s">
        <v>3325</v>
      </c>
      <c r="F3035" s="4">
        <v>0</v>
      </c>
      <c r="G3035" s="4">
        <v>0</v>
      </c>
    </row>
    <row r="3036" spans="2:8" x14ac:dyDescent="0.3">
      <c r="B3036" s="18" t="s">
        <v>517</v>
      </c>
      <c r="C3036" s="19" t="s">
        <v>517</v>
      </c>
      <c r="D3036" s="644" t="s">
        <v>3326</v>
      </c>
      <c r="E3036" s="644" t="s">
        <v>3326</v>
      </c>
      <c r="F3036" s="4">
        <v>0</v>
      </c>
      <c r="G3036" s="4">
        <v>0</v>
      </c>
    </row>
    <row r="3037" spans="2:8" x14ac:dyDescent="0.3">
      <c r="B3037" s="18" t="s">
        <v>517</v>
      </c>
      <c r="C3037" s="19" t="s">
        <v>517</v>
      </c>
      <c r="D3037" s="644" t="s">
        <v>3327</v>
      </c>
      <c r="E3037" s="644" t="s">
        <v>3327</v>
      </c>
      <c r="F3037" s="4">
        <v>0</v>
      </c>
      <c r="G3037" s="4">
        <v>0</v>
      </c>
    </row>
    <row r="3038" spans="2:8" x14ac:dyDescent="0.3">
      <c r="B3038" s="18" t="s">
        <v>517</v>
      </c>
      <c r="C3038" s="19" t="s">
        <v>517</v>
      </c>
      <c r="D3038" s="644" t="s">
        <v>3328</v>
      </c>
      <c r="E3038" s="644" t="s">
        <v>3328</v>
      </c>
      <c r="F3038" s="4">
        <v>0</v>
      </c>
      <c r="G3038" s="4">
        <v>0</v>
      </c>
    </row>
    <row r="3039" spans="2:8" x14ac:dyDescent="0.3">
      <c r="B3039" s="18" t="s">
        <v>517</v>
      </c>
      <c r="C3039" s="19" t="s">
        <v>517</v>
      </c>
      <c r="D3039" s="644" t="s">
        <v>3329</v>
      </c>
      <c r="E3039" s="644" t="s">
        <v>3329</v>
      </c>
      <c r="F3039" s="4">
        <v>0</v>
      </c>
      <c r="G3039" s="4">
        <v>0</v>
      </c>
    </row>
    <row r="3040" spans="2:8" x14ac:dyDescent="0.3">
      <c r="B3040" s="18" t="s">
        <v>517</v>
      </c>
      <c r="C3040" s="19" t="s">
        <v>517</v>
      </c>
      <c r="D3040" s="644" t="s">
        <v>3330</v>
      </c>
      <c r="E3040" s="644" t="s">
        <v>3330</v>
      </c>
      <c r="F3040" s="4" t="s">
        <v>3461</v>
      </c>
      <c r="G3040" s="4" t="s">
        <v>3767</v>
      </c>
    </row>
    <row r="3041" spans="2:7" x14ac:dyDescent="0.3">
      <c r="B3041" s="18" t="s">
        <v>517</v>
      </c>
      <c r="C3041" s="19" t="s">
        <v>517</v>
      </c>
      <c r="D3041" s="644" t="s">
        <v>3331</v>
      </c>
      <c r="E3041" s="644" t="s">
        <v>3331</v>
      </c>
      <c r="F3041" s="4">
        <v>0</v>
      </c>
      <c r="G3041" s="4">
        <v>0</v>
      </c>
    </row>
    <row r="3042" spans="2:7" x14ac:dyDescent="0.3">
      <c r="B3042" s="18" t="s">
        <v>517</v>
      </c>
      <c r="C3042" s="19" t="s">
        <v>517</v>
      </c>
      <c r="D3042" s="644" t="s">
        <v>3332</v>
      </c>
      <c r="E3042" s="644" t="s">
        <v>3332</v>
      </c>
      <c r="F3042" s="4" t="s">
        <v>3462</v>
      </c>
      <c r="G3042" s="4" t="s">
        <v>3768</v>
      </c>
    </row>
    <row r="3043" spans="2:7" x14ac:dyDescent="0.3">
      <c r="B3043" s="18" t="s">
        <v>517</v>
      </c>
      <c r="C3043" s="19" t="s">
        <v>517</v>
      </c>
      <c r="D3043" s="644" t="s">
        <v>3333</v>
      </c>
      <c r="E3043" s="644" t="s">
        <v>3333</v>
      </c>
      <c r="F3043" s="4">
        <v>0</v>
      </c>
      <c r="G3043" s="4">
        <v>0</v>
      </c>
    </row>
    <row r="3044" spans="2:7" x14ac:dyDescent="0.3">
      <c r="B3044" s="643" t="s">
        <v>517</v>
      </c>
      <c r="C3044" s="643" t="s">
        <v>517</v>
      </c>
      <c r="D3044" s="643" t="s">
        <v>517</v>
      </c>
      <c r="E3044" s="643" t="s">
        <v>517</v>
      </c>
      <c r="F3044" s="4" t="s">
        <v>517</v>
      </c>
      <c r="G3044" s="4" t="s">
        <v>517</v>
      </c>
    </row>
    <row r="3045" spans="2:7" x14ac:dyDescent="0.3">
      <c r="B3045" s="17" t="s">
        <v>517</v>
      </c>
      <c r="C3045" s="645" t="s">
        <v>3323</v>
      </c>
      <c r="D3045" s="645" t="s">
        <v>3323</v>
      </c>
      <c r="E3045" s="645" t="s">
        <v>3323</v>
      </c>
      <c r="F3045" s="10" t="s">
        <v>96</v>
      </c>
      <c r="G3045" s="10" t="s">
        <v>3769</v>
      </c>
    </row>
    <row r="3046" spans="2:7" x14ac:dyDescent="0.3">
      <c r="B3046" s="18" t="s">
        <v>517</v>
      </c>
      <c r="C3046" s="19" t="s">
        <v>517</v>
      </c>
      <c r="D3046" s="644" t="s">
        <v>3334</v>
      </c>
      <c r="E3046" s="644" t="s">
        <v>3334</v>
      </c>
      <c r="F3046" s="4" t="s">
        <v>2607</v>
      </c>
      <c r="G3046" s="4" t="s">
        <v>3770</v>
      </c>
    </row>
    <row r="3047" spans="2:7" x14ac:dyDescent="0.3">
      <c r="B3047" s="18" t="s">
        <v>517</v>
      </c>
      <c r="C3047" s="19" t="s">
        <v>517</v>
      </c>
      <c r="D3047" s="644" t="s">
        <v>3335</v>
      </c>
      <c r="E3047" s="644" t="s">
        <v>3335</v>
      </c>
      <c r="F3047" s="4" t="s">
        <v>2620</v>
      </c>
      <c r="G3047" s="4" t="s">
        <v>3771</v>
      </c>
    </row>
    <row r="3048" spans="2:7" x14ac:dyDescent="0.3">
      <c r="B3048" s="18" t="s">
        <v>517</v>
      </c>
      <c r="C3048" s="19" t="s">
        <v>517</v>
      </c>
      <c r="D3048" s="644" t="s">
        <v>3336</v>
      </c>
      <c r="E3048" s="644" t="s">
        <v>3336</v>
      </c>
      <c r="F3048" s="4" t="s">
        <v>2637</v>
      </c>
      <c r="G3048" s="4" t="s">
        <v>3772</v>
      </c>
    </row>
    <row r="3049" spans="2:7" x14ac:dyDescent="0.3">
      <c r="B3049" s="18" t="s">
        <v>517</v>
      </c>
      <c r="C3049" s="19" t="s">
        <v>517</v>
      </c>
      <c r="D3049" s="644" t="s">
        <v>3337</v>
      </c>
      <c r="E3049" s="644" t="s">
        <v>3337</v>
      </c>
      <c r="F3049" s="4">
        <v>0</v>
      </c>
      <c r="G3049" s="4">
        <v>0</v>
      </c>
    </row>
    <row r="3050" spans="2:7" x14ac:dyDescent="0.3">
      <c r="B3050" s="18" t="s">
        <v>517</v>
      </c>
      <c r="C3050" s="19" t="s">
        <v>517</v>
      </c>
      <c r="D3050" s="644" t="s">
        <v>3338</v>
      </c>
      <c r="E3050" s="644" t="s">
        <v>3338</v>
      </c>
      <c r="F3050" s="4">
        <v>0</v>
      </c>
      <c r="G3050" s="4">
        <v>0</v>
      </c>
    </row>
    <row r="3051" spans="2:7" x14ac:dyDescent="0.3">
      <c r="B3051" s="18" t="s">
        <v>517</v>
      </c>
      <c r="C3051" s="19" t="s">
        <v>517</v>
      </c>
      <c r="D3051" s="644" t="s">
        <v>3339</v>
      </c>
      <c r="E3051" s="644" t="s">
        <v>3339</v>
      </c>
      <c r="F3051" s="4" t="s">
        <v>2672</v>
      </c>
      <c r="G3051" s="4" t="s">
        <v>3773</v>
      </c>
    </row>
    <row r="3052" spans="2:7" x14ac:dyDescent="0.3">
      <c r="B3052" s="18" t="s">
        <v>517</v>
      </c>
      <c r="C3052" s="19" t="s">
        <v>517</v>
      </c>
      <c r="D3052" s="644" t="s">
        <v>3340</v>
      </c>
      <c r="E3052" s="644" t="s">
        <v>3340</v>
      </c>
      <c r="F3052" s="4">
        <v>0</v>
      </c>
      <c r="G3052" s="4">
        <v>0</v>
      </c>
    </row>
    <row r="3053" spans="2:7" x14ac:dyDescent="0.3">
      <c r="B3053" s="18" t="s">
        <v>517</v>
      </c>
      <c r="C3053" s="19" t="s">
        <v>517</v>
      </c>
      <c r="D3053" s="644" t="s">
        <v>3341</v>
      </c>
      <c r="E3053" s="644" t="s">
        <v>3341</v>
      </c>
      <c r="F3053" s="4">
        <v>0</v>
      </c>
      <c r="G3053" s="4">
        <v>0</v>
      </c>
    </row>
    <row r="3054" spans="2:7" x14ac:dyDescent="0.3">
      <c r="B3054" s="18" t="s">
        <v>517</v>
      </c>
      <c r="C3054" s="19" t="s">
        <v>517</v>
      </c>
      <c r="D3054" s="644" t="s">
        <v>3342</v>
      </c>
      <c r="E3054" s="644" t="s">
        <v>3342</v>
      </c>
      <c r="F3054" s="4">
        <v>0</v>
      </c>
      <c r="G3054" s="4">
        <v>0</v>
      </c>
    </row>
    <row r="3055" spans="2:7" x14ac:dyDescent="0.3">
      <c r="B3055" s="18" t="s">
        <v>517</v>
      </c>
      <c r="C3055" s="19" t="s">
        <v>517</v>
      </c>
      <c r="D3055" s="644" t="s">
        <v>3343</v>
      </c>
      <c r="E3055" s="644" t="s">
        <v>3343</v>
      </c>
      <c r="F3055" s="4">
        <v>0</v>
      </c>
      <c r="G3055" s="4">
        <v>0</v>
      </c>
    </row>
    <row r="3056" spans="2:7" x14ac:dyDescent="0.3">
      <c r="B3056" s="18" t="s">
        <v>517</v>
      </c>
      <c r="C3056" s="19" t="s">
        <v>517</v>
      </c>
      <c r="D3056" s="644" t="s">
        <v>3344</v>
      </c>
      <c r="E3056" s="644" t="s">
        <v>3344</v>
      </c>
      <c r="F3056" s="4">
        <v>0</v>
      </c>
      <c r="G3056" s="4">
        <v>0</v>
      </c>
    </row>
    <row r="3057" spans="2:7" x14ac:dyDescent="0.3">
      <c r="B3057" s="18" t="s">
        <v>517</v>
      </c>
      <c r="C3057" s="19" t="s">
        <v>517</v>
      </c>
      <c r="D3057" s="644" t="s">
        <v>3345</v>
      </c>
      <c r="E3057" s="644" t="s">
        <v>3345</v>
      </c>
      <c r="F3057" s="4">
        <v>0</v>
      </c>
      <c r="G3057" s="4">
        <v>0</v>
      </c>
    </row>
    <row r="3058" spans="2:7" x14ac:dyDescent="0.3">
      <c r="B3058" s="18" t="s">
        <v>517</v>
      </c>
      <c r="C3058" s="19" t="s">
        <v>517</v>
      </c>
      <c r="D3058" s="644" t="s">
        <v>3346</v>
      </c>
      <c r="E3058" s="644" t="s">
        <v>3346</v>
      </c>
      <c r="F3058" s="4">
        <v>0</v>
      </c>
      <c r="G3058" s="4">
        <v>0</v>
      </c>
    </row>
    <row r="3059" spans="2:7" x14ac:dyDescent="0.3">
      <c r="B3059" s="18" t="s">
        <v>517</v>
      </c>
      <c r="C3059" s="19" t="s">
        <v>517</v>
      </c>
      <c r="D3059" s="644" t="s">
        <v>3347</v>
      </c>
      <c r="E3059" s="644" t="s">
        <v>3347</v>
      </c>
      <c r="F3059" s="4">
        <v>0</v>
      </c>
      <c r="G3059" s="4">
        <v>0</v>
      </c>
    </row>
    <row r="3060" spans="2:7" x14ac:dyDescent="0.3">
      <c r="B3060" s="18" t="s">
        <v>517</v>
      </c>
      <c r="C3060" s="19" t="s">
        <v>517</v>
      </c>
      <c r="D3060" s="644" t="s">
        <v>3348</v>
      </c>
      <c r="E3060" s="644" t="s">
        <v>3348</v>
      </c>
      <c r="F3060" s="4">
        <v>0</v>
      </c>
      <c r="G3060" s="4">
        <v>0</v>
      </c>
    </row>
    <row r="3061" spans="2:7" x14ac:dyDescent="0.3">
      <c r="B3061" s="18" t="s">
        <v>517</v>
      </c>
      <c r="C3061" s="19" t="s">
        <v>517</v>
      </c>
      <c r="D3061" s="644" t="s">
        <v>3349</v>
      </c>
      <c r="E3061" s="644" t="s">
        <v>3349</v>
      </c>
      <c r="F3061" s="4">
        <v>0</v>
      </c>
      <c r="G3061" s="4">
        <v>0</v>
      </c>
    </row>
    <row r="3062" spans="2:7" x14ac:dyDescent="0.3">
      <c r="B3062" s="642" t="s">
        <v>3313</v>
      </c>
      <c r="C3062" s="642" t="s">
        <v>3313</v>
      </c>
      <c r="D3062" s="642" t="s">
        <v>3313</v>
      </c>
      <c r="E3062" s="642" t="s">
        <v>3313</v>
      </c>
      <c r="F3062" s="10">
        <v>0</v>
      </c>
      <c r="G3062" s="10" t="s">
        <v>461</v>
      </c>
    </row>
    <row r="3063" spans="2:7" x14ac:dyDescent="0.3">
      <c r="B3063" s="643" t="s">
        <v>517</v>
      </c>
      <c r="C3063" s="643" t="s">
        <v>517</v>
      </c>
      <c r="D3063" s="643" t="s">
        <v>517</v>
      </c>
      <c r="E3063" s="643" t="s">
        <v>517</v>
      </c>
      <c r="F3063" s="4" t="s">
        <v>517</v>
      </c>
      <c r="G3063" s="4" t="s">
        <v>517</v>
      </c>
    </row>
    <row r="3064" spans="2:7" x14ac:dyDescent="0.3">
      <c r="B3064" s="642" t="s">
        <v>3314</v>
      </c>
      <c r="C3064" s="642" t="s">
        <v>3314</v>
      </c>
      <c r="D3064" s="642" t="s">
        <v>3314</v>
      </c>
      <c r="E3064" s="642" t="s">
        <v>3314</v>
      </c>
      <c r="F3064" s="10" t="s">
        <v>517</v>
      </c>
      <c r="G3064" s="10" t="s">
        <v>517</v>
      </c>
    </row>
    <row r="3065" spans="2:7" x14ac:dyDescent="0.3">
      <c r="B3065" s="17" t="s">
        <v>517</v>
      </c>
      <c r="C3065" s="645" t="s">
        <v>3322</v>
      </c>
      <c r="D3065" s="645" t="s">
        <v>3322</v>
      </c>
      <c r="E3065" s="645" t="s">
        <v>3322</v>
      </c>
      <c r="F3065" s="10">
        <v>0</v>
      </c>
      <c r="G3065" s="10">
        <v>0</v>
      </c>
    </row>
    <row r="3066" spans="2:7" x14ac:dyDescent="0.3">
      <c r="B3066" s="18" t="s">
        <v>517</v>
      </c>
      <c r="C3066" s="19" t="s">
        <v>517</v>
      </c>
      <c r="D3066" s="644" t="s">
        <v>3350</v>
      </c>
      <c r="E3066" s="644" t="s">
        <v>3350</v>
      </c>
      <c r="F3066" s="4">
        <v>0</v>
      </c>
      <c r="G3066" s="4">
        <v>0</v>
      </c>
    </row>
    <row r="3067" spans="2:7" x14ac:dyDescent="0.3">
      <c r="B3067" s="18" t="s">
        <v>517</v>
      </c>
      <c r="C3067" s="19" t="s">
        <v>517</v>
      </c>
      <c r="D3067" s="644" t="s">
        <v>3351</v>
      </c>
      <c r="E3067" s="644" t="s">
        <v>3351</v>
      </c>
      <c r="F3067" s="4">
        <v>0</v>
      </c>
      <c r="G3067" s="4">
        <v>0</v>
      </c>
    </row>
    <row r="3068" spans="2:7" x14ac:dyDescent="0.3">
      <c r="B3068" s="18" t="s">
        <v>517</v>
      </c>
      <c r="C3068" s="19" t="s">
        <v>517</v>
      </c>
      <c r="D3068" s="644" t="s">
        <v>3352</v>
      </c>
      <c r="E3068" s="644" t="s">
        <v>3352</v>
      </c>
      <c r="F3068" s="4">
        <v>0</v>
      </c>
      <c r="G3068" s="4">
        <v>0</v>
      </c>
    </row>
    <row r="3069" spans="2:7" x14ac:dyDescent="0.3">
      <c r="B3069" s="643" t="s">
        <v>517</v>
      </c>
      <c r="C3069" s="643" t="s">
        <v>517</v>
      </c>
      <c r="D3069" s="643" t="s">
        <v>517</v>
      </c>
      <c r="E3069" s="643" t="s">
        <v>517</v>
      </c>
      <c r="F3069" s="4" t="s">
        <v>517</v>
      </c>
      <c r="G3069" s="4" t="s">
        <v>517</v>
      </c>
    </row>
    <row r="3070" spans="2:7" x14ac:dyDescent="0.3">
      <c r="B3070" s="17" t="s">
        <v>517</v>
      </c>
      <c r="C3070" s="645" t="s">
        <v>3323</v>
      </c>
      <c r="D3070" s="645" t="s">
        <v>3323</v>
      </c>
      <c r="E3070" s="645" t="s">
        <v>3323</v>
      </c>
      <c r="F3070" s="10">
        <v>0</v>
      </c>
      <c r="G3070" s="10" t="s">
        <v>461</v>
      </c>
    </row>
    <row r="3071" spans="2:7" x14ac:dyDescent="0.3">
      <c r="B3071" s="18" t="s">
        <v>517</v>
      </c>
      <c r="C3071" s="19" t="s">
        <v>517</v>
      </c>
      <c r="D3071" s="644" t="s">
        <v>3350</v>
      </c>
      <c r="E3071" s="644" t="s">
        <v>3350</v>
      </c>
      <c r="F3071" s="4">
        <v>0</v>
      </c>
      <c r="G3071" s="4">
        <v>0</v>
      </c>
    </row>
    <row r="3072" spans="2:7" x14ac:dyDescent="0.3">
      <c r="B3072" s="18" t="s">
        <v>517</v>
      </c>
      <c r="C3072" s="19" t="s">
        <v>517</v>
      </c>
      <c r="D3072" s="644" t="s">
        <v>3351</v>
      </c>
      <c r="E3072" s="644" t="s">
        <v>3351</v>
      </c>
      <c r="F3072" s="4">
        <v>0</v>
      </c>
      <c r="G3072" s="4" t="s">
        <v>461</v>
      </c>
    </row>
    <row r="3073" spans="2:7" x14ac:dyDescent="0.3">
      <c r="B3073" s="18" t="s">
        <v>517</v>
      </c>
      <c r="C3073" s="19" t="s">
        <v>517</v>
      </c>
      <c r="D3073" s="644" t="s">
        <v>3353</v>
      </c>
      <c r="E3073" s="644" t="s">
        <v>3353</v>
      </c>
      <c r="F3073" s="4">
        <v>0</v>
      </c>
      <c r="G3073" s="4">
        <v>0</v>
      </c>
    </row>
    <row r="3074" spans="2:7" x14ac:dyDescent="0.3">
      <c r="B3074" s="642" t="s">
        <v>3315</v>
      </c>
      <c r="C3074" s="642" t="s">
        <v>3315</v>
      </c>
      <c r="D3074" s="642" t="s">
        <v>3315</v>
      </c>
      <c r="E3074" s="642" t="s">
        <v>3315</v>
      </c>
      <c r="F3074" s="10">
        <v>0</v>
      </c>
      <c r="G3074" s="10" t="s">
        <v>3402</v>
      </c>
    </row>
    <row r="3075" spans="2:7" x14ac:dyDescent="0.3">
      <c r="B3075" s="643" t="s">
        <v>517</v>
      </c>
      <c r="C3075" s="643" t="s">
        <v>517</v>
      </c>
      <c r="D3075" s="643" t="s">
        <v>517</v>
      </c>
      <c r="E3075" s="643" t="s">
        <v>517</v>
      </c>
      <c r="F3075" s="4" t="s">
        <v>517</v>
      </c>
      <c r="G3075" s="4" t="s">
        <v>517</v>
      </c>
    </row>
    <row r="3076" spans="2:7" x14ac:dyDescent="0.3">
      <c r="B3076" s="642" t="s">
        <v>3316</v>
      </c>
      <c r="C3076" s="642" t="s">
        <v>3316</v>
      </c>
      <c r="D3076" s="642" t="s">
        <v>3316</v>
      </c>
      <c r="E3076" s="642" t="s">
        <v>3316</v>
      </c>
      <c r="F3076" s="10" t="s">
        <v>517</v>
      </c>
      <c r="G3076" s="10" t="s">
        <v>517</v>
      </c>
    </row>
    <row r="3077" spans="2:7" x14ac:dyDescent="0.3">
      <c r="B3077" s="17" t="s">
        <v>517</v>
      </c>
      <c r="C3077" s="645" t="s">
        <v>3322</v>
      </c>
      <c r="D3077" s="645" t="s">
        <v>3322</v>
      </c>
      <c r="E3077" s="645" t="s">
        <v>3322</v>
      </c>
      <c r="F3077" s="10">
        <v>0</v>
      </c>
      <c r="G3077" s="10">
        <v>0</v>
      </c>
    </row>
    <row r="3078" spans="2:7" x14ac:dyDescent="0.3">
      <c r="B3078" s="18" t="s">
        <v>517</v>
      </c>
      <c r="C3078" s="19" t="s">
        <v>517</v>
      </c>
      <c r="D3078" s="644" t="s">
        <v>3354</v>
      </c>
      <c r="E3078" s="644" t="s">
        <v>3354</v>
      </c>
      <c r="F3078" s="4">
        <v>0</v>
      </c>
      <c r="G3078" s="4">
        <v>0</v>
      </c>
    </row>
    <row r="3079" spans="2:7" x14ac:dyDescent="0.3">
      <c r="B3079" s="18" t="s">
        <v>517</v>
      </c>
      <c r="C3079" s="19" t="s">
        <v>517</v>
      </c>
      <c r="D3079" s="19" t="s">
        <v>517</v>
      </c>
      <c r="E3079" s="20" t="s">
        <v>3358</v>
      </c>
      <c r="F3079" s="4">
        <v>0</v>
      </c>
      <c r="G3079" s="4">
        <v>0</v>
      </c>
    </row>
    <row r="3080" spans="2:7" x14ac:dyDescent="0.3">
      <c r="B3080" s="18" t="s">
        <v>517</v>
      </c>
      <c r="C3080" s="19" t="s">
        <v>517</v>
      </c>
      <c r="D3080" s="19" t="s">
        <v>517</v>
      </c>
      <c r="E3080" s="20" t="s">
        <v>3359</v>
      </c>
      <c r="F3080" s="4">
        <v>0</v>
      </c>
      <c r="G3080" s="4">
        <v>0</v>
      </c>
    </row>
    <row r="3081" spans="2:7" x14ac:dyDescent="0.3">
      <c r="B3081" s="18" t="s">
        <v>517</v>
      </c>
      <c r="C3081" s="19" t="s">
        <v>517</v>
      </c>
      <c r="D3081" s="644" t="s">
        <v>3355</v>
      </c>
      <c r="E3081" s="644" t="s">
        <v>3355</v>
      </c>
      <c r="F3081" s="4">
        <v>0</v>
      </c>
      <c r="G3081" s="4">
        <v>0</v>
      </c>
    </row>
    <row r="3082" spans="2:7" x14ac:dyDescent="0.3">
      <c r="B3082" s="643" t="s">
        <v>517</v>
      </c>
      <c r="C3082" s="643" t="s">
        <v>517</v>
      </c>
      <c r="D3082" s="643" t="s">
        <v>517</v>
      </c>
      <c r="E3082" s="643" t="s">
        <v>517</v>
      </c>
      <c r="F3082" s="4" t="s">
        <v>517</v>
      </c>
      <c r="G3082" s="4" t="s">
        <v>517</v>
      </c>
    </row>
    <row r="3083" spans="2:7" x14ac:dyDescent="0.3">
      <c r="B3083" s="17" t="s">
        <v>517</v>
      </c>
      <c r="C3083" s="645" t="s">
        <v>3323</v>
      </c>
      <c r="D3083" s="645" t="s">
        <v>3323</v>
      </c>
      <c r="E3083" s="645" t="s">
        <v>3323</v>
      </c>
      <c r="F3083" s="10">
        <v>0</v>
      </c>
      <c r="G3083" s="10">
        <v>0</v>
      </c>
    </row>
    <row r="3084" spans="2:7" x14ac:dyDescent="0.3">
      <c r="B3084" s="18" t="s">
        <v>517</v>
      </c>
      <c r="C3084" s="19" t="s">
        <v>517</v>
      </c>
      <c r="D3084" s="644" t="s">
        <v>3356</v>
      </c>
      <c r="E3084" s="644" t="s">
        <v>3356</v>
      </c>
      <c r="F3084" s="4">
        <v>0</v>
      </c>
      <c r="G3084" s="4">
        <v>0</v>
      </c>
    </row>
    <row r="3085" spans="2:7" x14ac:dyDescent="0.3">
      <c r="B3085" s="18" t="s">
        <v>517</v>
      </c>
      <c r="C3085" s="19" t="s">
        <v>517</v>
      </c>
      <c r="D3085" s="19" t="s">
        <v>517</v>
      </c>
      <c r="E3085" s="20" t="s">
        <v>3358</v>
      </c>
      <c r="F3085" s="4">
        <v>0</v>
      </c>
      <c r="G3085" s="4">
        <v>0</v>
      </c>
    </row>
    <row r="3086" spans="2:7" x14ac:dyDescent="0.3">
      <c r="B3086" s="18" t="s">
        <v>517</v>
      </c>
      <c r="C3086" s="19" t="s">
        <v>517</v>
      </c>
      <c r="D3086" s="19" t="s">
        <v>517</v>
      </c>
      <c r="E3086" s="20" t="s">
        <v>3359</v>
      </c>
      <c r="F3086" s="4">
        <v>0</v>
      </c>
      <c r="G3086" s="4">
        <v>0</v>
      </c>
    </row>
    <row r="3087" spans="2:7" x14ac:dyDescent="0.3">
      <c r="B3087" s="18" t="s">
        <v>517</v>
      </c>
      <c r="C3087" s="19" t="s">
        <v>517</v>
      </c>
      <c r="D3087" s="644" t="s">
        <v>3357</v>
      </c>
      <c r="E3087" s="644" t="s">
        <v>3357</v>
      </c>
      <c r="F3087" s="4">
        <v>0</v>
      </c>
      <c r="G3087" s="4">
        <v>0</v>
      </c>
    </row>
    <row r="3088" spans="2:7" x14ac:dyDescent="0.3">
      <c r="B3088" s="642" t="s">
        <v>3317</v>
      </c>
      <c r="C3088" s="642" t="s">
        <v>3317</v>
      </c>
      <c r="D3088" s="642" t="s">
        <v>3317</v>
      </c>
      <c r="E3088" s="642" t="s">
        <v>3317</v>
      </c>
      <c r="F3088" s="10">
        <v>0</v>
      </c>
      <c r="G3088" s="10">
        <v>0</v>
      </c>
    </row>
    <row r="3089" spans="2:8" x14ac:dyDescent="0.3">
      <c r="B3089" s="643" t="s">
        <v>517</v>
      </c>
      <c r="C3089" s="643" t="s">
        <v>517</v>
      </c>
      <c r="D3089" s="643" t="s">
        <v>517</v>
      </c>
      <c r="E3089" s="643" t="s">
        <v>517</v>
      </c>
      <c r="F3089" s="4" t="s">
        <v>517</v>
      </c>
      <c r="G3089" s="4" t="s">
        <v>517</v>
      </c>
    </row>
    <row r="3090" spans="2:8" x14ac:dyDescent="0.3">
      <c r="B3090" s="642" t="s">
        <v>3318</v>
      </c>
      <c r="C3090" s="642" t="s">
        <v>3318</v>
      </c>
      <c r="D3090" s="642" t="s">
        <v>3318</v>
      </c>
      <c r="E3090" s="642" t="s">
        <v>3318</v>
      </c>
      <c r="F3090" s="10">
        <v>0</v>
      </c>
      <c r="G3090" s="10">
        <v>0</v>
      </c>
    </row>
    <row r="3091" spans="2:8" x14ac:dyDescent="0.3">
      <c r="B3091" s="643" t="s">
        <v>517</v>
      </c>
      <c r="C3091" s="643" t="s">
        <v>517</v>
      </c>
      <c r="D3091" s="643" t="s">
        <v>517</v>
      </c>
      <c r="E3091" s="643" t="s">
        <v>517</v>
      </c>
      <c r="F3091" s="4" t="s">
        <v>517</v>
      </c>
      <c r="G3091" s="4" t="s">
        <v>517</v>
      </c>
    </row>
    <row r="3092" spans="2:8" x14ac:dyDescent="0.3">
      <c r="B3092" s="642" t="s">
        <v>3319</v>
      </c>
      <c r="C3092" s="642" t="s">
        <v>3319</v>
      </c>
      <c r="D3092" s="642" t="s">
        <v>3319</v>
      </c>
      <c r="E3092" s="642" t="s">
        <v>3319</v>
      </c>
      <c r="F3092" s="10">
        <v>0</v>
      </c>
      <c r="G3092" s="10">
        <v>0</v>
      </c>
    </row>
    <row r="3093" spans="2:8" x14ac:dyDescent="0.3">
      <c r="B3093" s="643" t="s">
        <v>517</v>
      </c>
      <c r="C3093" s="643" t="s">
        <v>517</v>
      </c>
      <c r="D3093" s="643" t="s">
        <v>517</v>
      </c>
      <c r="E3093" s="643" t="s">
        <v>517</v>
      </c>
      <c r="F3093" s="4" t="s">
        <v>517</v>
      </c>
      <c r="G3093" s="4" t="s">
        <v>517</v>
      </c>
    </row>
    <row r="3094" spans="2:8" x14ac:dyDescent="0.3">
      <c r="B3094" s="642" t="s">
        <v>3320</v>
      </c>
      <c r="C3094" s="642" t="s">
        <v>3320</v>
      </c>
      <c r="D3094" s="642" t="s">
        <v>3320</v>
      </c>
      <c r="E3094" s="642" t="s">
        <v>3320</v>
      </c>
      <c r="F3094" s="10">
        <v>0</v>
      </c>
      <c r="G3094" s="10">
        <v>0</v>
      </c>
    </row>
    <row r="3095" spans="2:8" x14ac:dyDescent="0.3">
      <c r="B3095" s="643" t="s">
        <v>517</v>
      </c>
      <c r="C3095" s="643" t="s">
        <v>517</v>
      </c>
      <c r="D3095" s="643" t="s">
        <v>517</v>
      </c>
      <c r="E3095" s="643" t="s">
        <v>517</v>
      </c>
      <c r="F3095" s="4" t="s">
        <v>517</v>
      </c>
      <c r="G3095" s="4" t="s">
        <v>517</v>
      </c>
    </row>
    <row r="3096" spans="2:8" x14ac:dyDescent="0.3">
      <c r="B3096" s="21" t="s">
        <v>517</v>
      </c>
      <c r="C3096" s="21" t="s">
        <v>517</v>
      </c>
      <c r="D3096" s="21" t="s">
        <v>517</v>
      </c>
      <c r="E3096" s="21" t="s">
        <v>517</v>
      </c>
      <c r="F3096" s="24" t="s">
        <v>517</v>
      </c>
      <c r="G3096" s="24" t="s">
        <v>517</v>
      </c>
    </row>
    <row r="3097" spans="2:8" x14ac:dyDescent="0.3">
      <c r="B3097" s="22" t="s">
        <v>517</v>
      </c>
      <c r="C3097" s="22" t="s">
        <v>517</v>
      </c>
      <c r="D3097" s="22" t="s">
        <v>517</v>
      </c>
      <c r="E3097" s="22" t="s">
        <v>517</v>
      </c>
      <c r="F3097" s="25" t="s">
        <v>517</v>
      </c>
      <c r="G3097" s="25" t="s">
        <v>517</v>
      </c>
    </row>
    <row r="3098" spans="2:8" x14ac:dyDescent="0.3">
      <c r="B3098" s="23" t="s">
        <v>517</v>
      </c>
      <c r="C3098" s="23" t="s">
        <v>517</v>
      </c>
      <c r="D3098" s="23" t="s">
        <v>517</v>
      </c>
      <c r="E3098" s="23" t="s">
        <v>517</v>
      </c>
      <c r="F3098" s="26" t="s">
        <v>517</v>
      </c>
      <c r="G3098" s="26" t="s">
        <v>517</v>
      </c>
    </row>
    <row r="3099" spans="2:8" x14ac:dyDescent="0.3">
      <c r="B3099" s="646" t="s">
        <v>44</v>
      </c>
      <c r="C3099" s="646" t="s">
        <v>44</v>
      </c>
      <c r="D3099" s="646" t="s">
        <v>44</v>
      </c>
      <c r="E3099" s="646" t="s">
        <v>44</v>
      </c>
      <c r="F3099" s="646" t="s">
        <v>44</v>
      </c>
      <c r="G3099" s="646" t="s">
        <v>44</v>
      </c>
      <c r="H3099" s="27"/>
    </row>
    <row r="3100" spans="2:8" x14ac:dyDescent="0.3">
      <c r="B3100" s="647" t="s">
        <v>3308</v>
      </c>
      <c r="C3100" s="647" t="s">
        <v>3308</v>
      </c>
      <c r="D3100" s="647" t="s">
        <v>3308</v>
      </c>
      <c r="E3100" s="647" t="s">
        <v>3308</v>
      </c>
      <c r="F3100" s="647" t="s">
        <v>3308</v>
      </c>
      <c r="G3100" s="647" t="s">
        <v>3308</v>
      </c>
      <c r="H3100" s="27"/>
    </row>
    <row r="3101" spans="2:8" x14ac:dyDescent="0.3">
      <c r="B3101" s="647" t="s">
        <v>3309</v>
      </c>
      <c r="C3101" s="647" t="s">
        <v>3309</v>
      </c>
      <c r="D3101" s="647" t="s">
        <v>3309</v>
      </c>
      <c r="E3101" s="647" t="s">
        <v>3309</v>
      </c>
      <c r="F3101" s="647" t="s">
        <v>3309</v>
      </c>
      <c r="G3101" s="647" t="s">
        <v>3309</v>
      </c>
      <c r="H3101" s="27"/>
    </row>
    <row r="3102" spans="2:8" x14ac:dyDescent="0.3">
      <c r="B3102" s="648" t="s">
        <v>3310</v>
      </c>
      <c r="C3102" s="648" t="s">
        <v>3310</v>
      </c>
      <c r="D3102" s="648" t="s">
        <v>3310</v>
      </c>
      <c r="E3102" s="648" t="s">
        <v>3310</v>
      </c>
      <c r="F3102" s="648" t="s">
        <v>3310</v>
      </c>
      <c r="G3102" s="648" t="s">
        <v>3310</v>
      </c>
      <c r="H3102" s="27"/>
    </row>
    <row r="3103" spans="2:8" x14ac:dyDescent="0.3">
      <c r="B3103" s="641" t="s">
        <v>3311</v>
      </c>
      <c r="C3103" s="641" t="s">
        <v>3311</v>
      </c>
      <c r="D3103" s="641" t="s">
        <v>3311</v>
      </c>
      <c r="E3103" s="641" t="s">
        <v>3311</v>
      </c>
      <c r="F3103" s="14">
        <v>2026</v>
      </c>
      <c r="G3103" s="14">
        <v>2025</v>
      </c>
    </row>
    <row r="3104" spans="2:8" x14ac:dyDescent="0.3">
      <c r="B3104" s="642" t="s">
        <v>3312</v>
      </c>
      <c r="C3104" s="642" t="s">
        <v>3312</v>
      </c>
      <c r="D3104" s="642" t="s">
        <v>3312</v>
      </c>
      <c r="E3104" s="642" t="s">
        <v>3312</v>
      </c>
      <c r="F3104" s="10" t="s">
        <v>517</v>
      </c>
      <c r="G3104" s="10" t="s">
        <v>517</v>
      </c>
    </row>
    <row r="3105" spans="2:7" x14ac:dyDescent="0.3">
      <c r="B3105" s="17" t="s">
        <v>517</v>
      </c>
      <c r="C3105" s="645" t="s">
        <v>3322</v>
      </c>
      <c r="D3105" s="645" t="s">
        <v>3322</v>
      </c>
      <c r="E3105" s="645" t="s">
        <v>3322</v>
      </c>
      <c r="F3105" s="10" t="s">
        <v>97</v>
      </c>
      <c r="G3105" s="10" t="s">
        <v>3774</v>
      </c>
    </row>
    <row r="3106" spans="2:7" x14ac:dyDescent="0.3">
      <c r="B3106" s="18" t="s">
        <v>517</v>
      </c>
      <c r="C3106" s="19" t="s">
        <v>517</v>
      </c>
      <c r="D3106" s="644" t="s">
        <v>3324</v>
      </c>
      <c r="E3106" s="644" t="s">
        <v>3324</v>
      </c>
      <c r="F3106" s="4">
        <v>0</v>
      </c>
      <c r="G3106" s="4">
        <v>0</v>
      </c>
    </row>
    <row r="3107" spans="2:7" x14ac:dyDescent="0.3">
      <c r="B3107" s="18" t="s">
        <v>517</v>
      </c>
      <c r="C3107" s="19" t="s">
        <v>517</v>
      </c>
      <c r="D3107" s="644" t="s">
        <v>3325</v>
      </c>
      <c r="E3107" s="644" t="s">
        <v>3325</v>
      </c>
      <c r="F3107" s="4">
        <v>0</v>
      </c>
      <c r="G3107" s="4">
        <v>0</v>
      </c>
    </row>
    <row r="3108" spans="2:7" x14ac:dyDescent="0.3">
      <c r="B3108" s="18" t="s">
        <v>517</v>
      </c>
      <c r="C3108" s="19" t="s">
        <v>517</v>
      </c>
      <c r="D3108" s="644" t="s">
        <v>3326</v>
      </c>
      <c r="E3108" s="644" t="s">
        <v>3326</v>
      </c>
      <c r="F3108" s="4">
        <v>0</v>
      </c>
      <c r="G3108" s="4">
        <v>0</v>
      </c>
    </row>
    <row r="3109" spans="2:7" x14ac:dyDescent="0.3">
      <c r="B3109" s="18" t="s">
        <v>517</v>
      </c>
      <c r="C3109" s="19" t="s">
        <v>517</v>
      </c>
      <c r="D3109" s="644" t="s">
        <v>3327</v>
      </c>
      <c r="E3109" s="644" t="s">
        <v>3327</v>
      </c>
      <c r="F3109" s="4">
        <v>0</v>
      </c>
      <c r="G3109" s="4">
        <v>0</v>
      </c>
    </row>
    <row r="3110" spans="2:7" x14ac:dyDescent="0.3">
      <c r="B3110" s="18" t="s">
        <v>517</v>
      </c>
      <c r="C3110" s="19" t="s">
        <v>517</v>
      </c>
      <c r="D3110" s="644" t="s">
        <v>3328</v>
      </c>
      <c r="E3110" s="644" t="s">
        <v>3328</v>
      </c>
      <c r="F3110" s="4">
        <v>0</v>
      </c>
      <c r="G3110" s="4">
        <v>0</v>
      </c>
    </row>
    <row r="3111" spans="2:7" x14ac:dyDescent="0.3">
      <c r="B3111" s="18" t="s">
        <v>517</v>
      </c>
      <c r="C3111" s="19" t="s">
        <v>517</v>
      </c>
      <c r="D3111" s="644" t="s">
        <v>3329</v>
      </c>
      <c r="E3111" s="644" t="s">
        <v>3329</v>
      </c>
      <c r="F3111" s="4">
        <v>0</v>
      </c>
      <c r="G3111" s="4">
        <v>0</v>
      </c>
    </row>
    <row r="3112" spans="2:7" x14ac:dyDescent="0.3">
      <c r="B3112" s="18" t="s">
        <v>517</v>
      </c>
      <c r="C3112" s="19" t="s">
        <v>517</v>
      </c>
      <c r="D3112" s="644" t="s">
        <v>3330</v>
      </c>
      <c r="E3112" s="644" t="s">
        <v>3330</v>
      </c>
      <c r="F3112" s="4" t="s">
        <v>3463</v>
      </c>
      <c r="G3112" s="4" t="s">
        <v>3775</v>
      </c>
    </row>
    <row r="3113" spans="2:7" x14ac:dyDescent="0.3">
      <c r="B3113" s="18" t="s">
        <v>517</v>
      </c>
      <c r="C3113" s="19" t="s">
        <v>517</v>
      </c>
      <c r="D3113" s="644" t="s">
        <v>3331</v>
      </c>
      <c r="E3113" s="644" t="s">
        <v>3331</v>
      </c>
      <c r="F3113" s="4">
        <v>0</v>
      </c>
      <c r="G3113" s="4">
        <v>0</v>
      </c>
    </row>
    <row r="3114" spans="2:7" x14ac:dyDescent="0.3">
      <c r="B3114" s="18" t="s">
        <v>517</v>
      </c>
      <c r="C3114" s="19" t="s">
        <v>517</v>
      </c>
      <c r="D3114" s="644" t="s">
        <v>3332</v>
      </c>
      <c r="E3114" s="644" t="s">
        <v>3332</v>
      </c>
      <c r="F3114" s="4" t="s">
        <v>3464</v>
      </c>
      <c r="G3114" s="4" t="s">
        <v>3776</v>
      </c>
    </row>
    <row r="3115" spans="2:7" x14ac:dyDescent="0.3">
      <c r="B3115" s="18" t="s">
        <v>517</v>
      </c>
      <c r="C3115" s="19" t="s">
        <v>517</v>
      </c>
      <c r="D3115" s="644" t="s">
        <v>3333</v>
      </c>
      <c r="E3115" s="644" t="s">
        <v>3333</v>
      </c>
      <c r="F3115" s="4">
        <v>0</v>
      </c>
      <c r="G3115" s="4">
        <v>0</v>
      </c>
    </row>
    <row r="3116" spans="2:7" x14ac:dyDescent="0.3">
      <c r="B3116" s="643" t="s">
        <v>517</v>
      </c>
      <c r="C3116" s="643" t="s">
        <v>517</v>
      </c>
      <c r="D3116" s="643" t="s">
        <v>517</v>
      </c>
      <c r="E3116" s="643" t="s">
        <v>517</v>
      </c>
      <c r="F3116" s="4" t="s">
        <v>517</v>
      </c>
      <c r="G3116" s="4" t="s">
        <v>517</v>
      </c>
    </row>
    <row r="3117" spans="2:7" x14ac:dyDescent="0.3">
      <c r="B3117" s="17" t="s">
        <v>517</v>
      </c>
      <c r="C3117" s="645" t="s">
        <v>3323</v>
      </c>
      <c r="D3117" s="645" t="s">
        <v>3323</v>
      </c>
      <c r="E3117" s="645" t="s">
        <v>3323</v>
      </c>
      <c r="F3117" s="10" t="s">
        <v>97</v>
      </c>
      <c r="G3117" s="10" t="s">
        <v>3777</v>
      </c>
    </row>
    <row r="3118" spans="2:7" x14ac:dyDescent="0.3">
      <c r="B3118" s="18" t="s">
        <v>517</v>
      </c>
      <c r="C3118" s="19" t="s">
        <v>517</v>
      </c>
      <c r="D3118" s="644" t="s">
        <v>3334</v>
      </c>
      <c r="E3118" s="644" t="s">
        <v>3334</v>
      </c>
      <c r="F3118" s="4" t="s">
        <v>2673</v>
      </c>
      <c r="G3118" s="4" t="s">
        <v>3778</v>
      </c>
    </row>
    <row r="3119" spans="2:7" x14ac:dyDescent="0.3">
      <c r="B3119" s="18" t="s">
        <v>517</v>
      </c>
      <c r="C3119" s="19" t="s">
        <v>517</v>
      </c>
      <c r="D3119" s="644" t="s">
        <v>3335</v>
      </c>
      <c r="E3119" s="644" t="s">
        <v>3335</v>
      </c>
      <c r="F3119" s="4" t="s">
        <v>2679</v>
      </c>
      <c r="G3119" s="4" t="s">
        <v>3779</v>
      </c>
    </row>
    <row r="3120" spans="2:7" x14ac:dyDescent="0.3">
      <c r="B3120" s="18" t="s">
        <v>517</v>
      </c>
      <c r="C3120" s="19" t="s">
        <v>517</v>
      </c>
      <c r="D3120" s="644" t="s">
        <v>3336</v>
      </c>
      <c r="E3120" s="644" t="s">
        <v>3336</v>
      </c>
      <c r="F3120" s="4" t="s">
        <v>2689</v>
      </c>
      <c r="G3120" s="4" t="s">
        <v>3780</v>
      </c>
    </row>
    <row r="3121" spans="2:7" x14ac:dyDescent="0.3">
      <c r="B3121" s="18" t="s">
        <v>517</v>
      </c>
      <c r="C3121" s="19" t="s">
        <v>517</v>
      </c>
      <c r="D3121" s="644" t="s">
        <v>3337</v>
      </c>
      <c r="E3121" s="644" t="s">
        <v>3337</v>
      </c>
      <c r="F3121" s="4">
        <v>0</v>
      </c>
      <c r="G3121" s="4">
        <v>0</v>
      </c>
    </row>
    <row r="3122" spans="2:7" x14ac:dyDescent="0.3">
      <c r="B3122" s="18" t="s">
        <v>517</v>
      </c>
      <c r="C3122" s="19" t="s">
        <v>517</v>
      </c>
      <c r="D3122" s="644" t="s">
        <v>3338</v>
      </c>
      <c r="E3122" s="644" t="s">
        <v>3338</v>
      </c>
      <c r="F3122" s="4">
        <v>0</v>
      </c>
      <c r="G3122" s="4">
        <v>0</v>
      </c>
    </row>
    <row r="3123" spans="2:7" x14ac:dyDescent="0.3">
      <c r="B3123" s="18" t="s">
        <v>517</v>
      </c>
      <c r="C3123" s="19" t="s">
        <v>517</v>
      </c>
      <c r="D3123" s="644" t="s">
        <v>3339</v>
      </c>
      <c r="E3123" s="644" t="s">
        <v>3339</v>
      </c>
      <c r="F3123" s="4">
        <v>0</v>
      </c>
      <c r="G3123" s="4">
        <v>0</v>
      </c>
    </row>
    <row r="3124" spans="2:7" x14ac:dyDescent="0.3">
      <c r="B3124" s="18" t="s">
        <v>517</v>
      </c>
      <c r="C3124" s="19" t="s">
        <v>517</v>
      </c>
      <c r="D3124" s="644" t="s">
        <v>3340</v>
      </c>
      <c r="E3124" s="644" t="s">
        <v>3340</v>
      </c>
      <c r="F3124" s="4">
        <v>0</v>
      </c>
      <c r="G3124" s="4">
        <v>0</v>
      </c>
    </row>
    <row r="3125" spans="2:7" x14ac:dyDescent="0.3">
      <c r="B3125" s="18" t="s">
        <v>517</v>
      </c>
      <c r="C3125" s="19" t="s">
        <v>517</v>
      </c>
      <c r="D3125" s="644" t="s">
        <v>3341</v>
      </c>
      <c r="E3125" s="644" t="s">
        <v>3341</v>
      </c>
      <c r="F3125" s="4">
        <v>0</v>
      </c>
      <c r="G3125" s="4">
        <v>0</v>
      </c>
    </row>
    <row r="3126" spans="2:7" x14ac:dyDescent="0.3">
      <c r="B3126" s="18" t="s">
        <v>517</v>
      </c>
      <c r="C3126" s="19" t="s">
        <v>517</v>
      </c>
      <c r="D3126" s="644" t="s">
        <v>3342</v>
      </c>
      <c r="E3126" s="644" t="s">
        <v>3342</v>
      </c>
      <c r="F3126" s="4">
        <v>0</v>
      </c>
      <c r="G3126" s="4">
        <v>0</v>
      </c>
    </row>
    <row r="3127" spans="2:7" x14ac:dyDescent="0.3">
      <c r="B3127" s="18" t="s">
        <v>517</v>
      </c>
      <c r="C3127" s="19" t="s">
        <v>517</v>
      </c>
      <c r="D3127" s="644" t="s">
        <v>3343</v>
      </c>
      <c r="E3127" s="644" t="s">
        <v>3343</v>
      </c>
      <c r="F3127" s="4">
        <v>0</v>
      </c>
      <c r="G3127" s="4">
        <v>0</v>
      </c>
    </row>
    <row r="3128" spans="2:7" x14ac:dyDescent="0.3">
      <c r="B3128" s="18" t="s">
        <v>517</v>
      </c>
      <c r="C3128" s="19" t="s">
        <v>517</v>
      </c>
      <c r="D3128" s="644" t="s">
        <v>3344</v>
      </c>
      <c r="E3128" s="644" t="s">
        <v>3344</v>
      </c>
      <c r="F3128" s="4">
        <v>0</v>
      </c>
      <c r="G3128" s="4">
        <v>0</v>
      </c>
    </row>
    <row r="3129" spans="2:7" x14ac:dyDescent="0.3">
      <c r="B3129" s="18" t="s">
        <v>517</v>
      </c>
      <c r="C3129" s="19" t="s">
        <v>517</v>
      </c>
      <c r="D3129" s="644" t="s">
        <v>3345</v>
      </c>
      <c r="E3129" s="644" t="s">
        <v>3345</v>
      </c>
      <c r="F3129" s="4">
        <v>0</v>
      </c>
      <c r="G3129" s="4">
        <v>0</v>
      </c>
    </row>
    <row r="3130" spans="2:7" x14ac:dyDescent="0.3">
      <c r="B3130" s="18" t="s">
        <v>517</v>
      </c>
      <c r="C3130" s="19" t="s">
        <v>517</v>
      </c>
      <c r="D3130" s="644" t="s">
        <v>3346</v>
      </c>
      <c r="E3130" s="644" t="s">
        <v>3346</v>
      </c>
      <c r="F3130" s="4">
        <v>0</v>
      </c>
      <c r="G3130" s="4">
        <v>0</v>
      </c>
    </row>
    <row r="3131" spans="2:7" x14ac:dyDescent="0.3">
      <c r="B3131" s="18" t="s">
        <v>517</v>
      </c>
      <c r="C3131" s="19" t="s">
        <v>517</v>
      </c>
      <c r="D3131" s="644" t="s">
        <v>3347</v>
      </c>
      <c r="E3131" s="644" t="s">
        <v>3347</v>
      </c>
      <c r="F3131" s="4">
        <v>0</v>
      </c>
      <c r="G3131" s="4">
        <v>0</v>
      </c>
    </row>
    <row r="3132" spans="2:7" x14ac:dyDescent="0.3">
      <c r="B3132" s="18" t="s">
        <v>517</v>
      </c>
      <c r="C3132" s="19" t="s">
        <v>517</v>
      </c>
      <c r="D3132" s="644" t="s">
        <v>3348</v>
      </c>
      <c r="E3132" s="644" t="s">
        <v>3348</v>
      </c>
      <c r="F3132" s="4">
        <v>0</v>
      </c>
      <c r="G3132" s="4">
        <v>0</v>
      </c>
    </row>
    <row r="3133" spans="2:7" x14ac:dyDescent="0.3">
      <c r="B3133" s="18" t="s">
        <v>517</v>
      </c>
      <c r="C3133" s="19" t="s">
        <v>517</v>
      </c>
      <c r="D3133" s="644" t="s">
        <v>3349</v>
      </c>
      <c r="E3133" s="644" t="s">
        <v>3349</v>
      </c>
      <c r="F3133" s="4">
        <v>0</v>
      </c>
      <c r="G3133" s="4">
        <v>0</v>
      </c>
    </row>
    <row r="3134" spans="2:7" x14ac:dyDescent="0.3">
      <c r="B3134" s="642" t="s">
        <v>3313</v>
      </c>
      <c r="C3134" s="642" t="s">
        <v>3313</v>
      </c>
      <c r="D3134" s="642" t="s">
        <v>3313</v>
      </c>
      <c r="E3134" s="642" t="s">
        <v>3313</v>
      </c>
      <c r="F3134" s="10">
        <v>0</v>
      </c>
      <c r="G3134" s="10" t="s">
        <v>2497</v>
      </c>
    </row>
    <row r="3135" spans="2:7" x14ac:dyDescent="0.3">
      <c r="B3135" s="643" t="s">
        <v>517</v>
      </c>
      <c r="C3135" s="643" t="s">
        <v>517</v>
      </c>
      <c r="D3135" s="643" t="s">
        <v>517</v>
      </c>
      <c r="E3135" s="643" t="s">
        <v>517</v>
      </c>
      <c r="F3135" s="4" t="s">
        <v>517</v>
      </c>
      <c r="G3135" s="4" t="s">
        <v>517</v>
      </c>
    </row>
    <row r="3136" spans="2:7" x14ac:dyDescent="0.3">
      <c r="B3136" s="642" t="s">
        <v>3314</v>
      </c>
      <c r="C3136" s="642" t="s">
        <v>3314</v>
      </c>
      <c r="D3136" s="642" t="s">
        <v>3314</v>
      </c>
      <c r="E3136" s="642" t="s">
        <v>3314</v>
      </c>
      <c r="F3136" s="10" t="s">
        <v>517</v>
      </c>
      <c r="G3136" s="10" t="s">
        <v>517</v>
      </c>
    </row>
    <row r="3137" spans="2:7" x14ac:dyDescent="0.3">
      <c r="B3137" s="17" t="s">
        <v>517</v>
      </c>
      <c r="C3137" s="645" t="s">
        <v>3322</v>
      </c>
      <c r="D3137" s="645" t="s">
        <v>3322</v>
      </c>
      <c r="E3137" s="645" t="s">
        <v>3322</v>
      </c>
      <c r="F3137" s="10">
        <v>0</v>
      </c>
      <c r="G3137" s="10">
        <v>0</v>
      </c>
    </row>
    <row r="3138" spans="2:7" x14ac:dyDescent="0.3">
      <c r="B3138" s="18" t="s">
        <v>517</v>
      </c>
      <c r="C3138" s="19" t="s">
        <v>517</v>
      </c>
      <c r="D3138" s="644" t="s">
        <v>3350</v>
      </c>
      <c r="E3138" s="644" t="s">
        <v>3350</v>
      </c>
      <c r="F3138" s="4">
        <v>0</v>
      </c>
      <c r="G3138" s="4">
        <v>0</v>
      </c>
    </row>
    <row r="3139" spans="2:7" x14ac:dyDescent="0.3">
      <c r="B3139" s="18" t="s">
        <v>517</v>
      </c>
      <c r="C3139" s="19" t="s">
        <v>517</v>
      </c>
      <c r="D3139" s="644" t="s">
        <v>3351</v>
      </c>
      <c r="E3139" s="644" t="s">
        <v>3351</v>
      </c>
      <c r="F3139" s="4">
        <v>0</v>
      </c>
      <c r="G3139" s="4">
        <v>0</v>
      </c>
    </row>
    <row r="3140" spans="2:7" x14ac:dyDescent="0.3">
      <c r="B3140" s="18" t="s">
        <v>517</v>
      </c>
      <c r="C3140" s="19" t="s">
        <v>517</v>
      </c>
      <c r="D3140" s="644" t="s">
        <v>3352</v>
      </c>
      <c r="E3140" s="644" t="s">
        <v>3352</v>
      </c>
      <c r="F3140" s="4">
        <v>0</v>
      </c>
      <c r="G3140" s="4">
        <v>0</v>
      </c>
    </row>
    <row r="3141" spans="2:7" x14ac:dyDescent="0.3">
      <c r="B3141" s="643" t="s">
        <v>517</v>
      </c>
      <c r="C3141" s="643" t="s">
        <v>517</v>
      </c>
      <c r="D3141" s="643" t="s">
        <v>517</v>
      </c>
      <c r="E3141" s="643" t="s">
        <v>517</v>
      </c>
      <c r="F3141" s="4" t="s">
        <v>517</v>
      </c>
      <c r="G3141" s="4" t="s">
        <v>517</v>
      </c>
    </row>
    <row r="3142" spans="2:7" x14ac:dyDescent="0.3">
      <c r="B3142" s="17" t="s">
        <v>517</v>
      </c>
      <c r="C3142" s="645" t="s">
        <v>3323</v>
      </c>
      <c r="D3142" s="645" t="s">
        <v>3323</v>
      </c>
      <c r="E3142" s="645" t="s">
        <v>3323</v>
      </c>
      <c r="F3142" s="10">
        <v>0</v>
      </c>
      <c r="G3142" s="10" t="s">
        <v>2497</v>
      </c>
    </row>
    <row r="3143" spans="2:7" x14ac:dyDescent="0.3">
      <c r="B3143" s="18" t="s">
        <v>517</v>
      </c>
      <c r="C3143" s="19" t="s">
        <v>517</v>
      </c>
      <c r="D3143" s="644" t="s">
        <v>3350</v>
      </c>
      <c r="E3143" s="644" t="s">
        <v>3350</v>
      </c>
      <c r="F3143" s="4">
        <v>0</v>
      </c>
      <c r="G3143" s="4" t="s">
        <v>2497</v>
      </c>
    </row>
    <row r="3144" spans="2:7" x14ac:dyDescent="0.3">
      <c r="B3144" s="18" t="s">
        <v>517</v>
      </c>
      <c r="C3144" s="19" t="s">
        <v>517</v>
      </c>
      <c r="D3144" s="644" t="s">
        <v>3351</v>
      </c>
      <c r="E3144" s="644" t="s">
        <v>3351</v>
      </c>
      <c r="F3144" s="4">
        <v>0</v>
      </c>
      <c r="G3144" s="4">
        <v>0</v>
      </c>
    </row>
    <row r="3145" spans="2:7" x14ac:dyDescent="0.3">
      <c r="B3145" s="18" t="s">
        <v>517</v>
      </c>
      <c r="C3145" s="19" t="s">
        <v>517</v>
      </c>
      <c r="D3145" s="644" t="s">
        <v>3353</v>
      </c>
      <c r="E3145" s="644" t="s">
        <v>3353</v>
      </c>
      <c r="F3145" s="4">
        <v>0</v>
      </c>
      <c r="G3145" s="4">
        <v>0</v>
      </c>
    </row>
    <row r="3146" spans="2:7" x14ac:dyDescent="0.3">
      <c r="B3146" s="642" t="s">
        <v>3315</v>
      </c>
      <c r="C3146" s="642" t="s">
        <v>3315</v>
      </c>
      <c r="D3146" s="642" t="s">
        <v>3315</v>
      </c>
      <c r="E3146" s="642" t="s">
        <v>3315</v>
      </c>
      <c r="F3146" s="10">
        <v>0</v>
      </c>
      <c r="G3146" s="10" t="s">
        <v>3781</v>
      </c>
    </row>
    <row r="3147" spans="2:7" x14ac:dyDescent="0.3">
      <c r="B3147" s="643" t="s">
        <v>517</v>
      </c>
      <c r="C3147" s="643" t="s">
        <v>517</v>
      </c>
      <c r="D3147" s="643" t="s">
        <v>517</v>
      </c>
      <c r="E3147" s="643" t="s">
        <v>517</v>
      </c>
      <c r="F3147" s="4" t="s">
        <v>517</v>
      </c>
      <c r="G3147" s="4" t="s">
        <v>517</v>
      </c>
    </row>
    <row r="3148" spans="2:7" x14ac:dyDescent="0.3">
      <c r="B3148" s="642" t="s">
        <v>3316</v>
      </c>
      <c r="C3148" s="642" t="s">
        <v>3316</v>
      </c>
      <c r="D3148" s="642" t="s">
        <v>3316</v>
      </c>
      <c r="E3148" s="642" t="s">
        <v>3316</v>
      </c>
      <c r="F3148" s="10" t="s">
        <v>517</v>
      </c>
      <c r="G3148" s="10" t="s">
        <v>517</v>
      </c>
    </row>
    <row r="3149" spans="2:7" x14ac:dyDescent="0.3">
      <c r="B3149" s="17" t="s">
        <v>517</v>
      </c>
      <c r="C3149" s="645" t="s">
        <v>3322</v>
      </c>
      <c r="D3149" s="645" t="s">
        <v>3322</v>
      </c>
      <c r="E3149" s="645" t="s">
        <v>3322</v>
      </c>
      <c r="F3149" s="10">
        <v>0</v>
      </c>
      <c r="G3149" s="10">
        <v>0</v>
      </c>
    </row>
    <row r="3150" spans="2:7" x14ac:dyDescent="0.3">
      <c r="B3150" s="18" t="s">
        <v>517</v>
      </c>
      <c r="C3150" s="19" t="s">
        <v>517</v>
      </c>
      <c r="D3150" s="644" t="s">
        <v>3354</v>
      </c>
      <c r="E3150" s="644" t="s">
        <v>3354</v>
      </c>
      <c r="F3150" s="4">
        <v>0</v>
      </c>
      <c r="G3150" s="4">
        <v>0</v>
      </c>
    </row>
    <row r="3151" spans="2:7" x14ac:dyDescent="0.3">
      <c r="B3151" s="18" t="s">
        <v>517</v>
      </c>
      <c r="C3151" s="19" t="s">
        <v>517</v>
      </c>
      <c r="D3151" s="19" t="s">
        <v>517</v>
      </c>
      <c r="E3151" s="20" t="s">
        <v>3358</v>
      </c>
      <c r="F3151" s="4">
        <v>0</v>
      </c>
      <c r="G3151" s="4">
        <v>0</v>
      </c>
    </row>
    <row r="3152" spans="2:7" x14ac:dyDescent="0.3">
      <c r="B3152" s="18" t="s">
        <v>517</v>
      </c>
      <c r="C3152" s="19" t="s">
        <v>517</v>
      </c>
      <c r="D3152" s="19" t="s">
        <v>517</v>
      </c>
      <c r="E3152" s="20" t="s">
        <v>3359</v>
      </c>
      <c r="F3152" s="4">
        <v>0</v>
      </c>
      <c r="G3152" s="4">
        <v>0</v>
      </c>
    </row>
    <row r="3153" spans="2:7" x14ac:dyDescent="0.3">
      <c r="B3153" s="18" t="s">
        <v>517</v>
      </c>
      <c r="C3153" s="19" t="s">
        <v>517</v>
      </c>
      <c r="D3153" s="644" t="s">
        <v>3355</v>
      </c>
      <c r="E3153" s="644" t="s">
        <v>3355</v>
      </c>
      <c r="F3153" s="4">
        <v>0</v>
      </c>
      <c r="G3153" s="4">
        <v>0</v>
      </c>
    </row>
    <row r="3154" spans="2:7" x14ac:dyDescent="0.3">
      <c r="B3154" s="643" t="s">
        <v>517</v>
      </c>
      <c r="C3154" s="643" t="s">
        <v>517</v>
      </c>
      <c r="D3154" s="643" t="s">
        <v>517</v>
      </c>
      <c r="E3154" s="643" t="s">
        <v>517</v>
      </c>
      <c r="F3154" s="4" t="s">
        <v>517</v>
      </c>
      <c r="G3154" s="4" t="s">
        <v>517</v>
      </c>
    </row>
    <row r="3155" spans="2:7" x14ac:dyDescent="0.3">
      <c r="B3155" s="17" t="s">
        <v>517</v>
      </c>
      <c r="C3155" s="645" t="s">
        <v>3323</v>
      </c>
      <c r="D3155" s="645" t="s">
        <v>3323</v>
      </c>
      <c r="E3155" s="645" t="s">
        <v>3323</v>
      </c>
      <c r="F3155" s="10">
        <v>0</v>
      </c>
      <c r="G3155" s="10">
        <v>0</v>
      </c>
    </row>
    <row r="3156" spans="2:7" x14ac:dyDescent="0.3">
      <c r="B3156" s="18" t="s">
        <v>517</v>
      </c>
      <c r="C3156" s="19" t="s">
        <v>517</v>
      </c>
      <c r="D3156" s="644" t="s">
        <v>3356</v>
      </c>
      <c r="E3156" s="644" t="s">
        <v>3356</v>
      </c>
      <c r="F3156" s="4">
        <v>0</v>
      </c>
      <c r="G3156" s="4">
        <v>0</v>
      </c>
    </row>
    <row r="3157" spans="2:7" x14ac:dyDescent="0.3">
      <c r="B3157" s="18" t="s">
        <v>517</v>
      </c>
      <c r="C3157" s="19" t="s">
        <v>517</v>
      </c>
      <c r="D3157" s="19" t="s">
        <v>517</v>
      </c>
      <c r="E3157" s="20" t="s">
        <v>3358</v>
      </c>
      <c r="F3157" s="4">
        <v>0</v>
      </c>
      <c r="G3157" s="4">
        <v>0</v>
      </c>
    </row>
    <row r="3158" spans="2:7" x14ac:dyDescent="0.3">
      <c r="B3158" s="18" t="s">
        <v>517</v>
      </c>
      <c r="C3158" s="19" t="s">
        <v>517</v>
      </c>
      <c r="D3158" s="19" t="s">
        <v>517</v>
      </c>
      <c r="E3158" s="20" t="s">
        <v>3359</v>
      </c>
      <c r="F3158" s="4">
        <v>0</v>
      </c>
      <c r="G3158" s="4">
        <v>0</v>
      </c>
    </row>
    <row r="3159" spans="2:7" x14ac:dyDescent="0.3">
      <c r="B3159" s="18" t="s">
        <v>517</v>
      </c>
      <c r="C3159" s="19" t="s">
        <v>517</v>
      </c>
      <c r="D3159" s="644" t="s">
        <v>3357</v>
      </c>
      <c r="E3159" s="644" t="s">
        <v>3357</v>
      </c>
      <c r="F3159" s="4">
        <v>0</v>
      </c>
      <c r="G3159" s="4">
        <v>0</v>
      </c>
    </row>
    <row r="3160" spans="2:7" x14ac:dyDescent="0.3">
      <c r="B3160" s="642" t="s">
        <v>3317</v>
      </c>
      <c r="C3160" s="642" t="s">
        <v>3317</v>
      </c>
      <c r="D3160" s="642" t="s">
        <v>3317</v>
      </c>
      <c r="E3160" s="642" t="s">
        <v>3317</v>
      </c>
      <c r="F3160" s="10">
        <v>0</v>
      </c>
      <c r="G3160" s="10">
        <v>0</v>
      </c>
    </row>
    <row r="3161" spans="2:7" x14ac:dyDescent="0.3">
      <c r="B3161" s="643" t="s">
        <v>517</v>
      </c>
      <c r="C3161" s="643" t="s">
        <v>517</v>
      </c>
      <c r="D3161" s="643" t="s">
        <v>517</v>
      </c>
      <c r="E3161" s="643" t="s">
        <v>517</v>
      </c>
      <c r="F3161" s="4" t="s">
        <v>517</v>
      </c>
      <c r="G3161" s="4" t="s">
        <v>517</v>
      </c>
    </row>
    <row r="3162" spans="2:7" x14ac:dyDescent="0.3">
      <c r="B3162" s="642" t="s">
        <v>3318</v>
      </c>
      <c r="C3162" s="642" t="s">
        <v>3318</v>
      </c>
      <c r="D3162" s="642" t="s">
        <v>3318</v>
      </c>
      <c r="E3162" s="642" t="s">
        <v>3318</v>
      </c>
      <c r="F3162" s="10">
        <v>0</v>
      </c>
      <c r="G3162" s="10">
        <v>0</v>
      </c>
    </row>
    <row r="3163" spans="2:7" x14ac:dyDescent="0.3">
      <c r="B3163" s="643" t="s">
        <v>517</v>
      </c>
      <c r="C3163" s="643" t="s">
        <v>517</v>
      </c>
      <c r="D3163" s="643" t="s">
        <v>517</v>
      </c>
      <c r="E3163" s="643" t="s">
        <v>517</v>
      </c>
      <c r="F3163" s="4" t="s">
        <v>517</v>
      </c>
      <c r="G3163" s="4" t="s">
        <v>517</v>
      </c>
    </row>
    <row r="3164" spans="2:7" x14ac:dyDescent="0.3">
      <c r="B3164" s="642" t="s">
        <v>3319</v>
      </c>
      <c r="C3164" s="642" t="s">
        <v>3319</v>
      </c>
      <c r="D3164" s="642" t="s">
        <v>3319</v>
      </c>
      <c r="E3164" s="642" t="s">
        <v>3319</v>
      </c>
      <c r="F3164" s="10">
        <v>0</v>
      </c>
      <c r="G3164" s="10">
        <v>0</v>
      </c>
    </row>
    <row r="3165" spans="2:7" x14ac:dyDescent="0.3">
      <c r="B3165" s="643" t="s">
        <v>517</v>
      </c>
      <c r="C3165" s="643" t="s">
        <v>517</v>
      </c>
      <c r="D3165" s="643" t="s">
        <v>517</v>
      </c>
      <c r="E3165" s="643" t="s">
        <v>517</v>
      </c>
      <c r="F3165" s="4" t="s">
        <v>517</v>
      </c>
      <c r="G3165" s="4" t="s">
        <v>517</v>
      </c>
    </row>
    <row r="3166" spans="2:7" x14ac:dyDescent="0.3">
      <c r="B3166" s="642" t="s">
        <v>3320</v>
      </c>
      <c r="C3166" s="642" t="s">
        <v>3320</v>
      </c>
      <c r="D3166" s="642" t="s">
        <v>3320</v>
      </c>
      <c r="E3166" s="642" t="s">
        <v>3320</v>
      </c>
      <c r="F3166" s="10">
        <v>0</v>
      </c>
      <c r="G3166" s="10">
        <v>0</v>
      </c>
    </row>
    <row r="3167" spans="2:7" x14ac:dyDescent="0.3">
      <c r="B3167" s="643" t="s">
        <v>517</v>
      </c>
      <c r="C3167" s="643" t="s">
        <v>517</v>
      </c>
      <c r="D3167" s="643" t="s">
        <v>517</v>
      </c>
      <c r="E3167" s="643" t="s">
        <v>517</v>
      </c>
      <c r="F3167" s="4" t="s">
        <v>517</v>
      </c>
      <c r="G3167" s="4" t="s">
        <v>517</v>
      </c>
    </row>
    <row r="3168" spans="2:7" x14ac:dyDescent="0.3">
      <c r="B3168" s="21" t="s">
        <v>517</v>
      </c>
      <c r="C3168" s="21" t="s">
        <v>517</v>
      </c>
      <c r="D3168" s="21" t="s">
        <v>517</v>
      </c>
      <c r="E3168" s="21" t="s">
        <v>517</v>
      </c>
      <c r="F3168" s="24" t="s">
        <v>517</v>
      </c>
      <c r="G3168" s="24" t="s">
        <v>517</v>
      </c>
    </row>
    <row r="3169" spans="2:8" x14ac:dyDescent="0.3">
      <c r="B3169" s="22" t="s">
        <v>517</v>
      </c>
      <c r="C3169" s="22" t="s">
        <v>517</v>
      </c>
      <c r="D3169" s="22" t="s">
        <v>517</v>
      </c>
      <c r="E3169" s="22" t="s">
        <v>517</v>
      </c>
      <c r="F3169" s="25" t="s">
        <v>517</v>
      </c>
      <c r="G3169" s="25" t="s">
        <v>517</v>
      </c>
    </row>
    <row r="3170" spans="2:8" x14ac:dyDescent="0.3">
      <c r="B3170" s="23" t="s">
        <v>517</v>
      </c>
      <c r="C3170" s="23" t="s">
        <v>517</v>
      </c>
      <c r="D3170" s="23" t="s">
        <v>517</v>
      </c>
      <c r="E3170" s="23" t="s">
        <v>517</v>
      </c>
      <c r="F3170" s="26" t="s">
        <v>517</v>
      </c>
      <c r="G3170" s="26" t="s">
        <v>517</v>
      </c>
    </row>
    <row r="3171" spans="2:8" x14ac:dyDescent="0.3">
      <c r="B3171" s="646" t="s">
        <v>45</v>
      </c>
      <c r="C3171" s="646" t="s">
        <v>45</v>
      </c>
      <c r="D3171" s="646" t="s">
        <v>45</v>
      </c>
      <c r="E3171" s="646" t="s">
        <v>45</v>
      </c>
      <c r="F3171" s="646" t="s">
        <v>45</v>
      </c>
      <c r="G3171" s="646" t="s">
        <v>45</v>
      </c>
      <c r="H3171" s="27"/>
    </row>
    <row r="3172" spans="2:8" x14ac:dyDescent="0.3">
      <c r="B3172" s="647" t="s">
        <v>3308</v>
      </c>
      <c r="C3172" s="647" t="s">
        <v>3308</v>
      </c>
      <c r="D3172" s="647" t="s">
        <v>3308</v>
      </c>
      <c r="E3172" s="647" t="s">
        <v>3308</v>
      </c>
      <c r="F3172" s="647" t="s">
        <v>3308</v>
      </c>
      <c r="G3172" s="647" t="s">
        <v>3308</v>
      </c>
      <c r="H3172" s="27"/>
    </row>
    <row r="3173" spans="2:8" x14ac:dyDescent="0.3">
      <c r="B3173" s="647" t="s">
        <v>3309</v>
      </c>
      <c r="C3173" s="647" t="s">
        <v>3309</v>
      </c>
      <c r="D3173" s="647" t="s">
        <v>3309</v>
      </c>
      <c r="E3173" s="647" t="s">
        <v>3309</v>
      </c>
      <c r="F3173" s="647" t="s">
        <v>3309</v>
      </c>
      <c r="G3173" s="647" t="s">
        <v>3309</v>
      </c>
      <c r="H3173" s="27"/>
    </row>
    <row r="3174" spans="2:8" x14ac:dyDescent="0.3">
      <c r="B3174" s="648" t="s">
        <v>3310</v>
      </c>
      <c r="C3174" s="648" t="s">
        <v>3310</v>
      </c>
      <c r="D3174" s="648" t="s">
        <v>3310</v>
      </c>
      <c r="E3174" s="648" t="s">
        <v>3310</v>
      </c>
      <c r="F3174" s="648" t="s">
        <v>3310</v>
      </c>
      <c r="G3174" s="648" t="s">
        <v>3310</v>
      </c>
      <c r="H3174" s="27"/>
    </row>
    <row r="3175" spans="2:8" x14ac:dyDescent="0.3">
      <c r="B3175" s="641" t="s">
        <v>3311</v>
      </c>
      <c r="C3175" s="641" t="s">
        <v>3311</v>
      </c>
      <c r="D3175" s="641" t="s">
        <v>3311</v>
      </c>
      <c r="E3175" s="641" t="s">
        <v>3311</v>
      </c>
      <c r="F3175" s="14">
        <v>2026</v>
      </c>
      <c r="G3175" s="14">
        <v>2025</v>
      </c>
    </row>
    <row r="3176" spans="2:8" x14ac:dyDescent="0.3">
      <c r="B3176" s="642" t="s">
        <v>3312</v>
      </c>
      <c r="C3176" s="642" t="s">
        <v>3312</v>
      </c>
      <c r="D3176" s="642" t="s">
        <v>3312</v>
      </c>
      <c r="E3176" s="642" t="s">
        <v>3312</v>
      </c>
      <c r="F3176" s="10" t="s">
        <v>517</v>
      </c>
      <c r="G3176" s="10" t="s">
        <v>517</v>
      </c>
    </row>
    <row r="3177" spans="2:8" x14ac:dyDescent="0.3">
      <c r="B3177" s="17" t="s">
        <v>517</v>
      </c>
      <c r="C3177" s="645" t="s">
        <v>3322</v>
      </c>
      <c r="D3177" s="645" t="s">
        <v>3322</v>
      </c>
      <c r="E3177" s="645" t="s">
        <v>3322</v>
      </c>
      <c r="F3177" s="10" t="s">
        <v>98</v>
      </c>
      <c r="G3177" s="10" t="s">
        <v>3782</v>
      </c>
    </row>
    <row r="3178" spans="2:8" x14ac:dyDescent="0.3">
      <c r="B3178" s="18" t="s">
        <v>517</v>
      </c>
      <c r="C3178" s="19" t="s">
        <v>517</v>
      </c>
      <c r="D3178" s="644" t="s">
        <v>3324</v>
      </c>
      <c r="E3178" s="644" t="s">
        <v>3324</v>
      </c>
      <c r="F3178" s="4">
        <v>0</v>
      </c>
      <c r="G3178" s="4">
        <v>0</v>
      </c>
    </row>
    <row r="3179" spans="2:8" x14ac:dyDescent="0.3">
      <c r="B3179" s="18" t="s">
        <v>517</v>
      </c>
      <c r="C3179" s="19" t="s">
        <v>517</v>
      </c>
      <c r="D3179" s="644" t="s">
        <v>3325</v>
      </c>
      <c r="E3179" s="644" t="s">
        <v>3325</v>
      </c>
      <c r="F3179" s="4">
        <v>0</v>
      </c>
      <c r="G3179" s="4">
        <v>0</v>
      </c>
    </row>
    <row r="3180" spans="2:8" x14ac:dyDescent="0.3">
      <c r="B3180" s="18" t="s">
        <v>517</v>
      </c>
      <c r="C3180" s="19" t="s">
        <v>517</v>
      </c>
      <c r="D3180" s="644" t="s">
        <v>3326</v>
      </c>
      <c r="E3180" s="644" t="s">
        <v>3326</v>
      </c>
      <c r="F3180" s="4">
        <v>0</v>
      </c>
      <c r="G3180" s="4">
        <v>0</v>
      </c>
    </row>
    <row r="3181" spans="2:8" x14ac:dyDescent="0.3">
      <c r="B3181" s="18" t="s">
        <v>517</v>
      </c>
      <c r="C3181" s="19" t="s">
        <v>517</v>
      </c>
      <c r="D3181" s="644" t="s">
        <v>3327</v>
      </c>
      <c r="E3181" s="644" t="s">
        <v>3327</v>
      </c>
      <c r="F3181" s="4">
        <v>0</v>
      </c>
      <c r="G3181" s="4">
        <v>0</v>
      </c>
    </row>
    <row r="3182" spans="2:8" x14ac:dyDescent="0.3">
      <c r="B3182" s="18" t="s">
        <v>517</v>
      </c>
      <c r="C3182" s="19" t="s">
        <v>517</v>
      </c>
      <c r="D3182" s="644" t="s">
        <v>3328</v>
      </c>
      <c r="E3182" s="644" t="s">
        <v>3328</v>
      </c>
      <c r="F3182" s="4">
        <v>0</v>
      </c>
      <c r="G3182" s="4">
        <v>0</v>
      </c>
    </row>
    <row r="3183" spans="2:8" x14ac:dyDescent="0.3">
      <c r="B3183" s="18" t="s">
        <v>517</v>
      </c>
      <c r="C3183" s="19" t="s">
        <v>517</v>
      </c>
      <c r="D3183" s="644" t="s">
        <v>3329</v>
      </c>
      <c r="E3183" s="644" t="s">
        <v>3329</v>
      </c>
      <c r="F3183" s="4">
        <v>0</v>
      </c>
      <c r="G3183" s="4">
        <v>0</v>
      </c>
    </row>
    <row r="3184" spans="2:8" x14ac:dyDescent="0.3">
      <c r="B3184" s="18" t="s">
        <v>517</v>
      </c>
      <c r="C3184" s="19" t="s">
        <v>517</v>
      </c>
      <c r="D3184" s="644" t="s">
        <v>3330</v>
      </c>
      <c r="E3184" s="644" t="s">
        <v>3330</v>
      </c>
      <c r="F3184" s="4" t="s">
        <v>3465</v>
      </c>
      <c r="G3184" s="4" t="s">
        <v>3783</v>
      </c>
    </row>
    <row r="3185" spans="2:7" x14ac:dyDescent="0.3">
      <c r="B3185" s="18" t="s">
        <v>517</v>
      </c>
      <c r="C3185" s="19" t="s">
        <v>517</v>
      </c>
      <c r="D3185" s="644" t="s">
        <v>3331</v>
      </c>
      <c r="E3185" s="644" t="s">
        <v>3331</v>
      </c>
      <c r="F3185" s="4">
        <v>0</v>
      </c>
      <c r="G3185" s="4">
        <v>0</v>
      </c>
    </row>
    <row r="3186" spans="2:7" x14ac:dyDescent="0.3">
      <c r="B3186" s="18" t="s">
        <v>517</v>
      </c>
      <c r="C3186" s="19" t="s">
        <v>517</v>
      </c>
      <c r="D3186" s="644" t="s">
        <v>3332</v>
      </c>
      <c r="E3186" s="644" t="s">
        <v>3332</v>
      </c>
      <c r="F3186" s="4" t="s">
        <v>3466</v>
      </c>
      <c r="G3186" s="4" t="s">
        <v>3784</v>
      </c>
    </row>
    <row r="3187" spans="2:7" x14ac:dyDescent="0.3">
      <c r="B3187" s="18" t="s">
        <v>517</v>
      </c>
      <c r="C3187" s="19" t="s">
        <v>517</v>
      </c>
      <c r="D3187" s="644" t="s">
        <v>3333</v>
      </c>
      <c r="E3187" s="644" t="s">
        <v>3333</v>
      </c>
      <c r="F3187" s="4">
        <v>0</v>
      </c>
      <c r="G3187" s="4">
        <v>0</v>
      </c>
    </row>
    <row r="3188" spans="2:7" x14ac:dyDescent="0.3">
      <c r="B3188" s="643" t="s">
        <v>517</v>
      </c>
      <c r="C3188" s="643" t="s">
        <v>517</v>
      </c>
      <c r="D3188" s="643" t="s">
        <v>517</v>
      </c>
      <c r="E3188" s="643" t="s">
        <v>517</v>
      </c>
      <c r="F3188" s="4" t="s">
        <v>517</v>
      </c>
      <c r="G3188" s="4" t="s">
        <v>517</v>
      </c>
    </row>
    <row r="3189" spans="2:7" x14ac:dyDescent="0.3">
      <c r="B3189" s="17" t="s">
        <v>517</v>
      </c>
      <c r="C3189" s="645" t="s">
        <v>3323</v>
      </c>
      <c r="D3189" s="645" t="s">
        <v>3323</v>
      </c>
      <c r="E3189" s="645" t="s">
        <v>3323</v>
      </c>
      <c r="F3189" s="10" t="s">
        <v>98</v>
      </c>
      <c r="G3189" s="10" t="s">
        <v>3785</v>
      </c>
    </row>
    <row r="3190" spans="2:7" x14ac:dyDescent="0.3">
      <c r="B3190" s="18" t="s">
        <v>517</v>
      </c>
      <c r="C3190" s="19" t="s">
        <v>517</v>
      </c>
      <c r="D3190" s="644" t="s">
        <v>3334</v>
      </c>
      <c r="E3190" s="644" t="s">
        <v>3334</v>
      </c>
      <c r="F3190" s="4" t="s">
        <v>2714</v>
      </c>
      <c r="G3190" s="4" t="s">
        <v>3786</v>
      </c>
    </row>
    <row r="3191" spans="2:7" x14ac:dyDescent="0.3">
      <c r="B3191" s="18" t="s">
        <v>517</v>
      </c>
      <c r="C3191" s="19" t="s">
        <v>517</v>
      </c>
      <c r="D3191" s="644" t="s">
        <v>3335</v>
      </c>
      <c r="E3191" s="644" t="s">
        <v>3335</v>
      </c>
      <c r="F3191" s="4" t="s">
        <v>2726</v>
      </c>
      <c r="G3191" s="4" t="s">
        <v>3787</v>
      </c>
    </row>
    <row r="3192" spans="2:7" x14ac:dyDescent="0.3">
      <c r="B3192" s="18" t="s">
        <v>517</v>
      </c>
      <c r="C3192" s="19" t="s">
        <v>517</v>
      </c>
      <c r="D3192" s="644" t="s">
        <v>3336</v>
      </c>
      <c r="E3192" s="644" t="s">
        <v>3336</v>
      </c>
      <c r="F3192" s="4" t="s">
        <v>2730</v>
      </c>
      <c r="G3192" s="4" t="s">
        <v>3788</v>
      </c>
    </row>
    <row r="3193" spans="2:7" x14ac:dyDescent="0.3">
      <c r="B3193" s="18" t="s">
        <v>517</v>
      </c>
      <c r="C3193" s="19" t="s">
        <v>517</v>
      </c>
      <c r="D3193" s="644" t="s">
        <v>3337</v>
      </c>
      <c r="E3193" s="644" t="s">
        <v>3337</v>
      </c>
      <c r="F3193" s="4">
        <v>0</v>
      </c>
      <c r="G3193" s="4">
        <v>0</v>
      </c>
    </row>
    <row r="3194" spans="2:7" x14ac:dyDescent="0.3">
      <c r="B3194" s="18" t="s">
        <v>517</v>
      </c>
      <c r="C3194" s="19" t="s">
        <v>517</v>
      </c>
      <c r="D3194" s="644" t="s">
        <v>3338</v>
      </c>
      <c r="E3194" s="644" t="s">
        <v>3338</v>
      </c>
      <c r="F3194" s="4">
        <v>0</v>
      </c>
      <c r="G3194" s="4">
        <v>0</v>
      </c>
    </row>
    <row r="3195" spans="2:7" x14ac:dyDescent="0.3">
      <c r="B3195" s="18" t="s">
        <v>517</v>
      </c>
      <c r="C3195" s="19" t="s">
        <v>517</v>
      </c>
      <c r="D3195" s="644" t="s">
        <v>3339</v>
      </c>
      <c r="E3195" s="644" t="s">
        <v>3339</v>
      </c>
      <c r="F3195" s="4">
        <v>0</v>
      </c>
      <c r="G3195" s="4" t="s">
        <v>483</v>
      </c>
    </row>
    <row r="3196" spans="2:7" x14ac:dyDescent="0.3">
      <c r="B3196" s="18" t="s">
        <v>517</v>
      </c>
      <c r="C3196" s="19" t="s">
        <v>517</v>
      </c>
      <c r="D3196" s="644" t="s">
        <v>3340</v>
      </c>
      <c r="E3196" s="644" t="s">
        <v>3340</v>
      </c>
      <c r="F3196" s="4">
        <v>0</v>
      </c>
      <c r="G3196" s="4" t="s">
        <v>3789</v>
      </c>
    </row>
    <row r="3197" spans="2:7" x14ac:dyDescent="0.3">
      <c r="B3197" s="18" t="s">
        <v>517</v>
      </c>
      <c r="C3197" s="19" t="s">
        <v>517</v>
      </c>
      <c r="D3197" s="644" t="s">
        <v>3341</v>
      </c>
      <c r="E3197" s="644" t="s">
        <v>3341</v>
      </c>
      <c r="F3197" s="4">
        <v>0</v>
      </c>
      <c r="G3197" s="4">
        <v>0</v>
      </c>
    </row>
    <row r="3198" spans="2:7" x14ac:dyDescent="0.3">
      <c r="B3198" s="18" t="s">
        <v>517</v>
      </c>
      <c r="C3198" s="19" t="s">
        <v>517</v>
      </c>
      <c r="D3198" s="644" t="s">
        <v>3342</v>
      </c>
      <c r="E3198" s="644" t="s">
        <v>3342</v>
      </c>
      <c r="F3198" s="4">
        <v>0</v>
      </c>
      <c r="G3198" s="4">
        <v>0</v>
      </c>
    </row>
    <row r="3199" spans="2:7" x14ac:dyDescent="0.3">
      <c r="B3199" s="18" t="s">
        <v>517</v>
      </c>
      <c r="C3199" s="19" t="s">
        <v>517</v>
      </c>
      <c r="D3199" s="644" t="s">
        <v>3343</v>
      </c>
      <c r="E3199" s="644" t="s">
        <v>3343</v>
      </c>
      <c r="F3199" s="4">
        <v>0</v>
      </c>
      <c r="G3199" s="4">
        <v>0</v>
      </c>
    </row>
    <row r="3200" spans="2:7" x14ac:dyDescent="0.3">
      <c r="B3200" s="18" t="s">
        <v>517</v>
      </c>
      <c r="C3200" s="19" t="s">
        <v>517</v>
      </c>
      <c r="D3200" s="644" t="s">
        <v>3344</v>
      </c>
      <c r="E3200" s="644" t="s">
        <v>3344</v>
      </c>
      <c r="F3200" s="4">
        <v>0</v>
      </c>
      <c r="G3200" s="4">
        <v>0</v>
      </c>
    </row>
    <row r="3201" spans="2:7" x14ac:dyDescent="0.3">
      <c r="B3201" s="18" t="s">
        <v>517</v>
      </c>
      <c r="C3201" s="19" t="s">
        <v>517</v>
      </c>
      <c r="D3201" s="644" t="s">
        <v>3345</v>
      </c>
      <c r="E3201" s="644" t="s">
        <v>3345</v>
      </c>
      <c r="F3201" s="4">
        <v>0</v>
      </c>
      <c r="G3201" s="4">
        <v>0</v>
      </c>
    </row>
    <row r="3202" spans="2:7" x14ac:dyDescent="0.3">
      <c r="B3202" s="18" t="s">
        <v>517</v>
      </c>
      <c r="C3202" s="19" t="s">
        <v>517</v>
      </c>
      <c r="D3202" s="644" t="s">
        <v>3346</v>
      </c>
      <c r="E3202" s="644" t="s">
        <v>3346</v>
      </c>
      <c r="F3202" s="4">
        <v>0</v>
      </c>
      <c r="G3202" s="4">
        <v>0</v>
      </c>
    </row>
    <row r="3203" spans="2:7" x14ac:dyDescent="0.3">
      <c r="B3203" s="18" t="s">
        <v>517</v>
      </c>
      <c r="C3203" s="19" t="s">
        <v>517</v>
      </c>
      <c r="D3203" s="644" t="s">
        <v>3347</v>
      </c>
      <c r="E3203" s="644" t="s">
        <v>3347</v>
      </c>
      <c r="F3203" s="4">
        <v>0</v>
      </c>
      <c r="G3203" s="4">
        <v>0</v>
      </c>
    </row>
    <row r="3204" spans="2:7" x14ac:dyDescent="0.3">
      <c r="B3204" s="18" t="s">
        <v>517</v>
      </c>
      <c r="C3204" s="19" t="s">
        <v>517</v>
      </c>
      <c r="D3204" s="644" t="s">
        <v>3348</v>
      </c>
      <c r="E3204" s="644" t="s">
        <v>3348</v>
      </c>
      <c r="F3204" s="4">
        <v>0</v>
      </c>
      <c r="G3204" s="4">
        <v>0</v>
      </c>
    </row>
    <row r="3205" spans="2:7" x14ac:dyDescent="0.3">
      <c r="B3205" s="18" t="s">
        <v>517</v>
      </c>
      <c r="C3205" s="19" t="s">
        <v>517</v>
      </c>
      <c r="D3205" s="644" t="s">
        <v>3349</v>
      </c>
      <c r="E3205" s="644" t="s">
        <v>3349</v>
      </c>
      <c r="F3205" s="4">
        <v>0</v>
      </c>
      <c r="G3205" s="4">
        <v>0</v>
      </c>
    </row>
    <row r="3206" spans="2:7" x14ac:dyDescent="0.3">
      <c r="B3206" s="642" t="s">
        <v>3313</v>
      </c>
      <c r="C3206" s="642" t="s">
        <v>3313</v>
      </c>
      <c r="D3206" s="642" t="s">
        <v>3313</v>
      </c>
      <c r="E3206" s="642" t="s">
        <v>3313</v>
      </c>
      <c r="F3206" s="10">
        <v>0</v>
      </c>
      <c r="G3206" s="10" t="s">
        <v>2497</v>
      </c>
    </row>
    <row r="3207" spans="2:7" x14ac:dyDescent="0.3">
      <c r="B3207" s="643" t="s">
        <v>517</v>
      </c>
      <c r="C3207" s="643" t="s">
        <v>517</v>
      </c>
      <c r="D3207" s="643" t="s">
        <v>517</v>
      </c>
      <c r="E3207" s="643" t="s">
        <v>517</v>
      </c>
      <c r="F3207" s="4" t="s">
        <v>517</v>
      </c>
      <c r="G3207" s="4" t="s">
        <v>517</v>
      </c>
    </row>
    <row r="3208" spans="2:7" x14ac:dyDescent="0.3">
      <c r="B3208" s="642" t="s">
        <v>3314</v>
      </c>
      <c r="C3208" s="642" t="s">
        <v>3314</v>
      </c>
      <c r="D3208" s="642" t="s">
        <v>3314</v>
      </c>
      <c r="E3208" s="642" t="s">
        <v>3314</v>
      </c>
      <c r="F3208" s="10" t="s">
        <v>517</v>
      </c>
      <c r="G3208" s="10" t="s">
        <v>517</v>
      </c>
    </row>
    <row r="3209" spans="2:7" x14ac:dyDescent="0.3">
      <c r="B3209" s="17" t="s">
        <v>517</v>
      </c>
      <c r="C3209" s="645" t="s">
        <v>3322</v>
      </c>
      <c r="D3209" s="645" t="s">
        <v>3322</v>
      </c>
      <c r="E3209" s="645" t="s">
        <v>3322</v>
      </c>
      <c r="F3209" s="10">
        <v>0</v>
      </c>
      <c r="G3209" s="10">
        <v>0</v>
      </c>
    </row>
    <row r="3210" spans="2:7" x14ac:dyDescent="0.3">
      <c r="B3210" s="18" t="s">
        <v>517</v>
      </c>
      <c r="C3210" s="19" t="s">
        <v>517</v>
      </c>
      <c r="D3210" s="644" t="s">
        <v>3350</v>
      </c>
      <c r="E3210" s="644" t="s">
        <v>3350</v>
      </c>
      <c r="F3210" s="4">
        <v>0</v>
      </c>
      <c r="G3210" s="4">
        <v>0</v>
      </c>
    </row>
    <row r="3211" spans="2:7" x14ac:dyDescent="0.3">
      <c r="B3211" s="18" t="s">
        <v>517</v>
      </c>
      <c r="C3211" s="19" t="s">
        <v>517</v>
      </c>
      <c r="D3211" s="644" t="s">
        <v>3351</v>
      </c>
      <c r="E3211" s="644" t="s">
        <v>3351</v>
      </c>
      <c r="F3211" s="4">
        <v>0</v>
      </c>
      <c r="G3211" s="4">
        <v>0</v>
      </c>
    </row>
    <row r="3212" spans="2:7" x14ac:dyDescent="0.3">
      <c r="B3212" s="18" t="s">
        <v>517</v>
      </c>
      <c r="C3212" s="19" t="s">
        <v>517</v>
      </c>
      <c r="D3212" s="644" t="s">
        <v>3352</v>
      </c>
      <c r="E3212" s="644" t="s">
        <v>3352</v>
      </c>
      <c r="F3212" s="4">
        <v>0</v>
      </c>
      <c r="G3212" s="4">
        <v>0</v>
      </c>
    </row>
    <row r="3213" spans="2:7" x14ac:dyDescent="0.3">
      <c r="B3213" s="643" t="s">
        <v>517</v>
      </c>
      <c r="C3213" s="643" t="s">
        <v>517</v>
      </c>
      <c r="D3213" s="643" t="s">
        <v>517</v>
      </c>
      <c r="E3213" s="643" t="s">
        <v>517</v>
      </c>
      <c r="F3213" s="4" t="s">
        <v>517</v>
      </c>
      <c r="G3213" s="4" t="s">
        <v>517</v>
      </c>
    </row>
    <row r="3214" spans="2:7" x14ac:dyDescent="0.3">
      <c r="B3214" s="17" t="s">
        <v>517</v>
      </c>
      <c r="C3214" s="645" t="s">
        <v>3323</v>
      </c>
      <c r="D3214" s="645" t="s">
        <v>3323</v>
      </c>
      <c r="E3214" s="645" t="s">
        <v>3323</v>
      </c>
      <c r="F3214" s="10">
        <v>0</v>
      </c>
      <c r="G3214" s="10" t="s">
        <v>2497</v>
      </c>
    </row>
    <row r="3215" spans="2:7" x14ac:dyDescent="0.3">
      <c r="B3215" s="18" t="s">
        <v>517</v>
      </c>
      <c r="C3215" s="19" t="s">
        <v>517</v>
      </c>
      <c r="D3215" s="644" t="s">
        <v>3350</v>
      </c>
      <c r="E3215" s="644" t="s">
        <v>3350</v>
      </c>
      <c r="F3215" s="4">
        <v>0</v>
      </c>
      <c r="G3215" s="4" t="s">
        <v>2497</v>
      </c>
    </row>
    <row r="3216" spans="2:7" x14ac:dyDescent="0.3">
      <c r="B3216" s="18" t="s">
        <v>517</v>
      </c>
      <c r="C3216" s="19" t="s">
        <v>517</v>
      </c>
      <c r="D3216" s="644" t="s">
        <v>3351</v>
      </c>
      <c r="E3216" s="644" t="s">
        <v>3351</v>
      </c>
      <c r="F3216" s="4">
        <v>0</v>
      </c>
      <c r="G3216" s="4">
        <v>0</v>
      </c>
    </row>
    <row r="3217" spans="2:7" x14ac:dyDescent="0.3">
      <c r="B3217" s="18" t="s">
        <v>517</v>
      </c>
      <c r="C3217" s="19" t="s">
        <v>517</v>
      </c>
      <c r="D3217" s="644" t="s">
        <v>3353</v>
      </c>
      <c r="E3217" s="644" t="s">
        <v>3353</v>
      </c>
      <c r="F3217" s="4">
        <v>0</v>
      </c>
      <c r="G3217" s="4">
        <v>0</v>
      </c>
    </row>
    <row r="3218" spans="2:7" x14ac:dyDescent="0.3">
      <c r="B3218" s="642" t="s">
        <v>3315</v>
      </c>
      <c r="C3218" s="642" t="s">
        <v>3315</v>
      </c>
      <c r="D3218" s="642" t="s">
        <v>3315</v>
      </c>
      <c r="E3218" s="642" t="s">
        <v>3315</v>
      </c>
      <c r="F3218" s="10">
        <v>0</v>
      </c>
      <c r="G3218" s="10" t="s">
        <v>3781</v>
      </c>
    </row>
    <row r="3219" spans="2:7" x14ac:dyDescent="0.3">
      <c r="B3219" s="643" t="s">
        <v>517</v>
      </c>
      <c r="C3219" s="643" t="s">
        <v>517</v>
      </c>
      <c r="D3219" s="643" t="s">
        <v>517</v>
      </c>
      <c r="E3219" s="643" t="s">
        <v>517</v>
      </c>
      <c r="F3219" s="4" t="s">
        <v>517</v>
      </c>
      <c r="G3219" s="4" t="s">
        <v>517</v>
      </c>
    </row>
    <row r="3220" spans="2:7" x14ac:dyDescent="0.3">
      <c r="B3220" s="642" t="s">
        <v>3316</v>
      </c>
      <c r="C3220" s="642" t="s">
        <v>3316</v>
      </c>
      <c r="D3220" s="642" t="s">
        <v>3316</v>
      </c>
      <c r="E3220" s="642" t="s">
        <v>3316</v>
      </c>
      <c r="F3220" s="10" t="s">
        <v>517</v>
      </c>
      <c r="G3220" s="10" t="s">
        <v>517</v>
      </c>
    </row>
    <row r="3221" spans="2:7" x14ac:dyDescent="0.3">
      <c r="B3221" s="17" t="s">
        <v>517</v>
      </c>
      <c r="C3221" s="645" t="s">
        <v>3322</v>
      </c>
      <c r="D3221" s="645" t="s">
        <v>3322</v>
      </c>
      <c r="E3221" s="645" t="s">
        <v>3322</v>
      </c>
      <c r="F3221" s="10">
        <v>0</v>
      </c>
      <c r="G3221" s="10">
        <v>0</v>
      </c>
    </row>
    <row r="3222" spans="2:7" x14ac:dyDescent="0.3">
      <c r="B3222" s="18" t="s">
        <v>517</v>
      </c>
      <c r="C3222" s="19" t="s">
        <v>517</v>
      </c>
      <c r="D3222" s="644" t="s">
        <v>3354</v>
      </c>
      <c r="E3222" s="644" t="s">
        <v>3354</v>
      </c>
      <c r="F3222" s="4">
        <v>0</v>
      </c>
      <c r="G3222" s="4">
        <v>0</v>
      </c>
    </row>
    <row r="3223" spans="2:7" x14ac:dyDescent="0.3">
      <c r="B3223" s="18" t="s">
        <v>517</v>
      </c>
      <c r="C3223" s="19" t="s">
        <v>517</v>
      </c>
      <c r="D3223" s="19" t="s">
        <v>517</v>
      </c>
      <c r="E3223" s="20" t="s">
        <v>3358</v>
      </c>
      <c r="F3223" s="4">
        <v>0</v>
      </c>
      <c r="G3223" s="4">
        <v>0</v>
      </c>
    </row>
    <row r="3224" spans="2:7" x14ac:dyDescent="0.3">
      <c r="B3224" s="18" t="s">
        <v>517</v>
      </c>
      <c r="C3224" s="19" t="s">
        <v>517</v>
      </c>
      <c r="D3224" s="19" t="s">
        <v>517</v>
      </c>
      <c r="E3224" s="20" t="s">
        <v>3359</v>
      </c>
      <c r="F3224" s="4">
        <v>0</v>
      </c>
      <c r="G3224" s="4">
        <v>0</v>
      </c>
    </row>
    <row r="3225" spans="2:7" x14ac:dyDescent="0.3">
      <c r="B3225" s="18" t="s">
        <v>517</v>
      </c>
      <c r="C3225" s="19" t="s">
        <v>517</v>
      </c>
      <c r="D3225" s="644" t="s">
        <v>3355</v>
      </c>
      <c r="E3225" s="644" t="s">
        <v>3355</v>
      </c>
      <c r="F3225" s="4">
        <v>0</v>
      </c>
      <c r="G3225" s="4">
        <v>0</v>
      </c>
    </row>
    <row r="3226" spans="2:7" x14ac:dyDescent="0.3">
      <c r="B3226" s="643" t="s">
        <v>517</v>
      </c>
      <c r="C3226" s="643" t="s">
        <v>517</v>
      </c>
      <c r="D3226" s="643" t="s">
        <v>517</v>
      </c>
      <c r="E3226" s="643" t="s">
        <v>517</v>
      </c>
      <c r="F3226" s="4" t="s">
        <v>517</v>
      </c>
      <c r="G3226" s="4" t="s">
        <v>517</v>
      </c>
    </row>
    <row r="3227" spans="2:7" x14ac:dyDescent="0.3">
      <c r="B3227" s="17" t="s">
        <v>517</v>
      </c>
      <c r="C3227" s="645" t="s">
        <v>3323</v>
      </c>
      <c r="D3227" s="645" t="s">
        <v>3323</v>
      </c>
      <c r="E3227" s="645" t="s">
        <v>3323</v>
      </c>
      <c r="F3227" s="10">
        <v>0</v>
      </c>
      <c r="G3227" s="10">
        <v>0</v>
      </c>
    </row>
    <row r="3228" spans="2:7" x14ac:dyDescent="0.3">
      <c r="B3228" s="18" t="s">
        <v>517</v>
      </c>
      <c r="C3228" s="19" t="s">
        <v>517</v>
      </c>
      <c r="D3228" s="644" t="s">
        <v>3356</v>
      </c>
      <c r="E3228" s="644" t="s">
        <v>3356</v>
      </c>
      <c r="F3228" s="4">
        <v>0</v>
      </c>
      <c r="G3228" s="4">
        <v>0</v>
      </c>
    </row>
    <row r="3229" spans="2:7" x14ac:dyDescent="0.3">
      <c r="B3229" s="18" t="s">
        <v>517</v>
      </c>
      <c r="C3229" s="19" t="s">
        <v>517</v>
      </c>
      <c r="D3229" s="19" t="s">
        <v>517</v>
      </c>
      <c r="E3229" s="20" t="s">
        <v>3358</v>
      </c>
      <c r="F3229" s="4">
        <v>0</v>
      </c>
      <c r="G3229" s="4">
        <v>0</v>
      </c>
    </row>
    <row r="3230" spans="2:7" x14ac:dyDescent="0.3">
      <c r="B3230" s="18" t="s">
        <v>517</v>
      </c>
      <c r="C3230" s="19" t="s">
        <v>517</v>
      </c>
      <c r="D3230" s="19" t="s">
        <v>517</v>
      </c>
      <c r="E3230" s="20" t="s">
        <v>3359</v>
      </c>
      <c r="F3230" s="4">
        <v>0</v>
      </c>
      <c r="G3230" s="4">
        <v>0</v>
      </c>
    </row>
    <row r="3231" spans="2:7" x14ac:dyDescent="0.3">
      <c r="B3231" s="18" t="s">
        <v>517</v>
      </c>
      <c r="C3231" s="19" t="s">
        <v>517</v>
      </c>
      <c r="D3231" s="644" t="s">
        <v>3357</v>
      </c>
      <c r="E3231" s="644" t="s">
        <v>3357</v>
      </c>
      <c r="F3231" s="4">
        <v>0</v>
      </c>
      <c r="G3231" s="4">
        <v>0</v>
      </c>
    </row>
    <row r="3232" spans="2:7" x14ac:dyDescent="0.3">
      <c r="B3232" s="642" t="s">
        <v>3317</v>
      </c>
      <c r="C3232" s="642" t="s">
        <v>3317</v>
      </c>
      <c r="D3232" s="642" t="s">
        <v>3317</v>
      </c>
      <c r="E3232" s="642" t="s">
        <v>3317</v>
      </c>
      <c r="F3232" s="10">
        <v>0</v>
      </c>
      <c r="G3232" s="10">
        <v>0</v>
      </c>
    </row>
    <row r="3233" spans="2:8" x14ac:dyDescent="0.3">
      <c r="B3233" s="643" t="s">
        <v>517</v>
      </c>
      <c r="C3233" s="643" t="s">
        <v>517</v>
      </c>
      <c r="D3233" s="643" t="s">
        <v>517</v>
      </c>
      <c r="E3233" s="643" t="s">
        <v>517</v>
      </c>
      <c r="F3233" s="4" t="s">
        <v>517</v>
      </c>
      <c r="G3233" s="4" t="s">
        <v>517</v>
      </c>
    </row>
    <row r="3234" spans="2:8" x14ac:dyDescent="0.3">
      <c r="B3234" s="642" t="s">
        <v>3318</v>
      </c>
      <c r="C3234" s="642" t="s">
        <v>3318</v>
      </c>
      <c r="D3234" s="642" t="s">
        <v>3318</v>
      </c>
      <c r="E3234" s="642" t="s">
        <v>3318</v>
      </c>
      <c r="F3234" s="10">
        <v>0</v>
      </c>
      <c r="G3234" s="10">
        <v>0</v>
      </c>
    </row>
    <row r="3235" spans="2:8" x14ac:dyDescent="0.3">
      <c r="B3235" s="643" t="s">
        <v>517</v>
      </c>
      <c r="C3235" s="643" t="s">
        <v>517</v>
      </c>
      <c r="D3235" s="643" t="s">
        <v>517</v>
      </c>
      <c r="E3235" s="643" t="s">
        <v>517</v>
      </c>
      <c r="F3235" s="4" t="s">
        <v>517</v>
      </c>
      <c r="G3235" s="4" t="s">
        <v>517</v>
      </c>
    </row>
    <row r="3236" spans="2:8" x14ac:dyDescent="0.3">
      <c r="B3236" s="642" t="s">
        <v>3319</v>
      </c>
      <c r="C3236" s="642" t="s">
        <v>3319</v>
      </c>
      <c r="D3236" s="642" t="s">
        <v>3319</v>
      </c>
      <c r="E3236" s="642" t="s">
        <v>3319</v>
      </c>
      <c r="F3236" s="10">
        <v>0</v>
      </c>
      <c r="G3236" s="10">
        <v>0</v>
      </c>
    </row>
    <row r="3237" spans="2:8" x14ac:dyDescent="0.3">
      <c r="B3237" s="643" t="s">
        <v>517</v>
      </c>
      <c r="C3237" s="643" t="s">
        <v>517</v>
      </c>
      <c r="D3237" s="643" t="s">
        <v>517</v>
      </c>
      <c r="E3237" s="643" t="s">
        <v>517</v>
      </c>
      <c r="F3237" s="4" t="s">
        <v>517</v>
      </c>
      <c r="G3237" s="4" t="s">
        <v>517</v>
      </c>
    </row>
    <row r="3238" spans="2:8" x14ac:dyDescent="0.3">
      <c r="B3238" s="642" t="s">
        <v>3320</v>
      </c>
      <c r="C3238" s="642" t="s">
        <v>3320</v>
      </c>
      <c r="D3238" s="642" t="s">
        <v>3320</v>
      </c>
      <c r="E3238" s="642" t="s">
        <v>3320</v>
      </c>
      <c r="F3238" s="10">
        <v>0</v>
      </c>
      <c r="G3238" s="10">
        <v>0</v>
      </c>
    </row>
    <row r="3239" spans="2:8" x14ac:dyDescent="0.3">
      <c r="B3239" s="643" t="s">
        <v>517</v>
      </c>
      <c r="C3239" s="643" t="s">
        <v>517</v>
      </c>
      <c r="D3239" s="643" t="s">
        <v>517</v>
      </c>
      <c r="E3239" s="643" t="s">
        <v>517</v>
      </c>
      <c r="F3239" s="4" t="s">
        <v>517</v>
      </c>
      <c r="G3239" s="4" t="s">
        <v>517</v>
      </c>
    </row>
    <row r="3240" spans="2:8" x14ac:dyDescent="0.3">
      <c r="B3240" s="21" t="s">
        <v>517</v>
      </c>
      <c r="C3240" s="21" t="s">
        <v>517</v>
      </c>
      <c r="D3240" s="21" t="s">
        <v>517</v>
      </c>
      <c r="E3240" s="21" t="s">
        <v>517</v>
      </c>
      <c r="F3240" s="24" t="s">
        <v>517</v>
      </c>
      <c r="G3240" s="24" t="s">
        <v>517</v>
      </c>
    </row>
    <row r="3241" spans="2:8" x14ac:dyDescent="0.3">
      <c r="B3241" s="22" t="s">
        <v>517</v>
      </c>
      <c r="C3241" s="22" t="s">
        <v>517</v>
      </c>
      <c r="D3241" s="22" t="s">
        <v>517</v>
      </c>
      <c r="E3241" s="22" t="s">
        <v>517</v>
      </c>
      <c r="F3241" s="25" t="s">
        <v>517</v>
      </c>
      <c r="G3241" s="25" t="s">
        <v>517</v>
      </c>
    </row>
    <row r="3242" spans="2:8" x14ac:dyDescent="0.3">
      <c r="B3242" s="23" t="s">
        <v>517</v>
      </c>
      <c r="C3242" s="23" t="s">
        <v>517</v>
      </c>
      <c r="D3242" s="23" t="s">
        <v>517</v>
      </c>
      <c r="E3242" s="23" t="s">
        <v>517</v>
      </c>
      <c r="F3242" s="26" t="s">
        <v>517</v>
      </c>
      <c r="G3242" s="26" t="s">
        <v>517</v>
      </c>
    </row>
    <row r="3243" spans="2:8" x14ac:dyDescent="0.3">
      <c r="B3243" s="646" t="s">
        <v>46</v>
      </c>
      <c r="C3243" s="646" t="s">
        <v>46</v>
      </c>
      <c r="D3243" s="646" t="s">
        <v>46</v>
      </c>
      <c r="E3243" s="646" t="s">
        <v>46</v>
      </c>
      <c r="F3243" s="646" t="s">
        <v>46</v>
      </c>
      <c r="G3243" s="646" t="s">
        <v>46</v>
      </c>
      <c r="H3243" s="27"/>
    </row>
    <row r="3244" spans="2:8" x14ac:dyDescent="0.3">
      <c r="B3244" s="647" t="s">
        <v>3308</v>
      </c>
      <c r="C3244" s="647" t="s">
        <v>3308</v>
      </c>
      <c r="D3244" s="647" t="s">
        <v>3308</v>
      </c>
      <c r="E3244" s="647" t="s">
        <v>3308</v>
      </c>
      <c r="F3244" s="647" t="s">
        <v>3308</v>
      </c>
      <c r="G3244" s="647" t="s">
        <v>3308</v>
      </c>
      <c r="H3244" s="27"/>
    </row>
    <row r="3245" spans="2:8" x14ac:dyDescent="0.3">
      <c r="B3245" s="647" t="s">
        <v>3309</v>
      </c>
      <c r="C3245" s="647" t="s">
        <v>3309</v>
      </c>
      <c r="D3245" s="647" t="s">
        <v>3309</v>
      </c>
      <c r="E3245" s="647" t="s">
        <v>3309</v>
      </c>
      <c r="F3245" s="647" t="s">
        <v>3309</v>
      </c>
      <c r="G3245" s="647" t="s">
        <v>3309</v>
      </c>
      <c r="H3245" s="27"/>
    </row>
    <row r="3246" spans="2:8" x14ac:dyDescent="0.3">
      <c r="B3246" s="648" t="s">
        <v>3310</v>
      </c>
      <c r="C3246" s="648" t="s">
        <v>3310</v>
      </c>
      <c r="D3246" s="648" t="s">
        <v>3310</v>
      </c>
      <c r="E3246" s="648" t="s">
        <v>3310</v>
      </c>
      <c r="F3246" s="648" t="s">
        <v>3310</v>
      </c>
      <c r="G3246" s="648" t="s">
        <v>3310</v>
      </c>
      <c r="H3246" s="27"/>
    </row>
    <row r="3247" spans="2:8" x14ac:dyDescent="0.3">
      <c r="B3247" s="641" t="s">
        <v>3311</v>
      </c>
      <c r="C3247" s="641" t="s">
        <v>3311</v>
      </c>
      <c r="D3247" s="641" t="s">
        <v>3311</v>
      </c>
      <c r="E3247" s="641" t="s">
        <v>3311</v>
      </c>
      <c r="F3247" s="14">
        <v>2026</v>
      </c>
      <c r="G3247" s="14">
        <v>2025</v>
      </c>
    </row>
    <row r="3248" spans="2:8" x14ac:dyDescent="0.3">
      <c r="B3248" s="642" t="s">
        <v>3312</v>
      </c>
      <c r="C3248" s="642" t="s">
        <v>3312</v>
      </c>
      <c r="D3248" s="642" t="s">
        <v>3312</v>
      </c>
      <c r="E3248" s="642" t="s">
        <v>3312</v>
      </c>
      <c r="F3248" s="10" t="s">
        <v>517</v>
      </c>
      <c r="G3248" s="10" t="s">
        <v>517</v>
      </c>
    </row>
    <row r="3249" spans="2:7" x14ac:dyDescent="0.3">
      <c r="B3249" s="17" t="s">
        <v>517</v>
      </c>
      <c r="C3249" s="645" t="s">
        <v>3322</v>
      </c>
      <c r="D3249" s="645" t="s">
        <v>3322</v>
      </c>
      <c r="E3249" s="645" t="s">
        <v>3322</v>
      </c>
      <c r="F3249" s="10" t="s">
        <v>99</v>
      </c>
      <c r="G3249" s="10" t="s">
        <v>3790</v>
      </c>
    </row>
    <row r="3250" spans="2:7" x14ac:dyDescent="0.3">
      <c r="B3250" s="18" t="s">
        <v>517</v>
      </c>
      <c r="C3250" s="19" t="s">
        <v>517</v>
      </c>
      <c r="D3250" s="644" t="s">
        <v>3324</v>
      </c>
      <c r="E3250" s="644" t="s">
        <v>3324</v>
      </c>
      <c r="F3250" s="4">
        <v>0</v>
      </c>
      <c r="G3250" s="4">
        <v>0</v>
      </c>
    </row>
    <row r="3251" spans="2:7" x14ac:dyDescent="0.3">
      <c r="B3251" s="18" t="s">
        <v>517</v>
      </c>
      <c r="C3251" s="19" t="s">
        <v>517</v>
      </c>
      <c r="D3251" s="644" t="s">
        <v>3325</v>
      </c>
      <c r="E3251" s="644" t="s">
        <v>3325</v>
      </c>
      <c r="F3251" s="4">
        <v>0</v>
      </c>
      <c r="G3251" s="4">
        <v>0</v>
      </c>
    </row>
    <row r="3252" spans="2:7" x14ac:dyDescent="0.3">
      <c r="B3252" s="18" t="s">
        <v>517</v>
      </c>
      <c r="C3252" s="19" t="s">
        <v>517</v>
      </c>
      <c r="D3252" s="644" t="s">
        <v>3326</v>
      </c>
      <c r="E3252" s="644" t="s">
        <v>3326</v>
      </c>
      <c r="F3252" s="4">
        <v>0</v>
      </c>
      <c r="G3252" s="4">
        <v>0</v>
      </c>
    </row>
    <row r="3253" spans="2:7" x14ac:dyDescent="0.3">
      <c r="B3253" s="18" t="s">
        <v>517</v>
      </c>
      <c r="C3253" s="19" t="s">
        <v>517</v>
      </c>
      <c r="D3253" s="644" t="s">
        <v>3327</v>
      </c>
      <c r="E3253" s="644" t="s">
        <v>3327</v>
      </c>
      <c r="F3253" s="4">
        <v>0</v>
      </c>
      <c r="G3253" s="4">
        <v>0</v>
      </c>
    </row>
    <row r="3254" spans="2:7" x14ac:dyDescent="0.3">
      <c r="B3254" s="18" t="s">
        <v>517</v>
      </c>
      <c r="C3254" s="19" t="s">
        <v>517</v>
      </c>
      <c r="D3254" s="644" t="s">
        <v>3328</v>
      </c>
      <c r="E3254" s="644" t="s">
        <v>3328</v>
      </c>
      <c r="F3254" s="4">
        <v>0</v>
      </c>
      <c r="G3254" s="4">
        <v>0</v>
      </c>
    </row>
    <row r="3255" spans="2:7" x14ac:dyDescent="0.3">
      <c r="B3255" s="18" t="s">
        <v>517</v>
      </c>
      <c r="C3255" s="19" t="s">
        <v>517</v>
      </c>
      <c r="D3255" s="644" t="s">
        <v>3329</v>
      </c>
      <c r="E3255" s="644" t="s">
        <v>3329</v>
      </c>
      <c r="F3255" s="4">
        <v>0</v>
      </c>
      <c r="G3255" s="4">
        <v>0</v>
      </c>
    </row>
    <row r="3256" spans="2:7" x14ac:dyDescent="0.3">
      <c r="B3256" s="18" t="s">
        <v>517</v>
      </c>
      <c r="C3256" s="19" t="s">
        <v>517</v>
      </c>
      <c r="D3256" s="644" t="s">
        <v>3330</v>
      </c>
      <c r="E3256" s="644" t="s">
        <v>3330</v>
      </c>
      <c r="F3256" s="4" t="s">
        <v>3467</v>
      </c>
      <c r="G3256" s="4" t="s">
        <v>3791</v>
      </c>
    </row>
    <row r="3257" spans="2:7" x14ac:dyDescent="0.3">
      <c r="B3257" s="18" t="s">
        <v>517</v>
      </c>
      <c r="C3257" s="19" t="s">
        <v>517</v>
      </c>
      <c r="D3257" s="644" t="s">
        <v>3331</v>
      </c>
      <c r="E3257" s="644" t="s">
        <v>3331</v>
      </c>
      <c r="F3257" s="4">
        <v>0</v>
      </c>
      <c r="G3257" s="4">
        <v>0</v>
      </c>
    </row>
    <row r="3258" spans="2:7" x14ac:dyDescent="0.3">
      <c r="B3258" s="18" t="s">
        <v>517</v>
      </c>
      <c r="C3258" s="19" t="s">
        <v>517</v>
      </c>
      <c r="D3258" s="644" t="s">
        <v>3332</v>
      </c>
      <c r="E3258" s="644" t="s">
        <v>3332</v>
      </c>
      <c r="F3258" s="4" t="s">
        <v>3468</v>
      </c>
      <c r="G3258" s="4" t="s">
        <v>3792</v>
      </c>
    </row>
    <row r="3259" spans="2:7" x14ac:dyDescent="0.3">
      <c r="B3259" s="18" t="s">
        <v>517</v>
      </c>
      <c r="C3259" s="19" t="s">
        <v>517</v>
      </c>
      <c r="D3259" s="644" t="s">
        <v>3333</v>
      </c>
      <c r="E3259" s="644" t="s">
        <v>3333</v>
      </c>
      <c r="F3259" s="4">
        <v>0</v>
      </c>
      <c r="G3259" s="4">
        <v>0</v>
      </c>
    </row>
    <row r="3260" spans="2:7" x14ac:dyDescent="0.3">
      <c r="B3260" s="643" t="s">
        <v>517</v>
      </c>
      <c r="C3260" s="643" t="s">
        <v>517</v>
      </c>
      <c r="D3260" s="643" t="s">
        <v>517</v>
      </c>
      <c r="E3260" s="643" t="s">
        <v>517</v>
      </c>
      <c r="F3260" s="4" t="s">
        <v>517</v>
      </c>
      <c r="G3260" s="4" t="s">
        <v>517</v>
      </c>
    </row>
    <row r="3261" spans="2:7" x14ac:dyDescent="0.3">
      <c r="B3261" s="17" t="s">
        <v>517</v>
      </c>
      <c r="C3261" s="645" t="s">
        <v>3323</v>
      </c>
      <c r="D3261" s="645" t="s">
        <v>3323</v>
      </c>
      <c r="E3261" s="645" t="s">
        <v>3323</v>
      </c>
      <c r="F3261" s="10" t="s">
        <v>2941</v>
      </c>
      <c r="G3261" s="10" t="s">
        <v>3793</v>
      </c>
    </row>
    <row r="3262" spans="2:7" x14ac:dyDescent="0.3">
      <c r="B3262" s="18" t="s">
        <v>517</v>
      </c>
      <c r="C3262" s="19" t="s">
        <v>517</v>
      </c>
      <c r="D3262" s="644" t="s">
        <v>3334</v>
      </c>
      <c r="E3262" s="644" t="s">
        <v>3334</v>
      </c>
      <c r="F3262" s="4" t="s">
        <v>2747</v>
      </c>
      <c r="G3262" s="4" t="s">
        <v>3794</v>
      </c>
    </row>
    <row r="3263" spans="2:7" x14ac:dyDescent="0.3">
      <c r="B3263" s="18" t="s">
        <v>517</v>
      </c>
      <c r="C3263" s="19" t="s">
        <v>517</v>
      </c>
      <c r="D3263" s="644" t="s">
        <v>3335</v>
      </c>
      <c r="E3263" s="644" t="s">
        <v>3335</v>
      </c>
      <c r="F3263" s="4" t="s">
        <v>2758</v>
      </c>
      <c r="G3263" s="4" t="s">
        <v>3795</v>
      </c>
    </row>
    <row r="3264" spans="2:7" x14ac:dyDescent="0.3">
      <c r="B3264" s="18" t="s">
        <v>517</v>
      </c>
      <c r="C3264" s="19" t="s">
        <v>517</v>
      </c>
      <c r="D3264" s="644" t="s">
        <v>3336</v>
      </c>
      <c r="E3264" s="644" t="s">
        <v>3336</v>
      </c>
      <c r="F3264" s="4" t="s">
        <v>2761</v>
      </c>
      <c r="G3264" s="4" t="s">
        <v>3796</v>
      </c>
    </row>
    <row r="3265" spans="2:7" x14ac:dyDescent="0.3">
      <c r="B3265" s="18" t="s">
        <v>517</v>
      </c>
      <c r="C3265" s="19" t="s">
        <v>517</v>
      </c>
      <c r="D3265" s="644" t="s">
        <v>3337</v>
      </c>
      <c r="E3265" s="644" t="s">
        <v>3337</v>
      </c>
      <c r="F3265" s="4">
        <v>0</v>
      </c>
      <c r="G3265" s="4">
        <v>0</v>
      </c>
    </row>
    <row r="3266" spans="2:7" x14ac:dyDescent="0.3">
      <c r="B3266" s="18" t="s">
        <v>517</v>
      </c>
      <c r="C3266" s="19" t="s">
        <v>517</v>
      </c>
      <c r="D3266" s="644" t="s">
        <v>3338</v>
      </c>
      <c r="E3266" s="644" t="s">
        <v>3338</v>
      </c>
      <c r="F3266" s="4">
        <v>0</v>
      </c>
      <c r="G3266" s="4">
        <v>0</v>
      </c>
    </row>
    <row r="3267" spans="2:7" x14ac:dyDescent="0.3">
      <c r="B3267" s="18" t="s">
        <v>517</v>
      </c>
      <c r="C3267" s="19" t="s">
        <v>517</v>
      </c>
      <c r="D3267" s="644" t="s">
        <v>3339</v>
      </c>
      <c r="E3267" s="644" t="s">
        <v>3339</v>
      </c>
      <c r="F3267" s="4">
        <v>0</v>
      </c>
      <c r="G3267" s="4">
        <v>0</v>
      </c>
    </row>
    <row r="3268" spans="2:7" x14ac:dyDescent="0.3">
      <c r="B3268" s="18" t="s">
        <v>517</v>
      </c>
      <c r="C3268" s="19" t="s">
        <v>517</v>
      </c>
      <c r="D3268" s="644" t="s">
        <v>3340</v>
      </c>
      <c r="E3268" s="644" t="s">
        <v>3340</v>
      </c>
      <c r="F3268" s="4">
        <v>0</v>
      </c>
      <c r="G3268" s="4">
        <v>0</v>
      </c>
    </row>
    <row r="3269" spans="2:7" x14ac:dyDescent="0.3">
      <c r="B3269" s="18" t="s">
        <v>517</v>
      </c>
      <c r="C3269" s="19" t="s">
        <v>517</v>
      </c>
      <c r="D3269" s="644" t="s">
        <v>3341</v>
      </c>
      <c r="E3269" s="644" t="s">
        <v>3341</v>
      </c>
      <c r="F3269" s="4">
        <v>0</v>
      </c>
      <c r="G3269" s="4">
        <v>0</v>
      </c>
    </row>
    <row r="3270" spans="2:7" x14ac:dyDescent="0.3">
      <c r="B3270" s="18" t="s">
        <v>517</v>
      </c>
      <c r="C3270" s="19" t="s">
        <v>517</v>
      </c>
      <c r="D3270" s="644" t="s">
        <v>3342</v>
      </c>
      <c r="E3270" s="644" t="s">
        <v>3342</v>
      </c>
      <c r="F3270" s="4">
        <v>0</v>
      </c>
      <c r="G3270" s="4">
        <v>0</v>
      </c>
    </row>
    <row r="3271" spans="2:7" x14ac:dyDescent="0.3">
      <c r="B3271" s="18" t="s">
        <v>517</v>
      </c>
      <c r="C3271" s="19" t="s">
        <v>517</v>
      </c>
      <c r="D3271" s="644" t="s">
        <v>3343</v>
      </c>
      <c r="E3271" s="644" t="s">
        <v>3343</v>
      </c>
      <c r="F3271" s="4">
        <v>0</v>
      </c>
      <c r="G3271" s="4">
        <v>0</v>
      </c>
    </row>
    <row r="3272" spans="2:7" x14ac:dyDescent="0.3">
      <c r="B3272" s="18" t="s">
        <v>517</v>
      </c>
      <c r="C3272" s="19" t="s">
        <v>517</v>
      </c>
      <c r="D3272" s="644" t="s">
        <v>3344</v>
      </c>
      <c r="E3272" s="644" t="s">
        <v>3344</v>
      </c>
      <c r="F3272" s="4">
        <v>0</v>
      </c>
      <c r="G3272" s="4">
        <v>0</v>
      </c>
    </row>
    <row r="3273" spans="2:7" x14ac:dyDescent="0.3">
      <c r="B3273" s="18" t="s">
        <v>517</v>
      </c>
      <c r="C3273" s="19" t="s">
        <v>517</v>
      </c>
      <c r="D3273" s="644" t="s">
        <v>3345</v>
      </c>
      <c r="E3273" s="644" t="s">
        <v>3345</v>
      </c>
      <c r="F3273" s="4">
        <v>0</v>
      </c>
      <c r="G3273" s="4">
        <v>0</v>
      </c>
    </row>
    <row r="3274" spans="2:7" x14ac:dyDescent="0.3">
      <c r="B3274" s="18" t="s">
        <v>517</v>
      </c>
      <c r="C3274" s="19" t="s">
        <v>517</v>
      </c>
      <c r="D3274" s="644" t="s">
        <v>3346</v>
      </c>
      <c r="E3274" s="644" t="s">
        <v>3346</v>
      </c>
      <c r="F3274" s="4">
        <v>0</v>
      </c>
      <c r="G3274" s="4">
        <v>0</v>
      </c>
    </row>
    <row r="3275" spans="2:7" x14ac:dyDescent="0.3">
      <c r="B3275" s="18" t="s">
        <v>517</v>
      </c>
      <c r="C3275" s="19" t="s">
        <v>517</v>
      </c>
      <c r="D3275" s="644" t="s">
        <v>3347</v>
      </c>
      <c r="E3275" s="644" t="s">
        <v>3347</v>
      </c>
      <c r="F3275" s="4">
        <v>0</v>
      </c>
      <c r="G3275" s="4">
        <v>0</v>
      </c>
    </row>
    <row r="3276" spans="2:7" x14ac:dyDescent="0.3">
      <c r="B3276" s="18" t="s">
        <v>517</v>
      </c>
      <c r="C3276" s="19" t="s">
        <v>517</v>
      </c>
      <c r="D3276" s="644" t="s">
        <v>3348</v>
      </c>
      <c r="E3276" s="644" t="s">
        <v>3348</v>
      </c>
      <c r="F3276" s="4">
        <v>0</v>
      </c>
      <c r="G3276" s="4">
        <v>0</v>
      </c>
    </row>
    <row r="3277" spans="2:7" x14ac:dyDescent="0.3">
      <c r="B3277" s="18" t="s">
        <v>517</v>
      </c>
      <c r="C3277" s="19" t="s">
        <v>517</v>
      </c>
      <c r="D3277" s="644" t="s">
        <v>3349</v>
      </c>
      <c r="E3277" s="644" t="s">
        <v>3349</v>
      </c>
      <c r="F3277" s="4">
        <v>0</v>
      </c>
      <c r="G3277" s="4">
        <v>0</v>
      </c>
    </row>
    <row r="3278" spans="2:7" x14ac:dyDescent="0.3">
      <c r="B3278" s="642" t="s">
        <v>3313</v>
      </c>
      <c r="C3278" s="642" t="s">
        <v>3313</v>
      </c>
      <c r="D3278" s="642" t="s">
        <v>3313</v>
      </c>
      <c r="E3278" s="642" t="s">
        <v>3313</v>
      </c>
      <c r="F3278" s="10" t="s">
        <v>496</v>
      </c>
      <c r="G3278" s="10" t="s">
        <v>3797</v>
      </c>
    </row>
    <row r="3279" spans="2:7" x14ac:dyDescent="0.3">
      <c r="B3279" s="643" t="s">
        <v>517</v>
      </c>
      <c r="C3279" s="643" t="s">
        <v>517</v>
      </c>
      <c r="D3279" s="643" t="s">
        <v>517</v>
      </c>
      <c r="E3279" s="643" t="s">
        <v>517</v>
      </c>
      <c r="F3279" s="4" t="s">
        <v>517</v>
      </c>
      <c r="G3279" s="4" t="s">
        <v>517</v>
      </c>
    </row>
    <row r="3280" spans="2:7" x14ac:dyDescent="0.3">
      <c r="B3280" s="642" t="s">
        <v>3314</v>
      </c>
      <c r="C3280" s="642" t="s">
        <v>3314</v>
      </c>
      <c r="D3280" s="642" t="s">
        <v>3314</v>
      </c>
      <c r="E3280" s="642" t="s">
        <v>3314</v>
      </c>
      <c r="F3280" s="10" t="s">
        <v>517</v>
      </c>
      <c r="G3280" s="10" t="s">
        <v>517</v>
      </c>
    </row>
    <row r="3281" spans="2:7" x14ac:dyDescent="0.3">
      <c r="B3281" s="17" t="s">
        <v>517</v>
      </c>
      <c r="C3281" s="645" t="s">
        <v>3322</v>
      </c>
      <c r="D3281" s="645" t="s">
        <v>3322</v>
      </c>
      <c r="E3281" s="645" t="s">
        <v>3322</v>
      </c>
      <c r="F3281" s="10">
        <v>0</v>
      </c>
      <c r="G3281" s="10">
        <v>0</v>
      </c>
    </row>
    <row r="3282" spans="2:7" x14ac:dyDescent="0.3">
      <c r="B3282" s="18" t="s">
        <v>517</v>
      </c>
      <c r="C3282" s="19" t="s">
        <v>517</v>
      </c>
      <c r="D3282" s="644" t="s">
        <v>3350</v>
      </c>
      <c r="E3282" s="644" t="s">
        <v>3350</v>
      </c>
      <c r="F3282" s="4">
        <v>0</v>
      </c>
      <c r="G3282" s="4">
        <v>0</v>
      </c>
    </row>
    <row r="3283" spans="2:7" x14ac:dyDescent="0.3">
      <c r="B3283" s="18" t="s">
        <v>517</v>
      </c>
      <c r="C3283" s="19" t="s">
        <v>517</v>
      </c>
      <c r="D3283" s="644" t="s">
        <v>3351</v>
      </c>
      <c r="E3283" s="644" t="s">
        <v>3351</v>
      </c>
      <c r="F3283" s="4">
        <v>0</v>
      </c>
      <c r="G3283" s="4">
        <v>0</v>
      </c>
    </row>
    <row r="3284" spans="2:7" x14ac:dyDescent="0.3">
      <c r="B3284" s="18" t="s">
        <v>517</v>
      </c>
      <c r="C3284" s="19" t="s">
        <v>517</v>
      </c>
      <c r="D3284" s="644" t="s">
        <v>3352</v>
      </c>
      <c r="E3284" s="644" t="s">
        <v>3352</v>
      </c>
      <c r="F3284" s="4">
        <v>0</v>
      </c>
      <c r="G3284" s="4">
        <v>0</v>
      </c>
    </row>
    <row r="3285" spans="2:7" x14ac:dyDescent="0.3">
      <c r="B3285" s="643" t="s">
        <v>517</v>
      </c>
      <c r="C3285" s="643" t="s">
        <v>517</v>
      </c>
      <c r="D3285" s="643" t="s">
        <v>517</v>
      </c>
      <c r="E3285" s="643" t="s">
        <v>517</v>
      </c>
      <c r="F3285" s="4" t="s">
        <v>517</v>
      </c>
      <c r="G3285" s="4" t="s">
        <v>517</v>
      </c>
    </row>
    <row r="3286" spans="2:7" x14ac:dyDescent="0.3">
      <c r="B3286" s="17" t="s">
        <v>517</v>
      </c>
      <c r="C3286" s="645" t="s">
        <v>3323</v>
      </c>
      <c r="D3286" s="645" t="s">
        <v>3323</v>
      </c>
      <c r="E3286" s="645" t="s">
        <v>3323</v>
      </c>
      <c r="F3286" s="10" t="s">
        <v>496</v>
      </c>
      <c r="G3286" s="10" t="s">
        <v>3797</v>
      </c>
    </row>
    <row r="3287" spans="2:7" x14ac:dyDescent="0.3">
      <c r="B3287" s="18" t="s">
        <v>517</v>
      </c>
      <c r="C3287" s="19" t="s">
        <v>517</v>
      </c>
      <c r="D3287" s="644" t="s">
        <v>3350</v>
      </c>
      <c r="E3287" s="644" t="s">
        <v>3350</v>
      </c>
      <c r="F3287" s="4">
        <v>0</v>
      </c>
      <c r="G3287" s="4" t="s">
        <v>3798</v>
      </c>
    </row>
    <row r="3288" spans="2:7" x14ac:dyDescent="0.3">
      <c r="B3288" s="18" t="s">
        <v>517</v>
      </c>
      <c r="C3288" s="19" t="s">
        <v>517</v>
      </c>
      <c r="D3288" s="644" t="s">
        <v>3351</v>
      </c>
      <c r="E3288" s="644" t="s">
        <v>3351</v>
      </c>
      <c r="F3288" s="4" t="s">
        <v>496</v>
      </c>
      <c r="G3288" s="4" t="s">
        <v>3799</v>
      </c>
    </row>
    <row r="3289" spans="2:7" x14ac:dyDescent="0.3">
      <c r="B3289" s="18" t="s">
        <v>517</v>
      </c>
      <c r="C3289" s="19" t="s">
        <v>517</v>
      </c>
      <c r="D3289" s="644" t="s">
        <v>3353</v>
      </c>
      <c r="E3289" s="644" t="s">
        <v>3353</v>
      </c>
      <c r="F3289" s="4">
        <v>0</v>
      </c>
      <c r="G3289" s="4">
        <v>0</v>
      </c>
    </row>
    <row r="3290" spans="2:7" x14ac:dyDescent="0.3">
      <c r="B3290" s="642" t="s">
        <v>3315</v>
      </c>
      <c r="C3290" s="642" t="s">
        <v>3315</v>
      </c>
      <c r="D3290" s="642" t="s">
        <v>3315</v>
      </c>
      <c r="E3290" s="642" t="s">
        <v>3315</v>
      </c>
      <c r="F3290" s="10" t="s">
        <v>3469</v>
      </c>
      <c r="G3290" s="10" t="s">
        <v>3800</v>
      </c>
    </row>
    <row r="3291" spans="2:7" x14ac:dyDescent="0.3">
      <c r="B3291" s="643" t="s">
        <v>517</v>
      </c>
      <c r="C3291" s="643" t="s">
        <v>517</v>
      </c>
      <c r="D3291" s="643" t="s">
        <v>517</v>
      </c>
      <c r="E3291" s="643" t="s">
        <v>517</v>
      </c>
      <c r="F3291" s="4" t="s">
        <v>517</v>
      </c>
      <c r="G3291" s="4" t="s">
        <v>517</v>
      </c>
    </row>
    <row r="3292" spans="2:7" x14ac:dyDescent="0.3">
      <c r="B3292" s="642" t="s">
        <v>3316</v>
      </c>
      <c r="C3292" s="642" t="s">
        <v>3316</v>
      </c>
      <c r="D3292" s="642" t="s">
        <v>3316</v>
      </c>
      <c r="E3292" s="642" t="s">
        <v>3316</v>
      </c>
      <c r="F3292" s="10" t="s">
        <v>517</v>
      </c>
      <c r="G3292" s="10" t="s">
        <v>517</v>
      </c>
    </row>
    <row r="3293" spans="2:7" x14ac:dyDescent="0.3">
      <c r="B3293" s="17" t="s">
        <v>517</v>
      </c>
      <c r="C3293" s="645" t="s">
        <v>3322</v>
      </c>
      <c r="D3293" s="645" t="s">
        <v>3322</v>
      </c>
      <c r="E3293" s="645" t="s">
        <v>3322</v>
      </c>
      <c r="F3293" s="10">
        <v>0</v>
      </c>
      <c r="G3293" s="10">
        <v>0</v>
      </c>
    </row>
    <row r="3294" spans="2:7" x14ac:dyDescent="0.3">
      <c r="B3294" s="18" t="s">
        <v>517</v>
      </c>
      <c r="C3294" s="19" t="s">
        <v>517</v>
      </c>
      <c r="D3294" s="644" t="s">
        <v>3354</v>
      </c>
      <c r="E3294" s="644" t="s">
        <v>3354</v>
      </c>
      <c r="F3294" s="4">
        <v>0</v>
      </c>
      <c r="G3294" s="4">
        <v>0</v>
      </c>
    </row>
    <row r="3295" spans="2:7" x14ac:dyDescent="0.3">
      <c r="B3295" s="18" t="s">
        <v>517</v>
      </c>
      <c r="C3295" s="19" t="s">
        <v>517</v>
      </c>
      <c r="D3295" s="19" t="s">
        <v>517</v>
      </c>
      <c r="E3295" s="20" t="s">
        <v>3358</v>
      </c>
      <c r="F3295" s="4">
        <v>0</v>
      </c>
      <c r="G3295" s="4">
        <v>0</v>
      </c>
    </row>
    <row r="3296" spans="2:7" x14ac:dyDescent="0.3">
      <c r="B3296" s="18" t="s">
        <v>517</v>
      </c>
      <c r="C3296" s="19" t="s">
        <v>517</v>
      </c>
      <c r="D3296" s="19" t="s">
        <v>517</v>
      </c>
      <c r="E3296" s="20" t="s">
        <v>3359</v>
      </c>
      <c r="F3296" s="4">
        <v>0</v>
      </c>
      <c r="G3296" s="4">
        <v>0</v>
      </c>
    </row>
    <row r="3297" spans="2:7" x14ac:dyDescent="0.3">
      <c r="B3297" s="18" t="s">
        <v>517</v>
      </c>
      <c r="C3297" s="19" t="s">
        <v>517</v>
      </c>
      <c r="D3297" s="644" t="s">
        <v>3355</v>
      </c>
      <c r="E3297" s="644" t="s">
        <v>3355</v>
      </c>
      <c r="F3297" s="4">
        <v>0</v>
      </c>
      <c r="G3297" s="4">
        <v>0</v>
      </c>
    </row>
    <row r="3298" spans="2:7" x14ac:dyDescent="0.3">
      <c r="B3298" s="643" t="s">
        <v>517</v>
      </c>
      <c r="C3298" s="643" t="s">
        <v>517</v>
      </c>
      <c r="D3298" s="643" t="s">
        <v>517</v>
      </c>
      <c r="E3298" s="643" t="s">
        <v>517</v>
      </c>
      <c r="F3298" s="4" t="s">
        <v>517</v>
      </c>
      <c r="G3298" s="4" t="s">
        <v>517</v>
      </c>
    </row>
    <row r="3299" spans="2:7" x14ac:dyDescent="0.3">
      <c r="B3299" s="17" t="s">
        <v>517</v>
      </c>
      <c r="C3299" s="645" t="s">
        <v>3323</v>
      </c>
      <c r="D3299" s="645" t="s">
        <v>3323</v>
      </c>
      <c r="E3299" s="645" t="s">
        <v>3323</v>
      </c>
      <c r="F3299" s="10">
        <v>0</v>
      </c>
      <c r="G3299" s="10">
        <v>0</v>
      </c>
    </row>
    <row r="3300" spans="2:7" x14ac:dyDescent="0.3">
      <c r="B3300" s="18" t="s">
        <v>517</v>
      </c>
      <c r="C3300" s="19" t="s">
        <v>517</v>
      </c>
      <c r="D3300" s="644" t="s">
        <v>3356</v>
      </c>
      <c r="E3300" s="644" t="s">
        <v>3356</v>
      </c>
      <c r="F3300" s="4">
        <v>0</v>
      </c>
      <c r="G3300" s="4">
        <v>0</v>
      </c>
    </row>
    <row r="3301" spans="2:7" x14ac:dyDescent="0.3">
      <c r="B3301" s="18" t="s">
        <v>517</v>
      </c>
      <c r="C3301" s="19" t="s">
        <v>517</v>
      </c>
      <c r="D3301" s="19" t="s">
        <v>517</v>
      </c>
      <c r="E3301" s="20" t="s">
        <v>3358</v>
      </c>
      <c r="F3301" s="4">
        <v>0</v>
      </c>
      <c r="G3301" s="4">
        <v>0</v>
      </c>
    </row>
    <row r="3302" spans="2:7" x14ac:dyDescent="0.3">
      <c r="B3302" s="18" t="s">
        <v>517</v>
      </c>
      <c r="C3302" s="19" t="s">
        <v>517</v>
      </c>
      <c r="D3302" s="19" t="s">
        <v>517</v>
      </c>
      <c r="E3302" s="20" t="s">
        <v>3359</v>
      </c>
      <c r="F3302" s="4">
        <v>0</v>
      </c>
      <c r="G3302" s="4">
        <v>0</v>
      </c>
    </row>
    <row r="3303" spans="2:7" x14ac:dyDescent="0.3">
      <c r="B3303" s="18" t="s">
        <v>517</v>
      </c>
      <c r="C3303" s="19" t="s">
        <v>517</v>
      </c>
      <c r="D3303" s="644" t="s">
        <v>3357</v>
      </c>
      <c r="E3303" s="644" t="s">
        <v>3357</v>
      </c>
      <c r="F3303" s="4">
        <v>0</v>
      </c>
      <c r="G3303" s="4">
        <v>0</v>
      </c>
    </row>
    <row r="3304" spans="2:7" x14ac:dyDescent="0.3">
      <c r="B3304" s="642" t="s">
        <v>3317</v>
      </c>
      <c r="C3304" s="642" t="s">
        <v>3317</v>
      </c>
      <c r="D3304" s="642" t="s">
        <v>3317</v>
      </c>
      <c r="E3304" s="642" t="s">
        <v>3317</v>
      </c>
      <c r="F3304" s="10">
        <v>0</v>
      </c>
      <c r="G3304" s="10">
        <v>0</v>
      </c>
    </row>
    <row r="3305" spans="2:7" x14ac:dyDescent="0.3">
      <c r="B3305" s="643" t="s">
        <v>517</v>
      </c>
      <c r="C3305" s="643" t="s">
        <v>517</v>
      </c>
      <c r="D3305" s="643" t="s">
        <v>517</v>
      </c>
      <c r="E3305" s="643" t="s">
        <v>517</v>
      </c>
      <c r="F3305" s="4" t="s">
        <v>517</v>
      </c>
      <c r="G3305" s="4" t="s">
        <v>517</v>
      </c>
    </row>
    <row r="3306" spans="2:7" x14ac:dyDescent="0.3">
      <c r="B3306" s="642" t="s">
        <v>3318</v>
      </c>
      <c r="C3306" s="642" t="s">
        <v>3318</v>
      </c>
      <c r="D3306" s="642" t="s">
        <v>3318</v>
      </c>
      <c r="E3306" s="642" t="s">
        <v>3318</v>
      </c>
      <c r="F3306" s="10">
        <v>0</v>
      </c>
      <c r="G3306" s="10">
        <v>0</v>
      </c>
    </row>
    <row r="3307" spans="2:7" x14ac:dyDescent="0.3">
      <c r="B3307" s="643" t="s">
        <v>517</v>
      </c>
      <c r="C3307" s="643" t="s">
        <v>517</v>
      </c>
      <c r="D3307" s="643" t="s">
        <v>517</v>
      </c>
      <c r="E3307" s="643" t="s">
        <v>517</v>
      </c>
      <c r="F3307" s="4" t="s">
        <v>517</v>
      </c>
      <c r="G3307" s="4" t="s">
        <v>517</v>
      </c>
    </row>
    <row r="3308" spans="2:7" x14ac:dyDescent="0.3">
      <c r="B3308" s="642" t="s">
        <v>3319</v>
      </c>
      <c r="C3308" s="642" t="s">
        <v>3319</v>
      </c>
      <c r="D3308" s="642" t="s">
        <v>3319</v>
      </c>
      <c r="E3308" s="642" t="s">
        <v>3319</v>
      </c>
      <c r="F3308" s="10">
        <v>0</v>
      </c>
      <c r="G3308" s="10">
        <v>0</v>
      </c>
    </row>
    <row r="3309" spans="2:7" x14ac:dyDescent="0.3">
      <c r="B3309" s="643" t="s">
        <v>517</v>
      </c>
      <c r="C3309" s="643" t="s">
        <v>517</v>
      </c>
      <c r="D3309" s="643" t="s">
        <v>517</v>
      </c>
      <c r="E3309" s="643" t="s">
        <v>517</v>
      </c>
      <c r="F3309" s="4" t="s">
        <v>517</v>
      </c>
      <c r="G3309" s="4" t="s">
        <v>517</v>
      </c>
    </row>
    <row r="3310" spans="2:7" x14ac:dyDescent="0.3">
      <c r="B3310" s="642" t="s">
        <v>3320</v>
      </c>
      <c r="C3310" s="642" t="s">
        <v>3320</v>
      </c>
      <c r="D3310" s="642" t="s">
        <v>3320</v>
      </c>
      <c r="E3310" s="642" t="s">
        <v>3320</v>
      </c>
      <c r="F3310" s="10">
        <v>0</v>
      </c>
      <c r="G3310" s="10">
        <v>0</v>
      </c>
    </row>
    <row r="3311" spans="2:7" x14ac:dyDescent="0.3">
      <c r="B3311" s="643" t="s">
        <v>517</v>
      </c>
      <c r="C3311" s="643" t="s">
        <v>517</v>
      </c>
      <c r="D3311" s="643" t="s">
        <v>517</v>
      </c>
      <c r="E3311" s="643" t="s">
        <v>517</v>
      </c>
      <c r="F3311" s="4" t="s">
        <v>517</v>
      </c>
      <c r="G3311" s="4" t="s">
        <v>517</v>
      </c>
    </row>
    <row r="3312" spans="2:7" x14ac:dyDescent="0.3">
      <c r="B3312" s="21" t="s">
        <v>517</v>
      </c>
      <c r="C3312" s="21" t="s">
        <v>517</v>
      </c>
      <c r="D3312" s="21" t="s">
        <v>517</v>
      </c>
      <c r="E3312" s="21" t="s">
        <v>517</v>
      </c>
      <c r="F3312" s="24" t="s">
        <v>517</v>
      </c>
      <c r="G3312" s="24" t="s">
        <v>517</v>
      </c>
    </row>
    <row r="3313" spans="2:8" x14ac:dyDescent="0.3">
      <c r="B3313" s="22" t="s">
        <v>517</v>
      </c>
      <c r="C3313" s="22" t="s">
        <v>517</v>
      </c>
      <c r="D3313" s="22" t="s">
        <v>517</v>
      </c>
      <c r="E3313" s="22" t="s">
        <v>517</v>
      </c>
      <c r="F3313" s="25" t="s">
        <v>517</v>
      </c>
      <c r="G3313" s="25" t="s">
        <v>517</v>
      </c>
    </row>
    <row r="3314" spans="2:8" x14ac:dyDescent="0.3">
      <c r="B3314" s="23" t="s">
        <v>517</v>
      </c>
      <c r="C3314" s="23" t="s">
        <v>517</v>
      </c>
      <c r="D3314" s="23" t="s">
        <v>517</v>
      </c>
      <c r="E3314" s="23" t="s">
        <v>517</v>
      </c>
      <c r="F3314" s="26" t="s">
        <v>517</v>
      </c>
      <c r="G3314" s="26" t="s">
        <v>517</v>
      </c>
    </row>
    <row r="3315" spans="2:8" x14ac:dyDescent="0.3">
      <c r="B3315" s="646" t="s">
        <v>47</v>
      </c>
      <c r="C3315" s="646" t="s">
        <v>47</v>
      </c>
      <c r="D3315" s="646" t="s">
        <v>47</v>
      </c>
      <c r="E3315" s="646" t="s">
        <v>47</v>
      </c>
      <c r="F3315" s="646" t="s">
        <v>47</v>
      </c>
      <c r="G3315" s="646" t="s">
        <v>47</v>
      </c>
      <c r="H3315" s="27"/>
    </row>
    <row r="3316" spans="2:8" x14ac:dyDescent="0.3">
      <c r="B3316" s="647" t="s">
        <v>3308</v>
      </c>
      <c r="C3316" s="647" t="s">
        <v>3308</v>
      </c>
      <c r="D3316" s="647" t="s">
        <v>3308</v>
      </c>
      <c r="E3316" s="647" t="s">
        <v>3308</v>
      </c>
      <c r="F3316" s="647" t="s">
        <v>3308</v>
      </c>
      <c r="G3316" s="647" t="s">
        <v>3308</v>
      </c>
      <c r="H3316" s="27"/>
    </row>
    <row r="3317" spans="2:8" x14ac:dyDescent="0.3">
      <c r="B3317" s="647" t="s">
        <v>3309</v>
      </c>
      <c r="C3317" s="647" t="s">
        <v>3309</v>
      </c>
      <c r="D3317" s="647" t="s">
        <v>3309</v>
      </c>
      <c r="E3317" s="647" t="s">
        <v>3309</v>
      </c>
      <c r="F3317" s="647" t="s">
        <v>3309</v>
      </c>
      <c r="G3317" s="647" t="s">
        <v>3309</v>
      </c>
      <c r="H3317" s="27"/>
    </row>
    <row r="3318" spans="2:8" x14ac:dyDescent="0.3">
      <c r="B3318" s="648" t="s">
        <v>3310</v>
      </c>
      <c r="C3318" s="648" t="s">
        <v>3310</v>
      </c>
      <c r="D3318" s="648" t="s">
        <v>3310</v>
      </c>
      <c r="E3318" s="648" t="s">
        <v>3310</v>
      </c>
      <c r="F3318" s="648" t="s">
        <v>3310</v>
      </c>
      <c r="G3318" s="648" t="s">
        <v>3310</v>
      </c>
      <c r="H3318" s="27"/>
    </row>
    <row r="3319" spans="2:8" x14ac:dyDescent="0.3">
      <c r="B3319" s="641" t="s">
        <v>3311</v>
      </c>
      <c r="C3319" s="641" t="s">
        <v>3311</v>
      </c>
      <c r="D3319" s="641" t="s">
        <v>3311</v>
      </c>
      <c r="E3319" s="641" t="s">
        <v>3311</v>
      </c>
      <c r="F3319" s="14">
        <v>2026</v>
      </c>
      <c r="G3319" s="14">
        <v>2025</v>
      </c>
    </row>
    <row r="3320" spans="2:8" x14ac:dyDescent="0.3">
      <c r="B3320" s="642" t="s">
        <v>3312</v>
      </c>
      <c r="C3320" s="642" t="s">
        <v>3312</v>
      </c>
      <c r="D3320" s="642" t="s">
        <v>3312</v>
      </c>
      <c r="E3320" s="642" t="s">
        <v>3312</v>
      </c>
      <c r="F3320" s="10" t="s">
        <v>517</v>
      </c>
      <c r="G3320" s="10" t="s">
        <v>517</v>
      </c>
    </row>
    <row r="3321" spans="2:8" x14ac:dyDescent="0.3">
      <c r="B3321" s="17" t="s">
        <v>517</v>
      </c>
      <c r="C3321" s="645" t="s">
        <v>3322</v>
      </c>
      <c r="D3321" s="645" t="s">
        <v>3322</v>
      </c>
      <c r="E3321" s="645" t="s">
        <v>3322</v>
      </c>
      <c r="F3321" s="10" t="s">
        <v>100</v>
      </c>
      <c r="G3321" s="10">
        <v>0</v>
      </c>
    </row>
    <row r="3322" spans="2:8" x14ac:dyDescent="0.3">
      <c r="B3322" s="18" t="s">
        <v>517</v>
      </c>
      <c r="C3322" s="19" t="s">
        <v>517</v>
      </c>
      <c r="D3322" s="644" t="s">
        <v>3324</v>
      </c>
      <c r="E3322" s="644" t="s">
        <v>3324</v>
      </c>
      <c r="F3322" s="4">
        <v>0</v>
      </c>
      <c r="G3322" s="4">
        <v>0</v>
      </c>
    </row>
    <row r="3323" spans="2:8" x14ac:dyDescent="0.3">
      <c r="B3323" s="18" t="s">
        <v>517</v>
      </c>
      <c r="C3323" s="19" t="s">
        <v>517</v>
      </c>
      <c r="D3323" s="644" t="s">
        <v>3325</v>
      </c>
      <c r="E3323" s="644" t="s">
        <v>3325</v>
      </c>
      <c r="F3323" s="4">
        <v>0</v>
      </c>
      <c r="G3323" s="4">
        <v>0</v>
      </c>
    </row>
    <row r="3324" spans="2:8" x14ac:dyDescent="0.3">
      <c r="B3324" s="18" t="s">
        <v>517</v>
      </c>
      <c r="C3324" s="19" t="s">
        <v>517</v>
      </c>
      <c r="D3324" s="644" t="s">
        <v>3326</v>
      </c>
      <c r="E3324" s="644" t="s">
        <v>3326</v>
      </c>
      <c r="F3324" s="4">
        <v>0</v>
      </c>
      <c r="G3324" s="4">
        <v>0</v>
      </c>
    </row>
    <row r="3325" spans="2:8" x14ac:dyDescent="0.3">
      <c r="B3325" s="18" t="s">
        <v>517</v>
      </c>
      <c r="C3325" s="19" t="s">
        <v>517</v>
      </c>
      <c r="D3325" s="644" t="s">
        <v>3327</v>
      </c>
      <c r="E3325" s="644" t="s">
        <v>3327</v>
      </c>
      <c r="F3325" s="4">
        <v>0</v>
      </c>
      <c r="G3325" s="4">
        <v>0</v>
      </c>
    </row>
    <row r="3326" spans="2:8" x14ac:dyDescent="0.3">
      <c r="B3326" s="18" t="s">
        <v>517</v>
      </c>
      <c r="C3326" s="19" t="s">
        <v>517</v>
      </c>
      <c r="D3326" s="644" t="s">
        <v>3328</v>
      </c>
      <c r="E3326" s="644" t="s">
        <v>3328</v>
      </c>
      <c r="F3326" s="4">
        <v>0</v>
      </c>
      <c r="G3326" s="4">
        <v>0</v>
      </c>
    </row>
    <row r="3327" spans="2:8" x14ac:dyDescent="0.3">
      <c r="B3327" s="18" t="s">
        <v>517</v>
      </c>
      <c r="C3327" s="19" t="s">
        <v>517</v>
      </c>
      <c r="D3327" s="644" t="s">
        <v>3329</v>
      </c>
      <c r="E3327" s="644" t="s">
        <v>3329</v>
      </c>
      <c r="F3327" s="4">
        <v>0</v>
      </c>
      <c r="G3327" s="4">
        <v>0</v>
      </c>
    </row>
    <row r="3328" spans="2:8" x14ac:dyDescent="0.3">
      <c r="B3328" s="18" t="s">
        <v>517</v>
      </c>
      <c r="C3328" s="19" t="s">
        <v>517</v>
      </c>
      <c r="D3328" s="644" t="s">
        <v>3330</v>
      </c>
      <c r="E3328" s="644" t="s">
        <v>3330</v>
      </c>
      <c r="F3328" s="4">
        <v>0</v>
      </c>
      <c r="G3328" s="4">
        <v>0</v>
      </c>
    </row>
    <row r="3329" spans="2:7" x14ac:dyDescent="0.3">
      <c r="B3329" s="18" t="s">
        <v>517</v>
      </c>
      <c r="C3329" s="19" t="s">
        <v>517</v>
      </c>
      <c r="D3329" s="644" t="s">
        <v>3331</v>
      </c>
      <c r="E3329" s="644" t="s">
        <v>3331</v>
      </c>
      <c r="F3329" s="4">
        <v>0</v>
      </c>
      <c r="G3329" s="4">
        <v>0</v>
      </c>
    </row>
    <row r="3330" spans="2:7" x14ac:dyDescent="0.3">
      <c r="B3330" s="18" t="s">
        <v>517</v>
      </c>
      <c r="C3330" s="19" t="s">
        <v>517</v>
      </c>
      <c r="D3330" s="644" t="s">
        <v>3332</v>
      </c>
      <c r="E3330" s="644" t="s">
        <v>3332</v>
      </c>
      <c r="F3330" s="4" t="s">
        <v>100</v>
      </c>
      <c r="G3330" s="4">
        <v>0</v>
      </c>
    </row>
    <row r="3331" spans="2:7" x14ac:dyDescent="0.3">
      <c r="B3331" s="18" t="s">
        <v>517</v>
      </c>
      <c r="C3331" s="19" t="s">
        <v>517</v>
      </c>
      <c r="D3331" s="644" t="s">
        <v>3333</v>
      </c>
      <c r="E3331" s="644" t="s">
        <v>3333</v>
      </c>
      <c r="F3331" s="4">
        <v>0</v>
      </c>
      <c r="G3331" s="4">
        <v>0</v>
      </c>
    </row>
    <row r="3332" spans="2:7" x14ac:dyDescent="0.3">
      <c r="B3332" s="643" t="s">
        <v>517</v>
      </c>
      <c r="C3332" s="643" t="s">
        <v>517</v>
      </c>
      <c r="D3332" s="643" t="s">
        <v>517</v>
      </c>
      <c r="E3332" s="643" t="s">
        <v>517</v>
      </c>
      <c r="F3332" s="4" t="s">
        <v>517</v>
      </c>
      <c r="G3332" s="4" t="s">
        <v>517</v>
      </c>
    </row>
    <row r="3333" spans="2:7" x14ac:dyDescent="0.3">
      <c r="B3333" s="17" t="s">
        <v>517</v>
      </c>
      <c r="C3333" s="645" t="s">
        <v>3323</v>
      </c>
      <c r="D3333" s="645" t="s">
        <v>3323</v>
      </c>
      <c r="E3333" s="645" t="s">
        <v>3323</v>
      </c>
      <c r="F3333" s="10" t="s">
        <v>100</v>
      </c>
      <c r="G3333" s="10">
        <v>0</v>
      </c>
    </row>
    <row r="3334" spans="2:7" x14ac:dyDescent="0.3">
      <c r="B3334" s="18" t="s">
        <v>517</v>
      </c>
      <c r="C3334" s="19" t="s">
        <v>517</v>
      </c>
      <c r="D3334" s="644" t="s">
        <v>3334</v>
      </c>
      <c r="E3334" s="644" t="s">
        <v>3334</v>
      </c>
      <c r="F3334" s="4" t="s">
        <v>2770</v>
      </c>
      <c r="G3334" s="4">
        <v>0</v>
      </c>
    </row>
    <row r="3335" spans="2:7" x14ac:dyDescent="0.3">
      <c r="B3335" s="18" t="s">
        <v>517</v>
      </c>
      <c r="C3335" s="19" t="s">
        <v>517</v>
      </c>
      <c r="D3335" s="644" t="s">
        <v>3335</v>
      </c>
      <c r="E3335" s="644" t="s">
        <v>3335</v>
      </c>
      <c r="F3335" s="4" t="s">
        <v>2771</v>
      </c>
      <c r="G3335" s="4">
        <v>0</v>
      </c>
    </row>
    <row r="3336" spans="2:7" x14ac:dyDescent="0.3">
      <c r="B3336" s="18" t="s">
        <v>517</v>
      </c>
      <c r="C3336" s="19" t="s">
        <v>517</v>
      </c>
      <c r="D3336" s="644" t="s">
        <v>3336</v>
      </c>
      <c r="E3336" s="644" t="s">
        <v>3336</v>
      </c>
      <c r="F3336" s="4" t="s">
        <v>2777</v>
      </c>
      <c r="G3336" s="4">
        <v>0</v>
      </c>
    </row>
    <row r="3337" spans="2:7" x14ac:dyDescent="0.3">
      <c r="B3337" s="18" t="s">
        <v>517</v>
      </c>
      <c r="C3337" s="19" t="s">
        <v>517</v>
      </c>
      <c r="D3337" s="644" t="s">
        <v>3337</v>
      </c>
      <c r="E3337" s="644" t="s">
        <v>3337</v>
      </c>
      <c r="F3337" s="4">
        <v>0</v>
      </c>
      <c r="G3337" s="4">
        <v>0</v>
      </c>
    </row>
    <row r="3338" spans="2:7" x14ac:dyDescent="0.3">
      <c r="B3338" s="18" t="s">
        <v>517</v>
      </c>
      <c r="C3338" s="19" t="s">
        <v>517</v>
      </c>
      <c r="D3338" s="644" t="s">
        <v>3338</v>
      </c>
      <c r="E3338" s="644" t="s">
        <v>3338</v>
      </c>
      <c r="F3338" s="4">
        <v>0</v>
      </c>
      <c r="G3338" s="4">
        <v>0</v>
      </c>
    </row>
    <row r="3339" spans="2:7" x14ac:dyDescent="0.3">
      <c r="B3339" s="18" t="s">
        <v>517</v>
      </c>
      <c r="C3339" s="19" t="s">
        <v>517</v>
      </c>
      <c r="D3339" s="644" t="s">
        <v>3339</v>
      </c>
      <c r="E3339" s="644" t="s">
        <v>3339</v>
      </c>
      <c r="F3339" s="4">
        <v>0</v>
      </c>
      <c r="G3339" s="4">
        <v>0</v>
      </c>
    </row>
    <row r="3340" spans="2:7" x14ac:dyDescent="0.3">
      <c r="B3340" s="18" t="s">
        <v>517</v>
      </c>
      <c r="C3340" s="19" t="s">
        <v>517</v>
      </c>
      <c r="D3340" s="644" t="s">
        <v>3340</v>
      </c>
      <c r="E3340" s="644" t="s">
        <v>3340</v>
      </c>
      <c r="F3340" s="4">
        <v>0</v>
      </c>
      <c r="G3340" s="4">
        <v>0</v>
      </c>
    </row>
    <row r="3341" spans="2:7" x14ac:dyDescent="0.3">
      <c r="B3341" s="18" t="s">
        <v>517</v>
      </c>
      <c r="C3341" s="19" t="s">
        <v>517</v>
      </c>
      <c r="D3341" s="644" t="s">
        <v>3341</v>
      </c>
      <c r="E3341" s="644" t="s">
        <v>3341</v>
      </c>
      <c r="F3341" s="4">
        <v>0</v>
      </c>
      <c r="G3341" s="4">
        <v>0</v>
      </c>
    </row>
    <row r="3342" spans="2:7" x14ac:dyDescent="0.3">
      <c r="B3342" s="18" t="s">
        <v>517</v>
      </c>
      <c r="C3342" s="19" t="s">
        <v>517</v>
      </c>
      <c r="D3342" s="644" t="s">
        <v>3342</v>
      </c>
      <c r="E3342" s="644" t="s">
        <v>3342</v>
      </c>
      <c r="F3342" s="4">
        <v>0</v>
      </c>
      <c r="G3342" s="4">
        <v>0</v>
      </c>
    </row>
    <row r="3343" spans="2:7" x14ac:dyDescent="0.3">
      <c r="B3343" s="18" t="s">
        <v>517</v>
      </c>
      <c r="C3343" s="19" t="s">
        <v>517</v>
      </c>
      <c r="D3343" s="644" t="s">
        <v>3343</v>
      </c>
      <c r="E3343" s="644" t="s">
        <v>3343</v>
      </c>
      <c r="F3343" s="4">
        <v>0</v>
      </c>
      <c r="G3343" s="4">
        <v>0</v>
      </c>
    </row>
    <row r="3344" spans="2:7" x14ac:dyDescent="0.3">
      <c r="B3344" s="18" t="s">
        <v>517</v>
      </c>
      <c r="C3344" s="19" t="s">
        <v>517</v>
      </c>
      <c r="D3344" s="644" t="s">
        <v>3344</v>
      </c>
      <c r="E3344" s="644" t="s">
        <v>3344</v>
      </c>
      <c r="F3344" s="4">
        <v>0</v>
      </c>
      <c r="G3344" s="4">
        <v>0</v>
      </c>
    </row>
    <row r="3345" spans="2:7" x14ac:dyDescent="0.3">
      <c r="B3345" s="18" t="s">
        <v>517</v>
      </c>
      <c r="C3345" s="19" t="s">
        <v>517</v>
      </c>
      <c r="D3345" s="644" t="s">
        <v>3345</v>
      </c>
      <c r="E3345" s="644" t="s">
        <v>3345</v>
      </c>
      <c r="F3345" s="4">
        <v>0</v>
      </c>
      <c r="G3345" s="4">
        <v>0</v>
      </c>
    </row>
    <row r="3346" spans="2:7" x14ac:dyDescent="0.3">
      <c r="B3346" s="18" t="s">
        <v>517</v>
      </c>
      <c r="C3346" s="19" t="s">
        <v>517</v>
      </c>
      <c r="D3346" s="644" t="s">
        <v>3346</v>
      </c>
      <c r="E3346" s="644" t="s">
        <v>3346</v>
      </c>
      <c r="F3346" s="4">
        <v>0</v>
      </c>
      <c r="G3346" s="4">
        <v>0</v>
      </c>
    </row>
    <row r="3347" spans="2:7" x14ac:dyDescent="0.3">
      <c r="B3347" s="18" t="s">
        <v>517</v>
      </c>
      <c r="C3347" s="19" t="s">
        <v>517</v>
      </c>
      <c r="D3347" s="644" t="s">
        <v>3347</v>
      </c>
      <c r="E3347" s="644" t="s">
        <v>3347</v>
      </c>
      <c r="F3347" s="4">
        <v>0</v>
      </c>
      <c r="G3347" s="4">
        <v>0</v>
      </c>
    </row>
    <row r="3348" spans="2:7" x14ac:dyDescent="0.3">
      <c r="B3348" s="18" t="s">
        <v>517</v>
      </c>
      <c r="C3348" s="19" t="s">
        <v>517</v>
      </c>
      <c r="D3348" s="644" t="s">
        <v>3348</v>
      </c>
      <c r="E3348" s="644" t="s">
        <v>3348</v>
      </c>
      <c r="F3348" s="4">
        <v>0</v>
      </c>
      <c r="G3348" s="4">
        <v>0</v>
      </c>
    </row>
    <row r="3349" spans="2:7" x14ac:dyDescent="0.3">
      <c r="B3349" s="18" t="s">
        <v>517</v>
      </c>
      <c r="C3349" s="19" t="s">
        <v>517</v>
      </c>
      <c r="D3349" s="644" t="s">
        <v>3349</v>
      </c>
      <c r="E3349" s="644" t="s">
        <v>3349</v>
      </c>
      <c r="F3349" s="4">
        <v>0</v>
      </c>
      <c r="G3349" s="4">
        <v>0</v>
      </c>
    </row>
    <row r="3350" spans="2:7" x14ac:dyDescent="0.3">
      <c r="B3350" s="642" t="s">
        <v>3313</v>
      </c>
      <c r="C3350" s="642" t="s">
        <v>3313</v>
      </c>
      <c r="D3350" s="642" t="s">
        <v>3313</v>
      </c>
      <c r="E3350" s="642" t="s">
        <v>3313</v>
      </c>
      <c r="F3350" s="10">
        <v>0</v>
      </c>
      <c r="G3350" s="10">
        <v>0</v>
      </c>
    </row>
    <row r="3351" spans="2:7" x14ac:dyDescent="0.3">
      <c r="B3351" s="643" t="s">
        <v>517</v>
      </c>
      <c r="C3351" s="643" t="s">
        <v>517</v>
      </c>
      <c r="D3351" s="643" t="s">
        <v>517</v>
      </c>
      <c r="E3351" s="643" t="s">
        <v>517</v>
      </c>
      <c r="F3351" s="4" t="s">
        <v>517</v>
      </c>
      <c r="G3351" s="4" t="s">
        <v>517</v>
      </c>
    </row>
    <row r="3352" spans="2:7" x14ac:dyDescent="0.3">
      <c r="B3352" s="642" t="s">
        <v>3314</v>
      </c>
      <c r="C3352" s="642" t="s">
        <v>3314</v>
      </c>
      <c r="D3352" s="642" t="s">
        <v>3314</v>
      </c>
      <c r="E3352" s="642" t="s">
        <v>3314</v>
      </c>
      <c r="F3352" s="10" t="s">
        <v>517</v>
      </c>
      <c r="G3352" s="10" t="s">
        <v>517</v>
      </c>
    </row>
    <row r="3353" spans="2:7" x14ac:dyDescent="0.3">
      <c r="B3353" s="17" t="s">
        <v>517</v>
      </c>
      <c r="C3353" s="645" t="s">
        <v>3322</v>
      </c>
      <c r="D3353" s="645" t="s">
        <v>3322</v>
      </c>
      <c r="E3353" s="645" t="s">
        <v>3322</v>
      </c>
      <c r="F3353" s="10">
        <v>0</v>
      </c>
      <c r="G3353" s="10">
        <v>0</v>
      </c>
    </row>
    <row r="3354" spans="2:7" x14ac:dyDescent="0.3">
      <c r="B3354" s="18" t="s">
        <v>517</v>
      </c>
      <c r="C3354" s="19" t="s">
        <v>517</v>
      </c>
      <c r="D3354" s="644" t="s">
        <v>3350</v>
      </c>
      <c r="E3354" s="644" t="s">
        <v>3350</v>
      </c>
      <c r="F3354" s="4">
        <v>0</v>
      </c>
      <c r="G3354" s="4">
        <v>0</v>
      </c>
    </row>
    <row r="3355" spans="2:7" x14ac:dyDescent="0.3">
      <c r="B3355" s="18" t="s">
        <v>517</v>
      </c>
      <c r="C3355" s="19" t="s">
        <v>517</v>
      </c>
      <c r="D3355" s="644" t="s">
        <v>3351</v>
      </c>
      <c r="E3355" s="644" t="s">
        <v>3351</v>
      </c>
      <c r="F3355" s="4">
        <v>0</v>
      </c>
      <c r="G3355" s="4">
        <v>0</v>
      </c>
    </row>
    <row r="3356" spans="2:7" x14ac:dyDescent="0.3">
      <c r="B3356" s="18" t="s">
        <v>517</v>
      </c>
      <c r="C3356" s="19" t="s">
        <v>517</v>
      </c>
      <c r="D3356" s="644" t="s">
        <v>3352</v>
      </c>
      <c r="E3356" s="644" t="s">
        <v>3352</v>
      </c>
      <c r="F3356" s="4">
        <v>0</v>
      </c>
      <c r="G3356" s="4">
        <v>0</v>
      </c>
    </row>
    <row r="3357" spans="2:7" x14ac:dyDescent="0.3">
      <c r="B3357" s="643" t="s">
        <v>517</v>
      </c>
      <c r="C3357" s="643" t="s">
        <v>517</v>
      </c>
      <c r="D3357" s="643" t="s">
        <v>517</v>
      </c>
      <c r="E3357" s="643" t="s">
        <v>517</v>
      </c>
      <c r="F3357" s="4" t="s">
        <v>517</v>
      </c>
      <c r="G3357" s="4" t="s">
        <v>517</v>
      </c>
    </row>
    <row r="3358" spans="2:7" x14ac:dyDescent="0.3">
      <c r="B3358" s="17" t="s">
        <v>517</v>
      </c>
      <c r="C3358" s="645" t="s">
        <v>3323</v>
      </c>
      <c r="D3358" s="645" t="s">
        <v>3323</v>
      </c>
      <c r="E3358" s="645" t="s">
        <v>3323</v>
      </c>
      <c r="F3358" s="10">
        <v>0</v>
      </c>
      <c r="G3358" s="10">
        <v>0</v>
      </c>
    </row>
    <row r="3359" spans="2:7" x14ac:dyDescent="0.3">
      <c r="B3359" s="18" t="s">
        <v>517</v>
      </c>
      <c r="C3359" s="19" t="s">
        <v>517</v>
      </c>
      <c r="D3359" s="644" t="s">
        <v>3350</v>
      </c>
      <c r="E3359" s="644" t="s">
        <v>3350</v>
      </c>
      <c r="F3359" s="4">
        <v>0</v>
      </c>
      <c r="G3359" s="4">
        <v>0</v>
      </c>
    </row>
    <row r="3360" spans="2:7" x14ac:dyDescent="0.3">
      <c r="B3360" s="18" t="s">
        <v>517</v>
      </c>
      <c r="C3360" s="19" t="s">
        <v>517</v>
      </c>
      <c r="D3360" s="644" t="s">
        <v>3351</v>
      </c>
      <c r="E3360" s="644" t="s">
        <v>3351</v>
      </c>
      <c r="F3360" s="4">
        <v>0</v>
      </c>
      <c r="G3360" s="4">
        <v>0</v>
      </c>
    </row>
    <row r="3361" spans="2:7" x14ac:dyDescent="0.3">
      <c r="B3361" s="18" t="s">
        <v>517</v>
      </c>
      <c r="C3361" s="19" t="s">
        <v>517</v>
      </c>
      <c r="D3361" s="644" t="s">
        <v>3353</v>
      </c>
      <c r="E3361" s="644" t="s">
        <v>3353</v>
      </c>
      <c r="F3361" s="4">
        <v>0</v>
      </c>
      <c r="G3361" s="4">
        <v>0</v>
      </c>
    </row>
    <row r="3362" spans="2:7" x14ac:dyDescent="0.3">
      <c r="B3362" s="642" t="s">
        <v>3315</v>
      </c>
      <c r="C3362" s="642" t="s">
        <v>3315</v>
      </c>
      <c r="D3362" s="642" t="s">
        <v>3315</v>
      </c>
      <c r="E3362" s="642" t="s">
        <v>3315</v>
      </c>
      <c r="F3362" s="10">
        <v>0</v>
      </c>
      <c r="G3362" s="10">
        <v>0</v>
      </c>
    </row>
    <row r="3363" spans="2:7" x14ac:dyDescent="0.3">
      <c r="B3363" s="643" t="s">
        <v>517</v>
      </c>
      <c r="C3363" s="643" t="s">
        <v>517</v>
      </c>
      <c r="D3363" s="643" t="s">
        <v>517</v>
      </c>
      <c r="E3363" s="643" t="s">
        <v>517</v>
      </c>
      <c r="F3363" s="4" t="s">
        <v>517</v>
      </c>
      <c r="G3363" s="4" t="s">
        <v>517</v>
      </c>
    </row>
    <row r="3364" spans="2:7" x14ac:dyDescent="0.3">
      <c r="B3364" s="642" t="s">
        <v>3316</v>
      </c>
      <c r="C3364" s="642" t="s">
        <v>3316</v>
      </c>
      <c r="D3364" s="642" t="s">
        <v>3316</v>
      </c>
      <c r="E3364" s="642" t="s">
        <v>3316</v>
      </c>
      <c r="F3364" s="10" t="s">
        <v>517</v>
      </c>
      <c r="G3364" s="10" t="s">
        <v>517</v>
      </c>
    </row>
    <row r="3365" spans="2:7" x14ac:dyDescent="0.3">
      <c r="B3365" s="17" t="s">
        <v>517</v>
      </c>
      <c r="C3365" s="645" t="s">
        <v>3322</v>
      </c>
      <c r="D3365" s="645" t="s">
        <v>3322</v>
      </c>
      <c r="E3365" s="645" t="s">
        <v>3322</v>
      </c>
      <c r="F3365" s="10">
        <v>0</v>
      </c>
      <c r="G3365" s="10">
        <v>0</v>
      </c>
    </row>
    <row r="3366" spans="2:7" x14ac:dyDescent="0.3">
      <c r="B3366" s="18" t="s">
        <v>517</v>
      </c>
      <c r="C3366" s="19" t="s">
        <v>517</v>
      </c>
      <c r="D3366" s="644" t="s">
        <v>3354</v>
      </c>
      <c r="E3366" s="644" t="s">
        <v>3354</v>
      </c>
      <c r="F3366" s="4">
        <v>0</v>
      </c>
      <c r="G3366" s="4">
        <v>0</v>
      </c>
    </row>
    <row r="3367" spans="2:7" x14ac:dyDescent="0.3">
      <c r="B3367" s="18" t="s">
        <v>517</v>
      </c>
      <c r="C3367" s="19" t="s">
        <v>517</v>
      </c>
      <c r="D3367" s="19" t="s">
        <v>517</v>
      </c>
      <c r="E3367" s="20" t="s">
        <v>3358</v>
      </c>
      <c r="F3367" s="4">
        <v>0</v>
      </c>
      <c r="G3367" s="4">
        <v>0</v>
      </c>
    </row>
    <row r="3368" spans="2:7" x14ac:dyDescent="0.3">
      <c r="B3368" s="18" t="s">
        <v>517</v>
      </c>
      <c r="C3368" s="19" t="s">
        <v>517</v>
      </c>
      <c r="D3368" s="19" t="s">
        <v>517</v>
      </c>
      <c r="E3368" s="20" t="s">
        <v>3359</v>
      </c>
      <c r="F3368" s="4">
        <v>0</v>
      </c>
      <c r="G3368" s="4">
        <v>0</v>
      </c>
    </row>
    <row r="3369" spans="2:7" x14ac:dyDescent="0.3">
      <c r="B3369" s="18" t="s">
        <v>517</v>
      </c>
      <c r="C3369" s="19" t="s">
        <v>517</v>
      </c>
      <c r="D3369" s="644" t="s">
        <v>3355</v>
      </c>
      <c r="E3369" s="644" t="s">
        <v>3355</v>
      </c>
      <c r="F3369" s="4">
        <v>0</v>
      </c>
      <c r="G3369" s="4">
        <v>0</v>
      </c>
    </row>
    <row r="3370" spans="2:7" x14ac:dyDescent="0.3">
      <c r="B3370" s="643" t="s">
        <v>517</v>
      </c>
      <c r="C3370" s="643" t="s">
        <v>517</v>
      </c>
      <c r="D3370" s="643" t="s">
        <v>517</v>
      </c>
      <c r="E3370" s="643" t="s">
        <v>517</v>
      </c>
      <c r="F3370" s="4" t="s">
        <v>517</v>
      </c>
      <c r="G3370" s="4" t="s">
        <v>517</v>
      </c>
    </row>
    <row r="3371" spans="2:7" x14ac:dyDescent="0.3">
      <c r="B3371" s="17" t="s">
        <v>517</v>
      </c>
      <c r="C3371" s="645" t="s">
        <v>3323</v>
      </c>
      <c r="D3371" s="645" t="s">
        <v>3323</v>
      </c>
      <c r="E3371" s="645" t="s">
        <v>3323</v>
      </c>
      <c r="F3371" s="10">
        <v>0</v>
      </c>
      <c r="G3371" s="10">
        <v>0</v>
      </c>
    </row>
    <row r="3372" spans="2:7" x14ac:dyDescent="0.3">
      <c r="B3372" s="18" t="s">
        <v>517</v>
      </c>
      <c r="C3372" s="19" t="s">
        <v>517</v>
      </c>
      <c r="D3372" s="644" t="s">
        <v>3356</v>
      </c>
      <c r="E3372" s="644" t="s">
        <v>3356</v>
      </c>
      <c r="F3372" s="4">
        <v>0</v>
      </c>
      <c r="G3372" s="4">
        <v>0</v>
      </c>
    </row>
    <row r="3373" spans="2:7" x14ac:dyDescent="0.3">
      <c r="B3373" s="18" t="s">
        <v>517</v>
      </c>
      <c r="C3373" s="19" t="s">
        <v>517</v>
      </c>
      <c r="D3373" s="19" t="s">
        <v>517</v>
      </c>
      <c r="E3373" s="20" t="s">
        <v>3358</v>
      </c>
      <c r="F3373" s="4">
        <v>0</v>
      </c>
      <c r="G3373" s="4">
        <v>0</v>
      </c>
    </row>
    <row r="3374" spans="2:7" x14ac:dyDescent="0.3">
      <c r="B3374" s="18" t="s">
        <v>517</v>
      </c>
      <c r="C3374" s="19" t="s">
        <v>517</v>
      </c>
      <c r="D3374" s="19" t="s">
        <v>517</v>
      </c>
      <c r="E3374" s="20" t="s">
        <v>3359</v>
      </c>
      <c r="F3374" s="4">
        <v>0</v>
      </c>
      <c r="G3374" s="4">
        <v>0</v>
      </c>
    </row>
    <row r="3375" spans="2:7" x14ac:dyDescent="0.3">
      <c r="B3375" s="18" t="s">
        <v>517</v>
      </c>
      <c r="C3375" s="19" t="s">
        <v>517</v>
      </c>
      <c r="D3375" s="644" t="s">
        <v>3357</v>
      </c>
      <c r="E3375" s="644" t="s">
        <v>3357</v>
      </c>
      <c r="F3375" s="4">
        <v>0</v>
      </c>
      <c r="G3375" s="4">
        <v>0</v>
      </c>
    </row>
    <row r="3376" spans="2:7" x14ac:dyDescent="0.3">
      <c r="B3376" s="642" t="s">
        <v>3317</v>
      </c>
      <c r="C3376" s="642" t="s">
        <v>3317</v>
      </c>
      <c r="D3376" s="642" t="s">
        <v>3317</v>
      </c>
      <c r="E3376" s="642" t="s">
        <v>3317</v>
      </c>
      <c r="F3376" s="10">
        <v>0</v>
      </c>
      <c r="G3376" s="10">
        <v>0</v>
      </c>
    </row>
    <row r="3377" spans="2:8" x14ac:dyDescent="0.3">
      <c r="B3377" s="643" t="s">
        <v>517</v>
      </c>
      <c r="C3377" s="643" t="s">
        <v>517</v>
      </c>
      <c r="D3377" s="643" t="s">
        <v>517</v>
      </c>
      <c r="E3377" s="643" t="s">
        <v>517</v>
      </c>
      <c r="F3377" s="4" t="s">
        <v>517</v>
      </c>
      <c r="G3377" s="4" t="s">
        <v>517</v>
      </c>
    </row>
    <row r="3378" spans="2:8" x14ac:dyDescent="0.3">
      <c r="B3378" s="642" t="s">
        <v>3318</v>
      </c>
      <c r="C3378" s="642" t="s">
        <v>3318</v>
      </c>
      <c r="D3378" s="642" t="s">
        <v>3318</v>
      </c>
      <c r="E3378" s="642" t="s">
        <v>3318</v>
      </c>
      <c r="F3378" s="10">
        <v>0</v>
      </c>
      <c r="G3378" s="10">
        <v>0</v>
      </c>
    </row>
    <row r="3379" spans="2:8" x14ac:dyDescent="0.3">
      <c r="B3379" s="643" t="s">
        <v>517</v>
      </c>
      <c r="C3379" s="643" t="s">
        <v>517</v>
      </c>
      <c r="D3379" s="643" t="s">
        <v>517</v>
      </c>
      <c r="E3379" s="643" t="s">
        <v>517</v>
      </c>
      <c r="F3379" s="4" t="s">
        <v>517</v>
      </c>
      <c r="G3379" s="4" t="s">
        <v>517</v>
      </c>
    </row>
    <row r="3380" spans="2:8" x14ac:dyDescent="0.3">
      <c r="B3380" s="642" t="s">
        <v>3319</v>
      </c>
      <c r="C3380" s="642" t="s">
        <v>3319</v>
      </c>
      <c r="D3380" s="642" t="s">
        <v>3319</v>
      </c>
      <c r="E3380" s="642" t="s">
        <v>3319</v>
      </c>
      <c r="F3380" s="10">
        <v>0</v>
      </c>
      <c r="G3380" s="10">
        <v>0</v>
      </c>
    </row>
    <row r="3381" spans="2:8" x14ac:dyDescent="0.3">
      <c r="B3381" s="643" t="s">
        <v>517</v>
      </c>
      <c r="C3381" s="643" t="s">
        <v>517</v>
      </c>
      <c r="D3381" s="643" t="s">
        <v>517</v>
      </c>
      <c r="E3381" s="643" t="s">
        <v>517</v>
      </c>
      <c r="F3381" s="4" t="s">
        <v>517</v>
      </c>
      <c r="G3381" s="4" t="s">
        <v>517</v>
      </c>
    </row>
    <row r="3382" spans="2:8" x14ac:dyDescent="0.3">
      <c r="B3382" s="642" t="s">
        <v>3320</v>
      </c>
      <c r="C3382" s="642" t="s">
        <v>3320</v>
      </c>
      <c r="D3382" s="642" t="s">
        <v>3320</v>
      </c>
      <c r="E3382" s="642" t="s">
        <v>3320</v>
      </c>
      <c r="F3382" s="10">
        <v>0</v>
      </c>
      <c r="G3382" s="10">
        <v>0</v>
      </c>
    </row>
    <row r="3383" spans="2:8" x14ac:dyDescent="0.3">
      <c r="B3383" s="643" t="s">
        <v>517</v>
      </c>
      <c r="C3383" s="643" t="s">
        <v>517</v>
      </c>
      <c r="D3383" s="643" t="s">
        <v>517</v>
      </c>
      <c r="E3383" s="643" t="s">
        <v>517</v>
      </c>
      <c r="F3383" s="4" t="s">
        <v>517</v>
      </c>
      <c r="G3383" s="4" t="s">
        <v>517</v>
      </c>
    </row>
    <row r="3384" spans="2:8" x14ac:dyDescent="0.3">
      <c r="B3384" s="21" t="s">
        <v>517</v>
      </c>
      <c r="C3384" s="21" t="s">
        <v>517</v>
      </c>
      <c r="D3384" s="21" t="s">
        <v>517</v>
      </c>
      <c r="E3384" s="21" t="s">
        <v>517</v>
      </c>
      <c r="F3384" s="24" t="s">
        <v>517</v>
      </c>
      <c r="G3384" s="24" t="s">
        <v>517</v>
      </c>
    </row>
    <row r="3385" spans="2:8" x14ac:dyDescent="0.3">
      <c r="B3385" s="22" t="s">
        <v>517</v>
      </c>
      <c r="C3385" s="22" t="s">
        <v>517</v>
      </c>
      <c r="D3385" s="22" t="s">
        <v>517</v>
      </c>
      <c r="E3385" s="22" t="s">
        <v>517</v>
      </c>
      <c r="F3385" s="25" t="s">
        <v>517</v>
      </c>
      <c r="G3385" s="25" t="s">
        <v>517</v>
      </c>
    </row>
    <row r="3386" spans="2:8" x14ac:dyDescent="0.3">
      <c r="B3386" s="23" t="s">
        <v>517</v>
      </c>
      <c r="C3386" s="23" t="s">
        <v>517</v>
      </c>
      <c r="D3386" s="23" t="s">
        <v>517</v>
      </c>
      <c r="E3386" s="23" t="s">
        <v>517</v>
      </c>
      <c r="F3386" s="26" t="s">
        <v>517</v>
      </c>
      <c r="G3386" s="26" t="s">
        <v>517</v>
      </c>
    </row>
    <row r="3387" spans="2:8" x14ac:dyDescent="0.3">
      <c r="B3387" s="646" t="s">
        <v>48</v>
      </c>
      <c r="C3387" s="646" t="s">
        <v>48</v>
      </c>
      <c r="D3387" s="646" t="s">
        <v>48</v>
      </c>
      <c r="E3387" s="646" t="s">
        <v>48</v>
      </c>
      <c r="F3387" s="646" t="s">
        <v>48</v>
      </c>
      <c r="G3387" s="646" t="s">
        <v>48</v>
      </c>
      <c r="H3387" s="27"/>
    </row>
    <row r="3388" spans="2:8" x14ac:dyDescent="0.3">
      <c r="B3388" s="647" t="s">
        <v>3308</v>
      </c>
      <c r="C3388" s="647" t="s">
        <v>3308</v>
      </c>
      <c r="D3388" s="647" t="s">
        <v>3308</v>
      </c>
      <c r="E3388" s="647" t="s">
        <v>3308</v>
      </c>
      <c r="F3388" s="647" t="s">
        <v>3308</v>
      </c>
      <c r="G3388" s="647" t="s">
        <v>3308</v>
      </c>
      <c r="H3388" s="27"/>
    </row>
    <row r="3389" spans="2:8" x14ac:dyDescent="0.3">
      <c r="B3389" s="647" t="s">
        <v>3309</v>
      </c>
      <c r="C3389" s="647" t="s">
        <v>3309</v>
      </c>
      <c r="D3389" s="647" t="s">
        <v>3309</v>
      </c>
      <c r="E3389" s="647" t="s">
        <v>3309</v>
      </c>
      <c r="F3389" s="647" t="s">
        <v>3309</v>
      </c>
      <c r="G3389" s="647" t="s">
        <v>3309</v>
      </c>
      <c r="H3389" s="27"/>
    </row>
    <row r="3390" spans="2:8" x14ac:dyDescent="0.3">
      <c r="B3390" s="648" t="s">
        <v>3310</v>
      </c>
      <c r="C3390" s="648" t="s">
        <v>3310</v>
      </c>
      <c r="D3390" s="648" t="s">
        <v>3310</v>
      </c>
      <c r="E3390" s="648" t="s">
        <v>3310</v>
      </c>
      <c r="F3390" s="648" t="s">
        <v>3310</v>
      </c>
      <c r="G3390" s="648" t="s">
        <v>3310</v>
      </c>
      <c r="H3390" s="27"/>
    </row>
    <row r="3391" spans="2:8" x14ac:dyDescent="0.3">
      <c r="B3391" s="641" t="s">
        <v>3311</v>
      </c>
      <c r="C3391" s="641" t="s">
        <v>3311</v>
      </c>
      <c r="D3391" s="641" t="s">
        <v>3311</v>
      </c>
      <c r="E3391" s="641" t="s">
        <v>3311</v>
      </c>
      <c r="F3391" s="14">
        <v>2026</v>
      </c>
      <c r="G3391" s="14">
        <v>2025</v>
      </c>
    </row>
    <row r="3392" spans="2:8" x14ac:dyDescent="0.3">
      <c r="B3392" s="642" t="s">
        <v>3312</v>
      </c>
      <c r="C3392" s="642" t="s">
        <v>3312</v>
      </c>
      <c r="D3392" s="642" t="s">
        <v>3312</v>
      </c>
      <c r="E3392" s="642" t="s">
        <v>3312</v>
      </c>
      <c r="F3392" s="10" t="s">
        <v>517</v>
      </c>
      <c r="G3392" s="10" t="s">
        <v>517</v>
      </c>
    </row>
    <row r="3393" spans="2:7" x14ac:dyDescent="0.3">
      <c r="B3393" s="17" t="s">
        <v>517</v>
      </c>
      <c r="C3393" s="645" t="s">
        <v>3322</v>
      </c>
      <c r="D3393" s="645" t="s">
        <v>3322</v>
      </c>
      <c r="E3393" s="645" t="s">
        <v>3322</v>
      </c>
      <c r="F3393" s="10" t="s">
        <v>101</v>
      </c>
      <c r="G3393" s="10" t="s">
        <v>3801</v>
      </c>
    </row>
    <row r="3394" spans="2:7" x14ac:dyDescent="0.3">
      <c r="B3394" s="18" t="s">
        <v>517</v>
      </c>
      <c r="C3394" s="19" t="s">
        <v>517</v>
      </c>
      <c r="D3394" s="644" t="s">
        <v>3324</v>
      </c>
      <c r="E3394" s="644" t="s">
        <v>3324</v>
      </c>
      <c r="F3394" s="4">
        <v>0</v>
      </c>
      <c r="G3394" s="4">
        <v>0</v>
      </c>
    </row>
    <row r="3395" spans="2:7" x14ac:dyDescent="0.3">
      <c r="B3395" s="18" t="s">
        <v>517</v>
      </c>
      <c r="C3395" s="19" t="s">
        <v>517</v>
      </c>
      <c r="D3395" s="644" t="s">
        <v>3325</v>
      </c>
      <c r="E3395" s="644" t="s">
        <v>3325</v>
      </c>
      <c r="F3395" s="4">
        <v>0</v>
      </c>
      <c r="G3395" s="4">
        <v>0</v>
      </c>
    </row>
    <row r="3396" spans="2:7" x14ac:dyDescent="0.3">
      <c r="B3396" s="18" t="s">
        <v>517</v>
      </c>
      <c r="C3396" s="19" t="s">
        <v>517</v>
      </c>
      <c r="D3396" s="644" t="s">
        <v>3326</v>
      </c>
      <c r="E3396" s="644" t="s">
        <v>3326</v>
      </c>
      <c r="F3396" s="4">
        <v>0</v>
      </c>
      <c r="G3396" s="4">
        <v>0</v>
      </c>
    </row>
    <row r="3397" spans="2:7" x14ac:dyDescent="0.3">
      <c r="B3397" s="18" t="s">
        <v>517</v>
      </c>
      <c r="C3397" s="19" t="s">
        <v>517</v>
      </c>
      <c r="D3397" s="644" t="s">
        <v>3327</v>
      </c>
      <c r="E3397" s="644" t="s">
        <v>3327</v>
      </c>
      <c r="F3397" s="4">
        <v>0</v>
      </c>
      <c r="G3397" s="4">
        <v>0</v>
      </c>
    </row>
    <row r="3398" spans="2:7" x14ac:dyDescent="0.3">
      <c r="B3398" s="18" t="s">
        <v>517</v>
      </c>
      <c r="C3398" s="19" t="s">
        <v>517</v>
      </c>
      <c r="D3398" s="644" t="s">
        <v>3328</v>
      </c>
      <c r="E3398" s="644" t="s">
        <v>3328</v>
      </c>
      <c r="F3398" s="4">
        <v>0</v>
      </c>
      <c r="G3398" s="4">
        <v>0</v>
      </c>
    </row>
    <row r="3399" spans="2:7" x14ac:dyDescent="0.3">
      <c r="B3399" s="18" t="s">
        <v>517</v>
      </c>
      <c r="C3399" s="19" t="s">
        <v>517</v>
      </c>
      <c r="D3399" s="644" t="s">
        <v>3329</v>
      </c>
      <c r="E3399" s="644" t="s">
        <v>3329</v>
      </c>
      <c r="F3399" s="4">
        <v>0</v>
      </c>
      <c r="G3399" s="4">
        <v>0</v>
      </c>
    </row>
    <row r="3400" spans="2:7" x14ac:dyDescent="0.3">
      <c r="B3400" s="18" t="s">
        <v>517</v>
      </c>
      <c r="C3400" s="19" t="s">
        <v>517</v>
      </c>
      <c r="D3400" s="644" t="s">
        <v>3330</v>
      </c>
      <c r="E3400" s="644" t="s">
        <v>3330</v>
      </c>
      <c r="F3400" s="4" t="s">
        <v>3470</v>
      </c>
      <c r="G3400" s="4" t="s">
        <v>1709</v>
      </c>
    </row>
    <row r="3401" spans="2:7" x14ac:dyDescent="0.3">
      <c r="B3401" s="18" t="s">
        <v>517</v>
      </c>
      <c r="C3401" s="19" t="s">
        <v>517</v>
      </c>
      <c r="D3401" s="644" t="s">
        <v>3331</v>
      </c>
      <c r="E3401" s="644" t="s">
        <v>3331</v>
      </c>
      <c r="F3401" s="4">
        <v>0</v>
      </c>
      <c r="G3401" s="4">
        <v>0</v>
      </c>
    </row>
    <row r="3402" spans="2:7" x14ac:dyDescent="0.3">
      <c r="B3402" s="18" t="s">
        <v>517</v>
      </c>
      <c r="C3402" s="19" t="s">
        <v>517</v>
      </c>
      <c r="D3402" s="644" t="s">
        <v>3332</v>
      </c>
      <c r="E3402" s="644" t="s">
        <v>3332</v>
      </c>
      <c r="F3402" s="4" t="s">
        <v>3471</v>
      </c>
      <c r="G3402" s="4" t="s">
        <v>3802</v>
      </c>
    </row>
    <row r="3403" spans="2:7" x14ac:dyDescent="0.3">
      <c r="B3403" s="18" t="s">
        <v>517</v>
      </c>
      <c r="C3403" s="19" t="s">
        <v>517</v>
      </c>
      <c r="D3403" s="644" t="s">
        <v>3333</v>
      </c>
      <c r="E3403" s="644" t="s">
        <v>3333</v>
      </c>
      <c r="F3403" s="4">
        <v>0</v>
      </c>
      <c r="G3403" s="4">
        <v>0</v>
      </c>
    </row>
    <row r="3404" spans="2:7" x14ac:dyDescent="0.3">
      <c r="B3404" s="643" t="s">
        <v>517</v>
      </c>
      <c r="C3404" s="643" t="s">
        <v>517</v>
      </c>
      <c r="D3404" s="643" t="s">
        <v>517</v>
      </c>
      <c r="E3404" s="643" t="s">
        <v>517</v>
      </c>
      <c r="F3404" s="4" t="s">
        <v>517</v>
      </c>
      <c r="G3404" s="4" t="s">
        <v>517</v>
      </c>
    </row>
    <row r="3405" spans="2:7" x14ac:dyDescent="0.3">
      <c r="B3405" s="17" t="s">
        <v>517</v>
      </c>
      <c r="C3405" s="645" t="s">
        <v>3323</v>
      </c>
      <c r="D3405" s="645" t="s">
        <v>3323</v>
      </c>
      <c r="E3405" s="645" t="s">
        <v>3323</v>
      </c>
      <c r="F3405" s="10" t="s">
        <v>101</v>
      </c>
      <c r="G3405" s="10" t="s">
        <v>3801</v>
      </c>
    </row>
    <row r="3406" spans="2:7" x14ac:dyDescent="0.3">
      <c r="B3406" s="18" t="s">
        <v>517</v>
      </c>
      <c r="C3406" s="19" t="s">
        <v>517</v>
      </c>
      <c r="D3406" s="644" t="s">
        <v>3334</v>
      </c>
      <c r="E3406" s="644" t="s">
        <v>3334</v>
      </c>
      <c r="F3406" s="4" t="s">
        <v>2785</v>
      </c>
      <c r="G3406" s="4" t="s">
        <v>3803</v>
      </c>
    </row>
    <row r="3407" spans="2:7" x14ac:dyDescent="0.3">
      <c r="B3407" s="18" t="s">
        <v>517</v>
      </c>
      <c r="C3407" s="19" t="s">
        <v>517</v>
      </c>
      <c r="D3407" s="644" t="s">
        <v>3335</v>
      </c>
      <c r="E3407" s="644" t="s">
        <v>3335</v>
      </c>
      <c r="F3407" s="4" t="s">
        <v>2793</v>
      </c>
      <c r="G3407" s="4" t="s">
        <v>3804</v>
      </c>
    </row>
    <row r="3408" spans="2:7" x14ac:dyDescent="0.3">
      <c r="B3408" s="18" t="s">
        <v>517</v>
      </c>
      <c r="C3408" s="19" t="s">
        <v>517</v>
      </c>
      <c r="D3408" s="644" t="s">
        <v>3336</v>
      </c>
      <c r="E3408" s="644" t="s">
        <v>3336</v>
      </c>
      <c r="F3408" s="4" t="s">
        <v>2808</v>
      </c>
      <c r="G3408" s="4" t="s">
        <v>3805</v>
      </c>
    </row>
    <row r="3409" spans="2:7" x14ac:dyDescent="0.3">
      <c r="B3409" s="18" t="s">
        <v>517</v>
      </c>
      <c r="C3409" s="19" t="s">
        <v>517</v>
      </c>
      <c r="D3409" s="644" t="s">
        <v>3337</v>
      </c>
      <c r="E3409" s="644" t="s">
        <v>3337</v>
      </c>
      <c r="F3409" s="4">
        <v>0</v>
      </c>
      <c r="G3409" s="4">
        <v>0</v>
      </c>
    </row>
    <row r="3410" spans="2:7" x14ac:dyDescent="0.3">
      <c r="B3410" s="18" t="s">
        <v>517</v>
      </c>
      <c r="C3410" s="19" t="s">
        <v>517</v>
      </c>
      <c r="D3410" s="644" t="s">
        <v>3338</v>
      </c>
      <c r="E3410" s="644" t="s">
        <v>3338</v>
      </c>
      <c r="F3410" s="4">
        <v>0</v>
      </c>
      <c r="G3410" s="4">
        <v>0</v>
      </c>
    </row>
    <row r="3411" spans="2:7" x14ac:dyDescent="0.3">
      <c r="B3411" s="18" t="s">
        <v>517</v>
      </c>
      <c r="C3411" s="19" t="s">
        <v>517</v>
      </c>
      <c r="D3411" s="644" t="s">
        <v>3339</v>
      </c>
      <c r="E3411" s="644" t="s">
        <v>3339</v>
      </c>
      <c r="F3411" s="4">
        <v>0</v>
      </c>
      <c r="G3411" s="4">
        <v>0</v>
      </c>
    </row>
    <row r="3412" spans="2:7" x14ac:dyDescent="0.3">
      <c r="B3412" s="18" t="s">
        <v>517</v>
      </c>
      <c r="C3412" s="19" t="s">
        <v>517</v>
      </c>
      <c r="D3412" s="644" t="s">
        <v>3340</v>
      </c>
      <c r="E3412" s="644" t="s">
        <v>3340</v>
      </c>
      <c r="F3412" s="4">
        <v>0</v>
      </c>
      <c r="G3412" s="4">
        <v>0</v>
      </c>
    </row>
    <row r="3413" spans="2:7" x14ac:dyDescent="0.3">
      <c r="B3413" s="18" t="s">
        <v>517</v>
      </c>
      <c r="C3413" s="19" t="s">
        <v>517</v>
      </c>
      <c r="D3413" s="644" t="s">
        <v>3341</v>
      </c>
      <c r="E3413" s="644" t="s">
        <v>3341</v>
      </c>
      <c r="F3413" s="4">
        <v>0</v>
      </c>
      <c r="G3413" s="4">
        <v>0</v>
      </c>
    </row>
    <row r="3414" spans="2:7" x14ac:dyDescent="0.3">
      <c r="B3414" s="18" t="s">
        <v>517</v>
      </c>
      <c r="C3414" s="19" t="s">
        <v>517</v>
      </c>
      <c r="D3414" s="644" t="s">
        <v>3342</v>
      </c>
      <c r="E3414" s="644" t="s">
        <v>3342</v>
      </c>
      <c r="F3414" s="4">
        <v>0</v>
      </c>
      <c r="G3414" s="4">
        <v>0</v>
      </c>
    </row>
    <row r="3415" spans="2:7" x14ac:dyDescent="0.3">
      <c r="B3415" s="18" t="s">
        <v>517</v>
      </c>
      <c r="C3415" s="19" t="s">
        <v>517</v>
      </c>
      <c r="D3415" s="644" t="s">
        <v>3343</v>
      </c>
      <c r="E3415" s="644" t="s">
        <v>3343</v>
      </c>
      <c r="F3415" s="4">
        <v>0</v>
      </c>
      <c r="G3415" s="4">
        <v>0</v>
      </c>
    </row>
    <row r="3416" spans="2:7" x14ac:dyDescent="0.3">
      <c r="B3416" s="18" t="s">
        <v>517</v>
      </c>
      <c r="C3416" s="19" t="s">
        <v>517</v>
      </c>
      <c r="D3416" s="644" t="s">
        <v>3344</v>
      </c>
      <c r="E3416" s="644" t="s">
        <v>3344</v>
      </c>
      <c r="F3416" s="4">
        <v>0</v>
      </c>
      <c r="G3416" s="4">
        <v>0</v>
      </c>
    </row>
    <row r="3417" spans="2:7" x14ac:dyDescent="0.3">
      <c r="B3417" s="18" t="s">
        <v>517</v>
      </c>
      <c r="C3417" s="19" t="s">
        <v>517</v>
      </c>
      <c r="D3417" s="644" t="s">
        <v>3345</v>
      </c>
      <c r="E3417" s="644" t="s">
        <v>3345</v>
      </c>
      <c r="F3417" s="4">
        <v>0</v>
      </c>
      <c r="G3417" s="4">
        <v>0</v>
      </c>
    </row>
    <row r="3418" spans="2:7" x14ac:dyDescent="0.3">
      <c r="B3418" s="18" t="s">
        <v>517</v>
      </c>
      <c r="C3418" s="19" t="s">
        <v>517</v>
      </c>
      <c r="D3418" s="644" t="s">
        <v>3346</v>
      </c>
      <c r="E3418" s="644" t="s">
        <v>3346</v>
      </c>
      <c r="F3418" s="4">
        <v>0</v>
      </c>
      <c r="G3418" s="4">
        <v>0</v>
      </c>
    </row>
    <row r="3419" spans="2:7" x14ac:dyDescent="0.3">
      <c r="B3419" s="18" t="s">
        <v>517</v>
      </c>
      <c r="C3419" s="19" t="s">
        <v>517</v>
      </c>
      <c r="D3419" s="644" t="s">
        <v>3347</v>
      </c>
      <c r="E3419" s="644" t="s">
        <v>3347</v>
      </c>
      <c r="F3419" s="4">
        <v>0</v>
      </c>
      <c r="G3419" s="4">
        <v>0</v>
      </c>
    </row>
    <row r="3420" spans="2:7" x14ac:dyDescent="0.3">
      <c r="B3420" s="18" t="s">
        <v>517</v>
      </c>
      <c r="C3420" s="19" t="s">
        <v>517</v>
      </c>
      <c r="D3420" s="644" t="s">
        <v>3348</v>
      </c>
      <c r="E3420" s="644" t="s">
        <v>3348</v>
      </c>
      <c r="F3420" s="4">
        <v>0</v>
      </c>
      <c r="G3420" s="4">
        <v>0</v>
      </c>
    </row>
    <row r="3421" spans="2:7" x14ac:dyDescent="0.3">
      <c r="B3421" s="18" t="s">
        <v>517</v>
      </c>
      <c r="C3421" s="19" t="s">
        <v>517</v>
      </c>
      <c r="D3421" s="644" t="s">
        <v>3349</v>
      </c>
      <c r="E3421" s="644" t="s">
        <v>3349</v>
      </c>
      <c r="F3421" s="4">
        <v>0</v>
      </c>
      <c r="G3421" s="4">
        <v>0</v>
      </c>
    </row>
    <row r="3422" spans="2:7" x14ac:dyDescent="0.3">
      <c r="B3422" s="642" t="s">
        <v>3313</v>
      </c>
      <c r="C3422" s="642" t="s">
        <v>3313</v>
      </c>
      <c r="D3422" s="642" t="s">
        <v>3313</v>
      </c>
      <c r="E3422" s="642" t="s">
        <v>3313</v>
      </c>
      <c r="F3422" s="10">
        <v>0</v>
      </c>
      <c r="G3422" s="10">
        <v>0</v>
      </c>
    </row>
    <row r="3423" spans="2:7" x14ac:dyDescent="0.3">
      <c r="B3423" s="643" t="s">
        <v>517</v>
      </c>
      <c r="C3423" s="643" t="s">
        <v>517</v>
      </c>
      <c r="D3423" s="643" t="s">
        <v>517</v>
      </c>
      <c r="E3423" s="643" t="s">
        <v>517</v>
      </c>
      <c r="F3423" s="4" t="s">
        <v>517</v>
      </c>
      <c r="G3423" s="4" t="s">
        <v>517</v>
      </c>
    </row>
    <row r="3424" spans="2:7" x14ac:dyDescent="0.3">
      <c r="B3424" s="642" t="s">
        <v>3314</v>
      </c>
      <c r="C3424" s="642" t="s">
        <v>3314</v>
      </c>
      <c r="D3424" s="642" t="s">
        <v>3314</v>
      </c>
      <c r="E3424" s="642" t="s">
        <v>3314</v>
      </c>
      <c r="F3424" s="10" t="s">
        <v>517</v>
      </c>
      <c r="G3424" s="10" t="s">
        <v>517</v>
      </c>
    </row>
    <row r="3425" spans="2:7" x14ac:dyDescent="0.3">
      <c r="B3425" s="17" t="s">
        <v>517</v>
      </c>
      <c r="C3425" s="645" t="s">
        <v>3322</v>
      </c>
      <c r="D3425" s="645" t="s">
        <v>3322</v>
      </c>
      <c r="E3425" s="645" t="s">
        <v>3322</v>
      </c>
      <c r="F3425" s="10">
        <v>0</v>
      </c>
      <c r="G3425" s="10">
        <v>0</v>
      </c>
    </row>
    <row r="3426" spans="2:7" x14ac:dyDescent="0.3">
      <c r="B3426" s="18" t="s">
        <v>517</v>
      </c>
      <c r="C3426" s="19" t="s">
        <v>517</v>
      </c>
      <c r="D3426" s="644" t="s">
        <v>3350</v>
      </c>
      <c r="E3426" s="644" t="s">
        <v>3350</v>
      </c>
      <c r="F3426" s="4">
        <v>0</v>
      </c>
      <c r="G3426" s="4">
        <v>0</v>
      </c>
    </row>
    <row r="3427" spans="2:7" x14ac:dyDescent="0.3">
      <c r="B3427" s="18" t="s">
        <v>517</v>
      </c>
      <c r="C3427" s="19" t="s">
        <v>517</v>
      </c>
      <c r="D3427" s="644" t="s">
        <v>3351</v>
      </c>
      <c r="E3427" s="644" t="s">
        <v>3351</v>
      </c>
      <c r="F3427" s="4">
        <v>0</v>
      </c>
      <c r="G3427" s="4">
        <v>0</v>
      </c>
    </row>
    <row r="3428" spans="2:7" x14ac:dyDescent="0.3">
      <c r="B3428" s="18" t="s">
        <v>517</v>
      </c>
      <c r="C3428" s="19" t="s">
        <v>517</v>
      </c>
      <c r="D3428" s="644" t="s">
        <v>3352</v>
      </c>
      <c r="E3428" s="644" t="s">
        <v>3352</v>
      </c>
      <c r="F3428" s="4">
        <v>0</v>
      </c>
      <c r="G3428" s="4">
        <v>0</v>
      </c>
    </row>
    <row r="3429" spans="2:7" x14ac:dyDescent="0.3">
      <c r="B3429" s="643" t="s">
        <v>517</v>
      </c>
      <c r="C3429" s="643" t="s">
        <v>517</v>
      </c>
      <c r="D3429" s="643" t="s">
        <v>517</v>
      </c>
      <c r="E3429" s="643" t="s">
        <v>517</v>
      </c>
      <c r="F3429" s="4" t="s">
        <v>517</v>
      </c>
      <c r="G3429" s="4" t="s">
        <v>517</v>
      </c>
    </row>
    <row r="3430" spans="2:7" x14ac:dyDescent="0.3">
      <c r="B3430" s="17" t="s">
        <v>517</v>
      </c>
      <c r="C3430" s="645" t="s">
        <v>3323</v>
      </c>
      <c r="D3430" s="645" t="s">
        <v>3323</v>
      </c>
      <c r="E3430" s="645" t="s">
        <v>3323</v>
      </c>
      <c r="F3430" s="10">
        <v>0</v>
      </c>
      <c r="G3430" s="10">
        <v>0</v>
      </c>
    </row>
    <row r="3431" spans="2:7" x14ac:dyDescent="0.3">
      <c r="B3431" s="18" t="s">
        <v>517</v>
      </c>
      <c r="C3431" s="19" t="s">
        <v>517</v>
      </c>
      <c r="D3431" s="644" t="s">
        <v>3350</v>
      </c>
      <c r="E3431" s="644" t="s">
        <v>3350</v>
      </c>
      <c r="F3431" s="4">
        <v>0</v>
      </c>
      <c r="G3431" s="4">
        <v>0</v>
      </c>
    </row>
    <row r="3432" spans="2:7" x14ac:dyDescent="0.3">
      <c r="B3432" s="18" t="s">
        <v>517</v>
      </c>
      <c r="C3432" s="19" t="s">
        <v>517</v>
      </c>
      <c r="D3432" s="644" t="s">
        <v>3351</v>
      </c>
      <c r="E3432" s="644" t="s">
        <v>3351</v>
      </c>
      <c r="F3432" s="4">
        <v>0</v>
      </c>
      <c r="G3432" s="4">
        <v>0</v>
      </c>
    </row>
    <row r="3433" spans="2:7" x14ac:dyDescent="0.3">
      <c r="B3433" s="18" t="s">
        <v>517</v>
      </c>
      <c r="C3433" s="19" t="s">
        <v>517</v>
      </c>
      <c r="D3433" s="644" t="s">
        <v>3353</v>
      </c>
      <c r="E3433" s="644" t="s">
        <v>3353</v>
      </c>
      <c r="F3433" s="4">
        <v>0</v>
      </c>
      <c r="G3433" s="4">
        <v>0</v>
      </c>
    </row>
    <row r="3434" spans="2:7" x14ac:dyDescent="0.3">
      <c r="B3434" s="642" t="s">
        <v>3315</v>
      </c>
      <c r="C3434" s="642" t="s">
        <v>3315</v>
      </c>
      <c r="D3434" s="642" t="s">
        <v>3315</v>
      </c>
      <c r="E3434" s="642" t="s">
        <v>3315</v>
      </c>
      <c r="F3434" s="10">
        <v>0</v>
      </c>
      <c r="G3434" s="10">
        <v>0</v>
      </c>
    </row>
    <row r="3435" spans="2:7" x14ac:dyDescent="0.3">
      <c r="B3435" s="643" t="s">
        <v>517</v>
      </c>
      <c r="C3435" s="643" t="s">
        <v>517</v>
      </c>
      <c r="D3435" s="643" t="s">
        <v>517</v>
      </c>
      <c r="E3435" s="643" t="s">
        <v>517</v>
      </c>
      <c r="F3435" s="4" t="s">
        <v>517</v>
      </c>
      <c r="G3435" s="4" t="s">
        <v>517</v>
      </c>
    </row>
    <row r="3436" spans="2:7" x14ac:dyDescent="0.3">
      <c r="B3436" s="642" t="s">
        <v>3316</v>
      </c>
      <c r="C3436" s="642" t="s">
        <v>3316</v>
      </c>
      <c r="D3436" s="642" t="s">
        <v>3316</v>
      </c>
      <c r="E3436" s="642" t="s">
        <v>3316</v>
      </c>
      <c r="F3436" s="10" t="s">
        <v>517</v>
      </c>
      <c r="G3436" s="10" t="s">
        <v>517</v>
      </c>
    </row>
    <row r="3437" spans="2:7" x14ac:dyDescent="0.3">
      <c r="B3437" s="17" t="s">
        <v>517</v>
      </c>
      <c r="C3437" s="645" t="s">
        <v>3322</v>
      </c>
      <c r="D3437" s="645" t="s">
        <v>3322</v>
      </c>
      <c r="E3437" s="645" t="s">
        <v>3322</v>
      </c>
      <c r="F3437" s="10">
        <v>0</v>
      </c>
      <c r="G3437" s="10">
        <v>0</v>
      </c>
    </row>
    <row r="3438" spans="2:7" x14ac:dyDescent="0.3">
      <c r="B3438" s="18" t="s">
        <v>517</v>
      </c>
      <c r="C3438" s="19" t="s">
        <v>517</v>
      </c>
      <c r="D3438" s="644" t="s">
        <v>3354</v>
      </c>
      <c r="E3438" s="644" t="s">
        <v>3354</v>
      </c>
      <c r="F3438" s="4">
        <v>0</v>
      </c>
      <c r="G3438" s="4">
        <v>0</v>
      </c>
    </row>
    <row r="3439" spans="2:7" x14ac:dyDescent="0.3">
      <c r="B3439" s="18" t="s">
        <v>517</v>
      </c>
      <c r="C3439" s="19" t="s">
        <v>517</v>
      </c>
      <c r="D3439" s="19" t="s">
        <v>517</v>
      </c>
      <c r="E3439" s="20" t="s">
        <v>3358</v>
      </c>
      <c r="F3439" s="4">
        <v>0</v>
      </c>
      <c r="G3439" s="4">
        <v>0</v>
      </c>
    </row>
    <row r="3440" spans="2:7" x14ac:dyDescent="0.3">
      <c r="B3440" s="18" t="s">
        <v>517</v>
      </c>
      <c r="C3440" s="19" t="s">
        <v>517</v>
      </c>
      <c r="D3440" s="19" t="s">
        <v>517</v>
      </c>
      <c r="E3440" s="20" t="s">
        <v>3359</v>
      </c>
      <c r="F3440" s="4">
        <v>0</v>
      </c>
      <c r="G3440" s="4">
        <v>0</v>
      </c>
    </row>
    <row r="3441" spans="2:7" x14ac:dyDescent="0.3">
      <c r="B3441" s="18" t="s">
        <v>517</v>
      </c>
      <c r="C3441" s="19" t="s">
        <v>517</v>
      </c>
      <c r="D3441" s="644" t="s">
        <v>3355</v>
      </c>
      <c r="E3441" s="644" t="s">
        <v>3355</v>
      </c>
      <c r="F3441" s="4">
        <v>0</v>
      </c>
      <c r="G3441" s="4">
        <v>0</v>
      </c>
    </row>
    <row r="3442" spans="2:7" x14ac:dyDescent="0.3">
      <c r="B3442" s="643" t="s">
        <v>517</v>
      </c>
      <c r="C3442" s="643" t="s">
        <v>517</v>
      </c>
      <c r="D3442" s="643" t="s">
        <v>517</v>
      </c>
      <c r="E3442" s="643" t="s">
        <v>517</v>
      </c>
      <c r="F3442" s="4" t="s">
        <v>517</v>
      </c>
      <c r="G3442" s="4" t="s">
        <v>517</v>
      </c>
    </row>
    <row r="3443" spans="2:7" x14ac:dyDescent="0.3">
      <c r="B3443" s="17" t="s">
        <v>517</v>
      </c>
      <c r="C3443" s="645" t="s">
        <v>3323</v>
      </c>
      <c r="D3443" s="645" t="s">
        <v>3323</v>
      </c>
      <c r="E3443" s="645" t="s">
        <v>3323</v>
      </c>
      <c r="F3443" s="10">
        <v>0</v>
      </c>
      <c r="G3443" s="10">
        <v>0</v>
      </c>
    </row>
    <row r="3444" spans="2:7" x14ac:dyDescent="0.3">
      <c r="B3444" s="18" t="s">
        <v>517</v>
      </c>
      <c r="C3444" s="19" t="s">
        <v>517</v>
      </c>
      <c r="D3444" s="644" t="s">
        <v>3356</v>
      </c>
      <c r="E3444" s="644" t="s">
        <v>3356</v>
      </c>
      <c r="F3444" s="4">
        <v>0</v>
      </c>
      <c r="G3444" s="4">
        <v>0</v>
      </c>
    </row>
    <row r="3445" spans="2:7" x14ac:dyDescent="0.3">
      <c r="B3445" s="18" t="s">
        <v>517</v>
      </c>
      <c r="C3445" s="19" t="s">
        <v>517</v>
      </c>
      <c r="D3445" s="19" t="s">
        <v>517</v>
      </c>
      <c r="E3445" s="20" t="s">
        <v>3358</v>
      </c>
      <c r="F3445" s="4">
        <v>0</v>
      </c>
      <c r="G3445" s="4">
        <v>0</v>
      </c>
    </row>
    <row r="3446" spans="2:7" x14ac:dyDescent="0.3">
      <c r="B3446" s="18" t="s">
        <v>517</v>
      </c>
      <c r="C3446" s="19" t="s">
        <v>517</v>
      </c>
      <c r="D3446" s="19" t="s">
        <v>517</v>
      </c>
      <c r="E3446" s="20" t="s">
        <v>3359</v>
      </c>
      <c r="F3446" s="4">
        <v>0</v>
      </c>
      <c r="G3446" s="4">
        <v>0</v>
      </c>
    </row>
    <row r="3447" spans="2:7" x14ac:dyDescent="0.3">
      <c r="B3447" s="18" t="s">
        <v>517</v>
      </c>
      <c r="C3447" s="19" t="s">
        <v>517</v>
      </c>
      <c r="D3447" s="644" t="s">
        <v>3357</v>
      </c>
      <c r="E3447" s="644" t="s">
        <v>3357</v>
      </c>
      <c r="F3447" s="4">
        <v>0</v>
      </c>
      <c r="G3447" s="4">
        <v>0</v>
      </c>
    </row>
    <row r="3448" spans="2:7" x14ac:dyDescent="0.3">
      <c r="B3448" s="642" t="s">
        <v>3317</v>
      </c>
      <c r="C3448" s="642" t="s">
        <v>3317</v>
      </c>
      <c r="D3448" s="642" t="s">
        <v>3317</v>
      </c>
      <c r="E3448" s="642" t="s">
        <v>3317</v>
      </c>
      <c r="F3448" s="10">
        <v>0</v>
      </c>
      <c r="G3448" s="10">
        <v>0</v>
      </c>
    </row>
    <row r="3449" spans="2:7" x14ac:dyDescent="0.3">
      <c r="B3449" s="643" t="s">
        <v>517</v>
      </c>
      <c r="C3449" s="643" t="s">
        <v>517</v>
      </c>
      <c r="D3449" s="643" t="s">
        <v>517</v>
      </c>
      <c r="E3449" s="643" t="s">
        <v>517</v>
      </c>
      <c r="F3449" s="4" t="s">
        <v>517</v>
      </c>
      <c r="G3449" s="4" t="s">
        <v>517</v>
      </c>
    </row>
    <row r="3450" spans="2:7" x14ac:dyDescent="0.3">
      <c r="B3450" s="642" t="s">
        <v>3318</v>
      </c>
      <c r="C3450" s="642" t="s">
        <v>3318</v>
      </c>
      <c r="D3450" s="642" t="s">
        <v>3318</v>
      </c>
      <c r="E3450" s="642" t="s">
        <v>3318</v>
      </c>
      <c r="F3450" s="10">
        <v>0</v>
      </c>
      <c r="G3450" s="10">
        <v>0</v>
      </c>
    </row>
    <row r="3451" spans="2:7" x14ac:dyDescent="0.3">
      <c r="B3451" s="643" t="s">
        <v>517</v>
      </c>
      <c r="C3451" s="643" t="s">
        <v>517</v>
      </c>
      <c r="D3451" s="643" t="s">
        <v>517</v>
      </c>
      <c r="E3451" s="643" t="s">
        <v>517</v>
      </c>
      <c r="F3451" s="4" t="s">
        <v>517</v>
      </c>
      <c r="G3451" s="4" t="s">
        <v>517</v>
      </c>
    </row>
    <row r="3452" spans="2:7" x14ac:dyDescent="0.3">
      <c r="B3452" s="642" t="s">
        <v>3319</v>
      </c>
      <c r="C3452" s="642" t="s">
        <v>3319</v>
      </c>
      <c r="D3452" s="642" t="s">
        <v>3319</v>
      </c>
      <c r="E3452" s="642" t="s">
        <v>3319</v>
      </c>
      <c r="F3452" s="10">
        <v>0</v>
      </c>
      <c r="G3452" s="10">
        <v>0</v>
      </c>
    </row>
    <row r="3453" spans="2:7" x14ac:dyDescent="0.3">
      <c r="B3453" s="643" t="s">
        <v>517</v>
      </c>
      <c r="C3453" s="643" t="s">
        <v>517</v>
      </c>
      <c r="D3453" s="643" t="s">
        <v>517</v>
      </c>
      <c r="E3453" s="643" t="s">
        <v>517</v>
      </c>
      <c r="F3453" s="4" t="s">
        <v>517</v>
      </c>
      <c r="G3453" s="4" t="s">
        <v>517</v>
      </c>
    </row>
    <row r="3454" spans="2:7" x14ac:dyDescent="0.3">
      <c r="B3454" s="642" t="s">
        <v>3320</v>
      </c>
      <c r="C3454" s="642" t="s">
        <v>3320</v>
      </c>
      <c r="D3454" s="642" t="s">
        <v>3320</v>
      </c>
      <c r="E3454" s="642" t="s">
        <v>3320</v>
      </c>
      <c r="F3454" s="10">
        <v>0</v>
      </c>
      <c r="G3454" s="10">
        <v>0</v>
      </c>
    </row>
    <row r="3455" spans="2:7" x14ac:dyDescent="0.3">
      <c r="B3455" s="643" t="s">
        <v>517</v>
      </c>
      <c r="C3455" s="643" t="s">
        <v>517</v>
      </c>
      <c r="D3455" s="643" t="s">
        <v>517</v>
      </c>
      <c r="E3455" s="643" t="s">
        <v>517</v>
      </c>
      <c r="F3455" s="4" t="s">
        <v>517</v>
      </c>
      <c r="G3455" s="4" t="s">
        <v>517</v>
      </c>
    </row>
    <row r="3456" spans="2:7" x14ac:dyDescent="0.3">
      <c r="B3456" s="21" t="s">
        <v>517</v>
      </c>
      <c r="C3456" s="21" t="s">
        <v>517</v>
      </c>
      <c r="D3456" s="21" t="s">
        <v>517</v>
      </c>
      <c r="E3456" s="21" t="s">
        <v>517</v>
      </c>
      <c r="F3456" s="24" t="s">
        <v>517</v>
      </c>
      <c r="G3456" s="24" t="s">
        <v>517</v>
      </c>
    </row>
    <row r="3457" spans="2:7" x14ac:dyDescent="0.3">
      <c r="B3457" s="22" t="s">
        <v>517</v>
      </c>
      <c r="C3457" s="22" t="s">
        <v>517</v>
      </c>
      <c r="D3457" s="22" t="s">
        <v>517</v>
      </c>
      <c r="E3457" s="22" t="s">
        <v>517</v>
      </c>
      <c r="F3457" s="25" t="s">
        <v>517</v>
      </c>
      <c r="G3457" s="25" t="s">
        <v>517</v>
      </c>
    </row>
    <row r="3458" spans="2:7" x14ac:dyDescent="0.3">
      <c r="B3458" s="23" t="s">
        <v>517</v>
      </c>
      <c r="C3458" s="23" t="s">
        <v>517</v>
      </c>
      <c r="D3458" s="23" t="s">
        <v>517</v>
      </c>
      <c r="E3458" s="23" t="s">
        <v>517</v>
      </c>
      <c r="F3458" s="26" t="s">
        <v>517</v>
      </c>
      <c r="G3458" s="26" t="s">
        <v>517</v>
      </c>
    </row>
    <row r="3459" spans="2:7" x14ac:dyDescent="0.3">
      <c r="B3459" s="646" t="s">
        <v>49</v>
      </c>
      <c r="C3459" s="646" t="s">
        <v>49</v>
      </c>
      <c r="D3459" s="646" t="s">
        <v>49</v>
      </c>
      <c r="E3459" s="646" t="s">
        <v>49</v>
      </c>
      <c r="F3459" s="646" t="s">
        <v>49</v>
      </c>
      <c r="G3459" s="646" t="s">
        <v>49</v>
      </c>
    </row>
    <row r="3460" spans="2:7" x14ac:dyDescent="0.3">
      <c r="B3460" s="647" t="s">
        <v>3308</v>
      </c>
      <c r="C3460" s="647" t="s">
        <v>3308</v>
      </c>
      <c r="D3460" s="647" t="s">
        <v>3308</v>
      </c>
      <c r="E3460" s="647" t="s">
        <v>3308</v>
      </c>
      <c r="F3460" s="647" t="s">
        <v>3308</v>
      </c>
      <c r="G3460" s="647" t="s">
        <v>3308</v>
      </c>
    </row>
    <row r="3461" spans="2:7" x14ac:dyDescent="0.3">
      <c r="B3461" s="647" t="s">
        <v>3309</v>
      </c>
      <c r="C3461" s="647" t="s">
        <v>3309</v>
      </c>
      <c r="D3461" s="647" t="s">
        <v>3309</v>
      </c>
      <c r="E3461" s="647" t="s">
        <v>3309</v>
      </c>
      <c r="F3461" s="647" t="s">
        <v>3309</v>
      </c>
      <c r="G3461" s="647" t="s">
        <v>3309</v>
      </c>
    </row>
    <row r="3462" spans="2:7" x14ac:dyDescent="0.3">
      <c r="B3462" s="648" t="s">
        <v>3310</v>
      </c>
      <c r="C3462" s="648" t="s">
        <v>3310</v>
      </c>
      <c r="D3462" s="648" t="s">
        <v>3310</v>
      </c>
      <c r="E3462" s="648" t="s">
        <v>3310</v>
      </c>
      <c r="F3462" s="648" t="s">
        <v>3310</v>
      </c>
      <c r="G3462" s="648" t="s">
        <v>3310</v>
      </c>
    </row>
    <row r="3463" spans="2:7" x14ac:dyDescent="0.3">
      <c r="B3463" s="641" t="s">
        <v>3311</v>
      </c>
      <c r="C3463" s="641" t="s">
        <v>3311</v>
      </c>
      <c r="D3463" s="641" t="s">
        <v>3311</v>
      </c>
      <c r="E3463" s="641" t="s">
        <v>3311</v>
      </c>
      <c r="F3463" s="14">
        <v>2026</v>
      </c>
      <c r="G3463" s="14">
        <v>2025</v>
      </c>
    </row>
    <row r="3464" spans="2:7" x14ac:dyDescent="0.3">
      <c r="B3464" s="642" t="s">
        <v>3312</v>
      </c>
      <c r="C3464" s="642" t="s">
        <v>3312</v>
      </c>
      <c r="D3464" s="642" t="s">
        <v>3312</v>
      </c>
      <c r="E3464" s="642" t="s">
        <v>3312</v>
      </c>
      <c r="F3464" s="10" t="s">
        <v>517</v>
      </c>
      <c r="G3464" s="10" t="s">
        <v>517</v>
      </c>
    </row>
    <row r="3465" spans="2:7" x14ac:dyDescent="0.3">
      <c r="B3465" s="17" t="s">
        <v>517</v>
      </c>
      <c r="C3465" s="645" t="s">
        <v>3322</v>
      </c>
      <c r="D3465" s="645" t="s">
        <v>3322</v>
      </c>
      <c r="E3465" s="645" t="s">
        <v>3322</v>
      </c>
      <c r="F3465" s="10" t="s">
        <v>102</v>
      </c>
      <c r="G3465" s="10" t="s">
        <v>3806</v>
      </c>
    </row>
    <row r="3466" spans="2:7" x14ac:dyDescent="0.3">
      <c r="B3466" s="18" t="s">
        <v>517</v>
      </c>
      <c r="C3466" s="19" t="s">
        <v>517</v>
      </c>
      <c r="D3466" s="644" t="s">
        <v>3324</v>
      </c>
      <c r="E3466" s="644" t="s">
        <v>3324</v>
      </c>
      <c r="F3466" s="4">
        <v>0</v>
      </c>
      <c r="G3466" s="4">
        <v>0</v>
      </c>
    </row>
    <row r="3467" spans="2:7" x14ac:dyDescent="0.3">
      <c r="B3467" s="18" t="s">
        <v>517</v>
      </c>
      <c r="C3467" s="19" t="s">
        <v>517</v>
      </c>
      <c r="D3467" s="644" t="s">
        <v>3325</v>
      </c>
      <c r="E3467" s="644" t="s">
        <v>3325</v>
      </c>
      <c r="F3467" s="4">
        <v>0</v>
      </c>
      <c r="G3467" s="4">
        <v>0</v>
      </c>
    </row>
    <row r="3468" spans="2:7" x14ac:dyDescent="0.3">
      <c r="B3468" s="18" t="s">
        <v>517</v>
      </c>
      <c r="C3468" s="19" t="s">
        <v>517</v>
      </c>
      <c r="D3468" s="644" t="s">
        <v>3326</v>
      </c>
      <c r="E3468" s="644" t="s">
        <v>3326</v>
      </c>
      <c r="F3468" s="4">
        <v>0</v>
      </c>
      <c r="G3468" s="4">
        <v>0</v>
      </c>
    </row>
    <row r="3469" spans="2:7" x14ac:dyDescent="0.3">
      <c r="B3469" s="18" t="s">
        <v>517</v>
      </c>
      <c r="C3469" s="19" t="s">
        <v>517</v>
      </c>
      <c r="D3469" s="644" t="s">
        <v>3327</v>
      </c>
      <c r="E3469" s="644" t="s">
        <v>3327</v>
      </c>
      <c r="F3469" s="4">
        <v>0</v>
      </c>
      <c r="G3469" s="4">
        <v>0</v>
      </c>
    </row>
    <row r="3470" spans="2:7" x14ac:dyDescent="0.3">
      <c r="B3470" s="18" t="s">
        <v>517</v>
      </c>
      <c r="C3470" s="19" t="s">
        <v>517</v>
      </c>
      <c r="D3470" s="644" t="s">
        <v>3328</v>
      </c>
      <c r="E3470" s="644" t="s">
        <v>3328</v>
      </c>
      <c r="F3470" s="4">
        <v>0</v>
      </c>
      <c r="G3470" s="4">
        <v>0</v>
      </c>
    </row>
    <row r="3471" spans="2:7" x14ac:dyDescent="0.3">
      <c r="B3471" s="18" t="s">
        <v>517</v>
      </c>
      <c r="C3471" s="19" t="s">
        <v>517</v>
      </c>
      <c r="D3471" s="644" t="s">
        <v>3329</v>
      </c>
      <c r="E3471" s="644" t="s">
        <v>3329</v>
      </c>
      <c r="F3471" s="4">
        <v>0</v>
      </c>
      <c r="G3471" s="4">
        <v>0</v>
      </c>
    </row>
    <row r="3472" spans="2:7" x14ac:dyDescent="0.3">
      <c r="B3472" s="18" t="s">
        <v>517</v>
      </c>
      <c r="C3472" s="19" t="s">
        <v>517</v>
      </c>
      <c r="D3472" s="644" t="s">
        <v>3330</v>
      </c>
      <c r="E3472" s="644" t="s">
        <v>3330</v>
      </c>
      <c r="F3472" s="4" t="s">
        <v>3472</v>
      </c>
      <c r="G3472" s="4" t="s">
        <v>3807</v>
      </c>
    </row>
    <row r="3473" spans="2:7" x14ac:dyDescent="0.3">
      <c r="B3473" s="18" t="s">
        <v>517</v>
      </c>
      <c r="C3473" s="19" t="s">
        <v>517</v>
      </c>
      <c r="D3473" s="644" t="s">
        <v>3331</v>
      </c>
      <c r="E3473" s="644" t="s">
        <v>3331</v>
      </c>
      <c r="F3473" s="4">
        <v>0</v>
      </c>
      <c r="G3473" s="4">
        <v>0</v>
      </c>
    </row>
    <row r="3474" spans="2:7" x14ac:dyDescent="0.3">
      <c r="B3474" s="18" t="s">
        <v>517</v>
      </c>
      <c r="C3474" s="19" t="s">
        <v>517</v>
      </c>
      <c r="D3474" s="644" t="s">
        <v>3332</v>
      </c>
      <c r="E3474" s="644" t="s">
        <v>3332</v>
      </c>
      <c r="F3474" s="4" t="s">
        <v>3473</v>
      </c>
      <c r="G3474" s="4" t="s">
        <v>3808</v>
      </c>
    </row>
    <row r="3475" spans="2:7" x14ac:dyDescent="0.3">
      <c r="B3475" s="18" t="s">
        <v>517</v>
      </c>
      <c r="C3475" s="19" t="s">
        <v>517</v>
      </c>
      <c r="D3475" s="644" t="s">
        <v>3333</v>
      </c>
      <c r="E3475" s="644" t="s">
        <v>3333</v>
      </c>
      <c r="F3475" s="4">
        <v>0</v>
      </c>
      <c r="G3475" s="4">
        <v>0</v>
      </c>
    </row>
    <row r="3476" spans="2:7" x14ac:dyDescent="0.3">
      <c r="B3476" s="643" t="s">
        <v>517</v>
      </c>
      <c r="C3476" s="643" t="s">
        <v>517</v>
      </c>
      <c r="D3476" s="643" t="s">
        <v>517</v>
      </c>
      <c r="E3476" s="643" t="s">
        <v>517</v>
      </c>
      <c r="F3476" s="4" t="s">
        <v>517</v>
      </c>
      <c r="G3476" s="4" t="s">
        <v>517</v>
      </c>
    </row>
    <row r="3477" spans="2:7" x14ac:dyDescent="0.3">
      <c r="B3477" s="17" t="s">
        <v>517</v>
      </c>
      <c r="C3477" s="645" t="s">
        <v>3323</v>
      </c>
      <c r="D3477" s="645" t="s">
        <v>3323</v>
      </c>
      <c r="E3477" s="645" t="s">
        <v>3323</v>
      </c>
      <c r="F3477" s="10" t="s">
        <v>102</v>
      </c>
      <c r="G3477" s="10" t="s">
        <v>3809</v>
      </c>
    </row>
    <row r="3478" spans="2:7" x14ac:dyDescent="0.3">
      <c r="B3478" s="18" t="s">
        <v>517</v>
      </c>
      <c r="C3478" s="19" t="s">
        <v>517</v>
      </c>
      <c r="D3478" s="644" t="s">
        <v>3334</v>
      </c>
      <c r="E3478" s="644" t="s">
        <v>3334</v>
      </c>
      <c r="F3478" s="4" t="s">
        <v>2829</v>
      </c>
      <c r="G3478" s="4" t="s">
        <v>3810</v>
      </c>
    </row>
    <row r="3479" spans="2:7" x14ac:dyDescent="0.3">
      <c r="B3479" s="18" t="s">
        <v>517</v>
      </c>
      <c r="C3479" s="19" t="s">
        <v>517</v>
      </c>
      <c r="D3479" s="644" t="s">
        <v>3335</v>
      </c>
      <c r="E3479" s="644" t="s">
        <v>3335</v>
      </c>
      <c r="F3479" s="4" t="s">
        <v>2837</v>
      </c>
      <c r="G3479" s="4" t="s">
        <v>3811</v>
      </c>
    </row>
    <row r="3480" spans="2:7" x14ac:dyDescent="0.3">
      <c r="B3480" s="18" t="s">
        <v>517</v>
      </c>
      <c r="C3480" s="19" t="s">
        <v>517</v>
      </c>
      <c r="D3480" s="644" t="s">
        <v>3336</v>
      </c>
      <c r="E3480" s="644" t="s">
        <v>3336</v>
      </c>
      <c r="F3480" s="4" t="s">
        <v>2843</v>
      </c>
      <c r="G3480" s="4" t="s">
        <v>3812</v>
      </c>
    </row>
    <row r="3481" spans="2:7" x14ac:dyDescent="0.3">
      <c r="B3481" s="18" t="s">
        <v>517</v>
      </c>
      <c r="C3481" s="19" t="s">
        <v>517</v>
      </c>
      <c r="D3481" s="644" t="s">
        <v>3337</v>
      </c>
      <c r="E3481" s="644" t="s">
        <v>3337</v>
      </c>
      <c r="F3481" s="4">
        <v>0</v>
      </c>
      <c r="G3481" s="4">
        <v>0</v>
      </c>
    </row>
    <row r="3482" spans="2:7" x14ac:dyDescent="0.3">
      <c r="B3482" s="18" t="s">
        <v>517</v>
      </c>
      <c r="C3482" s="19" t="s">
        <v>517</v>
      </c>
      <c r="D3482" s="644" t="s">
        <v>3338</v>
      </c>
      <c r="E3482" s="644" t="s">
        <v>3338</v>
      </c>
      <c r="F3482" s="4">
        <v>0</v>
      </c>
      <c r="G3482" s="4">
        <v>0</v>
      </c>
    </row>
    <row r="3483" spans="2:7" x14ac:dyDescent="0.3">
      <c r="B3483" s="18" t="s">
        <v>517</v>
      </c>
      <c r="C3483" s="19" t="s">
        <v>517</v>
      </c>
      <c r="D3483" s="644" t="s">
        <v>3339</v>
      </c>
      <c r="E3483" s="644" t="s">
        <v>3339</v>
      </c>
      <c r="F3483" s="4">
        <v>0</v>
      </c>
      <c r="G3483" s="4">
        <v>0</v>
      </c>
    </row>
    <row r="3484" spans="2:7" x14ac:dyDescent="0.3">
      <c r="B3484" s="18" t="s">
        <v>517</v>
      </c>
      <c r="C3484" s="19" t="s">
        <v>517</v>
      </c>
      <c r="D3484" s="644" t="s">
        <v>3340</v>
      </c>
      <c r="E3484" s="644" t="s">
        <v>3340</v>
      </c>
      <c r="F3484" s="4">
        <v>0</v>
      </c>
      <c r="G3484" s="4" t="s">
        <v>357</v>
      </c>
    </row>
    <row r="3485" spans="2:7" x14ac:dyDescent="0.3">
      <c r="B3485" s="18" t="s">
        <v>517</v>
      </c>
      <c r="C3485" s="19" t="s">
        <v>517</v>
      </c>
      <c r="D3485" s="644" t="s">
        <v>3341</v>
      </c>
      <c r="E3485" s="644" t="s">
        <v>3341</v>
      </c>
      <c r="F3485" s="4">
        <v>0</v>
      </c>
      <c r="G3485" s="4">
        <v>0</v>
      </c>
    </row>
    <row r="3486" spans="2:7" x14ac:dyDescent="0.3">
      <c r="B3486" s="18" t="s">
        <v>517</v>
      </c>
      <c r="C3486" s="19" t="s">
        <v>517</v>
      </c>
      <c r="D3486" s="644" t="s">
        <v>3342</v>
      </c>
      <c r="E3486" s="644" t="s">
        <v>3342</v>
      </c>
      <c r="F3486" s="4">
        <v>0</v>
      </c>
      <c r="G3486" s="4">
        <v>0</v>
      </c>
    </row>
    <row r="3487" spans="2:7" x14ac:dyDescent="0.3">
      <c r="B3487" s="18" t="s">
        <v>517</v>
      </c>
      <c r="C3487" s="19" t="s">
        <v>517</v>
      </c>
      <c r="D3487" s="644" t="s">
        <v>3343</v>
      </c>
      <c r="E3487" s="644" t="s">
        <v>3343</v>
      </c>
      <c r="F3487" s="4">
        <v>0</v>
      </c>
      <c r="G3487" s="4">
        <v>0</v>
      </c>
    </row>
    <row r="3488" spans="2:7" x14ac:dyDescent="0.3">
      <c r="B3488" s="18" t="s">
        <v>517</v>
      </c>
      <c r="C3488" s="19" t="s">
        <v>517</v>
      </c>
      <c r="D3488" s="644" t="s">
        <v>3344</v>
      </c>
      <c r="E3488" s="644" t="s">
        <v>3344</v>
      </c>
      <c r="F3488" s="4">
        <v>0</v>
      </c>
      <c r="G3488" s="4">
        <v>0</v>
      </c>
    </row>
    <row r="3489" spans="2:7" x14ac:dyDescent="0.3">
      <c r="B3489" s="18" t="s">
        <v>517</v>
      </c>
      <c r="C3489" s="19" t="s">
        <v>517</v>
      </c>
      <c r="D3489" s="644" t="s">
        <v>3345</v>
      </c>
      <c r="E3489" s="644" t="s">
        <v>3345</v>
      </c>
      <c r="F3489" s="4">
        <v>0</v>
      </c>
      <c r="G3489" s="4">
        <v>0</v>
      </c>
    </row>
    <row r="3490" spans="2:7" x14ac:dyDescent="0.3">
      <c r="B3490" s="18" t="s">
        <v>517</v>
      </c>
      <c r="C3490" s="19" t="s">
        <v>517</v>
      </c>
      <c r="D3490" s="644" t="s">
        <v>3346</v>
      </c>
      <c r="E3490" s="644" t="s">
        <v>3346</v>
      </c>
      <c r="F3490" s="4">
        <v>0</v>
      </c>
      <c r="G3490" s="4">
        <v>0</v>
      </c>
    </row>
    <row r="3491" spans="2:7" x14ac:dyDescent="0.3">
      <c r="B3491" s="18" t="s">
        <v>517</v>
      </c>
      <c r="C3491" s="19" t="s">
        <v>517</v>
      </c>
      <c r="D3491" s="644" t="s">
        <v>3347</v>
      </c>
      <c r="E3491" s="644" t="s">
        <v>3347</v>
      </c>
      <c r="F3491" s="4">
        <v>0</v>
      </c>
      <c r="G3491" s="4">
        <v>0</v>
      </c>
    </row>
    <row r="3492" spans="2:7" x14ac:dyDescent="0.3">
      <c r="B3492" s="18" t="s">
        <v>517</v>
      </c>
      <c r="C3492" s="19" t="s">
        <v>517</v>
      </c>
      <c r="D3492" s="644" t="s">
        <v>3348</v>
      </c>
      <c r="E3492" s="644" t="s">
        <v>3348</v>
      </c>
      <c r="F3492" s="4">
        <v>0</v>
      </c>
      <c r="G3492" s="4">
        <v>0</v>
      </c>
    </row>
    <row r="3493" spans="2:7" x14ac:dyDescent="0.3">
      <c r="B3493" s="18" t="s">
        <v>517</v>
      </c>
      <c r="C3493" s="19" t="s">
        <v>517</v>
      </c>
      <c r="D3493" s="644" t="s">
        <v>3349</v>
      </c>
      <c r="E3493" s="644" t="s">
        <v>3349</v>
      </c>
      <c r="F3493" s="4">
        <v>0</v>
      </c>
      <c r="G3493" s="4">
        <v>0</v>
      </c>
    </row>
    <row r="3494" spans="2:7" x14ac:dyDescent="0.3">
      <c r="B3494" s="642" t="s">
        <v>3313</v>
      </c>
      <c r="C3494" s="642" t="s">
        <v>3313</v>
      </c>
      <c r="D3494" s="642" t="s">
        <v>3313</v>
      </c>
      <c r="E3494" s="642" t="s">
        <v>3313</v>
      </c>
      <c r="F3494" s="10">
        <v>0</v>
      </c>
      <c r="G3494" s="10" t="s">
        <v>2497</v>
      </c>
    </row>
    <row r="3495" spans="2:7" x14ac:dyDescent="0.3">
      <c r="B3495" s="643" t="s">
        <v>517</v>
      </c>
      <c r="C3495" s="643" t="s">
        <v>517</v>
      </c>
      <c r="D3495" s="643" t="s">
        <v>517</v>
      </c>
      <c r="E3495" s="643" t="s">
        <v>517</v>
      </c>
      <c r="F3495" s="4" t="s">
        <v>517</v>
      </c>
      <c r="G3495" s="4" t="s">
        <v>517</v>
      </c>
    </row>
    <row r="3496" spans="2:7" x14ac:dyDescent="0.3">
      <c r="B3496" s="642" t="s">
        <v>3314</v>
      </c>
      <c r="C3496" s="642" t="s">
        <v>3314</v>
      </c>
      <c r="D3496" s="642" t="s">
        <v>3314</v>
      </c>
      <c r="E3496" s="642" t="s">
        <v>3314</v>
      </c>
      <c r="F3496" s="10" t="s">
        <v>517</v>
      </c>
      <c r="G3496" s="10" t="s">
        <v>517</v>
      </c>
    </row>
    <row r="3497" spans="2:7" x14ac:dyDescent="0.3">
      <c r="B3497" s="17" t="s">
        <v>517</v>
      </c>
      <c r="C3497" s="645" t="s">
        <v>3322</v>
      </c>
      <c r="D3497" s="645" t="s">
        <v>3322</v>
      </c>
      <c r="E3497" s="645" t="s">
        <v>3322</v>
      </c>
      <c r="F3497" s="10">
        <v>0</v>
      </c>
      <c r="G3497" s="10">
        <v>0</v>
      </c>
    </row>
    <row r="3498" spans="2:7" x14ac:dyDescent="0.3">
      <c r="B3498" s="18" t="s">
        <v>517</v>
      </c>
      <c r="C3498" s="19" t="s">
        <v>517</v>
      </c>
      <c r="D3498" s="644" t="s">
        <v>3350</v>
      </c>
      <c r="E3498" s="644" t="s">
        <v>3350</v>
      </c>
      <c r="F3498" s="4">
        <v>0</v>
      </c>
      <c r="G3498" s="4">
        <v>0</v>
      </c>
    </row>
    <row r="3499" spans="2:7" x14ac:dyDescent="0.3">
      <c r="B3499" s="18" t="s">
        <v>517</v>
      </c>
      <c r="C3499" s="19" t="s">
        <v>517</v>
      </c>
      <c r="D3499" s="644" t="s">
        <v>3351</v>
      </c>
      <c r="E3499" s="644" t="s">
        <v>3351</v>
      </c>
      <c r="F3499" s="4">
        <v>0</v>
      </c>
      <c r="G3499" s="4">
        <v>0</v>
      </c>
    </row>
    <row r="3500" spans="2:7" x14ac:dyDescent="0.3">
      <c r="B3500" s="18" t="s">
        <v>517</v>
      </c>
      <c r="C3500" s="19" t="s">
        <v>517</v>
      </c>
      <c r="D3500" s="644" t="s">
        <v>3352</v>
      </c>
      <c r="E3500" s="644" t="s">
        <v>3352</v>
      </c>
      <c r="F3500" s="4">
        <v>0</v>
      </c>
      <c r="G3500" s="4">
        <v>0</v>
      </c>
    </row>
    <row r="3501" spans="2:7" x14ac:dyDescent="0.3">
      <c r="B3501" s="643" t="s">
        <v>517</v>
      </c>
      <c r="C3501" s="643" t="s">
        <v>517</v>
      </c>
      <c r="D3501" s="643" t="s">
        <v>517</v>
      </c>
      <c r="E3501" s="643" t="s">
        <v>517</v>
      </c>
      <c r="F3501" s="4" t="s">
        <v>517</v>
      </c>
      <c r="G3501" s="4" t="s">
        <v>517</v>
      </c>
    </row>
    <row r="3502" spans="2:7" x14ac:dyDescent="0.3">
      <c r="B3502" s="17" t="s">
        <v>517</v>
      </c>
      <c r="C3502" s="645" t="s">
        <v>3323</v>
      </c>
      <c r="D3502" s="645" t="s">
        <v>3323</v>
      </c>
      <c r="E3502" s="645" t="s">
        <v>3323</v>
      </c>
      <c r="F3502" s="10">
        <v>0</v>
      </c>
      <c r="G3502" s="10" t="s">
        <v>2497</v>
      </c>
    </row>
    <row r="3503" spans="2:7" x14ac:dyDescent="0.3">
      <c r="B3503" s="18" t="s">
        <v>517</v>
      </c>
      <c r="C3503" s="19" t="s">
        <v>517</v>
      </c>
      <c r="D3503" s="644" t="s">
        <v>3350</v>
      </c>
      <c r="E3503" s="644" t="s">
        <v>3350</v>
      </c>
      <c r="F3503" s="4">
        <v>0</v>
      </c>
      <c r="G3503" s="4" t="s">
        <v>2497</v>
      </c>
    </row>
    <row r="3504" spans="2:7" x14ac:dyDescent="0.3">
      <c r="B3504" s="18" t="s">
        <v>517</v>
      </c>
      <c r="C3504" s="19" t="s">
        <v>517</v>
      </c>
      <c r="D3504" s="644" t="s">
        <v>3351</v>
      </c>
      <c r="E3504" s="644" t="s">
        <v>3351</v>
      </c>
      <c r="F3504" s="4">
        <v>0</v>
      </c>
      <c r="G3504" s="4">
        <v>0</v>
      </c>
    </row>
    <row r="3505" spans="2:7" x14ac:dyDescent="0.3">
      <c r="B3505" s="18" t="s">
        <v>517</v>
      </c>
      <c r="C3505" s="19" t="s">
        <v>517</v>
      </c>
      <c r="D3505" s="644" t="s">
        <v>3353</v>
      </c>
      <c r="E3505" s="644" t="s">
        <v>3353</v>
      </c>
      <c r="F3505" s="4">
        <v>0</v>
      </c>
      <c r="G3505" s="4">
        <v>0</v>
      </c>
    </row>
    <row r="3506" spans="2:7" x14ac:dyDescent="0.3">
      <c r="B3506" s="642" t="s">
        <v>3315</v>
      </c>
      <c r="C3506" s="642" t="s">
        <v>3315</v>
      </c>
      <c r="D3506" s="642" t="s">
        <v>3315</v>
      </c>
      <c r="E3506" s="642" t="s">
        <v>3315</v>
      </c>
      <c r="F3506" s="10">
        <v>0</v>
      </c>
      <c r="G3506" s="10" t="s">
        <v>3781</v>
      </c>
    </row>
    <row r="3507" spans="2:7" x14ac:dyDescent="0.3">
      <c r="B3507" s="643" t="s">
        <v>517</v>
      </c>
      <c r="C3507" s="643" t="s">
        <v>517</v>
      </c>
      <c r="D3507" s="643" t="s">
        <v>517</v>
      </c>
      <c r="E3507" s="643" t="s">
        <v>517</v>
      </c>
      <c r="F3507" s="4" t="s">
        <v>517</v>
      </c>
      <c r="G3507" s="4" t="s">
        <v>517</v>
      </c>
    </row>
    <row r="3508" spans="2:7" x14ac:dyDescent="0.3">
      <c r="B3508" s="642" t="s">
        <v>3316</v>
      </c>
      <c r="C3508" s="642" t="s">
        <v>3316</v>
      </c>
      <c r="D3508" s="642" t="s">
        <v>3316</v>
      </c>
      <c r="E3508" s="642" t="s">
        <v>3316</v>
      </c>
      <c r="F3508" s="10" t="s">
        <v>517</v>
      </c>
      <c r="G3508" s="10" t="s">
        <v>517</v>
      </c>
    </row>
    <row r="3509" spans="2:7" x14ac:dyDescent="0.3">
      <c r="B3509" s="17" t="s">
        <v>517</v>
      </c>
      <c r="C3509" s="645" t="s">
        <v>3322</v>
      </c>
      <c r="D3509" s="645" t="s">
        <v>3322</v>
      </c>
      <c r="E3509" s="645" t="s">
        <v>3322</v>
      </c>
      <c r="F3509" s="10">
        <v>0</v>
      </c>
      <c r="G3509" s="10">
        <v>0</v>
      </c>
    </row>
    <row r="3510" spans="2:7" x14ac:dyDescent="0.3">
      <c r="B3510" s="18" t="s">
        <v>517</v>
      </c>
      <c r="C3510" s="19" t="s">
        <v>517</v>
      </c>
      <c r="D3510" s="644" t="s">
        <v>3354</v>
      </c>
      <c r="E3510" s="644" t="s">
        <v>3354</v>
      </c>
      <c r="F3510" s="4">
        <v>0</v>
      </c>
      <c r="G3510" s="4">
        <v>0</v>
      </c>
    </row>
    <row r="3511" spans="2:7" x14ac:dyDescent="0.3">
      <c r="B3511" s="18" t="s">
        <v>517</v>
      </c>
      <c r="C3511" s="19" t="s">
        <v>517</v>
      </c>
      <c r="D3511" s="19" t="s">
        <v>517</v>
      </c>
      <c r="E3511" s="20" t="s">
        <v>3358</v>
      </c>
      <c r="F3511" s="4">
        <v>0</v>
      </c>
      <c r="G3511" s="4">
        <v>0</v>
      </c>
    </row>
    <row r="3512" spans="2:7" x14ac:dyDescent="0.3">
      <c r="B3512" s="18" t="s">
        <v>517</v>
      </c>
      <c r="C3512" s="19" t="s">
        <v>517</v>
      </c>
      <c r="D3512" s="19" t="s">
        <v>517</v>
      </c>
      <c r="E3512" s="20" t="s">
        <v>3359</v>
      </c>
      <c r="F3512" s="4">
        <v>0</v>
      </c>
      <c r="G3512" s="4">
        <v>0</v>
      </c>
    </row>
    <row r="3513" spans="2:7" x14ac:dyDescent="0.3">
      <c r="B3513" s="18" t="s">
        <v>517</v>
      </c>
      <c r="C3513" s="19" t="s">
        <v>517</v>
      </c>
      <c r="D3513" s="644" t="s">
        <v>3355</v>
      </c>
      <c r="E3513" s="644" t="s">
        <v>3355</v>
      </c>
      <c r="F3513" s="4">
        <v>0</v>
      </c>
      <c r="G3513" s="4">
        <v>0</v>
      </c>
    </row>
    <row r="3514" spans="2:7" x14ac:dyDescent="0.3">
      <c r="B3514" s="643" t="s">
        <v>517</v>
      </c>
      <c r="C3514" s="643" t="s">
        <v>517</v>
      </c>
      <c r="D3514" s="643" t="s">
        <v>517</v>
      </c>
      <c r="E3514" s="643" t="s">
        <v>517</v>
      </c>
      <c r="F3514" s="4" t="s">
        <v>517</v>
      </c>
      <c r="G3514" s="4" t="s">
        <v>517</v>
      </c>
    </row>
    <row r="3515" spans="2:7" x14ac:dyDescent="0.3">
      <c r="B3515" s="17" t="s">
        <v>517</v>
      </c>
      <c r="C3515" s="645" t="s">
        <v>3323</v>
      </c>
      <c r="D3515" s="645" t="s">
        <v>3323</v>
      </c>
      <c r="E3515" s="645" t="s">
        <v>3323</v>
      </c>
      <c r="F3515" s="10">
        <v>0</v>
      </c>
      <c r="G3515" s="10">
        <v>0</v>
      </c>
    </row>
    <row r="3516" spans="2:7" x14ac:dyDescent="0.3">
      <c r="B3516" s="18" t="s">
        <v>517</v>
      </c>
      <c r="C3516" s="19" t="s">
        <v>517</v>
      </c>
      <c r="D3516" s="644" t="s">
        <v>3356</v>
      </c>
      <c r="E3516" s="644" t="s">
        <v>3356</v>
      </c>
      <c r="F3516" s="4">
        <v>0</v>
      </c>
      <c r="G3516" s="4">
        <v>0</v>
      </c>
    </row>
    <row r="3517" spans="2:7" x14ac:dyDescent="0.3">
      <c r="B3517" s="18" t="s">
        <v>517</v>
      </c>
      <c r="C3517" s="19" t="s">
        <v>517</v>
      </c>
      <c r="D3517" s="19" t="s">
        <v>517</v>
      </c>
      <c r="E3517" s="20" t="s">
        <v>3358</v>
      </c>
      <c r="F3517" s="4">
        <v>0</v>
      </c>
      <c r="G3517" s="4">
        <v>0</v>
      </c>
    </row>
    <row r="3518" spans="2:7" x14ac:dyDescent="0.3">
      <c r="B3518" s="18" t="s">
        <v>517</v>
      </c>
      <c r="C3518" s="19" t="s">
        <v>517</v>
      </c>
      <c r="D3518" s="19" t="s">
        <v>517</v>
      </c>
      <c r="E3518" s="20" t="s">
        <v>3359</v>
      </c>
      <c r="F3518" s="4">
        <v>0</v>
      </c>
      <c r="G3518" s="4">
        <v>0</v>
      </c>
    </row>
    <row r="3519" spans="2:7" x14ac:dyDescent="0.3">
      <c r="B3519" s="18" t="s">
        <v>517</v>
      </c>
      <c r="C3519" s="19" t="s">
        <v>517</v>
      </c>
      <c r="D3519" s="644" t="s">
        <v>3357</v>
      </c>
      <c r="E3519" s="644" t="s">
        <v>3357</v>
      </c>
      <c r="F3519" s="4">
        <v>0</v>
      </c>
      <c r="G3519" s="4">
        <v>0</v>
      </c>
    </row>
    <row r="3520" spans="2:7" x14ac:dyDescent="0.3">
      <c r="B3520" s="642" t="s">
        <v>3317</v>
      </c>
      <c r="C3520" s="642" t="s">
        <v>3317</v>
      </c>
      <c r="D3520" s="642" t="s">
        <v>3317</v>
      </c>
      <c r="E3520" s="642" t="s">
        <v>3317</v>
      </c>
      <c r="F3520" s="10">
        <v>0</v>
      </c>
      <c r="G3520" s="10">
        <v>0</v>
      </c>
    </row>
    <row r="3521" spans="2:7" x14ac:dyDescent="0.3">
      <c r="B3521" s="643" t="s">
        <v>517</v>
      </c>
      <c r="C3521" s="643" t="s">
        <v>517</v>
      </c>
      <c r="D3521" s="643" t="s">
        <v>517</v>
      </c>
      <c r="E3521" s="643" t="s">
        <v>517</v>
      </c>
      <c r="F3521" s="4" t="s">
        <v>517</v>
      </c>
      <c r="G3521" s="4" t="s">
        <v>517</v>
      </c>
    </row>
    <row r="3522" spans="2:7" x14ac:dyDescent="0.3">
      <c r="B3522" s="642" t="s">
        <v>3318</v>
      </c>
      <c r="C3522" s="642" t="s">
        <v>3318</v>
      </c>
      <c r="D3522" s="642" t="s">
        <v>3318</v>
      </c>
      <c r="E3522" s="642" t="s">
        <v>3318</v>
      </c>
      <c r="F3522" s="10">
        <v>0</v>
      </c>
      <c r="G3522" s="10">
        <v>0</v>
      </c>
    </row>
    <row r="3523" spans="2:7" x14ac:dyDescent="0.3">
      <c r="B3523" s="643" t="s">
        <v>517</v>
      </c>
      <c r="C3523" s="643" t="s">
        <v>517</v>
      </c>
      <c r="D3523" s="643" t="s">
        <v>517</v>
      </c>
      <c r="E3523" s="643" t="s">
        <v>517</v>
      </c>
      <c r="F3523" s="4" t="s">
        <v>517</v>
      </c>
      <c r="G3523" s="4" t="s">
        <v>517</v>
      </c>
    </row>
    <row r="3524" spans="2:7" x14ac:dyDescent="0.3">
      <c r="B3524" s="642" t="s">
        <v>3319</v>
      </c>
      <c r="C3524" s="642" t="s">
        <v>3319</v>
      </c>
      <c r="D3524" s="642" t="s">
        <v>3319</v>
      </c>
      <c r="E3524" s="642" t="s">
        <v>3319</v>
      </c>
      <c r="F3524" s="10">
        <v>0</v>
      </c>
      <c r="G3524" s="10">
        <v>0</v>
      </c>
    </row>
    <row r="3525" spans="2:7" x14ac:dyDescent="0.3">
      <c r="B3525" s="643" t="s">
        <v>517</v>
      </c>
      <c r="C3525" s="643" t="s">
        <v>517</v>
      </c>
      <c r="D3525" s="643" t="s">
        <v>517</v>
      </c>
      <c r="E3525" s="643" t="s">
        <v>517</v>
      </c>
      <c r="F3525" s="4" t="s">
        <v>517</v>
      </c>
      <c r="G3525" s="4" t="s">
        <v>517</v>
      </c>
    </row>
    <row r="3526" spans="2:7" x14ac:dyDescent="0.3">
      <c r="B3526" s="642" t="s">
        <v>3320</v>
      </c>
      <c r="C3526" s="642" t="s">
        <v>3320</v>
      </c>
      <c r="D3526" s="642" t="s">
        <v>3320</v>
      </c>
      <c r="E3526" s="642" t="s">
        <v>3320</v>
      </c>
      <c r="F3526" s="10">
        <v>0</v>
      </c>
      <c r="G3526" s="10">
        <v>0</v>
      </c>
    </row>
    <row r="3527" spans="2:7" x14ac:dyDescent="0.3">
      <c r="B3527" s="643" t="s">
        <v>517</v>
      </c>
      <c r="C3527" s="643" t="s">
        <v>517</v>
      </c>
      <c r="D3527" s="643" t="s">
        <v>517</v>
      </c>
      <c r="E3527" s="643" t="s">
        <v>517</v>
      </c>
      <c r="F3527" s="4" t="s">
        <v>517</v>
      </c>
      <c r="G3527" s="4" t="s">
        <v>517</v>
      </c>
    </row>
    <row r="3528" spans="2:7" x14ac:dyDescent="0.3">
      <c r="B3528" s="21" t="s">
        <v>517</v>
      </c>
      <c r="C3528" s="21" t="s">
        <v>517</v>
      </c>
      <c r="D3528" s="21" t="s">
        <v>517</v>
      </c>
      <c r="E3528" s="21" t="s">
        <v>517</v>
      </c>
      <c r="F3528" s="24" t="s">
        <v>517</v>
      </c>
      <c r="G3528" s="24" t="s">
        <v>517</v>
      </c>
    </row>
    <row r="3529" spans="2:7" x14ac:dyDescent="0.3">
      <c r="B3529" s="22" t="s">
        <v>517</v>
      </c>
      <c r="C3529" s="22" t="s">
        <v>517</v>
      </c>
      <c r="D3529" s="22" t="s">
        <v>517</v>
      </c>
      <c r="E3529" s="22" t="s">
        <v>517</v>
      </c>
      <c r="F3529" s="25" t="s">
        <v>517</v>
      </c>
      <c r="G3529" s="25" t="s">
        <v>517</v>
      </c>
    </row>
    <row r="3530" spans="2:7" x14ac:dyDescent="0.3">
      <c r="B3530" s="23" t="s">
        <v>517</v>
      </c>
      <c r="C3530" s="23" t="s">
        <v>517</v>
      </c>
      <c r="D3530" s="23" t="s">
        <v>517</v>
      </c>
      <c r="E3530" s="23" t="s">
        <v>517</v>
      </c>
      <c r="F3530" s="26" t="s">
        <v>517</v>
      </c>
      <c r="G3530" s="26" t="s">
        <v>517</v>
      </c>
    </row>
    <row r="3531" spans="2:7" x14ac:dyDescent="0.3">
      <c r="B3531" s="646" t="s">
        <v>50</v>
      </c>
      <c r="C3531" s="646" t="s">
        <v>50</v>
      </c>
      <c r="D3531" s="646" t="s">
        <v>50</v>
      </c>
      <c r="E3531" s="646" t="s">
        <v>50</v>
      </c>
      <c r="F3531" s="646" t="s">
        <v>50</v>
      </c>
      <c r="G3531" s="646" t="s">
        <v>50</v>
      </c>
    </row>
    <row r="3532" spans="2:7" x14ac:dyDescent="0.3">
      <c r="B3532" s="647" t="s">
        <v>3308</v>
      </c>
      <c r="C3532" s="647" t="s">
        <v>3308</v>
      </c>
      <c r="D3532" s="647" t="s">
        <v>3308</v>
      </c>
      <c r="E3532" s="647" t="s">
        <v>3308</v>
      </c>
      <c r="F3532" s="647" t="s">
        <v>3308</v>
      </c>
      <c r="G3532" s="647" t="s">
        <v>3308</v>
      </c>
    </row>
    <row r="3533" spans="2:7" x14ac:dyDescent="0.3">
      <c r="B3533" s="647" t="s">
        <v>3309</v>
      </c>
      <c r="C3533" s="647" t="s">
        <v>3309</v>
      </c>
      <c r="D3533" s="647" t="s">
        <v>3309</v>
      </c>
      <c r="E3533" s="647" t="s">
        <v>3309</v>
      </c>
      <c r="F3533" s="647" t="s">
        <v>3309</v>
      </c>
      <c r="G3533" s="647" t="s">
        <v>3309</v>
      </c>
    </row>
    <row r="3534" spans="2:7" x14ac:dyDescent="0.3">
      <c r="B3534" s="648" t="s">
        <v>3310</v>
      </c>
      <c r="C3534" s="648" t="s">
        <v>3310</v>
      </c>
      <c r="D3534" s="648" t="s">
        <v>3310</v>
      </c>
      <c r="E3534" s="648" t="s">
        <v>3310</v>
      </c>
      <c r="F3534" s="648" t="s">
        <v>3310</v>
      </c>
      <c r="G3534" s="648" t="s">
        <v>3310</v>
      </c>
    </row>
    <row r="3535" spans="2:7" x14ac:dyDescent="0.3">
      <c r="B3535" s="641" t="s">
        <v>3311</v>
      </c>
      <c r="C3535" s="641" t="s">
        <v>3311</v>
      </c>
      <c r="D3535" s="641" t="s">
        <v>3311</v>
      </c>
      <c r="E3535" s="641" t="s">
        <v>3311</v>
      </c>
      <c r="F3535" s="14">
        <v>2026</v>
      </c>
      <c r="G3535" s="14">
        <v>2025</v>
      </c>
    </row>
    <row r="3536" spans="2:7" x14ac:dyDescent="0.3">
      <c r="B3536" s="642" t="s">
        <v>3312</v>
      </c>
      <c r="C3536" s="642" t="s">
        <v>3312</v>
      </c>
      <c r="D3536" s="642" t="s">
        <v>3312</v>
      </c>
      <c r="E3536" s="642" t="s">
        <v>3312</v>
      </c>
      <c r="F3536" s="10" t="s">
        <v>517</v>
      </c>
      <c r="G3536" s="10" t="s">
        <v>517</v>
      </c>
    </row>
    <row r="3537" spans="2:7" x14ac:dyDescent="0.3">
      <c r="B3537" s="17" t="s">
        <v>517</v>
      </c>
      <c r="C3537" s="645" t="s">
        <v>3322</v>
      </c>
      <c r="D3537" s="645" t="s">
        <v>3322</v>
      </c>
      <c r="E3537" s="645" t="s">
        <v>3322</v>
      </c>
      <c r="F3537" s="10" t="s">
        <v>103</v>
      </c>
      <c r="G3537" s="10" t="s">
        <v>3813</v>
      </c>
    </row>
    <row r="3538" spans="2:7" x14ac:dyDescent="0.3">
      <c r="B3538" s="18" t="s">
        <v>517</v>
      </c>
      <c r="C3538" s="19" t="s">
        <v>517</v>
      </c>
      <c r="D3538" s="644" t="s">
        <v>3324</v>
      </c>
      <c r="E3538" s="644" t="s">
        <v>3324</v>
      </c>
      <c r="F3538" s="4">
        <v>0</v>
      </c>
      <c r="G3538" s="4">
        <v>0</v>
      </c>
    </row>
    <row r="3539" spans="2:7" x14ac:dyDescent="0.3">
      <c r="B3539" s="18" t="s">
        <v>517</v>
      </c>
      <c r="C3539" s="19" t="s">
        <v>517</v>
      </c>
      <c r="D3539" s="644" t="s">
        <v>3325</v>
      </c>
      <c r="E3539" s="644" t="s">
        <v>3325</v>
      </c>
      <c r="F3539" s="4">
        <v>0</v>
      </c>
      <c r="G3539" s="4">
        <v>0</v>
      </c>
    </row>
    <row r="3540" spans="2:7" x14ac:dyDescent="0.3">
      <c r="B3540" s="18" t="s">
        <v>517</v>
      </c>
      <c r="C3540" s="19" t="s">
        <v>517</v>
      </c>
      <c r="D3540" s="644" t="s">
        <v>3326</v>
      </c>
      <c r="E3540" s="644" t="s">
        <v>3326</v>
      </c>
      <c r="F3540" s="4">
        <v>0</v>
      </c>
      <c r="G3540" s="4">
        <v>0</v>
      </c>
    </row>
    <row r="3541" spans="2:7" x14ac:dyDescent="0.3">
      <c r="B3541" s="18" t="s">
        <v>517</v>
      </c>
      <c r="C3541" s="19" t="s">
        <v>517</v>
      </c>
      <c r="D3541" s="644" t="s">
        <v>3327</v>
      </c>
      <c r="E3541" s="644" t="s">
        <v>3327</v>
      </c>
      <c r="F3541" s="4">
        <v>0</v>
      </c>
      <c r="G3541" s="4">
        <v>0</v>
      </c>
    </row>
    <row r="3542" spans="2:7" x14ac:dyDescent="0.3">
      <c r="B3542" s="18" t="s">
        <v>517</v>
      </c>
      <c r="C3542" s="19" t="s">
        <v>517</v>
      </c>
      <c r="D3542" s="644" t="s">
        <v>3328</v>
      </c>
      <c r="E3542" s="644" t="s">
        <v>3328</v>
      </c>
      <c r="F3542" s="4">
        <v>0</v>
      </c>
      <c r="G3542" s="4">
        <v>0</v>
      </c>
    </row>
    <row r="3543" spans="2:7" x14ac:dyDescent="0.3">
      <c r="B3543" s="18" t="s">
        <v>517</v>
      </c>
      <c r="C3543" s="19" t="s">
        <v>517</v>
      </c>
      <c r="D3543" s="644" t="s">
        <v>3329</v>
      </c>
      <c r="E3543" s="644" t="s">
        <v>3329</v>
      </c>
      <c r="F3543" s="4">
        <v>0</v>
      </c>
      <c r="G3543" s="4">
        <v>0</v>
      </c>
    </row>
    <row r="3544" spans="2:7" x14ac:dyDescent="0.3">
      <c r="B3544" s="18" t="s">
        <v>517</v>
      </c>
      <c r="C3544" s="19" t="s">
        <v>517</v>
      </c>
      <c r="D3544" s="644" t="s">
        <v>3330</v>
      </c>
      <c r="E3544" s="644" t="s">
        <v>3330</v>
      </c>
      <c r="F3544" s="4" t="s">
        <v>3474</v>
      </c>
      <c r="G3544" s="4" t="s">
        <v>3474</v>
      </c>
    </row>
    <row r="3545" spans="2:7" x14ac:dyDescent="0.3">
      <c r="B3545" s="18" t="s">
        <v>517</v>
      </c>
      <c r="C3545" s="19" t="s">
        <v>517</v>
      </c>
      <c r="D3545" s="644" t="s">
        <v>3331</v>
      </c>
      <c r="E3545" s="644" t="s">
        <v>3331</v>
      </c>
      <c r="F3545" s="4">
        <v>0</v>
      </c>
      <c r="G3545" s="4">
        <v>0</v>
      </c>
    </row>
    <row r="3546" spans="2:7" x14ac:dyDescent="0.3">
      <c r="B3546" s="18" t="s">
        <v>517</v>
      </c>
      <c r="C3546" s="19" t="s">
        <v>517</v>
      </c>
      <c r="D3546" s="644" t="s">
        <v>3332</v>
      </c>
      <c r="E3546" s="644" t="s">
        <v>3332</v>
      </c>
      <c r="F3546" s="4" t="s">
        <v>3475</v>
      </c>
      <c r="G3546" s="4" t="s">
        <v>3814</v>
      </c>
    </row>
    <row r="3547" spans="2:7" x14ac:dyDescent="0.3">
      <c r="B3547" s="18" t="s">
        <v>517</v>
      </c>
      <c r="C3547" s="19" t="s">
        <v>517</v>
      </c>
      <c r="D3547" s="644" t="s">
        <v>3333</v>
      </c>
      <c r="E3547" s="644" t="s">
        <v>3333</v>
      </c>
      <c r="F3547" s="4">
        <v>0</v>
      </c>
      <c r="G3547" s="4">
        <v>0</v>
      </c>
    </row>
    <row r="3548" spans="2:7" x14ac:dyDescent="0.3">
      <c r="B3548" s="643" t="s">
        <v>517</v>
      </c>
      <c r="C3548" s="643" t="s">
        <v>517</v>
      </c>
      <c r="D3548" s="643" t="s">
        <v>517</v>
      </c>
      <c r="E3548" s="643" t="s">
        <v>517</v>
      </c>
      <c r="F3548" s="4" t="s">
        <v>517</v>
      </c>
      <c r="G3548" s="4" t="s">
        <v>517</v>
      </c>
    </row>
    <row r="3549" spans="2:7" x14ac:dyDescent="0.3">
      <c r="B3549" s="17" t="s">
        <v>517</v>
      </c>
      <c r="C3549" s="645" t="s">
        <v>3323</v>
      </c>
      <c r="D3549" s="645" t="s">
        <v>3323</v>
      </c>
      <c r="E3549" s="645" t="s">
        <v>3323</v>
      </c>
      <c r="F3549" s="10" t="s">
        <v>2942</v>
      </c>
      <c r="G3549" s="10" t="s">
        <v>3815</v>
      </c>
    </row>
    <row r="3550" spans="2:7" x14ac:dyDescent="0.3">
      <c r="B3550" s="18" t="s">
        <v>517</v>
      </c>
      <c r="C3550" s="19" t="s">
        <v>517</v>
      </c>
      <c r="D3550" s="644" t="s">
        <v>3334</v>
      </c>
      <c r="E3550" s="644" t="s">
        <v>3334</v>
      </c>
      <c r="F3550" s="4" t="s">
        <v>2858</v>
      </c>
      <c r="G3550" s="4" t="s">
        <v>3816</v>
      </c>
    </row>
    <row r="3551" spans="2:7" x14ac:dyDescent="0.3">
      <c r="B3551" s="18" t="s">
        <v>517</v>
      </c>
      <c r="C3551" s="19" t="s">
        <v>517</v>
      </c>
      <c r="D3551" s="644" t="s">
        <v>3335</v>
      </c>
      <c r="E3551" s="644" t="s">
        <v>3335</v>
      </c>
      <c r="F3551" s="4" t="s">
        <v>2866</v>
      </c>
      <c r="G3551" s="4" t="s">
        <v>3817</v>
      </c>
    </row>
    <row r="3552" spans="2:7" x14ac:dyDescent="0.3">
      <c r="B3552" s="18" t="s">
        <v>517</v>
      </c>
      <c r="C3552" s="19" t="s">
        <v>517</v>
      </c>
      <c r="D3552" s="644" t="s">
        <v>3336</v>
      </c>
      <c r="E3552" s="644" t="s">
        <v>3336</v>
      </c>
      <c r="F3552" s="4" t="s">
        <v>2876</v>
      </c>
      <c r="G3552" s="4" t="s">
        <v>3818</v>
      </c>
    </row>
    <row r="3553" spans="2:7" x14ac:dyDescent="0.3">
      <c r="B3553" s="18" t="s">
        <v>517</v>
      </c>
      <c r="C3553" s="19" t="s">
        <v>517</v>
      </c>
      <c r="D3553" s="644" t="s">
        <v>3337</v>
      </c>
      <c r="E3553" s="644" t="s">
        <v>3337</v>
      </c>
      <c r="F3553" s="4">
        <v>0</v>
      </c>
      <c r="G3553" s="4">
        <v>0</v>
      </c>
    </row>
    <row r="3554" spans="2:7" x14ac:dyDescent="0.3">
      <c r="B3554" s="18" t="s">
        <v>517</v>
      </c>
      <c r="C3554" s="19" t="s">
        <v>517</v>
      </c>
      <c r="D3554" s="644" t="s">
        <v>3338</v>
      </c>
      <c r="E3554" s="644" t="s">
        <v>3338</v>
      </c>
      <c r="F3554" s="4">
        <v>0</v>
      </c>
      <c r="G3554" s="4">
        <v>0</v>
      </c>
    </row>
    <row r="3555" spans="2:7" x14ac:dyDescent="0.3">
      <c r="B3555" s="18" t="s">
        <v>517</v>
      </c>
      <c r="C3555" s="19" t="s">
        <v>517</v>
      </c>
      <c r="D3555" s="644" t="s">
        <v>3339</v>
      </c>
      <c r="E3555" s="644" t="s">
        <v>3339</v>
      </c>
      <c r="F3555" s="4">
        <v>0</v>
      </c>
      <c r="G3555" s="4">
        <v>0</v>
      </c>
    </row>
    <row r="3556" spans="2:7" x14ac:dyDescent="0.3">
      <c r="B3556" s="18" t="s">
        <v>517</v>
      </c>
      <c r="C3556" s="19" t="s">
        <v>517</v>
      </c>
      <c r="D3556" s="644" t="s">
        <v>3340</v>
      </c>
      <c r="E3556" s="644" t="s">
        <v>3340</v>
      </c>
      <c r="F3556" s="4" t="s">
        <v>1163</v>
      </c>
      <c r="G3556" s="4" t="s">
        <v>470</v>
      </c>
    </row>
    <row r="3557" spans="2:7" x14ac:dyDescent="0.3">
      <c r="B3557" s="18" t="s">
        <v>517</v>
      </c>
      <c r="C3557" s="19" t="s">
        <v>517</v>
      </c>
      <c r="D3557" s="644" t="s">
        <v>3341</v>
      </c>
      <c r="E3557" s="644" t="s">
        <v>3341</v>
      </c>
      <c r="F3557" s="4">
        <v>0</v>
      </c>
      <c r="G3557" s="4">
        <v>0</v>
      </c>
    </row>
    <row r="3558" spans="2:7" x14ac:dyDescent="0.3">
      <c r="B3558" s="18" t="s">
        <v>517</v>
      </c>
      <c r="C3558" s="19" t="s">
        <v>517</v>
      </c>
      <c r="D3558" s="644" t="s">
        <v>3342</v>
      </c>
      <c r="E3558" s="644" t="s">
        <v>3342</v>
      </c>
      <c r="F3558" s="4">
        <v>0</v>
      </c>
      <c r="G3558" s="4">
        <v>0</v>
      </c>
    </row>
    <row r="3559" spans="2:7" x14ac:dyDescent="0.3">
      <c r="B3559" s="18" t="s">
        <v>517</v>
      </c>
      <c r="C3559" s="19" t="s">
        <v>517</v>
      </c>
      <c r="D3559" s="644" t="s">
        <v>3343</v>
      </c>
      <c r="E3559" s="644" t="s">
        <v>3343</v>
      </c>
      <c r="F3559" s="4">
        <v>0</v>
      </c>
      <c r="G3559" s="4">
        <v>0</v>
      </c>
    </row>
    <row r="3560" spans="2:7" x14ac:dyDescent="0.3">
      <c r="B3560" s="18" t="s">
        <v>517</v>
      </c>
      <c r="C3560" s="19" t="s">
        <v>517</v>
      </c>
      <c r="D3560" s="644" t="s">
        <v>3344</v>
      </c>
      <c r="E3560" s="644" t="s">
        <v>3344</v>
      </c>
      <c r="F3560" s="4">
        <v>0</v>
      </c>
      <c r="G3560" s="4">
        <v>0</v>
      </c>
    </row>
    <row r="3561" spans="2:7" x14ac:dyDescent="0.3">
      <c r="B3561" s="18" t="s">
        <v>517</v>
      </c>
      <c r="C3561" s="19" t="s">
        <v>517</v>
      </c>
      <c r="D3561" s="644" t="s">
        <v>3345</v>
      </c>
      <c r="E3561" s="644" t="s">
        <v>3345</v>
      </c>
      <c r="F3561" s="4">
        <v>0</v>
      </c>
      <c r="G3561" s="4">
        <v>0</v>
      </c>
    </row>
    <row r="3562" spans="2:7" x14ac:dyDescent="0.3">
      <c r="B3562" s="18" t="s">
        <v>517</v>
      </c>
      <c r="C3562" s="19" t="s">
        <v>517</v>
      </c>
      <c r="D3562" s="644" t="s">
        <v>3346</v>
      </c>
      <c r="E3562" s="644" t="s">
        <v>3346</v>
      </c>
      <c r="F3562" s="4">
        <v>0</v>
      </c>
      <c r="G3562" s="4">
        <v>0</v>
      </c>
    </row>
    <row r="3563" spans="2:7" x14ac:dyDescent="0.3">
      <c r="B3563" s="18" t="s">
        <v>517</v>
      </c>
      <c r="C3563" s="19" t="s">
        <v>517</v>
      </c>
      <c r="D3563" s="644" t="s">
        <v>3347</v>
      </c>
      <c r="E3563" s="644" t="s">
        <v>3347</v>
      </c>
      <c r="F3563" s="4">
        <v>0</v>
      </c>
      <c r="G3563" s="4">
        <v>0</v>
      </c>
    </row>
    <row r="3564" spans="2:7" x14ac:dyDescent="0.3">
      <c r="B3564" s="18" t="s">
        <v>517</v>
      </c>
      <c r="C3564" s="19" t="s">
        <v>517</v>
      </c>
      <c r="D3564" s="644" t="s">
        <v>3348</v>
      </c>
      <c r="E3564" s="644" t="s">
        <v>3348</v>
      </c>
      <c r="F3564" s="4">
        <v>0</v>
      </c>
      <c r="G3564" s="4">
        <v>0</v>
      </c>
    </row>
    <row r="3565" spans="2:7" x14ac:dyDescent="0.3">
      <c r="B3565" s="18" t="s">
        <v>517</v>
      </c>
      <c r="C3565" s="19" t="s">
        <v>517</v>
      </c>
      <c r="D3565" s="644" t="s">
        <v>3349</v>
      </c>
      <c r="E3565" s="644" t="s">
        <v>3349</v>
      </c>
      <c r="F3565" s="4">
        <v>0</v>
      </c>
      <c r="G3565" s="4">
        <v>0</v>
      </c>
    </row>
    <row r="3566" spans="2:7" x14ac:dyDescent="0.3">
      <c r="B3566" s="642" t="s">
        <v>3313</v>
      </c>
      <c r="C3566" s="642" t="s">
        <v>3313</v>
      </c>
      <c r="D3566" s="642" t="s">
        <v>3313</v>
      </c>
      <c r="E3566" s="642" t="s">
        <v>3313</v>
      </c>
      <c r="F3566" s="10" t="s">
        <v>2896</v>
      </c>
      <c r="G3566" s="10" t="s">
        <v>3819</v>
      </c>
    </row>
    <row r="3567" spans="2:7" x14ac:dyDescent="0.3">
      <c r="B3567" s="643" t="s">
        <v>517</v>
      </c>
      <c r="C3567" s="643" t="s">
        <v>517</v>
      </c>
      <c r="D3567" s="643" t="s">
        <v>517</v>
      </c>
      <c r="E3567" s="643" t="s">
        <v>517</v>
      </c>
      <c r="F3567" s="4" t="s">
        <v>517</v>
      </c>
      <c r="G3567" s="4" t="s">
        <v>517</v>
      </c>
    </row>
    <row r="3568" spans="2:7" x14ac:dyDescent="0.3">
      <c r="B3568" s="642" t="s">
        <v>3314</v>
      </c>
      <c r="C3568" s="642" t="s">
        <v>3314</v>
      </c>
      <c r="D3568" s="642" t="s">
        <v>3314</v>
      </c>
      <c r="E3568" s="642" t="s">
        <v>3314</v>
      </c>
      <c r="F3568" s="10" t="s">
        <v>517</v>
      </c>
      <c r="G3568" s="10" t="s">
        <v>517</v>
      </c>
    </row>
    <row r="3569" spans="2:7" x14ac:dyDescent="0.3">
      <c r="B3569" s="17" t="s">
        <v>517</v>
      </c>
      <c r="C3569" s="645" t="s">
        <v>3322</v>
      </c>
      <c r="D3569" s="645" t="s">
        <v>3322</v>
      </c>
      <c r="E3569" s="645" t="s">
        <v>3322</v>
      </c>
      <c r="F3569" s="10">
        <v>0</v>
      </c>
      <c r="G3569" s="10">
        <v>0</v>
      </c>
    </row>
    <row r="3570" spans="2:7" x14ac:dyDescent="0.3">
      <c r="B3570" s="18" t="s">
        <v>517</v>
      </c>
      <c r="C3570" s="19" t="s">
        <v>517</v>
      </c>
      <c r="D3570" s="644" t="s">
        <v>3350</v>
      </c>
      <c r="E3570" s="644" t="s">
        <v>3350</v>
      </c>
      <c r="F3570" s="4">
        <v>0</v>
      </c>
      <c r="G3570" s="4">
        <v>0</v>
      </c>
    </row>
    <row r="3571" spans="2:7" x14ac:dyDescent="0.3">
      <c r="B3571" s="18" t="s">
        <v>517</v>
      </c>
      <c r="C3571" s="19" t="s">
        <v>517</v>
      </c>
      <c r="D3571" s="644" t="s">
        <v>3351</v>
      </c>
      <c r="E3571" s="644" t="s">
        <v>3351</v>
      </c>
      <c r="F3571" s="4">
        <v>0</v>
      </c>
      <c r="G3571" s="4">
        <v>0</v>
      </c>
    </row>
    <row r="3572" spans="2:7" x14ac:dyDescent="0.3">
      <c r="B3572" s="18" t="s">
        <v>517</v>
      </c>
      <c r="C3572" s="19" t="s">
        <v>517</v>
      </c>
      <c r="D3572" s="644" t="s">
        <v>3352</v>
      </c>
      <c r="E3572" s="644" t="s">
        <v>3352</v>
      </c>
      <c r="F3572" s="4">
        <v>0</v>
      </c>
      <c r="G3572" s="4">
        <v>0</v>
      </c>
    </row>
    <row r="3573" spans="2:7" x14ac:dyDescent="0.3">
      <c r="B3573" s="643" t="s">
        <v>517</v>
      </c>
      <c r="C3573" s="643" t="s">
        <v>517</v>
      </c>
      <c r="D3573" s="643" t="s">
        <v>517</v>
      </c>
      <c r="E3573" s="643" t="s">
        <v>517</v>
      </c>
      <c r="F3573" s="4" t="s">
        <v>517</v>
      </c>
      <c r="G3573" s="4" t="s">
        <v>517</v>
      </c>
    </row>
    <row r="3574" spans="2:7" x14ac:dyDescent="0.3">
      <c r="B3574" s="17" t="s">
        <v>517</v>
      </c>
      <c r="C3574" s="645" t="s">
        <v>3323</v>
      </c>
      <c r="D3574" s="645" t="s">
        <v>3323</v>
      </c>
      <c r="E3574" s="645" t="s">
        <v>3323</v>
      </c>
      <c r="F3574" s="10" t="s">
        <v>2896</v>
      </c>
      <c r="G3574" s="10" t="s">
        <v>3819</v>
      </c>
    </row>
    <row r="3575" spans="2:7" x14ac:dyDescent="0.3">
      <c r="B3575" s="18" t="s">
        <v>517</v>
      </c>
      <c r="C3575" s="19" t="s">
        <v>517</v>
      </c>
      <c r="D3575" s="644" t="s">
        <v>3350</v>
      </c>
      <c r="E3575" s="644" t="s">
        <v>3350</v>
      </c>
      <c r="F3575" s="4">
        <v>0</v>
      </c>
      <c r="G3575" s="4" t="s">
        <v>2497</v>
      </c>
    </row>
    <row r="3576" spans="2:7" x14ac:dyDescent="0.3">
      <c r="B3576" s="18" t="s">
        <v>517</v>
      </c>
      <c r="C3576" s="19" t="s">
        <v>517</v>
      </c>
      <c r="D3576" s="644" t="s">
        <v>3351</v>
      </c>
      <c r="E3576" s="644" t="s">
        <v>3351</v>
      </c>
      <c r="F3576" s="4" t="s">
        <v>2896</v>
      </c>
      <c r="G3576" s="4" t="s">
        <v>3820</v>
      </c>
    </row>
    <row r="3577" spans="2:7" x14ac:dyDescent="0.3">
      <c r="B3577" s="18" t="s">
        <v>517</v>
      </c>
      <c r="C3577" s="19" t="s">
        <v>517</v>
      </c>
      <c r="D3577" s="644" t="s">
        <v>3353</v>
      </c>
      <c r="E3577" s="644" t="s">
        <v>3353</v>
      </c>
      <c r="F3577" s="4">
        <v>0</v>
      </c>
      <c r="G3577" s="4">
        <v>0</v>
      </c>
    </row>
    <row r="3578" spans="2:7" x14ac:dyDescent="0.3">
      <c r="B3578" s="642" t="s">
        <v>3315</v>
      </c>
      <c r="C3578" s="642" t="s">
        <v>3315</v>
      </c>
      <c r="D3578" s="642" t="s">
        <v>3315</v>
      </c>
      <c r="E3578" s="642" t="s">
        <v>3315</v>
      </c>
      <c r="F3578" s="10" t="s">
        <v>3476</v>
      </c>
      <c r="G3578" s="10" t="s">
        <v>3821</v>
      </c>
    </row>
    <row r="3579" spans="2:7" x14ac:dyDescent="0.3">
      <c r="B3579" s="643" t="s">
        <v>517</v>
      </c>
      <c r="C3579" s="643" t="s">
        <v>517</v>
      </c>
      <c r="D3579" s="643" t="s">
        <v>517</v>
      </c>
      <c r="E3579" s="643" t="s">
        <v>517</v>
      </c>
      <c r="F3579" s="4" t="s">
        <v>517</v>
      </c>
      <c r="G3579" s="4" t="s">
        <v>517</v>
      </c>
    </row>
    <row r="3580" spans="2:7" x14ac:dyDescent="0.3">
      <c r="B3580" s="642" t="s">
        <v>3316</v>
      </c>
      <c r="C3580" s="642" t="s">
        <v>3316</v>
      </c>
      <c r="D3580" s="642" t="s">
        <v>3316</v>
      </c>
      <c r="E3580" s="642" t="s">
        <v>3316</v>
      </c>
      <c r="F3580" s="10" t="s">
        <v>517</v>
      </c>
      <c r="G3580" s="10" t="s">
        <v>517</v>
      </c>
    </row>
    <row r="3581" spans="2:7" x14ac:dyDescent="0.3">
      <c r="B3581" s="17" t="s">
        <v>517</v>
      </c>
      <c r="C3581" s="645" t="s">
        <v>3322</v>
      </c>
      <c r="D3581" s="645" t="s">
        <v>3322</v>
      </c>
      <c r="E3581" s="645" t="s">
        <v>3322</v>
      </c>
      <c r="F3581" s="10">
        <v>0</v>
      </c>
      <c r="G3581" s="10">
        <v>0</v>
      </c>
    </row>
    <row r="3582" spans="2:7" x14ac:dyDescent="0.3">
      <c r="B3582" s="18" t="s">
        <v>517</v>
      </c>
      <c r="C3582" s="19" t="s">
        <v>517</v>
      </c>
      <c r="D3582" s="644" t="s">
        <v>3354</v>
      </c>
      <c r="E3582" s="644" t="s">
        <v>3354</v>
      </c>
      <c r="F3582" s="4">
        <v>0</v>
      </c>
      <c r="G3582" s="4">
        <v>0</v>
      </c>
    </row>
    <row r="3583" spans="2:7" x14ac:dyDescent="0.3">
      <c r="B3583" s="18" t="s">
        <v>517</v>
      </c>
      <c r="C3583" s="19" t="s">
        <v>517</v>
      </c>
      <c r="D3583" s="19" t="s">
        <v>517</v>
      </c>
      <c r="E3583" s="20" t="s">
        <v>3358</v>
      </c>
      <c r="F3583" s="4">
        <v>0</v>
      </c>
      <c r="G3583" s="4">
        <v>0</v>
      </c>
    </row>
    <row r="3584" spans="2:7" x14ac:dyDescent="0.3">
      <c r="B3584" s="18" t="s">
        <v>517</v>
      </c>
      <c r="C3584" s="19" t="s">
        <v>517</v>
      </c>
      <c r="D3584" s="19" t="s">
        <v>517</v>
      </c>
      <c r="E3584" s="20" t="s">
        <v>3359</v>
      </c>
      <c r="F3584" s="4">
        <v>0</v>
      </c>
      <c r="G3584" s="4">
        <v>0</v>
      </c>
    </row>
    <row r="3585" spans="2:7" x14ac:dyDescent="0.3">
      <c r="B3585" s="18" t="s">
        <v>517</v>
      </c>
      <c r="C3585" s="19" t="s">
        <v>517</v>
      </c>
      <c r="D3585" s="644" t="s">
        <v>3355</v>
      </c>
      <c r="E3585" s="644" t="s">
        <v>3355</v>
      </c>
      <c r="F3585" s="4">
        <v>0</v>
      </c>
      <c r="G3585" s="4">
        <v>0</v>
      </c>
    </row>
    <row r="3586" spans="2:7" x14ac:dyDescent="0.3">
      <c r="B3586" s="643" t="s">
        <v>517</v>
      </c>
      <c r="C3586" s="643" t="s">
        <v>517</v>
      </c>
      <c r="D3586" s="643" t="s">
        <v>517</v>
      </c>
      <c r="E3586" s="643" t="s">
        <v>517</v>
      </c>
      <c r="F3586" s="4" t="s">
        <v>517</v>
      </c>
      <c r="G3586" s="4" t="s">
        <v>517</v>
      </c>
    </row>
    <row r="3587" spans="2:7" x14ac:dyDescent="0.3">
      <c r="B3587" s="17" t="s">
        <v>517</v>
      </c>
      <c r="C3587" s="645" t="s">
        <v>3323</v>
      </c>
      <c r="D3587" s="645" t="s">
        <v>3323</v>
      </c>
      <c r="E3587" s="645" t="s">
        <v>3323</v>
      </c>
      <c r="F3587" s="10">
        <v>0</v>
      </c>
      <c r="G3587" s="10">
        <v>0</v>
      </c>
    </row>
    <row r="3588" spans="2:7" x14ac:dyDescent="0.3">
      <c r="B3588" s="18" t="s">
        <v>517</v>
      </c>
      <c r="C3588" s="19" t="s">
        <v>517</v>
      </c>
      <c r="D3588" s="644" t="s">
        <v>3356</v>
      </c>
      <c r="E3588" s="644" t="s">
        <v>3356</v>
      </c>
      <c r="F3588" s="4">
        <v>0</v>
      </c>
      <c r="G3588" s="4">
        <v>0</v>
      </c>
    </row>
    <row r="3589" spans="2:7" x14ac:dyDescent="0.3">
      <c r="B3589" s="18" t="s">
        <v>517</v>
      </c>
      <c r="C3589" s="19" t="s">
        <v>517</v>
      </c>
      <c r="D3589" s="19" t="s">
        <v>517</v>
      </c>
      <c r="E3589" s="20" t="s">
        <v>3358</v>
      </c>
      <c r="F3589" s="4">
        <v>0</v>
      </c>
      <c r="G3589" s="4">
        <v>0</v>
      </c>
    </row>
    <row r="3590" spans="2:7" x14ac:dyDescent="0.3">
      <c r="B3590" s="18" t="s">
        <v>517</v>
      </c>
      <c r="C3590" s="19" t="s">
        <v>517</v>
      </c>
      <c r="D3590" s="19" t="s">
        <v>517</v>
      </c>
      <c r="E3590" s="20" t="s">
        <v>3359</v>
      </c>
      <c r="F3590" s="4">
        <v>0</v>
      </c>
      <c r="G3590" s="4">
        <v>0</v>
      </c>
    </row>
    <row r="3591" spans="2:7" x14ac:dyDescent="0.3">
      <c r="B3591" s="18" t="s">
        <v>517</v>
      </c>
      <c r="C3591" s="19" t="s">
        <v>517</v>
      </c>
      <c r="D3591" s="644" t="s">
        <v>3357</v>
      </c>
      <c r="E3591" s="644" t="s">
        <v>3357</v>
      </c>
      <c r="F3591" s="4">
        <v>0</v>
      </c>
      <c r="G3591" s="4">
        <v>0</v>
      </c>
    </row>
    <row r="3592" spans="2:7" x14ac:dyDescent="0.3">
      <c r="B3592" s="642" t="s">
        <v>3317</v>
      </c>
      <c r="C3592" s="642" t="s">
        <v>3317</v>
      </c>
      <c r="D3592" s="642" t="s">
        <v>3317</v>
      </c>
      <c r="E3592" s="642" t="s">
        <v>3317</v>
      </c>
      <c r="F3592" s="10">
        <v>0</v>
      </c>
      <c r="G3592" s="10">
        <v>0</v>
      </c>
    </row>
    <row r="3593" spans="2:7" x14ac:dyDescent="0.3">
      <c r="B3593" s="643" t="s">
        <v>517</v>
      </c>
      <c r="C3593" s="643" t="s">
        <v>517</v>
      </c>
      <c r="D3593" s="643" t="s">
        <v>517</v>
      </c>
      <c r="E3593" s="643" t="s">
        <v>517</v>
      </c>
      <c r="F3593" s="4" t="s">
        <v>517</v>
      </c>
      <c r="G3593" s="4" t="s">
        <v>517</v>
      </c>
    </row>
    <row r="3594" spans="2:7" x14ac:dyDescent="0.3">
      <c r="B3594" s="642" t="s">
        <v>3318</v>
      </c>
      <c r="C3594" s="642" t="s">
        <v>3318</v>
      </c>
      <c r="D3594" s="642" t="s">
        <v>3318</v>
      </c>
      <c r="E3594" s="642" t="s">
        <v>3318</v>
      </c>
      <c r="F3594" s="10">
        <v>0</v>
      </c>
      <c r="G3594" s="10">
        <v>0</v>
      </c>
    </row>
    <row r="3595" spans="2:7" x14ac:dyDescent="0.3">
      <c r="B3595" s="643" t="s">
        <v>517</v>
      </c>
      <c r="C3595" s="643" t="s">
        <v>517</v>
      </c>
      <c r="D3595" s="643" t="s">
        <v>517</v>
      </c>
      <c r="E3595" s="643" t="s">
        <v>517</v>
      </c>
      <c r="F3595" s="4" t="s">
        <v>517</v>
      </c>
      <c r="G3595" s="4" t="s">
        <v>517</v>
      </c>
    </row>
    <row r="3596" spans="2:7" x14ac:dyDescent="0.3">
      <c r="B3596" s="642" t="s">
        <v>3319</v>
      </c>
      <c r="C3596" s="642" t="s">
        <v>3319</v>
      </c>
      <c r="D3596" s="642" t="s">
        <v>3319</v>
      </c>
      <c r="E3596" s="642" t="s">
        <v>3319</v>
      </c>
      <c r="F3596" s="10">
        <v>0</v>
      </c>
      <c r="G3596" s="10">
        <v>0</v>
      </c>
    </row>
    <row r="3597" spans="2:7" x14ac:dyDescent="0.3">
      <c r="B3597" s="643" t="s">
        <v>517</v>
      </c>
      <c r="C3597" s="643" t="s">
        <v>517</v>
      </c>
      <c r="D3597" s="643" t="s">
        <v>517</v>
      </c>
      <c r="E3597" s="643" t="s">
        <v>517</v>
      </c>
      <c r="F3597" s="4" t="s">
        <v>517</v>
      </c>
      <c r="G3597" s="4" t="s">
        <v>517</v>
      </c>
    </row>
    <row r="3598" spans="2:7" x14ac:dyDescent="0.3">
      <c r="B3598" s="642" t="s">
        <v>3320</v>
      </c>
      <c r="C3598" s="642" t="s">
        <v>3320</v>
      </c>
      <c r="D3598" s="642" t="s">
        <v>3320</v>
      </c>
      <c r="E3598" s="642" t="s">
        <v>3320</v>
      </c>
      <c r="F3598" s="10">
        <v>0</v>
      </c>
      <c r="G3598" s="10">
        <v>0</v>
      </c>
    </row>
    <row r="3599" spans="2:7" x14ac:dyDescent="0.3">
      <c r="B3599" s="643" t="s">
        <v>517</v>
      </c>
      <c r="C3599" s="643" t="s">
        <v>517</v>
      </c>
      <c r="D3599" s="643" t="s">
        <v>517</v>
      </c>
      <c r="E3599" s="643" t="s">
        <v>517</v>
      </c>
      <c r="F3599" s="4" t="s">
        <v>517</v>
      </c>
      <c r="G3599" s="4" t="s">
        <v>517</v>
      </c>
    </row>
    <row r="3600" spans="2:7" x14ac:dyDescent="0.3">
      <c r="B3600" s="21" t="s">
        <v>517</v>
      </c>
      <c r="C3600" s="21" t="s">
        <v>517</v>
      </c>
      <c r="D3600" s="21" t="s">
        <v>517</v>
      </c>
      <c r="E3600" s="21" t="s">
        <v>517</v>
      </c>
      <c r="F3600" s="24" t="s">
        <v>517</v>
      </c>
      <c r="G3600" s="24" t="s">
        <v>517</v>
      </c>
    </row>
    <row r="3601" spans="2:7" x14ac:dyDescent="0.3">
      <c r="B3601" s="22" t="s">
        <v>517</v>
      </c>
      <c r="C3601" s="22" t="s">
        <v>517</v>
      </c>
      <c r="D3601" s="22" t="s">
        <v>517</v>
      </c>
      <c r="E3601" s="22" t="s">
        <v>517</v>
      </c>
      <c r="F3601" s="25" t="s">
        <v>517</v>
      </c>
      <c r="G3601" s="25" t="s">
        <v>517</v>
      </c>
    </row>
    <row r="3602" spans="2:7" x14ac:dyDescent="0.3">
      <c r="B3602" s="23" t="s">
        <v>517</v>
      </c>
      <c r="C3602" s="23" t="s">
        <v>517</v>
      </c>
      <c r="D3602" s="23" t="s">
        <v>517</v>
      </c>
      <c r="E3602" s="23" t="s">
        <v>517</v>
      </c>
      <c r="F3602" s="26" t="s">
        <v>517</v>
      </c>
      <c r="G3602" s="26" t="s">
        <v>517</v>
      </c>
    </row>
    <row r="3603" spans="2:7" x14ac:dyDescent="0.3">
      <c r="B3603" s="646" t="s">
        <v>51</v>
      </c>
      <c r="C3603" s="646" t="s">
        <v>51</v>
      </c>
      <c r="D3603" s="646" t="s">
        <v>51</v>
      </c>
      <c r="E3603" s="646" t="s">
        <v>51</v>
      </c>
      <c r="F3603" s="646" t="s">
        <v>51</v>
      </c>
      <c r="G3603" s="646" t="s">
        <v>51</v>
      </c>
    </row>
    <row r="3604" spans="2:7" x14ac:dyDescent="0.3">
      <c r="B3604" s="647" t="s">
        <v>3308</v>
      </c>
      <c r="C3604" s="647" t="s">
        <v>3308</v>
      </c>
      <c r="D3604" s="647" t="s">
        <v>3308</v>
      </c>
      <c r="E3604" s="647" t="s">
        <v>3308</v>
      </c>
      <c r="F3604" s="647" t="s">
        <v>3308</v>
      </c>
      <c r="G3604" s="647" t="s">
        <v>3308</v>
      </c>
    </row>
    <row r="3605" spans="2:7" x14ac:dyDescent="0.3">
      <c r="B3605" s="647" t="s">
        <v>3309</v>
      </c>
      <c r="C3605" s="647" t="s">
        <v>3309</v>
      </c>
      <c r="D3605" s="647" t="s">
        <v>3309</v>
      </c>
      <c r="E3605" s="647" t="s">
        <v>3309</v>
      </c>
      <c r="F3605" s="647" t="s">
        <v>3309</v>
      </c>
      <c r="G3605" s="647" t="s">
        <v>3309</v>
      </c>
    </row>
    <row r="3606" spans="2:7" x14ac:dyDescent="0.3">
      <c r="B3606" s="648" t="s">
        <v>3310</v>
      </c>
      <c r="C3606" s="648" t="s">
        <v>3310</v>
      </c>
      <c r="D3606" s="648" t="s">
        <v>3310</v>
      </c>
      <c r="E3606" s="648" t="s">
        <v>3310</v>
      </c>
      <c r="F3606" s="648" t="s">
        <v>3310</v>
      </c>
      <c r="G3606" s="648" t="s">
        <v>3310</v>
      </c>
    </row>
    <row r="3607" spans="2:7" x14ac:dyDescent="0.3">
      <c r="B3607" s="641" t="s">
        <v>3311</v>
      </c>
      <c r="C3607" s="641" t="s">
        <v>3311</v>
      </c>
      <c r="D3607" s="641" t="s">
        <v>3311</v>
      </c>
      <c r="E3607" s="641" t="s">
        <v>3311</v>
      </c>
      <c r="F3607" s="14">
        <v>2026</v>
      </c>
      <c r="G3607" s="14">
        <v>2025</v>
      </c>
    </row>
    <row r="3608" spans="2:7" x14ac:dyDescent="0.3">
      <c r="B3608" s="642" t="s">
        <v>3312</v>
      </c>
      <c r="C3608" s="642" t="s">
        <v>3312</v>
      </c>
      <c r="D3608" s="642" t="s">
        <v>3312</v>
      </c>
      <c r="E3608" s="642" t="s">
        <v>3312</v>
      </c>
      <c r="F3608" s="10" t="s">
        <v>517</v>
      </c>
      <c r="G3608" s="10" t="s">
        <v>517</v>
      </c>
    </row>
    <row r="3609" spans="2:7" x14ac:dyDescent="0.3">
      <c r="B3609" s="17" t="s">
        <v>517</v>
      </c>
      <c r="C3609" s="645" t="s">
        <v>3322</v>
      </c>
      <c r="D3609" s="645" t="s">
        <v>3322</v>
      </c>
      <c r="E3609" s="645" t="s">
        <v>3322</v>
      </c>
      <c r="F3609" s="10" t="s">
        <v>104</v>
      </c>
      <c r="G3609" s="10" t="s">
        <v>3822</v>
      </c>
    </row>
    <row r="3610" spans="2:7" x14ac:dyDescent="0.3">
      <c r="B3610" s="18" t="s">
        <v>517</v>
      </c>
      <c r="C3610" s="19" t="s">
        <v>517</v>
      </c>
      <c r="D3610" s="644" t="s">
        <v>3324</v>
      </c>
      <c r="E3610" s="644" t="s">
        <v>3324</v>
      </c>
      <c r="F3610" s="4">
        <v>0</v>
      </c>
      <c r="G3610" s="4">
        <v>0</v>
      </c>
    </row>
    <row r="3611" spans="2:7" x14ac:dyDescent="0.3">
      <c r="B3611" s="18" t="s">
        <v>517</v>
      </c>
      <c r="C3611" s="19" t="s">
        <v>517</v>
      </c>
      <c r="D3611" s="644" t="s">
        <v>3325</v>
      </c>
      <c r="E3611" s="644" t="s">
        <v>3325</v>
      </c>
      <c r="F3611" s="4">
        <v>0</v>
      </c>
      <c r="G3611" s="4">
        <v>0</v>
      </c>
    </row>
    <row r="3612" spans="2:7" x14ac:dyDescent="0.3">
      <c r="B3612" s="18" t="s">
        <v>517</v>
      </c>
      <c r="C3612" s="19" t="s">
        <v>517</v>
      </c>
      <c r="D3612" s="644" t="s">
        <v>3326</v>
      </c>
      <c r="E3612" s="644" t="s">
        <v>3326</v>
      </c>
      <c r="F3612" s="4">
        <v>0</v>
      </c>
      <c r="G3612" s="4">
        <v>0</v>
      </c>
    </row>
    <row r="3613" spans="2:7" x14ac:dyDescent="0.3">
      <c r="B3613" s="18" t="s">
        <v>517</v>
      </c>
      <c r="C3613" s="19" t="s">
        <v>517</v>
      </c>
      <c r="D3613" s="644" t="s">
        <v>3327</v>
      </c>
      <c r="E3613" s="644" t="s">
        <v>3327</v>
      </c>
      <c r="F3613" s="4">
        <v>0</v>
      </c>
      <c r="G3613" s="4">
        <v>0</v>
      </c>
    </row>
    <row r="3614" spans="2:7" x14ac:dyDescent="0.3">
      <c r="B3614" s="18" t="s">
        <v>517</v>
      </c>
      <c r="C3614" s="19" t="s">
        <v>517</v>
      </c>
      <c r="D3614" s="644" t="s">
        <v>3328</v>
      </c>
      <c r="E3614" s="644" t="s">
        <v>3328</v>
      </c>
      <c r="F3614" s="4">
        <v>0</v>
      </c>
      <c r="G3614" s="4">
        <v>0</v>
      </c>
    </row>
    <row r="3615" spans="2:7" x14ac:dyDescent="0.3">
      <c r="B3615" s="18" t="s">
        <v>517</v>
      </c>
      <c r="C3615" s="19" t="s">
        <v>517</v>
      </c>
      <c r="D3615" s="644" t="s">
        <v>3329</v>
      </c>
      <c r="E3615" s="644" t="s">
        <v>3329</v>
      </c>
      <c r="F3615" s="4">
        <v>0</v>
      </c>
      <c r="G3615" s="4">
        <v>0</v>
      </c>
    </row>
    <row r="3616" spans="2:7" x14ac:dyDescent="0.3">
      <c r="B3616" s="18" t="s">
        <v>517</v>
      </c>
      <c r="C3616" s="19" t="s">
        <v>517</v>
      </c>
      <c r="D3616" s="644" t="s">
        <v>3330</v>
      </c>
      <c r="E3616" s="644" t="s">
        <v>3330</v>
      </c>
      <c r="F3616" s="4" t="s">
        <v>405</v>
      </c>
      <c r="G3616" s="4" t="s">
        <v>3823</v>
      </c>
    </row>
    <row r="3617" spans="2:7" x14ac:dyDescent="0.3">
      <c r="B3617" s="18" t="s">
        <v>517</v>
      </c>
      <c r="C3617" s="19" t="s">
        <v>517</v>
      </c>
      <c r="D3617" s="644" t="s">
        <v>3331</v>
      </c>
      <c r="E3617" s="644" t="s">
        <v>3331</v>
      </c>
      <c r="F3617" s="4">
        <v>0</v>
      </c>
      <c r="G3617" s="4">
        <v>0</v>
      </c>
    </row>
    <row r="3618" spans="2:7" x14ac:dyDescent="0.3">
      <c r="B3618" s="18" t="s">
        <v>517</v>
      </c>
      <c r="C3618" s="19" t="s">
        <v>517</v>
      </c>
      <c r="D3618" s="644" t="s">
        <v>3332</v>
      </c>
      <c r="E3618" s="644" t="s">
        <v>3332</v>
      </c>
      <c r="F3618" s="4" t="s">
        <v>3477</v>
      </c>
      <c r="G3618" s="4" t="s">
        <v>3824</v>
      </c>
    </row>
    <row r="3619" spans="2:7" x14ac:dyDescent="0.3">
      <c r="B3619" s="18" t="s">
        <v>517</v>
      </c>
      <c r="C3619" s="19" t="s">
        <v>517</v>
      </c>
      <c r="D3619" s="644" t="s">
        <v>3333</v>
      </c>
      <c r="E3619" s="644" t="s">
        <v>3333</v>
      </c>
      <c r="F3619" s="4">
        <v>0</v>
      </c>
      <c r="G3619" s="4">
        <v>0</v>
      </c>
    </row>
    <row r="3620" spans="2:7" x14ac:dyDescent="0.3">
      <c r="B3620" s="643" t="s">
        <v>517</v>
      </c>
      <c r="C3620" s="643" t="s">
        <v>517</v>
      </c>
      <c r="D3620" s="643" t="s">
        <v>517</v>
      </c>
      <c r="E3620" s="643" t="s">
        <v>517</v>
      </c>
      <c r="F3620" s="4" t="s">
        <v>517</v>
      </c>
      <c r="G3620" s="4" t="s">
        <v>517</v>
      </c>
    </row>
    <row r="3621" spans="2:7" x14ac:dyDescent="0.3">
      <c r="B3621" s="17" t="s">
        <v>517</v>
      </c>
      <c r="C3621" s="645" t="s">
        <v>3323</v>
      </c>
      <c r="D3621" s="645" t="s">
        <v>3323</v>
      </c>
      <c r="E3621" s="645" t="s">
        <v>3323</v>
      </c>
      <c r="F3621" s="10" t="s">
        <v>104</v>
      </c>
      <c r="G3621" s="10" t="s">
        <v>3822</v>
      </c>
    </row>
    <row r="3622" spans="2:7" x14ac:dyDescent="0.3">
      <c r="B3622" s="18" t="s">
        <v>517</v>
      </c>
      <c r="C3622" s="19" t="s">
        <v>517</v>
      </c>
      <c r="D3622" s="644" t="s">
        <v>3334</v>
      </c>
      <c r="E3622" s="644" t="s">
        <v>3334</v>
      </c>
      <c r="F3622" s="4" t="s">
        <v>2897</v>
      </c>
      <c r="G3622" s="4" t="s">
        <v>3825</v>
      </c>
    </row>
    <row r="3623" spans="2:7" x14ac:dyDescent="0.3">
      <c r="B3623" s="18" t="s">
        <v>517</v>
      </c>
      <c r="C3623" s="19" t="s">
        <v>517</v>
      </c>
      <c r="D3623" s="644" t="s">
        <v>3335</v>
      </c>
      <c r="E3623" s="644" t="s">
        <v>3335</v>
      </c>
      <c r="F3623" s="4" t="s">
        <v>2904</v>
      </c>
      <c r="G3623" s="4" t="s">
        <v>3826</v>
      </c>
    </row>
    <row r="3624" spans="2:7" x14ac:dyDescent="0.3">
      <c r="B3624" s="18" t="s">
        <v>517</v>
      </c>
      <c r="C3624" s="19" t="s">
        <v>517</v>
      </c>
      <c r="D3624" s="644" t="s">
        <v>3336</v>
      </c>
      <c r="E3624" s="644" t="s">
        <v>3336</v>
      </c>
      <c r="F3624" s="4" t="s">
        <v>2912</v>
      </c>
      <c r="G3624" s="4" t="s">
        <v>3827</v>
      </c>
    </row>
    <row r="3625" spans="2:7" x14ac:dyDescent="0.3">
      <c r="B3625" s="18" t="s">
        <v>517</v>
      </c>
      <c r="C3625" s="19" t="s">
        <v>517</v>
      </c>
      <c r="D3625" s="644" t="s">
        <v>3337</v>
      </c>
      <c r="E3625" s="644" t="s">
        <v>3337</v>
      </c>
      <c r="F3625" s="4">
        <v>0</v>
      </c>
      <c r="G3625" s="4">
        <v>0</v>
      </c>
    </row>
    <row r="3626" spans="2:7" x14ac:dyDescent="0.3">
      <c r="B3626" s="18" t="s">
        <v>517</v>
      </c>
      <c r="C3626" s="19" t="s">
        <v>517</v>
      </c>
      <c r="D3626" s="644" t="s">
        <v>3338</v>
      </c>
      <c r="E3626" s="644" t="s">
        <v>3338</v>
      </c>
      <c r="F3626" s="4">
        <v>0</v>
      </c>
      <c r="G3626" s="4">
        <v>0</v>
      </c>
    </row>
    <row r="3627" spans="2:7" x14ac:dyDescent="0.3">
      <c r="B3627" s="18" t="s">
        <v>517</v>
      </c>
      <c r="C3627" s="19" t="s">
        <v>517</v>
      </c>
      <c r="D3627" s="644" t="s">
        <v>3339</v>
      </c>
      <c r="E3627" s="644" t="s">
        <v>3339</v>
      </c>
      <c r="F3627" s="4">
        <v>0</v>
      </c>
      <c r="G3627" s="4">
        <v>0</v>
      </c>
    </row>
    <row r="3628" spans="2:7" x14ac:dyDescent="0.3">
      <c r="B3628" s="18" t="s">
        <v>517</v>
      </c>
      <c r="C3628" s="19" t="s">
        <v>517</v>
      </c>
      <c r="D3628" s="644" t="s">
        <v>3340</v>
      </c>
      <c r="E3628" s="644" t="s">
        <v>3340</v>
      </c>
      <c r="F3628" s="4">
        <v>0</v>
      </c>
      <c r="G3628" s="4">
        <v>0</v>
      </c>
    </row>
    <row r="3629" spans="2:7" x14ac:dyDescent="0.3">
      <c r="B3629" s="18" t="s">
        <v>517</v>
      </c>
      <c r="C3629" s="19" t="s">
        <v>517</v>
      </c>
      <c r="D3629" s="644" t="s">
        <v>3341</v>
      </c>
      <c r="E3629" s="644" t="s">
        <v>3341</v>
      </c>
      <c r="F3629" s="4">
        <v>0</v>
      </c>
      <c r="G3629" s="4">
        <v>0</v>
      </c>
    </row>
    <row r="3630" spans="2:7" x14ac:dyDescent="0.3">
      <c r="B3630" s="18" t="s">
        <v>517</v>
      </c>
      <c r="C3630" s="19" t="s">
        <v>517</v>
      </c>
      <c r="D3630" s="644" t="s">
        <v>3342</v>
      </c>
      <c r="E3630" s="644" t="s">
        <v>3342</v>
      </c>
      <c r="F3630" s="4">
        <v>0</v>
      </c>
      <c r="G3630" s="4">
        <v>0</v>
      </c>
    </row>
    <row r="3631" spans="2:7" x14ac:dyDescent="0.3">
      <c r="B3631" s="18" t="s">
        <v>517</v>
      </c>
      <c r="C3631" s="19" t="s">
        <v>517</v>
      </c>
      <c r="D3631" s="644" t="s">
        <v>3343</v>
      </c>
      <c r="E3631" s="644" t="s">
        <v>3343</v>
      </c>
      <c r="F3631" s="4">
        <v>0</v>
      </c>
      <c r="G3631" s="4">
        <v>0</v>
      </c>
    </row>
    <row r="3632" spans="2:7" x14ac:dyDescent="0.3">
      <c r="B3632" s="18" t="s">
        <v>517</v>
      </c>
      <c r="C3632" s="19" t="s">
        <v>517</v>
      </c>
      <c r="D3632" s="644" t="s">
        <v>3344</v>
      </c>
      <c r="E3632" s="644" t="s">
        <v>3344</v>
      </c>
      <c r="F3632" s="4">
        <v>0</v>
      </c>
      <c r="G3632" s="4">
        <v>0</v>
      </c>
    </row>
    <row r="3633" spans="2:7" x14ac:dyDescent="0.3">
      <c r="B3633" s="18" t="s">
        <v>517</v>
      </c>
      <c r="C3633" s="19" t="s">
        <v>517</v>
      </c>
      <c r="D3633" s="644" t="s">
        <v>3345</v>
      </c>
      <c r="E3633" s="644" t="s">
        <v>3345</v>
      </c>
      <c r="F3633" s="4">
        <v>0</v>
      </c>
      <c r="G3633" s="4">
        <v>0</v>
      </c>
    </row>
    <row r="3634" spans="2:7" x14ac:dyDescent="0.3">
      <c r="B3634" s="18" t="s">
        <v>517</v>
      </c>
      <c r="C3634" s="19" t="s">
        <v>517</v>
      </c>
      <c r="D3634" s="644" t="s">
        <v>3346</v>
      </c>
      <c r="E3634" s="644" t="s">
        <v>3346</v>
      </c>
      <c r="F3634" s="4">
        <v>0</v>
      </c>
      <c r="G3634" s="4">
        <v>0</v>
      </c>
    </row>
    <row r="3635" spans="2:7" x14ac:dyDescent="0.3">
      <c r="B3635" s="18" t="s">
        <v>517</v>
      </c>
      <c r="C3635" s="19" t="s">
        <v>517</v>
      </c>
      <c r="D3635" s="644" t="s">
        <v>3347</v>
      </c>
      <c r="E3635" s="644" t="s">
        <v>3347</v>
      </c>
      <c r="F3635" s="4">
        <v>0</v>
      </c>
      <c r="G3635" s="4">
        <v>0</v>
      </c>
    </row>
    <row r="3636" spans="2:7" x14ac:dyDescent="0.3">
      <c r="B3636" s="18" t="s">
        <v>517</v>
      </c>
      <c r="C3636" s="19" t="s">
        <v>517</v>
      </c>
      <c r="D3636" s="644" t="s">
        <v>3348</v>
      </c>
      <c r="E3636" s="644" t="s">
        <v>3348</v>
      </c>
      <c r="F3636" s="4">
        <v>0</v>
      </c>
      <c r="G3636" s="4">
        <v>0</v>
      </c>
    </row>
    <row r="3637" spans="2:7" x14ac:dyDescent="0.3">
      <c r="B3637" s="18" t="s">
        <v>517</v>
      </c>
      <c r="C3637" s="19" t="s">
        <v>517</v>
      </c>
      <c r="D3637" s="644" t="s">
        <v>3349</v>
      </c>
      <c r="E3637" s="644" t="s">
        <v>3349</v>
      </c>
      <c r="F3637" s="4">
        <v>0</v>
      </c>
      <c r="G3637" s="4">
        <v>0</v>
      </c>
    </row>
    <row r="3638" spans="2:7" x14ac:dyDescent="0.3">
      <c r="B3638" s="642" t="s">
        <v>3313</v>
      </c>
      <c r="C3638" s="642" t="s">
        <v>3313</v>
      </c>
      <c r="D3638" s="642" t="s">
        <v>3313</v>
      </c>
      <c r="E3638" s="642" t="s">
        <v>3313</v>
      </c>
      <c r="F3638" s="10">
        <v>0</v>
      </c>
      <c r="G3638" s="10">
        <v>0</v>
      </c>
    </row>
    <row r="3639" spans="2:7" x14ac:dyDescent="0.3">
      <c r="B3639" s="643" t="s">
        <v>517</v>
      </c>
      <c r="C3639" s="643" t="s">
        <v>517</v>
      </c>
      <c r="D3639" s="643" t="s">
        <v>517</v>
      </c>
      <c r="E3639" s="643" t="s">
        <v>517</v>
      </c>
      <c r="F3639" s="4" t="s">
        <v>517</v>
      </c>
      <c r="G3639" s="4" t="s">
        <v>517</v>
      </c>
    </row>
    <row r="3640" spans="2:7" x14ac:dyDescent="0.3">
      <c r="B3640" s="642" t="s">
        <v>3314</v>
      </c>
      <c r="C3640" s="642" t="s">
        <v>3314</v>
      </c>
      <c r="D3640" s="642" t="s">
        <v>3314</v>
      </c>
      <c r="E3640" s="642" t="s">
        <v>3314</v>
      </c>
      <c r="F3640" s="10" t="s">
        <v>517</v>
      </c>
      <c r="G3640" s="10" t="s">
        <v>517</v>
      </c>
    </row>
    <row r="3641" spans="2:7" x14ac:dyDescent="0.3">
      <c r="B3641" s="17" t="s">
        <v>517</v>
      </c>
      <c r="C3641" s="645" t="s">
        <v>3322</v>
      </c>
      <c r="D3641" s="645" t="s">
        <v>3322</v>
      </c>
      <c r="E3641" s="645" t="s">
        <v>3322</v>
      </c>
      <c r="F3641" s="10">
        <v>0</v>
      </c>
      <c r="G3641" s="10">
        <v>0</v>
      </c>
    </row>
    <row r="3642" spans="2:7" x14ac:dyDescent="0.3">
      <c r="B3642" s="18" t="s">
        <v>517</v>
      </c>
      <c r="C3642" s="19" t="s">
        <v>517</v>
      </c>
      <c r="D3642" s="644" t="s">
        <v>3350</v>
      </c>
      <c r="E3642" s="644" t="s">
        <v>3350</v>
      </c>
      <c r="F3642" s="4">
        <v>0</v>
      </c>
      <c r="G3642" s="4">
        <v>0</v>
      </c>
    </row>
    <row r="3643" spans="2:7" x14ac:dyDescent="0.3">
      <c r="B3643" s="18" t="s">
        <v>517</v>
      </c>
      <c r="C3643" s="19" t="s">
        <v>517</v>
      </c>
      <c r="D3643" s="644" t="s">
        <v>3351</v>
      </c>
      <c r="E3643" s="644" t="s">
        <v>3351</v>
      </c>
      <c r="F3643" s="4">
        <v>0</v>
      </c>
      <c r="G3643" s="4">
        <v>0</v>
      </c>
    </row>
    <row r="3644" spans="2:7" x14ac:dyDescent="0.3">
      <c r="B3644" s="18" t="s">
        <v>517</v>
      </c>
      <c r="C3644" s="19" t="s">
        <v>517</v>
      </c>
      <c r="D3644" s="644" t="s">
        <v>3352</v>
      </c>
      <c r="E3644" s="644" t="s">
        <v>3352</v>
      </c>
      <c r="F3644" s="4">
        <v>0</v>
      </c>
      <c r="G3644" s="4">
        <v>0</v>
      </c>
    </row>
    <row r="3645" spans="2:7" x14ac:dyDescent="0.3">
      <c r="B3645" s="643" t="s">
        <v>517</v>
      </c>
      <c r="C3645" s="643" t="s">
        <v>517</v>
      </c>
      <c r="D3645" s="643" t="s">
        <v>517</v>
      </c>
      <c r="E3645" s="643" t="s">
        <v>517</v>
      </c>
      <c r="F3645" s="4" t="s">
        <v>517</v>
      </c>
      <c r="G3645" s="4" t="s">
        <v>517</v>
      </c>
    </row>
    <row r="3646" spans="2:7" x14ac:dyDescent="0.3">
      <c r="B3646" s="17" t="s">
        <v>517</v>
      </c>
      <c r="C3646" s="645" t="s">
        <v>3323</v>
      </c>
      <c r="D3646" s="645" t="s">
        <v>3323</v>
      </c>
      <c r="E3646" s="645" t="s">
        <v>3323</v>
      </c>
      <c r="F3646" s="10">
        <v>0</v>
      </c>
      <c r="G3646" s="10">
        <v>0</v>
      </c>
    </row>
    <row r="3647" spans="2:7" x14ac:dyDescent="0.3">
      <c r="B3647" s="18" t="s">
        <v>517</v>
      </c>
      <c r="C3647" s="19" t="s">
        <v>517</v>
      </c>
      <c r="D3647" s="644" t="s">
        <v>3350</v>
      </c>
      <c r="E3647" s="644" t="s">
        <v>3350</v>
      </c>
      <c r="F3647" s="4">
        <v>0</v>
      </c>
      <c r="G3647" s="4">
        <v>0</v>
      </c>
    </row>
    <row r="3648" spans="2:7" x14ac:dyDescent="0.3">
      <c r="B3648" s="18" t="s">
        <v>517</v>
      </c>
      <c r="C3648" s="19" t="s">
        <v>517</v>
      </c>
      <c r="D3648" s="644" t="s">
        <v>3351</v>
      </c>
      <c r="E3648" s="644" t="s">
        <v>3351</v>
      </c>
      <c r="F3648" s="4">
        <v>0</v>
      </c>
      <c r="G3648" s="4">
        <v>0</v>
      </c>
    </row>
    <row r="3649" spans="2:7" x14ac:dyDescent="0.3">
      <c r="B3649" s="18" t="s">
        <v>517</v>
      </c>
      <c r="C3649" s="19" t="s">
        <v>517</v>
      </c>
      <c r="D3649" s="644" t="s">
        <v>3353</v>
      </c>
      <c r="E3649" s="644" t="s">
        <v>3353</v>
      </c>
      <c r="F3649" s="4">
        <v>0</v>
      </c>
      <c r="G3649" s="4">
        <v>0</v>
      </c>
    </row>
    <row r="3650" spans="2:7" x14ac:dyDescent="0.3">
      <c r="B3650" s="642" t="s">
        <v>3315</v>
      </c>
      <c r="C3650" s="642" t="s">
        <v>3315</v>
      </c>
      <c r="D3650" s="642" t="s">
        <v>3315</v>
      </c>
      <c r="E3650" s="642" t="s">
        <v>3315</v>
      </c>
      <c r="F3650" s="10">
        <v>0</v>
      </c>
      <c r="G3650" s="10">
        <v>0</v>
      </c>
    </row>
    <row r="3651" spans="2:7" x14ac:dyDescent="0.3">
      <c r="B3651" s="643" t="s">
        <v>517</v>
      </c>
      <c r="C3651" s="643" t="s">
        <v>517</v>
      </c>
      <c r="D3651" s="643" t="s">
        <v>517</v>
      </c>
      <c r="E3651" s="643" t="s">
        <v>517</v>
      </c>
      <c r="F3651" s="4" t="s">
        <v>517</v>
      </c>
      <c r="G3651" s="4" t="s">
        <v>517</v>
      </c>
    </row>
    <row r="3652" spans="2:7" x14ac:dyDescent="0.3">
      <c r="B3652" s="642" t="s">
        <v>3316</v>
      </c>
      <c r="C3652" s="642" t="s">
        <v>3316</v>
      </c>
      <c r="D3652" s="642" t="s">
        <v>3316</v>
      </c>
      <c r="E3652" s="642" t="s">
        <v>3316</v>
      </c>
      <c r="F3652" s="10" t="s">
        <v>517</v>
      </c>
      <c r="G3652" s="10" t="s">
        <v>517</v>
      </c>
    </row>
    <row r="3653" spans="2:7" x14ac:dyDescent="0.3">
      <c r="B3653" s="17" t="s">
        <v>517</v>
      </c>
      <c r="C3653" s="645" t="s">
        <v>3322</v>
      </c>
      <c r="D3653" s="645" t="s">
        <v>3322</v>
      </c>
      <c r="E3653" s="645" t="s">
        <v>3322</v>
      </c>
      <c r="F3653" s="10">
        <v>0</v>
      </c>
      <c r="G3653" s="10">
        <v>0</v>
      </c>
    </row>
    <row r="3654" spans="2:7" x14ac:dyDescent="0.3">
      <c r="B3654" s="18" t="s">
        <v>517</v>
      </c>
      <c r="C3654" s="19" t="s">
        <v>517</v>
      </c>
      <c r="D3654" s="644" t="s">
        <v>3354</v>
      </c>
      <c r="E3654" s="644" t="s">
        <v>3354</v>
      </c>
      <c r="F3654" s="4">
        <v>0</v>
      </c>
      <c r="G3654" s="4">
        <v>0</v>
      </c>
    </row>
    <row r="3655" spans="2:7" x14ac:dyDescent="0.3">
      <c r="B3655" s="18" t="s">
        <v>517</v>
      </c>
      <c r="C3655" s="19" t="s">
        <v>517</v>
      </c>
      <c r="D3655" s="19" t="s">
        <v>517</v>
      </c>
      <c r="E3655" s="20" t="s">
        <v>3358</v>
      </c>
      <c r="F3655" s="4">
        <v>0</v>
      </c>
      <c r="G3655" s="4">
        <v>0</v>
      </c>
    </row>
    <row r="3656" spans="2:7" x14ac:dyDescent="0.3">
      <c r="B3656" s="18" t="s">
        <v>517</v>
      </c>
      <c r="C3656" s="19" t="s">
        <v>517</v>
      </c>
      <c r="D3656" s="19" t="s">
        <v>517</v>
      </c>
      <c r="E3656" s="20" t="s">
        <v>3359</v>
      </c>
      <c r="F3656" s="4">
        <v>0</v>
      </c>
      <c r="G3656" s="4">
        <v>0</v>
      </c>
    </row>
    <row r="3657" spans="2:7" x14ac:dyDescent="0.3">
      <c r="B3657" s="18" t="s">
        <v>517</v>
      </c>
      <c r="C3657" s="19" t="s">
        <v>517</v>
      </c>
      <c r="D3657" s="644" t="s">
        <v>3355</v>
      </c>
      <c r="E3657" s="644" t="s">
        <v>3355</v>
      </c>
      <c r="F3657" s="4">
        <v>0</v>
      </c>
      <c r="G3657" s="4">
        <v>0</v>
      </c>
    </row>
    <row r="3658" spans="2:7" x14ac:dyDescent="0.3">
      <c r="B3658" s="643" t="s">
        <v>517</v>
      </c>
      <c r="C3658" s="643" t="s">
        <v>517</v>
      </c>
      <c r="D3658" s="643" t="s">
        <v>517</v>
      </c>
      <c r="E3658" s="643" t="s">
        <v>517</v>
      </c>
      <c r="F3658" s="4" t="s">
        <v>517</v>
      </c>
      <c r="G3658" s="4" t="s">
        <v>517</v>
      </c>
    </row>
    <row r="3659" spans="2:7" x14ac:dyDescent="0.3">
      <c r="B3659" s="17" t="s">
        <v>517</v>
      </c>
      <c r="C3659" s="645" t="s">
        <v>3323</v>
      </c>
      <c r="D3659" s="645" t="s">
        <v>3323</v>
      </c>
      <c r="E3659" s="645" t="s">
        <v>3323</v>
      </c>
      <c r="F3659" s="10">
        <v>0</v>
      </c>
      <c r="G3659" s="10">
        <v>0</v>
      </c>
    </row>
    <row r="3660" spans="2:7" x14ac:dyDescent="0.3">
      <c r="B3660" s="18" t="s">
        <v>517</v>
      </c>
      <c r="C3660" s="19" t="s">
        <v>517</v>
      </c>
      <c r="D3660" s="644" t="s">
        <v>3356</v>
      </c>
      <c r="E3660" s="644" t="s">
        <v>3356</v>
      </c>
      <c r="F3660" s="4">
        <v>0</v>
      </c>
      <c r="G3660" s="4">
        <v>0</v>
      </c>
    </row>
    <row r="3661" spans="2:7" x14ac:dyDescent="0.3">
      <c r="B3661" s="18" t="s">
        <v>517</v>
      </c>
      <c r="C3661" s="19" t="s">
        <v>517</v>
      </c>
      <c r="D3661" s="19" t="s">
        <v>517</v>
      </c>
      <c r="E3661" s="20" t="s">
        <v>3358</v>
      </c>
      <c r="F3661" s="4">
        <v>0</v>
      </c>
      <c r="G3661" s="4">
        <v>0</v>
      </c>
    </row>
    <row r="3662" spans="2:7" x14ac:dyDescent="0.3">
      <c r="B3662" s="18" t="s">
        <v>517</v>
      </c>
      <c r="C3662" s="19" t="s">
        <v>517</v>
      </c>
      <c r="D3662" s="19" t="s">
        <v>517</v>
      </c>
      <c r="E3662" s="20" t="s">
        <v>3359</v>
      </c>
      <c r="F3662" s="4">
        <v>0</v>
      </c>
      <c r="G3662" s="4">
        <v>0</v>
      </c>
    </row>
    <row r="3663" spans="2:7" x14ac:dyDescent="0.3">
      <c r="B3663" s="18" t="s">
        <v>517</v>
      </c>
      <c r="C3663" s="19" t="s">
        <v>517</v>
      </c>
      <c r="D3663" s="644" t="s">
        <v>3357</v>
      </c>
      <c r="E3663" s="644" t="s">
        <v>3357</v>
      </c>
      <c r="F3663" s="4">
        <v>0</v>
      </c>
      <c r="G3663" s="4">
        <v>0</v>
      </c>
    </row>
    <row r="3664" spans="2:7" x14ac:dyDescent="0.3">
      <c r="B3664" s="642" t="s">
        <v>3317</v>
      </c>
      <c r="C3664" s="642" t="s">
        <v>3317</v>
      </c>
      <c r="D3664" s="642" t="s">
        <v>3317</v>
      </c>
      <c r="E3664" s="642" t="s">
        <v>3317</v>
      </c>
      <c r="F3664" s="10">
        <v>0</v>
      </c>
      <c r="G3664" s="10">
        <v>0</v>
      </c>
    </row>
    <row r="3665" spans="2:7" x14ac:dyDescent="0.3">
      <c r="B3665" s="643" t="s">
        <v>517</v>
      </c>
      <c r="C3665" s="643" t="s">
        <v>517</v>
      </c>
      <c r="D3665" s="643" t="s">
        <v>517</v>
      </c>
      <c r="E3665" s="643" t="s">
        <v>517</v>
      </c>
      <c r="F3665" s="4" t="s">
        <v>517</v>
      </c>
      <c r="G3665" s="4" t="s">
        <v>517</v>
      </c>
    </row>
    <row r="3666" spans="2:7" x14ac:dyDescent="0.3">
      <c r="B3666" s="642" t="s">
        <v>3318</v>
      </c>
      <c r="C3666" s="642" t="s">
        <v>3318</v>
      </c>
      <c r="D3666" s="642" t="s">
        <v>3318</v>
      </c>
      <c r="E3666" s="642" t="s">
        <v>3318</v>
      </c>
      <c r="F3666" s="10">
        <v>0</v>
      </c>
      <c r="G3666" s="10">
        <v>0</v>
      </c>
    </row>
    <row r="3667" spans="2:7" x14ac:dyDescent="0.3">
      <c r="B3667" s="643" t="s">
        <v>517</v>
      </c>
      <c r="C3667" s="643" t="s">
        <v>517</v>
      </c>
      <c r="D3667" s="643" t="s">
        <v>517</v>
      </c>
      <c r="E3667" s="643" t="s">
        <v>517</v>
      </c>
      <c r="F3667" s="4" t="s">
        <v>517</v>
      </c>
      <c r="G3667" s="4" t="s">
        <v>517</v>
      </c>
    </row>
    <row r="3668" spans="2:7" x14ac:dyDescent="0.3">
      <c r="B3668" s="642" t="s">
        <v>3319</v>
      </c>
      <c r="C3668" s="642" t="s">
        <v>3319</v>
      </c>
      <c r="D3668" s="642" t="s">
        <v>3319</v>
      </c>
      <c r="E3668" s="642" t="s">
        <v>3319</v>
      </c>
      <c r="F3668" s="10">
        <v>0</v>
      </c>
      <c r="G3668" s="10">
        <v>0</v>
      </c>
    </row>
    <row r="3669" spans="2:7" x14ac:dyDescent="0.3">
      <c r="B3669" s="643" t="s">
        <v>517</v>
      </c>
      <c r="C3669" s="643" t="s">
        <v>517</v>
      </c>
      <c r="D3669" s="643" t="s">
        <v>517</v>
      </c>
      <c r="E3669" s="643" t="s">
        <v>517</v>
      </c>
      <c r="F3669" s="4" t="s">
        <v>517</v>
      </c>
      <c r="G3669" s="4" t="s">
        <v>517</v>
      </c>
    </row>
    <row r="3670" spans="2:7" x14ac:dyDescent="0.3">
      <c r="B3670" s="642" t="s">
        <v>3320</v>
      </c>
      <c r="C3670" s="642" t="s">
        <v>3320</v>
      </c>
      <c r="D3670" s="642" t="s">
        <v>3320</v>
      </c>
      <c r="E3670" s="642" t="s">
        <v>3320</v>
      </c>
      <c r="F3670" s="10">
        <v>0</v>
      </c>
      <c r="G3670" s="10">
        <v>0</v>
      </c>
    </row>
    <row r="3671" spans="2:7" x14ac:dyDescent="0.3">
      <c r="B3671" s="643" t="s">
        <v>517</v>
      </c>
      <c r="C3671" s="643" t="s">
        <v>517</v>
      </c>
      <c r="D3671" s="643" t="s">
        <v>517</v>
      </c>
      <c r="E3671" s="643" t="s">
        <v>517</v>
      </c>
      <c r="F3671" s="4" t="s">
        <v>517</v>
      </c>
      <c r="G3671" s="4" t="s">
        <v>517</v>
      </c>
    </row>
    <row r="3672" spans="2:7" x14ac:dyDescent="0.3">
      <c r="B3672" s="21" t="s">
        <v>517</v>
      </c>
      <c r="C3672" s="21" t="s">
        <v>517</v>
      </c>
      <c r="D3672" s="21" t="s">
        <v>517</v>
      </c>
      <c r="E3672" s="21" t="s">
        <v>517</v>
      </c>
      <c r="F3672" s="24" t="s">
        <v>517</v>
      </c>
      <c r="G3672" s="24" t="s">
        <v>517</v>
      </c>
    </row>
    <row r="3673" spans="2:7" x14ac:dyDescent="0.3">
      <c r="B3673" s="22" t="s">
        <v>517</v>
      </c>
      <c r="C3673" s="22" t="s">
        <v>517</v>
      </c>
      <c r="D3673" s="22" t="s">
        <v>517</v>
      </c>
      <c r="E3673" s="22" t="s">
        <v>517</v>
      </c>
      <c r="F3673" s="25" t="s">
        <v>517</v>
      </c>
      <c r="G3673" s="25" t="s">
        <v>517</v>
      </c>
    </row>
    <row r="3674" spans="2:7" x14ac:dyDescent="0.3">
      <c r="B3674" s="22" t="s">
        <v>517</v>
      </c>
      <c r="C3674" s="22" t="s">
        <v>517</v>
      </c>
      <c r="D3674" s="22" t="s">
        <v>517</v>
      </c>
      <c r="E3674" s="22" t="s">
        <v>517</v>
      </c>
      <c r="F3674" s="25" t="s">
        <v>517</v>
      </c>
      <c r="G3674" s="25" t="s">
        <v>517</v>
      </c>
    </row>
  </sheetData>
  <mergeCells count="3316">
    <mergeCell ref="D3654:E3654"/>
    <mergeCell ref="D3657:E3657"/>
    <mergeCell ref="D3660:E3660"/>
    <mergeCell ref="D3663:E3663"/>
    <mergeCell ref="B2:G2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2:E3622"/>
    <mergeCell ref="D3623:E3623"/>
    <mergeCell ref="D3624:E3624"/>
    <mergeCell ref="D3625:E3625"/>
    <mergeCell ref="D3626:E3626"/>
    <mergeCell ref="D3627:E3627"/>
    <mergeCell ref="D3628:E3628"/>
    <mergeCell ref="D3557:E3557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70:E3570"/>
    <mergeCell ref="D3582:E3582"/>
    <mergeCell ref="D3585:E3585"/>
    <mergeCell ref="D3489:E3489"/>
    <mergeCell ref="D3490:E3490"/>
    <mergeCell ref="D3491:E3491"/>
    <mergeCell ref="D3492:E3492"/>
    <mergeCell ref="D3493:E3493"/>
    <mergeCell ref="D3498:E3498"/>
    <mergeCell ref="D3499:E3499"/>
    <mergeCell ref="D3500:E3500"/>
    <mergeCell ref="D3503:E3503"/>
    <mergeCell ref="D3504:E3504"/>
    <mergeCell ref="D3505:E3505"/>
    <mergeCell ref="D3510:E3510"/>
    <mergeCell ref="D3513:E3513"/>
    <mergeCell ref="D3516:E3516"/>
    <mergeCell ref="D3519:E3519"/>
    <mergeCell ref="D3538:E3538"/>
    <mergeCell ref="D3539:E3539"/>
    <mergeCell ref="B3579:E3579"/>
    <mergeCell ref="B3580:E3580"/>
    <mergeCell ref="B3523:E3523"/>
    <mergeCell ref="B3524:E3524"/>
    <mergeCell ref="B3525:E3525"/>
    <mergeCell ref="B3526:E3526"/>
    <mergeCell ref="B3527:E3527"/>
    <mergeCell ref="B3531:G3531"/>
    <mergeCell ref="D3441:E3441"/>
    <mergeCell ref="D3444:E3444"/>
    <mergeCell ref="D3447:E3447"/>
    <mergeCell ref="D3466:E3466"/>
    <mergeCell ref="D3467:E3467"/>
    <mergeCell ref="D3468:E3468"/>
    <mergeCell ref="D3469:E3469"/>
    <mergeCell ref="D3470:E3470"/>
    <mergeCell ref="D3471:E3471"/>
    <mergeCell ref="B3460:G3460"/>
    <mergeCell ref="B3461:G3461"/>
    <mergeCell ref="B3462:G3462"/>
    <mergeCell ref="B3463:E3463"/>
    <mergeCell ref="B3464:E3464"/>
    <mergeCell ref="B3422:E3422"/>
    <mergeCell ref="B3423:E3423"/>
    <mergeCell ref="B3424:E3424"/>
    <mergeCell ref="B3429:E3429"/>
    <mergeCell ref="B3434:E3434"/>
    <mergeCell ref="B3435:E3435"/>
    <mergeCell ref="B3436:E3436"/>
    <mergeCell ref="B3442:E3442"/>
    <mergeCell ref="B3448:E3448"/>
    <mergeCell ref="B3449:E3449"/>
    <mergeCell ref="D3366:E3366"/>
    <mergeCell ref="D3369:E3369"/>
    <mergeCell ref="D3372:E3372"/>
    <mergeCell ref="D3375:E3375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21:E3421"/>
    <mergeCell ref="D3426:E3426"/>
    <mergeCell ref="D3427:E3427"/>
    <mergeCell ref="D3428:E3428"/>
    <mergeCell ref="D3431:E3431"/>
    <mergeCell ref="D3328:E3328"/>
    <mergeCell ref="D3329:E3329"/>
    <mergeCell ref="D3330:E3330"/>
    <mergeCell ref="D3331:E3331"/>
    <mergeCell ref="D3334:E3334"/>
    <mergeCell ref="D3335:E3335"/>
    <mergeCell ref="D3336:E3336"/>
    <mergeCell ref="B3310:E3310"/>
    <mergeCell ref="B3311:E3311"/>
    <mergeCell ref="B3315:G3315"/>
    <mergeCell ref="B3316:G3316"/>
    <mergeCell ref="B3317:G3317"/>
    <mergeCell ref="B3318:G3318"/>
    <mergeCell ref="B3319:E3319"/>
    <mergeCell ref="B3320:E3320"/>
    <mergeCell ref="B3332:E3332"/>
    <mergeCell ref="D3355:E3355"/>
    <mergeCell ref="D3277:E3277"/>
    <mergeCell ref="D3282:E3282"/>
    <mergeCell ref="D3283:E3283"/>
    <mergeCell ref="D3284:E3284"/>
    <mergeCell ref="D3287:E3287"/>
    <mergeCell ref="D3288:E3288"/>
    <mergeCell ref="D3289:E3289"/>
    <mergeCell ref="D3294:E3294"/>
    <mergeCell ref="D3297:E3297"/>
    <mergeCell ref="D3300:E3300"/>
    <mergeCell ref="D3303:E3303"/>
    <mergeCell ref="D3322:E3322"/>
    <mergeCell ref="D3323:E3323"/>
    <mergeCell ref="D3324:E3324"/>
    <mergeCell ref="D3325:E3325"/>
    <mergeCell ref="D3326:E3326"/>
    <mergeCell ref="D3327:E3327"/>
    <mergeCell ref="D3133:E3133"/>
    <mergeCell ref="D3138:E3138"/>
    <mergeCell ref="D3139:E3139"/>
    <mergeCell ref="D3140:E3140"/>
    <mergeCell ref="D3143:E3143"/>
    <mergeCell ref="D3144:E3144"/>
    <mergeCell ref="D3145:E3145"/>
    <mergeCell ref="D3150:E3150"/>
    <mergeCell ref="D3153:E3153"/>
    <mergeCell ref="D3156:E3156"/>
    <mergeCell ref="C3149:E3149"/>
    <mergeCell ref="C3155:E3155"/>
    <mergeCell ref="B3154:E3154"/>
    <mergeCell ref="D3267:E3267"/>
    <mergeCell ref="D3268:E3268"/>
    <mergeCell ref="D3269:E3269"/>
    <mergeCell ref="D3270:E3270"/>
    <mergeCell ref="D3060:E3060"/>
    <mergeCell ref="D3061:E3061"/>
    <mergeCell ref="D3066:E3066"/>
    <mergeCell ref="D3067:E3067"/>
    <mergeCell ref="D3068:E3068"/>
    <mergeCell ref="D3071:E3071"/>
    <mergeCell ref="D3072:E3072"/>
    <mergeCell ref="D3073:E3073"/>
    <mergeCell ref="D3078:E3078"/>
    <mergeCell ref="D3081:E3081"/>
    <mergeCell ref="D3084:E3084"/>
    <mergeCell ref="D3087:E3087"/>
    <mergeCell ref="D3106:E3106"/>
    <mergeCell ref="D3107:E3107"/>
    <mergeCell ref="D3108:E3108"/>
    <mergeCell ref="D3109:E3109"/>
    <mergeCell ref="D3110:E3110"/>
    <mergeCell ref="B3093:E3093"/>
    <mergeCell ref="B3094:E3094"/>
    <mergeCell ref="B3095:E3095"/>
    <mergeCell ref="B3099:G3099"/>
    <mergeCell ref="B3100:G3100"/>
    <mergeCell ref="B3101:G3101"/>
    <mergeCell ref="B3102:G3102"/>
    <mergeCell ref="B3103:E3103"/>
    <mergeCell ref="B3104:E3104"/>
    <mergeCell ref="B2992:E2992"/>
    <mergeCell ref="B2997:E2997"/>
    <mergeCell ref="D3043:E3043"/>
    <mergeCell ref="D3046:E3046"/>
    <mergeCell ref="D3047:E3047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2924:E2924"/>
    <mergeCell ref="D2927:E2927"/>
    <mergeCell ref="D2928:E2928"/>
    <mergeCell ref="D2929:E2929"/>
    <mergeCell ref="D2934:E2934"/>
    <mergeCell ref="D2937:E2937"/>
    <mergeCell ref="D2940:E2940"/>
    <mergeCell ref="D2943:E2943"/>
    <mergeCell ref="D2962:E2962"/>
    <mergeCell ref="B2946:E2946"/>
    <mergeCell ref="B2947:E2947"/>
    <mergeCell ref="B2948:E2948"/>
    <mergeCell ref="B2949:E2949"/>
    <mergeCell ref="B2950:E2950"/>
    <mergeCell ref="B2951:E2951"/>
    <mergeCell ref="B2955:G2955"/>
    <mergeCell ref="B2956:G2956"/>
    <mergeCell ref="B2957:G2957"/>
    <mergeCell ref="B2958:G2958"/>
    <mergeCell ref="B2959:E2959"/>
    <mergeCell ref="B2960:E2960"/>
    <mergeCell ref="D2850:E2850"/>
    <mergeCell ref="D2851:E2851"/>
    <mergeCell ref="D2852:E2852"/>
    <mergeCell ref="D2855:E2855"/>
    <mergeCell ref="D2856:E2856"/>
    <mergeCell ref="D2857:E2857"/>
    <mergeCell ref="D2862:E2862"/>
    <mergeCell ref="D2865:E2865"/>
    <mergeCell ref="D2868:E2868"/>
    <mergeCell ref="D2871:E2871"/>
    <mergeCell ref="D2890:E2890"/>
    <mergeCell ref="D2891:E2891"/>
    <mergeCell ref="D2892:E2892"/>
    <mergeCell ref="D2893:E2893"/>
    <mergeCell ref="D2894:E2894"/>
    <mergeCell ref="B2878:E2878"/>
    <mergeCell ref="B2879:E2879"/>
    <mergeCell ref="B2883:G2883"/>
    <mergeCell ref="B2884:G2884"/>
    <mergeCell ref="B2885:G2885"/>
    <mergeCell ref="B2886:G2886"/>
    <mergeCell ref="B2887:E2887"/>
    <mergeCell ref="B2888:E2888"/>
    <mergeCell ref="D2767:E2767"/>
    <mergeCell ref="D2768:E2768"/>
    <mergeCell ref="D2769:E2769"/>
    <mergeCell ref="D2770:E2770"/>
    <mergeCell ref="D2771:E2771"/>
    <mergeCell ref="D2772:E2772"/>
    <mergeCell ref="D2773:E2773"/>
    <mergeCell ref="D2778:E2778"/>
    <mergeCell ref="D2779:E2779"/>
    <mergeCell ref="D2780:E2780"/>
    <mergeCell ref="D2783:E2783"/>
    <mergeCell ref="C2777:E2777"/>
    <mergeCell ref="C2782:E2782"/>
    <mergeCell ref="B2781:E2781"/>
    <mergeCell ref="B2776:E2776"/>
    <mergeCell ref="D2844:E2844"/>
    <mergeCell ref="D2845:E2845"/>
    <mergeCell ref="D2701:E2701"/>
    <mergeCell ref="D2706:E2706"/>
    <mergeCell ref="D2707:E2707"/>
    <mergeCell ref="D2708:E2708"/>
    <mergeCell ref="D2711:E2711"/>
    <mergeCell ref="D2712:E2712"/>
    <mergeCell ref="D2713:E2713"/>
    <mergeCell ref="D2718:E2718"/>
    <mergeCell ref="D2721:E2721"/>
    <mergeCell ref="D2724:E2724"/>
    <mergeCell ref="D2727:E2727"/>
    <mergeCell ref="D2761:E2761"/>
    <mergeCell ref="D2762:E2762"/>
    <mergeCell ref="D2763:E2763"/>
    <mergeCell ref="D2764:E2764"/>
    <mergeCell ref="D2765:E2765"/>
    <mergeCell ref="D2766:E2766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C2673:E2673"/>
    <mergeCell ref="D2695:E2695"/>
    <mergeCell ref="D2696:E2696"/>
    <mergeCell ref="D2697:E2697"/>
    <mergeCell ref="D2698:E2698"/>
    <mergeCell ref="D2699:E2699"/>
    <mergeCell ref="D2700:E2700"/>
    <mergeCell ref="D2623:E2623"/>
    <mergeCell ref="D2624:E2624"/>
    <mergeCell ref="D2625:E2625"/>
    <mergeCell ref="D2626:E2626"/>
    <mergeCell ref="D2627:E2627"/>
    <mergeCell ref="D2628:E2628"/>
    <mergeCell ref="D2629:E2629"/>
    <mergeCell ref="D2634:E2634"/>
    <mergeCell ref="D2635:E2635"/>
    <mergeCell ref="D2636:E2636"/>
    <mergeCell ref="D2639:E2639"/>
    <mergeCell ref="D2640:E2640"/>
    <mergeCell ref="D2641:E2641"/>
    <mergeCell ref="D2646:E2646"/>
    <mergeCell ref="D2649:E2649"/>
    <mergeCell ref="D2652:E2652"/>
    <mergeCell ref="D2655:E2655"/>
    <mergeCell ref="D2567:E2567"/>
    <mergeCell ref="D2568:E2568"/>
    <mergeCell ref="D2569:E2569"/>
    <mergeCell ref="D2574:E2574"/>
    <mergeCell ref="D2577:E2577"/>
    <mergeCell ref="D2580:E2580"/>
    <mergeCell ref="D2583:E2583"/>
    <mergeCell ref="D2602:E2602"/>
    <mergeCell ref="D2603:E2603"/>
    <mergeCell ref="D2604:E2604"/>
    <mergeCell ref="D2616:E2616"/>
    <mergeCell ref="D2617:E2617"/>
    <mergeCell ref="D2618:E2618"/>
    <mergeCell ref="D2619:E2619"/>
    <mergeCell ref="D2620:E2620"/>
    <mergeCell ref="D2621:E2621"/>
    <mergeCell ref="D2622:E2622"/>
    <mergeCell ref="D2511:E2511"/>
    <mergeCell ref="D2530:E2530"/>
    <mergeCell ref="D2531:E2531"/>
    <mergeCell ref="D2532:E2532"/>
    <mergeCell ref="D2533:E2533"/>
    <mergeCell ref="D2534:E2534"/>
    <mergeCell ref="D2535:E2535"/>
    <mergeCell ref="D2536:E2536"/>
    <mergeCell ref="B2514:E2514"/>
    <mergeCell ref="B2515:E2515"/>
    <mergeCell ref="B2516:E2516"/>
    <mergeCell ref="B2517:E2517"/>
    <mergeCell ref="B2518:E2518"/>
    <mergeCell ref="B2519:E2519"/>
    <mergeCell ref="B2523:G2523"/>
    <mergeCell ref="B2524:G2524"/>
    <mergeCell ref="B2525:G2525"/>
    <mergeCell ref="B2526:G2526"/>
    <mergeCell ref="B2527:E2527"/>
    <mergeCell ref="B2528:E2528"/>
    <mergeCell ref="D2461:E2461"/>
    <mergeCell ref="D2462:E2462"/>
    <mergeCell ref="D2463:E2463"/>
    <mergeCell ref="D2464:E2464"/>
    <mergeCell ref="D2465:E2465"/>
    <mergeCell ref="D2466:E2466"/>
    <mergeCell ref="D2467:E2467"/>
    <mergeCell ref="D2470:E2470"/>
    <mergeCell ref="B2451:G2451"/>
    <mergeCell ref="B2452:G2452"/>
    <mergeCell ref="B2453:G2453"/>
    <mergeCell ref="B2454:G2454"/>
    <mergeCell ref="B2455:E2455"/>
    <mergeCell ref="B2456:E2456"/>
    <mergeCell ref="B2468:E2468"/>
    <mergeCell ref="D2490:E2490"/>
    <mergeCell ref="D2491:E2491"/>
    <mergeCell ref="D2348:E2348"/>
    <mergeCell ref="D2351:E2351"/>
    <mergeCell ref="D2352:E2352"/>
    <mergeCell ref="D2353:E2353"/>
    <mergeCell ref="D2358:E2358"/>
    <mergeCell ref="D2361:E2361"/>
    <mergeCell ref="B2355:E2355"/>
    <mergeCell ref="B2356:E2356"/>
    <mergeCell ref="D2424:E2424"/>
    <mergeCell ref="D2425:E2425"/>
    <mergeCell ref="D2430:E2430"/>
    <mergeCell ref="D2433:E2433"/>
    <mergeCell ref="D2436:E2436"/>
    <mergeCell ref="D2439:E2439"/>
    <mergeCell ref="D2458:E2458"/>
    <mergeCell ref="D2459:E2459"/>
    <mergeCell ref="D2460:E2460"/>
    <mergeCell ref="D2274:E2274"/>
    <mergeCell ref="D2275:E2275"/>
    <mergeCell ref="D2276:E2276"/>
    <mergeCell ref="D2279:E2279"/>
    <mergeCell ref="D2280:E2280"/>
    <mergeCell ref="D2281:E2281"/>
    <mergeCell ref="D2286:E2286"/>
    <mergeCell ref="D2289:E2289"/>
    <mergeCell ref="D2292:E2292"/>
    <mergeCell ref="D2295:E2295"/>
    <mergeCell ref="D2314:E2314"/>
    <mergeCell ref="D2315:E2315"/>
    <mergeCell ref="B2299:E2299"/>
    <mergeCell ref="B2300:E2300"/>
    <mergeCell ref="B2301:E2301"/>
    <mergeCell ref="B2302:E2302"/>
    <mergeCell ref="B2303:E2303"/>
    <mergeCell ref="B2307:G2307"/>
    <mergeCell ref="B2308:G2308"/>
    <mergeCell ref="B2309:G2309"/>
    <mergeCell ref="B2310:G2310"/>
    <mergeCell ref="B2311:E2311"/>
    <mergeCell ref="B2312:E2312"/>
    <mergeCell ref="D2217:E2217"/>
    <mergeCell ref="D2220:E2220"/>
    <mergeCell ref="D2223:E2223"/>
    <mergeCell ref="D2242:E2242"/>
    <mergeCell ref="D2243:E2243"/>
    <mergeCell ref="D2244:E2244"/>
    <mergeCell ref="D2245:E2245"/>
    <mergeCell ref="D2246:E2246"/>
    <mergeCell ref="D2247:E2247"/>
    <mergeCell ref="B2236:G2236"/>
    <mergeCell ref="B2237:G2237"/>
    <mergeCell ref="B2238:G2238"/>
    <mergeCell ref="B2239:E2239"/>
    <mergeCell ref="B2240:E2240"/>
    <mergeCell ref="B2198:E2198"/>
    <mergeCell ref="B2199:E2199"/>
    <mergeCell ref="B2200:E2200"/>
    <mergeCell ref="B2205:E2205"/>
    <mergeCell ref="B2210:E2210"/>
    <mergeCell ref="B2211:E2211"/>
    <mergeCell ref="B2212:E2212"/>
    <mergeCell ref="B2218:E2218"/>
    <mergeCell ref="B2224:E2224"/>
    <mergeCell ref="B2225:E2225"/>
    <mergeCell ref="D2142:E2142"/>
    <mergeCell ref="D2145:E2145"/>
    <mergeCell ref="D2148:E2148"/>
    <mergeCell ref="D2151:E2151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97:E2197"/>
    <mergeCell ref="D2202:E2202"/>
    <mergeCell ref="D2203:E2203"/>
    <mergeCell ref="D2204:E2204"/>
    <mergeCell ref="D2207:E2207"/>
    <mergeCell ref="D2104:E2104"/>
    <mergeCell ref="D2105:E2105"/>
    <mergeCell ref="D2106:E2106"/>
    <mergeCell ref="D2107:E2107"/>
    <mergeCell ref="D2110:E2110"/>
    <mergeCell ref="D2111:E2111"/>
    <mergeCell ref="D2112:E2112"/>
    <mergeCell ref="B2086:E2086"/>
    <mergeCell ref="B2087:E2087"/>
    <mergeCell ref="B2091:G2091"/>
    <mergeCell ref="B2092:G2092"/>
    <mergeCell ref="B2093:G2093"/>
    <mergeCell ref="B2094:G2094"/>
    <mergeCell ref="B2095:E2095"/>
    <mergeCell ref="B2096:E2096"/>
    <mergeCell ref="B2108:E2108"/>
    <mergeCell ref="D2131:E2131"/>
    <mergeCell ref="D2053:E2053"/>
    <mergeCell ref="D2058:E2058"/>
    <mergeCell ref="D2059:E2059"/>
    <mergeCell ref="D2060:E2060"/>
    <mergeCell ref="D2063:E2063"/>
    <mergeCell ref="D2064:E2064"/>
    <mergeCell ref="D2065:E2065"/>
    <mergeCell ref="D2070:E2070"/>
    <mergeCell ref="D2073:E2073"/>
    <mergeCell ref="D2076:E2076"/>
    <mergeCell ref="D2079:E2079"/>
    <mergeCell ref="D2098:E2098"/>
    <mergeCell ref="D2099:E2099"/>
    <mergeCell ref="D2100:E2100"/>
    <mergeCell ref="D2101:E2101"/>
    <mergeCell ref="D2102:E2102"/>
    <mergeCell ref="D2103:E2103"/>
    <mergeCell ref="D1909:E1909"/>
    <mergeCell ref="D1914:E1914"/>
    <mergeCell ref="D1915:E1915"/>
    <mergeCell ref="D1916:E1916"/>
    <mergeCell ref="D1919:E1919"/>
    <mergeCell ref="D1920:E1920"/>
    <mergeCell ref="D1921:E1921"/>
    <mergeCell ref="D1926:E1926"/>
    <mergeCell ref="D1929:E1929"/>
    <mergeCell ref="D1932:E1932"/>
    <mergeCell ref="C1925:E1925"/>
    <mergeCell ref="C1931:E1931"/>
    <mergeCell ref="B1930:E1930"/>
    <mergeCell ref="D2043:E2043"/>
    <mergeCell ref="D2044:E2044"/>
    <mergeCell ref="D2045:E2045"/>
    <mergeCell ref="D2046:E2046"/>
    <mergeCell ref="D1836:E1836"/>
    <mergeCell ref="D1837:E1837"/>
    <mergeCell ref="D1842:E1842"/>
    <mergeCell ref="D1843:E1843"/>
    <mergeCell ref="D1844:E1844"/>
    <mergeCell ref="D1847:E1847"/>
    <mergeCell ref="D1848:E1848"/>
    <mergeCell ref="D1849:E1849"/>
    <mergeCell ref="D1854:E1854"/>
    <mergeCell ref="D1857:E1857"/>
    <mergeCell ref="D1860:E1860"/>
    <mergeCell ref="D1863:E1863"/>
    <mergeCell ref="D1882:E1882"/>
    <mergeCell ref="D1883:E1883"/>
    <mergeCell ref="D1884:E1884"/>
    <mergeCell ref="D1885:E1885"/>
    <mergeCell ref="D1886:E1886"/>
    <mergeCell ref="B1869:E1869"/>
    <mergeCell ref="B1870:E1870"/>
    <mergeCell ref="B1871:E1871"/>
    <mergeCell ref="B1875:G1875"/>
    <mergeCell ref="B1876:G1876"/>
    <mergeCell ref="B1877:G1877"/>
    <mergeCell ref="B1878:G1878"/>
    <mergeCell ref="B1879:E1879"/>
    <mergeCell ref="B1880:E1880"/>
    <mergeCell ref="B1768:E1768"/>
    <mergeCell ref="B1773:E1773"/>
    <mergeCell ref="D1819:E1819"/>
    <mergeCell ref="D1822:E1822"/>
    <mergeCell ref="D1823:E1823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700:E1700"/>
    <mergeCell ref="D1703:E1703"/>
    <mergeCell ref="D1704:E1704"/>
    <mergeCell ref="D1705:E1705"/>
    <mergeCell ref="D1710:E1710"/>
    <mergeCell ref="D1713:E1713"/>
    <mergeCell ref="D1716:E1716"/>
    <mergeCell ref="D1719:E1719"/>
    <mergeCell ref="D1738:E1738"/>
    <mergeCell ref="B1722:E1722"/>
    <mergeCell ref="B1723:E1723"/>
    <mergeCell ref="B1724:E1724"/>
    <mergeCell ref="B1725:E1725"/>
    <mergeCell ref="B1726:E1726"/>
    <mergeCell ref="B1727:E1727"/>
    <mergeCell ref="B1731:G1731"/>
    <mergeCell ref="B1732:G1732"/>
    <mergeCell ref="B1733:G1733"/>
    <mergeCell ref="B1734:G1734"/>
    <mergeCell ref="B1735:E1735"/>
    <mergeCell ref="B1736:E1736"/>
    <mergeCell ref="D1626:E1626"/>
    <mergeCell ref="D1627:E1627"/>
    <mergeCell ref="D1628:E1628"/>
    <mergeCell ref="D1631:E1631"/>
    <mergeCell ref="D1632:E1632"/>
    <mergeCell ref="D1633:E1633"/>
    <mergeCell ref="D1638:E1638"/>
    <mergeCell ref="D1641:E1641"/>
    <mergeCell ref="D1644:E1644"/>
    <mergeCell ref="D1647:E1647"/>
    <mergeCell ref="D1666:E1666"/>
    <mergeCell ref="D1667:E1667"/>
    <mergeCell ref="D1668:E1668"/>
    <mergeCell ref="D1669:E1669"/>
    <mergeCell ref="D1670:E1670"/>
    <mergeCell ref="B1654:E1654"/>
    <mergeCell ref="B1655:E1655"/>
    <mergeCell ref="B1659:G1659"/>
    <mergeCell ref="B1660:G1660"/>
    <mergeCell ref="B1661:G1661"/>
    <mergeCell ref="B1662:G1662"/>
    <mergeCell ref="B1663:E1663"/>
    <mergeCell ref="B1664:E1664"/>
    <mergeCell ref="D1543:E1543"/>
    <mergeCell ref="D1544:E1544"/>
    <mergeCell ref="D1545:E1545"/>
    <mergeCell ref="D1546:E1546"/>
    <mergeCell ref="D1547:E1547"/>
    <mergeCell ref="D1548:E1548"/>
    <mergeCell ref="D1549:E1549"/>
    <mergeCell ref="D1554:E1554"/>
    <mergeCell ref="D1555:E1555"/>
    <mergeCell ref="D1556:E1556"/>
    <mergeCell ref="D1559:E1559"/>
    <mergeCell ref="C1553:E1553"/>
    <mergeCell ref="C1558:E1558"/>
    <mergeCell ref="B1557:E1557"/>
    <mergeCell ref="B1552:E1552"/>
    <mergeCell ref="D1620:E1620"/>
    <mergeCell ref="D1621:E1621"/>
    <mergeCell ref="D1477:E1477"/>
    <mergeCell ref="D1482:E1482"/>
    <mergeCell ref="D1483:E1483"/>
    <mergeCell ref="D1484:E1484"/>
    <mergeCell ref="D1487:E1487"/>
    <mergeCell ref="D1488:E1488"/>
    <mergeCell ref="D1489:E1489"/>
    <mergeCell ref="D1494:E1494"/>
    <mergeCell ref="D1497:E1497"/>
    <mergeCell ref="D1500:E1500"/>
    <mergeCell ref="D1503:E1503"/>
    <mergeCell ref="D1537:E1537"/>
    <mergeCell ref="D1538:E1538"/>
    <mergeCell ref="D1539:E1539"/>
    <mergeCell ref="D1540:E1540"/>
    <mergeCell ref="D1541:E1541"/>
    <mergeCell ref="D1542:E1542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C1449:E1449"/>
    <mergeCell ref="D1471:E1471"/>
    <mergeCell ref="D1472:E1472"/>
    <mergeCell ref="D1473:E1473"/>
    <mergeCell ref="D1474:E1474"/>
    <mergeCell ref="D1475:E1475"/>
    <mergeCell ref="D1476:E1476"/>
    <mergeCell ref="D1399:E1399"/>
    <mergeCell ref="D1400:E1400"/>
    <mergeCell ref="D1401:E1401"/>
    <mergeCell ref="D1402:E1402"/>
    <mergeCell ref="D1403:E1403"/>
    <mergeCell ref="D1404:E1404"/>
    <mergeCell ref="D1405:E1405"/>
    <mergeCell ref="D1410:E1410"/>
    <mergeCell ref="D1411:E1411"/>
    <mergeCell ref="D1412:E1412"/>
    <mergeCell ref="D1415:E1415"/>
    <mergeCell ref="D1416:E1416"/>
    <mergeCell ref="D1417:E1417"/>
    <mergeCell ref="D1422:E1422"/>
    <mergeCell ref="D1425:E1425"/>
    <mergeCell ref="D1428:E1428"/>
    <mergeCell ref="D1431:E1431"/>
    <mergeCell ref="D1343:E1343"/>
    <mergeCell ref="D1344:E1344"/>
    <mergeCell ref="D1345:E1345"/>
    <mergeCell ref="D1350:E1350"/>
    <mergeCell ref="D1353:E1353"/>
    <mergeCell ref="D1356:E1356"/>
    <mergeCell ref="D1359:E1359"/>
    <mergeCell ref="D1378:E1378"/>
    <mergeCell ref="D1379:E1379"/>
    <mergeCell ref="D1380:E1380"/>
    <mergeCell ref="D1392:E1392"/>
    <mergeCell ref="D1393:E1393"/>
    <mergeCell ref="D1394:E1394"/>
    <mergeCell ref="D1395:E1395"/>
    <mergeCell ref="D1396:E1396"/>
    <mergeCell ref="D1397:E1397"/>
    <mergeCell ref="D1398:E1398"/>
    <mergeCell ref="D1287:E1287"/>
    <mergeCell ref="D1306:E1306"/>
    <mergeCell ref="D1307:E1307"/>
    <mergeCell ref="D1308:E1308"/>
    <mergeCell ref="D1309:E1309"/>
    <mergeCell ref="D1310:E1310"/>
    <mergeCell ref="D1311:E1311"/>
    <mergeCell ref="D1312:E1312"/>
    <mergeCell ref="B1290:E1290"/>
    <mergeCell ref="B1291:E1291"/>
    <mergeCell ref="B1292:E1292"/>
    <mergeCell ref="B1293:E1293"/>
    <mergeCell ref="B1294:E1294"/>
    <mergeCell ref="B1295:E1295"/>
    <mergeCell ref="B1299:G1299"/>
    <mergeCell ref="B1300:G1300"/>
    <mergeCell ref="B1301:G1301"/>
    <mergeCell ref="B1302:G1302"/>
    <mergeCell ref="B1303:E1303"/>
    <mergeCell ref="B1304:E1304"/>
    <mergeCell ref="D1237:E1237"/>
    <mergeCell ref="D1238:E1238"/>
    <mergeCell ref="D1239:E1239"/>
    <mergeCell ref="D1240:E1240"/>
    <mergeCell ref="D1241:E1241"/>
    <mergeCell ref="D1242:E1242"/>
    <mergeCell ref="D1243:E1243"/>
    <mergeCell ref="D1246:E1246"/>
    <mergeCell ref="B1227:G1227"/>
    <mergeCell ref="B1228:G1228"/>
    <mergeCell ref="B1229:G1229"/>
    <mergeCell ref="B1230:G1230"/>
    <mergeCell ref="B1231:E1231"/>
    <mergeCell ref="B1232:E1232"/>
    <mergeCell ref="B1244:E1244"/>
    <mergeCell ref="D1266:E1266"/>
    <mergeCell ref="D1267:E1267"/>
    <mergeCell ref="D1124:E1124"/>
    <mergeCell ref="D1127:E1127"/>
    <mergeCell ref="D1128:E1128"/>
    <mergeCell ref="D1129:E1129"/>
    <mergeCell ref="D1134:E1134"/>
    <mergeCell ref="D1137:E1137"/>
    <mergeCell ref="B1131:E1131"/>
    <mergeCell ref="B1132:E1132"/>
    <mergeCell ref="D1200:E1200"/>
    <mergeCell ref="D1201:E1201"/>
    <mergeCell ref="D1206:E1206"/>
    <mergeCell ref="D1209:E1209"/>
    <mergeCell ref="D1212:E1212"/>
    <mergeCell ref="D1215:E1215"/>
    <mergeCell ref="D1234:E1234"/>
    <mergeCell ref="D1235:E1235"/>
    <mergeCell ref="D1236:E1236"/>
    <mergeCell ref="D1050:E1050"/>
    <mergeCell ref="D1051:E1051"/>
    <mergeCell ref="D1052:E1052"/>
    <mergeCell ref="D1055:E1055"/>
    <mergeCell ref="D1056:E1056"/>
    <mergeCell ref="D1057:E1057"/>
    <mergeCell ref="D1062:E1062"/>
    <mergeCell ref="D1065:E1065"/>
    <mergeCell ref="D1068:E1068"/>
    <mergeCell ref="D1071:E1071"/>
    <mergeCell ref="D1090:E1090"/>
    <mergeCell ref="D1091:E1091"/>
    <mergeCell ref="B1075:E1075"/>
    <mergeCell ref="B1076:E1076"/>
    <mergeCell ref="B1077:E1077"/>
    <mergeCell ref="B1078:E1078"/>
    <mergeCell ref="B1079:E1079"/>
    <mergeCell ref="B1083:G1083"/>
    <mergeCell ref="B1084:G1084"/>
    <mergeCell ref="B1085:G1085"/>
    <mergeCell ref="B1086:G1086"/>
    <mergeCell ref="B1087:E1087"/>
    <mergeCell ref="B1088:E1088"/>
    <mergeCell ref="D993:E993"/>
    <mergeCell ref="D996:E996"/>
    <mergeCell ref="D999:E999"/>
    <mergeCell ref="D1018:E1018"/>
    <mergeCell ref="D1019:E1019"/>
    <mergeCell ref="D1020:E1020"/>
    <mergeCell ref="D1021:E1021"/>
    <mergeCell ref="D1022:E1022"/>
    <mergeCell ref="D1023:E1023"/>
    <mergeCell ref="B1012:G1012"/>
    <mergeCell ref="B1013:G1013"/>
    <mergeCell ref="B1014:G1014"/>
    <mergeCell ref="B1015:E1015"/>
    <mergeCell ref="B1016:E1016"/>
    <mergeCell ref="B974:E974"/>
    <mergeCell ref="B975:E975"/>
    <mergeCell ref="B976:E976"/>
    <mergeCell ref="B981:E981"/>
    <mergeCell ref="B986:E986"/>
    <mergeCell ref="B987:E987"/>
    <mergeCell ref="B988:E988"/>
    <mergeCell ref="B994:E994"/>
    <mergeCell ref="B1000:E1000"/>
    <mergeCell ref="B1001:E1001"/>
    <mergeCell ref="D918:E918"/>
    <mergeCell ref="D921:E921"/>
    <mergeCell ref="D924:E924"/>
    <mergeCell ref="D927:E927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73:E973"/>
    <mergeCell ref="D978:E978"/>
    <mergeCell ref="D979:E979"/>
    <mergeCell ref="D980:E980"/>
    <mergeCell ref="D983:E983"/>
    <mergeCell ref="D882:E882"/>
    <mergeCell ref="D883:E883"/>
    <mergeCell ref="D886:E886"/>
    <mergeCell ref="D887:E887"/>
    <mergeCell ref="D888:E888"/>
    <mergeCell ref="B862:E862"/>
    <mergeCell ref="B863:E863"/>
    <mergeCell ref="B867:G867"/>
    <mergeCell ref="B868:G868"/>
    <mergeCell ref="B869:G869"/>
    <mergeCell ref="B870:G870"/>
    <mergeCell ref="B871:E871"/>
    <mergeCell ref="B872:E872"/>
    <mergeCell ref="B884:E884"/>
    <mergeCell ref="D907:E907"/>
    <mergeCell ref="D908:E908"/>
    <mergeCell ref="D911:E911"/>
    <mergeCell ref="D835:E835"/>
    <mergeCell ref="D836:E836"/>
    <mergeCell ref="D839:E839"/>
    <mergeCell ref="D840:E840"/>
    <mergeCell ref="D841:E841"/>
    <mergeCell ref="D846:E846"/>
    <mergeCell ref="D849:E849"/>
    <mergeCell ref="D852:E852"/>
    <mergeCell ref="D855:E855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691:E691"/>
    <mergeCell ref="D692:E692"/>
    <mergeCell ref="D695:E695"/>
    <mergeCell ref="D696:E696"/>
    <mergeCell ref="D697:E697"/>
    <mergeCell ref="D702:E702"/>
    <mergeCell ref="D705:E705"/>
    <mergeCell ref="D708:E708"/>
    <mergeCell ref="C701:E701"/>
    <mergeCell ref="C707:E707"/>
    <mergeCell ref="B706:E706"/>
    <mergeCell ref="D819:E819"/>
    <mergeCell ref="D820:E820"/>
    <mergeCell ref="D821:E821"/>
    <mergeCell ref="D822:E822"/>
    <mergeCell ref="D823:E823"/>
    <mergeCell ref="D824:E824"/>
    <mergeCell ref="D618:E618"/>
    <mergeCell ref="D619:E619"/>
    <mergeCell ref="D620:E620"/>
    <mergeCell ref="D623:E623"/>
    <mergeCell ref="D624:E624"/>
    <mergeCell ref="D625:E625"/>
    <mergeCell ref="D630:E630"/>
    <mergeCell ref="D633:E633"/>
    <mergeCell ref="D636:E636"/>
    <mergeCell ref="D639:E639"/>
    <mergeCell ref="D658:E658"/>
    <mergeCell ref="D659:E659"/>
    <mergeCell ref="D660:E660"/>
    <mergeCell ref="D661:E661"/>
    <mergeCell ref="D662:E662"/>
    <mergeCell ref="D663:E663"/>
    <mergeCell ref="D664:E664"/>
    <mergeCell ref="B645:E645"/>
    <mergeCell ref="B646:E646"/>
    <mergeCell ref="B647:E647"/>
    <mergeCell ref="B651:G651"/>
    <mergeCell ref="B652:G652"/>
    <mergeCell ref="B653:G653"/>
    <mergeCell ref="B654:G654"/>
    <mergeCell ref="B655:E655"/>
    <mergeCell ref="B656:E656"/>
    <mergeCell ref="D595:E595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489:E489"/>
    <mergeCell ref="D492:E492"/>
    <mergeCell ref="D495:E495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6:E526"/>
    <mergeCell ref="D527:E527"/>
    <mergeCell ref="D528:E528"/>
    <mergeCell ref="D529:E529"/>
    <mergeCell ref="B496:E496"/>
    <mergeCell ref="B497:E497"/>
    <mergeCell ref="B498:E498"/>
    <mergeCell ref="B499:E499"/>
    <mergeCell ref="B500:E500"/>
    <mergeCell ref="B501:E501"/>
    <mergeCell ref="B502:E502"/>
    <mergeCell ref="B503:E503"/>
    <mergeCell ref="B507:G507"/>
    <mergeCell ref="B508:G508"/>
    <mergeCell ref="B509:G509"/>
    <mergeCell ref="B510:G510"/>
    <mergeCell ref="B511:E511"/>
    <mergeCell ref="B512:E512"/>
    <mergeCell ref="B524:E524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4:E474"/>
    <mergeCell ref="D475:E475"/>
    <mergeCell ref="D476:E476"/>
    <mergeCell ref="D479:E479"/>
    <mergeCell ref="D480:E480"/>
    <mergeCell ref="D481:E481"/>
    <mergeCell ref="D486:E486"/>
    <mergeCell ref="D392:E392"/>
    <mergeCell ref="D393:E393"/>
    <mergeCell ref="D394:E394"/>
    <mergeCell ref="D395:E395"/>
    <mergeCell ref="D396:E396"/>
    <mergeCell ref="D397:E397"/>
    <mergeCell ref="D402:E402"/>
    <mergeCell ref="D403:E403"/>
    <mergeCell ref="D404:E404"/>
    <mergeCell ref="D407:E407"/>
    <mergeCell ref="D408:E408"/>
    <mergeCell ref="D409:E409"/>
    <mergeCell ref="D414:E414"/>
    <mergeCell ref="D417:E417"/>
    <mergeCell ref="D420:E420"/>
    <mergeCell ref="D423:E423"/>
    <mergeCell ref="D442:E442"/>
    <mergeCell ref="D279:E279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10:E310"/>
    <mergeCell ref="D311:E311"/>
    <mergeCell ref="D312:E312"/>
    <mergeCell ref="B285:E285"/>
    <mergeCell ref="B286:E286"/>
    <mergeCell ref="B287:E287"/>
    <mergeCell ref="B291:G291"/>
    <mergeCell ref="B292:G292"/>
    <mergeCell ref="B293:G293"/>
    <mergeCell ref="B294:G294"/>
    <mergeCell ref="B295:E295"/>
    <mergeCell ref="B296:E296"/>
    <mergeCell ref="B308:E308"/>
    <mergeCell ref="B280:E280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8:E258"/>
    <mergeCell ref="D259:E259"/>
    <mergeCell ref="D260:E260"/>
    <mergeCell ref="D263:E263"/>
    <mergeCell ref="D264:E264"/>
    <mergeCell ref="D265:E265"/>
    <mergeCell ref="D270:E270"/>
    <mergeCell ref="D273:E273"/>
    <mergeCell ref="D276:E276"/>
    <mergeCell ref="D119:E119"/>
    <mergeCell ref="D120:E120"/>
    <mergeCell ref="D121:E121"/>
    <mergeCell ref="D126:E126"/>
    <mergeCell ref="D129:E129"/>
    <mergeCell ref="D132:E132"/>
    <mergeCell ref="D135:E135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C118:E118"/>
    <mergeCell ref="C125:E125"/>
    <mergeCell ref="C131:E131"/>
    <mergeCell ref="C153:E153"/>
    <mergeCell ref="D63:E63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4:E94"/>
    <mergeCell ref="D95:E95"/>
    <mergeCell ref="D96:E96"/>
    <mergeCell ref="D97:E97"/>
    <mergeCell ref="D98:E98"/>
    <mergeCell ref="D99:E99"/>
    <mergeCell ref="B66:E66"/>
    <mergeCell ref="B67:E67"/>
    <mergeCell ref="B68:E68"/>
    <mergeCell ref="B69:E69"/>
    <mergeCell ref="B70:E70"/>
    <mergeCell ref="B71:E71"/>
    <mergeCell ref="B75:G75"/>
    <mergeCell ref="B76:G76"/>
    <mergeCell ref="B77:G77"/>
    <mergeCell ref="B78:G78"/>
    <mergeCell ref="B79:E79"/>
    <mergeCell ref="B80:E80"/>
    <mergeCell ref="B92:E92"/>
    <mergeCell ref="C3609:E3609"/>
    <mergeCell ref="C3621:E3621"/>
    <mergeCell ref="C3641:E3641"/>
    <mergeCell ref="C3646:E3646"/>
    <mergeCell ref="C3653:E3653"/>
    <mergeCell ref="C3659:E365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C3437:E3437"/>
    <mergeCell ref="C3443:E3443"/>
    <mergeCell ref="C3465:E3465"/>
    <mergeCell ref="C3477:E3477"/>
    <mergeCell ref="C3497:E3497"/>
    <mergeCell ref="C3502:E3502"/>
    <mergeCell ref="C3509:E3509"/>
    <mergeCell ref="C3515:E3515"/>
    <mergeCell ref="C3537:E3537"/>
    <mergeCell ref="C3549:E3549"/>
    <mergeCell ref="C3569:E3569"/>
    <mergeCell ref="C3574:E3574"/>
    <mergeCell ref="C3581:E3581"/>
    <mergeCell ref="C3587:E3587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32:E3432"/>
    <mergeCell ref="D3433:E3433"/>
    <mergeCell ref="D3438:E3438"/>
    <mergeCell ref="C3249:E3249"/>
    <mergeCell ref="C3261:E3261"/>
    <mergeCell ref="C3281:E3281"/>
    <mergeCell ref="C3286:E3286"/>
    <mergeCell ref="C3293:E3293"/>
    <mergeCell ref="C3299:E3299"/>
    <mergeCell ref="C3321:E3321"/>
    <mergeCell ref="C3333:E3333"/>
    <mergeCell ref="C3353:E3353"/>
    <mergeCell ref="D3159:E3159"/>
    <mergeCell ref="D3178:E3178"/>
    <mergeCell ref="D3179:E3179"/>
    <mergeCell ref="D3180:E3180"/>
    <mergeCell ref="D3181:E3181"/>
    <mergeCell ref="D3182:E3182"/>
    <mergeCell ref="D3183:E3183"/>
    <mergeCell ref="D3184:E3184"/>
    <mergeCell ref="D3185:E3185"/>
    <mergeCell ref="D3186:E3186"/>
    <mergeCell ref="D3187:E3187"/>
    <mergeCell ref="D3190:E3190"/>
    <mergeCell ref="D3191:E3191"/>
    <mergeCell ref="D3192:E3192"/>
    <mergeCell ref="D3193:E3193"/>
    <mergeCell ref="B3308:E3308"/>
    <mergeCell ref="B3309:E3309"/>
    <mergeCell ref="D3271:E3271"/>
    <mergeCell ref="D3272:E3272"/>
    <mergeCell ref="D3273:E3273"/>
    <mergeCell ref="D3274:E3274"/>
    <mergeCell ref="D3275:E3275"/>
    <mergeCell ref="D3276:E3276"/>
    <mergeCell ref="C2789:E2789"/>
    <mergeCell ref="C2795:E2795"/>
    <mergeCell ref="C2817:E2817"/>
    <mergeCell ref="C2829:E2829"/>
    <mergeCell ref="C2849:E2849"/>
    <mergeCell ref="C2854:E2854"/>
    <mergeCell ref="C2861:E2861"/>
    <mergeCell ref="C2867:E2867"/>
    <mergeCell ref="C2889:E2889"/>
    <mergeCell ref="C2901:E2901"/>
    <mergeCell ref="C2921:E2921"/>
    <mergeCell ref="C2926:E2926"/>
    <mergeCell ref="C2933:E2933"/>
    <mergeCell ref="C2939:E2939"/>
    <mergeCell ref="C2961:E2961"/>
    <mergeCell ref="D2784:E2784"/>
    <mergeCell ref="D2785:E2785"/>
    <mergeCell ref="D2790:E2790"/>
    <mergeCell ref="D2793:E2793"/>
    <mergeCell ref="D2796:E2796"/>
    <mergeCell ref="D2799:E2799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B2944:E2944"/>
    <mergeCell ref="B2945:E2945"/>
    <mergeCell ref="C2385:E2385"/>
    <mergeCell ref="C2397:E2397"/>
    <mergeCell ref="C2417:E2417"/>
    <mergeCell ref="C2422:E2422"/>
    <mergeCell ref="C2429:E2429"/>
    <mergeCell ref="C2435:E2435"/>
    <mergeCell ref="C2457:E2457"/>
    <mergeCell ref="C2469:E2469"/>
    <mergeCell ref="C2489:E2489"/>
    <mergeCell ref="C2494:E2494"/>
    <mergeCell ref="C2501:E2501"/>
    <mergeCell ref="C2507:E2507"/>
    <mergeCell ref="C2529:E2529"/>
    <mergeCell ref="C2541:E2541"/>
    <mergeCell ref="C2561:E2561"/>
    <mergeCell ref="C2566:E2566"/>
    <mergeCell ref="C2573:E2573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8:E2398"/>
    <mergeCell ref="D2399:E2399"/>
    <mergeCell ref="D2400:E2400"/>
    <mergeCell ref="D2401:E2401"/>
    <mergeCell ref="D2402:E2402"/>
    <mergeCell ref="C2213:E2213"/>
    <mergeCell ref="C2219:E2219"/>
    <mergeCell ref="C2241:E2241"/>
    <mergeCell ref="C2253:E2253"/>
    <mergeCell ref="C2273:E2273"/>
    <mergeCell ref="C2278:E2278"/>
    <mergeCell ref="C2285:E2285"/>
    <mergeCell ref="C2291:E2291"/>
    <mergeCell ref="C2313:E2313"/>
    <mergeCell ref="C2325:E2325"/>
    <mergeCell ref="C2345:E2345"/>
    <mergeCell ref="C2350:E2350"/>
    <mergeCell ref="C2357:E2357"/>
    <mergeCell ref="C2363:E2363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208:E2208"/>
    <mergeCell ref="D2209:E2209"/>
    <mergeCell ref="D2214:E2214"/>
    <mergeCell ref="C2025:E2025"/>
    <mergeCell ref="C2037:E2037"/>
    <mergeCell ref="C2057:E2057"/>
    <mergeCell ref="C2062:E2062"/>
    <mergeCell ref="C2069:E2069"/>
    <mergeCell ref="C2075:E2075"/>
    <mergeCell ref="C2097:E2097"/>
    <mergeCell ref="C2109:E2109"/>
    <mergeCell ref="C2129:E2129"/>
    <mergeCell ref="D1935:E1935"/>
    <mergeCell ref="D1954:E1954"/>
    <mergeCell ref="D1955:E1955"/>
    <mergeCell ref="D1956:E1956"/>
    <mergeCell ref="D1957:E1957"/>
    <mergeCell ref="D1958:E1958"/>
    <mergeCell ref="D1959:E1959"/>
    <mergeCell ref="D1960:E1960"/>
    <mergeCell ref="D1961:E1961"/>
    <mergeCell ref="D1962:E1962"/>
    <mergeCell ref="D1963:E1963"/>
    <mergeCell ref="D1966:E1966"/>
    <mergeCell ref="D1967:E1967"/>
    <mergeCell ref="D1968:E1968"/>
    <mergeCell ref="D1969:E1969"/>
    <mergeCell ref="B2084:E2084"/>
    <mergeCell ref="B2085:E2085"/>
    <mergeCell ref="D2047:E2047"/>
    <mergeCell ref="D2048:E2048"/>
    <mergeCell ref="D2049:E2049"/>
    <mergeCell ref="D2050:E2050"/>
    <mergeCell ref="D2051:E2051"/>
    <mergeCell ref="D2052:E2052"/>
    <mergeCell ref="C1565:E1565"/>
    <mergeCell ref="C1571:E1571"/>
    <mergeCell ref="C1593:E1593"/>
    <mergeCell ref="C1605:E1605"/>
    <mergeCell ref="C1625:E1625"/>
    <mergeCell ref="C1630:E1630"/>
    <mergeCell ref="C1637:E1637"/>
    <mergeCell ref="C1643:E1643"/>
    <mergeCell ref="C1665:E1665"/>
    <mergeCell ref="C1677:E1677"/>
    <mergeCell ref="C1697:E1697"/>
    <mergeCell ref="C1702:E1702"/>
    <mergeCell ref="C1709:E1709"/>
    <mergeCell ref="C1715:E1715"/>
    <mergeCell ref="C1737:E1737"/>
    <mergeCell ref="D1560:E1560"/>
    <mergeCell ref="D1561:E1561"/>
    <mergeCell ref="D1566:E1566"/>
    <mergeCell ref="D1569:E1569"/>
    <mergeCell ref="D1572:E1572"/>
    <mergeCell ref="D1575:E1575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B1720:E1720"/>
    <mergeCell ref="B1721:E1721"/>
    <mergeCell ref="C1161:E1161"/>
    <mergeCell ref="C1173:E1173"/>
    <mergeCell ref="C1193:E1193"/>
    <mergeCell ref="C1198:E1198"/>
    <mergeCell ref="C1205:E1205"/>
    <mergeCell ref="C1211:E1211"/>
    <mergeCell ref="C1233:E1233"/>
    <mergeCell ref="C1245:E1245"/>
    <mergeCell ref="C1265:E1265"/>
    <mergeCell ref="C1270:E1270"/>
    <mergeCell ref="C1277:E1277"/>
    <mergeCell ref="C1283:E1283"/>
    <mergeCell ref="C1305:E1305"/>
    <mergeCell ref="C1317:E1317"/>
    <mergeCell ref="C1337:E1337"/>
    <mergeCell ref="C1342:E1342"/>
    <mergeCell ref="C1349:E1349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4:E1174"/>
    <mergeCell ref="D1175:E1175"/>
    <mergeCell ref="D1176:E1176"/>
    <mergeCell ref="D1177:E1177"/>
    <mergeCell ref="D1178:E1178"/>
    <mergeCell ref="C989:E989"/>
    <mergeCell ref="C995:E995"/>
    <mergeCell ref="C1017:E1017"/>
    <mergeCell ref="C1029:E1029"/>
    <mergeCell ref="C1049:E1049"/>
    <mergeCell ref="C1054:E1054"/>
    <mergeCell ref="C1061:E1061"/>
    <mergeCell ref="C1067:E1067"/>
    <mergeCell ref="C1089:E1089"/>
    <mergeCell ref="C1101:E1101"/>
    <mergeCell ref="C1121:E1121"/>
    <mergeCell ref="C1126:E1126"/>
    <mergeCell ref="C1133:E1133"/>
    <mergeCell ref="C1139:E1139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84:E984"/>
    <mergeCell ref="D985:E985"/>
    <mergeCell ref="D990:E990"/>
    <mergeCell ref="C801:E801"/>
    <mergeCell ref="C813:E813"/>
    <mergeCell ref="C833:E833"/>
    <mergeCell ref="C838:E838"/>
    <mergeCell ref="C845:E845"/>
    <mergeCell ref="C851:E851"/>
    <mergeCell ref="C873:E873"/>
    <mergeCell ref="C885:E885"/>
    <mergeCell ref="C905:E905"/>
    <mergeCell ref="D711:E711"/>
    <mergeCell ref="D730:E730"/>
    <mergeCell ref="D731:E731"/>
    <mergeCell ref="D732:E732"/>
    <mergeCell ref="D733:E733"/>
    <mergeCell ref="D734:E734"/>
    <mergeCell ref="D735:E735"/>
    <mergeCell ref="D736:E736"/>
    <mergeCell ref="D737:E737"/>
    <mergeCell ref="D738:E738"/>
    <mergeCell ref="D739:E739"/>
    <mergeCell ref="D742:E742"/>
    <mergeCell ref="D743:E743"/>
    <mergeCell ref="D744:E744"/>
    <mergeCell ref="D745:E745"/>
    <mergeCell ref="B860:E860"/>
    <mergeCell ref="B861:E861"/>
    <mergeCell ref="D825:E825"/>
    <mergeCell ref="D826:E826"/>
    <mergeCell ref="D827:E827"/>
    <mergeCell ref="D828:E828"/>
    <mergeCell ref="D829:E829"/>
    <mergeCell ref="D834:E834"/>
    <mergeCell ref="C329:E329"/>
    <mergeCell ref="C334:E334"/>
    <mergeCell ref="C341:E341"/>
    <mergeCell ref="C347:E347"/>
    <mergeCell ref="C369:E369"/>
    <mergeCell ref="C381:E381"/>
    <mergeCell ref="C401:E401"/>
    <mergeCell ref="C406:E406"/>
    <mergeCell ref="C413:E413"/>
    <mergeCell ref="C419:E419"/>
    <mergeCell ref="C441:E441"/>
    <mergeCell ref="C453:E453"/>
    <mergeCell ref="C473:E473"/>
    <mergeCell ref="C478:E478"/>
    <mergeCell ref="C485:E485"/>
    <mergeCell ref="C491:E491"/>
    <mergeCell ref="C513:E513"/>
    <mergeCell ref="D330:E330"/>
    <mergeCell ref="D331:E331"/>
    <mergeCell ref="D332:E332"/>
    <mergeCell ref="D335:E335"/>
    <mergeCell ref="D336:E336"/>
    <mergeCell ref="D337:E337"/>
    <mergeCell ref="D342:E342"/>
    <mergeCell ref="D345:E345"/>
    <mergeCell ref="D348:E348"/>
    <mergeCell ref="D351:E351"/>
    <mergeCell ref="D370:E370"/>
    <mergeCell ref="D371:E371"/>
    <mergeCell ref="D372:E372"/>
    <mergeCell ref="D373:E373"/>
    <mergeCell ref="D374:E374"/>
    <mergeCell ref="C197:E197"/>
    <mergeCell ref="C203:E203"/>
    <mergeCell ref="C225:E225"/>
    <mergeCell ref="C237:E237"/>
    <mergeCell ref="C257:E257"/>
    <mergeCell ref="C262:E262"/>
    <mergeCell ref="C269:E269"/>
    <mergeCell ref="C275:E275"/>
    <mergeCell ref="C297:E297"/>
    <mergeCell ref="C309:E309"/>
    <mergeCell ref="D163:E163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B281:E281"/>
    <mergeCell ref="B282:E282"/>
    <mergeCell ref="B283:E283"/>
    <mergeCell ref="B284:E284"/>
    <mergeCell ref="D243:E243"/>
    <mergeCell ref="D244:E244"/>
    <mergeCell ref="D245:E245"/>
    <mergeCell ref="B3620:E3620"/>
    <mergeCell ref="B3638:E3638"/>
    <mergeCell ref="B3639:E3639"/>
    <mergeCell ref="B3640:E3640"/>
    <mergeCell ref="B3645:E3645"/>
    <mergeCell ref="B3650:E3650"/>
    <mergeCell ref="B3651:E3651"/>
    <mergeCell ref="B3652:E3652"/>
    <mergeCell ref="B3658:E3658"/>
    <mergeCell ref="B3664:E3664"/>
    <mergeCell ref="B3665:E3665"/>
    <mergeCell ref="B3666:E3666"/>
    <mergeCell ref="B3667:E3667"/>
    <mergeCell ref="B3668:E3668"/>
    <mergeCell ref="B3669:E3669"/>
    <mergeCell ref="B3670:E3670"/>
    <mergeCell ref="B3671:E3671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42:E3642"/>
    <mergeCell ref="D3643:E3643"/>
    <mergeCell ref="D3644:E3644"/>
    <mergeCell ref="D3647:E3647"/>
    <mergeCell ref="D3648:E3648"/>
    <mergeCell ref="D3649:E3649"/>
    <mergeCell ref="B3586:E3586"/>
    <mergeCell ref="B3592:E3592"/>
    <mergeCell ref="B3593:E3593"/>
    <mergeCell ref="B3594:E3594"/>
    <mergeCell ref="B3595:E3595"/>
    <mergeCell ref="B3596:E3596"/>
    <mergeCell ref="B3597:E3597"/>
    <mergeCell ref="B3598:E3598"/>
    <mergeCell ref="B3599:E3599"/>
    <mergeCell ref="B3603:G3603"/>
    <mergeCell ref="B3604:G3604"/>
    <mergeCell ref="B3605:G3605"/>
    <mergeCell ref="B3606:G3606"/>
    <mergeCell ref="B3607:E3607"/>
    <mergeCell ref="B3608:E3608"/>
    <mergeCell ref="D3588:E3588"/>
    <mergeCell ref="D3591:E3591"/>
    <mergeCell ref="B3532:G3532"/>
    <mergeCell ref="B3533:G3533"/>
    <mergeCell ref="B3534:G3534"/>
    <mergeCell ref="B3535:E3535"/>
    <mergeCell ref="B3536:E3536"/>
    <mergeCell ref="B3548:E3548"/>
    <mergeCell ref="B3566:E3566"/>
    <mergeCell ref="B3567:E3567"/>
    <mergeCell ref="B3568:E3568"/>
    <mergeCell ref="B3573:E3573"/>
    <mergeCell ref="B3578:E3578"/>
    <mergeCell ref="D3540:E3540"/>
    <mergeCell ref="D3541:E3541"/>
    <mergeCell ref="D3542:E3542"/>
    <mergeCell ref="D3543:E3543"/>
    <mergeCell ref="D3544:E3544"/>
    <mergeCell ref="D3545:E3545"/>
    <mergeCell ref="D3546:E3546"/>
    <mergeCell ref="D3547:E3547"/>
    <mergeCell ref="D3550:E3550"/>
    <mergeCell ref="D3551:E3551"/>
    <mergeCell ref="D3552:E3552"/>
    <mergeCell ref="D3553:E3553"/>
    <mergeCell ref="D3554:E3554"/>
    <mergeCell ref="D3555:E3555"/>
    <mergeCell ref="D3556:E3556"/>
    <mergeCell ref="D3571:E3571"/>
    <mergeCell ref="D3572:E3572"/>
    <mergeCell ref="D3575:E3575"/>
    <mergeCell ref="D3576:E3576"/>
    <mergeCell ref="D3577:E3577"/>
    <mergeCell ref="B3476:E3476"/>
    <mergeCell ref="B3494:E3494"/>
    <mergeCell ref="B3495:E3495"/>
    <mergeCell ref="B3496:E3496"/>
    <mergeCell ref="B3501:E3501"/>
    <mergeCell ref="B3506:E3506"/>
    <mergeCell ref="B3507:E3507"/>
    <mergeCell ref="B3508:E3508"/>
    <mergeCell ref="B3514:E3514"/>
    <mergeCell ref="B3520:E3520"/>
    <mergeCell ref="B3521:E3521"/>
    <mergeCell ref="B3522:E3522"/>
    <mergeCell ref="D3472:E3472"/>
    <mergeCell ref="D3473:E3473"/>
    <mergeCell ref="D3474:E3474"/>
    <mergeCell ref="D3475:E3475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B3450:E3450"/>
    <mergeCell ref="B3451:E3451"/>
    <mergeCell ref="B3452:E3452"/>
    <mergeCell ref="B3453:E3453"/>
    <mergeCell ref="B3454:E3454"/>
    <mergeCell ref="B3455:E3455"/>
    <mergeCell ref="B3459:G3459"/>
    <mergeCell ref="B3364:E3364"/>
    <mergeCell ref="B3370:E3370"/>
    <mergeCell ref="B3376:E3376"/>
    <mergeCell ref="B3377:E3377"/>
    <mergeCell ref="B3378:E3378"/>
    <mergeCell ref="B3379:E3379"/>
    <mergeCell ref="B3380:E3380"/>
    <mergeCell ref="B3381:E3381"/>
    <mergeCell ref="B3382:E3382"/>
    <mergeCell ref="B3383:E3383"/>
    <mergeCell ref="B3387:G3387"/>
    <mergeCell ref="B3388:G3388"/>
    <mergeCell ref="B3389:G3389"/>
    <mergeCell ref="B3390:G3390"/>
    <mergeCell ref="B3391:E3391"/>
    <mergeCell ref="B3392:E3392"/>
    <mergeCell ref="B3404:E3404"/>
    <mergeCell ref="C3365:E3365"/>
    <mergeCell ref="C3371:E3371"/>
    <mergeCell ref="C3393:E3393"/>
    <mergeCell ref="D3402:E3402"/>
    <mergeCell ref="D3403:E3403"/>
    <mergeCell ref="C3405:E3405"/>
    <mergeCell ref="C3425:E3425"/>
    <mergeCell ref="C3430:E3430"/>
    <mergeCell ref="B3350:E3350"/>
    <mergeCell ref="B3351:E3351"/>
    <mergeCell ref="B3352:E3352"/>
    <mergeCell ref="B3357:E3357"/>
    <mergeCell ref="B3362:E3362"/>
    <mergeCell ref="B3363:E3363"/>
    <mergeCell ref="C3358:E3358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4:E3354"/>
    <mergeCell ref="D3356:E3356"/>
    <mergeCell ref="D3359:E3359"/>
    <mergeCell ref="D3360:E3360"/>
    <mergeCell ref="D3361:E3361"/>
    <mergeCell ref="B3245:G3245"/>
    <mergeCell ref="B3246:G3246"/>
    <mergeCell ref="B3247:E3247"/>
    <mergeCell ref="B3248:E3248"/>
    <mergeCell ref="B3260:E3260"/>
    <mergeCell ref="B3278:E3278"/>
    <mergeCell ref="B3279:E3279"/>
    <mergeCell ref="B3280:E3280"/>
    <mergeCell ref="B3285:E3285"/>
    <mergeCell ref="B3290:E3290"/>
    <mergeCell ref="B3291:E3291"/>
    <mergeCell ref="B3292:E3292"/>
    <mergeCell ref="B3298:E3298"/>
    <mergeCell ref="B3304:E3304"/>
    <mergeCell ref="B3305:E3305"/>
    <mergeCell ref="B3306:E3306"/>
    <mergeCell ref="B3307:E3307"/>
    <mergeCell ref="D3250:E3250"/>
    <mergeCell ref="D3251:E3251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2:E3262"/>
    <mergeCell ref="D3263:E3263"/>
    <mergeCell ref="D3264:E3264"/>
    <mergeCell ref="D3265:E3265"/>
    <mergeCell ref="D3266:E3266"/>
    <mergeCell ref="B3207:E3207"/>
    <mergeCell ref="B3208:E3208"/>
    <mergeCell ref="B3213:E3213"/>
    <mergeCell ref="B3218:E3218"/>
    <mergeCell ref="B3219:E3219"/>
    <mergeCell ref="B3220:E3220"/>
    <mergeCell ref="B3226:E3226"/>
    <mergeCell ref="B3232:E3232"/>
    <mergeCell ref="B3233:E3233"/>
    <mergeCell ref="B3234:E3234"/>
    <mergeCell ref="B3235:E3235"/>
    <mergeCell ref="B3236:E3236"/>
    <mergeCell ref="B3237:E3237"/>
    <mergeCell ref="B3238:E3238"/>
    <mergeCell ref="B3239:E3239"/>
    <mergeCell ref="B3243:G3243"/>
    <mergeCell ref="B3244:G3244"/>
    <mergeCell ref="D3210:E3210"/>
    <mergeCell ref="D3211:E3211"/>
    <mergeCell ref="D3212:E3212"/>
    <mergeCell ref="D3215:E3215"/>
    <mergeCell ref="D3216:E3216"/>
    <mergeCell ref="D3217:E3217"/>
    <mergeCell ref="D3222:E3222"/>
    <mergeCell ref="D3225:E3225"/>
    <mergeCell ref="D3228:E3228"/>
    <mergeCell ref="D3231:E3231"/>
    <mergeCell ref="C3209:E3209"/>
    <mergeCell ref="C3214:E3214"/>
    <mergeCell ref="C3221:E3221"/>
    <mergeCell ref="C3227:E3227"/>
    <mergeCell ref="B3160:E3160"/>
    <mergeCell ref="B3161:E3161"/>
    <mergeCell ref="B3162:E3162"/>
    <mergeCell ref="B3163:E3163"/>
    <mergeCell ref="B3164:E3164"/>
    <mergeCell ref="B3165:E3165"/>
    <mergeCell ref="B3166:E3166"/>
    <mergeCell ref="B3167:E3167"/>
    <mergeCell ref="B3171:G3171"/>
    <mergeCell ref="B3172:G3172"/>
    <mergeCell ref="B3173:G3173"/>
    <mergeCell ref="B3174:G3174"/>
    <mergeCell ref="B3175:E3175"/>
    <mergeCell ref="B3176:E3176"/>
    <mergeCell ref="B3188:E3188"/>
    <mergeCell ref="B3206:E3206"/>
    <mergeCell ref="D3194:E3194"/>
    <mergeCell ref="D3195:E3195"/>
    <mergeCell ref="D3196:E3196"/>
    <mergeCell ref="D3197:E3197"/>
    <mergeCell ref="D3198:E3198"/>
    <mergeCell ref="D3199:E3199"/>
    <mergeCell ref="D3200:E3200"/>
    <mergeCell ref="D3201:E3201"/>
    <mergeCell ref="D3202:E3202"/>
    <mergeCell ref="D3203:E3203"/>
    <mergeCell ref="D3204:E3204"/>
    <mergeCell ref="D3205:E3205"/>
    <mergeCell ref="C3177:E3177"/>
    <mergeCell ref="C3189:E3189"/>
    <mergeCell ref="B3116:E3116"/>
    <mergeCell ref="B3134:E3134"/>
    <mergeCell ref="B3135:E3135"/>
    <mergeCell ref="B3136:E3136"/>
    <mergeCell ref="B3141:E3141"/>
    <mergeCell ref="B3146:E3146"/>
    <mergeCell ref="B3147:E3147"/>
    <mergeCell ref="B3148:E3148"/>
    <mergeCell ref="C3105:E3105"/>
    <mergeCell ref="C3117:E3117"/>
    <mergeCell ref="C3137:E3137"/>
    <mergeCell ref="C3142:E3142"/>
    <mergeCell ref="D3113:E3113"/>
    <mergeCell ref="D3114:E3114"/>
    <mergeCell ref="D3115:E3115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11:E3111"/>
    <mergeCell ref="D3112:E3112"/>
    <mergeCell ref="D3126:E3126"/>
    <mergeCell ref="D3127:E3127"/>
    <mergeCell ref="D3128:E3128"/>
    <mergeCell ref="D3129:E3129"/>
    <mergeCell ref="D3130:E3130"/>
    <mergeCell ref="D3131:E3131"/>
    <mergeCell ref="D3132:E3132"/>
    <mergeCell ref="B3030:G3030"/>
    <mergeCell ref="B3031:E3031"/>
    <mergeCell ref="B3032:E3032"/>
    <mergeCell ref="B3044:E3044"/>
    <mergeCell ref="B3062:E3062"/>
    <mergeCell ref="B3063:E3063"/>
    <mergeCell ref="B3064:E3064"/>
    <mergeCell ref="B3069:E3069"/>
    <mergeCell ref="B3074:E3074"/>
    <mergeCell ref="B3075:E3075"/>
    <mergeCell ref="B3076:E3076"/>
    <mergeCell ref="B3082:E3082"/>
    <mergeCell ref="B3088:E3088"/>
    <mergeCell ref="B3089:E3089"/>
    <mergeCell ref="B3090:E3090"/>
    <mergeCell ref="B3091:E3091"/>
    <mergeCell ref="B3092:E3092"/>
    <mergeCell ref="C3033:E3033"/>
    <mergeCell ref="C3045:E3045"/>
    <mergeCell ref="C3065:E3065"/>
    <mergeCell ref="C3070:E3070"/>
    <mergeCell ref="C3077:E3077"/>
    <mergeCell ref="C3083:E308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B3002:E3002"/>
    <mergeCell ref="B3003:E3003"/>
    <mergeCell ref="B3004:E3004"/>
    <mergeCell ref="B3010:E3010"/>
    <mergeCell ref="B3016:E3016"/>
    <mergeCell ref="B3017:E3017"/>
    <mergeCell ref="B3018:E3018"/>
    <mergeCell ref="B3019:E3019"/>
    <mergeCell ref="B3020:E3020"/>
    <mergeCell ref="B3021:E3021"/>
    <mergeCell ref="B3022:E3022"/>
    <mergeCell ref="B3023:E3023"/>
    <mergeCell ref="B3027:G3027"/>
    <mergeCell ref="B3028:G3028"/>
    <mergeCell ref="B3029:G3029"/>
    <mergeCell ref="C2993:E2993"/>
    <mergeCell ref="C2998:E2998"/>
    <mergeCell ref="C3005:E3005"/>
    <mergeCell ref="C3011:E3011"/>
    <mergeCell ref="D3006:E3006"/>
    <mergeCell ref="D3009:E3009"/>
    <mergeCell ref="D3012:E3012"/>
    <mergeCell ref="D3015:E3015"/>
    <mergeCell ref="D2994:E2994"/>
    <mergeCell ref="D2995:E2995"/>
    <mergeCell ref="D2996:E2996"/>
    <mergeCell ref="D2999:E2999"/>
    <mergeCell ref="D3000:E3000"/>
    <mergeCell ref="D3001:E3001"/>
    <mergeCell ref="B2972:E2972"/>
    <mergeCell ref="B2990:E2990"/>
    <mergeCell ref="B2991:E2991"/>
    <mergeCell ref="C2973:E2973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4:E2974"/>
    <mergeCell ref="D2975:E2975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B2900:E2900"/>
    <mergeCell ref="B2918:E2918"/>
    <mergeCell ref="B2919:E2919"/>
    <mergeCell ref="B2920:E2920"/>
    <mergeCell ref="B2925:E2925"/>
    <mergeCell ref="B2930:E2930"/>
    <mergeCell ref="B2931:E2931"/>
    <mergeCell ref="B2932:E2932"/>
    <mergeCell ref="B2938:E2938"/>
    <mergeCell ref="D2895:E2895"/>
    <mergeCell ref="D2896:E2896"/>
    <mergeCell ref="D2897:E2897"/>
    <mergeCell ref="D2898:E2898"/>
    <mergeCell ref="D2899:E2899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913:E2913"/>
    <mergeCell ref="D2914:E2914"/>
    <mergeCell ref="D2915:E2915"/>
    <mergeCell ref="D2916:E2916"/>
    <mergeCell ref="D2917:E2917"/>
    <mergeCell ref="D2922:E2922"/>
    <mergeCell ref="D2923:E2923"/>
    <mergeCell ref="B2815:E2815"/>
    <mergeCell ref="B2816:E2816"/>
    <mergeCell ref="B2828:E2828"/>
    <mergeCell ref="B2846:E2846"/>
    <mergeCell ref="B2847:E2847"/>
    <mergeCell ref="B2848:E2848"/>
    <mergeCell ref="B2853:E2853"/>
    <mergeCell ref="B2858:E2858"/>
    <mergeCell ref="B2859:E2859"/>
    <mergeCell ref="B2860:E2860"/>
    <mergeCell ref="B2866:E2866"/>
    <mergeCell ref="B2872:E2872"/>
    <mergeCell ref="B2873:E2873"/>
    <mergeCell ref="B2874:E2874"/>
    <mergeCell ref="B2875:E2875"/>
    <mergeCell ref="B2876:E2876"/>
    <mergeCell ref="B2877:E2877"/>
    <mergeCell ref="D2827:E2827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B2786:E2786"/>
    <mergeCell ref="B2787:E2787"/>
    <mergeCell ref="B2788:E2788"/>
    <mergeCell ref="B2794:E2794"/>
    <mergeCell ref="B2800:E2800"/>
    <mergeCell ref="B2801:E2801"/>
    <mergeCell ref="B2802:E2802"/>
    <mergeCell ref="B2803:E2803"/>
    <mergeCell ref="B2804:E2804"/>
    <mergeCell ref="B2805:E2805"/>
    <mergeCell ref="B2806:E2806"/>
    <mergeCell ref="B2807:E2807"/>
    <mergeCell ref="B2811:G2811"/>
    <mergeCell ref="B2812:G2812"/>
    <mergeCell ref="B2813:G2813"/>
    <mergeCell ref="B2814:G2814"/>
    <mergeCell ref="B2729:E2729"/>
    <mergeCell ref="B2730:E2730"/>
    <mergeCell ref="B2731:E2731"/>
    <mergeCell ref="B2732:E2732"/>
    <mergeCell ref="B2733:E2733"/>
    <mergeCell ref="B2734:E2734"/>
    <mergeCell ref="B2735:E2735"/>
    <mergeCell ref="B2739:G2739"/>
    <mergeCell ref="B2740:G2740"/>
    <mergeCell ref="B2741:G2741"/>
    <mergeCell ref="B2742:G2742"/>
    <mergeCell ref="B2743:E2743"/>
    <mergeCell ref="B2744:E2744"/>
    <mergeCell ref="B2756:E2756"/>
    <mergeCell ref="B2774:E2774"/>
    <mergeCell ref="B2775:E2775"/>
    <mergeCell ref="C2745:E2745"/>
    <mergeCell ref="C2757:E2757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8:E2758"/>
    <mergeCell ref="D2759:E2759"/>
    <mergeCell ref="D2760:E2760"/>
    <mergeCell ref="B2663:E2663"/>
    <mergeCell ref="B2667:G2667"/>
    <mergeCell ref="B2668:G2668"/>
    <mergeCell ref="B2669:G2669"/>
    <mergeCell ref="B2670:G2670"/>
    <mergeCell ref="B2671:E2671"/>
    <mergeCell ref="B2672:E2672"/>
    <mergeCell ref="B2684:E2684"/>
    <mergeCell ref="B2702:E2702"/>
    <mergeCell ref="B2703:E2703"/>
    <mergeCell ref="B2704:E2704"/>
    <mergeCell ref="B2709:E2709"/>
    <mergeCell ref="B2714:E2714"/>
    <mergeCell ref="B2715:E2715"/>
    <mergeCell ref="B2716:E2716"/>
    <mergeCell ref="B2722:E2722"/>
    <mergeCell ref="B2728:E2728"/>
    <mergeCell ref="C2685:E2685"/>
    <mergeCell ref="C2705:E2705"/>
    <mergeCell ref="C2710:E2710"/>
    <mergeCell ref="C2717:E2717"/>
    <mergeCell ref="C2723:E2723"/>
    <mergeCell ref="D2686:E2686"/>
    <mergeCell ref="D2687:E2687"/>
    <mergeCell ref="D2688:E2688"/>
    <mergeCell ref="D2689:E2689"/>
    <mergeCell ref="D2690:E2690"/>
    <mergeCell ref="D2691:E2691"/>
    <mergeCell ref="D2692:E2692"/>
    <mergeCell ref="D2693:E2693"/>
    <mergeCell ref="D2694:E2694"/>
    <mergeCell ref="B2600:E2600"/>
    <mergeCell ref="B2612:E2612"/>
    <mergeCell ref="B2630:E2630"/>
    <mergeCell ref="B2631:E2631"/>
    <mergeCell ref="B2632:E2632"/>
    <mergeCell ref="B2637:E2637"/>
    <mergeCell ref="B2642:E2642"/>
    <mergeCell ref="B2643:E2643"/>
    <mergeCell ref="B2644:E2644"/>
    <mergeCell ref="B2650:E2650"/>
    <mergeCell ref="B2656:E2656"/>
    <mergeCell ref="B2657:E2657"/>
    <mergeCell ref="B2658:E2658"/>
    <mergeCell ref="B2659:E2659"/>
    <mergeCell ref="B2660:E2660"/>
    <mergeCell ref="B2661:E2661"/>
    <mergeCell ref="B2662:E2662"/>
    <mergeCell ref="C2601:E2601"/>
    <mergeCell ref="C2613:E2613"/>
    <mergeCell ref="C2633:E2633"/>
    <mergeCell ref="C2638:E2638"/>
    <mergeCell ref="C2645:E2645"/>
    <mergeCell ref="C2651:E2651"/>
    <mergeCell ref="D2605:E2605"/>
    <mergeCell ref="D2606:E2606"/>
    <mergeCell ref="D2607:E2607"/>
    <mergeCell ref="D2608:E2608"/>
    <mergeCell ref="D2609:E2609"/>
    <mergeCell ref="D2610:E2610"/>
    <mergeCell ref="D2611:E2611"/>
    <mergeCell ref="D2614:E2614"/>
    <mergeCell ref="D2615:E2615"/>
    <mergeCell ref="B2570:E2570"/>
    <mergeCell ref="B2571:E2571"/>
    <mergeCell ref="B2572:E2572"/>
    <mergeCell ref="B2578:E2578"/>
    <mergeCell ref="B2584:E2584"/>
    <mergeCell ref="B2585:E2585"/>
    <mergeCell ref="B2586:E2586"/>
    <mergeCell ref="B2587:E2587"/>
    <mergeCell ref="B2588:E2588"/>
    <mergeCell ref="B2589:E2589"/>
    <mergeCell ref="B2590:E2590"/>
    <mergeCell ref="B2591:E2591"/>
    <mergeCell ref="B2595:G2595"/>
    <mergeCell ref="B2596:G2596"/>
    <mergeCell ref="B2597:G2597"/>
    <mergeCell ref="B2598:G2598"/>
    <mergeCell ref="B2599:E2599"/>
    <mergeCell ref="C2579:E2579"/>
    <mergeCell ref="B2540:E2540"/>
    <mergeCell ref="B2558:E2558"/>
    <mergeCell ref="B2559:E2559"/>
    <mergeCell ref="B2560:E2560"/>
    <mergeCell ref="B2565:E2565"/>
    <mergeCell ref="D2537:E2537"/>
    <mergeCell ref="D2538:E2538"/>
    <mergeCell ref="D2539:E2539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55:E2555"/>
    <mergeCell ref="D2556:E2556"/>
    <mergeCell ref="D2557:E2557"/>
    <mergeCell ref="D2562:E2562"/>
    <mergeCell ref="D2563:E2563"/>
    <mergeCell ref="D2564:E2564"/>
    <mergeCell ref="B2486:E2486"/>
    <mergeCell ref="B2487:E2487"/>
    <mergeCell ref="B2488:E2488"/>
    <mergeCell ref="B2493:E2493"/>
    <mergeCell ref="B2498:E2498"/>
    <mergeCell ref="B2499:E2499"/>
    <mergeCell ref="B2500:E2500"/>
    <mergeCell ref="B2506:E2506"/>
    <mergeCell ref="B2512:E2512"/>
    <mergeCell ref="B2513:E2513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92:E2492"/>
    <mergeCell ref="D2495:E2495"/>
    <mergeCell ref="D2496:E2496"/>
    <mergeCell ref="D2497:E2497"/>
    <mergeCell ref="D2502:E2502"/>
    <mergeCell ref="D2505:E2505"/>
    <mergeCell ref="D2508:E2508"/>
    <mergeCell ref="B2396:E2396"/>
    <mergeCell ref="B2414:E2414"/>
    <mergeCell ref="B2415:E2415"/>
    <mergeCell ref="B2416:E2416"/>
    <mergeCell ref="B2421:E2421"/>
    <mergeCell ref="B2426:E2426"/>
    <mergeCell ref="B2427:E2427"/>
    <mergeCell ref="B2428:E2428"/>
    <mergeCell ref="B2434:E2434"/>
    <mergeCell ref="B2440:E2440"/>
    <mergeCell ref="B2441:E2441"/>
    <mergeCell ref="B2442:E2442"/>
    <mergeCell ref="B2443:E2443"/>
    <mergeCell ref="B2444:E2444"/>
    <mergeCell ref="B2445:E2445"/>
    <mergeCell ref="B2446:E2446"/>
    <mergeCell ref="B2447:E2447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8:E2418"/>
    <mergeCell ref="D2419:E2419"/>
    <mergeCell ref="D2420:E2420"/>
    <mergeCell ref="D2423:E2423"/>
    <mergeCell ref="B2362:E2362"/>
    <mergeCell ref="B2368:E2368"/>
    <mergeCell ref="B2369:E2369"/>
    <mergeCell ref="B2370:E2370"/>
    <mergeCell ref="B2371:E2371"/>
    <mergeCell ref="B2372:E2372"/>
    <mergeCell ref="B2373:E2373"/>
    <mergeCell ref="B2374:E2374"/>
    <mergeCell ref="B2375:E2375"/>
    <mergeCell ref="B2379:G2379"/>
    <mergeCell ref="B2380:G2380"/>
    <mergeCell ref="B2381:G2381"/>
    <mergeCell ref="B2382:G2382"/>
    <mergeCell ref="B2383:E2383"/>
    <mergeCell ref="B2384:E2384"/>
    <mergeCell ref="D2364:E2364"/>
    <mergeCell ref="D2367:E2367"/>
    <mergeCell ref="B2324:E2324"/>
    <mergeCell ref="B2342:E2342"/>
    <mergeCell ref="B2343:E2343"/>
    <mergeCell ref="B2344:E2344"/>
    <mergeCell ref="B2349:E2349"/>
    <mergeCell ref="B2354:E2354"/>
    <mergeCell ref="D2316:E2316"/>
    <mergeCell ref="D2317:E2317"/>
    <mergeCell ref="D2318:E2318"/>
    <mergeCell ref="D2319:E2319"/>
    <mergeCell ref="D2320:E2320"/>
    <mergeCell ref="D2321:E2321"/>
    <mergeCell ref="D2322:E2322"/>
    <mergeCell ref="D2323:E2323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6:E2346"/>
    <mergeCell ref="D2347:E2347"/>
    <mergeCell ref="B2252:E2252"/>
    <mergeCell ref="B2270:E2270"/>
    <mergeCell ref="B2271:E2271"/>
    <mergeCell ref="B2272:E2272"/>
    <mergeCell ref="B2277:E2277"/>
    <mergeCell ref="B2282:E2282"/>
    <mergeCell ref="B2283:E2283"/>
    <mergeCell ref="B2284:E2284"/>
    <mergeCell ref="B2290:E2290"/>
    <mergeCell ref="B2296:E2296"/>
    <mergeCell ref="B2297:E2297"/>
    <mergeCell ref="B2298:E2298"/>
    <mergeCell ref="D2248:E2248"/>
    <mergeCell ref="D2249:E2249"/>
    <mergeCell ref="D2250:E2250"/>
    <mergeCell ref="D2251:E2251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66:E2266"/>
    <mergeCell ref="D2267:E2267"/>
    <mergeCell ref="D2268:E2268"/>
    <mergeCell ref="D2269:E2269"/>
    <mergeCell ref="B2226:E2226"/>
    <mergeCell ref="B2227:E2227"/>
    <mergeCell ref="B2228:E2228"/>
    <mergeCell ref="B2229:E2229"/>
    <mergeCell ref="B2230:E2230"/>
    <mergeCell ref="B2231:E2231"/>
    <mergeCell ref="B2235:G2235"/>
    <mergeCell ref="B2140:E2140"/>
    <mergeCell ref="B2146:E2146"/>
    <mergeCell ref="B2152:E2152"/>
    <mergeCell ref="B2153:E2153"/>
    <mergeCell ref="B2154:E2154"/>
    <mergeCell ref="B2155:E2155"/>
    <mergeCell ref="B2156:E2156"/>
    <mergeCell ref="B2157:E2157"/>
    <mergeCell ref="B2158:E2158"/>
    <mergeCell ref="B2159:E2159"/>
    <mergeCell ref="B2163:G2163"/>
    <mergeCell ref="B2164:G2164"/>
    <mergeCell ref="B2165:G2165"/>
    <mergeCell ref="B2166:G2166"/>
    <mergeCell ref="B2167:E2167"/>
    <mergeCell ref="B2168:E2168"/>
    <mergeCell ref="B2180:E2180"/>
    <mergeCell ref="C2141:E2141"/>
    <mergeCell ref="C2147:E2147"/>
    <mergeCell ref="C2169:E2169"/>
    <mergeCell ref="D2178:E2178"/>
    <mergeCell ref="D2179:E2179"/>
    <mergeCell ref="C2181:E2181"/>
    <mergeCell ref="C2201:E2201"/>
    <mergeCell ref="C2206:E2206"/>
    <mergeCell ref="B2126:E2126"/>
    <mergeCell ref="B2127:E2127"/>
    <mergeCell ref="B2128:E2128"/>
    <mergeCell ref="B2133:E2133"/>
    <mergeCell ref="B2138:E2138"/>
    <mergeCell ref="B2139:E2139"/>
    <mergeCell ref="C2134:E2134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30:E2130"/>
    <mergeCell ref="D2132:E2132"/>
    <mergeCell ref="D2135:E2135"/>
    <mergeCell ref="D2136:E2136"/>
    <mergeCell ref="D2137:E2137"/>
    <mergeCell ref="B2021:G2021"/>
    <mergeCell ref="B2022:G2022"/>
    <mergeCell ref="B2023:E2023"/>
    <mergeCell ref="B2024:E2024"/>
    <mergeCell ref="B2036:E2036"/>
    <mergeCell ref="B2054:E2054"/>
    <mergeCell ref="B2055:E2055"/>
    <mergeCell ref="B2056:E2056"/>
    <mergeCell ref="B2061:E2061"/>
    <mergeCell ref="B2066:E2066"/>
    <mergeCell ref="B2067:E2067"/>
    <mergeCell ref="B2068:E2068"/>
    <mergeCell ref="B2074:E2074"/>
    <mergeCell ref="B2080:E2080"/>
    <mergeCell ref="B2081:E2081"/>
    <mergeCell ref="B2082:E2082"/>
    <mergeCell ref="B2083:E2083"/>
    <mergeCell ref="D2026:E2026"/>
    <mergeCell ref="D2027:E2027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8:E2038"/>
    <mergeCell ref="D2039:E2039"/>
    <mergeCell ref="D2040:E2040"/>
    <mergeCell ref="D2041:E2041"/>
    <mergeCell ref="D2042:E2042"/>
    <mergeCell ref="B1983:E1983"/>
    <mergeCell ref="B1984:E1984"/>
    <mergeCell ref="B1989:E1989"/>
    <mergeCell ref="B1994:E1994"/>
    <mergeCell ref="B1995:E1995"/>
    <mergeCell ref="B1996:E1996"/>
    <mergeCell ref="B2002:E2002"/>
    <mergeCell ref="B2008:E2008"/>
    <mergeCell ref="B2009:E2009"/>
    <mergeCell ref="B2010:E2010"/>
    <mergeCell ref="B2011:E2011"/>
    <mergeCell ref="B2012:E2012"/>
    <mergeCell ref="B2013:E2013"/>
    <mergeCell ref="B2014:E2014"/>
    <mergeCell ref="B2015:E2015"/>
    <mergeCell ref="B2019:G2019"/>
    <mergeCell ref="B2020:G2020"/>
    <mergeCell ref="D1986:E1986"/>
    <mergeCell ref="D1987:E1987"/>
    <mergeCell ref="D1988:E1988"/>
    <mergeCell ref="D1991:E1991"/>
    <mergeCell ref="D1992:E1992"/>
    <mergeCell ref="D1993:E1993"/>
    <mergeCell ref="D1998:E1998"/>
    <mergeCell ref="D2001:E2001"/>
    <mergeCell ref="D2004:E2004"/>
    <mergeCell ref="D2007:E2007"/>
    <mergeCell ref="C1985:E1985"/>
    <mergeCell ref="C1990:E1990"/>
    <mergeCell ref="C1997:E1997"/>
    <mergeCell ref="C2003:E2003"/>
    <mergeCell ref="B1936:E1936"/>
    <mergeCell ref="B1937:E1937"/>
    <mergeCell ref="B1938:E1938"/>
    <mergeCell ref="B1939:E1939"/>
    <mergeCell ref="B1940:E1940"/>
    <mergeCell ref="B1941:E1941"/>
    <mergeCell ref="B1942:E1942"/>
    <mergeCell ref="B1943:E1943"/>
    <mergeCell ref="B1947:G1947"/>
    <mergeCell ref="B1948:G1948"/>
    <mergeCell ref="B1949:G1949"/>
    <mergeCell ref="B1950:G1950"/>
    <mergeCell ref="B1951:E1951"/>
    <mergeCell ref="B1952:E1952"/>
    <mergeCell ref="B1964:E1964"/>
    <mergeCell ref="B1982:E1982"/>
    <mergeCell ref="D1970:E1970"/>
    <mergeCell ref="D1971:E1971"/>
    <mergeCell ref="D1972:E1972"/>
    <mergeCell ref="D1973:E1973"/>
    <mergeCell ref="D1974:E1974"/>
    <mergeCell ref="D1975:E1975"/>
    <mergeCell ref="D1976:E1976"/>
    <mergeCell ref="D1977:E1977"/>
    <mergeCell ref="D1978:E1978"/>
    <mergeCell ref="D1979:E1979"/>
    <mergeCell ref="D1980:E1980"/>
    <mergeCell ref="D1981:E1981"/>
    <mergeCell ref="C1953:E1953"/>
    <mergeCell ref="C1965:E1965"/>
    <mergeCell ref="B1892:E1892"/>
    <mergeCell ref="B1910:E1910"/>
    <mergeCell ref="B1911:E1911"/>
    <mergeCell ref="B1912:E1912"/>
    <mergeCell ref="B1917:E1917"/>
    <mergeCell ref="B1922:E1922"/>
    <mergeCell ref="B1923:E1923"/>
    <mergeCell ref="B1924:E1924"/>
    <mergeCell ref="C1881:E1881"/>
    <mergeCell ref="C1893:E1893"/>
    <mergeCell ref="C1913:E1913"/>
    <mergeCell ref="C1918:E1918"/>
    <mergeCell ref="D1889:E1889"/>
    <mergeCell ref="D1890:E1890"/>
    <mergeCell ref="D1891:E1891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887:E1887"/>
    <mergeCell ref="D1888:E1888"/>
    <mergeCell ref="D1902:E1902"/>
    <mergeCell ref="D1903:E1903"/>
    <mergeCell ref="D1904:E1904"/>
    <mergeCell ref="D1905:E1905"/>
    <mergeCell ref="D1906:E1906"/>
    <mergeCell ref="D1907:E1907"/>
    <mergeCell ref="D1908:E1908"/>
    <mergeCell ref="B1806:G1806"/>
    <mergeCell ref="B1807:E1807"/>
    <mergeCell ref="B1808:E1808"/>
    <mergeCell ref="B1820:E1820"/>
    <mergeCell ref="B1838:E1838"/>
    <mergeCell ref="B1839:E1839"/>
    <mergeCell ref="B1840:E1840"/>
    <mergeCell ref="B1845:E1845"/>
    <mergeCell ref="B1850:E1850"/>
    <mergeCell ref="B1851:E1851"/>
    <mergeCell ref="B1852:E1852"/>
    <mergeCell ref="B1858:E1858"/>
    <mergeCell ref="B1864:E1864"/>
    <mergeCell ref="B1865:E1865"/>
    <mergeCell ref="B1866:E1866"/>
    <mergeCell ref="B1867:E1867"/>
    <mergeCell ref="B1868:E1868"/>
    <mergeCell ref="C1809:E1809"/>
    <mergeCell ref="C1821:E1821"/>
    <mergeCell ref="C1841:E1841"/>
    <mergeCell ref="C1846:E1846"/>
    <mergeCell ref="C1853:E1853"/>
    <mergeCell ref="C1859:E185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B1778:E1778"/>
    <mergeCell ref="B1779:E1779"/>
    <mergeCell ref="B1780:E1780"/>
    <mergeCell ref="B1786:E1786"/>
    <mergeCell ref="B1792:E1792"/>
    <mergeCell ref="B1793:E1793"/>
    <mergeCell ref="B1794:E1794"/>
    <mergeCell ref="B1795:E1795"/>
    <mergeCell ref="B1796:E1796"/>
    <mergeCell ref="B1797:E1797"/>
    <mergeCell ref="B1798:E1798"/>
    <mergeCell ref="B1799:E1799"/>
    <mergeCell ref="B1803:G1803"/>
    <mergeCell ref="B1804:G1804"/>
    <mergeCell ref="B1805:G1805"/>
    <mergeCell ref="C1769:E1769"/>
    <mergeCell ref="C1774:E1774"/>
    <mergeCell ref="C1781:E1781"/>
    <mergeCell ref="C1787:E1787"/>
    <mergeCell ref="D1782:E1782"/>
    <mergeCell ref="D1785:E1785"/>
    <mergeCell ref="D1788:E1788"/>
    <mergeCell ref="D1791:E1791"/>
    <mergeCell ref="D1770:E1770"/>
    <mergeCell ref="D1771:E1771"/>
    <mergeCell ref="D1772:E1772"/>
    <mergeCell ref="D1775:E1775"/>
    <mergeCell ref="D1776:E1776"/>
    <mergeCell ref="D1777:E1777"/>
    <mergeCell ref="B1748:E1748"/>
    <mergeCell ref="B1766:E1766"/>
    <mergeCell ref="B1767:E1767"/>
    <mergeCell ref="C1749:E1749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50:E1750"/>
    <mergeCell ref="D1751:E1751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B1676:E1676"/>
    <mergeCell ref="B1694:E1694"/>
    <mergeCell ref="B1695:E1695"/>
    <mergeCell ref="B1696:E1696"/>
    <mergeCell ref="B1701:E1701"/>
    <mergeCell ref="B1706:E1706"/>
    <mergeCell ref="B1707:E1707"/>
    <mergeCell ref="B1708:E1708"/>
    <mergeCell ref="B1714:E1714"/>
    <mergeCell ref="D1671:E1671"/>
    <mergeCell ref="D1672:E1672"/>
    <mergeCell ref="D1673:E1673"/>
    <mergeCell ref="D1674:E1674"/>
    <mergeCell ref="D1675:E1675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89:E1689"/>
    <mergeCell ref="D1690:E1690"/>
    <mergeCell ref="D1691:E1691"/>
    <mergeCell ref="D1692:E1692"/>
    <mergeCell ref="D1693:E1693"/>
    <mergeCell ref="D1698:E1698"/>
    <mergeCell ref="D1699:E1699"/>
    <mergeCell ref="B1591:E1591"/>
    <mergeCell ref="B1592:E1592"/>
    <mergeCell ref="B1604:E1604"/>
    <mergeCell ref="B1622:E1622"/>
    <mergeCell ref="B1623:E1623"/>
    <mergeCell ref="B1624:E1624"/>
    <mergeCell ref="B1629:E1629"/>
    <mergeCell ref="B1634:E1634"/>
    <mergeCell ref="B1635:E1635"/>
    <mergeCell ref="B1636:E1636"/>
    <mergeCell ref="B1642:E1642"/>
    <mergeCell ref="B1648:E1648"/>
    <mergeCell ref="B1649:E1649"/>
    <mergeCell ref="B1650:E1650"/>
    <mergeCell ref="B1651:E1651"/>
    <mergeCell ref="B1652:E1652"/>
    <mergeCell ref="B1653:E1653"/>
    <mergeCell ref="D1603:E1603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B1562:E1562"/>
    <mergeCell ref="B1563:E1563"/>
    <mergeCell ref="B1564:E1564"/>
    <mergeCell ref="B1570:E1570"/>
    <mergeCell ref="B1576:E1576"/>
    <mergeCell ref="B1577:E1577"/>
    <mergeCell ref="B1578:E1578"/>
    <mergeCell ref="B1579:E1579"/>
    <mergeCell ref="B1580:E1580"/>
    <mergeCell ref="B1581:E1581"/>
    <mergeCell ref="B1582:E1582"/>
    <mergeCell ref="B1583:E1583"/>
    <mergeCell ref="B1587:G1587"/>
    <mergeCell ref="B1588:G1588"/>
    <mergeCell ref="B1589:G1589"/>
    <mergeCell ref="B1590:G1590"/>
    <mergeCell ref="B1505:E1505"/>
    <mergeCell ref="B1506:E1506"/>
    <mergeCell ref="B1507:E1507"/>
    <mergeCell ref="B1508:E1508"/>
    <mergeCell ref="B1509:E1509"/>
    <mergeCell ref="B1510:E1510"/>
    <mergeCell ref="B1511:E1511"/>
    <mergeCell ref="B1515:G1515"/>
    <mergeCell ref="B1516:G1516"/>
    <mergeCell ref="B1517:G1517"/>
    <mergeCell ref="B1518:G1518"/>
    <mergeCell ref="B1519:E1519"/>
    <mergeCell ref="B1520:E1520"/>
    <mergeCell ref="B1532:E1532"/>
    <mergeCell ref="B1550:E1550"/>
    <mergeCell ref="B1551:E1551"/>
    <mergeCell ref="C1521:E1521"/>
    <mergeCell ref="C1533:E1533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4:E1534"/>
    <mergeCell ref="D1535:E1535"/>
    <mergeCell ref="D1536:E1536"/>
    <mergeCell ref="B1439:E1439"/>
    <mergeCell ref="B1443:G1443"/>
    <mergeCell ref="B1444:G1444"/>
    <mergeCell ref="B1445:G1445"/>
    <mergeCell ref="B1446:G1446"/>
    <mergeCell ref="B1447:E1447"/>
    <mergeCell ref="B1448:E1448"/>
    <mergeCell ref="B1460:E1460"/>
    <mergeCell ref="B1478:E1478"/>
    <mergeCell ref="B1479:E1479"/>
    <mergeCell ref="B1480:E1480"/>
    <mergeCell ref="B1485:E1485"/>
    <mergeCell ref="B1490:E1490"/>
    <mergeCell ref="B1491:E1491"/>
    <mergeCell ref="B1492:E1492"/>
    <mergeCell ref="B1498:E1498"/>
    <mergeCell ref="B1504:E1504"/>
    <mergeCell ref="C1461:E1461"/>
    <mergeCell ref="C1481:E1481"/>
    <mergeCell ref="C1486:E1486"/>
    <mergeCell ref="C1493:E1493"/>
    <mergeCell ref="C1499:E1499"/>
    <mergeCell ref="D1462:E1462"/>
    <mergeCell ref="D1463:E1463"/>
    <mergeCell ref="D1464:E1464"/>
    <mergeCell ref="D1465:E1465"/>
    <mergeCell ref="D1466:E1466"/>
    <mergeCell ref="D1467:E1467"/>
    <mergeCell ref="D1468:E1468"/>
    <mergeCell ref="D1469:E1469"/>
    <mergeCell ref="D1470:E1470"/>
    <mergeCell ref="B1376:E1376"/>
    <mergeCell ref="B1388:E1388"/>
    <mergeCell ref="B1406:E1406"/>
    <mergeCell ref="B1407:E1407"/>
    <mergeCell ref="B1408:E1408"/>
    <mergeCell ref="B1413:E1413"/>
    <mergeCell ref="B1418:E1418"/>
    <mergeCell ref="B1419:E1419"/>
    <mergeCell ref="B1420:E1420"/>
    <mergeCell ref="B1426:E1426"/>
    <mergeCell ref="B1432:E1432"/>
    <mergeCell ref="B1433:E1433"/>
    <mergeCell ref="B1434:E1434"/>
    <mergeCell ref="B1435:E1435"/>
    <mergeCell ref="B1436:E1436"/>
    <mergeCell ref="B1437:E1437"/>
    <mergeCell ref="B1438:E1438"/>
    <mergeCell ref="C1377:E1377"/>
    <mergeCell ref="C1389:E1389"/>
    <mergeCell ref="C1409:E1409"/>
    <mergeCell ref="C1414:E1414"/>
    <mergeCell ref="C1421:E1421"/>
    <mergeCell ref="C1427:E1427"/>
    <mergeCell ref="D1381:E1381"/>
    <mergeCell ref="D1382:E1382"/>
    <mergeCell ref="D1383:E1383"/>
    <mergeCell ref="D1384:E1384"/>
    <mergeCell ref="D1385:E1385"/>
    <mergeCell ref="D1386:E1386"/>
    <mergeCell ref="D1387:E1387"/>
    <mergeCell ref="D1390:E1390"/>
    <mergeCell ref="D1391:E1391"/>
    <mergeCell ref="B1346:E1346"/>
    <mergeCell ref="B1347:E1347"/>
    <mergeCell ref="B1348:E1348"/>
    <mergeCell ref="B1354:E1354"/>
    <mergeCell ref="B1360:E1360"/>
    <mergeCell ref="B1361:E1361"/>
    <mergeCell ref="B1362:E1362"/>
    <mergeCell ref="B1363:E1363"/>
    <mergeCell ref="B1364:E1364"/>
    <mergeCell ref="B1365:E1365"/>
    <mergeCell ref="B1366:E1366"/>
    <mergeCell ref="B1367:E1367"/>
    <mergeCell ref="B1371:G1371"/>
    <mergeCell ref="B1372:G1372"/>
    <mergeCell ref="B1373:G1373"/>
    <mergeCell ref="B1374:G1374"/>
    <mergeCell ref="B1375:E1375"/>
    <mergeCell ref="C1355:E1355"/>
    <mergeCell ref="B1316:E1316"/>
    <mergeCell ref="B1334:E1334"/>
    <mergeCell ref="B1335:E1335"/>
    <mergeCell ref="B1336:E1336"/>
    <mergeCell ref="B1341:E1341"/>
    <mergeCell ref="D1313:E1313"/>
    <mergeCell ref="D1314:E1314"/>
    <mergeCell ref="D1315:E1315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331:E1331"/>
    <mergeCell ref="D1332:E1332"/>
    <mergeCell ref="D1333:E1333"/>
    <mergeCell ref="D1338:E1338"/>
    <mergeCell ref="D1339:E1339"/>
    <mergeCell ref="D1340:E1340"/>
    <mergeCell ref="B1262:E1262"/>
    <mergeCell ref="B1263:E1263"/>
    <mergeCell ref="B1264:E1264"/>
    <mergeCell ref="B1269:E1269"/>
    <mergeCell ref="B1274:E1274"/>
    <mergeCell ref="B1275:E1275"/>
    <mergeCell ref="B1276:E1276"/>
    <mergeCell ref="B1282:E1282"/>
    <mergeCell ref="B1288:E1288"/>
    <mergeCell ref="B1289:E1289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8:E1268"/>
    <mergeCell ref="D1271:E1271"/>
    <mergeCell ref="D1272:E1272"/>
    <mergeCell ref="D1273:E1273"/>
    <mergeCell ref="D1278:E1278"/>
    <mergeCell ref="D1281:E1281"/>
    <mergeCell ref="D1284:E1284"/>
    <mergeCell ref="B1172:E1172"/>
    <mergeCell ref="B1190:E1190"/>
    <mergeCell ref="B1191:E1191"/>
    <mergeCell ref="B1192:E1192"/>
    <mergeCell ref="B1197:E1197"/>
    <mergeCell ref="B1202:E1202"/>
    <mergeCell ref="B1203:E1203"/>
    <mergeCell ref="B1204:E1204"/>
    <mergeCell ref="B1210:E1210"/>
    <mergeCell ref="B1216:E1216"/>
    <mergeCell ref="B1217:E1217"/>
    <mergeCell ref="B1218:E1218"/>
    <mergeCell ref="B1219:E1219"/>
    <mergeCell ref="B1220:E1220"/>
    <mergeCell ref="B1221:E1221"/>
    <mergeCell ref="B1222:E1222"/>
    <mergeCell ref="B1223:E1223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4:E1194"/>
    <mergeCell ref="D1195:E1195"/>
    <mergeCell ref="D1196:E1196"/>
    <mergeCell ref="D1199:E1199"/>
    <mergeCell ref="B1138:E1138"/>
    <mergeCell ref="B1144:E1144"/>
    <mergeCell ref="B1145:E1145"/>
    <mergeCell ref="B1146:E1146"/>
    <mergeCell ref="B1147:E1147"/>
    <mergeCell ref="B1148:E1148"/>
    <mergeCell ref="B1149:E1149"/>
    <mergeCell ref="B1150:E1150"/>
    <mergeCell ref="B1151:E1151"/>
    <mergeCell ref="B1155:G1155"/>
    <mergeCell ref="B1156:G1156"/>
    <mergeCell ref="B1157:G1157"/>
    <mergeCell ref="B1158:G1158"/>
    <mergeCell ref="B1159:E1159"/>
    <mergeCell ref="B1160:E1160"/>
    <mergeCell ref="D1140:E1140"/>
    <mergeCell ref="D1143:E1143"/>
    <mergeCell ref="B1100:E1100"/>
    <mergeCell ref="B1118:E1118"/>
    <mergeCell ref="B1119:E1119"/>
    <mergeCell ref="B1120:E1120"/>
    <mergeCell ref="B1125:E1125"/>
    <mergeCell ref="B1130:E1130"/>
    <mergeCell ref="D1092:E1092"/>
    <mergeCell ref="D1093:E1093"/>
    <mergeCell ref="D1094:E1094"/>
    <mergeCell ref="D1095:E1095"/>
    <mergeCell ref="D1096:E1096"/>
    <mergeCell ref="D1097:E1097"/>
    <mergeCell ref="D1098:E1098"/>
    <mergeCell ref="D1099:E1099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22:E1122"/>
    <mergeCell ref="D1123:E1123"/>
    <mergeCell ref="B1028:E1028"/>
    <mergeCell ref="B1046:E1046"/>
    <mergeCell ref="B1047:E1047"/>
    <mergeCell ref="B1048:E1048"/>
    <mergeCell ref="B1053:E1053"/>
    <mergeCell ref="B1058:E1058"/>
    <mergeCell ref="B1059:E1059"/>
    <mergeCell ref="B1060:E1060"/>
    <mergeCell ref="B1066:E1066"/>
    <mergeCell ref="B1072:E1072"/>
    <mergeCell ref="B1073:E1073"/>
    <mergeCell ref="B1074:E1074"/>
    <mergeCell ref="D1024:E1024"/>
    <mergeCell ref="D1025:E1025"/>
    <mergeCell ref="D1026:E1026"/>
    <mergeCell ref="D1027:E1027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42:E1042"/>
    <mergeCell ref="D1043:E1043"/>
    <mergeCell ref="D1044:E1044"/>
    <mergeCell ref="D1045:E1045"/>
    <mergeCell ref="B1002:E1002"/>
    <mergeCell ref="B1003:E1003"/>
    <mergeCell ref="B1004:E1004"/>
    <mergeCell ref="B1005:E1005"/>
    <mergeCell ref="B1006:E1006"/>
    <mergeCell ref="B1007:E1007"/>
    <mergeCell ref="B1011:G1011"/>
    <mergeCell ref="B916:E916"/>
    <mergeCell ref="B922:E922"/>
    <mergeCell ref="B928:E928"/>
    <mergeCell ref="B929:E929"/>
    <mergeCell ref="B930:E930"/>
    <mergeCell ref="B931:E931"/>
    <mergeCell ref="B932:E932"/>
    <mergeCell ref="B933:E933"/>
    <mergeCell ref="B934:E934"/>
    <mergeCell ref="B935:E935"/>
    <mergeCell ref="B939:G939"/>
    <mergeCell ref="B940:G940"/>
    <mergeCell ref="B941:G941"/>
    <mergeCell ref="B942:G942"/>
    <mergeCell ref="B943:E943"/>
    <mergeCell ref="B944:E944"/>
    <mergeCell ref="B956:E956"/>
    <mergeCell ref="C917:E917"/>
    <mergeCell ref="C923:E923"/>
    <mergeCell ref="C945:E945"/>
    <mergeCell ref="D954:E954"/>
    <mergeCell ref="D955:E955"/>
    <mergeCell ref="C957:E957"/>
    <mergeCell ref="C977:E977"/>
    <mergeCell ref="C982:E982"/>
    <mergeCell ref="B902:E902"/>
    <mergeCell ref="B903:E903"/>
    <mergeCell ref="B904:E904"/>
    <mergeCell ref="B909:E909"/>
    <mergeCell ref="B914:E914"/>
    <mergeCell ref="B915:E915"/>
    <mergeCell ref="C910:E910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6:E906"/>
    <mergeCell ref="D912:E912"/>
    <mergeCell ref="D913:E913"/>
    <mergeCell ref="B797:G797"/>
    <mergeCell ref="B798:G798"/>
    <mergeCell ref="B799:E799"/>
    <mergeCell ref="B800:E800"/>
    <mergeCell ref="B812:E812"/>
    <mergeCell ref="B830:E830"/>
    <mergeCell ref="B831:E831"/>
    <mergeCell ref="B832:E832"/>
    <mergeCell ref="B837:E837"/>
    <mergeCell ref="B842:E842"/>
    <mergeCell ref="B843:E843"/>
    <mergeCell ref="B844:E844"/>
    <mergeCell ref="B850:E850"/>
    <mergeCell ref="B856:E856"/>
    <mergeCell ref="B857:E857"/>
    <mergeCell ref="B858:E858"/>
    <mergeCell ref="B859:E859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4:E814"/>
    <mergeCell ref="D815:E815"/>
    <mergeCell ref="D816:E816"/>
    <mergeCell ref="D817:E817"/>
    <mergeCell ref="D818:E818"/>
    <mergeCell ref="B759:E759"/>
    <mergeCell ref="B760:E760"/>
    <mergeCell ref="B765:E765"/>
    <mergeCell ref="B770:E770"/>
    <mergeCell ref="B771:E771"/>
    <mergeCell ref="B772:E772"/>
    <mergeCell ref="B778:E778"/>
    <mergeCell ref="B784:E784"/>
    <mergeCell ref="B785:E785"/>
    <mergeCell ref="B786:E786"/>
    <mergeCell ref="B787:E787"/>
    <mergeCell ref="B788:E788"/>
    <mergeCell ref="B789:E789"/>
    <mergeCell ref="B790:E790"/>
    <mergeCell ref="B791:E791"/>
    <mergeCell ref="B795:G795"/>
    <mergeCell ref="B796:G796"/>
    <mergeCell ref="D762:E762"/>
    <mergeCell ref="D763:E763"/>
    <mergeCell ref="D764:E764"/>
    <mergeCell ref="D767:E767"/>
    <mergeCell ref="D768:E768"/>
    <mergeCell ref="D769:E769"/>
    <mergeCell ref="D774:E774"/>
    <mergeCell ref="D777:E777"/>
    <mergeCell ref="D780:E780"/>
    <mergeCell ref="D783:E783"/>
    <mergeCell ref="C761:E761"/>
    <mergeCell ref="C766:E766"/>
    <mergeCell ref="C773:E773"/>
    <mergeCell ref="C779:E779"/>
    <mergeCell ref="B712:E712"/>
    <mergeCell ref="B713:E713"/>
    <mergeCell ref="B714:E714"/>
    <mergeCell ref="B715:E715"/>
    <mergeCell ref="B716:E716"/>
    <mergeCell ref="B717:E717"/>
    <mergeCell ref="B718:E718"/>
    <mergeCell ref="B719:E719"/>
    <mergeCell ref="B723:G723"/>
    <mergeCell ref="B724:G724"/>
    <mergeCell ref="B725:G725"/>
    <mergeCell ref="B726:G726"/>
    <mergeCell ref="B727:E727"/>
    <mergeCell ref="B728:E728"/>
    <mergeCell ref="B740:E740"/>
    <mergeCell ref="B758:E758"/>
    <mergeCell ref="D746:E746"/>
    <mergeCell ref="D747:E747"/>
    <mergeCell ref="D748:E748"/>
    <mergeCell ref="D749:E749"/>
    <mergeCell ref="D750:E750"/>
    <mergeCell ref="D751:E751"/>
    <mergeCell ref="D752:E752"/>
    <mergeCell ref="D753:E753"/>
    <mergeCell ref="D754:E754"/>
    <mergeCell ref="D755:E755"/>
    <mergeCell ref="D756:E756"/>
    <mergeCell ref="D757:E757"/>
    <mergeCell ref="C729:E729"/>
    <mergeCell ref="C741:E741"/>
    <mergeCell ref="B668:E668"/>
    <mergeCell ref="B686:E686"/>
    <mergeCell ref="B687:E687"/>
    <mergeCell ref="B688:E688"/>
    <mergeCell ref="B693:E693"/>
    <mergeCell ref="B698:E698"/>
    <mergeCell ref="B699:E699"/>
    <mergeCell ref="B700:E700"/>
    <mergeCell ref="C657:E657"/>
    <mergeCell ref="C669:E669"/>
    <mergeCell ref="C689:E689"/>
    <mergeCell ref="C694:E694"/>
    <mergeCell ref="D665:E665"/>
    <mergeCell ref="D666:E666"/>
    <mergeCell ref="D667:E667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85:E685"/>
    <mergeCell ref="D690:E690"/>
    <mergeCell ref="B582:G582"/>
    <mergeCell ref="B583:E583"/>
    <mergeCell ref="B584:E584"/>
    <mergeCell ref="B596:E596"/>
    <mergeCell ref="B614:E614"/>
    <mergeCell ref="B615:E615"/>
    <mergeCell ref="B616:E616"/>
    <mergeCell ref="B621:E621"/>
    <mergeCell ref="B626:E626"/>
    <mergeCell ref="B627:E627"/>
    <mergeCell ref="B628:E628"/>
    <mergeCell ref="B634:E634"/>
    <mergeCell ref="B640:E640"/>
    <mergeCell ref="B641:E641"/>
    <mergeCell ref="B642:E642"/>
    <mergeCell ref="B643:E643"/>
    <mergeCell ref="B644:E644"/>
    <mergeCell ref="C585:E585"/>
    <mergeCell ref="C597:E597"/>
    <mergeCell ref="C617:E617"/>
    <mergeCell ref="C622:E622"/>
    <mergeCell ref="C629:E629"/>
    <mergeCell ref="C635:E63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B544:E544"/>
    <mergeCell ref="B549:E549"/>
    <mergeCell ref="B554:E554"/>
    <mergeCell ref="B555:E555"/>
    <mergeCell ref="B556:E556"/>
    <mergeCell ref="B562:E562"/>
    <mergeCell ref="B568:E568"/>
    <mergeCell ref="B569:E569"/>
    <mergeCell ref="B570:E570"/>
    <mergeCell ref="B571:E571"/>
    <mergeCell ref="B572:E572"/>
    <mergeCell ref="B573:E573"/>
    <mergeCell ref="B574:E574"/>
    <mergeCell ref="B575:E575"/>
    <mergeCell ref="B579:G579"/>
    <mergeCell ref="B580:G580"/>
    <mergeCell ref="B581:G581"/>
    <mergeCell ref="C545:E545"/>
    <mergeCell ref="C550:E550"/>
    <mergeCell ref="C557:E557"/>
    <mergeCell ref="C563:E563"/>
    <mergeCell ref="D546:E546"/>
    <mergeCell ref="D547:E547"/>
    <mergeCell ref="D548:E548"/>
    <mergeCell ref="D551:E551"/>
    <mergeCell ref="D552:E552"/>
    <mergeCell ref="D553:E553"/>
    <mergeCell ref="D558:E558"/>
    <mergeCell ref="D561:E561"/>
    <mergeCell ref="D564:E564"/>
    <mergeCell ref="D567:E567"/>
    <mergeCell ref="B542:E542"/>
    <mergeCell ref="B543:E543"/>
    <mergeCell ref="C525:E525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B430:E430"/>
    <mergeCell ref="B431:E431"/>
    <mergeCell ref="B435:G435"/>
    <mergeCell ref="B436:G436"/>
    <mergeCell ref="B437:G437"/>
    <mergeCell ref="B438:G438"/>
    <mergeCell ref="B439:E439"/>
    <mergeCell ref="B440:E440"/>
    <mergeCell ref="B452:E452"/>
    <mergeCell ref="B470:E470"/>
    <mergeCell ref="B471:E471"/>
    <mergeCell ref="B472:E472"/>
    <mergeCell ref="B477:E477"/>
    <mergeCell ref="B482:E482"/>
    <mergeCell ref="B483:E483"/>
    <mergeCell ref="B484:E484"/>
    <mergeCell ref="B490:E490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4:E454"/>
    <mergeCell ref="D455:E455"/>
    <mergeCell ref="D456:E456"/>
    <mergeCell ref="D457:E457"/>
    <mergeCell ref="D458:E458"/>
    <mergeCell ref="D459:E459"/>
    <mergeCell ref="B367:E367"/>
    <mergeCell ref="B368:E368"/>
    <mergeCell ref="B380:E380"/>
    <mergeCell ref="B398:E398"/>
    <mergeCell ref="B399:E399"/>
    <mergeCell ref="B400:E400"/>
    <mergeCell ref="B405:E405"/>
    <mergeCell ref="B410:E410"/>
    <mergeCell ref="B411:E411"/>
    <mergeCell ref="B412:E412"/>
    <mergeCell ref="B418:E418"/>
    <mergeCell ref="B424:E424"/>
    <mergeCell ref="B425:E425"/>
    <mergeCell ref="B426:E426"/>
    <mergeCell ref="B427:E427"/>
    <mergeCell ref="B428:E428"/>
    <mergeCell ref="B429:E429"/>
    <mergeCell ref="D375:E375"/>
    <mergeCell ref="D376:E376"/>
    <mergeCell ref="D377:E377"/>
    <mergeCell ref="D378:E378"/>
    <mergeCell ref="D379:E379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B333:E333"/>
    <mergeCell ref="B338:E338"/>
    <mergeCell ref="B339:E339"/>
    <mergeCell ref="B340:E340"/>
    <mergeCell ref="B346:E346"/>
    <mergeCell ref="B352:E352"/>
    <mergeCell ref="B353:E353"/>
    <mergeCell ref="B354:E354"/>
    <mergeCell ref="B355:E355"/>
    <mergeCell ref="B356:E356"/>
    <mergeCell ref="B357:E357"/>
    <mergeCell ref="B358:E358"/>
    <mergeCell ref="B359:E359"/>
    <mergeCell ref="B363:G363"/>
    <mergeCell ref="B364:G364"/>
    <mergeCell ref="B365:G365"/>
    <mergeCell ref="B366:G366"/>
    <mergeCell ref="B326:E326"/>
    <mergeCell ref="B327:E327"/>
    <mergeCell ref="B328:E328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B215:E215"/>
    <mergeCell ref="B219:G219"/>
    <mergeCell ref="B220:G220"/>
    <mergeCell ref="B221:G221"/>
    <mergeCell ref="B222:G222"/>
    <mergeCell ref="B223:E223"/>
    <mergeCell ref="B224:E224"/>
    <mergeCell ref="B236:E236"/>
    <mergeCell ref="B254:E254"/>
    <mergeCell ref="B255:E255"/>
    <mergeCell ref="B256:E256"/>
    <mergeCell ref="B261:E261"/>
    <mergeCell ref="B266:E266"/>
    <mergeCell ref="B267:E267"/>
    <mergeCell ref="B268:E268"/>
    <mergeCell ref="B274:E274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8:E238"/>
    <mergeCell ref="D239:E239"/>
    <mergeCell ref="D240:E240"/>
    <mergeCell ref="D241:E241"/>
    <mergeCell ref="D242:E242"/>
    <mergeCell ref="B152:E152"/>
    <mergeCell ref="B164:E164"/>
    <mergeCell ref="B182:E182"/>
    <mergeCell ref="B183:E183"/>
    <mergeCell ref="B184:E184"/>
    <mergeCell ref="B189:E189"/>
    <mergeCell ref="B194:E194"/>
    <mergeCell ref="B195:E195"/>
    <mergeCell ref="B196:E196"/>
    <mergeCell ref="B202:E202"/>
    <mergeCell ref="B208:E208"/>
    <mergeCell ref="B209:E209"/>
    <mergeCell ref="B210:E210"/>
    <mergeCell ref="B211:E211"/>
    <mergeCell ref="B212:E212"/>
    <mergeCell ref="B213:E213"/>
    <mergeCell ref="B214:E214"/>
    <mergeCell ref="D180:E180"/>
    <mergeCell ref="D181:E181"/>
    <mergeCell ref="D186:E186"/>
    <mergeCell ref="D187:E187"/>
    <mergeCell ref="D188:E188"/>
    <mergeCell ref="D191:E191"/>
    <mergeCell ref="D192:E192"/>
    <mergeCell ref="D193:E193"/>
    <mergeCell ref="D198:E198"/>
    <mergeCell ref="D201:E201"/>
    <mergeCell ref="D204:E204"/>
    <mergeCell ref="D207:E207"/>
    <mergeCell ref="B122:E122"/>
    <mergeCell ref="B123:E123"/>
    <mergeCell ref="B124:E124"/>
    <mergeCell ref="B130:E130"/>
    <mergeCell ref="B136:E136"/>
    <mergeCell ref="B137:E137"/>
    <mergeCell ref="B138:E138"/>
    <mergeCell ref="B139:E139"/>
    <mergeCell ref="B140:E140"/>
    <mergeCell ref="B141:E141"/>
    <mergeCell ref="B142:E142"/>
    <mergeCell ref="B143:E143"/>
    <mergeCell ref="B147:G147"/>
    <mergeCell ref="B148:G148"/>
    <mergeCell ref="B149:G149"/>
    <mergeCell ref="B150:G150"/>
    <mergeCell ref="B151:E151"/>
    <mergeCell ref="C165:E165"/>
    <mergeCell ref="C185:E185"/>
    <mergeCell ref="C190:E190"/>
    <mergeCell ref="B110:E110"/>
    <mergeCell ref="B111:E111"/>
    <mergeCell ref="B112:E112"/>
    <mergeCell ref="B117:E117"/>
    <mergeCell ref="C81:E81"/>
    <mergeCell ref="C93:E93"/>
    <mergeCell ref="C113:E113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4:E114"/>
    <mergeCell ref="D115:E115"/>
    <mergeCell ref="D116:E116"/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B45:E45"/>
    <mergeCell ref="B50:E50"/>
    <mergeCell ref="B51:E51"/>
    <mergeCell ref="B52:E52"/>
    <mergeCell ref="B58:E58"/>
    <mergeCell ref="B64:E64"/>
    <mergeCell ref="B65:E65"/>
    <mergeCell ref="C9:E9"/>
    <mergeCell ref="C21:E21"/>
    <mergeCell ref="C41:E41"/>
    <mergeCell ref="C46:E46"/>
    <mergeCell ref="C53:E53"/>
    <mergeCell ref="C59:E59"/>
    <mergeCell ref="D42:E42"/>
    <mergeCell ref="D43:E43"/>
    <mergeCell ref="D44:E44"/>
    <mergeCell ref="D47:E47"/>
    <mergeCell ref="D48:E48"/>
    <mergeCell ref="D49:E49"/>
    <mergeCell ref="D54:E54"/>
    <mergeCell ref="D57:E57"/>
    <mergeCell ref="D60:E60"/>
  </mergeCells>
  <pageMargins left="0.7" right="0.7" top="0.75" bottom="0.75" header="0.3" footer="0.3"/>
  <pageSetup paperSize="9" orientation="portrait" horizontalDpi="300" verticalDpi="30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9B41-C9D9-4E2F-AC9B-394F64D19917}">
  <dimension ref="A1:M90"/>
  <sheetViews>
    <sheetView showGridLines="0" zoomScale="90" zoomScaleNormal="90" workbookViewId="0">
      <selection activeCell="A19" sqref="A19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3.44140625" style="61" customWidth="1"/>
    <col min="3" max="3" width="9" style="61" customWidth="1"/>
    <col min="4" max="4" width="12.44140625" style="61" customWidth="1"/>
    <col min="5" max="5" width="11.44140625" style="61" customWidth="1"/>
    <col min="6" max="6" width="13.109375" style="61" customWidth="1"/>
    <col min="7" max="9" width="11.6640625" style="61" customWidth="1"/>
    <col min="10" max="10" width="9.6640625" style="61" customWidth="1"/>
    <col min="11" max="11" width="8" style="61" customWidth="1"/>
    <col min="12" max="12" width="10.44140625" style="61" customWidth="1"/>
    <col min="13" max="13" width="1.88671875" style="61" bestFit="1" customWidth="1"/>
    <col min="14" max="16384" width="11.44140625" style="61"/>
  </cols>
  <sheetData>
    <row r="1" spans="1:12" s="363" customFormat="1" x14ac:dyDescent="0.25"/>
    <row r="2" spans="1:12" s="363" customFormat="1" ht="15" customHeight="1" x14ac:dyDescent="0.25">
      <c r="A2" s="746" t="s">
        <v>4225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412"/>
    </row>
    <row r="3" spans="1:12" s="363" customFormat="1" ht="15" customHeight="1" x14ac:dyDescent="0.25">
      <c r="A3" s="746" t="s">
        <v>8</v>
      </c>
      <c r="B3" s="746" t="s">
        <v>6821</v>
      </c>
      <c r="C3" s="746"/>
      <c r="D3" s="746"/>
      <c r="E3" s="746" t="s">
        <v>6821</v>
      </c>
      <c r="F3" s="746" t="s">
        <v>6821</v>
      </c>
      <c r="G3" s="746" t="s">
        <v>6821</v>
      </c>
      <c r="H3" s="746" t="s">
        <v>6821</v>
      </c>
      <c r="I3" s="746" t="s">
        <v>6821</v>
      </c>
      <c r="J3" s="746" t="s">
        <v>6821</v>
      </c>
      <c r="K3" s="746" t="s">
        <v>6821</v>
      </c>
      <c r="L3" s="412"/>
    </row>
    <row r="4" spans="1:12" s="363" customFormat="1" ht="15" customHeight="1" x14ac:dyDescent="0.25">
      <c r="A4" s="746" t="s">
        <v>4226</v>
      </c>
      <c r="B4" s="746" t="s">
        <v>6822</v>
      </c>
      <c r="C4" s="746"/>
      <c r="D4" s="746"/>
      <c r="E4" s="746" t="s">
        <v>6822</v>
      </c>
      <c r="F4" s="746" t="s">
        <v>6822</v>
      </c>
      <c r="G4" s="746" t="s">
        <v>6822</v>
      </c>
      <c r="H4" s="746" t="s">
        <v>6822</v>
      </c>
      <c r="I4" s="746" t="s">
        <v>6822</v>
      </c>
      <c r="J4" s="746" t="s">
        <v>6822</v>
      </c>
      <c r="K4" s="746" t="s">
        <v>6822</v>
      </c>
      <c r="L4" s="412"/>
    </row>
    <row r="5" spans="1:12" s="363" customFormat="1" ht="15" customHeight="1" x14ac:dyDescent="0.25">
      <c r="A5" s="746" t="s">
        <v>6823</v>
      </c>
      <c r="B5" s="746" t="s">
        <v>6823</v>
      </c>
      <c r="C5" s="746"/>
      <c r="D5" s="746"/>
      <c r="E5" s="746" t="s">
        <v>6823</v>
      </c>
      <c r="F5" s="746" t="s">
        <v>6823</v>
      </c>
      <c r="G5" s="746" t="s">
        <v>6823</v>
      </c>
      <c r="H5" s="746" t="s">
        <v>6823</v>
      </c>
      <c r="I5" s="746" t="s">
        <v>6823</v>
      </c>
      <c r="J5" s="746" t="s">
        <v>6823</v>
      </c>
      <c r="K5" s="746" t="s">
        <v>6823</v>
      </c>
      <c r="L5" s="412"/>
    </row>
    <row r="6" spans="1:12" s="363" customFormat="1" ht="15" customHeight="1" x14ac:dyDescent="0.25">
      <c r="A6" s="747" t="s">
        <v>4290</v>
      </c>
      <c r="B6" s="747"/>
      <c r="C6" s="747"/>
      <c r="D6" s="747"/>
      <c r="E6" s="747"/>
      <c r="F6" s="747"/>
      <c r="G6" s="747"/>
      <c r="H6" s="747"/>
      <c r="I6" s="747"/>
      <c r="J6" s="747"/>
      <c r="K6" s="747"/>
      <c r="L6" s="413"/>
    </row>
    <row r="7" spans="1:12" s="363" customFormat="1" ht="15" customHeight="1" x14ac:dyDescent="0.25">
      <c r="A7" s="748" t="s">
        <v>4310</v>
      </c>
      <c r="B7" s="748"/>
      <c r="C7" s="414"/>
      <c r="D7" s="414"/>
      <c r="E7" s="415" t="s">
        <v>517</v>
      </c>
      <c r="F7" s="415" t="s">
        <v>517</v>
      </c>
      <c r="G7" s="415" t="s">
        <v>517</v>
      </c>
      <c r="H7" s="415"/>
      <c r="I7" s="415" t="s">
        <v>517</v>
      </c>
      <c r="J7" s="415" t="s">
        <v>517</v>
      </c>
      <c r="K7" s="415" t="s">
        <v>517</v>
      </c>
      <c r="L7" s="415" t="s">
        <v>517</v>
      </c>
    </row>
    <row r="8" spans="1:12" s="363" customFormat="1" ht="15" customHeight="1" x14ac:dyDescent="0.25">
      <c r="A8" s="749" t="s">
        <v>4311</v>
      </c>
      <c r="B8" s="749" t="s">
        <v>4292</v>
      </c>
      <c r="C8" s="751" t="s">
        <v>5198</v>
      </c>
      <c r="D8" s="753" t="s">
        <v>4312</v>
      </c>
      <c r="E8" s="754" t="s">
        <v>4312</v>
      </c>
      <c r="F8" s="754" t="s">
        <v>4312</v>
      </c>
      <c r="G8" s="754" t="s">
        <v>4312</v>
      </c>
      <c r="H8" s="753" t="s">
        <v>4313</v>
      </c>
      <c r="I8" s="754" t="s">
        <v>4313</v>
      </c>
      <c r="J8" s="754" t="s">
        <v>4313</v>
      </c>
      <c r="K8" s="754" t="s">
        <v>4313</v>
      </c>
      <c r="L8" s="755" t="s">
        <v>4313</v>
      </c>
    </row>
    <row r="9" spans="1:12" s="363" customFormat="1" ht="29.25" customHeight="1" x14ac:dyDescent="0.25">
      <c r="A9" s="750" t="s">
        <v>4311</v>
      </c>
      <c r="B9" s="750" t="s">
        <v>4314</v>
      </c>
      <c r="C9" s="752"/>
      <c r="D9" s="416" t="s">
        <v>4315</v>
      </c>
      <c r="E9" s="416" t="s">
        <v>4316</v>
      </c>
      <c r="F9" s="416" t="s">
        <v>4317</v>
      </c>
      <c r="G9" s="416" t="s">
        <v>4318</v>
      </c>
      <c r="H9" s="194" t="s">
        <v>4319</v>
      </c>
      <c r="I9" s="417" t="s">
        <v>4320</v>
      </c>
      <c r="J9" s="416" t="s">
        <v>4321</v>
      </c>
      <c r="K9" s="416" t="s">
        <v>4322</v>
      </c>
      <c r="L9" s="416" t="s">
        <v>4318</v>
      </c>
    </row>
    <row r="10" spans="1:12" s="63" customFormat="1" x14ac:dyDescent="0.25">
      <c r="A10" s="89" t="s">
        <v>6745</v>
      </c>
      <c r="B10" s="89" t="s">
        <v>4326</v>
      </c>
      <c r="C10" s="90" t="s">
        <v>5199</v>
      </c>
      <c r="D10" s="85">
        <v>83925</v>
      </c>
      <c r="E10" s="90">
        <v>0</v>
      </c>
      <c r="F10" s="90">
        <v>0</v>
      </c>
      <c r="G10" s="90">
        <v>83925</v>
      </c>
      <c r="H10" s="90">
        <v>67140</v>
      </c>
      <c r="I10" s="90">
        <v>0</v>
      </c>
      <c r="J10" s="90">
        <v>111900</v>
      </c>
      <c r="K10" s="90">
        <v>0</v>
      </c>
      <c r="L10" s="90">
        <v>179040</v>
      </c>
    </row>
    <row r="11" spans="1:12" s="63" customFormat="1" x14ac:dyDescent="0.25">
      <c r="A11" s="89" t="s">
        <v>6746</v>
      </c>
      <c r="B11" s="89" t="s">
        <v>5696</v>
      </c>
      <c r="C11" s="90" t="s">
        <v>5199</v>
      </c>
      <c r="D11" s="85">
        <v>63011</v>
      </c>
      <c r="E11" s="90">
        <v>0</v>
      </c>
      <c r="F11" s="90">
        <v>0</v>
      </c>
      <c r="G11" s="90">
        <v>63011</v>
      </c>
      <c r="H11" s="90">
        <v>50408.800000000003</v>
      </c>
      <c r="I11" s="90">
        <v>0</v>
      </c>
      <c r="J11" s="90">
        <v>84014.666666666672</v>
      </c>
      <c r="K11" s="90">
        <v>0</v>
      </c>
      <c r="L11" s="90">
        <v>134423.46666666667</v>
      </c>
    </row>
    <row r="12" spans="1:12" s="63" customFormat="1" x14ac:dyDescent="0.25">
      <c r="A12" s="89" t="s">
        <v>6749</v>
      </c>
      <c r="B12" s="89" t="s">
        <v>6750</v>
      </c>
      <c r="C12" s="90" t="s">
        <v>5199</v>
      </c>
      <c r="D12" s="85">
        <v>38266.800000000003</v>
      </c>
      <c r="E12" s="90">
        <v>0</v>
      </c>
      <c r="F12" s="90">
        <v>0</v>
      </c>
      <c r="G12" s="90">
        <v>38266.800000000003</v>
      </c>
      <c r="H12" s="90">
        <v>30613.440000000002</v>
      </c>
      <c r="I12" s="90">
        <v>0</v>
      </c>
      <c r="J12" s="90">
        <v>51022.400000000009</v>
      </c>
      <c r="K12" s="90">
        <v>0</v>
      </c>
      <c r="L12" s="90">
        <v>81635.840000000011</v>
      </c>
    </row>
    <row r="13" spans="1:12" s="63" customFormat="1" x14ac:dyDescent="0.25">
      <c r="A13" s="89" t="s">
        <v>6751</v>
      </c>
      <c r="B13" s="89" t="s">
        <v>6752</v>
      </c>
      <c r="C13" s="90" t="s">
        <v>5199</v>
      </c>
      <c r="D13" s="85">
        <v>38266.800000000003</v>
      </c>
      <c r="E13" s="90">
        <v>0</v>
      </c>
      <c r="F13" s="90">
        <v>0</v>
      </c>
      <c r="G13" s="90">
        <v>38266.800000000003</v>
      </c>
      <c r="H13" s="90">
        <v>30613.440000000002</v>
      </c>
      <c r="I13" s="90">
        <v>0</v>
      </c>
      <c r="J13" s="90">
        <v>51022.400000000009</v>
      </c>
      <c r="K13" s="90">
        <v>0</v>
      </c>
      <c r="L13" s="90">
        <v>81635.840000000011</v>
      </c>
    </row>
    <row r="14" spans="1:12" s="63" customFormat="1" x14ac:dyDescent="0.25">
      <c r="A14" s="89" t="s">
        <v>6753</v>
      </c>
      <c r="B14" s="89" t="s">
        <v>4331</v>
      </c>
      <c r="C14" s="90" t="s">
        <v>5199</v>
      </c>
      <c r="D14" s="85">
        <v>44433.15</v>
      </c>
      <c r="E14" s="90">
        <v>0</v>
      </c>
      <c r="F14" s="90">
        <v>0</v>
      </c>
      <c r="G14" s="90">
        <v>44433.15</v>
      </c>
      <c r="H14" s="90">
        <v>35546.520000000004</v>
      </c>
      <c r="I14" s="90">
        <v>0</v>
      </c>
      <c r="J14" s="90">
        <v>59244.2</v>
      </c>
      <c r="K14" s="90">
        <v>0</v>
      </c>
      <c r="L14" s="90">
        <v>94790.720000000001</v>
      </c>
    </row>
    <row r="15" spans="1:12" s="63" customFormat="1" x14ac:dyDescent="0.25">
      <c r="A15" s="89" t="s">
        <v>6747</v>
      </c>
      <c r="B15" s="89" t="s">
        <v>6748</v>
      </c>
      <c r="C15" s="90" t="s">
        <v>5200</v>
      </c>
      <c r="D15" s="85">
        <v>38266.800000000003</v>
      </c>
      <c r="E15" s="90">
        <v>0</v>
      </c>
      <c r="F15" s="90">
        <v>0</v>
      </c>
      <c r="G15" s="90">
        <v>38266.800000000003</v>
      </c>
      <c r="H15" s="90">
        <v>30613.440000000002</v>
      </c>
      <c r="I15" s="90">
        <v>0</v>
      </c>
      <c r="J15" s="90">
        <v>51022.400000000009</v>
      </c>
      <c r="K15" s="90">
        <v>0</v>
      </c>
      <c r="L15" s="90">
        <v>81635.840000000011</v>
      </c>
    </row>
    <row r="16" spans="1:12" s="63" customFormat="1" x14ac:dyDescent="0.25">
      <c r="A16" s="89" t="s">
        <v>6749</v>
      </c>
      <c r="B16" s="89" t="s">
        <v>6750</v>
      </c>
      <c r="C16" s="90" t="s">
        <v>5200</v>
      </c>
      <c r="D16" s="85">
        <v>38266.800000000003</v>
      </c>
      <c r="E16" s="90">
        <v>0</v>
      </c>
      <c r="F16" s="90">
        <v>0</v>
      </c>
      <c r="G16" s="90">
        <v>38266.800000000003</v>
      </c>
      <c r="H16" s="90">
        <v>30613.440000000002</v>
      </c>
      <c r="I16" s="90">
        <v>0</v>
      </c>
      <c r="J16" s="90">
        <v>51022.400000000009</v>
      </c>
      <c r="K16" s="90">
        <v>0</v>
      </c>
      <c r="L16" s="90">
        <v>81635.840000000011</v>
      </c>
    </row>
    <row r="17" spans="1:12" s="63" customFormat="1" x14ac:dyDescent="0.25">
      <c r="A17" s="89" t="s">
        <v>6751</v>
      </c>
      <c r="B17" s="89" t="s">
        <v>6752</v>
      </c>
      <c r="C17" s="90" t="s">
        <v>5200</v>
      </c>
      <c r="D17" s="85">
        <v>38266.800000000003</v>
      </c>
      <c r="E17" s="90">
        <v>0</v>
      </c>
      <c r="F17" s="90">
        <v>0</v>
      </c>
      <c r="G17" s="90">
        <v>38266.800000000003</v>
      </c>
      <c r="H17" s="90">
        <v>30613.440000000002</v>
      </c>
      <c r="I17" s="90">
        <v>0</v>
      </c>
      <c r="J17" s="90">
        <v>51022.400000000009</v>
      </c>
      <c r="K17" s="90">
        <v>0</v>
      </c>
      <c r="L17" s="90">
        <v>81635.840000000011</v>
      </c>
    </row>
    <row r="18" spans="1:12" s="63" customFormat="1" x14ac:dyDescent="0.25">
      <c r="A18" s="89" t="s">
        <v>6754</v>
      </c>
      <c r="B18" s="89" t="s">
        <v>6755</v>
      </c>
      <c r="C18" s="90" t="s">
        <v>5200</v>
      </c>
      <c r="D18" s="85">
        <v>31536.02</v>
      </c>
      <c r="E18" s="90">
        <v>0</v>
      </c>
      <c r="F18" s="90">
        <v>0</v>
      </c>
      <c r="G18" s="90">
        <v>31536.02</v>
      </c>
      <c r="H18" s="90">
        <v>25228.815999999999</v>
      </c>
      <c r="I18" s="90">
        <v>0</v>
      </c>
      <c r="J18" s="90">
        <v>42048.026666666665</v>
      </c>
      <c r="K18" s="90">
        <v>0</v>
      </c>
      <c r="L18" s="90">
        <v>67276.842666666664</v>
      </c>
    </row>
    <row r="19" spans="1:12" s="63" customFormat="1" x14ac:dyDescent="0.25">
      <c r="A19" s="73"/>
      <c r="B19" s="73"/>
      <c r="C19" s="73"/>
      <c r="D19" s="74"/>
      <c r="E19" s="74"/>
      <c r="F19" s="74"/>
      <c r="G19" s="74"/>
      <c r="H19" s="74"/>
      <c r="I19" s="74"/>
      <c r="J19" s="74"/>
      <c r="K19" s="74"/>
      <c r="L19" s="75"/>
    </row>
    <row r="20" spans="1:12" s="63" customFormat="1" x14ac:dyDescent="0.25">
      <c r="A20" s="73"/>
      <c r="B20" s="73"/>
      <c r="C20" s="73"/>
      <c r="D20" s="74"/>
      <c r="E20" s="74"/>
      <c r="F20" s="74"/>
      <c r="G20" s="74"/>
      <c r="H20" s="74"/>
      <c r="I20" s="74"/>
      <c r="J20" s="74"/>
      <c r="K20" s="74"/>
      <c r="L20" s="75"/>
    </row>
    <row r="21" spans="1:12" s="63" customFormat="1" x14ac:dyDescent="0.25">
      <c r="A21" s="671" t="s">
        <v>4324</v>
      </c>
      <c r="B21" s="671"/>
      <c r="C21" s="671"/>
      <c r="D21" s="671"/>
      <c r="E21" s="76" t="s">
        <v>517</v>
      </c>
      <c r="F21" s="76" t="s">
        <v>517</v>
      </c>
      <c r="G21" s="76" t="s">
        <v>517</v>
      </c>
      <c r="H21" s="76" t="s">
        <v>517</v>
      </c>
      <c r="I21" s="76" t="s">
        <v>517</v>
      </c>
      <c r="J21" s="76" t="s">
        <v>517</v>
      </c>
      <c r="K21" s="76" t="s">
        <v>517</v>
      </c>
      <c r="L21" s="76" t="s">
        <v>517</v>
      </c>
    </row>
    <row r="22" spans="1:12" s="63" customFormat="1" ht="12.75" customHeight="1" x14ac:dyDescent="0.25">
      <c r="A22" s="663" t="s">
        <v>4311</v>
      </c>
      <c r="B22" s="665" t="s">
        <v>4292</v>
      </c>
      <c r="C22" s="751" t="s">
        <v>5198</v>
      </c>
      <c r="D22" s="666" t="s">
        <v>4312</v>
      </c>
      <c r="E22" s="666" t="s">
        <v>4312</v>
      </c>
      <c r="F22" s="666" t="s">
        <v>4312</v>
      </c>
      <c r="G22" s="666" t="s">
        <v>4312</v>
      </c>
      <c r="H22" s="666" t="s">
        <v>4313</v>
      </c>
      <c r="I22" s="666" t="s">
        <v>4313</v>
      </c>
      <c r="J22" s="666" t="s">
        <v>4313</v>
      </c>
      <c r="K22" s="666" t="s">
        <v>4313</v>
      </c>
      <c r="L22" s="667" t="s">
        <v>4313</v>
      </c>
    </row>
    <row r="23" spans="1:12" s="63" customFormat="1" ht="26.4" x14ac:dyDescent="0.25">
      <c r="A23" s="788" t="s">
        <v>4311</v>
      </c>
      <c r="B23" s="766" t="s">
        <v>4314</v>
      </c>
      <c r="C23" s="751"/>
      <c r="D23" s="159" t="s">
        <v>4315</v>
      </c>
      <c r="E23" s="159" t="s">
        <v>4316</v>
      </c>
      <c r="F23" s="159" t="s">
        <v>4317</v>
      </c>
      <c r="G23" s="159" t="s">
        <v>4318</v>
      </c>
      <c r="H23" s="789" t="s">
        <v>4319</v>
      </c>
      <c r="I23" s="790" t="s">
        <v>4320</v>
      </c>
      <c r="J23" s="159" t="s">
        <v>4321</v>
      </c>
      <c r="K23" s="159" t="s">
        <v>4322</v>
      </c>
      <c r="L23" s="617" t="s">
        <v>4318</v>
      </c>
    </row>
    <row r="24" spans="1:12" s="63" customFormat="1" x14ac:dyDescent="0.25">
      <c r="A24" s="89" t="s">
        <v>6757</v>
      </c>
      <c r="B24" s="89" t="s">
        <v>6758</v>
      </c>
      <c r="C24" s="90" t="s">
        <v>5199</v>
      </c>
      <c r="D24" s="85">
        <v>12211.65</v>
      </c>
      <c r="E24" s="90">
        <v>1670.4</v>
      </c>
      <c r="F24" s="90">
        <v>0</v>
      </c>
      <c r="G24" s="90">
        <v>13882.05</v>
      </c>
      <c r="H24" s="90">
        <v>9769.32</v>
      </c>
      <c r="I24" s="90">
        <v>2035.2750000000001</v>
      </c>
      <c r="J24" s="90">
        <v>17096.310000000001</v>
      </c>
      <c r="K24" s="90">
        <v>0</v>
      </c>
      <c r="L24" s="90">
        <v>28900.904999999999</v>
      </c>
    </row>
    <row r="25" spans="1:12" s="63" customFormat="1" x14ac:dyDescent="0.25">
      <c r="A25" s="89" t="s">
        <v>6759</v>
      </c>
      <c r="B25" s="89" t="s">
        <v>4449</v>
      </c>
      <c r="C25" s="90" t="s">
        <v>5199</v>
      </c>
      <c r="D25" s="85">
        <v>12211.65</v>
      </c>
      <c r="E25" s="90">
        <v>1670.4</v>
      </c>
      <c r="F25" s="90">
        <v>0</v>
      </c>
      <c r="G25" s="90">
        <v>13882.05</v>
      </c>
      <c r="H25" s="90">
        <v>9769.32</v>
      </c>
      <c r="I25" s="90">
        <v>2035.2750000000001</v>
      </c>
      <c r="J25" s="90">
        <v>17096.310000000001</v>
      </c>
      <c r="K25" s="90">
        <v>0</v>
      </c>
      <c r="L25" s="90">
        <v>28900.904999999999</v>
      </c>
    </row>
    <row r="26" spans="1:12" s="63" customFormat="1" x14ac:dyDescent="0.25">
      <c r="A26" s="89" t="s">
        <v>6804</v>
      </c>
      <c r="B26" s="89" t="s">
        <v>6805</v>
      </c>
      <c r="C26" s="90" t="s">
        <v>5199</v>
      </c>
      <c r="D26" s="85">
        <v>15385.3</v>
      </c>
      <c r="E26" s="90">
        <v>1670.4</v>
      </c>
      <c r="F26" s="90">
        <v>0</v>
      </c>
      <c r="G26" s="90">
        <v>17055.7</v>
      </c>
      <c r="H26" s="90">
        <v>12308.240000000002</v>
      </c>
      <c r="I26" s="90">
        <v>2564.2166666666667</v>
      </c>
      <c r="J26" s="90">
        <v>21539.420000000002</v>
      </c>
      <c r="K26" s="90">
        <v>0</v>
      </c>
      <c r="L26" s="90">
        <v>36411.876666666671</v>
      </c>
    </row>
    <row r="27" spans="1:12" s="63" customFormat="1" x14ac:dyDescent="0.25">
      <c r="A27" s="89" t="s">
        <v>6806</v>
      </c>
      <c r="B27" s="89" t="s">
        <v>6807</v>
      </c>
      <c r="C27" s="90" t="s">
        <v>5199</v>
      </c>
      <c r="D27" s="85">
        <v>12211.65</v>
      </c>
      <c r="E27" s="90">
        <v>1670.4</v>
      </c>
      <c r="F27" s="90">
        <v>0</v>
      </c>
      <c r="G27" s="90">
        <v>13882.05</v>
      </c>
      <c r="H27" s="90">
        <v>9769.32</v>
      </c>
      <c r="I27" s="90">
        <v>2035.2750000000001</v>
      </c>
      <c r="J27" s="90">
        <v>17096.310000000001</v>
      </c>
      <c r="K27" s="90">
        <v>0</v>
      </c>
      <c r="L27" s="90">
        <v>28900.904999999999</v>
      </c>
    </row>
    <row r="28" spans="1:12" s="63" customFormat="1" ht="22.5" customHeight="1" x14ac:dyDescent="0.25">
      <c r="A28" s="89" t="s">
        <v>6812</v>
      </c>
      <c r="B28" s="89" t="s">
        <v>6813</v>
      </c>
      <c r="C28" s="90" t="s">
        <v>5199</v>
      </c>
      <c r="D28" s="85">
        <v>12211.65</v>
      </c>
      <c r="E28" s="90">
        <v>1670.4</v>
      </c>
      <c r="F28" s="90">
        <v>0</v>
      </c>
      <c r="G28" s="90">
        <v>13882.05</v>
      </c>
      <c r="H28" s="90">
        <v>9769.32</v>
      </c>
      <c r="I28" s="90">
        <v>2035.2750000000001</v>
      </c>
      <c r="J28" s="90">
        <v>17096.310000000001</v>
      </c>
      <c r="K28" s="90">
        <v>0</v>
      </c>
      <c r="L28" s="90">
        <v>28900.904999999999</v>
      </c>
    </row>
    <row r="29" spans="1:12" s="63" customFormat="1" x14ac:dyDescent="0.25">
      <c r="A29" s="89" t="s">
        <v>6815</v>
      </c>
      <c r="B29" s="89" t="s">
        <v>6816</v>
      </c>
      <c r="C29" s="90" t="s">
        <v>5199</v>
      </c>
      <c r="D29" s="85">
        <v>12211.65</v>
      </c>
      <c r="E29" s="90">
        <v>1670.4</v>
      </c>
      <c r="F29" s="90">
        <v>0</v>
      </c>
      <c r="G29" s="90">
        <v>13882.05</v>
      </c>
      <c r="H29" s="90">
        <v>9769.32</v>
      </c>
      <c r="I29" s="90">
        <v>2035.2750000000001</v>
      </c>
      <c r="J29" s="90">
        <v>17096.310000000001</v>
      </c>
      <c r="K29" s="90">
        <v>0</v>
      </c>
      <c r="L29" s="90">
        <v>28900.904999999999</v>
      </c>
    </row>
    <row r="30" spans="1:12" s="63" customFormat="1" x14ac:dyDescent="0.25">
      <c r="A30" s="89" t="s">
        <v>6768</v>
      </c>
      <c r="B30" s="418" t="s">
        <v>6769</v>
      </c>
      <c r="C30" s="90" t="s">
        <v>5199</v>
      </c>
      <c r="D30" s="85">
        <v>18872.3</v>
      </c>
      <c r="E30" s="90">
        <v>1670.4</v>
      </c>
      <c r="F30" s="90">
        <v>0</v>
      </c>
      <c r="G30" s="90">
        <v>20542.7</v>
      </c>
      <c r="H30" s="90">
        <v>15097.839999999998</v>
      </c>
      <c r="I30" s="90">
        <v>3145.3833333333332</v>
      </c>
      <c r="J30" s="90">
        <v>26421.219999999998</v>
      </c>
      <c r="K30" s="90">
        <v>0</v>
      </c>
      <c r="L30" s="90">
        <v>44664.443333333329</v>
      </c>
    </row>
    <row r="31" spans="1:12" s="63" customFormat="1" x14ac:dyDescent="0.25">
      <c r="A31" s="89" t="s">
        <v>6765</v>
      </c>
      <c r="B31" s="89" t="s">
        <v>6766</v>
      </c>
      <c r="C31" s="90" t="s">
        <v>5199</v>
      </c>
      <c r="D31" s="85">
        <v>12211.65</v>
      </c>
      <c r="E31" s="90">
        <v>1670.4</v>
      </c>
      <c r="F31" s="90">
        <v>0</v>
      </c>
      <c r="G31" s="90">
        <v>13882.05</v>
      </c>
      <c r="H31" s="90">
        <v>9769.32</v>
      </c>
      <c r="I31" s="90">
        <v>2035.2750000000001</v>
      </c>
      <c r="J31" s="90">
        <v>17096.310000000001</v>
      </c>
      <c r="K31" s="90">
        <v>0</v>
      </c>
      <c r="L31" s="90">
        <v>28900.904999999999</v>
      </c>
    </row>
    <row r="32" spans="1:12" s="63" customFormat="1" ht="19.5" customHeight="1" x14ac:dyDescent="0.25">
      <c r="A32" s="89" t="s">
        <v>6817</v>
      </c>
      <c r="B32" s="418" t="s">
        <v>4713</v>
      </c>
      <c r="C32" s="90" t="s">
        <v>5199</v>
      </c>
      <c r="D32" s="85">
        <v>12833.95</v>
      </c>
      <c r="E32" s="90">
        <v>1670.4</v>
      </c>
      <c r="F32" s="90">
        <v>0</v>
      </c>
      <c r="G32" s="90">
        <v>14504.35</v>
      </c>
      <c r="H32" s="90">
        <v>10267.16</v>
      </c>
      <c r="I32" s="90">
        <v>2138.9916666666668</v>
      </c>
      <c r="J32" s="90">
        <v>17967.53</v>
      </c>
      <c r="K32" s="90">
        <v>0</v>
      </c>
      <c r="L32" s="90">
        <v>30373.681666666664</v>
      </c>
    </row>
    <row r="33" spans="1:13" s="63" customFormat="1" x14ac:dyDescent="0.25">
      <c r="A33" s="89" t="s">
        <v>6763</v>
      </c>
      <c r="B33" s="89" t="s">
        <v>6764</v>
      </c>
      <c r="C33" s="90" t="s">
        <v>5199</v>
      </c>
      <c r="D33" s="85">
        <v>18872.3</v>
      </c>
      <c r="E33" s="90">
        <v>1670.4</v>
      </c>
      <c r="F33" s="90">
        <v>0</v>
      </c>
      <c r="G33" s="90">
        <v>20542.7</v>
      </c>
      <c r="H33" s="90">
        <v>15097.839999999998</v>
      </c>
      <c r="I33" s="90">
        <v>3145.3833333333332</v>
      </c>
      <c r="J33" s="90">
        <v>26421.219999999998</v>
      </c>
      <c r="K33" s="90">
        <v>0</v>
      </c>
      <c r="L33" s="90">
        <v>44664.443333333329</v>
      </c>
    </row>
    <row r="34" spans="1:13" s="63" customFormat="1" x14ac:dyDescent="0.25">
      <c r="A34" s="89" t="s">
        <v>6756</v>
      </c>
      <c r="B34" s="89" t="s">
        <v>5190</v>
      </c>
      <c r="C34" s="90" t="s">
        <v>5199</v>
      </c>
      <c r="D34" s="85">
        <v>16457.45</v>
      </c>
      <c r="E34" s="90">
        <v>1670.4</v>
      </c>
      <c r="F34" s="90">
        <v>0</v>
      </c>
      <c r="G34" s="90">
        <v>18127.850000000002</v>
      </c>
      <c r="H34" s="90">
        <v>13165.960000000001</v>
      </c>
      <c r="I34" s="90">
        <v>2742.9083333333338</v>
      </c>
      <c r="J34" s="90">
        <v>23040.43</v>
      </c>
      <c r="K34" s="90">
        <v>0</v>
      </c>
      <c r="L34" s="90">
        <v>38949.29833333334</v>
      </c>
    </row>
    <row r="35" spans="1:13" s="63" customFormat="1" x14ac:dyDescent="0.25">
      <c r="A35" s="418" t="s">
        <v>6818</v>
      </c>
      <c r="B35" s="418" t="s">
        <v>5304</v>
      </c>
      <c r="C35" s="90" t="s">
        <v>5199</v>
      </c>
      <c r="D35" s="90">
        <v>12211.65</v>
      </c>
      <c r="E35" s="90">
        <v>1670.4</v>
      </c>
      <c r="F35" s="90">
        <v>0</v>
      </c>
      <c r="G35" s="90">
        <v>13882.05</v>
      </c>
      <c r="H35" s="90">
        <v>9769.32</v>
      </c>
      <c r="I35" s="90">
        <v>2035.2750000000001</v>
      </c>
      <c r="J35" s="90">
        <v>17096.310000000001</v>
      </c>
      <c r="K35" s="90">
        <v>0</v>
      </c>
      <c r="L35" s="90">
        <v>28900.904999999999</v>
      </c>
    </row>
    <row r="36" spans="1:13" s="63" customFormat="1" x14ac:dyDescent="0.25">
      <c r="A36" s="89" t="s">
        <v>6786</v>
      </c>
      <c r="B36" s="89" t="s">
        <v>6787</v>
      </c>
      <c r="C36" s="90" t="s">
        <v>5199</v>
      </c>
      <c r="D36" s="85">
        <v>13617.45</v>
      </c>
      <c r="E36" s="90">
        <v>1670.4</v>
      </c>
      <c r="F36" s="90">
        <v>0</v>
      </c>
      <c r="G36" s="90">
        <v>15287.85</v>
      </c>
      <c r="H36" s="90">
        <v>10893.960000000001</v>
      </c>
      <c r="I36" s="90">
        <v>2269.5750000000003</v>
      </c>
      <c r="J36" s="90">
        <v>19064.43</v>
      </c>
      <c r="K36" s="90">
        <v>0</v>
      </c>
      <c r="L36" s="90">
        <v>32227.965000000004</v>
      </c>
    </row>
    <row r="37" spans="1:13" s="63" customFormat="1" x14ac:dyDescent="0.25">
      <c r="A37" s="89" t="s">
        <v>6794</v>
      </c>
      <c r="B37" s="89" t="s">
        <v>6795</v>
      </c>
      <c r="C37" s="90" t="s">
        <v>5199</v>
      </c>
      <c r="D37" s="85">
        <v>20426.2</v>
      </c>
      <c r="E37" s="90">
        <v>1670.4</v>
      </c>
      <c r="F37" s="90">
        <v>0</v>
      </c>
      <c r="G37" s="90">
        <v>22096.600000000002</v>
      </c>
      <c r="H37" s="90">
        <v>16340.96</v>
      </c>
      <c r="I37" s="90">
        <v>3404.3666666666668</v>
      </c>
      <c r="J37" s="90">
        <v>28596.68</v>
      </c>
      <c r="K37" s="90">
        <v>0</v>
      </c>
      <c r="L37" s="90">
        <v>48342.006666666668</v>
      </c>
    </row>
    <row r="38" spans="1:13" s="63" customFormat="1" x14ac:dyDescent="0.25">
      <c r="A38" s="89" t="s">
        <v>6800</v>
      </c>
      <c r="B38" s="89" t="s">
        <v>6801</v>
      </c>
      <c r="C38" s="90" t="s">
        <v>5199</v>
      </c>
      <c r="D38" s="85">
        <v>22955.599999999999</v>
      </c>
      <c r="E38" s="90">
        <v>1518.55</v>
      </c>
      <c r="F38" s="90">
        <v>0</v>
      </c>
      <c r="G38" s="90">
        <v>24474.149999999998</v>
      </c>
      <c r="H38" s="90">
        <v>18364.48</v>
      </c>
      <c r="I38" s="90">
        <v>3825.9333333333329</v>
      </c>
      <c r="J38" s="90">
        <v>32137.839999999997</v>
      </c>
      <c r="K38" s="90">
        <v>0</v>
      </c>
      <c r="L38" s="90">
        <v>54328.253333333327</v>
      </c>
    </row>
    <row r="39" spans="1:13" s="63" customFormat="1" x14ac:dyDescent="0.25">
      <c r="A39" s="89" t="s">
        <v>6774</v>
      </c>
      <c r="B39" s="89" t="s">
        <v>6775</v>
      </c>
      <c r="C39" s="90" t="s">
        <v>5199</v>
      </c>
      <c r="D39" s="85">
        <v>154.65</v>
      </c>
      <c r="E39" s="90">
        <v>10.4375</v>
      </c>
      <c r="F39" s="90">
        <v>0</v>
      </c>
      <c r="G39" s="90">
        <v>165.08750000000001</v>
      </c>
      <c r="H39" s="90">
        <v>123.72</v>
      </c>
      <c r="I39" s="90">
        <v>25.775000000000002</v>
      </c>
      <c r="J39" s="90">
        <v>216.51000000000002</v>
      </c>
      <c r="K39" s="90">
        <v>0</v>
      </c>
      <c r="L39" s="90">
        <v>366.005</v>
      </c>
      <c r="M39" s="63" t="s">
        <v>5348</v>
      </c>
    </row>
    <row r="40" spans="1:13" s="63" customFormat="1" x14ac:dyDescent="0.25">
      <c r="A40" s="89" t="s">
        <v>6778</v>
      </c>
      <c r="B40" s="89" t="s">
        <v>6824</v>
      </c>
      <c r="C40" s="90" t="s">
        <v>5199</v>
      </c>
      <c r="D40" s="85">
        <v>172.91249999999999</v>
      </c>
      <c r="E40" s="90">
        <v>10.4375</v>
      </c>
      <c r="F40" s="90">
        <v>0</v>
      </c>
      <c r="G40" s="90">
        <v>183.35</v>
      </c>
      <c r="H40" s="90">
        <v>138.32999999999998</v>
      </c>
      <c r="I40" s="90">
        <v>28.818750000000001</v>
      </c>
      <c r="J40" s="90">
        <v>242.07749999999999</v>
      </c>
      <c r="K40" s="90">
        <v>0</v>
      </c>
      <c r="L40" s="90">
        <v>409.22624999999994</v>
      </c>
      <c r="M40" s="63" t="s">
        <v>5348</v>
      </c>
    </row>
    <row r="41" spans="1:13" s="63" customFormat="1" x14ac:dyDescent="0.25">
      <c r="A41" s="89" t="s">
        <v>6778</v>
      </c>
      <c r="B41" s="89" t="s">
        <v>6781</v>
      </c>
      <c r="C41" s="90" t="s">
        <v>5199</v>
      </c>
      <c r="D41" s="85">
        <v>172.91249999999999</v>
      </c>
      <c r="E41" s="90">
        <v>10.4375</v>
      </c>
      <c r="F41" s="90">
        <v>0</v>
      </c>
      <c r="G41" s="90">
        <v>183.35</v>
      </c>
      <c r="H41" s="90">
        <v>138.32999999999998</v>
      </c>
      <c r="I41" s="90">
        <v>28.818750000000001</v>
      </c>
      <c r="J41" s="90">
        <v>242.07749999999999</v>
      </c>
      <c r="K41" s="90">
        <v>0</v>
      </c>
      <c r="L41" s="90">
        <v>409.22624999999994</v>
      </c>
      <c r="M41" s="63" t="s">
        <v>5348</v>
      </c>
    </row>
    <row r="42" spans="1:13" s="63" customFormat="1" x14ac:dyDescent="0.25">
      <c r="A42" s="89" t="s">
        <v>6782</v>
      </c>
      <c r="B42" s="89" t="s">
        <v>6825</v>
      </c>
      <c r="C42" s="90" t="s">
        <v>5199</v>
      </c>
      <c r="D42" s="85">
        <v>196.8</v>
      </c>
      <c r="E42" s="90">
        <v>10.4375</v>
      </c>
      <c r="F42" s="90">
        <v>0</v>
      </c>
      <c r="G42" s="90">
        <v>207.23750000000001</v>
      </c>
      <c r="H42" s="90">
        <v>157.44</v>
      </c>
      <c r="I42" s="90">
        <v>32.800000000000004</v>
      </c>
      <c r="J42" s="90">
        <v>275.52000000000004</v>
      </c>
      <c r="K42" s="90">
        <v>0</v>
      </c>
      <c r="L42" s="90">
        <v>465.76000000000005</v>
      </c>
      <c r="M42" s="63" t="s">
        <v>5348</v>
      </c>
    </row>
    <row r="43" spans="1:13" s="63" customFormat="1" x14ac:dyDescent="0.25">
      <c r="A43" s="89" t="s">
        <v>6782</v>
      </c>
      <c r="B43" s="89" t="s">
        <v>6784</v>
      </c>
      <c r="C43" s="90" t="s">
        <v>5199</v>
      </c>
      <c r="D43" s="85">
        <v>196.8</v>
      </c>
      <c r="E43" s="90">
        <v>10.4375</v>
      </c>
      <c r="F43" s="90">
        <v>0</v>
      </c>
      <c r="G43" s="90">
        <v>207.23750000000001</v>
      </c>
      <c r="H43" s="90">
        <v>157.44</v>
      </c>
      <c r="I43" s="90">
        <v>32.800000000000004</v>
      </c>
      <c r="J43" s="90">
        <v>275.52000000000004</v>
      </c>
      <c r="K43" s="90">
        <v>0</v>
      </c>
      <c r="L43" s="90">
        <v>465.76000000000005</v>
      </c>
      <c r="M43" s="63" t="s">
        <v>5348</v>
      </c>
    </row>
    <row r="44" spans="1:13" s="63" customFormat="1" x14ac:dyDescent="0.25">
      <c r="A44" s="89" t="s">
        <v>6782</v>
      </c>
      <c r="B44" s="89" t="s">
        <v>6785</v>
      </c>
      <c r="C44" s="90" t="s">
        <v>5199</v>
      </c>
      <c r="D44" s="85">
        <v>196.8</v>
      </c>
      <c r="E44" s="90">
        <v>10.4375</v>
      </c>
      <c r="F44" s="90">
        <v>0</v>
      </c>
      <c r="G44" s="90">
        <v>207.23750000000001</v>
      </c>
      <c r="H44" s="90">
        <v>157.44</v>
      </c>
      <c r="I44" s="90">
        <v>32.800000000000004</v>
      </c>
      <c r="J44" s="90">
        <v>275.52000000000004</v>
      </c>
      <c r="K44" s="90">
        <v>0</v>
      </c>
      <c r="L44" s="90">
        <v>465.76000000000005</v>
      </c>
      <c r="M44" s="63" t="s">
        <v>5348</v>
      </c>
    </row>
    <row r="45" spans="1:13" s="63" customFormat="1" ht="17.25" customHeight="1" x14ac:dyDescent="0.25">
      <c r="A45" s="89" t="s">
        <v>6788</v>
      </c>
      <c r="B45" s="89" t="s">
        <v>6789</v>
      </c>
      <c r="C45" s="90" t="s">
        <v>5199</v>
      </c>
      <c r="D45" s="85">
        <v>17133.150000000001</v>
      </c>
      <c r="E45" s="90">
        <v>1670.4</v>
      </c>
      <c r="F45" s="90">
        <v>0</v>
      </c>
      <c r="G45" s="90">
        <v>18803.550000000003</v>
      </c>
      <c r="H45" s="90">
        <v>13706.52</v>
      </c>
      <c r="I45" s="90">
        <v>2855.5250000000001</v>
      </c>
      <c r="J45" s="90">
        <v>23986.41</v>
      </c>
      <c r="K45" s="90">
        <v>0</v>
      </c>
      <c r="L45" s="90">
        <v>40548.455000000002</v>
      </c>
    </row>
    <row r="46" spans="1:13" s="63" customFormat="1" x14ac:dyDescent="0.25">
      <c r="A46" s="89" t="s">
        <v>6802</v>
      </c>
      <c r="B46" s="89" t="s">
        <v>6803</v>
      </c>
      <c r="C46" s="90" t="s">
        <v>5199</v>
      </c>
      <c r="D46" s="85">
        <v>34266.35</v>
      </c>
      <c r="E46" s="90">
        <v>1670.4</v>
      </c>
      <c r="F46" s="90">
        <v>0</v>
      </c>
      <c r="G46" s="90">
        <v>35936.75</v>
      </c>
      <c r="H46" s="90">
        <v>27413.079999999998</v>
      </c>
      <c r="I46" s="90">
        <v>5711.0583333333325</v>
      </c>
      <c r="J46" s="90">
        <v>47972.89</v>
      </c>
      <c r="K46" s="90">
        <v>0</v>
      </c>
      <c r="L46" s="90">
        <v>81097.028333333321</v>
      </c>
    </row>
    <row r="47" spans="1:13" s="63" customFormat="1" x14ac:dyDescent="0.25">
      <c r="A47" s="89" t="s">
        <v>6796</v>
      </c>
      <c r="B47" s="89" t="s">
        <v>6797</v>
      </c>
      <c r="C47" s="90" t="s">
        <v>5199</v>
      </c>
      <c r="D47" s="85">
        <v>25699.75</v>
      </c>
      <c r="E47" s="90">
        <v>1670.4</v>
      </c>
      <c r="F47" s="90">
        <v>0</v>
      </c>
      <c r="G47" s="90">
        <v>27370.15</v>
      </c>
      <c r="H47" s="90">
        <v>20559.8</v>
      </c>
      <c r="I47" s="90">
        <v>4283.2916666666661</v>
      </c>
      <c r="J47" s="90">
        <v>35979.65</v>
      </c>
      <c r="K47" s="90">
        <v>0</v>
      </c>
      <c r="L47" s="90">
        <v>60822.741666666669</v>
      </c>
    </row>
    <row r="48" spans="1:13" s="63" customFormat="1" x14ac:dyDescent="0.25">
      <c r="A48" s="89" t="s">
        <v>6798</v>
      </c>
      <c r="B48" s="89" t="s">
        <v>6799</v>
      </c>
      <c r="C48" s="90" t="s">
        <v>5199</v>
      </c>
      <c r="D48" s="85">
        <v>25262.5</v>
      </c>
      <c r="E48" s="90">
        <v>1670.4</v>
      </c>
      <c r="F48" s="90">
        <v>0</v>
      </c>
      <c r="G48" s="90">
        <v>26932.9</v>
      </c>
      <c r="H48" s="90">
        <v>20210</v>
      </c>
      <c r="I48" s="90">
        <v>4210.416666666667</v>
      </c>
      <c r="J48" s="90">
        <v>35367.5</v>
      </c>
      <c r="K48" s="90">
        <v>0</v>
      </c>
      <c r="L48" s="90">
        <v>59787.916666666672</v>
      </c>
    </row>
    <row r="49" spans="1:12" s="63" customFormat="1" x14ac:dyDescent="0.25">
      <c r="A49" s="89" t="s">
        <v>6814</v>
      </c>
      <c r="B49" s="89" t="s">
        <v>4555</v>
      </c>
      <c r="C49" s="90" t="s">
        <v>5199</v>
      </c>
      <c r="D49" s="85">
        <v>15385.3</v>
      </c>
      <c r="E49" s="90">
        <v>1670.4</v>
      </c>
      <c r="F49" s="90">
        <v>0</v>
      </c>
      <c r="G49" s="90">
        <v>17055.7</v>
      </c>
      <c r="H49" s="90">
        <v>12308.240000000002</v>
      </c>
      <c r="I49" s="90">
        <v>2564.2166666666667</v>
      </c>
      <c r="J49" s="90">
        <v>21539.420000000002</v>
      </c>
      <c r="K49" s="90">
        <v>0</v>
      </c>
      <c r="L49" s="90">
        <v>36411.876666666671</v>
      </c>
    </row>
    <row r="50" spans="1:12" s="63" customFormat="1" x14ac:dyDescent="0.25">
      <c r="A50" s="89" t="s">
        <v>6770</v>
      </c>
      <c r="B50" s="181" t="s">
        <v>6771</v>
      </c>
      <c r="C50" s="90" t="s">
        <v>5199</v>
      </c>
      <c r="D50" s="85">
        <v>12211.65</v>
      </c>
      <c r="E50" s="90">
        <v>1670.4</v>
      </c>
      <c r="F50" s="90">
        <v>0</v>
      </c>
      <c r="G50" s="90">
        <v>13882.05</v>
      </c>
      <c r="H50" s="90">
        <v>9769.32</v>
      </c>
      <c r="I50" s="90">
        <v>2035.2750000000001</v>
      </c>
      <c r="J50" s="90">
        <v>17096.310000000001</v>
      </c>
      <c r="K50" s="90">
        <v>0</v>
      </c>
      <c r="L50" s="90">
        <v>28900.904999999999</v>
      </c>
    </row>
    <row r="51" spans="1:12" s="63" customFormat="1" x14ac:dyDescent="0.25">
      <c r="A51" s="89" t="s">
        <v>6772</v>
      </c>
      <c r="B51" s="181" t="s">
        <v>6773</v>
      </c>
      <c r="C51" s="90" t="s">
        <v>5199</v>
      </c>
      <c r="D51" s="85">
        <v>15385.291999999999</v>
      </c>
      <c r="E51" s="90">
        <v>1670.4</v>
      </c>
      <c r="F51" s="90">
        <v>0</v>
      </c>
      <c r="G51" s="90">
        <v>17055.691999999999</v>
      </c>
      <c r="H51" s="90">
        <v>12308.2336</v>
      </c>
      <c r="I51" s="90">
        <v>2564.2153333333335</v>
      </c>
      <c r="J51" s="90">
        <v>21539.408800000001</v>
      </c>
      <c r="K51" s="90">
        <v>0</v>
      </c>
      <c r="L51" s="90">
        <v>36411.857733333338</v>
      </c>
    </row>
    <row r="52" spans="1:12" s="63" customFormat="1" x14ac:dyDescent="0.25">
      <c r="A52" s="89" t="s">
        <v>6762</v>
      </c>
      <c r="B52" s="89" t="s">
        <v>4525</v>
      </c>
      <c r="C52" s="90" t="s">
        <v>5199</v>
      </c>
      <c r="D52" s="85">
        <v>18872.3</v>
      </c>
      <c r="E52" s="90">
        <v>1670.4</v>
      </c>
      <c r="F52" s="90">
        <v>0</v>
      </c>
      <c r="G52" s="90">
        <v>20542.7</v>
      </c>
      <c r="H52" s="90">
        <v>15097.839999999998</v>
      </c>
      <c r="I52" s="90">
        <v>3145.3833333333332</v>
      </c>
      <c r="J52" s="90">
        <v>26421.219999999998</v>
      </c>
      <c r="K52" s="90">
        <v>0</v>
      </c>
      <c r="L52" s="90">
        <v>44664.443333333329</v>
      </c>
    </row>
    <row r="53" spans="1:12" s="63" customFormat="1" x14ac:dyDescent="0.25">
      <c r="A53" s="89" t="s">
        <v>6760</v>
      </c>
      <c r="B53" s="89" t="s">
        <v>6761</v>
      </c>
      <c r="C53" s="90" t="s">
        <v>5199</v>
      </c>
      <c r="D53" s="85">
        <v>12211.65</v>
      </c>
      <c r="E53" s="90">
        <v>1670.4</v>
      </c>
      <c r="F53" s="90">
        <v>0</v>
      </c>
      <c r="G53" s="90">
        <v>13882.05</v>
      </c>
      <c r="H53" s="90">
        <v>9769.32</v>
      </c>
      <c r="I53" s="90">
        <v>2035.2750000000001</v>
      </c>
      <c r="J53" s="90">
        <v>17096.310000000001</v>
      </c>
      <c r="K53" s="90">
        <v>0</v>
      </c>
      <c r="L53" s="90">
        <v>28900.904999999999</v>
      </c>
    </row>
    <row r="54" spans="1:12" s="63" customFormat="1" x14ac:dyDescent="0.25">
      <c r="A54" s="89" t="s">
        <v>6767</v>
      </c>
      <c r="B54" s="89" t="s">
        <v>5358</v>
      </c>
      <c r="C54" s="90" t="s">
        <v>5199</v>
      </c>
      <c r="D54" s="85">
        <v>16457.45</v>
      </c>
      <c r="E54" s="90">
        <v>1670.4</v>
      </c>
      <c r="F54" s="90">
        <v>0</v>
      </c>
      <c r="G54" s="90">
        <v>18127.850000000002</v>
      </c>
      <c r="H54" s="90">
        <v>13165.960000000001</v>
      </c>
      <c r="I54" s="90">
        <v>2742.9083333333338</v>
      </c>
      <c r="J54" s="90">
        <v>23040.43</v>
      </c>
      <c r="K54" s="90">
        <v>0</v>
      </c>
      <c r="L54" s="90">
        <v>38949.29833333334</v>
      </c>
    </row>
    <row r="55" spans="1:12" s="63" customFormat="1" x14ac:dyDescent="0.25">
      <c r="A55" s="89" t="s">
        <v>6819</v>
      </c>
      <c r="B55" s="89" t="s">
        <v>4417</v>
      </c>
      <c r="C55" s="90" t="s">
        <v>5199</v>
      </c>
      <c r="D55" s="85">
        <v>13460.7</v>
      </c>
      <c r="E55" s="90">
        <v>1670.4</v>
      </c>
      <c r="F55" s="90">
        <v>0</v>
      </c>
      <c r="G55" s="90">
        <v>15131.1</v>
      </c>
      <c r="H55" s="90">
        <v>10768.56</v>
      </c>
      <c r="I55" s="90">
        <v>2243.4499999999998</v>
      </c>
      <c r="J55" s="90">
        <v>18844.98</v>
      </c>
      <c r="K55" s="90">
        <v>0</v>
      </c>
      <c r="L55" s="90">
        <v>31856.989999999998</v>
      </c>
    </row>
    <row r="56" spans="1:12" s="63" customFormat="1" x14ac:dyDescent="0.25">
      <c r="A56" s="89" t="s">
        <v>6811</v>
      </c>
      <c r="B56" s="89" t="s">
        <v>4538</v>
      </c>
      <c r="C56" s="90" t="s">
        <v>5199</v>
      </c>
      <c r="D56" s="85">
        <v>12211.65</v>
      </c>
      <c r="E56" s="90">
        <v>1670.4</v>
      </c>
      <c r="F56" s="90">
        <v>0</v>
      </c>
      <c r="G56" s="90">
        <v>13882.05</v>
      </c>
      <c r="H56" s="90">
        <v>9769.32</v>
      </c>
      <c r="I56" s="90">
        <v>2035.2750000000001</v>
      </c>
      <c r="J56" s="90">
        <v>17096.310000000001</v>
      </c>
      <c r="K56" s="90">
        <v>0</v>
      </c>
      <c r="L56" s="90">
        <v>28900.904999999999</v>
      </c>
    </row>
    <row r="57" spans="1:12" s="63" customFormat="1" x14ac:dyDescent="0.25">
      <c r="A57" s="89" t="s">
        <v>6757</v>
      </c>
      <c r="B57" s="89" t="s">
        <v>6758</v>
      </c>
      <c r="C57" s="90" t="s">
        <v>5200</v>
      </c>
      <c r="D57" s="85">
        <v>10164.4</v>
      </c>
      <c r="E57" s="90">
        <v>1670.4</v>
      </c>
      <c r="F57" s="90">
        <v>0</v>
      </c>
      <c r="G57" s="90">
        <v>11834.8</v>
      </c>
      <c r="H57" s="90">
        <v>8131.52</v>
      </c>
      <c r="I57" s="90">
        <v>1694.0666666666666</v>
      </c>
      <c r="J57" s="90">
        <v>14230.16</v>
      </c>
      <c r="K57" s="90">
        <v>0</v>
      </c>
      <c r="L57" s="90">
        <v>24055.746666666666</v>
      </c>
    </row>
    <row r="58" spans="1:12" s="63" customFormat="1" x14ac:dyDescent="0.25">
      <c r="A58" s="89" t="s">
        <v>6759</v>
      </c>
      <c r="B58" s="89" t="s">
        <v>4449</v>
      </c>
      <c r="C58" s="90" t="s">
        <v>5200</v>
      </c>
      <c r="D58" s="85">
        <v>10164.4</v>
      </c>
      <c r="E58" s="90">
        <v>1670.4</v>
      </c>
      <c r="F58" s="90">
        <v>0</v>
      </c>
      <c r="G58" s="90">
        <v>11834.8</v>
      </c>
      <c r="H58" s="90">
        <v>8131.52</v>
      </c>
      <c r="I58" s="90">
        <v>1694.0666666666666</v>
      </c>
      <c r="J58" s="90">
        <v>14230.16</v>
      </c>
      <c r="K58" s="90">
        <v>0</v>
      </c>
      <c r="L58" s="90">
        <v>24055.746666666666</v>
      </c>
    </row>
    <row r="59" spans="1:12" s="63" customFormat="1" x14ac:dyDescent="0.25">
      <c r="A59" s="89" t="s">
        <v>6804</v>
      </c>
      <c r="B59" s="89" t="s">
        <v>6805</v>
      </c>
      <c r="C59" s="90" t="s">
        <v>5200</v>
      </c>
      <c r="D59" s="85">
        <v>13006.103999999999</v>
      </c>
      <c r="E59" s="90">
        <v>1670.4</v>
      </c>
      <c r="F59" s="90">
        <v>0</v>
      </c>
      <c r="G59" s="90">
        <v>14676.503999999999</v>
      </c>
      <c r="H59" s="90">
        <v>10404.8832</v>
      </c>
      <c r="I59" s="90">
        <v>2167.6839999999997</v>
      </c>
      <c r="J59" s="90">
        <v>18208.545599999998</v>
      </c>
      <c r="K59" s="90">
        <v>0</v>
      </c>
      <c r="L59" s="90">
        <v>30781.112799999995</v>
      </c>
    </row>
    <row r="60" spans="1:12" s="63" customFormat="1" x14ac:dyDescent="0.25">
      <c r="A60" s="89" t="s">
        <v>6806</v>
      </c>
      <c r="B60" s="89" t="s">
        <v>6807</v>
      </c>
      <c r="C60" s="90" t="s">
        <v>5200</v>
      </c>
      <c r="D60" s="85">
        <v>10164.4</v>
      </c>
      <c r="E60" s="90">
        <v>1670.4</v>
      </c>
      <c r="F60" s="90">
        <v>0</v>
      </c>
      <c r="G60" s="90">
        <v>11834.8</v>
      </c>
      <c r="H60" s="90">
        <v>8131.52</v>
      </c>
      <c r="I60" s="90">
        <v>1694.0666666666666</v>
      </c>
      <c r="J60" s="90">
        <v>14230.16</v>
      </c>
      <c r="K60" s="90">
        <v>0</v>
      </c>
      <c r="L60" s="90">
        <v>24055.746666666666</v>
      </c>
    </row>
    <row r="61" spans="1:12" s="63" customFormat="1" x14ac:dyDescent="0.25">
      <c r="A61" s="89" t="s">
        <v>6812</v>
      </c>
      <c r="B61" s="89" t="s">
        <v>6813</v>
      </c>
      <c r="C61" s="90" t="s">
        <v>5200</v>
      </c>
      <c r="D61" s="85">
        <v>10164.4</v>
      </c>
      <c r="E61" s="90">
        <v>1670.4</v>
      </c>
      <c r="F61" s="90">
        <v>0</v>
      </c>
      <c r="G61" s="90">
        <v>11834.8</v>
      </c>
      <c r="H61" s="90">
        <v>8131.52</v>
      </c>
      <c r="I61" s="90">
        <v>1694.0666666666666</v>
      </c>
      <c r="J61" s="90">
        <v>14230.16</v>
      </c>
      <c r="K61" s="90">
        <v>0</v>
      </c>
      <c r="L61" s="90">
        <v>24055.746666666666</v>
      </c>
    </row>
    <row r="62" spans="1:12" s="63" customFormat="1" x14ac:dyDescent="0.25">
      <c r="A62" s="89" t="s">
        <v>6815</v>
      </c>
      <c r="B62" s="89" t="s">
        <v>6816</v>
      </c>
      <c r="C62" s="90" t="s">
        <v>5200</v>
      </c>
      <c r="D62" s="85">
        <v>10164.4</v>
      </c>
      <c r="E62" s="90">
        <v>1670.4</v>
      </c>
      <c r="F62" s="90">
        <v>0</v>
      </c>
      <c r="G62" s="90">
        <v>11834.8</v>
      </c>
      <c r="H62" s="90">
        <v>8131.52</v>
      </c>
      <c r="I62" s="90">
        <v>1694.0666666666666</v>
      </c>
      <c r="J62" s="90">
        <v>14230.16</v>
      </c>
      <c r="K62" s="90">
        <v>0</v>
      </c>
      <c r="L62" s="90">
        <v>24055.746666666666</v>
      </c>
    </row>
    <row r="63" spans="1:12" s="63" customFormat="1" x14ac:dyDescent="0.25">
      <c r="A63" s="89" t="s">
        <v>6810</v>
      </c>
      <c r="B63" s="89" t="s">
        <v>4410</v>
      </c>
      <c r="C63" s="90" t="s">
        <v>5200</v>
      </c>
      <c r="D63" s="85">
        <v>10164.4</v>
      </c>
      <c r="E63" s="90">
        <v>1670.4</v>
      </c>
      <c r="F63" s="90">
        <v>0</v>
      </c>
      <c r="G63" s="90">
        <v>11834.8</v>
      </c>
      <c r="H63" s="90">
        <v>8131.52</v>
      </c>
      <c r="I63" s="90">
        <v>1694.0666666666666</v>
      </c>
      <c r="J63" s="90">
        <v>14230.16</v>
      </c>
      <c r="K63" s="90">
        <v>0</v>
      </c>
      <c r="L63" s="90">
        <v>24055.746666666666</v>
      </c>
    </row>
    <row r="64" spans="1:12" s="63" customFormat="1" x14ac:dyDescent="0.25">
      <c r="A64" s="89" t="s">
        <v>6765</v>
      </c>
      <c r="B64" s="89" t="s">
        <v>6766</v>
      </c>
      <c r="C64" s="90" t="s">
        <v>5200</v>
      </c>
      <c r="D64" s="85">
        <v>10164.4</v>
      </c>
      <c r="E64" s="90">
        <v>1670.4</v>
      </c>
      <c r="F64" s="90">
        <v>0</v>
      </c>
      <c r="G64" s="90">
        <v>11834.8</v>
      </c>
      <c r="H64" s="90">
        <v>8131.52</v>
      </c>
      <c r="I64" s="90">
        <v>1694.0666666666666</v>
      </c>
      <c r="J64" s="90">
        <v>14230.16</v>
      </c>
      <c r="K64" s="90">
        <v>0</v>
      </c>
      <c r="L64" s="90">
        <v>24055.746666666666</v>
      </c>
    </row>
    <row r="65" spans="1:13" s="63" customFormat="1" x14ac:dyDescent="0.25">
      <c r="A65" s="89" t="s">
        <v>6756</v>
      </c>
      <c r="B65" s="89" t="s">
        <v>5190</v>
      </c>
      <c r="C65" s="90" t="s">
        <v>5200</v>
      </c>
      <c r="D65" s="85">
        <v>13868.05</v>
      </c>
      <c r="E65" s="90">
        <v>1670.4</v>
      </c>
      <c r="F65" s="90">
        <v>0</v>
      </c>
      <c r="G65" s="90">
        <v>15538.449999999999</v>
      </c>
      <c r="H65" s="90">
        <v>11094.439999999999</v>
      </c>
      <c r="I65" s="90">
        <v>2311.3416666666667</v>
      </c>
      <c r="J65" s="90">
        <v>19415.27</v>
      </c>
      <c r="K65" s="90">
        <v>0</v>
      </c>
      <c r="L65" s="90">
        <v>32821.051666666666</v>
      </c>
    </row>
    <row r="66" spans="1:13" s="63" customFormat="1" x14ac:dyDescent="0.25">
      <c r="A66" s="89" t="s">
        <v>6818</v>
      </c>
      <c r="B66" s="89" t="s">
        <v>5304</v>
      </c>
      <c r="C66" s="90" t="s">
        <v>5200</v>
      </c>
      <c r="D66" s="85">
        <v>10164.4</v>
      </c>
      <c r="E66" s="90">
        <v>1670.4</v>
      </c>
      <c r="F66" s="90">
        <v>0</v>
      </c>
      <c r="G66" s="90">
        <v>11834.8</v>
      </c>
      <c r="H66" s="90">
        <v>8131.52</v>
      </c>
      <c r="I66" s="90">
        <v>1694.0666666666666</v>
      </c>
      <c r="J66" s="90">
        <v>14230.16</v>
      </c>
      <c r="K66" s="90">
        <v>0</v>
      </c>
      <c r="L66" s="90">
        <v>24055.746666666666</v>
      </c>
    </row>
    <row r="67" spans="1:13" s="63" customFormat="1" x14ac:dyDescent="0.25">
      <c r="A67" s="89" t="s">
        <v>6808</v>
      </c>
      <c r="B67" s="89" t="s">
        <v>6809</v>
      </c>
      <c r="C67" s="90" t="s">
        <v>5200</v>
      </c>
      <c r="D67" s="85">
        <v>10164.4</v>
      </c>
      <c r="E67" s="90">
        <v>1670.4</v>
      </c>
      <c r="F67" s="90">
        <v>0</v>
      </c>
      <c r="G67" s="90">
        <v>11834.8</v>
      </c>
      <c r="H67" s="90">
        <v>8131.52</v>
      </c>
      <c r="I67" s="90">
        <v>1694.0666666666666</v>
      </c>
      <c r="J67" s="90">
        <v>14230.16</v>
      </c>
      <c r="K67" s="90">
        <v>0</v>
      </c>
      <c r="L67" s="90">
        <v>24055.746666666666</v>
      </c>
    </row>
    <row r="68" spans="1:13" s="63" customFormat="1" x14ac:dyDescent="0.25">
      <c r="A68" s="89" t="s">
        <v>6786</v>
      </c>
      <c r="B68" s="89" t="s">
        <v>6787</v>
      </c>
      <c r="C68" s="90" t="s">
        <v>5200</v>
      </c>
      <c r="D68" s="85">
        <v>11559.85</v>
      </c>
      <c r="E68" s="90">
        <v>1670.4</v>
      </c>
      <c r="F68" s="90">
        <v>0</v>
      </c>
      <c r="G68" s="90">
        <v>13230.25</v>
      </c>
      <c r="H68" s="90">
        <v>9247.8799999999992</v>
      </c>
      <c r="I68" s="90">
        <v>1926.6416666666667</v>
      </c>
      <c r="J68" s="90">
        <v>16183.789999999999</v>
      </c>
      <c r="K68" s="90">
        <v>0</v>
      </c>
      <c r="L68" s="90">
        <v>27358.311666666665</v>
      </c>
    </row>
    <row r="69" spans="1:13" s="63" customFormat="1" x14ac:dyDescent="0.25">
      <c r="A69" s="89" t="s">
        <v>6794</v>
      </c>
      <c r="B69" s="89" t="s">
        <v>6795</v>
      </c>
      <c r="C69" s="90" t="s">
        <v>5200</v>
      </c>
      <c r="D69" s="85">
        <v>17339.75</v>
      </c>
      <c r="E69" s="90">
        <v>1670.4</v>
      </c>
      <c r="F69" s="90">
        <v>0</v>
      </c>
      <c r="G69" s="90">
        <v>19010.150000000001</v>
      </c>
      <c r="H69" s="90">
        <v>13871.8</v>
      </c>
      <c r="I69" s="90">
        <v>2889.9583333333335</v>
      </c>
      <c r="J69" s="90">
        <v>24275.65</v>
      </c>
      <c r="K69" s="90">
        <v>0</v>
      </c>
      <c r="L69" s="90">
        <v>41037.408333333333</v>
      </c>
    </row>
    <row r="70" spans="1:13" s="63" customFormat="1" x14ac:dyDescent="0.25">
      <c r="A70" s="89" t="s">
        <v>6792</v>
      </c>
      <c r="B70" s="89" t="s">
        <v>6793</v>
      </c>
      <c r="C70" s="90" t="s">
        <v>5200</v>
      </c>
      <c r="D70" s="85">
        <v>12671.2</v>
      </c>
      <c r="E70" s="90">
        <v>1670.4</v>
      </c>
      <c r="F70" s="90">
        <v>0</v>
      </c>
      <c r="G70" s="90">
        <v>14341.6</v>
      </c>
      <c r="H70" s="90">
        <v>10136.959999999999</v>
      </c>
      <c r="I70" s="90">
        <v>2111.8666666666668</v>
      </c>
      <c r="J70" s="90">
        <v>17739.68</v>
      </c>
      <c r="K70" s="90">
        <v>0</v>
      </c>
      <c r="L70" s="90">
        <v>29988.506666666668</v>
      </c>
    </row>
    <row r="71" spans="1:13" s="63" customFormat="1" x14ac:dyDescent="0.25">
      <c r="A71" s="89" t="s">
        <v>6800</v>
      </c>
      <c r="B71" s="89" t="s">
        <v>6801</v>
      </c>
      <c r="C71" s="90" t="s">
        <v>5200</v>
      </c>
      <c r="D71" s="85">
        <v>19006.75</v>
      </c>
      <c r="E71" s="90">
        <v>1670.4</v>
      </c>
      <c r="F71" s="90">
        <v>0</v>
      </c>
      <c r="G71" s="90">
        <v>20677.150000000001</v>
      </c>
      <c r="H71" s="90">
        <v>15205.399999999998</v>
      </c>
      <c r="I71" s="90">
        <v>3167.7916666666665</v>
      </c>
      <c r="J71" s="90">
        <v>26609.449999999997</v>
      </c>
      <c r="K71" s="90">
        <v>0</v>
      </c>
      <c r="L71" s="90">
        <v>44982.641666666663</v>
      </c>
    </row>
    <row r="72" spans="1:13" s="63" customFormat="1" x14ac:dyDescent="0.25">
      <c r="A72" s="89" t="s">
        <v>6774</v>
      </c>
      <c r="B72" s="89" t="s">
        <v>6775</v>
      </c>
      <c r="C72" s="90" t="s">
        <v>5200</v>
      </c>
      <c r="D72" s="85">
        <v>129.78749999999999</v>
      </c>
      <c r="E72" s="419">
        <v>10.4375</v>
      </c>
      <c r="F72" s="90">
        <v>0</v>
      </c>
      <c r="G72" s="90">
        <v>140.22499999999999</v>
      </c>
      <c r="H72" s="90">
        <v>103.83</v>
      </c>
      <c r="I72" s="90">
        <v>21.631250000000001</v>
      </c>
      <c r="J72" s="90">
        <v>181.70249999999999</v>
      </c>
      <c r="K72" s="90">
        <v>0</v>
      </c>
      <c r="L72" s="90">
        <v>307.16374999999999</v>
      </c>
      <c r="M72" s="63" t="s">
        <v>5348</v>
      </c>
    </row>
    <row r="73" spans="1:13" s="63" customFormat="1" x14ac:dyDescent="0.25">
      <c r="A73" s="89" t="s">
        <v>6774</v>
      </c>
      <c r="B73" s="89" t="s">
        <v>6776</v>
      </c>
      <c r="C73" s="90" t="s">
        <v>5200</v>
      </c>
      <c r="D73" s="85">
        <v>129.78749999999999</v>
      </c>
      <c r="E73" s="90">
        <v>10.4375</v>
      </c>
      <c r="F73" s="90">
        <v>0</v>
      </c>
      <c r="G73" s="90">
        <v>140.22499999999999</v>
      </c>
      <c r="H73" s="90">
        <v>103.83</v>
      </c>
      <c r="I73" s="90">
        <v>21.631250000000001</v>
      </c>
      <c r="J73" s="90">
        <v>181.70249999999999</v>
      </c>
      <c r="K73" s="90">
        <v>0</v>
      </c>
      <c r="L73" s="90">
        <v>307.16374999999999</v>
      </c>
      <c r="M73" s="63" t="s">
        <v>5348</v>
      </c>
    </row>
    <row r="74" spans="1:13" s="63" customFormat="1" x14ac:dyDescent="0.25">
      <c r="A74" s="89" t="s">
        <v>6774</v>
      </c>
      <c r="B74" s="89" t="s">
        <v>6777</v>
      </c>
      <c r="C74" s="90" t="s">
        <v>5200</v>
      </c>
      <c r="D74" s="85">
        <v>129.78749999999999</v>
      </c>
      <c r="E74" s="90">
        <v>10.4375</v>
      </c>
      <c r="F74" s="90">
        <v>0</v>
      </c>
      <c r="G74" s="90">
        <v>140.22499999999999</v>
      </c>
      <c r="H74" s="90">
        <v>103.83</v>
      </c>
      <c r="I74" s="90">
        <v>21.631250000000001</v>
      </c>
      <c r="J74" s="90">
        <v>181.70249999999999</v>
      </c>
      <c r="K74" s="90">
        <v>0</v>
      </c>
      <c r="L74" s="90">
        <v>307.16374999999999</v>
      </c>
      <c r="M74" s="63" t="s">
        <v>5348</v>
      </c>
    </row>
    <row r="75" spans="1:13" s="63" customFormat="1" x14ac:dyDescent="0.25">
      <c r="A75" s="89" t="s">
        <v>6778</v>
      </c>
      <c r="B75" s="89" t="s">
        <v>6824</v>
      </c>
      <c r="C75" s="90" t="s">
        <v>5200</v>
      </c>
      <c r="D75" s="85">
        <v>146.11250000000001</v>
      </c>
      <c r="E75" s="90">
        <v>10.4375</v>
      </c>
      <c r="F75" s="90">
        <v>0</v>
      </c>
      <c r="G75" s="90">
        <v>156.55000000000001</v>
      </c>
      <c r="H75" s="90">
        <v>116.89000000000001</v>
      </c>
      <c r="I75" s="90">
        <v>24.352083333333336</v>
      </c>
      <c r="J75" s="90">
        <v>204.55750000000003</v>
      </c>
      <c r="K75" s="90">
        <v>0</v>
      </c>
      <c r="L75" s="90">
        <v>345.79958333333337</v>
      </c>
      <c r="M75" s="63" t="s">
        <v>5348</v>
      </c>
    </row>
    <row r="76" spans="1:13" s="63" customFormat="1" x14ac:dyDescent="0.25">
      <c r="A76" s="89" t="s">
        <v>6778</v>
      </c>
      <c r="B76" s="89" t="s">
        <v>6780</v>
      </c>
      <c r="C76" s="90" t="s">
        <v>5200</v>
      </c>
      <c r="D76" s="85">
        <v>146.11250000000001</v>
      </c>
      <c r="E76" s="90">
        <v>10.4375</v>
      </c>
      <c r="F76" s="90">
        <v>0</v>
      </c>
      <c r="G76" s="90">
        <v>156.55000000000001</v>
      </c>
      <c r="H76" s="90">
        <v>116.89000000000001</v>
      </c>
      <c r="I76" s="90">
        <v>24.352083333333336</v>
      </c>
      <c r="J76" s="90">
        <v>204.55750000000003</v>
      </c>
      <c r="K76" s="90">
        <v>0</v>
      </c>
      <c r="L76" s="90">
        <v>345.79958333333337</v>
      </c>
      <c r="M76" s="63" t="s">
        <v>5348</v>
      </c>
    </row>
    <row r="77" spans="1:13" s="63" customFormat="1" x14ac:dyDescent="0.25">
      <c r="A77" s="89" t="s">
        <v>6778</v>
      </c>
      <c r="B77" s="89" t="s">
        <v>6781</v>
      </c>
      <c r="C77" s="90" t="s">
        <v>5200</v>
      </c>
      <c r="D77" s="85">
        <v>146.11250000000001</v>
      </c>
      <c r="E77" s="90">
        <v>10.4375</v>
      </c>
      <c r="F77" s="90">
        <v>0</v>
      </c>
      <c r="G77" s="90">
        <v>156.55000000000001</v>
      </c>
      <c r="H77" s="90">
        <v>116.89000000000001</v>
      </c>
      <c r="I77" s="90">
        <v>24.352083333333336</v>
      </c>
      <c r="J77" s="90">
        <v>204.55750000000003</v>
      </c>
      <c r="K77" s="90">
        <v>0</v>
      </c>
      <c r="L77" s="90">
        <v>345.79958333333337</v>
      </c>
      <c r="M77" s="63" t="s">
        <v>5348</v>
      </c>
    </row>
    <row r="78" spans="1:13" s="63" customFormat="1" x14ac:dyDescent="0.25">
      <c r="A78" s="89" t="s">
        <v>6782</v>
      </c>
      <c r="B78" s="89" t="s">
        <v>6825</v>
      </c>
      <c r="C78" s="90" t="s">
        <v>5200</v>
      </c>
      <c r="D78" s="85">
        <v>163</v>
      </c>
      <c r="E78" s="90">
        <v>10.4375</v>
      </c>
      <c r="F78" s="90">
        <v>0</v>
      </c>
      <c r="G78" s="90">
        <v>173.4375</v>
      </c>
      <c r="H78" s="90">
        <v>130.4</v>
      </c>
      <c r="I78" s="90">
        <v>27.166666666666668</v>
      </c>
      <c r="J78" s="90">
        <v>228.20000000000002</v>
      </c>
      <c r="K78" s="90">
        <v>0</v>
      </c>
      <c r="L78" s="90">
        <v>385.76666666666665</v>
      </c>
      <c r="M78" s="63" t="s">
        <v>5348</v>
      </c>
    </row>
    <row r="79" spans="1:13" s="63" customFormat="1" x14ac:dyDescent="0.25">
      <c r="A79" s="89" t="s">
        <v>6782</v>
      </c>
      <c r="B79" s="89" t="s">
        <v>6784</v>
      </c>
      <c r="C79" s="90" t="s">
        <v>5200</v>
      </c>
      <c r="D79" s="85">
        <v>163</v>
      </c>
      <c r="E79" s="90">
        <v>10.4375</v>
      </c>
      <c r="F79" s="90">
        <v>0</v>
      </c>
      <c r="G79" s="90">
        <v>173.4375</v>
      </c>
      <c r="H79" s="90">
        <v>130.4</v>
      </c>
      <c r="I79" s="90">
        <v>27.166666666666668</v>
      </c>
      <c r="J79" s="90">
        <v>228.20000000000002</v>
      </c>
      <c r="K79" s="90">
        <v>0</v>
      </c>
      <c r="L79" s="90">
        <v>385.76666666666665</v>
      </c>
      <c r="M79" s="63" t="s">
        <v>5348</v>
      </c>
    </row>
    <row r="80" spans="1:13" s="63" customFormat="1" x14ac:dyDescent="0.25">
      <c r="A80" s="89" t="s">
        <v>6782</v>
      </c>
      <c r="B80" s="89" t="s">
        <v>6785</v>
      </c>
      <c r="C80" s="90" t="s">
        <v>5200</v>
      </c>
      <c r="D80" s="85">
        <v>163</v>
      </c>
      <c r="E80" s="90">
        <v>10.4375</v>
      </c>
      <c r="F80" s="90">
        <v>0</v>
      </c>
      <c r="G80" s="90">
        <v>173.4375</v>
      </c>
      <c r="H80" s="90">
        <v>130.4</v>
      </c>
      <c r="I80" s="90">
        <v>27.166666666666668</v>
      </c>
      <c r="J80" s="90">
        <v>228.20000000000002</v>
      </c>
      <c r="K80" s="90">
        <v>0</v>
      </c>
      <c r="L80" s="90">
        <v>385.76666666666665</v>
      </c>
      <c r="M80" s="63" t="s">
        <v>5348</v>
      </c>
    </row>
    <row r="81" spans="1:12" s="63" customFormat="1" x14ac:dyDescent="0.25">
      <c r="A81" s="89" t="s">
        <v>6788</v>
      </c>
      <c r="B81" s="89" t="s">
        <v>6789</v>
      </c>
      <c r="C81" s="90" t="s">
        <v>5200</v>
      </c>
      <c r="D81" s="85">
        <v>14607.1</v>
      </c>
      <c r="E81" s="90">
        <v>1670.4</v>
      </c>
      <c r="F81" s="90">
        <v>0</v>
      </c>
      <c r="G81" s="90">
        <v>16277.5</v>
      </c>
      <c r="H81" s="90">
        <v>11685.68</v>
      </c>
      <c r="I81" s="90">
        <v>2434.5166666666669</v>
      </c>
      <c r="J81" s="90">
        <v>20449.940000000002</v>
      </c>
      <c r="K81" s="90">
        <v>0</v>
      </c>
      <c r="L81" s="90">
        <v>34570.136666666673</v>
      </c>
    </row>
    <row r="82" spans="1:12" s="63" customFormat="1" x14ac:dyDescent="0.25">
      <c r="A82" s="89" t="s">
        <v>6802</v>
      </c>
      <c r="B82" s="89" t="s">
        <v>6803</v>
      </c>
      <c r="C82" s="90" t="s">
        <v>5200</v>
      </c>
      <c r="D82" s="85">
        <v>29214.15</v>
      </c>
      <c r="E82" s="90">
        <v>1670.4</v>
      </c>
      <c r="F82" s="90">
        <v>0</v>
      </c>
      <c r="G82" s="90">
        <v>30884.550000000003</v>
      </c>
      <c r="H82" s="90">
        <v>23371.32</v>
      </c>
      <c r="I82" s="90">
        <v>4869.0250000000005</v>
      </c>
      <c r="J82" s="90">
        <v>40899.810000000005</v>
      </c>
      <c r="K82" s="90">
        <v>0</v>
      </c>
      <c r="L82" s="90">
        <v>69140.154999999999</v>
      </c>
    </row>
    <row r="83" spans="1:12" s="63" customFormat="1" x14ac:dyDescent="0.25">
      <c r="A83" s="89" t="s">
        <v>6796</v>
      </c>
      <c r="B83" s="89" t="s">
        <v>6797</v>
      </c>
      <c r="C83" s="90" t="s">
        <v>5200</v>
      </c>
      <c r="D83" s="85">
        <v>21910.6</v>
      </c>
      <c r="E83" s="90">
        <v>1670.4</v>
      </c>
      <c r="F83" s="90">
        <v>0</v>
      </c>
      <c r="G83" s="90">
        <v>23581</v>
      </c>
      <c r="H83" s="90">
        <v>17528.479999999996</v>
      </c>
      <c r="I83" s="90">
        <v>3651.7666666666664</v>
      </c>
      <c r="J83" s="90">
        <v>30674.839999999997</v>
      </c>
      <c r="K83" s="90">
        <v>0</v>
      </c>
      <c r="L83" s="90">
        <v>51855.086666666655</v>
      </c>
    </row>
    <row r="84" spans="1:12" s="63" customFormat="1" x14ac:dyDescent="0.25">
      <c r="A84" s="89" t="s">
        <v>6790</v>
      </c>
      <c r="B84" s="89" t="s">
        <v>6791</v>
      </c>
      <c r="C84" s="90" t="s">
        <v>5200</v>
      </c>
      <c r="D84" s="85">
        <v>16841.650000000001</v>
      </c>
      <c r="E84" s="90">
        <v>1670.4</v>
      </c>
      <c r="F84" s="90">
        <v>0</v>
      </c>
      <c r="G84" s="90">
        <v>18512.050000000003</v>
      </c>
      <c r="H84" s="90">
        <v>13473.320000000003</v>
      </c>
      <c r="I84" s="90">
        <v>2806.9416666666671</v>
      </c>
      <c r="J84" s="90">
        <v>23578.310000000005</v>
      </c>
      <c r="K84" s="90">
        <v>0</v>
      </c>
      <c r="L84" s="90">
        <v>39858.571666666678</v>
      </c>
    </row>
    <row r="85" spans="1:12" s="63" customFormat="1" x14ac:dyDescent="0.25">
      <c r="A85" s="89" t="s">
        <v>6814</v>
      </c>
      <c r="B85" s="89" t="s">
        <v>4555</v>
      </c>
      <c r="C85" s="90" t="s">
        <v>5200</v>
      </c>
      <c r="D85" s="85">
        <v>13006.103999999999</v>
      </c>
      <c r="E85" s="90">
        <v>1670.4</v>
      </c>
      <c r="F85" s="90">
        <v>0</v>
      </c>
      <c r="G85" s="90">
        <v>14676.503999999999</v>
      </c>
      <c r="H85" s="90">
        <v>10404.8832</v>
      </c>
      <c r="I85" s="90">
        <v>2167.6839999999997</v>
      </c>
      <c r="J85" s="90">
        <v>18208.545599999998</v>
      </c>
      <c r="K85" s="90">
        <v>0</v>
      </c>
      <c r="L85" s="90">
        <v>30781.112799999995</v>
      </c>
    </row>
    <row r="86" spans="1:12" s="63" customFormat="1" x14ac:dyDescent="0.25">
      <c r="A86" s="89" t="s">
        <v>6760</v>
      </c>
      <c r="B86" s="89" t="s">
        <v>6761</v>
      </c>
      <c r="C86" s="90" t="s">
        <v>5200</v>
      </c>
      <c r="D86" s="85">
        <v>10164.4</v>
      </c>
      <c r="E86" s="90">
        <v>1670.4</v>
      </c>
      <c r="F86" s="90">
        <v>0</v>
      </c>
      <c r="G86" s="90">
        <v>11834.8</v>
      </c>
      <c r="H86" s="90">
        <v>8131.52</v>
      </c>
      <c r="I86" s="90">
        <v>1694.0666666666666</v>
      </c>
      <c r="J86" s="90">
        <v>14230.16</v>
      </c>
      <c r="K86" s="90">
        <v>0</v>
      </c>
      <c r="L86" s="90">
        <v>24055.746666666666</v>
      </c>
    </row>
    <row r="87" spans="1:12" s="63" customFormat="1" x14ac:dyDescent="0.25">
      <c r="A87" s="89" t="s">
        <v>6819</v>
      </c>
      <c r="B87" s="89" t="s">
        <v>4417</v>
      </c>
      <c r="C87" s="90" t="s">
        <v>5200</v>
      </c>
      <c r="D87" s="85">
        <v>11209.85</v>
      </c>
      <c r="E87" s="90">
        <v>1670.4</v>
      </c>
      <c r="F87" s="90">
        <v>0</v>
      </c>
      <c r="G87" s="90">
        <v>12880.25</v>
      </c>
      <c r="H87" s="90">
        <v>8967.880000000001</v>
      </c>
      <c r="I87" s="90">
        <v>1868.3083333333334</v>
      </c>
      <c r="J87" s="90">
        <v>15693.79</v>
      </c>
      <c r="K87" s="90">
        <v>0</v>
      </c>
      <c r="L87" s="90">
        <v>26529.978333333336</v>
      </c>
    </row>
    <row r="88" spans="1:12" s="63" customFormat="1" x14ac:dyDescent="0.25">
      <c r="A88" s="89" t="s">
        <v>6811</v>
      </c>
      <c r="B88" s="89" t="s">
        <v>4538</v>
      </c>
      <c r="C88" s="90" t="s">
        <v>5200</v>
      </c>
      <c r="D88" s="85">
        <v>10164.4</v>
      </c>
      <c r="E88" s="90">
        <v>1670.4</v>
      </c>
      <c r="F88" s="90">
        <v>0</v>
      </c>
      <c r="G88" s="90">
        <v>11834.8</v>
      </c>
      <c r="H88" s="90">
        <v>8131.52</v>
      </c>
      <c r="I88" s="90">
        <v>1694.0666666666666</v>
      </c>
      <c r="J88" s="90">
        <v>14230.16</v>
      </c>
      <c r="K88" s="90">
        <v>0</v>
      </c>
      <c r="L88" s="90">
        <v>24055.746666666666</v>
      </c>
    </row>
    <row r="89" spans="1:12" s="63" customFormat="1" x14ac:dyDescent="0.25">
      <c r="B89" s="61"/>
      <c r="C89" s="61"/>
      <c r="D89" s="61"/>
      <c r="E89" s="61"/>
    </row>
    <row r="90" spans="1:12" s="63" customFormat="1" x14ac:dyDescent="0.25">
      <c r="A90" s="420" t="s">
        <v>6820</v>
      </c>
      <c r="B90" s="61"/>
      <c r="C90" s="61"/>
      <c r="D90" s="61"/>
      <c r="E90" s="61"/>
    </row>
  </sheetData>
  <mergeCells count="17">
    <mergeCell ref="A22:A23"/>
    <mergeCell ref="B22:B23"/>
    <mergeCell ref="C22:C23"/>
    <mergeCell ref="D22:G22"/>
    <mergeCell ref="H22:L22"/>
    <mergeCell ref="A21:D21"/>
    <mergeCell ref="A2:K2"/>
    <mergeCell ref="A3:K3"/>
    <mergeCell ref="A4:K4"/>
    <mergeCell ref="A5:K5"/>
    <mergeCell ref="A6:K6"/>
    <mergeCell ref="A7:B7"/>
    <mergeCell ref="A8:A9"/>
    <mergeCell ref="B8:B9"/>
    <mergeCell ref="C8:C9"/>
    <mergeCell ref="D8:G8"/>
    <mergeCell ref="H8:L8"/>
  </mergeCells>
  <printOptions horizontalCentered="1"/>
  <pageMargins left="0.7" right="0.7" top="0.75" bottom="0.75" header="0.31496062992125984" footer="0.31496062992125984"/>
  <pageSetup orientation="portrait" r:id="rId1"/>
  <headerFooter scaleWithDoc="0" alignWithMargins="0"/>
  <legacyDrawingHF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B807-945D-4196-9E04-2C578E552EB1}">
  <dimension ref="A1:EV138"/>
  <sheetViews>
    <sheetView showGridLines="0" zoomScale="90" zoomScaleNormal="90" workbookViewId="0">
      <selection activeCell="C15" sqref="C15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66" customWidth="1"/>
    <col min="3" max="3" width="18.6640625" style="423" customWidth="1"/>
    <col min="4" max="4" width="28.6640625" style="423" customWidth="1"/>
    <col min="5" max="6" width="20.6640625" style="423" customWidth="1"/>
    <col min="7" max="7" width="1.88671875" style="424" customWidth="1"/>
    <col min="8" max="8" width="36.88671875" style="226" bestFit="1" customWidth="1"/>
    <col min="9" max="9" width="12.6640625" style="226" bestFit="1" customWidth="1"/>
    <col min="10" max="152" width="11.44140625" style="226"/>
    <col min="153" max="16384" width="11.44140625" style="411"/>
  </cols>
  <sheetData>
    <row r="1" spans="1:7" x14ac:dyDescent="0.3">
      <c r="A1" s="360"/>
      <c r="B1" s="421"/>
      <c r="C1" s="422"/>
      <c r="D1" s="422"/>
      <c r="E1" s="422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6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421"/>
      <c r="C7" s="426"/>
      <c r="D7" s="426"/>
      <c r="E7" s="426"/>
    </row>
    <row r="8" spans="1:7" ht="1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ht="12.75" customHeight="1" x14ac:dyDescent="0.3">
      <c r="A9" s="758"/>
      <c r="B9" s="758"/>
      <c r="C9" s="759"/>
      <c r="D9" s="759"/>
      <c r="E9" s="428" t="s">
        <v>4295</v>
      </c>
      <c r="F9" s="428" t="s">
        <v>4296</v>
      </c>
    </row>
    <row r="11" spans="1:7" x14ac:dyDescent="0.3">
      <c r="A11" s="760" t="s">
        <v>4232</v>
      </c>
      <c r="B11" s="760" t="s">
        <v>4232</v>
      </c>
      <c r="C11" s="429"/>
      <c r="D11" s="426"/>
      <c r="E11" s="426"/>
      <c r="F11" s="426"/>
    </row>
    <row r="12" spans="1:7" s="379" customFormat="1" x14ac:dyDescent="0.3">
      <c r="A12" s="374" t="s">
        <v>6829</v>
      </c>
      <c r="B12" s="374" t="s">
        <v>4326</v>
      </c>
      <c r="C12" s="430">
        <v>1</v>
      </c>
      <c r="D12" s="430">
        <v>0</v>
      </c>
      <c r="E12" s="85">
        <v>80697.100000000006</v>
      </c>
      <c r="F12" s="85">
        <v>80697.100000000006</v>
      </c>
      <c r="G12" s="431"/>
    </row>
    <row r="13" spans="1:7" s="379" customFormat="1" x14ac:dyDescent="0.3">
      <c r="A13" s="374" t="s">
        <v>6830</v>
      </c>
      <c r="B13" s="374" t="s">
        <v>4381</v>
      </c>
      <c r="C13" s="430">
        <v>4</v>
      </c>
      <c r="D13" s="430">
        <v>0</v>
      </c>
      <c r="E13" s="85">
        <v>60587.5</v>
      </c>
      <c r="F13" s="85">
        <v>60587.5</v>
      </c>
      <c r="G13" s="431"/>
    </row>
    <row r="14" spans="1:7" s="379" customFormat="1" x14ac:dyDescent="0.3">
      <c r="A14" s="374" t="s">
        <v>6831</v>
      </c>
      <c r="B14" s="374" t="s">
        <v>6832</v>
      </c>
      <c r="C14" s="430">
        <v>3</v>
      </c>
      <c r="D14" s="430">
        <v>0</v>
      </c>
      <c r="E14" s="85">
        <v>50391.65</v>
      </c>
      <c r="F14" s="85">
        <v>50391.65</v>
      </c>
      <c r="G14" s="431"/>
    </row>
    <row r="15" spans="1:7" s="379" customFormat="1" x14ac:dyDescent="0.3">
      <c r="A15" s="374" t="s">
        <v>6833</v>
      </c>
      <c r="B15" s="374" t="s">
        <v>6834</v>
      </c>
      <c r="C15" s="430">
        <v>2</v>
      </c>
      <c r="D15" s="430">
        <v>0</v>
      </c>
      <c r="E15" s="85">
        <v>50391.65</v>
      </c>
      <c r="F15" s="85">
        <v>50391.65</v>
      </c>
      <c r="G15" s="431"/>
    </row>
    <row r="16" spans="1:7" s="379" customFormat="1" x14ac:dyDescent="0.3">
      <c r="A16" s="374" t="s">
        <v>6835</v>
      </c>
      <c r="B16" s="374" t="s">
        <v>5493</v>
      </c>
      <c r="C16" s="430">
        <v>15</v>
      </c>
      <c r="D16" s="430">
        <v>0</v>
      </c>
      <c r="E16" s="430">
        <v>42724.2</v>
      </c>
      <c r="F16" s="430">
        <v>42724.2</v>
      </c>
      <c r="G16" s="431"/>
    </row>
    <row r="17" spans="1:7" s="379" customFormat="1" x14ac:dyDescent="0.3">
      <c r="A17" s="374" t="s">
        <v>6835</v>
      </c>
      <c r="B17" s="374" t="s">
        <v>5494</v>
      </c>
      <c r="C17" s="430">
        <v>6</v>
      </c>
      <c r="D17" s="430">
        <v>0</v>
      </c>
      <c r="E17" s="430">
        <v>35248.050000000003</v>
      </c>
      <c r="F17" s="430">
        <v>35248.050000000003</v>
      </c>
      <c r="G17" s="431"/>
    </row>
    <row r="18" spans="1:7" s="379" customFormat="1" x14ac:dyDescent="0.3">
      <c r="A18" s="374" t="s">
        <v>6836</v>
      </c>
      <c r="B18" s="374" t="s">
        <v>6837</v>
      </c>
      <c r="C18" s="430">
        <v>13</v>
      </c>
      <c r="D18" s="430">
        <v>0</v>
      </c>
      <c r="E18" s="85">
        <v>35248.050000000003</v>
      </c>
      <c r="F18" s="85">
        <v>35248.050000000003</v>
      </c>
      <c r="G18" s="431"/>
    </row>
    <row r="19" spans="1:7" s="379" customFormat="1" x14ac:dyDescent="0.3">
      <c r="A19" s="374" t="s">
        <v>6838</v>
      </c>
      <c r="B19" s="374" t="s">
        <v>6752</v>
      </c>
      <c r="C19" s="430">
        <v>5</v>
      </c>
      <c r="D19" s="430">
        <v>0</v>
      </c>
      <c r="E19" s="85">
        <v>24992.65</v>
      </c>
      <c r="F19" s="85">
        <v>30342.35</v>
      </c>
      <c r="G19" s="431"/>
    </row>
    <row r="20" spans="1:7" s="379" customFormat="1" x14ac:dyDescent="0.3">
      <c r="A20" s="374" t="s">
        <v>6839</v>
      </c>
      <c r="B20" s="374" t="s">
        <v>6750</v>
      </c>
      <c r="C20" s="430">
        <v>11</v>
      </c>
      <c r="D20" s="430">
        <v>0</v>
      </c>
      <c r="E20" s="85">
        <v>22401.5</v>
      </c>
      <c r="F20" s="85">
        <v>27207.45</v>
      </c>
      <c r="G20" s="431"/>
    </row>
    <row r="21" spans="1:7" s="379" customFormat="1" x14ac:dyDescent="0.3">
      <c r="A21" s="374" t="s">
        <v>6840</v>
      </c>
      <c r="B21" s="374" t="s">
        <v>6748</v>
      </c>
      <c r="C21" s="430">
        <v>45</v>
      </c>
      <c r="D21" s="430">
        <v>0</v>
      </c>
      <c r="E21" s="85">
        <v>20090.599999999999</v>
      </c>
      <c r="F21" s="85">
        <v>24398.6</v>
      </c>
      <c r="G21" s="431"/>
    </row>
    <row r="22" spans="1:7" s="379" customFormat="1" x14ac:dyDescent="0.3">
      <c r="A22" s="374" t="s">
        <v>6841</v>
      </c>
      <c r="B22" s="374" t="s">
        <v>6842</v>
      </c>
      <c r="C22" s="430">
        <v>4</v>
      </c>
      <c r="D22" s="430">
        <v>0</v>
      </c>
      <c r="E22" s="430">
        <v>23299.55</v>
      </c>
      <c r="F22" s="430">
        <v>28189.200000000001</v>
      </c>
      <c r="G22" s="431"/>
    </row>
    <row r="23" spans="1:7" s="379" customFormat="1" x14ac:dyDescent="0.3">
      <c r="A23" s="374" t="s">
        <v>6841</v>
      </c>
      <c r="B23" s="374" t="s">
        <v>6843</v>
      </c>
      <c r="C23" s="430">
        <v>7</v>
      </c>
      <c r="D23" s="430">
        <v>0</v>
      </c>
      <c r="E23" s="430">
        <v>20260.400000000001</v>
      </c>
      <c r="F23" s="430">
        <v>24512.2</v>
      </c>
      <c r="G23" s="431"/>
    </row>
    <row r="24" spans="1:7" s="379" customFormat="1" x14ac:dyDescent="0.3">
      <c r="A24" s="374" t="s">
        <v>6844</v>
      </c>
      <c r="B24" s="374" t="s">
        <v>6845</v>
      </c>
      <c r="C24" s="430">
        <v>10</v>
      </c>
      <c r="D24" s="430">
        <v>0</v>
      </c>
      <c r="E24" s="85">
        <v>21302.799999999999</v>
      </c>
      <c r="F24" s="85">
        <v>25880.05</v>
      </c>
      <c r="G24" s="431"/>
    </row>
    <row r="25" spans="1:7" s="379" customFormat="1" x14ac:dyDescent="0.3">
      <c r="A25" s="374" t="s">
        <v>6846</v>
      </c>
      <c r="B25" s="374" t="s">
        <v>6847</v>
      </c>
      <c r="C25" s="430">
        <v>6</v>
      </c>
      <c r="D25" s="430">
        <v>0</v>
      </c>
      <c r="E25" s="85">
        <v>19096.36</v>
      </c>
      <c r="F25" s="85">
        <v>23197.8</v>
      </c>
      <c r="G25" s="431"/>
    </row>
    <row r="26" spans="1:7" s="379" customFormat="1" x14ac:dyDescent="0.3">
      <c r="A26" s="432"/>
      <c r="B26" s="433" t="s">
        <v>4299</v>
      </c>
      <c r="C26" s="173">
        <f>SUM(C12:C25)</f>
        <v>132</v>
      </c>
      <c r="D26" s="173">
        <v>0</v>
      </c>
      <c r="E26" s="378"/>
      <c r="F26" s="378"/>
      <c r="G26" s="372"/>
    </row>
    <row r="27" spans="1:7" s="379" customFormat="1" x14ac:dyDescent="0.3">
      <c r="A27" s="380"/>
      <c r="B27" s="434"/>
      <c r="C27" s="381"/>
      <c r="D27" s="381"/>
      <c r="E27" s="381"/>
      <c r="F27" s="381"/>
      <c r="G27" s="372"/>
    </row>
    <row r="28" spans="1:7" s="379" customFormat="1" x14ac:dyDescent="0.3">
      <c r="A28" s="660" t="s">
        <v>4233</v>
      </c>
      <c r="B28" s="660" t="s">
        <v>4233</v>
      </c>
      <c r="C28" s="381"/>
      <c r="D28" s="381"/>
      <c r="E28" s="381"/>
      <c r="F28" s="381"/>
      <c r="G28" s="372"/>
    </row>
    <row r="29" spans="1:7" x14ac:dyDescent="0.3">
      <c r="A29" s="374" t="s">
        <v>6757</v>
      </c>
      <c r="B29" s="374" t="s">
        <v>6848</v>
      </c>
      <c r="C29" s="430">
        <v>27</v>
      </c>
      <c r="D29" s="430">
        <v>0</v>
      </c>
      <c r="E29" s="430">
        <v>11498</v>
      </c>
      <c r="F29" s="430">
        <v>11741.95</v>
      </c>
      <c r="G29" s="431"/>
    </row>
    <row r="30" spans="1:7" x14ac:dyDescent="0.3">
      <c r="A30" s="374" t="s">
        <v>6757</v>
      </c>
      <c r="B30" s="374" t="s">
        <v>6849</v>
      </c>
      <c r="C30" s="430">
        <v>18</v>
      </c>
      <c r="D30" s="430">
        <v>0</v>
      </c>
      <c r="E30" s="430">
        <v>10739.1</v>
      </c>
      <c r="F30" s="430">
        <v>10739.1</v>
      </c>
      <c r="G30" s="431"/>
    </row>
    <row r="31" spans="1:7" x14ac:dyDescent="0.3">
      <c r="A31" s="370" t="s">
        <v>6850</v>
      </c>
      <c r="B31" s="370" t="s">
        <v>6851</v>
      </c>
      <c r="C31" s="430">
        <v>36</v>
      </c>
      <c r="D31" s="430">
        <v>0</v>
      </c>
      <c r="E31" s="430">
        <v>12943</v>
      </c>
      <c r="F31" s="430">
        <v>12943</v>
      </c>
      <c r="G31" s="431"/>
    </row>
    <row r="32" spans="1:7" x14ac:dyDescent="0.3">
      <c r="A32" s="370" t="s">
        <v>6850</v>
      </c>
      <c r="B32" s="370" t="s">
        <v>6852</v>
      </c>
      <c r="C32" s="430">
        <v>1</v>
      </c>
      <c r="D32" s="430">
        <v>0</v>
      </c>
      <c r="E32" s="430">
        <v>12943</v>
      </c>
      <c r="F32" s="430">
        <v>12943</v>
      </c>
      <c r="G32" s="431"/>
    </row>
    <row r="33" spans="1:7" x14ac:dyDescent="0.3">
      <c r="A33" s="370" t="s">
        <v>6850</v>
      </c>
      <c r="B33" s="370" t="s">
        <v>6853</v>
      </c>
      <c r="C33" s="430">
        <v>33</v>
      </c>
      <c r="D33" s="430">
        <v>0</v>
      </c>
      <c r="E33" s="430">
        <v>10778.7</v>
      </c>
      <c r="F33" s="430">
        <v>10778.7</v>
      </c>
      <c r="G33" s="431"/>
    </row>
    <row r="34" spans="1:7" x14ac:dyDescent="0.3">
      <c r="A34" s="370" t="s">
        <v>6854</v>
      </c>
      <c r="B34" s="370" t="s">
        <v>6855</v>
      </c>
      <c r="C34" s="430">
        <v>8</v>
      </c>
      <c r="D34" s="430">
        <v>0</v>
      </c>
      <c r="E34" s="430">
        <v>11741.95</v>
      </c>
      <c r="F34" s="430">
        <v>11741.95</v>
      </c>
      <c r="G34" s="431"/>
    </row>
    <row r="35" spans="1:7" x14ac:dyDescent="0.3">
      <c r="A35" s="370" t="s">
        <v>6854</v>
      </c>
      <c r="B35" s="370" t="s">
        <v>6856</v>
      </c>
      <c r="C35" s="430">
        <v>16</v>
      </c>
      <c r="D35" s="430">
        <v>0</v>
      </c>
      <c r="E35" s="430">
        <v>9773.4500000000007</v>
      </c>
      <c r="F35" s="430">
        <v>11498</v>
      </c>
      <c r="G35" s="431"/>
    </row>
    <row r="36" spans="1:7" x14ac:dyDescent="0.3">
      <c r="A36" s="370" t="s">
        <v>6854</v>
      </c>
      <c r="B36" s="370" t="s">
        <v>6857</v>
      </c>
      <c r="C36" s="430">
        <v>1</v>
      </c>
      <c r="D36" s="430">
        <v>0</v>
      </c>
      <c r="E36" s="430">
        <v>9585.9</v>
      </c>
      <c r="F36" s="430">
        <v>9585.9</v>
      </c>
      <c r="G36" s="431"/>
    </row>
    <row r="37" spans="1:7" x14ac:dyDescent="0.3">
      <c r="A37" s="370" t="s">
        <v>6858</v>
      </c>
      <c r="B37" s="370" t="s">
        <v>6859</v>
      </c>
      <c r="C37" s="430">
        <v>60</v>
      </c>
      <c r="D37" s="430">
        <v>0</v>
      </c>
      <c r="E37" s="430">
        <v>11741.95</v>
      </c>
      <c r="F37" s="430">
        <v>11741.95</v>
      </c>
      <c r="G37" s="431"/>
    </row>
    <row r="38" spans="1:7" ht="16.5" customHeight="1" x14ac:dyDescent="0.3">
      <c r="A38" s="370" t="s">
        <v>6858</v>
      </c>
      <c r="B38" s="370" t="s">
        <v>6860</v>
      </c>
      <c r="C38" s="430">
        <v>77</v>
      </c>
      <c r="D38" s="430">
        <v>0</v>
      </c>
      <c r="E38" s="430">
        <v>9773.4500000000007</v>
      </c>
      <c r="F38" s="430">
        <v>9773.4500000000007</v>
      </c>
      <c r="G38" s="431"/>
    </row>
    <row r="39" spans="1:7" x14ac:dyDescent="0.3">
      <c r="A39" s="370" t="s">
        <v>6861</v>
      </c>
      <c r="B39" s="370" t="s">
        <v>6862</v>
      </c>
      <c r="C39" s="430">
        <v>7</v>
      </c>
      <c r="D39" s="430">
        <v>0</v>
      </c>
      <c r="E39" s="430">
        <v>10358.200000000001</v>
      </c>
      <c r="F39" s="430">
        <v>10358.200000000001</v>
      </c>
      <c r="G39" s="431"/>
    </row>
    <row r="40" spans="1:7" ht="15.75" customHeight="1" x14ac:dyDescent="0.3">
      <c r="A40" s="370" t="s">
        <v>6861</v>
      </c>
      <c r="B40" s="370" t="s">
        <v>6863</v>
      </c>
      <c r="C40" s="430">
        <v>5</v>
      </c>
      <c r="D40" s="430">
        <v>0</v>
      </c>
      <c r="E40" s="430">
        <v>10432.549999999999</v>
      </c>
      <c r="F40" s="430">
        <v>10432.549999999999</v>
      </c>
      <c r="G40" s="431"/>
    </row>
    <row r="41" spans="1:7" x14ac:dyDescent="0.3">
      <c r="A41" s="370" t="s">
        <v>6812</v>
      </c>
      <c r="B41" s="370" t="s">
        <v>6864</v>
      </c>
      <c r="C41" s="430">
        <v>6</v>
      </c>
      <c r="D41" s="430">
        <v>0</v>
      </c>
      <c r="E41" s="430">
        <v>11741.95</v>
      </c>
      <c r="F41" s="430">
        <v>11741.95</v>
      </c>
      <c r="G41" s="431"/>
    </row>
    <row r="42" spans="1:7" x14ac:dyDescent="0.3">
      <c r="A42" s="370" t="s">
        <v>6812</v>
      </c>
      <c r="B42" s="370" t="s">
        <v>6865</v>
      </c>
      <c r="C42" s="430">
        <v>9</v>
      </c>
      <c r="D42" s="430">
        <v>0</v>
      </c>
      <c r="E42" s="430">
        <v>9773.4500000000007</v>
      </c>
      <c r="F42" s="430">
        <v>9773.4500000000007</v>
      </c>
      <c r="G42" s="431"/>
    </row>
    <row r="43" spans="1:7" x14ac:dyDescent="0.3">
      <c r="A43" s="370" t="s">
        <v>6812</v>
      </c>
      <c r="B43" s="370" t="s">
        <v>6866</v>
      </c>
      <c r="C43" s="430">
        <v>1</v>
      </c>
      <c r="D43" s="430">
        <v>0</v>
      </c>
      <c r="E43" s="430">
        <v>9585.9500000000007</v>
      </c>
      <c r="F43" s="430">
        <v>9585.9500000000007</v>
      </c>
      <c r="G43" s="431"/>
    </row>
    <row r="44" spans="1:7" x14ac:dyDescent="0.3">
      <c r="A44" s="370" t="s">
        <v>6810</v>
      </c>
      <c r="B44" s="370" t="s">
        <v>6867</v>
      </c>
      <c r="C44" s="430">
        <v>2</v>
      </c>
      <c r="D44" s="430">
        <v>0</v>
      </c>
      <c r="E44" s="85">
        <v>11741.95</v>
      </c>
      <c r="F44" s="85">
        <v>11741.95</v>
      </c>
      <c r="G44" s="431"/>
    </row>
    <row r="45" spans="1:7" x14ac:dyDescent="0.3">
      <c r="A45" s="370" t="s">
        <v>6868</v>
      </c>
      <c r="B45" s="370" t="s">
        <v>6869</v>
      </c>
      <c r="C45" s="430">
        <v>27</v>
      </c>
      <c r="D45" s="430">
        <v>0</v>
      </c>
      <c r="E45" s="430">
        <v>11741.95</v>
      </c>
      <c r="F45" s="430">
        <v>11741.95</v>
      </c>
      <c r="G45" s="431"/>
    </row>
    <row r="46" spans="1:7" x14ac:dyDescent="0.3">
      <c r="A46" s="370" t="s">
        <v>6868</v>
      </c>
      <c r="B46" s="370" t="s">
        <v>6870</v>
      </c>
      <c r="C46" s="430">
        <v>10</v>
      </c>
      <c r="D46" s="430">
        <v>0</v>
      </c>
      <c r="E46" s="430">
        <v>9282.35</v>
      </c>
      <c r="F46" s="430">
        <v>9282.35</v>
      </c>
      <c r="G46" s="431"/>
    </row>
    <row r="47" spans="1:7" x14ac:dyDescent="0.3">
      <c r="A47" s="370" t="s">
        <v>6868</v>
      </c>
      <c r="B47" s="370" t="s">
        <v>6871</v>
      </c>
      <c r="C47" s="430">
        <v>31</v>
      </c>
      <c r="D47" s="430">
        <v>0</v>
      </c>
      <c r="E47" s="430">
        <v>9773.4500000000007</v>
      </c>
      <c r="F47" s="430">
        <v>9773.4500000000007</v>
      </c>
      <c r="G47" s="431"/>
    </row>
    <row r="48" spans="1:7" x14ac:dyDescent="0.3">
      <c r="A48" s="370" t="s">
        <v>6868</v>
      </c>
      <c r="B48" s="370" t="s">
        <v>6872</v>
      </c>
      <c r="C48" s="430">
        <v>1</v>
      </c>
      <c r="D48" s="430">
        <v>0</v>
      </c>
      <c r="E48" s="430">
        <v>9585.9500000000007</v>
      </c>
      <c r="F48" s="430">
        <v>9585.9500000000007</v>
      </c>
      <c r="G48" s="431"/>
    </row>
    <row r="49" spans="1:7" x14ac:dyDescent="0.3">
      <c r="A49" s="370" t="s">
        <v>6868</v>
      </c>
      <c r="B49" s="370" t="s">
        <v>6873</v>
      </c>
      <c r="C49" s="430">
        <v>26</v>
      </c>
      <c r="D49" s="430">
        <v>0</v>
      </c>
      <c r="E49" s="430">
        <v>7740.85</v>
      </c>
      <c r="F49" s="430">
        <v>7740.85</v>
      </c>
      <c r="G49" s="431"/>
    </row>
    <row r="50" spans="1:7" x14ac:dyDescent="0.3">
      <c r="A50" s="370" t="s">
        <v>6763</v>
      </c>
      <c r="B50" s="370" t="s">
        <v>6764</v>
      </c>
      <c r="C50" s="430">
        <v>7</v>
      </c>
      <c r="D50" s="430">
        <v>0</v>
      </c>
      <c r="E50" s="85">
        <v>18146.45</v>
      </c>
      <c r="F50" s="85">
        <v>18146.45</v>
      </c>
      <c r="G50" s="431"/>
    </row>
    <row r="51" spans="1:7" x14ac:dyDescent="0.3">
      <c r="A51" s="370" t="s">
        <v>6818</v>
      </c>
      <c r="B51" s="370" t="s">
        <v>6874</v>
      </c>
      <c r="C51" s="430">
        <v>2</v>
      </c>
      <c r="D51" s="430">
        <v>0</v>
      </c>
      <c r="E51" s="430">
        <v>11741.95</v>
      </c>
      <c r="F51" s="430">
        <v>11741.95</v>
      </c>
      <c r="G51" s="431"/>
    </row>
    <row r="52" spans="1:7" x14ac:dyDescent="0.3">
      <c r="A52" s="370" t="s">
        <v>6818</v>
      </c>
      <c r="B52" s="370" t="s">
        <v>6875</v>
      </c>
      <c r="C52" s="430">
        <v>5</v>
      </c>
      <c r="D52" s="430">
        <v>0</v>
      </c>
      <c r="E52" s="430">
        <v>10629.8</v>
      </c>
      <c r="F52" s="430">
        <v>10629.8</v>
      </c>
      <c r="G52" s="431"/>
    </row>
    <row r="53" spans="1:7" x14ac:dyDescent="0.3">
      <c r="A53" s="370" t="s">
        <v>6818</v>
      </c>
      <c r="B53" s="370" t="s">
        <v>6876</v>
      </c>
      <c r="C53" s="430">
        <v>8</v>
      </c>
      <c r="D53" s="430">
        <v>0</v>
      </c>
      <c r="E53" s="430">
        <v>9773.4500000000007</v>
      </c>
      <c r="F53" s="430">
        <v>9773.4500000000007</v>
      </c>
      <c r="G53" s="431"/>
    </row>
    <row r="54" spans="1:7" x14ac:dyDescent="0.3">
      <c r="A54" s="370" t="s">
        <v>6877</v>
      </c>
      <c r="B54" s="370" t="s">
        <v>6878</v>
      </c>
      <c r="C54" s="430">
        <v>8</v>
      </c>
      <c r="D54" s="430">
        <v>0</v>
      </c>
      <c r="E54" s="430">
        <v>11351.75</v>
      </c>
      <c r="F54" s="430">
        <v>11351.75</v>
      </c>
      <c r="G54" s="431"/>
    </row>
    <row r="55" spans="1:7" x14ac:dyDescent="0.3">
      <c r="A55" s="370" t="s">
        <v>6877</v>
      </c>
      <c r="B55" s="370" t="s">
        <v>6879</v>
      </c>
      <c r="C55" s="430">
        <v>1</v>
      </c>
      <c r="D55" s="430">
        <v>0</v>
      </c>
      <c r="E55" s="430">
        <v>11175.25</v>
      </c>
      <c r="F55" s="430">
        <v>11175.25</v>
      </c>
      <c r="G55" s="431"/>
    </row>
    <row r="56" spans="1:7" x14ac:dyDescent="0.3">
      <c r="A56" s="374" t="s">
        <v>6877</v>
      </c>
      <c r="B56" s="374" t="s">
        <v>6880</v>
      </c>
      <c r="C56" s="430">
        <v>12</v>
      </c>
      <c r="D56" s="430">
        <v>0</v>
      </c>
      <c r="E56" s="430">
        <v>9451.0499999999993</v>
      </c>
      <c r="F56" s="430">
        <v>9451.0499999999993</v>
      </c>
      <c r="G56" s="431"/>
    </row>
    <row r="57" spans="1:7" x14ac:dyDescent="0.3">
      <c r="A57" s="370" t="s">
        <v>6881</v>
      </c>
      <c r="B57" s="370" t="s">
        <v>6882</v>
      </c>
      <c r="C57" s="430">
        <v>27</v>
      </c>
      <c r="D57" s="430">
        <v>0</v>
      </c>
      <c r="E57" s="430">
        <v>18146.45</v>
      </c>
      <c r="F57" s="430">
        <v>18146.45</v>
      </c>
      <c r="G57" s="431"/>
    </row>
    <row r="58" spans="1:7" x14ac:dyDescent="0.3">
      <c r="A58" s="370" t="s">
        <v>6881</v>
      </c>
      <c r="B58" s="370" t="s">
        <v>6883</v>
      </c>
      <c r="C58" s="430">
        <v>1</v>
      </c>
      <c r="D58" s="430">
        <v>0</v>
      </c>
      <c r="E58" s="430">
        <v>17776.349999999999</v>
      </c>
      <c r="F58" s="430">
        <v>17776.349999999999</v>
      </c>
      <c r="G58" s="431"/>
    </row>
    <row r="59" spans="1:7" x14ac:dyDescent="0.3">
      <c r="A59" s="370" t="s">
        <v>6884</v>
      </c>
      <c r="B59" s="370" t="s">
        <v>6885</v>
      </c>
      <c r="C59" s="430">
        <v>2</v>
      </c>
      <c r="D59" s="430">
        <v>0</v>
      </c>
      <c r="E59" s="85">
        <v>12943</v>
      </c>
      <c r="F59" s="85">
        <v>12943</v>
      </c>
      <c r="G59" s="431"/>
    </row>
    <row r="60" spans="1:7" ht="19.95" customHeight="1" x14ac:dyDescent="0.3">
      <c r="A60" s="370" t="s">
        <v>6772</v>
      </c>
      <c r="B60" s="370" t="s">
        <v>6773</v>
      </c>
      <c r="C60" s="430">
        <v>1</v>
      </c>
      <c r="D60" s="430">
        <v>0</v>
      </c>
      <c r="E60" s="85">
        <v>14793.55</v>
      </c>
      <c r="F60" s="85">
        <v>14793.55</v>
      </c>
      <c r="G60" s="431"/>
    </row>
    <row r="61" spans="1:7" x14ac:dyDescent="0.3">
      <c r="A61" s="370" t="s">
        <v>6770</v>
      </c>
      <c r="B61" s="370" t="s">
        <v>6886</v>
      </c>
      <c r="C61" s="430">
        <v>13</v>
      </c>
      <c r="D61" s="430">
        <v>0</v>
      </c>
      <c r="E61" s="430">
        <v>11185.2</v>
      </c>
      <c r="F61" s="430">
        <v>11185.2</v>
      </c>
      <c r="G61" s="431"/>
    </row>
    <row r="62" spans="1:7" x14ac:dyDescent="0.3">
      <c r="A62" s="370" t="s">
        <v>6770</v>
      </c>
      <c r="B62" s="370" t="s">
        <v>6887</v>
      </c>
      <c r="C62" s="430">
        <v>2</v>
      </c>
      <c r="D62" s="430">
        <v>0</v>
      </c>
      <c r="E62" s="430">
        <v>10182.35</v>
      </c>
      <c r="F62" s="430">
        <v>10182.35</v>
      </c>
      <c r="G62" s="431"/>
    </row>
    <row r="63" spans="1:7" x14ac:dyDescent="0.3">
      <c r="A63" s="370" t="s">
        <v>6770</v>
      </c>
      <c r="B63" s="370" t="s">
        <v>6888</v>
      </c>
      <c r="C63" s="430">
        <v>17</v>
      </c>
      <c r="D63" s="430">
        <v>0</v>
      </c>
      <c r="E63" s="430">
        <v>9328.4</v>
      </c>
      <c r="F63" s="430">
        <v>9328.4</v>
      </c>
      <c r="G63" s="431"/>
    </row>
    <row r="64" spans="1:7" ht="19.5" customHeight="1" x14ac:dyDescent="0.3">
      <c r="A64" s="370" t="s">
        <v>6770</v>
      </c>
      <c r="B64" s="370" t="s">
        <v>6889</v>
      </c>
      <c r="C64" s="430">
        <v>1</v>
      </c>
      <c r="D64" s="430">
        <v>0</v>
      </c>
      <c r="E64" s="430">
        <v>8485</v>
      </c>
      <c r="F64" s="430">
        <v>8485</v>
      </c>
      <c r="G64" s="431"/>
    </row>
    <row r="65" spans="1:7" x14ac:dyDescent="0.3">
      <c r="A65" s="370" t="s">
        <v>6770</v>
      </c>
      <c r="B65" s="370" t="s">
        <v>6890</v>
      </c>
      <c r="C65" s="430">
        <v>1</v>
      </c>
      <c r="D65" s="430">
        <v>0</v>
      </c>
      <c r="E65" s="430">
        <v>8324.2999999999993</v>
      </c>
      <c r="F65" s="430">
        <v>8324.2999999999993</v>
      </c>
      <c r="G65" s="431"/>
    </row>
    <row r="66" spans="1:7" ht="15.75" customHeight="1" x14ac:dyDescent="0.3">
      <c r="A66" s="370" t="s">
        <v>6891</v>
      </c>
      <c r="B66" s="370" t="s">
        <v>6892</v>
      </c>
      <c r="C66" s="430">
        <v>1</v>
      </c>
      <c r="D66" s="430">
        <v>0</v>
      </c>
      <c r="E66" s="85">
        <v>11741.95</v>
      </c>
      <c r="F66" s="85">
        <v>11741.95</v>
      </c>
      <c r="G66" s="431"/>
    </row>
    <row r="67" spans="1:7" ht="24" customHeight="1" x14ac:dyDescent="0.3">
      <c r="A67" s="370" t="s">
        <v>6893</v>
      </c>
      <c r="B67" s="370" t="s">
        <v>6894</v>
      </c>
      <c r="C67" s="430">
        <v>1</v>
      </c>
      <c r="D67" s="430">
        <v>0</v>
      </c>
      <c r="E67" s="85">
        <v>10784.75</v>
      </c>
      <c r="F67" s="85">
        <v>10784.75</v>
      </c>
      <c r="G67" s="431"/>
    </row>
    <row r="68" spans="1:7" x14ac:dyDescent="0.3">
      <c r="A68" s="370" t="s">
        <v>6760</v>
      </c>
      <c r="B68" s="370" t="s">
        <v>6895</v>
      </c>
      <c r="C68" s="430">
        <v>14</v>
      </c>
      <c r="D68" s="430">
        <v>0</v>
      </c>
      <c r="E68" s="430">
        <v>11741.95</v>
      </c>
      <c r="F68" s="430">
        <v>11741.95</v>
      </c>
      <c r="G68" s="431"/>
    </row>
    <row r="69" spans="1:7" x14ac:dyDescent="0.3">
      <c r="A69" s="370" t="s">
        <v>6760</v>
      </c>
      <c r="B69" s="370" t="s">
        <v>6896</v>
      </c>
      <c r="C69" s="430">
        <v>3</v>
      </c>
      <c r="D69" s="430">
        <v>0</v>
      </c>
      <c r="E69" s="430">
        <v>11351.75</v>
      </c>
      <c r="F69" s="430">
        <v>11351.75</v>
      </c>
      <c r="G69" s="431"/>
    </row>
    <row r="70" spans="1:7" x14ac:dyDescent="0.3">
      <c r="A70" s="370" t="s">
        <v>6760</v>
      </c>
      <c r="B70" s="370" t="s">
        <v>6897</v>
      </c>
      <c r="C70" s="430">
        <v>1</v>
      </c>
      <c r="D70" s="430">
        <v>0</v>
      </c>
      <c r="E70" s="430">
        <v>5870.95</v>
      </c>
      <c r="F70" s="430">
        <v>5870.95</v>
      </c>
      <c r="G70" s="431"/>
    </row>
    <row r="71" spans="1:7" x14ac:dyDescent="0.3">
      <c r="A71" s="370" t="s">
        <v>6760</v>
      </c>
      <c r="B71" s="370" t="s">
        <v>6898</v>
      </c>
      <c r="C71" s="430">
        <v>26</v>
      </c>
      <c r="D71" s="430">
        <v>0</v>
      </c>
      <c r="E71" s="430">
        <v>9585.9500000000007</v>
      </c>
      <c r="F71" s="430">
        <v>9773.4500000000007</v>
      </c>
      <c r="G71" s="431"/>
    </row>
    <row r="72" spans="1:7" x14ac:dyDescent="0.3">
      <c r="A72" s="370" t="s">
        <v>6760</v>
      </c>
      <c r="B72" s="370" t="s">
        <v>6899</v>
      </c>
      <c r="C72" s="430">
        <v>4</v>
      </c>
      <c r="D72" s="430">
        <v>0</v>
      </c>
      <c r="E72" s="430">
        <v>9426.2999999999993</v>
      </c>
      <c r="F72" s="430">
        <v>9426.2999999999993</v>
      </c>
      <c r="G72" s="431"/>
    </row>
    <row r="73" spans="1:7" x14ac:dyDescent="0.3">
      <c r="A73" s="370" t="s">
        <v>6767</v>
      </c>
      <c r="B73" s="370" t="s">
        <v>6900</v>
      </c>
      <c r="C73" s="430">
        <v>94</v>
      </c>
      <c r="D73" s="430">
        <v>0</v>
      </c>
      <c r="E73" s="430">
        <v>15824.45</v>
      </c>
      <c r="F73" s="430">
        <v>15824.45</v>
      </c>
      <c r="G73" s="431"/>
    </row>
    <row r="74" spans="1:7" x14ac:dyDescent="0.3">
      <c r="A74" s="370" t="s">
        <v>6767</v>
      </c>
      <c r="B74" s="370" t="s">
        <v>6901</v>
      </c>
      <c r="C74" s="430">
        <v>3</v>
      </c>
      <c r="D74" s="430">
        <v>0</v>
      </c>
      <c r="E74" s="430">
        <v>15512.55</v>
      </c>
      <c r="F74" s="430">
        <v>15512.55</v>
      </c>
      <c r="G74" s="431"/>
    </row>
    <row r="75" spans="1:7" x14ac:dyDescent="0.3">
      <c r="A75" s="370" t="s">
        <v>6767</v>
      </c>
      <c r="B75" s="370" t="s">
        <v>6902</v>
      </c>
      <c r="C75" s="430">
        <v>47</v>
      </c>
      <c r="D75" s="430">
        <v>0</v>
      </c>
      <c r="E75" s="430">
        <v>13334.65</v>
      </c>
      <c r="F75" s="430">
        <v>13334.65</v>
      </c>
      <c r="G75" s="431"/>
    </row>
    <row r="76" spans="1:7" x14ac:dyDescent="0.3">
      <c r="A76" s="370" t="s">
        <v>6903</v>
      </c>
      <c r="B76" s="370" t="s">
        <v>6904</v>
      </c>
      <c r="C76" s="430">
        <v>60</v>
      </c>
      <c r="D76" s="430">
        <v>0</v>
      </c>
      <c r="E76" s="430">
        <v>12340.3</v>
      </c>
      <c r="F76" s="430">
        <v>12340.3</v>
      </c>
      <c r="G76" s="431"/>
    </row>
    <row r="77" spans="1:7" x14ac:dyDescent="0.3">
      <c r="A77" s="370" t="s">
        <v>6903</v>
      </c>
      <c r="B77" s="370" t="s">
        <v>6905</v>
      </c>
      <c r="C77" s="430">
        <v>2</v>
      </c>
      <c r="D77" s="430">
        <v>0</v>
      </c>
      <c r="E77" s="430">
        <v>12084.95</v>
      </c>
      <c r="F77" s="430">
        <v>12084.95</v>
      </c>
      <c r="G77" s="431"/>
    </row>
    <row r="78" spans="1:7" x14ac:dyDescent="0.3">
      <c r="A78" s="370" t="s">
        <v>6903</v>
      </c>
      <c r="B78" s="370" t="s">
        <v>6906</v>
      </c>
      <c r="C78" s="430">
        <v>62</v>
      </c>
      <c r="D78" s="430">
        <v>0</v>
      </c>
      <c r="E78" s="430">
        <v>10277.75</v>
      </c>
      <c r="F78" s="430">
        <v>10277.75</v>
      </c>
      <c r="G78" s="431"/>
    </row>
    <row r="79" spans="1:7" x14ac:dyDescent="0.3">
      <c r="A79" s="370" t="s">
        <v>6903</v>
      </c>
      <c r="B79" s="370" t="s">
        <v>6907</v>
      </c>
      <c r="C79" s="430">
        <v>28</v>
      </c>
      <c r="D79" s="430">
        <v>0</v>
      </c>
      <c r="E79" s="430">
        <v>9773.4500000000007</v>
      </c>
      <c r="F79" s="430">
        <v>9773.4500000000007</v>
      </c>
      <c r="G79" s="431"/>
    </row>
    <row r="80" spans="1:7" x14ac:dyDescent="0.3">
      <c r="A80" s="370" t="s">
        <v>6903</v>
      </c>
      <c r="B80" s="370" t="s">
        <v>6908</v>
      </c>
      <c r="C80" s="430">
        <v>19</v>
      </c>
      <c r="D80" s="430">
        <v>0</v>
      </c>
      <c r="E80" s="430">
        <v>8518.0499999999993</v>
      </c>
      <c r="F80" s="430">
        <v>8518.0499999999993</v>
      </c>
      <c r="G80" s="431"/>
    </row>
    <row r="81" spans="1:7" x14ac:dyDescent="0.3">
      <c r="A81" s="370" t="s">
        <v>6811</v>
      </c>
      <c r="B81" s="370" t="s">
        <v>6909</v>
      </c>
      <c r="C81" s="430">
        <v>39</v>
      </c>
      <c r="D81" s="430">
        <v>0</v>
      </c>
      <c r="E81" s="430">
        <v>11741.95</v>
      </c>
      <c r="F81" s="430">
        <v>11741.95</v>
      </c>
      <c r="G81" s="431"/>
    </row>
    <row r="82" spans="1:7" x14ac:dyDescent="0.3">
      <c r="A82" s="370" t="s">
        <v>6811</v>
      </c>
      <c r="B82" s="370" t="s">
        <v>6910</v>
      </c>
      <c r="C82" s="430">
        <v>2</v>
      </c>
      <c r="D82" s="430">
        <v>0</v>
      </c>
      <c r="E82" s="430">
        <v>11498</v>
      </c>
      <c r="F82" s="430">
        <v>11498</v>
      </c>
      <c r="G82" s="431"/>
    </row>
    <row r="83" spans="1:7" x14ac:dyDescent="0.3">
      <c r="A83" s="370" t="s">
        <v>6811</v>
      </c>
      <c r="B83" s="370" t="s">
        <v>6911</v>
      </c>
      <c r="C83" s="430">
        <v>9</v>
      </c>
      <c r="D83" s="430">
        <v>0</v>
      </c>
      <c r="E83" s="430">
        <v>11351.75</v>
      </c>
      <c r="F83" s="430">
        <v>11351.75</v>
      </c>
      <c r="G83" s="431"/>
    </row>
    <row r="84" spans="1:7" x14ac:dyDescent="0.3">
      <c r="A84" s="370" t="s">
        <v>6811</v>
      </c>
      <c r="B84" s="370" t="s">
        <v>6912</v>
      </c>
      <c r="C84" s="430">
        <v>64</v>
      </c>
      <c r="D84" s="430">
        <v>0</v>
      </c>
      <c r="E84" s="430">
        <v>9773.4500000000007</v>
      </c>
      <c r="F84" s="430">
        <v>9773.4500000000007</v>
      </c>
      <c r="G84" s="431"/>
    </row>
    <row r="85" spans="1:7" x14ac:dyDescent="0.3">
      <c r="A85" s="370" t="s">
        <v>6811</v>
      </c>
      <c r="B85" s="370" t="s">
        <v>6913</v>
      </c>
      <c r="C85" s="430">
        <v>21</v>
      </c>
      <c r="D85" s="430">
        <v>0</v>
      </c>
      <c r="E85" s="430">
        <v>9426.2999999999993</v>
      </c>
      <c r="F85" s="430">
        <v>9426.2999999999993</v>
      </c>
      <c r="G85" s="431"/>
    </row>
    <row r="86" spans="1:7" x14ac:dyDescent="0.3">
      <c r="A86" s="370" t="s">
        <v>6811</v>
      </c>
      <c r="B86" s="370" t="s">
        <v>6914</v>
      </c>
      <c r="C86" s="430">
        <v>1</v>
      </c>
      <c r="D86" s="430">
        <v>0</v>
      </c>
      <c r="E86" s="430">
        <v>9585.9500000000007</v>
      </c>
      <c r="F86" s="430">
        <v>9585.9500000000007</v>
      </c>
      <c r="G86" s="431"/>
    </row>
    <row r="87" spans="1:7" ht="23.25" customHeight="1" x14ac:dyDescent="0.3">
      <c r="A87" s="370" t="s">
        <v>6915</v>
      </c>
      <c r="B87" s="370" t="s">
        <v>6916</v>
      </c>
      <c r="C87" s="430">
        <v>1</v>
      </c>
      <c r="D87" s="430">
        <v>0</v>
      </c>
      <c r="E87" s="85">
        <v>8485</v>
      </c>
      <c r="F87" s="85">
        <v>8485</v>
      </c>
      <c r="G87" s="431"/>
    </row>
    <row r="88" spans="1:7" x14ac:dyDescent="0.3">
      <c r="A88" s="370" t="s">
        <v>6786</v>
      </c>
      <c r="B88" s="370" t="s">
        <v>6917</v>
      </c>
      <c r="C88" s="430">
        <v>48</v>
      </c>
      <c r="D88" s="430">
        <v>0</v>
      </c>
      <c r="E88" s="85">
        <v>11038.3</v>
      </c>
      <c r="F88" s="85">
        <v>11974.65</v>
      </c>
      <c r="G88" s="431"/>
    </row>
    <row r="89" spans="1:7" x14ac:dyDescent="0.3">
      <c r="A89" s="370" t="s">
        <v>6794</v>
      </c>
      <c r="B89" s="370" t="s">
        <v>6918</v>
      </c>
      <c r="C89" s="430">
        <v>13</v>
      </c>
      <c r="D89" s="430">
        <v>0</v>
      </c>
      <c r="E89" s="85">
        <v>16557.45</v>
      </c>
      <c r="F89" s="85">
        <v>17962.05</v>
      </c>
      <c r="G89" s="431"/>
    </row>
    <row r="90" spans="1:7" x14ac:dyDescent="0.3">
      <c r="A90" s="370" t="s">
        <v>6792</v>
      </c>
      <c r="B90" s="370" t="s">
        <v>6919</v>
      </c>
      <c r="C90" s="430">
        <v>109</v>
      </c>
      <c r="D90" s="430">
        <v>0</v>
      </c>
      <c r="E90" s="85">
        <v>12183.85</v>
      </c>
      <c r="F90" s="85">
        <v>13454.45</v>
      </c>
      <c r="G90" s="431"/>
    </row>
    <row r="91" spans="1:7" x14ac:dyDescent="0.3">
      <c r="A91" s="370" t="s">
        <v>6800</v>
      </c>
      <c r="B91" s="370" t="s">
        <v>6920</v>
      </c>
      <c r="C91" s="430">
        <v>16</v>
      </c>
      <c r="D91" s="430">
        <v>0</v>
      </c>
      <c r="E91" s="85">
        <v>18275.75</v>
      </c>
      <c r="F91" s="85">
        <v>20181.849999999999</v>
      </c>
      <c r="G91" s="431"/>
    </row>
    <row r="92" spans="1:7" x14ac:dyDescent="0.3">
      <c r="A92" s="370" t="s">
        <v>6788</v>
      </c>
      <c r="B92" s="370" t="s">
        <v>6921</v>
      </c>
      <c r="C92" s="430">
        <v>59</v>
      </c>
      <c r="D92" s="430">
        <v>0</v>
      </c>
      <c r="E92" s="85">
        <v>14045.3</v>
      </c>
      <c r="F92" s="85">
        <v>15021.85</v>
      </c>
      <c r="G92" s="431"/>
    </row>
    <row r="93" spans="1:7" x14ac:dyDescent="0.3">
      <c r="A93" s="370" t="s">
        <v>6796</v>
      </c>
      <c r="B93" s="370" t="s">
        <v>6922</v>
      </c>
      <c r="C93" s="430">
        <v>25</v>
      </c>
      <c r="D93" s="430">
        <v>0</v>
      </c>
      <c r="E93" s="85">
        <v>21067.9</v>
      </c>
      <c r="F93" s="85">
        <v>22532.7</v>
      </c>
      <c r="G93" s="431"/>
    </row>
    <row r="94" spans="1:7" x14ac:dyDescent="0.3">
      <c r="A94" s="370" t="s">
        <v>6790</v>
      </c>
      <c r="B94" s="370" t="s">
        <v>6923</v>
      </c>
      <c r="C94" s="430">
        <v>11</v>
      </c>
      <c r="D94" s="430">
        <v>0</v>
      </c>
      <c r="E94" s="85">
        <v>16193.95</v>
      </c>
      <c r="F94" s="85">
        <v>17755.8</v>
      </c>
      <c r="G94" s="431"/>
    </row>
    <row r="95" spans="1:7" ht="18" customHeight="1" x14ac:dyDescent="0.3">
      <c r="A95" s="370" t="s">
        <v>6924</v>
      </c>
      <c r="B95" s="370" t="s">
        <v>6925</v>
      </c>
      <c r="C95" s="430">
        <v>6</v>
      </c>
      <c r="D95" s="430">
        <v>0</v>
      </c>
      <c r="E95" s="85">
        <v>8516.0499999999993</v>
      </c>
      <c r="F95" s="85">
        <v>9357.2999999999993</v>
      </c>
      <c r="G95" s="431"/>
    </row>
    <row r="96" spans="1:7" x14ac:dyDescent="0.3">
      <c r="A96" s="370" t="s">
        <v>6926</v>
      </c>
      <c r="B96" s="370" t="s">
        <v>6927</v>
      </c>
      <c r="C96" s="430">
        <v>2</v>
      </c>
      <c r="D96" s="430">
        <v>0</v>
      </c>
      <c r="E96" s="85">
        <v>13254.78</v>
      </c>
      <c r="F96" s="85">
        <v>13254.78</v>
      </c>
      <c r="G96" s="431"/>
    </row>
    <row r="97" spans="1:7" x14ac:dyDescent="0.3">
      <c r="A97" s="370" t="s">
        <v>6928</v>
      </c>
      <c r="B97" s="370" t="s">
        <v>6929</v>
      </c>
      <c r="C97" s="430">
        <v>25</v>
      </c>
      <c r="D97" s="430">
        <v>0</v>
      </c>
      <c r="E97" s="85">
        <v>9387.1</v>
      </c>
      <c r="F97" s="85">
        <v>10201.450000000001</v>
      </c>
      <c r="G97" s="431"/>
    </row>
    <row r="98" spans="1:7" x14ac:dyDescent="0.3">
      <c r="A98" s="370" t="s">
        <v>6930</v>
      </c>
      <c r="B98" s="370" t="s">
        <v>6931</v>
      </c>
      <c r="C98" s="430">
        <v>5</v>
      </c>
      <c r="D98" s="430">
        <v>0</v>
      </c>
      <c r="E98" s="85">
        <v>14080.65</v>
      </c>
      <c r="F98" s="85">
        <v>15217.4</v>
      </c>
      <c r="G98" s="431"/>
    </row>
    <row r="99" spans="1:7" x14ac:dyDescent="0.3">
      <c r="A99" s="370" t="s">
        <v>6932</v>
      </c>
      <c r="B99" s="370" t="s">
        <v>6933</v>
      </c>
      <c r="C99" s="430">
        <v>47</v>
      </c>
      <c r="D99" s="430">
        <v>0</v>
      </c>
      <c r="E99" s="85">
        <v>10219.4</v>
      </c>
      <c r="F99" s="85">
        <v>14080.65</v>
      </c>
      <c r="G99" s="431"/>
    </row>
    <row r="100" spans="1:7" x14ac:dyDescent="0.3">
      <c r="A100" s="370" t="s">
        <v>6934</v>
      </c>
      <c r="B100" s="370" t="s">
        <v>6935</v>
      </c>
      <c r="C100" s="430">
        <v>5</v>
      </c>
      <c r="D100" s="430">
        <v>0</v>
      </c>
      <c r="E100" s="85">
        <v>16599.150000000001</v>
      </c>
      <c r="F100" s="85">
        <v>16599.150000000001</v>
      </c>
      <c r="G100" s="431"/>
    </row>
    <row r="101" spans="1:7" x14ac:dyDescent="0.3">
      <c r="A101" s="374" t="s">
        <v>6936</v>
      </c>
      <c r="B101" s="435" t="s">
        <v>6937</v>
      </c>
      <c r="C101" s="430">
        <v>0</v>
      </c>
      <c r="D101" s="430">
        <v>3592</v>
      </c>
      <c r="E101" s="430">
        <v>123.71250000000001</v>
      </c>
      <c r="F101" s="430">
        <v>135.76249999999999</v>
      </c>
      <c r="G101" s="226" t="s">
        <v>5348</v>
      </c>
    </row>
    <row r="102" spans="1:7" x14ac:dyDescent="0.3">
      <c r="A102" s="374" t="s">
        <v>6936</v>
      </c>
      <c r="B102" s="435" t="s">
        <v>6938</v>
      </c>
      <c r="C102" s="430">
        <v>0</v>
      </c>
      <c r="D102" s="430">
        <v>214</v>
      </c>
      <c r="E102" s="430">
        <v>123.71250000000001</v>
      </c>
      <c r="F102" s="430">
        <v>135.76249999999999</v>
      </c>
      <c r="G102" s="226" t="s">
        <v>5348</v>
      </c>
    </row>
    <row r="103" spans="1:7" x14ac:dyDescent="0.3">
      <c r="A103" s="374" t="s">
        <v>6936</v>
      </c>
      <c r="B103" s="435" t="s">
        <v>6939</v>
      </c>
      <c r="C103" s="430">
        <v>0</v>
      </c>
      <c r="D103" s="430">
        <v>329</v>
      </c>
      <c r="E103" s="430">
        <v>123.71250000000001</v>
      </c>
      <c r="F103" s="430">
        <v>123.71250000000001</v>
      </c>
      <c r="G103" s="226" t="s">
        <v>5348</v>
      </c>
    </row>
    <row r="104" spans="1:7" x14ac:dyDescent="0.3">
      <c r="A104" s="374" t="s">
        <v>6940</v>
      </c>
      <c r="B104" s="435" t="s">
        <v>6941</v>
      </c>
      <c r="C104" s="430">
        <v>0</v>
      </c>
      <c r="D104" s="430">
        <v>3179</v>
      </c>
      <c r="E104" s="430">
        <v>92.625</v>
      </c>
      <c r="F104" s="430">
        <v>102.0125</v>
      </c>
      <c r="G104" s="226" t="s">
        <v>5348</v>
      </c>
    </row>
    <row r="105" spans="1:7" x14ac:dyDescent="0.3">
      <c r="A105" s="374" t="s">
        <v>6940</v>
      </c>
      <c r="B105" s="435" t="s">
        <v>6942</v>
      </c>
      <c r="C105" s="430">
        <v>0</v>
      </c>
      <c r="D105" s="430">
        <v>280</v>
      </c>
      <c r="E105" s="430">
        <v>92.625</v>
      </c>
      <c r="F105" s="430">
        <v>102.0125</v>
      </c>
      <c r="G105" s="226" t="s">
        <v>5348</v>
      </c>
    </row>
    <row r="106" spans="1:7" x14ac:dyDescent="0.3">
      <c r="A106" s="374" t="s">
        <v>6943</v>
      </c>
      <c r="B106" s="435" t="s">
        <v>6944</v>
      </c>
      <c r="C106" s="430">
        <v>0</v>
      </c>
      <c r="D106" s="430">
        <v>2512</v>
      </c>
      <c r="E106" s="85">
        <v>102.575</v>
      </c>
      <c r="F106" s="430">
        <v>112.925</v>
      </c>
      <c r="G106" s="226" t="s">
        <v>5348</v>
      </c>
    </row>
    <row r="107" spans="1:7" x14ac:dyDescent="0.3">
      <c r="A107" s="374" t="s">
        <v>6943</v>
      </c>
      <c r="B107" s="435" t="s">
        <v>6945</v>
      </c>
      <c r="C107" s="430">
        <v>0</v>
      </c>
      <c r="D107" s="430">
        <v>119</v>
      </c>
      <c r="E107" s="85">
        <v>102.575</v>
      </c>
      <c r="F107" s="430">
        <v>112.925</v>
      </c>
      <c r="G107" s="226" t="s">
        <v>5348</v>
      </c>
    </row>
    <row r="108" spans="1:7" x14ac:dyDescent="0.3">
      <c r="A108" s="374" t="s">
        <v>6946</v>
      </c>
      <c r="B108" s="435" t="s">
        <v>6947</v>
      </c>
      <c r="C108" s="430">
        <v>0</v>
      </c>
      <c r="D108" s="430">
        <v>126</v>
      </c>
      <c r="E108" s="430">
        <v>139.71250000000001</v>
      </c>
      <c r="F108" s="430">
        <v>151.15</v>
      </c>
      <c r="G108" s="226" t="s">
        <v>5348</v>
      </c>
    </row>
    <row r="109" spans="1:7" x14ac:dyDescent="0.3">
      <c r="A109" s="374" t="s">
        <v>6946</v>
      </c>
      <c r="B109" s="435" t="s">
        <v>6948</v>
      </c>
      <c r="C109" s="430">
        <v>0</v>
      </c>
      <c r="D109" s="430">
        <v>500</v>
      </c>
      <c r="E109" s="430">
        <v>139.71250000000001</v>
      </c>
      <c r="F109" s="430">
        <v>151.15</v>
      </c>
      <c r="G109" s="226" t="s">
        <v>5348</v>
      </c>
    </row>
    <row r="110" spans="1:7" x14ac:dyDescent="0.3">
      <c r="A110" s="374" t="s">
        <v>6946</v>
      </c>
      <c r="B110" s="435" t="s">
        <v>6949</v>
      </c>
      <c r="C110" s="430">
        <v>0</v>
      </c>
      <c r="D110" s="430">
        <v>171</v>
      </c>
      <c r="E110" s="430">
        <v>139.71250000000001</v>
      </c>
      <c r="F110" s="430">
        <v>151.15</v>
      </c>
      <c r="G110" s="226" t="s">
        <v>5348</v>
      </c>
    </row>
    <row r="111" spans="1:7" x14ac:dyDescent="0.3">
      <c r="A111" s="374" t="s">
        <v>6950</v>
      </c>
      <c r="B111" s="435" t="s">
        <v>6951</v>
      </c>
      <c r="C111" s="430">
        <v>0</v>
      </c>
      <c r="D111" s="430">
        <v>590</v>
      </c>
      <c r="E111" s="430">
        <v>156.72499999999999</v>
      </c>
      <c r="F111" s="430">
        <v>172.26249999999999</v>
      </c>
      <c r="G111" s="226" t="s">
        <v>5348</v>
      </c>
    </row>
    <row r="112" spans="1:7" s="436" customFormat="1" x14ac:dyDescent="0.3">
      <c r="A112" s="374" t="s">
        <v>6950</v>
      </c>
      <c r="B112" s="435" t="s">
        <v>6952</v>
      </c>
      <c r="C112" s="430">
        <v>0</v>
      </c>
      <c r="D112" s="430">
        <v>382</v>
      </c>
      <c r="E112" s="430">
        <v>156.72499999999999</v>
      </c>
      <c r="F112" s="430">
        <v>172.26249999999999</v>
      </c>
      <c r="G112" s="226" t="s">
        <v>5348</v>
      </c>
    </row>
    <row r="113" spans="1:7" s="436" customFormat="1" x14ac:dyDescent="0.3">
      <c r="A113" s="374" t="s">
        <v>6950</v>
      </c>
      <c r="B113" s="435" t="s">
        <v>6953</v>
      </c>
      <c r="C113" s="430">
        <v>0</v>
      </c>
      <c r="D113" s="430">
        <v>50</v>
      </c>
      <c r="E113" s="430">
        <v>156.72499999999999</v>
      </c>
      <c r="F113" s="430">
        <v>172.26249999999999</v>
      </c>
      <c r="G113" s="226" t="s">
        <v>5348</v>
      </c>
    </row>
    <row r="114" spans="1:7" x14ac:dyDescent="0.3">
      <c r="A114" s="374" t="s">
        <v>6954</v>
      </c>
      <c r="B114" s="435" t="s">
        <v>6955</v>
      </c>
      <c r="C114" s="430">
        <v>0</v>
      </c>
      <c r="D114" s="430">
        <v>35</v>
      </c>
      <c r="E114" s="430">
        <v>189.15</v>
      </c>
      <c r="F114" s="430">
        <v>189.15</v>
      </c>
      <c r="G114" s="226" t="s">
        <v>5348</v>
      </c>
    </row>
    <row r="115" spans="1:7" x14ac:dyDescent="0.3">
      <c r="A115" s="374" t="s">
        <v>6954</v>
      </c>
      <c r="B115" s="435" t="s">
        <v>6956</v>
      </c>
      <c r="C115" s="430">
        <v>0</v>
      </c>
      <c r="D115" s="430">
        <v>20</v>
      </c>
      <c r="E115" s="430">
        <v>189.15</v>
      </c>
      <c r="F115" s="430">
        <v>189.15</v>
      </c>
      <c r="G115" s="226" t="s">
        <v>5348</v>
      </c>
    </row>
    <row r="116" spans="1:7" x14ac:dyDescent="0.3">
      <c r="A116" s="374" t="s">
        <v>6957</v>
      </c>
      <c r="B116" s="435" t="s">
        <v>6958</v>
      </c>
      <c r="C116" s="430">
        <v>0</v>
      </c>
      <c r="D116" s="430">
        <v>12</v>
      </c>
      <c r="E116" s="430">
        <v>139.71250000000001</v>
      </c>
      <c r="F116" s="430">
        <v>139.71250000000001</v>
      </c>
      <c r="G116" s="226" t="s">
        <v>5348</v>
      </c>
    </row>
    <row r="117" spans="1:7" x14ac:dyDescent="0.3">
      <c r="A117" s="374" t="s">
        <v>6959</v>
      </c>
      <c r="B117" s="435" t="s">
        <v>6960</v>
      </c>
      <c r="C117" s="430">
        <v>0</v>
      </c>
      <c r="D117" s="430">
        <v>539</v>
      </c>
      <c r="E117" s="430">
        <v>123.71250000000001</v>
      </c>
      <c r="F117" s="430">
        <v>135.76249999999999</v>
      </c>
      <c r="G117" s="226" t="s">
        <v>5348</v>
      </c>
    </row>
    <row r="118" spans="1:7" x14ac:dyDescent="0.3">
      <c r="A118" s="286"/>
      <c r="B118" s="433" t="s">
        <v>4302</v>
      </c>
      <c r="C118" s="173">
        <f>SUM(C29:C117)</f>
        <v>1383</v>
      </c>
      <c r="D118" s="173">
        <f>SUM(D29:D117)</f>
        <v>12650</v>
      </c>
      <c r="E118" s="378"/>
      <c r="F118" s="378"/>
    </row>
    <row r="119" spans="1:7" x14ac:dyDescent="0.3">
      <c r="A119" s="437"/>
      <c r="B119" s="438"/>
      <c r="C119" s="378"/>
      <c r="D119" s="378"/>
      <c r="E119" s="378"/>
      <c r="F119" s="378"/>
    </row>
    <row r="120" spans="1:7" x14ac:dyDescent="0.3">
      <c r="A120" s="660" t="s">
        <v>4234</v>
      </c>
      <c r="B120" s="660" t="s">
        <v>4233</v>
      </c>
      <c r="C120" s="439"/>
      <c r="D120" s="439"/>
      <c r="E120" s="381"/>
      <c r="F120" s="381"/>
    </row>
    <row r="121" spans="1:7" x14ac:dyDescent="0.3">
      <c r="A121" s="241" t="s">
        <v>4303</v>
      </c>
      <c r="B121" s="241" t="s">
        <v>4303</v>
      </c>
      <c r="C121" s="440">
        <v>0</v>
      </c>
      <c r="D121" s="440">
        <v>0</v>
      </c>
      <c r="E121" s="441">
        <v>0</v>
      </c>
      <c r="F121" s="441">
        <v>0</v>
      </c>
    </row>
    <row r="122" spans="1:7" x14ac:dyDescent="0.3">
      <c r="A122" s="286"/>
      <c r="B122" s="39" t="s">
        <v>4304</v>
      </c>
      <c r="C122" s="46">
        <f>SUM(C121:C121)</f>
        <v>0</v>
      </c>
      <c r="D122" s="46">
        <f>SUM(D121:D121)</f>
        <v>0</v>
      </c>
      <c r="E122" s="378"/>
      <c r="F122" s="378"/>
    </row>
    <row r="123" spans="1:7" s="286" customFormat="1" x14ac:dyDescent="0.3">
      <c r="B123" s="442"/>
      <c r="C123" s="443"/>
      <c r="D123" s="47"/>
      <c r="E123" s="47"/>
      <c r="F123" s="444"/>
      <c r="G123" s="445"/>
    </row>
    <row r="124" spans="1:7" s="286" customFormat="1" x14ac:dyDescent="0.3">
      <c r="B124" s="446" t="s">
        <v>4235</v>
      </c>
      <c r="C124" s="447">
        <f>SUM(C118,C26,C122)</f>
        <v>1515</v>
      </c>
      <c r="D124" s="447">
        <f>SUM(D118,D26,D122)</f>
        <v>12650</v>
      </c>
      <c r="E124" s="47"/>
      <c r="F124" s="444"/>
      <c r="G124" s="445"/>
    </row>
    <row r="125" spans="1:7" s="286" customFormat="1" x14ac:dyDescent="0.3">
      <c r="B125" s="442"/>
      <c r="C125" s="443"/>
      <c r="D125" s="47"/>
      <c r="E125" s="47"/>
      <c r="F125" s="444"/>
      <c r="G125" s="445"/>
    </row>
    <row r="126" spans="1:7" s="286" customFormat="1" x14ac:dyDescent="0.3">
      <c r="A126" s="50"/>
      <c r="B126" s="448"/>
      <c r="C126" s="287"/>
      <c r="D126" s="287"/>
      <c r="E126" s="287"/>
      <c r="F126" s="444"/>
      <c r="G126" s="445"/>
    </row>
    <row r="127" spans="1:7" x14ac:dyDescent="0.3">
      <c r="A127" s="380"/>
      <c r="B127" s="434"/>
      <c r="C127" s="381"/>
      <c r="D127" s="381"/>
      <c r="E127" s="381"/>
      <c r="F127" s="381"/>
    </row>
    <row r="128" spans="1:7" x14ac:dyDescent="0.3">
      <c r="A128" s="761" t="s">
        <v>4231</v>
      </c>
      <c r="B128" s="762"/>
      <c r="C128" s="381"/>
      <c r="D128" s="381"/>
      <c r="E128" s="381"/>
      <c r="F128" s="381"/>
    </row>
    <row r="129" spans="1:7" x14ac:dyDescent="0.3">
      <c r="A129" s="660" t="s">
        <v>4305</v>
      </c>
      <c r="B129" s="660"/>
      <c r="C129" s="381"/>
      <c r="D129" s="381"/>
      <c r="E129" s="381"/>
      <c r="F129" s="381"/>
    </row>
    <row r="130" spans="1:7" x14ac:dyDescent="0.3">
      <c r="A130" s="449" t="s">
        <v>4303</v>
      </c>
      <c r="B130" s="449" t="s">
        <v>6961</v>
      </c>
      <c r="C130" s="440">
        <v>0</v>
      </c>
      <c r="D130" s="440">
        <v>3471.66</v>
      </c>
      <c r="E130" s="441">
        <v>370.5</v>
      </c>
      <c r="F130" s="441">
        <v>370.5</v>
      </c>
      <c r="G130" s="226" t="s">
        <v>5348</v>
      </c>
    </row>
    <row r="131" spans="1:7" x14ac:dyDescent="0.3">
      <c r="A131" s="241" t="s">
        <v>4303</v>
      </c>
      <c r="B131" s="449" t="s">
        <v>6962</v>
      </c>
      <c r="C131" s="440">
        <v>21</v>
      </c>
      <c r="D131" s="440">
        <v>0</v>
      </c>
      <c r="E131" s="441">
        <v>8364</v>
      </c>
      <c r="F131" s="441">
        <v>8364</v>
      </c>
    </row>
    <row r="132" spans="1:7" x14ac:dyDescent="0.3">
      <c r="A132" s="286"/>
      <c r="B132" s="39" t="s">
        <v>4306</v>
      </c>
      <c r="C132" s="46">
        <f>SUM(C130:C131)</f>
        <v>21</v>
      </c>
      <c r="D132" s="46">
        <f>SUM(D130:D131)</f>
        <v>3471.66</v>
      </c>
      <c r="E132" s="378"/>
      <c r="F132" s="378"/>
    </row>
    <row r="133" spans="1:7" x14ac:dyDescent="0.3">
      <c r="A133" s="380"/>
      <c r="B133" s="434"/>
      <c r="C133" s="381"/>
      <c r="D133" s="381"/>
      <c r="E133" s="381"/>
      <c r="F133" s="381"/>
    </row>
    <row r="134" spans="1:7" x14ac:dyDescent="0.3">
      <c r="A134" s="756" t="s">
        <v>4237</v>
      </c>
      <c r="B134" s="757"/>
      <c r="C134" s="381"/>
      <c r="D134" s="381"/>
      <c r="E134" s="381"/>
      <c r="F134" s="381"/>
    </row>
    <row r="135" spans="1:7" x14ac:dyDescent="0.3">
      <c r="A135" s="241" t="s">
        <v>4303</v>
      </c>
      <c r="B135" s="241" t="s">
        <v>4303</v>
      </c>
      <c r="C135" s="440">
        <v>0</v>
      </c>
      <c r="D135" s="440">
        <v>0</v>
      </c>
      <c r="E135" s="441">
        <v>0</v>
      </c>
      <c r="F135" s="441">
        <v>0</v>
      </c>
    </row>
    <row r="136" spans="1:7" x14ac:dyDescent="0.3">
      <c r="A136" s="286"/>
      <c r="B136" s="450" t="s">
        <v>4307</v>
      </c>
      <c r="C136" s="46">
        <f>SUM(C135)</f>
        <v>0</v>
      </c>
      <c r="D136" s="46">
        <v>0</v>
      </c>
      <c r="E136" s="378"/>
      <c r="F136" s="378"/>
    </row>
    <row r="138" spans="1:7" x14ac:dyDescent="0.3">
      <c r="A138" s="226" t="s">
        <v>6820</v>
      </c>
    </row>
  </sheetData>
  <mergeCells count="16">
    <mergeCell ref="A134:B134"/>
    <mergeCell ref="A2:G2"/>
    <mergeCell ref="A3:G3"/>
    <mergeCell ref="A4:G4"/>
    <mergeCell ref="A5:G5"/>
    <mergeCell ref="A6:G6"/>
    <mergeCell ref="A8:A9"/>
    <mergeCell ref="B8:B9"/>
    <mergeCell ref="C8:C9"/>
    <mergeCell ref="D8:D9"/>
    <mergeCell ref="E8:F8"/>
    <mergeCell ref="A11:B11"/>
    <mergeCell ref="A28:B28"/>
    <mergeCell ref="A120:B120"/>
    <mergeCell ref="A128:B128"/>
    <mergeCell ref="A129:B12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FDC66-2668-4FD8-BDE1-4A7155950D45}">
  <dimension ref="A2:O169"/>
  <sheetViews>
    <sheetView showGridLines="0" zoomScale="90" zoomScaleNormal="90" workbookViewId="0">
      <selection activeCell="E167" sqref="E167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5.44140625" style="61" customWidth="1"/>
    <col min="3" max="3" width="10.6640625" style="61" customWidth="1"/>
    <col min="4" max="4" width="13.6640625" style="212" customWidth="1"/>
    <col min="5" max="5" width="11.6640625" style="212" customWidth="1"/>
    <col min="6" max="6" width="13.6640625" style="212" customWidth="1"/>
    <col min="7" max="9" width="11.6640625" style="212" customWidth="1"/>
    <col min="10" max="10" width="9.6640625" style="212" customWidth="1"/>
    <col min="11" max="11" width="11.6640625" style="61" customWidth="1"/>
    <col min="12" max="12" width="8.5546875" style="61" customWidth="1"/>
    <col min="13" max="13" width="1.88671875" style="61" bestFit="1" customWidth="1"/>
    <col min="14" max="16384" width="11.44140625" style="61"/>
  </cols>
  <sheetData>
    <row r="2" spans="1:13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</row>
    <row r="3" spans="1:13" s="63" customFormat="1" ht="15.75" customHeight="1" x14ac:dyDescent="0.25">
      <c r="A3" s="669" t="s">
        <v>6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69"/>
    </row>
    <row r="4" spans="1:13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</row>
    <row r="5" spans="1:13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</row>
    <row r="6" spans="1:13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</row>
    <row r="7" spans="1:13" s="63" customFormat="1" x14ac:dyDescent="0.25">
      <c r="A7" s="66"/>
      <c r="B7" s="66"/>
      <c r="C7" s="66"/>
      <c r="D7" s="213"/>
      <c r="E7" s="213"/>
      <c r="F7" s="213"/>
      <c r="G7" s="213"/>
      <c r="H7" s="213"/>
      <c r="I7" s="213"/>
      <c r="J7" s="213"/>
      <c r="K7" s="67"/>
      <c r="L7" s="67"/>
    </row>
    <row r="8" spans="1:13" s="63" customFormat="1" x14ac:dyDescent="0.25">
      <c r="A8" s="671" t="s">
        <v>4310</v>
      </c>
      <c r="B8" s="671"/>
      <c r="C8" s="671"/>
      <c r="D8" s="671"/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214" t="s">
        <v>517</v>
      </c>
      <c r="K8" s="68" t="s">
        <v>517</v>
      </c>
      <c r="L8" s="68" t="s">
        <v>517</v>
      </c>
    </row>
    <row r="9" spans="1:13" s="63" customFormat="1" ht="15.75" customHeight="1" x14ac:dyDescent="0.25">
      <c r="A9" s="763" t="s">
        <v>4311</v>
      </c>
      <c r="B9" s="763" t="s">
        <v>4292</v>
      </c>
      <c r="C9" s="763" t="s">
        <v>5198</v>
      </c>
      <c r="D9" s="765" t="s">
        <v>4312</v>
      </c>
      <c r="E9" s="708" t="s">
        <v>4312</v>
      </c>
      <c r="F9" s="708" t="s">
        <v>4312</v>
      </c>
      <c r="G9" s="708" t="s">
        <v>4312</v>
      </c>
      <c r="H9" s="666" t="s">
        <v>4313</v>
      </c>
      <c r="I9" s="666" t="s">
        <v>4313</v>
      </c>
      <c r="J9" s="666" t="s">
        <v>4313</v>
      </c>
      <c r="K9" s="766" t="s">
        <v>4313</v>
      </c>
      <c r="L9" s="767" t="s">
        <v>4313</v>
      </c>
    </row>
    <row r="10" spans="1:13" s="63" customFormat="1" ht="22.5" customHeight="1" x14ac:dyDescent="0.25">
      <c r="A10" s="764" t="s">
        <v>4311</v>
      </c>
      <c r="B10" s="764" t="s">
        <v>4314</v>
      </c>
      <c r="C10" s="764" t="s">
        <v>4311</v>
      </c>
      <c r="D10" s="591" t="s">
        <v>4315</v>
      </c>
      <c r="E10" s="215" t="s">
        <v>4316</v>
      </c>
      <c r="F10" s="215" t="s">
        <v>4317</v>
      </c>
      <c r="G10" s="215" t="s">
        <v>4318</v>
      </c>
      <c r="H10" s="194" t="s">
        <v>4319</v>
      </c>
      <c r="I10" s="194" t="s">
        <v>4320</v>
      </c>
      <c r="J10" s="590" t="s">
        <v>4321</v>
      </c>
      <c r="K10" s="610" t="s">
        <v>4322</v>
      </c>
      <c r="L10" s="610" t="s">
        <v>4318</v>
      </c>
    </row>
    <row r="11" spans="1:13" s="63" customFormat="1" x14ac:dyDescent="0.25">
      <c r="A11" s="611" t="s">
        <v>6829</v>
      </c>
      <c r="B11" s="611" t="s">
        <v>4326</v>
      </c>
      <c r="C11" s="612" t="s">
        <v>5199</v>
      </c>
      <c r="D11" s="85">
        <v>80697.100000000006</v>
      </c>
      <c r="E11" s="90">
        <v>0</v>
      </c>
      <c r="F11" s="90">
        <v>0</v>
      </c>
      <c r="G11" s="90">
        <v>80697.100000000006</v>
      </c>
      <c r="H11" s="90">
        <v>64557.680000000008</v>
      </c>
      <c r="I11" s="90">
        <v>13449.516666666668</v>
      </c>
      <c r="J11" s="90">
        <v>112975.94000000002</v>
      </c>
      <c r="K11" s="612">
        <v>69452.679239999969</v>
      </c>
      <c r="L11" s="612">
        <v>260435.81590666666</v>
      </c>
      <c r="M11" s="163"/>
    </row>
    <row r="12" spans="1:13" s="63" customFormat="1" x14ac:dyDescent="0.25">
      <c r="A12" s="89" t="s">
        <v>6830</v>
      </c>
      <c r="B12" s="89" t="s">
        <v>4381</v>
      </c>
      <c r="C12" s="90" t="s">
        <v>5199</v>
      </c>
      <c r="D12" s="85">
        <v>60587.5</v>
      </c>
      <c r="E12" s="90">
        <v>0</v>
      </c>
      <c r="F12" s="90">
        <v>0</v>
      </c>
      <c r="G12" s="90">
        <v>60587.5</v>
      </c>
      <c r="H12" s="90">
        <v>48470</v>
      </c>
      <c r="I12" s="90">
        <v>10097.916666666666</v>
      </c>
      <c r="J12" s="90">
        <v>84822.5</v>
      </c>
      <c r="K12" s="90">
        <v>40816.18180000002</v>
      </c>
      <c r="L12" s="90">
        <v>184206.59846666668</v>
      </c>
      <c r="M12" s="163"/>
    </row>
    <row r="13" spans="1:13" s="63" customFormat="1" x14ac:dyDescent="0.25">
      <c r="A13" s="89" t="s">
        <v>6831</v>
      </c>
      <c r="B13" s="89" t="s">
        <v>6832</v>
      </c>
      <c r="C13" s="90" t="s">
        <v>5199</v>
      </c>
      <c r="D13" s="85">
        <v>50391.65</v>
      </c>
      <c r="E13" s="90">
        <v>0</v>
      </c>
      <c r="F13" s="90">
        <v>0</v>
      </c>
      <c r="G13" s="90">
        <v>50391.65</v>
      </c>
      <c r="H13" s="90">
        <v>40313.320000000007</v>
      </c>
      <c r="I13" s="90">
        <v>8398.6083333333336</v>
      </c>
      <c r="J13" s="90">
        <v>70548.310000000012</v>
      </c>
      <c r="K13" s="90">
        <v>30428.882199999993</v>
      </c>
      <c r="L13" s="90">
        <v>149689.12053333333</v>
      </c>
      <c r="M13" s="163"/>
    </row>
    <row r="14" spans="1:13" s="63" customFormat="1" x14ac:dyDescent="0.25">
      <c r="A14" s="89" t="s">
        <v>6833</v>
      </c>
      <c r="B14" s="89" t="s">
        <v>6834</v>
      </c>
      <c r="C14" s="90" t="s">
        <v>5199</v>
      </c>
      <c r="D14" s="85">
        <v>50391.65</v>
      </c>
      <c r="E14" s="90">
        <v>0</v>
      </c>
      <c r="F14" s="90">
        <v>0</v>
      </c>
      <c r="G14" s="90">
        <v>50391.65</v>
      </c>
      <c r="H14" s="90">
        <v>40313.320000000007</v>
      </c>
      <c r="I14" s="90">
        <v>8398.6083333333336</v>
      </c>
      <c r="J14" s="90">
        <v>70548.310000000012</v>
      </c>
      <c r="K14" s="90">
        <v>30428.882199999993</v>
      </c>
      <c r="L14" s="90">
        <v>149689.12053333333</v>
      </c>
      <c r="M14" s="163"/>
    </row>
    <row r="15" spans="1:13" s="63" customFormat="1" x14ac:dyDescent="0.25">
      <c r="A15" s="89" t="s">
        <v>6835</v>
      </c>
      <c r="B15" s="89" t="s">
        <v>5493</v>
      </c>
      <c r="C15" s="90" t="s">
        <v>5199</v>
      </c>
      <c r="D15" s="85">
        <v>42724.2</v>
      </c>
      <c r="E15" s="90">
        <v>0</v>
      </c>
      <c r="F15" s="90">
        <v>0</v>
      </c>
      <c r="G15" s="90">
        <v>42724.2</v>
      </c>
      <c r="H15" s="90">
        <v>34179.360000000001</v>
      </c>
      <c r="I15" s="90">
        <v>7120.6999999999989</v>
      </c>
      <c r="J15" s="90">
        <v>59813.88</v>
      </c>
      <c r="K15" s="90">
        <v>19346.803283200017</v>
      </c>
      <c r="L15" s="90">
        <v>120460.74328320002</v>
      </c>
      <c r="M15" s="163"/>
    </row>
    <row r="16" spans="1:13" s="63" customFormat="1" x14ac:dyDescent="0.25">
      <c r="A16" s="89" t="s">
        <v>6835</v>
      </c>
      <c r="B16" s="89" t="s">
        <v>5494</v>
      </c>
      <c r="C16" s="90" t="s">
        <v>5199</v>
      </c>
      <c r="D16" s="85">
        <v>35248.050000000003</v>
      </c>
      <c r="E16" s="90">
        <v>0</v>
      </c>
      <c r="F16" s="90">
        <v>0</v>
      </c>
      <c r="G16" s="90">
        <v>35248.050000000003</v>
      </c>
      <c r="H16" s="90">
        <v>28198.440000000002</v>
      </c>
      <c r="I16" s="90">
        <v>5874.6750000000011</v>
      </c>
      <c r="J16" s="90">
        <v>49347.270000000004</v>
      </c>
      <c r="K16" s="90">
        <v>19346.803283200017</v>
      </c>
      <c r="L16" s="90">
        <v>102767.18828320003</v>
      </c>
      <c r="M16" s="163"/>
    </row>
    <row r="17" spans="1:13" s="63" customFormat="1" x14ac:dyDescent="0.25">
      <c r="A17" s="89" t="s">
        <v>6836</v>
      </c>
      <c r="B17" s="89" t="s">
        <v>6837</v>
      </c>
      <c r="C17" s="90" t="s">
        <v>5199</v>
      </c>
      <c r="D17" s="85">
        <v>35248.050000000003</v>
      </c>
      <c r="E17" s="90">
        <v>0</v>
      </c>
      <c r="F17" s="90">
        <v>0</v>
      </c>
      <c r="G17" s="90">
        <v>35248.050000000003</v>
      </c>
      <c r="H17" s="90">
        <v>28198.440000000002</v>
      </c>
      <c r="I17" s="90">
        <v>5874.6750000000011</v>
      </c>
      <c r="J17" s="90">
        <v>49347.270000000004</v>
      </c>
      <c r="K17" s="90">
        <v>12458.126496000012</v>
      </c>
      <c r="L17" s="90">
        <v>95878.511496000021</v>
      </c>
      <c r="M17" s="163"/>
    </row>
    <row r="18" spans="1:13" s="63" customFormat="1" x14ac:dyDescent="0.25">
      <c r="A18" s="89" t="s">
        <v>6838</v>
      </c>
      <c r="B18" s="89" t="s">
        <v>6752</v>
      </c>
      <c r="C18" s="90" t="s">
        <v>5199</v>
      </c>
      <c r="D18" s="85">
        <v>30342.35</v>
      </c>
      <c r="E18" s="90">
        <v>0</v>
      </c>
      <c r="F18" s="90">
        <v>0</v>
      </c>
      <c r="G18" s="90">
        <v>30342.35</v>
      </c>
      <c r="H18" s="90">
        <v>24273.879999999997</v>
      </c>
      <c r="I18" s="90">
        <v>5057.0583333333334</v>
      </c>
      <c r="J18" s="90">
        <v>42479.29</v>
      </c>
      <c r="K18" s="90">
        <v>7328.7856319999992</v>
      </c>
      <c r="L18" s="90">
        <v>79139.013965333332</v>
      </c>
      <c r="M18" s="163"/>
    </row>
    <row r="19" spans="1:13" s="63" customFormat="1" x14ac:dyDescent="0.25">
      <c r="A19" s="89" t="s">
        <v>6839</v>
      </c>
      <c r="B19" s="89" t="s">
        <v>6750</v>
      </c>
      <c r="C19" s="90" t="s">
        <v>5199</v>
      </c>
      <c r="D19" s="85">
        <v>27207.45</v>
      </c>
      <c r="E19" s="90">
        <v>0</v>
      </c>
      <c r="F19" s="90">
        <v>0</v>
      </c>
      <c r="G19" s="90">
        <v>27207.45</v>
      </c>
      <c r="H19" s="90">
        <v>21765.960000000003</v>
      </c>
      <c r="I19" s="90">
        <v>4534.5750000000007</v>
      </c>
      <c r="J19" s="90">
        <v>38090.43</v>
      </c>
      <c r="K19" s="90">
        <v>6103.3972159999939</v>
      </c>
      <c r="L19" s="90">
        <v>70494.362215999994</v>
      </c>
      <c r="M19" s="163"/>
    </row>
    <row r="20" spans="1:13" s="63" customFormat="1" x14ac:dyDescent="0.25">
      <c r="A20" s="89" t="s">
        <v>6840</v>
      </c>
      <c r="B20" s="89" t="s">
        <v>6748</v>
      </c>
      <c r="C20" s="90" t="s">
        <v>5199</v>
      </c>
      <c r="D20" s="85">
        <v>24398.6</v>
      </c>
      <c r="E20" s="90">
        <v>0</v>
      </c>
      <c r="F20" s="90">
        <v>0</v>
      </c>
      <c r="G20" s="90">
        <v>24398.6</v>
      </c>
      <c r="H20" s="90">
        <v>19518.879999999997</v>
      </c>
      <c r="I20" s="90">
        <v>4066.4333333333334</v>
      </c>
      <c r="J20" s="90">
        <v>34158.04</v>
      </c>
      <c r="K20" s="90">
        <v>5055.7222719999991</v>
      </c>
      <c r="L20" s="90">
        <v>62799.075605333332</v>
      </c>
      <c r="M20" s="163"/>
    </row>
    <row r="21" spans="1:13" s="63" customFormat="1" x14ac:dyDescent="0.25">
      <c r="A21" s="89" t="s">
        <v>6841</v>
      </c>
      <c r="B21" s="89" t="s">
        <v>6842</v>
      </c>
      <c r="C21" s="90" t="s">
        <v>5199</v>
      </c>
      <c r="D21" s="85">
        <v>28189.200000000001</v>
      </c>
      <c r="E21" s="90">
        <v>0</v>
      </c>
      <c r="F21" s="90">
        <v>0</v>
      </c>
      <c r="G21" s="90">
        <v>28189.200000000001</v>
      </c>
      <c r="H21" s="90">
        <v>22551.360000000001</v>
      </c>
      <c r="I21" s="90">
        <v>4698.2</v>
      </c>
      <c r="J21" s="90">
        <v>39464.879999999997</v>
      </c>
      <c r="K21" s="90">
        <v>5130.8417920000029</v>
      </c>
      <c r="L21" s="90">
        <v>71845.281792000009</v>
      </c>
      <c r="M21" s="163"/>
    </row>
    <row r="22" spans="1:13" s="63" customFormat="1" x14ac:dyDescent="0.25">
      <c r="A22" s="89" t="s">
        <v>6841</v>
      </c>
      <c r="B22" s="89" t="s">
        <v>6843</v>
      </c>
      <c r="C22" s="90" t="s">
        <v>5199</v>
      </c>
      <c r="D22" s="85">
        <v>24512.2</v>
      </c>
      <c r="E22" s="90">
        <v>0</v>
      </c>
      <c r="F22" s="90">
        <v>0</v>
      </c>
      <c r="G22" s="90">
        <v>24512.2</v>
      </c>
      <c r="H22" s="90">
        <v>19609.760000000002</v>
      </c>
      <c r="I22" s="90">
        <v>4085.3666666666668</v>
      </c>
      <c r="J22" s="90">
        <v>34317.08</v>
      </c>
      <c r="K22" s="90">
        <v>5130.8417920000029</v>
      </c>
      <c r="L22" s="90">
        <v>63143.048458666672</v>
      </c>
      <c r="M22" s="163"/>
    </row>
    <row r="23" spans="1:13" s="63" customFormat="1" x14ac:dyDescent="0.25">
      <c r="A23" s="89" t="s">
        <v>6844</v>
      </c>
      <c r="B23" s="89" t="s">
        <v>6845</v>
      </c>
      <c r="C23" s="90" t="s">
        <v>5199</v>
      </c>
      <c r="D23" s="85">
        <v>25880.05</v>
      </c>
      <c r="E23" s="90">
        <v>0</v>
      </c>
      <c r="F23" s="90">
        <v>0</v>
      </c>
      <c r="G23" s="90">
        <v>25880.05</v>
      </c>
      <c r="H23" s="90">
        <v>20704.04</v>
      </c>
      <c r="I23" s="90">
        <v>4313.3416666666662</v>
      </c>
      <c r="J23" s="90">
        <v>36232.07</v>
      </c>
      <c r="K23" s="90">
        <v>5591.9995519999975</v>
      </c>
      <c r="L23" s="90">
        <v>66841.451218666669</v>
      </c>
      <c r="M23" s="163"/>
    </row>
    <row r="24" spans="1:13" s="63" customFormat="1" x14ac:dyDescent="0.25">
      <c r="A24" s="89" t="s">
        <v>6846</v>
      </c>
      <c r="B24" s="89" t="s">
        <v>6847</v>
      </c>
      <c r="C24" s="90" t="s">
        <v>5199</v>
      </c>
      <c r="D24" s="85">
        <v>23197.8</v>
      </c>
      <c r="E24" s="90">
        <v>0</v>
      </c>
      <c r="F24" s="90">
        <v>0</v>
      </c>
      <c r="G24" s="90">
        <v>23197.8</v>
      </c>
      <c r="H24" s="90">
        <v>18558.239999999998</v>
      </c>
      <c r="I24" s="90">
        <v>3866.3</v>
      </c>
      <c r="J24" s="90">
        <v>32476.92</v>
      </c>
      <c r="K24" s="90">
        <v>4615.8704959999995</v>
      </c>
      <c r="L24" s="90">
        <v>59517.330495999995</v>
      </c>
      <c r="M24" s="163"/>
    </row>
    <row r="25" spans="1:13" s="63" customFormat="1" x14ac:dyDescent="0.25">
      <c r="A25" s="89" t="s">
        <v>6840</v>
      </c>
      <c r="B25" s="89" t="s">
        <v>6748</v>
      </c>
      <c r="C25" s="90" t="s">
        <v>5200</v>
      </c>
      <c r="D25" s="85">
        <v>20090.599999999999</v>
      </c>
      <c r="E25" s="90">
        <v>0</v>
      </c>
      <c r="F25" s="90">
        <v>0</v>
      </c>
      <c r="G25" s="90">
        <v>20090.599999999999</v>
      </c>
      <c r="H25" s="90">
        <v>16072.48</v>
      </c>
      <c r="I25" s="90">
        <v>3348.4333333333329</v>
      </c>
      <c r="J25" s="90">
        <v>28126.839999999997</v>
      </c>
      <c r="K25" s="90">
        <v>5055.7222719999991</v>
      </c>
      <c r="L25" s="90">
        <v>52603.475605333326</v>
      </c>
      <c r="M25" s="163"/>
    </row>
    <row r="26" spans="1:13" s="63" customFormat="1" x14ac:dyDescent="0.25">
      <c r="A26" s="89" t="s">
        <v>6839</v>
      </c>
      <c r="B26" s="89" t="s">
        <v>6750</v>
      </c>
      <c r="C26" s="90" t="s">
        <v>5200</v>
      </c>
      <c r="D26" s="85">
        <v>22401.5</v>
      </c>
      <c r="E26" s="90">
        <v>0</v>
      </c>
      <c r="F26" s="90">
        <v>0</v>
      </c>
      <c r="G26" s="90">
        <v>22401.5</v>
      </c>
      <c r="H26" s="90">
        <v>17921.2</v>
      </c>
      <c r="I26" s="90">
        <v>3733.5833333333335</v>
      </c>
      <c r="J26" s="90">
        <v>31362.100000000002</v>
      </c>
      <c r="K26" s="90">
        <v>6103.3972159999939</v>
      </c>
      <c r="L26" s="90">
        <v>59120.280549333329</v>
      </c>
      <c r="M26" s="163"/>
    </row>
    <row r="27" spans="1:13" s="63" customFormat="1" x14ac:dyDescent="0.25">
      <c r="A27" s="89" t="s">
        <v>6838</v>
      </c>
      <c r="B27" s="89" t="s">
        <v>6752</v>
      </c>
      <c r="C27" s="90" t="s">
        <v>5200</v>
      </c>
      <c r="D27" s="85">
        <v>24992.65</v>
      </c>
      <c r="E27" s="90">
        <v>0</v>
      </c>
      <c r="F27" s="90">
        <v>0</v>
      </c>
      <c r="G27" s="90">
        <v>24992.65</v>
      </c>
      <c r="H27" s="90">
        <v>19994.120000000003</v>
      </c>
      <c r="I27" s="90">
        <v>4165.4416666666666</v>
      </c>
      <c r="J27" s="90">
        <v>34989.71</v>
      </c>
      <c r="K27" s="90">
        <v>7328.7856319999992</v>
      </c>
      <c r="L27" s="90">
        <v>66478.057298666667</v>
      </c>
      <c r="M27" s="163"/>
    </row>
    <row r="28" spans="1:13" s="63" customFormat="1" x14ac:dyDescent="0.25">
      <c r="A28" s="89" t="s">
        <v>6841</v>
      </c>
      <c r="B28" s="89" t="s">
        <v>6842</v>
      </c>
      <c r="C28" s="90" t="s">
        <v>5200</v>
      </c>
      <c r="D28" s="85">
        <v>23299.55</v>
      </c>
      <c r="E28" s="90">
        <v>0</v>
      </c>
      <c r="F28" s="90">
        <v>0</v>
      </c>
      <c r="G28" s="90">
        <v>23299.55</v>
      </c>
      <c r="H28" s="90">
        <v>18639.64</v>
      </c>
      <c r="I28" s="90">
        <v>3883.2583333333332</v>
      </c>
      <c r="J28" s="90">
        <v>32619.37</v>
      </c>
      <c r="K28" s="90">
        <v>5130.8417920000029</v>
      </c>
      <c r="L28" s="90">
        <v>60273.110125333333</v>
      </c>
      <c r="M28" s="163"/>
    </row>
    <row r="29" spans="1:13" s="63" customFormat="1" x14ac:dyDescent="0.25">
      <c r="A29" s="89" t="s">
        <v>6841</v>
      </c>
      <c r="B29" s="89" t="s">
        <v>6843</v>
      </c>
      <c r="C29" s="90" t="s">
        <v>5200</v>
      </c>
      <c r="D29" s="85">
        <v>20260.400000000001</v>
      </c>
      <c r="E29" s="90">
        <v>0</v>
      </c>
      <c r="F29" s="90">
        <v>0</v>
      </c>
      <c r="G29" s="90">
        <v>20260.400000000001</v>
      </c>
      <c r="H29" s="90">
        <v>16208.32</v>
      </c>
      <c r="I29" s="90">
        <v>3376.7333333333336</v>
      </c>
      <c r="J29" s="90">
        <v>28364.560000000001</v>
      </c>
      <c r="K29" s="90">
        <v>5130.8417920000029</v>
      </c>
      <c r="L29" s="90">
        <v>53080.455125333334</v>
      </c>
      <c r="M29" s="163"/>
    </row>
    <row r="30" spans="1:13" s="63" customFormat="1" x14ac:dyDescent="0.25">
      <c r="A30" s="89" t="s">
        <v>6846</v>
      </c>
      <c r="B30" s="89" t="s">
        <v>6847</v>
      </c>
      <c r="C30" s="90" t="s">
        <v>5200</v>
      </c>
      <c r="D30" s="85">
        <v>19096.349999999999</v>
      </c>
      <c r="E30" s="90">
        <v>0</v>
      </c>
      <c r="F30" s="90">
        <v>0</v>
      </c>
      <c r="G30" s="90">
        <v>19096.349999999999</v>
      </c>
      <c r="H30" s="90">
        <v>15277.079999999998</v>
      </c>
      <c r="I30" s="90">
        <v>3182.7249999999999</v>
      </c>
      <c r="J30" s="90">
        <v>26734.89</v>
      </c>
      <c r="K30" s="90">
        <v>4615.8704959999995</v>
      </c>
      <c r="L30" s="90">
        <v>49810.565495999996</v>
      </c>
      <c r="M30" s="163"/>
    </row>
    <row r="31" spans="1:13" s="63" customFormat="1" x14ac:dyDescent="0.25">
      <c r="A31" s="89" t="s">
        <v>6844</v>
      </c>
      <c r="B31" s="89" t="s">
        <v>6845</v>
      </c>
      <c r="C31" s="90" t="s">
        <v>5200</v>
      </c>
      <c r="D31" s="85">
        <v>21302.799999999999</v>
      </c>
      <c r="E31" s="90">
        <v>0</v>
      </c>
      <c r="F31" s="90">
        <v>0</v>
      </c>
      <c r="G31" s="90">
        <v>21302.799999999999</v>
      </c>
      <c r="H31" s="90">
        <v>17042.240000000002</v>
      </c>
      <c r="I31" s="90">
        <v>3550.4666666666667</v>
      </c>
      <c r="J31" s="90">
        <v>29823.920000000002</v>
      </c>
      <c r="K31" s="90">
        <v>5591.9995519999975</v>
      </c>
      <c r="L31" s="90">
        <v>56008.626218666672</v>
      </c>
      <c r="M31" s="163"/>
    </row>
    <row r="32" spans="1:13" s="63" customFormat="1" x14ac:dyDescent="0.25">
      <c r="A32" s="73"/>
      <c r="B32" s="73"/>
      <c r="C32" s="73"/>
      <c r="D32" s="217"/>
      <c r="E32" s="217"/>
      <c r="F32" s="217"/>
      <c r="G32" s="217"/>
      <c r="H32" s="217"/>
      <c r="I32" s="217"/>
      <c r="J32" s="217"/>
      <c r="K32" s="74"/>
      <c r="L32" s="75"/>
    </row>
    <row r="33" spans="1:13" s="63" customFormat="1" ht="31.5" customHeight="1" x14ac:dyDescent="0.25">
      <c r="A33" s="73"/>
      <c r="B33" s="73"/>
      <c r="C33" s="73"/>
      <c r="D33" s="217"/>
      <c r="E33" s="217"/>
      <c r="F33" s="217"/>
      <c r="G33" s="217"/>
      <c r="H33" s="217"/>
      <c r="I33" s="217"/>
      <c r="J33" s="217"/>
      <c r="K33" s="74"/>
      <c r="L33" s="75"/>
    </row>
    <row r="34" spans="1:13" s="63" customFormat="1" x14ac:dyDescent="0.25">
      <c r="A34" s="671" t="s">
        <v>4324</v>
      </c>
      <c r="B34" s="671"/>
      <c r="C34" s="671"/>
      <c r="D34" s="671"/>
      <c r="E34" s="214" t="s">
        <v>517</v>
      </c>
      <c r="F34" s="214" t="s">
        <v>517</v>
      </c>
      <c r="G34" s="214" t="s">
        <v>517</v>
      </c>
      <c r="H34" s="214" t="s">
        <v>517</v>
      </c>
      <c r="I34" s="214" t="s">
        <v>517</v>
      </c>
      <c r="J34" s="214" t="s">
        <v>517</v>
      </c>
      <c r="K34" s="76" t="s">
        <v>517</v>
      </c>
      <c r="L34" s="76" t="s">
        <v>517</v>
      </c>
    </row>
    <row r="35" spans="1:13" s="63" customFormat="1" ht="12.75" customHeight="1" x14ac:dyDescent="0.25">
      <c r="A35" s="663" t="s">
        <v>4311</v>
      </c>
      <c r="B35" s="665" t="s">
        <v>4292</v>
      </c>
      <c r="C35" s="763" t="s">
        <v>5198</v>
      </c>
      <c r="D35" s="708" t="s">
        <v>4312</v>
      </c>
      <c r="E35" s="708" t="s">
        <v>4312</v>
      </c>
      <c r="F35" s="708" t="s">
        <v>4312</v>
      </c>
      <c r="G35" s="708" t="s">
        <v>4312</v>
      </c>
      <c r="H35" s="666" t="s">
        <v>4313</v>
      </c>
      <c r="I35" s="666" t="s">
        <v>4313</v>
      </c>
      <c r="J35" s="666" t="s">
        <v>4313</v>
      </c>
      <c r="K35" s="666" t="s">
        <v>4313</v>
      </c>
      <c r="L35" s="667" t="s">
        <v>4313</v>
      </c>
    </row>
    <row r="36" spans="1:13" s="63" customFormat="1" ht="26.4" x14ac:dyDescent="0.25">
      <c r="A36" s="664" t="s">
        <v>4311</v>
      </c>
      <c r="B36" s="666" t="s">
        <v>4314</v>
      </c>
      <c r="C36" s="764" t="s">
        <v>4311</v>
      </c>
      <c r="D36" s="215" t="s">
        <v>4315</v>
      </c>
      <c r="E36" s="215" t="s">
        <v>4316</v>
      </c>
      <c r="F36" s="215" t="s">
        <v>4317</v>
      </c>
      <c r="G36" s="215" t="s">
        <v>4318</v>
      </c>
      <c r="H36" s="194" t="s">
        <v>4319</v>
      </c>
      <c r="I36" s="194" t="s">
        <v>4320</v>
      </c>
      <c r="J36" s="215" t="s">
        <v>4321</v>
      </c>
      <c r="K36" s="71" t="s">
        <v>4322</v>
      </c>
      <c r="L36" s="71" t="s">
        <v>4318</v>
      </c>
    </row>
    <row r="37" spans="1:13" s="63" customFormat="1" x14ac:dyDescent="0.25">
      <c r="A37" s="89" t="s">
        <v>6757</v>
      </c>
      <c r="B37" s="89" t="s">
        <v>6848</v>
      </c>
      <c r="C37" s="90" t="s">
        <v>5199</v>
      </c>
      <c r="D37" s="85">
        <v>11741.95</v>
      </c>
      <c r="E37" s="90">
        <v>0</v>
      </c>
      <c r="F37" s="90">
        <v>0</v>
      </c>
      <c r="G37" s="90">
        <v>11741.95</v>
      </c>
      <c r="H37" s="90">
        <v>9393.5600000000013</v>
      </c>
      <c r="I37" s="90">
        <v>1956.9916666666668</v>
      </c>
      <c r="J37" s="90">
        <v>16438.730000000003</v>
      </c>
      <c r="K37" s="90">
        <v>14946.467000000001</v>
      </c>
      <c r="L37" s="90">
        <v>42735.748666666666</v>
      </c>
      <c r="M37" s="163"/>
    </row>
    <row r="38" spans="1:13" s="63" customFormat="1" x14ac:dyDescent="0.25">
      <c r="A38" s="89" t="s">
        <v>6757</v>
      </c>
      <c r="B38" s="89" t="s">
        <v>6849</v>
      </c>
      <c r="C38" s="90" t="s">
        <v>5199</v>
      </c>
      <c r="D38" s="85">
        <v>10739.1</v>
      </c>
      <c r="E38" s="90">
        <v>0</v>
      </c>
      <c r="F38" s="90">
        <v>0</v>
      </c>
      <c r="G38" s="90">
        <v>10739.1</v>
      </c>
      <c r="H38" s="90">
        <v>8591.2800000000007</v>
      </c>
      <c r="I38" s="90">
        <v>1789.8500000000001</v>
      </c>
      <c r="J38" s="90">
        <v>15034.740000000002</v>
      </c>
      <c r="K38" s="90">
        <v>13883.446</v>
      </c>
      <c r="L38" s="90">
        <v>39299.316000000006</v>
      </c>
      <c r="M38" s="163"/>
    </row>
    <row r="39" spans="1:13" s="63" customFormat="1" x14ac:dyDescent="0.25">
      <c r="A39" s="89" t="s">
        <v>6850</v>
      </c>
      <c r="B39" s="89" t="s">
        <v>6851</v>
      </c>
      <c r="C39" s="90" t="s">
        <v>5199</v>
      </c>
      <c r="D39" s="85">
        <v>12943</v>
      </c>
      <c r="E39" s="90">
        <v>0</v>
      </c>
      <c r="F39" s="90">
        <v>0</v>
      </c>
      <c r="G39" s="90">
        <v>12943</v>
      </c>
      <c r="H39" s="90">
        <v>10354.4</v>
      </c>
      <c r="I39" s="90">
        <v>2157.1666666666665</v>
      </c>
      <c r="J39" s="90">
        <v>18120.2</v>
      </c>
      <c r="K39" s="90">
        <v>16219.58</v>
      </c>
      <c r="L39" s="90">
        <v>46851.346666666665</v>
      </c>
      <c r="M39" s="163"/>
    </row>
    <row r="40" spans="1:13" s="63" customFormat="1" x14ac:dyDescent="0.25">
      <c r="A40" s="89" t="s">
        <v>6850</v>
      </c>
      <c r="B40" s="89" t="s">
        <v>6852</v>
      </c>
      <c r="C40" s="90" t="s">
        <v>5199</v>
      </c>
      <c r="D40" s="85">
        <v>12943</v>
      </c>
      <c r="E40" s="90">
        <v>0</v>
      </c>
      <c r="F40" s="90">
        <v>0</v>
      </c>
      <c r="G40" s="90">
        <v>12943</v>
      </c>
      <c r="H40" s="90">
        <v>10354.4</v>
      </c>
      <c r="I40" s="90">
        <v>2157.1666666666665</v>
      </c>
      <c r="J40" s="90">
        <v>18120.2</v>
      </c>
      <c r="K40" s="90">
        <v>16219.58</v>
      </c>
      <c r="L40" s="90">
        <v>46851.346666666665</v>
      </c>
      <c r="M40" s="163"/>
    </row>
    <row r="41" spans="1:13" s="63" customFormat="1" x14ac:dyDescent="0.25">
      <c r="A41" s="89" t="s">
        <v>6854</v>
      </c>
      <c r="B41" s="89" t="s">
        <v>6855</v>
      </c>
      <c r="C41" s="90" t="s">
        <v>5199</v>
      </c>
      <c r="D41" s="85">
        <v>11741.95</v>
      </c>
      <c r="E41" s="90">
        <v>0</v>
      </c>
      <c r="F41" s="90">
        <v>0</v>
      </c>
      <c r="G41" s="90">
        <v>11741.95</v>
      </c>
      <c r="H41" s="90">
        <v>9393.5600000000013</v>
      </c>
      <c r="I41" s="90">
        <v>1956.9916666666668</v>
      </c>
      <c r="J41" s="90">
        <v>16438.730000000003</v>
      </c>
      <c r="K41" s="90">
        <v>14946.467000000001</v>
      </c>
      <c r="L41" s="90">
        <v>42735.748666666666</v>
      </c>
      <c r="M41" s="163"/>
    </row>
    <row r="42" spans="1:13" s="63" customFormat="1" x14ac:dyDescent="0.25">
      <c r="A42" s="89" t="s">
        <v>6854</v>
      </c>
      <c r="B42" s="89" t="s">
        <v>6856</v>
      </c>
      <c r="C42" s="90" t="s">
        <v>5199</v>
      </c>
      <c r="D42" s="85">
        <v>11498</v>
      </c>
      <c r="E42" s="90">
        <v>0</v>
      </c>
      <c r="F42" s="90">
        <v>0</v>
      </c>
      <c r="G42" s="90">
        <v>11498</v>
      </c>
      <c r="H42" s="90">
        <v>9198.4</v>
      </c>
      <c r="I42" s="90">
        <v>1916.3333333333333</v>
      </c>
      <c r="J42" s="90">
        <v>16097.199999999999</v>
      </c>
      <c r="K42" s="90">
        <v>14687.88</v>
      </c>
      <c r="L42" s="90">
        <v>41899.813333333332</v>
      </c>
      <c r="M42" s="163"/>
    </row>
    <row r="43" spans="1:13" s="63" customFormat="1" x14ac:dyDescent="0.25">
      <c r="A43" s="89" t="s">
        <v>6858</v>
      </c>
      <c r="B43" s="89" t="s">
        <v>6859</v>
      </c>
      <c r="C43" s="90" t="s">
        <v>5199</v>
      </c>
      <c r="D43" s="85">
        <v>11741.95</v>
      </c>
      <c r="E43" s="90">
        <v>0</v>
      </c>
      <c r="F43" s="90">
        <v>0</v>
      </c>
      <c r="G43" s="90">
        <v>11741.95</v>
      </c>
      <c r="H43" s="90">
        <v>9393.5600000000013</v>
      </c>
      <c r="I43" s="90">
        <v>1956.9916666666668</v>
      </c>
      <c r="J43" s="90">
        <v>16438.730000000003</v>
      </c>
      <c r="K43" s="90">
        <v>14946.467000000001</v>
      </c>
      <c r="L43" s="90">
        <v>42735.748666666666</v>
      </c>
      <c r="M43" s="163"/>
    </row>
    <row r="44" spans="1:13" s="63" customFormat="1" x14ac:dyDescent="0.25">
      <c r="A44" s="89" t="s">
        <v>6861</v>
      </c>
      <c r="B44" s="89" t="s">
        <v>6862</v>
      </c>
      <c r="C44" s="90" t="s">
        <v>5199</v>
      </c>
      <c r="D44" s="85">
        <v>10358.200000000001</v>
      </c>
      <c r="E44" s="90">
        <v>0</v>
      </c>
      <c r="F44" s="90">
        <v>0</v>
      </c>
      <c r="G44" s="90">
        <v>10358.200000000001</v>
      </c>
      <c r="H44" s="90">
        <v>8286.5600000000013</v>
      </c>
      <c r="I44" s="90">
        <v>1726.3666666666668</v>
      </c>
      <c r="J44" s="90">
        <v>14501.480000000001</v>
      </c>
      <c r="K44" s="90">
        <v>13479.692000000001</v>
      </c>
      <c r="L44" s="90">
        <v>37994.098666666672</v>
      </c>
      <c r="M44" s="163"/>
    </row>
    <row r="45" spans="1:13" s="63" customFormat="1" x14ac:dyDescent="0.25">
      <c r="A45" s="89" t="s">
        <v>6812</v>
      </c>
      <c r="B45" s="89" t="s">
        <v>6864</v>
      </c>
      <c r="C45" s="90" t="s">
        <v>5199</v>
      </c>
      <c r="D45" s="85">
        <v>11741.95</v>
      </c>
      <c r="E45" s="90">
        <v>0</v>
      </c>
      <c r="F45" s="90">
        <v>0</v>
      </c>
      <c r="G45" s="90">
        <v>11741.95</v>
      </c>
      <c r="H45" s="90">
        <v>9393.5600000000013</v>
      </c>
      <c r="I45" s="90">
        <v>1956.9916666666668</v>
      </c>
      <c r="J45" s="90">
        <v>16438.730000000003</v>
      </c>
      <c r="K45" s="90">
        <v>14946.467000000001</v>
      </c>
      <c r="L45" s="90">
        <v>42735.748666666666</v>
      </c>
      <c r="M45" s="163"/>
    </row>
    <row r="46" spans="1:13" s="63" customFormat="1" x14ac:dyDescent="0.25">
      <c r="A46" s="89" t="s">
        <v>6810</v>
      </c>
      <c r="B46" s="89" t="s">
        <v>6867</v>
      </c>
      <c r="C46" s="90" t="s">
        <v>5199</v>
      </c>
      <c r="D46" s="85">
        <v>11741.95</v>
      </c>
      <c r="E46" s="90">
        <v>0</v>
      </c>
      <c r="F46" s="90">
        <v>0</v>
      </c>
      <c r="G46" s="90">
        <v>11741.95</v>
      </c>
      <c r="H46" s="90">
        <v>9393.5600000000013</v>
      </c>
      <c r="I46" s="90">
        <v>1956.9916666666668</v>
      </c>
      <c r="J46" s="90">
        <v>16438.730000000003</v>
      </c>
      <c r="K46" s="90">
        <v>14946.467000000001</v>
      </c>
      <c r="L46" s="90">
        <v>42735.748666666666</v>
      </c>
      <c r="M46" s="163"/>
    </row>
    <row r="47" spans="1:13" s="63" customFormat="1" x14ac:dyDescent="0.25">
      <c r="A47" s="89" t="s">
        <v>6868</v>
      </c>
      <c r="B47" s="89" t="s">
        <v>6869</v>
      </c>
      <c r="C47" s="90" t="s">
        <v>5199</v>
      </c>
      <c r="D47" s="85">
        <v>11741.95</v>
      </c>
      <c r="E47" s="90">
        <v>0</v>
      </c>
      <c r="F47" s="90">
        <v>0</v>
      </c>
      <c r="G47" s="90">
        <v>11741.95</v>
      </c>
      <c r="H47" s="90">
        <v>9393.5600000000013</v>
      </c>
      <c r="I47" s="90">
        <v>1956.9916666666668</v>
      </c>
      <c r="J47" s="90">
        <v>16438.730000000003</v>
      </c>
      <c r="K47" s="90">
        <v>14946.467000000001</v>
      </c>
      <c r="L47" s="90">
        <v>42735.748666666666</v>
      </c>
      <c r="M47" s="163"/>
    </row>
    <row r="48" spans="1:13" s="63" customFormat="1" x14ac:dyDescent="0.25">
      <c r="A48" s="89" t="s">
        <v>6868</v>
      </c>
      <c r="B48" s="89" t="s">
        <v>6870</v>
      </c>
      <c r="C48" s="90" t="s">
        <v>5199</v>
      </c>
      <c r="D48" s="85">
        <v>9282.35</v>
      </c>
      <c r="E48" s="90">
        <v>0</v>
      </c>
      <c r="F48" s="90">
        <v>0</v>
      </c>
      <c r="G48" s="90">
        <v>9282.35</v>
      </c>
      <c r="H48" s="90">
        <v>7425.880000000001</v>
      </c>
      <c r="I48" s="90">
        <v>1547.0583333333334</v>
      </c>
      <c r="J48" s="90">
        <v>12995.29</v>
      </c>
      <c r="K48" s="90">
        <v>12339.291000000001</v>
      </c>
      <c r="L48" s="90">
        <v>34307.519333333337</v>
      </c>
      <c r="M48" s="163"/>
    </row>
    <row r="49" spans="1:15" s="63" customFormat="1" x14ac:dyDescent="0.25">
      <c r="A49" s="89" t="s">
        <v>6763</v>
      </c>
      <c r="B49" s="89" t="s">
        <v>6764</v>
      </c>
      <c r="C49" s="90" t="s">
        <v>5199</v>
      </c>
      <c r="D49" s="85">
        <v>18146.45</v>
      </c>
      <c r="E49" s="90">
        <v>0</v>
      </c>
      <c r="F49" s="90">
        <v>0</v>
      </c>
      <c r="G49" s="90">
        <v>18146.45</v>
      </c>
      <c r="H49" s="90">
        <v>14517.16</v>
      </c>
      <c r="I49" s="90">
        <v>3024.4083333333333</v>
      </c>
      <c r="J49" s="90">
        <v>25405.03</v>
      </c>
      <c r="K49" s="90">
        <v>21735.237000000001</v>
      </c>
      <c r="L49" s="90">
        <v>64681.835333333329</v>
      </c>
      <c r="M49" s="163"/>
    </row>
    <row r="50" spans="1:15" s="63" customFormat="1" x14ac:dyDescent="0.25">
      <c r="A50" s="89" t="s">
        <v>6818</v>
      </c>
      <c r="B50" s="89" t="s">
        <v>6874</v>
      </c>
      <c r="C50" s="90" t="s">
        <v>5199</v>
      </c>
      <c r="D50" s="85">
        <v>11741.95</v>
      </c>
      <c r="E50" s="90">
        <v>0</v>
      </c>
      <c r="F50" s="90">
        <v>0</v>
      </c>
      <c r="G50" s="90">
        <v>11741.95</v>
      </c>
      <c r="H50" s="90">
        <v>9393.5600000000013</v>
      </c>
      <c r="I50" s="90">
        <v>1956.9916666666668</v>
      </c>
      <c r="J50" s="90">
        <v>16438.730000000003</v>
      </c>
      <c r="K50" s="90">
        <v>14946.467000000001</v>
      </c>
      <c r="L50" s="90">
        <v>42735.748666666666</v>
      </c>
      <c r="M50" s="163"/>
    </row>
    <row r="51" spans="1:15" s="63" customFormat="1" x14ac:dyDescent="0.25">
      <c r="A51" s="89" t="s">
        <v>6818</v>
      </c>
      <c r="B51" s="89" t="s">
        <v>6875</v>
      </c>
      <c r="C51" s="90" t="s">
        <v>5199</v>
      </c>
      <c r="D51" s="85">
        <v>10629.8</v>
      </c>
      <c r="E51" s="90">
        <v>0</v>
      </c>
      <c r="F51" s="90">
        <v>0</v>
      </c>
      <c r="G51" s="90">
        <v>10629.8</v>
      </c>
      <c r="H51" s="90">
        <v>8503.84</v>
      </c>
      <c r="I51" s="90">
        <v>1771.6333333333332</v>
      </c>
      <c r="J51" s="90">
        <v>14881.72</v>
      </c>
      <c r="K51" s="90">
        <v>13767.588</v>
      </c>
      <c r="L51" s="90">
        <v>38924.781333333332</v>
      </c>
      <c r="M51" s="163"/>
      <c r="O51" s="613"/>
    </row>
    <row r="52" spans="1:15" s="63" customFormat="1" x14ac:dyDescent="0.25">
      <c r="A52" s="89" t="s">
        <v>6877</v>
      </c>
      <c r="B52" s="89" t="s">
        <v>6878</v>
      </c>
      <c r="C52" s="90" t="s">
        <v>5199</v>
      </c>
      <c r="D52" s="85">
        <v>11351.75</v>
      </c>
      <c r="E52" s="90">
        <v>0</v>
      </c>
      <c r="F52" s="90">
        <v>0</v>
      </c>
      <c r="G52" s="90">
        <v>11351.75</v>
      </c>
      <c r="H52" s="90">
        <v>9081.4</v>
      </c>
      <c r="I52" s="90">
        <v>1891.9583333333333</v>
      </c>
      <c r="J52" s="90">
        <v>15892.449999999999</v>
      </c>
      <c r="K52" s="90">
        <v>14532.855</v>
      </c>
      <c r="L52" s="90">
        <v>41398.66333333333</v>
      </c>
      <c r="M52" s="163"/>
    </row>
    <row r="53" spans="1:15" s="63" customFormat="1" x14ac:dyDescent="0.25">
      <c r="A53" s="89" t="s">
        <v>6877</v>
      </c>
      <c r="B53" s="89" t="s">
        <v>6879</v>
      </c>
      <c r="C53" s="90" t="s">
        <v>5199</v>
      </c>
      <c r="D53" s="85">
        <v>11175.25</v>
      </c>
      <c r="E53" s="90">
        <v>0</v>
      </c>
      <c r="F53" s="90">
        <v>0</v>
      </c>
      <c r="G53" s="90">
        <v>11175.25</v>
      </c>
      <c r="H53" s="90">
        <v>8940.2000000000007</v>
      </c>
      <c r="I53" s="90">
        <v>1862.5416666666665</v>
      </c>
      <c r="J53" s="90">
        <v>15645.35</v>
      </c>
      <c r="K53" s="90">
        <v>14345.765000000001</v>
      </c>
      <c r="L53" s="90">
        <v>40793.856666666667</v>
      </c>
      <c r="M53" s="163"/>
    </row>
    <row r="54" spans="1:15" s="63" customFormat="1" x14ac:dyDescent="0.25">
      <c r="A54" s="89" t="s">
        <v>6881</v>
      </c>
      <c r="B54" s="89" t="s">
        <v>6882</v>
      </c>
      <c r="C54" s="90" t="s">
        <v>5199</v>
      </c>
      <c r="D54" s="85">
        <v>18146.45</v>
      </c>
      <c r="E54" s="90">
        <v>0</v>
      </c>
      <c r="F54" s="90">
        <v>0</v>
      </c>
      <c r="G54" s="90">
        <v>18146.45</v>
      </c>
      <c r="H54" s="90">
        <v>14517.16</v>
      </c>
      <c r="I54" s="90">
        <v>3024.4083333333333</v>
      </c>
      <c r="J54" s="90">
        <v>25405.03</v>
      </c>
      <c r="K54" s="90">
        <v>21735.237000000001</v>
      </c>
      <c r="L54" s="90">
        <v>64681.835333333329</v>
      </c>
      <c r="M54" s="163"/>
    </row>
    <row r="55" spans="1:15" s="63" customFormat="1" x14ac:dyDescent="0.25">
      <c r="A55" s="89" t="s">
        <v>6881</v>
      </c>
      <c r="B55" s="89" t="s">
        <v>6883</v>
      </c>
      <c r="C55" s="90" t="s">
        <v>5199</v>
      </c>
      <c r="D55" s="85">
        <v>17776.349999999999</v>
      </c>
      <c r="E55" s="90">
        <v>0</v>
      </c>
      <c r="F55" s="90">
        <v>0</v>
      </c>
      <c r="G55" s="90">
        <v>17776.349999999999</v>
      </c>
      <c r="H55" s="90">
        <v>14221.079999999998</v>
      </c>
      <c r="I55" s="90">
        <v>2962.7249999999999</v>
      </c>
      <c r="J55" s="90">
        <v>24886.89</v>
      </c>
      <c r="K55" s="90">
        <v>21342.930999999997</v>
      </c>
      <c r="L55" s="90">
        <v>63413.625999999989</v>
      </c>
      <c r="M55" s="163"/>
    </row>
    <row r="56" spans="1:15" s="63" customFormat="1" x14ac:dyDescent="0.25">
      <c r="A56" s="89" t="s">
        <v>6884</v>
      </c>
      <c r="B56" s="89" t="s">
        <v>6885</v>
      </c>
      <c r="C56" s="90" t="s">
        <v>5199</v>
      </c>
      <c r="D56" s="85">
        <v>12943</v>
      </c>
      <c r="E56" s="90">
        <v>0</v>
      </c>
      <c r="F56" s="90">
        <v>0</v>
      </c>
      <c r="G56" s="90">
        <v>12943</v>
      </c>
      <c r="H56" s="90">
        <v>10354.4</v>
      </c>
      <c r="I56" s="90">
        <v>2157.1666666666665</v>
      </c>
      <c r="J56" s="90">
        <v>18120.2</v>
      </c>
      <c r="K56" s="90">
        <v>16219.58</v>
      </c>
      <c r="L56" s="90">
        <v>46851.346666666665</v>
      </c>
      <c r="M56" s="163"/>
    </row>
    <row r="57" spans="1:15" s="63" customFormat="1" x14ac:dyDescent="0.25">
      <c r="A57" s="89" t="s">
        <v>6772</v>
      </c>
      <c r="B57" s="89" t="s">
        <v>6773</v>
      </c>
      <c r="C57" s="90" t="s">
        <v>5199</v>
      </c>
      <c r="D57" s="85">
        <v>14793.55</v>
      </c>
      <c r="E57" s="90">
        <v>0</v>
      </c>
      <c r="F57" s="90">
        <v>0</v>
      </c>
      <c r="G57" s="90">
        <v>14793.55</v>
      </c>
      <c r="H57" s="90">
        <v>11834.839999999998</v>
      </c>
      <c r="I57" s="90">
        <v>2465.5916666666662</v>
      </c>
      <c r="J57" s="90">
        <v>20710.969999999998</v>
      </c>
      <c r="K57" s="90">
        <v>18181.163</v>
      </c>
      <c r="L57" s="90">
        <v>53192.564666666658</v>
      </c>
      <c r="M57" s="163"/>
    </row>
    <row r="58" spans="1:15" s="63" customFormat="1" x14ac:dyDescent="0.25">
      <c r="A58" s="89" t="s">
        <v>6770</v>
      </c>
      <c r="B58" s="89" t="s">
        <v>6886</v>
      </c>
      <c r="C58" s="90" t="s">
        <v>5199</v>
      </c>
      <c r="D58" s="85">
        <v>11185.2</v>
      </c>
      <c r="E58" s="90">
        <v>0</v>
      </c>
      <c r="F58" s="90">
        <v>0</v>
      </c>
      <c r="G58" s="90">
        <v>11185.2</v>
      </c>
      <c r="H58" s="90">
        <v>8948.16</v>
      </c>
      <c r="I58" s="90">
        <v>1864.2000000000003</v>
      </c>
      <c r="J58" s="90">
        <v>15659.28</v>
      </c>
      <c r="K58" s="90">
        <v>14356.312</v>
      </c>
      <c r="L58" s="90">
        <v>40827.951999999997</v>
      </c>
      <c r="M58" s="163"/>
    </row>
    <row r="59" spans="1:15" s="63" customFormat="1" x14ac:dyDescent="0.25">
      <c r="A59" s="89" t="s">
        <v>6770</v>
      </c>
      <c r="B59" s="89" t="s">
        <v>6887</v>
      </c>
      <c r="C59" s="90" t="s">
        <v>5199</v>
      </c>
      <c r="D59" s="85">
        <v>10182.35</v>
      </c>
      <c r="E59" s="90">
        <v>0</v>
      </c>
      <c r="F59" s="90">
        <v>0</v>
      </c>
      <c r="G59" s="90">
        <v>10182.35</v>
      </c>
      <c r="H59" s="90">
        <v>8145.880000000001</v>
      </c>
      <c r="I59" s="90">
        <v>1697.0583333333334</v>
      </c>
      <c r="J59" s="90">
        <v>14255.29</v>
      </c>
      <c r="K59" s="90">
        <v>13293.291000000001</v>
      </c>
      <c r="L59" s="90">
        <v>37391.519333333337</v>
      </c>
      <c r="M59" s="163"/>
    </row>
    <row r="60" spans="1:15" s="63" customFormat="1" x14ac:dyDescent="0.25">
      <c r="A60" s="89" t="s">
        <v>6891</v>
      </c>
      <c r="B60" s="89" t="s">
        <v>6892</v>
      </c>
      <c r="C60" s="90" t="s">
        <v>5199</v>
      </c>
      <c r="D60" s="85">
        <v>11741.95</v>
      </c>
      <c r="E60" s="90">
        <v>0</v>
      </c>
      <c r="F60" s="90">
        <v>0</v>
      </c>
      <c r="G60" s="90">
        <v>11741.95</v>
      </c>
      <c r="H60" s="90">
        <v>9393.5600000000013</v>
      </c>
      <c r="I60" s="90">
        <v>1956.9916666666668</v>
      </c>
      <c r="J60" s="90">
        <v>16438.730000000003</v>
      </c>
      <c r="K60" s="90">
        <v>14946.467000000001</v>
      </c>
      <c r="L60" s="90">
        <v>42735.748666666666</v>
      </c>
      <c r="M60" s="163"/>
    </row>
    <row r="61" spans="1:15" s="63" customFormat="1" x14ac:dyDescent="0.25">
      <c r="A61" s="89" t="s">
        <v>6893</v>
      </c>
      <c r="B61" s="89" t="s">
        <v>6894</v>
      </c>
      <c r="C61" s="90" t="s">
        <v>5199</v>
      </c>
      <c r="D61" s="85">
        <v>10784.75</v>
      </c>
      <c r="E61" s="90">
        <v>0</v>
      </c>
      <c r="F61" s="90">
        <v>0</v>
      </c>
      <c r="G61" s="90">
        <v>10784.75</v>
      </c>
      <c r="H61" s="90">
        <v>8627.7999999999993</v>
      </c>
      <c r="I61" s="90">
        <v>1797.4583333333335</v>
      </c>
      <c r="J61" s="90">
        <v>15098.65</v>
      </c>
      <c r="K61" s="90">
        <v>13931.834999999999</v>
      </c>
      <c r="L61" s="90">
        <v>39455.743333333332</v>
      </c>
      <c r="M61" s="163"/>
    </row>
    <row r="62" spans="1:15" s="63" customFormat="1" x14ac:dyDescent="0.25">
      <c r="A62" s="89" t="s">
        <v>6760</v>
      </c>
      <c r="B62" s="89" t="s">
        <v>6895</v>
      </c>
      <c r="C62" s="90" t="s">
        <v>5199</v>
      </c>
      <c r="D62" s="85">
        <v>11741.95</v>
      </c>
      <c r="E62" s="90">
        <v>0</v>
      </c>
      <c r="F62" s="90">
        <v>0</v>
      </c>
      <c r="G62" s="90">
        <v>11741.95</v>
      </c>
      <c r="H62" s="90">
        <v>9393.5600000000013</v>
      </c>
      <c r="I62" s="90">
        <v>1956.9916666666668</v>
      </c>
      <c r="J62" s="90">
        <v>16438.730000000003</v>
      </c>
      <c r="K62" s="90">
        <v>14946.467000000001</v>
      </c>
      <c r="L62" s="90">
        <v>42735.748666666666</v>
      </c>
      <c r="M62" s="163"/>
    </row>
    <row r="63" spans="1:15" s="63" customFormat="1" x14ac:dyDescent="0.25">
      <c r="A63" s="89" t="s">
        <v>6760</v>
      </c>
      <c r="B63" s="89" t="s">
        <v>6896</v>
      </c>
      <c r="C63" s="90" t="s">
        <v>5199</v>
      </c>
      <c r="D63" s="85">
        <v>11351.75</v>
      </c>
      <c r="E63" s="90">
        <v>0</v>
      </c>
      <c r="F63" s="90">
        <v>0</v>
      </c>
      <c r="G63" s="90">
        <v>11351.75</v>
      </c>
      <c r="H63" s="90">
        <v>9081.4</v>
      </c>
      <c r="I63" s="90">
        <v>1891.9583333333333</v>
      </c>
      <c r="J63" s="90">
        <v>15892.449999999999</v>
      </c>
      <c r="K63" s="90">
        <v>14532.855</v>
      </c>
      <c r="L63" s="90">
        <v>41398.66333333333</v>
      </c>
      <c r="M63" s="163"/>
    </row>
    <row r="64" spans="1:15" s="63" customFormat="1" x14ac:dyDescent="0.25">
      <c r="A64" s="89" t="s">
        <v>6760</v>
      </c>
      <c r="B64" s="89" t="s">
        <v>6897</v>
      </c>
      <c r="C64" s="90" t="s">
        <v>5199</v>
      </c>
      <c r="D64" s="85">
        <v>5870.95</v>
      </c>
      <c r="E64" s="90">
        <v>0</v>
      </c>
      <c r="F64" s="90">
        <v>0</v>
      </c>
      <c r="G64" s="90">
        <v>5870.95</v>
      </c>
      <c r="H64" s="90">
        <v>4696.76</v>
      </c>
      <c r="I64" s="90">
        <v>978.49166666666656</v>
      </c>
      <c r="J64" s="90">
        <v>8219.33</v>
      </c>
      <c r="K64" s="90">
        <v>8723.2070000000003</v>
      </c>
      <c r="L64" s="90">
        <v>22617.788666666667</v>
      </c>
      <c r="M64" s="163"/>
    </row>
    <row r="65" spans="1:13" s="63" customFormat="1" x14ac:dyDescent="0.25">
      <c r="A65" s="89" t="s">
        <v>6760</v>
      </c>
      <c r="B65" s="89" t="s">
        <v>6898</v>
      </c>
      <c r="C65" s="90" t="s">
        <v>5199</v>
      </c>
      <c r="D65" s="85">
        <v>9773.4500000000007</v>
      </c>
      <c r="E65" s="90">
        <v>0</v>
      </c>
      <c r="F65" s="90">
        <v>0</v>
      </c>
      <c r="G65" s="90">
        <v>9773.4500000000007</v>
      </c>
      <c r="H65" s="90">
        <v>7818.76</v>
      </c>
      <c r="I65" s="90">
        <v>1628.9083333333335</v>
      </c>
      <c r="J65" s="90">
        <v>13682.830000000002</v>
      </c>
      <c r="K65" s="90">
        <v>12859.857</v>
      </c>
      <c r="L65" s="90">
        <v>35990.35533333334</v>
      </c>
      <c r="M65" s="163"/>
    </row>
    <row r="66" spans="1:13" s="63" customFormat="1" x14ac:dyDescent="0.25">
      <c r="A66" s="89" t="s">
        <v>6767</v>
      </c>
      <c r="B66" s="89" t="s">
        <v>6900</v>
      </c>
      <c r="C66" s="90" t="s">
        <v>5199</v>
      </c>
      <c r="D66" s="85">
        <v>15824.45</v>
      </c>
      <c r="E66" s="90">
        <v>0</v>
      </c>
      <c r="F66" s="90">
        <v>0</v>
      </c>
      <c r="G66" s="90">
        <v>15824.45</v>
      </c>
      <c r="H66" s="90">
        <v>12659.560000000001</v>
      </c>
      <c r="I66" s="90">
        <v>2637.4083333333333</v>
      </c>
      <c r="J66" s="90">
        <v>22154.23</v>
      </c>
      <c r="K66" s="90">
        <v>19273.917000000001</v>
      </c>
      <c r="L66" s="90">
        <v>56725.115333333335</v>
      </c>
      <c r="M66" s="163"/>
    </row>
    <row r="67" spans="1:13" s="63" customFormat="1" x14ac:dyDescent="0.25">
      <c r="A67" s="89" t="s">
        <v>6767</v>
      </c>
      <c r="B67" s="89" t="s">
        <v>6901</v>
      </c>
      <c r="C67" s="90" t="s">
        <v>5199</v>
      </c>
      <c r="D67" s="85">
        <v>15512.55</v>
      </c>
      <c r="E67" s="90">
        <v>0</v>
      </c>
      <c r="F67" s="90">
        <v>0</v>
      </c>
      <c r="G67" s="90">
        <v>15512.55</v>
      </c>
      <c r="H67" s="90">
        <v>12410.039999999997</v>
      </c>
      <c r="I67" s="90">
        <v>2585.4249999999997</v>
      </c>
      <c r="J67" s="90">
        <v>21717.569999999996</v>
      </c>
      <c r="K67" s="90">
        <v>18943.302999999996</v>
      </c>
      <c r="L67" s="90">
        <v>55656.337999999989</v>
      </c>
      <c r="M67" s="163"/>
    </row>
    <row r="68" spans="1:13" s="63" customFormat="1" x14ac:dyDescent="0.25">
      <c r="A68" s="89" t="s">
        <v>6903</v>
      </c>
      <c r="B68" s="89" t="s">
        <v>6904</v>
      </c>
      <c r="C68" s="90" t="s">
        <v>5199</v>
      </c>
      <c r="D68" s="85">
        <v>12340.3</v>
      </c>
      <c r="E68" s="90">
        <v>0</v>
      </c>
      <c r="F68" s="90">
        <v>0</v>
      </c>
      <c r="G68" s="90">
        <v>12340.3</v>
      </c>
      <c r="H68" s="90">
        <v>9872.24</v>
      </c>
      <c r="I68" s="90">
        <v>2056.7166666666667</v>
      </c>
      <c r="J68" s="90">
        <v>17276.419999999998</v>
      </c>
      <c r="K68" s="90">
        <v>15580.718000000001</v>
      </c>
      <c r="L68" s="90">
        <v>44786.094666666664</v>
      </c>
      <c r="M68" s="163"/>
    </row>
    <row r="69" spans="1:13" s="63" customFormat="1" x14ac:dyDescent="0.25">
      <c r="A69" s="89" t="s">
        <v>6903</v>
      </c>
      <c r="B69" s="89" t="s">
        <v>6905</v>
      </c>
      <c r="C69" s="90" t="s">
        <v>5199</v>
      </c>
      <c r="D69" s="85">
        <v>12084.95</v>
      </c>
      <c r="E69" s="90">
        <v>0</v>
      </c>
      <c r="F69" s="90">
        <v>0</v>
      </c>
      <c r="G69" s="90">
        <v>12084.95</v>
      </c>
      <c r="H69" s="90">
        <v>9667.9600000000009</v>
      </c>
      <c r="I69" s="90">
        <v>2014.1583333333335</v>
      </c>
      <c r="J69" s="90">
        <v>16918.93</v>
      </c>
      <c r="K69" s="90">
        <v>15310.047000000002</v>
      </c>
      <c r="L69" s="90">
        <v>43911.095333333331</v>
      </c>
      <c r="M69" s="163"/>
    </row>
    <row r="70" spans="1:13" s="63" customFormat="1" x14ac:dyDescent="0.25">
      <c r="A70" s="89" t="s">
        <v>6811</v>
      </c>
      <c r="B70" s="89" t="s">
        <v>6909</v>
      </c>
      <c r="C70" s="90" t="s">
        <v>5199</v>
      </c>
      <c r="D70" s="85">
        <v>11741.95</v>
      </c>
      <c r="E70" s="90">
        <v>0</v>
      </c>
      <c r="F70" s="90">
        <v>0</v>
      </c>
      <c r="G70" s="90">
        <v>11741.95</v>
      </c>
      <c r="H70" s="90">
        <v>9393.5600000000013</v>
      </c>
      <c r="I70" s="90">
        <v>1956.9916666666668</v>
      </c>
      <c r="J70" s="90">
        <v>16438.730000000003</v>
      </c>
      <c r="K70" s="90">
        <v>14946.467000000001</v>
      </c>
      <c r="L70" s="90">
        <v>42735.748666666666</v>
      </c>
      <c r="M70" s="163"/>
    </row>
    <row r="71" spans="1:13" s="63" customFormat="1" x14ac:dyDescent="0.25">
      <c r="A71" s="89" t="s">
        <v>6811</v>
      </c>
      <c r="B71" s="89" t="s">
        <v>6910</v>
      </c>
      <c r="C71" s="90" t="s">
        <v>5199</v>
      </c>
      <c r="D71" s="85">
        <v>11498</v>
      </c>
      <c r="E71" s="90">
        <v>0</v>
      </c>
      <c r="F71" s="90">
        <v>0</v>
      </c>
      <c r="G71" s="90">
        <v>11498</v>
      </c>
      <c r="H71" s="90">
        <v>9198.4</v>
      </c>
      <c r="I71" s="90">
        <v>1916.3333333333333</v>
      </c>
      <c r="J71" s="90">
        <v>16097.199999999999</v>
      </c>
      <c r="K71" s="90">
        <v>14687.88</v>
      </c>
      <c r="L71" s="90">
        <v>41899.813333333332</v>
      </c>
      <c r="M71" s="163"/>
    </row>
    <row r="72" spans="1:13" s="63" customFormat="1" x14ac:dyDescent="0.25">
      <c r="A72" s="89" t="s">
        <v>6811</v>
      </c>
      <c r="B72" s="89" t="s">
        <v>6911</v>
      </c>
      <c r="C72" s="90" t="s">
        <v>5199</v>
      </c>
      <c r="D72" s="85">
        <v>11351.75</v>
      </c>
      <c r="E72" s="90">
        <v>0</v>
      </c>
      <c r="F72" s="90">
        <v>0</v>
      </c>
      <c r="G72" s="90">
        <v>11351.75</v>
      </c>
      <c r="H72" s="90">
        <v>9081.4</v>
      </c>
      <c r="I72" s="90">
        <v>1891.9583333333333</v>
      </c>
      <c r="J72" s="90">
        <v>15892.449999999999</v>
      </c>
      <c r="K72" s="90">
        <v>14532.855</v>
      </c>
      <c r="L72" s="90">
        <v>41398.66333333333</v>
      </c>
      <c r="M72" s="163"/>
    </row>
    <row r="73" spans="1:13" s="63" customFormat="1" x14ac:dyDescent="0.25">
      <c r="A73" s="89" t="s">
        <v>6786</v>
      </c>
      <c r="B73" s="89" t="s">
        <v>6917</v>
      </c>
      <c r="C73" s="90" t="s">
        <v>5199</v>
      </c>
      <c r="D73" s="85">
        <v>11974.65</v>
      </c>
      <c r="E73" s="90">
        <v>0</v>
      </c>
      <c r="F73" s="90">
        <v>0</v>
      </c>
      <c r="G73" s="90">
        <v>11974.65</v>
      </c>
      <c r="H73" s="90">
        <v>9579.7199999999993</v>
      </c>
      <c r="I73" s="90">
        <v>1995.7749999999999</v>
      </c>
      <c r="J73" s="90">
        <v>16764.509999999998</v>
      </c>
      <c r="K73" s="90">
        <v>15193.128999999999</v>
      </c>
      <c r="L73" s="90">
        <v>43533.133999999998</v>
      </c>
      <c r="M73" s="163"/>
    </row>
    <row r="74" spans="1:13" s="63" customFormat="1" x14ac:dyDescent="0.25">
      <c r="A74" s="89" t="s">
        <v>6794</v>
      </c>
      <c r="B74" s="89" t="s">
        <v>6918</v>
      </c>
      <c r="C74" s="90" t="s">
        <v>5199</v>
      </c>
      <c r="D74" s="85">
        <v>17962.05</v>
      </c>
      <c r="E74" s="90">
        <v>0</v>
      </c>
      <c r="F74" s="90">
        <v>0</v>
      </c>
      <c r="G74" s="90">
        <v>17962.05</v>
      </c>
      <c r="H74" s="90">
        <v>14369.64</v>
      </c>
      <c r="I74" s="90">
        <v>2993.6750000000002</v>
      </c>
      <c r="J74" s="90">
        <v>25146.87</v>
      </c>
      <c r="K74" s="90">
        <v>21539.773000000001</v>
      </c>
      <c r="L74" s="90">
        <v>64049.957999999999</v>
      </c>
      <c r="M74" s="163"/>
    </row>
    <row r="75" spans="1:13" s="63" customFormat="1" x14ac:dyDescent="0.25">
      <c r="A75" s="89" t="s">
        <v>6792</v>
      </c>
      <c r="B75" s="89" t="s">
        <v>6919</v>
      </c>
      <c r="C75" s="90" t="s">
        <v>5199</v>
      </c>
      <c r="D75" s="85">
        <v>13454.45</v>
      </c>
      <c r="E75" s="90">
        <v>0</v>
      </c>
      <c r="F75" s="90">
        <v>0</v>
      </c>
      <c r="G75" s="90">
        <v>13454.45</v>
      </c>
      <c r="H75" s="90">
        <v>10763.560000000001</v>
      </c>
      <c r="I75" s="90">
        <v>2242.4083333333333</v>
      </c>
      <c r="J75" s="90">
        <v>18836.23</v>
      </c>
      <c r="K75" s="90">
        <v>16761.717000000001</v>
      </c>
      <c r="L75" s="90">
        <v>48603.915333333338</v>
      </c>
      <c r="M75" s="163"/>
    </row>
    <row r="76" spans="1:13" s="63" customFormat="1" x14ac:dyDescent="0.25">
      <c r="A76" s="89" t="s">
        <v>6800</v>
      </c>
      <c r="B76" s="89" t="s">
        <v>6920</v>
      </c>
      <c r="C76" s="90" t="s">
        <v>5199</v>
      </c>
      <c r="D76" s="85">
        <v>20181.849999999999</v>
      </c>
      <c r="E76" s="90">
        <v>0</v>
      </c>
      <c r="F76" s="90">
        <v>0</v>
      </c>
      <c r="G76" s="90">
        <v>20181.849999999999</v>
      </c>
      <c r="H76" s="90">
        <v>16145.479999999998</v>
      </c>
      <c r="I76" s="90">
        <v>3363.6416666666664</v>
      </c>
      <c r="J76" s="90">
        <v>28254.589999999997</v>
      </c>
      <c r="K76" s="90">
        <v>23892.760999999999</v>
      </c>
      <c r="L76" s="90">
        <v>71656.472666666668</v>
      </c>
      <c r="M76" s="163"/>
    </row>
    <row r="77" spans="1:13" s="63" customFormat="1" x14ac:dyDescent="0.25">
      <c r="A77" s="89" t="s">
        <v>6788</v>
      </c>
      <c r="B77" s="89" t="s">
        <v>6921</v>
      </c>
      <c r="C77" s="90" t="s">
        <v>5199</v>
      </c>
      <c r="D77" s="85">
        <v>15021.85</v>
      </c>
      <c r="E77" s="90">
        <v>0</v>
      </c>
      <c r="F77" s="90">
        <v>0</v>
      </c>
      <c r="G77" s="90">
        <v>15021.85</v>
      </c>
      <c r="H77" s="90">
        <v>12017.48</v>
      </c>
      <c r="I77" s="90">
        <v>2503.6416666666669</v>
      </c>
      <c r="J77" s="90">
        <v>21030.59</v>
      </c>
      <c r="K77" s="90">
        <v>18423.161</v>
      </c>
      <c r="L77" s="90">
        <v>53974.87266666667</v>
      </c>
      <c r="M77" s="163"/>
    </row>
    <row r="78" spans="1:13" s="63" customFormat="1" x14ac:dyDescent="0.25">
      <c r="A78" s="89" t="s">
        <v>6796</v>
      </c>
      <c r="B78" s="89" t="s">
        <v>6922</v>
      </c>
      <c r="C78" s="90" t="s">
        <v>5199</v>
      </c>
      <c r="D78" s="85">
        <v>22532.7</v>
      </c>
      <c r="E78" s="90">
        <v>0</v>
      </c>
      <c r="F78" s="90">
        <v>0</v>
      </c>
      <c r="G78" s="90">
        <v>22532.7</v>
      </c>
      <c r="H78" s="90">
        <v>18026.16</v>
      </c>
      <c r="I78" s="90">
        <v>3755.4500000000003</v>
      </c>
      <c r="J78" s="90">
        <v>31545.780000000002</v>
      </c>
      <c r="K78" s="90">
        <v>26384.662</v>
      </c>
      <c r="L78" s="90">
        <v>79712.051999999996</v>
      </c>
      <c r="M78" s="163"/>
    </row>
    <row r="79" spans="1:13" s="63" customFormat="1" x14ac:dyDescent="0.25">
      <c r="A79" s="89" t="s">
        <v>6790</v>
      </c>
      <c r="B79" s="89" t="s">
        <v>6923</v>
      </c>
      <c r="C79" s="90" t="s">
        <v>5199</v>
      </c>
      <c r="D79" s="85">
        <v>17755.8</v>
      </c>
      <c r="E79" s="90">
        <v>0</v>
      </c>
      <c r="F79" s="90">
        <v>0</v>
      </c>
      <c r="G79" s="90">
        <v>17755.8</v>
      </c>
      <c r="H79" s="90">
        <v>14204.64</v>
      </c>
      <c r="I79" s="90">
        <v>2959.3</v>
      </c>
      <c r="J79" s="90">
        <v>24858.12</v>
      </c>
      <c r="K79" s="90">
        <v>21321.148000000001</v>
      </c>
      <c r="L79" s="90">
        <v>63343.207999999999</v>
      </c>
      <c r="M79" s="163"/>
    </row>
    <row r="80" spans="1:13" s="63" customFormat="1" x14ac:dyDescent="0.25">
      <c r="A80" s="89" t="s">
        <v>6924</v>
      </c>
      <c r="B80" s="89" t="s">
        <v>6925</v>
      </c>
      <c r="C80" s="90" t="s">
        <v>5199</v>
      </c>
      <c r="D80" s="85">
        <v>9357.2999999999993</v>
      </c>
      <c r="E80" s="90">
        <v>0</v>
      </c>
      <c r="F80" s="90">
        <v>0</v>
      </c>
      <c r="G80" s="90">
        <v>9357.2999999999993</v>
      </c>
      <c r="H80" s="90">
        <v>7485.8399999999992</v>
      </c>
      <c r="I80" s="90">
        <v>1559.5499999999997</v>
      </c>
      <c r="J80" s="90">
        <v>13100.22</v>
      </c>
      <c r="K80" s="90">
        <v>12418.737999999998</v>
      </c>
      <c r="L80" s="90">
        <v>34564.347999999998</v>
      </c>
      <c r="M80" s="163"/>
    </row>
    <row r="81" spans="1:14" s="63" customFormat="1" x14ac:dyDescent="0.25">
      <c r="A81" s="89" t="s">
        <v>6928</v>
      </c>
      <c r="B81" s="89" t="s">
        <v>6929</v>
      </c>
      <c r="C81" s="90" t="s">
        <v>5199</v>
      </c>
      <c r="D81" s="85">
        <v>10201.450000000001</v>
      </c>
      <c r="E81" s="90">
        <v>0</v>
      </c>
      <c r="F81" s="90">
        <v>0</v>
      </c>
      <c r="G81" s="90">
        <v>10201.450000000001</v>
      </c>
      <c r="H81" s="90">
        <v>8161.16</v>
      </c>
      <c r="I81" s="90">
        <v>1700.2416666666668</v>
      </c>
      <c r="J81" s="90">
        <v>14282.03</v>
      </c>
      <c r="K81" s="90">
        <v>13313.537</v>
      </c>
      <c r="L81" s="90">
        <v>37456.968666666668</v>
      </c>
      <c r="M81" s="163"/>
    </row>
    <row r="82" spans="1:14" s="63" customFormat="1" x14ac:dyDescent="0.25">
      <c r="A82" s="89" t="s">
        <v>6932</v>
      </c>
      <c r="B82" s="89" t="s">
        <v>6933</v>
      </c>
      <c r="C82" s="90" t="s">
        <v>5199</v>
      </c>
      <c r="D82" s="85">
        <v>14080.65</v>
      </c>
      <c r="E82" s="90">
        <v>0</v>
      </c>
      <c r="F82" s="90">
        <v>0</v>
      </c>
      <c r="G82" s="90">
        <v>14080.65</v>
      </c>
      <c r="H82" s="90">
        <v>11264.519999999999</v>
      </c>
      <c r="I82" s="90">
        <v>2346.7749999999996</v>
      </c>
      <c r="J82" s="90">
        <v>19712.91</v>
      </c>
      <c r="K82" s="90">
        <v>17425.488999999998</v>
      </c>
      <c r="L82" s="90">
        <v>50749.694000000003</v>
      </c>
      <c r="M82" s="163"/>
    </row>
    <row r="83" spans="1:14" s="63" customFormat="1" x14ac:dyDescent="0.25">
      <c r="A83" s="89" t="s">
        <v>6934</v>
      </c>
      <c r="B83" s="89" t="s">
        <v>6935</v>
      </c>
      <c r="C83" s="90" t="s">
        <v>5199</v>
      </c>
      <c r="D83" s="85">
        <v>16599.150000000001</v>
      </c>
      <c r="E83" s="90">
        <v>0</v>
      </c>
      <c r="F83" s="90">
        <v>0</v>
      </c>
      <c r="G83" s="90">
        <v>16599.150000000001</v>
      </c>
      <c r="H83" s="90">
        <v>13279.320000000002</v>
      </c>
      <c r="I83" s="90">
        <v>2766.5250000000005</v>
      </c>
      <c r="J83" s="90">
        <v>23238.81</v>
      </c>
      <c r="K83" s="90">
        <v>20095.099000000002</v>
      </c>
      <c r="L83" s="90">
        <v>59379.754000000001</v>
      </c>
      <c r="M83" s="163"/>
    </row>
    <row r="84" spans="1:14" s="63" customFormat="1" x14ac:dyDescent="0.25">
      <c r="A84" s="89" t="s">
        <v>6926</v>
      </c>
      <c r="B84" s="89" t="s">
        <v>6927</v>
      </c>
      <c r="C84" s="90" t="s">
        <v>5199</v>
      </c>
      <c r="D84" s="85">
        <v>13254.78</v>
      </c>
      <c r="E84" s="90">
        <v>0</v>
      </c>
      <c r="F84" s="90">
        <v>0</v>
      </c>
      <c r="G84" s="90">
        <v>13254.78</v>
      </c>
      <c r="H84" s="90">
        <v>10603.824000000001</v>
      </c>
      <c r="I84" s="90">
        <v>2209.13</v>
      </c>
      <c r="J84" s="90">
        <v>18556.692000000003</v>
      </c>
      <c r="K84" s="90">
        <v>16550.066800000001</v>
      </c>
      <c r="L84" s="90">
        <v>47919.712800000008</v>
      </c>
      <c r="M84" s="163"/>
    </row>
    <row r="85" spans="1:14" s="63" customFormat="1" x14ac:dyDescent="0.25">
      <c r="A85" s="89" t="s">
        <v>6930</v>
      </c>
      <c r="B85" s="89" t="s">
        <v>6931</v>
      </c>
      <c r="C85" s="90" t="s">
        <v>5199</v>
      </c>
      <c r="D85" s="85">
        <v>15217.4</v>
      </c>
      <c r="E85" s="90">
        <v>0</v>
      </c>
      <c r="F85" s="90">
        <v>0</v>
      </c>
      <c r="G85" s="90">
        <v>15217.4</v>
      </c>
      <c r="H85" s="90">
        <v>12173.92</v>
      </c>
      <c r="I85" s="90">
        <v>2536.2333333333336</v>
      </c>
      <c r="J85" s="90">
        <v>21304.36</v>
      </c>
      <c r="K85" s="90">
        <v>18630.444</v>
      </c>
      <c r="L85" s="90">
        <v>54644.957333333339</v>
      </c>
      <c r="M85" s="163"/>
    </row>
    <row r="86" spans="1:14" s="63" customFormat="1" x14ac:dyDescent="0.25">
      <c r="A86" s="89" t="s">
        <v>6936</v>
      </c>
      <c r="B86" s="89" t="s">
        <v>6937</v>
      </c>
      <c r="C86" s="90" t="s">
        <v>5199</v>
      </c>
      <c r="D86" s="85">
        <v>135.76249999999999</v>
      </c>
      <c r="E86" s="90">
        <v>0</v>
      </c>
      <c r="F86" s="90">
        <v>0</v>
      </c>
      <c r="G86" s="90">
        <v>135.76249999999999</v>
      </c>
      <c r="H86" s="90">
        <v>108.61</v>
      </c>
      <c r="I86" s="90">
        <v>22.627083333333331</v>
      </c>
      <c r="J86" s="90">
        <v>190.0675</v>
      </c>
      <c r="K86" s="90">
        <v>2643.90825</v>
      </c>
      <c r="L86" s="90">
        <v>2965.212833333333</v>
      </c>
      <c r="M86" s="63" t="s">
        <v>5348</v>
      </c>
      <c r="N86" s="476"/>
    </row>
    <row r="87" spans="1:14" s="63" customFormat="1" x14ac:dyDescent="0.25">
      <c r="A87" s="89" t="s">
        <v>6946</v>
      </c>
      <c r="B87" s="89" t="s">
        <v>6947</v>
      </c>
      <c r="C87" s="90" t="s">
        <v>5199</v>
      </c>
      <c r="D87" s="85">
        <v>151.15</v>
      </c>
      <c r="E87" s="90">
        <v>0</v>
      </c>
      <c r="F87" s="90">
        <v>0</v>
      </c>
      <c r="G87" s="90">
        <v>151.15</v>
      </c>
      <c r="H87" s="90">
        <v>120.91999999999999</v>
      </c>
      <c r="I87" s="90">
        <v>25.191666666666666</v>
      </c>
      <c r="J87" s="90">
        <v>211.60999999999999</v>
      </c>
      <c r="K87" s="90">
        <v>2660.2190000000001</v>
      </c>
      <c r="L87" s="90">
        <v>3017.9406666666669</v>
      </c>
      <c r="M87" s="63" t="s">
        <v>5348</v>
      </c>
      <c r="N87" s="476"/>
    </row>
    <row r="88" spans="1:14" s="63" customFormat="1" x14ac:dyDescent="0.25">
      <c r="A88" s="89" t="s">
        <v>6950</v>
      </c>
      <c r="B88" s="89" t="s">
        <v>6951</v>
      </c>
      <c r="C88" s="90" t="s">
        <v>5199</v>
      </c>
      <c r="D88" s="85">
        <v>172.26249999999999</v>
      </c>
      <c r="E88" s="90">
        <v>0</v>
      </c>
      <c r="F88" s="90">
        <v>0</v>
      </c>
      <c r="G88" s="90">
        <v>172.26249999999999</v>
      </c>
      <c r="H88" s="90">
        <v>137.80999999999997</v>
      </c>
      <c r="I88" s="90">
        <v>28.710416666666664</v>
      </c>
      <c r="J88" s="90">
        <v>241.16749999999996</v>
      </c>
      <c r="K88" s="90">
        <v>2682.59825</v>
      </c>
      <c r="L88" s="90">
        <v>3090.2861666666668</v>
      </c>
      <c r="M88" s="63" t="s">
        <v>5348</v>
      </c>
      <c r="N88" s="476"/>
    </row>
    <row r="89" spans="1:14" s="63" customFormat="1" x14ac:dyDescent="0.25">
      <c r="A89" s="89" t="s">
        <v>6954</v>
      </c>
      <c r="B89" s="89" t="s">
        <v>7371</v>
      </c>
      <c r="C89" s="90" t="s">
        <v>5199</v>
      </c>
      <c r="D89" s="85">
        <v>189.15</v>
      </c>
      <c r="E89" s="90">
        <v>0</v>
      </c>
      <c r="F89" s="90">
        <v>0</v>
      </c>
      <c r="G89" s="90">
        <v>189.15</v>
      </c>
      <c r="H89" s="90">
        <v>151.32000000000002</v>
      </c>
      <c r="I89" s="90">
        <v>31.525000000000002</v>
      </c>
      <c r="J89" s="90">
        <v>264.81</v>
      </c>
      <c r="K89" s="90">
        <v>2700.4990000000003</v>
      </c>
      <c r="L89" s="90">
        <v>3148.1540000000005</v>
      </c>
      <c r="M89" s="63" t="s">
        <v>5348</v>
      </c>
      <c r="N89" s="476"/>
    </row>
    <row r="90" spans="1:14" s="63" customFormat="1" x14ac:dyDescent="0.25">
      <c r="A90" s="89" t="s">
        <v>6940</v>
      </c>
      <c r="B90" s="89" t="s">
        <v>6941</v>
      </c>
      <c r="C90" s="90" t="s">
        <v>5199</v>
      </c>
      <c r="D90" s="85">
        <v>102.0125</v>
      </c>
      <c r="E90" s="90">
        <v>0</v>
      </c>
      <c r="F90" s="90">
        <v>0</v>
      </c>
      <c r="G90" s="90">
        <v>102.0125</v>
      </c>
      <c r="H90" s="90">
        <v>81.61</v>
      </c>
      <c r="I90" s="90">
        <v>17.002083333333331</v>
      </c>
      <c r="J90" s="90">
        <v>142.8175</v>
      </c>
      <c r="K90" s="90">
        <v>2608.1332500000003</v>
      </c>
      <c r="L90" s="90">
        <v>2849.5628333333334</v>
      </c>
      <c r="M90" s="63" t="s">
        <v>5348</v>
      </c>
      <c r="N90" s="476"/>
    </row>
    <row r="91" spans="1:14" s="63" customFormat="1" x14ac:dyDescent="0.25">
      <c r="A91" s="89" t="s">
        <v>6943</v>
      </c>
      <c r="B91" s="89" t="s">
        <v>7372</v>
      </c>
      <c r="C91" s="90" t="s">
        <v>5199</v>
      </c>
      <c r="D91" s="85">
        <v>112.925</v>
      </c>
      <c r="E91" s="90">
        <v>0</v>
      </c>
      <c r="F91" s="90">
        <v>0</v>
      </c>
      <c r="G91" s="90">
        <v>112.925</v>
      </c>
      <c r="H91" s="90">
        <v>90.34</v>
      </c>
      <c r="I91" s="90">
        <v>18.820833333333333</v>
      </c>
      <c r="J91" s="90">
        <v>158.095</v>
      </c>
      <c r="K91" s="90">
        <v>2619.7004999999999</v>
      </c>
      <c r="L91" s="90">
        <v>2886.9563333333331</v>
      </c>
      <c r="M91" s="63" t="s">
        <v>5348</v>
      </c>
      <c r="N91" s="476"/>
    </row>
    <row r="92" spans="1:14" s="63" customFormat="1" x14ac:dyDescent="0.25">
      <c r="A92" s="89" t="s">
        <v>6936</v>
      </c>
      <c r="B92" s="89" t="s">
        <v>6938</v>
      </c>
      <c r="C92" s="90" t="s">
        <v>5199</v>
      </c>
      <c r="D92" s="85">
        <v>135.76249999999999</v>
      </c>
      <c r="E92" s="90">
        <v>0</v>
      </c>
      <c r="F92" s="90">
        <v>0</v>
      </c>
      <c r="G92" s="90">
        <v>135.76249999999999</v>
      </c>
      <c r="H92" s="90">
        <v>108.61</v>
      </c>
      <c r="I92" s="90">
        <v>22.627083333333331</v>
      </c>
      <c r="J92" s="90">
        <v>190.0675</v>
      </c>
      <c r="K92" s="90">
        <v>2643.90825</v>
      </c>
      <c r="L92" s="90">
        <v>2965.212833333333</v>
      </c>
      <c r="M92" s="63" t="s">
        <v>5348</v>
      </c>
      <c r="N92" s="476"/>
    </row>
    <row r="93" spans="1:14" s="63" customFormat="1" x14ac:dyDescent="0.25">
      <c r="A93" s="89" t="s">
        <v>6946</v>
      </c>
      <c r="B93" s="89" t="s">
        <v>6948</v>
      </c>
      <c r="C93" s="90" t="s">
        <v>5199</v>
      </c>
      <c r="D93" s="85">
        <v>151.15</v>
      </c>
      <c r="E93" s="90">
        <v>0</v>
      </c>
      <c r="F93" s="90">
        <v>0</v>
      </c>
      <c r="G93" s="90">
        <v>151.15</v>
      </c>
      <c r="H93" s="90">
        <v>120.91999999999999</v>
      </c>
      <c r="I93" s="90">
        <v>25.191666666666666</v>
      </c>
      <c r="J93" s="90">
        <v>211.60999999999999</v>
      </c>
      <c r="K93" s="90">
        <v>2660.2190000000001</v>
      </c>
      <c r="L93" s="90">
        <v>3017.9406666666669</v>
      </c>
      <c r="M93" s="63" t="s">
        <v>5348</v>
      </c>
      <c r="N93" s="476"/>
    </row>
    <row r="94" spans="1:14" s="63" customFormat="1" x14ac:dyDescent="0.25">
      <c r="A94" s="89" t="s">
        <v>6950</v>
      </c>
      <c r="B94" s="89" t="s">
        <v>6952</v>
      </c>
      <c r="C94" s="90" t="s">
        <v>5199</v>
      </c>
      <c r="D94" s="85">
        <v>172.26249999999999</v>
      </c>
      <c r="E94" s="90">
        <v>0</v>
      </c>
      <c r="F94" s="90">
        <v>0</v>
      </c>
      <c r="G94" s="90">
        <v>172.26249999999999</v>
      </c>
      <c r="H94" s="90">
        <v>137.80999999999997</v>
      </c>
      <c r="I94" s="90">
        <v>28.710416666666664</v>
      </c>
      <c r="J94" s="90">
        <v>241.16749999999996</v>
      </c>
      <c r="K94" s="90">
        <v>2682.59825</v>
      </c>
      <c r="L94" s="90">
        <v>3090.2861666666668</v>
      </c>
      <c r="M94" s="63" t="s">
        <v>5348</v>
      </c>
      <c r="N94" s="476"/>
    </row>
    <row r="95" spans="1:14" s="63" customFormat="1" x14ac:dyDescent="0.25">
      <c r="A95" s="89" t="s">
        <v>6954</v>
      </c>
      <c r="B95" s="89" t="s">
        <v>6956</v>
      </c>
      <c r="C95" s="90" t="s">
        <v>5199</v>
      </c>
      <c r="D95" s="85">
        <v>189.15</v>
      </c>
      <c r="E95" s="90">
        <v>0</v>
      </c>
      <c r="F95" s="90">
        <v>0</v>
      </c>
      <c r="G95" s="90">
        <v>189.15</v>
      </c>
      <c r="H95" s="90">
        <v>151.32000000000002</v>
      </c>
      <c r="I95" s="90">
        <v>31.525000000000002</v>
      </c>
      <c r="J95" s="90">
        <v>264.81</v>
      </c>
      <c r="K95" s="90">
        <v>2700.4990000000003</v>
      </c>
      <c r="L95" s="90">
        <v>3148.1540000000005</v>
      </c>
      <c r="M95" s="63" t="s">
        <v>5348</v>
      </c>
      <c r="N95" s="476"/>
    </row>
    <row r="96" spans="1:14" s="63" customFormat="1" x14ac:dyDescent="0.25">
      <c r="A96" s="89" t="s">
        <v>6946</v>
      </c>
      <c r="B96" s="89" t="s">
        <v>6949</v>
      </c>
      <c r="C96" s="90" t="s">
        <v>5199</v>
      </c>
      <c r="D96" s="85">
        <v>151.15</v>
      </c>
      <c r="E96" s="90">
        <v>0</v>
      </c>
      <c r="F96" s="90">
        <v>0</v>
      </c>
      <c r="G96" s="90">
        <v>151.15</v>
      </c>
      <c r="H96" s="90">
        <v>120.91999999999999</v>
      </c>
      <c r="I96" s="90">
        <v>25.191666666666666</v>
      </c>
      <c r="J96" s="90">
        <v>211.60999999999999</v>
      </c>
      <c r="K96" s="90">
        <v>2660.2190000000001</v>
      </c>
      <c r="L96" s="90">
        <v>3017.9406666666669</v>
      </c>
      <c r="M96" s="63" t="s">
        <v>5348</v>
      </c>
      <c r="N96" s="476"/>
    </row>
    <row r="97" spans="1:14" s="63" customFormat="1" x14ac:dyDescent="0.25">
      <c r="A97" s="89" t="s">
        <v>6950</v>
      </c>
      <c r="B97" s="89" t="s">
        <v>6953</v>
      </c>
      <c r="C97" s="90" t="s">
        <v>5199</v>
      </c>
      <c r="D97" s="85">
        <v>172.26249999999999</v>
      </c>
      <c r="E97" s="90">
        <v>0</v>
      </c>
      <c r="F97" s="90">
        <v>0</v>
      </c>
      <c r="G97" s="90">
        <v>172.26249999999999</v>
      </c>
      <c r="H97" s="90">
        <v>137.80999999999997</v>
      </c>
      <c r="I97" s="90">
        <v>28.710416666666664</v>
      </c>
      <c r="J97" s="90">
        <v>241.16749999999996</v>
      </c>
      <c r="K97" s="90">
        <v>2682.59825</v>
      </c>
      <c r="L97" s="90">
        <v>3090.2861666666668</v>
      </c>
      <c r="M97" s="63" t="s">
        <v>5348</v>
      </c>
      <c r="N97" s="476"/>
    </row>
    <row r="98" spans="1:14" s="63" customFormat="1" x14ac:dyDescent="0.25">
      <c r="A98" s="89" t="s">
        <v>6959</v>
      </c>
      <c r="B98" s="89" t="s">
        <v>6960</v>
      </c>
      <c r="C98" s="90" t="s">
        <v>5199</v>
      </c>
      <c r="D98" s="85">
        <v>135.76249999999999</v>
      </c>
      <c r="E98" s="90">
        <v>0</v>
      </c>
      <c r="F98" s="90">
        <v>0</v>
      </c>
      <c r="G98" s="90">
        <v>135.76249999999999</v>
      </c>
      <c r="H98" s="90">
        <v>108.61</v>
      </c>
      <c r="I98" s="90">
        <v>22.627083333333331</v>
      </c>
      <c r="J98" s="90">
        <v>190.0675</v>
      </c>
      <c r="K98" s="90">
        <v>2643.90825</v>
      </c>
      <c r="L98" s="90">
        <v>2965.212833333333</v>
      </c>
      <c r="M98" s="63" t="s">
        <v>5348</v>
      </c>
      <c r="N98" s="476"/>
    </row>
    <row r="99" spans="1:14" s="63" customFormat="1" x14ac:dyDescent="0.25">
      <c r="A99" s="89" t="s">
        <v>6959</v>
      </c>
      <c r="B99" s="89" t="s">
        <v>7373</v>
      </c>
      <c r="C99" s="90" t="s">
        <v>5199</v>
      </c>
      <c r="D99" s="85">
        <v>135.76249999999999</v>
      </c>
      <c r="E99" s="90">
        <v>0</v>
      </c>
      <c r="F99" s="90">
        <v>0</v>
      </c>
      <c r="G99" s="90">
        <v>135.76249999999999</v>
      </c>
      <c r="H99" s="90">
        <v>108.61</v>
      </c>
      <c r="I99" s="90">
        <v>22.627083333333331</v>
      </c>
      <c r="J99" s="90">
        <v>190.0675</v>
      </c>
      <c r="K99" s="90">
        <v>2643.90825</v>
      </c>
      <c r="L99" s="90">
        <v>2965.212833333333</v>
      </c>
      <c r="M99" s="63" t="s">
        <v>5348</v>
      </c>
      <c r="N99" s="476"/>
    </row>
    <row r="100" spans="1:14" s="63" customFormat="1" x14ac:dyDescent="0.25">
      <c r="A100" s="89" t="s">
        <v>6957</v>
      </c>
      <c r="B100" s="89" t="s">
        <v>7374</v>
      </c>
      <c r="C100" s="90" t="s">
        <v>5199</v>
      </c>
      <c r="D100" s="85">
        <v>151.15</v>
      </c>
      <c r="E100" s="90">
        <v>0</v>
      </c>
      <c r="F100" s="90">
        <v>0</v>
      </c>
      <c r="G100" s="90">
        <v>151.15</v>
      </c>
      <c r="H100" s="90">
        <v>120.91999999999999</v>
      </c>
      <c r="I100" s="90">
        <v>25.191666666666666</v>
      </c>
      <c r="J100" s="90">
        <v>211.60999999999999</v>
      </c>
      <c r="K100" s="90">
        <v>2660.2190000000001</v>
      </c>
      <c r="L100" s="90">
        <v>3017.9406666666669</v>
      </c>
      <c r="M100" s="63" t="s">
        <v>5348</v>
      </c>
      <c r="N100" s="476"/>
    </row>
    <row r="101" spans="1:14" s="63" customFormat="1" x14ac:dyDescent="0.25">
      <c r="A101" s="89" t="s">
        <v>6940</v>
      </c>
      <c r="B101" s="89" t="s">
        <v>6942</v>
      </c>
      <c r="C101" s="90" t="s">
        <v>5199</v>
      </c>
      <c r="D101" s="85">
        <v>102.0125</v>
      </c>
      <c r="E101" s="90">
        <v>0</v>
      </c>
      <c r="F101" s="90">
        <v>0</v>
      </c>
      <c r="G101" s="90">
        <v>102.0125</v>
      </c>
      <c r="H101" s="90">
        <v>81.61</v>
      </c>
      <c r="I101" s="90">
        <v>17.002083333333331</v>
      </c>
      <c r="J101" s="90">
        <v>142.8175</v>
      </c>
      <c r="K101" s="90">
        <v>2608.1332500000003</v>
      </c>
      <c r="L101" s="90">
        <v>2849.5628333333334</v>
      </c>
      <c r="M101" s="63" t="s">
        <v>5348</v>
      </c>
      <c r="N101" s="476"/>
    </row>
    <row r="102" spans="1:14" s="63" customFormat="1" x14ac:dyDescent="0.25">
      <c r="A102" s="89" t="s">
        <v>6943</v>
      </c>
      <c r="B102" s="89" t="s">
        <v>7375</v>
      </c>
      <c r="C102" s="90" t="s">
        <v>5199</v>
      </c>
      <c r="D102" s="85">
        <v>112.925</v>
      </c>
      <c r="E102" s="90">
        <v>0</v>
      </c>
      <c r="F102" s="90">
        <v>0</v>
      </c>
      <c r="G102" s="90">
        <v>112.925</v>
      </c>
      <c r="H102" s="90">
        <v>90.34</v>
      </c>
      <c r="I102" s="90">
        <v>18.820833333333333</v>
      </c>
      <c r="J102" s="90">
        <v>158.095</v>
      </c>
      <c r="K102" s="90">
        <v>2619.7004999999999</v>
      </c>
      <c r="L102" s="90">
        <v>2886.9563333333331</v>
      </c>
      <c r="M102" s="63" t="s">
        <v>5348</v>
      </c>
      <c r="N102" s="476"/>
    </row>
    <row r="103" spans="1:14" s="63" customFormat="1" x14ac:dyDescent="0.25">
      <c r="A103" s="89" t="s">
        <v>6757</v>
      </c>
      <c r="B103" s="89" t="s">
        <v>6848</v>
      </c>
      <c r="C103" s="90" t="s">
        <v>5200</v>
      </c>
      <c r="D103" s="85">
        <v>11498</v>
      </c>
      <c r="E103" s="90">
        <v>0</v>
      </c>
      <c r="F103" s="90">
        <v>0</v>
      </c>
      <c r="G103" s="90">
        <v>11498</v>
      </c>
      <c r="H103" s="90">
        <v>9198.4</v>
      </c>
      <c r="I103" s="90">
        <v>1916.3333333333333</v>
      </c>
      <c r="J103" s="90">
        <v>16097.199999999999</v>
      </c>
      <c r="K103" s="90">
        <v>14687.88</v>
      </c>
      <c r="L103" s="90">
        <v>41899.813333333332</v>
      </c>
      <c r="M103" s="163"/>
    </row>
    <row r="104" spans="1:14" s="63" customFormat="1" x14ac:dyDescent="0.25">
      <c r="A104" s="89" t="s">
        <v>6850</v>
      </c>
      <c r="B104" s="89" t="s">
        <v>6853</v>
      </c>
      <c r="C104" s="90" t="s">
        <v>5200</v>
      </c>
      <c r="D104" s="85">
        <v>10778.7</v>
      </c>
      <c r="E104" s="90">
        <v>0</v>
      </c>
      <c r="F104" s="90">
        <v>0</v>
      </c>
      <c r="G104" s="90">
        <v>10778.7</v>
      </c>
      <c r="H104" s="90">
        <v>8622.9600000000009</v>
      </c>
      <c r="I104" s="90">
        <v>1796.45</v>
      </c>
      <c r="J104" s="90">
        <v>15090.18</v>
      </c>
      <c r="K104" s="90">
        <v>13925.422000000002</v>
      </c>
      <c r="L104" s="90">
        <v>39435.012000000002</v>
      </c>
      <c r="M104" s="163"/>
    </row>
    <row r="105" spans="1:14" s="63" customFormat="1" x14ac:dyDescent="0.25">
      <c r="A105" s="89" t="s">
        <v>6854</v>
      </c>
      <c r="B105" s="89" t="s">
        <v>6856</v>
      </c>
      <c r="C105" s="90" t="s">
        <v>5200</v>
      </c>
      <c r="D105" s="85">
        <v>9773.4500000000007</v>
      </c>
      <c r="E105" s="90">
        <v>0</v>
      </c>
      <c r="F105" s="90">
        <v>0</v>
      </c>
      <c r="G105" s="90">
        <v>9773.4500000000007</v>
      </c>
      <c r="H105" s="90">
        <v>7818.76</v>
      </c>
      <c r="I105" s="90">
        <v>1628.9083333333335</v>
      </c>
      <c r="J105" s="90">
        <v>13682.830000000002</v>
      </c>
      <c r="K105" s="90">
        <v>12859.857</v>
      </c>
      <c r="L105" s="90">
        <v>35990.35533333334</v>
      </c>
      <c r="M105" s="163"/>
    </row>
    <row r="106" spans="1:14" s="63" customFormat="1" x14ac:dyDescent="0.25">
      <c r="A106" s="89" t="s">
        <v>6854</v>
      </c>
      <c r="B106" s="89" t="s">
        <v>6857</v>
      </c>
      <c r="C106" s="90" t="s">
        <v>5200</v>
      </c>
      <c r="D106" s="85">
        <v>9585.9</v>
      </c>
      <c r="E106" s="90">
        <v>0</v>
      </c>
      <c r="F106" s="90">
        <v>0</v>
      </c>
      <c r="G106" s="90">
        <v>9585.9</v>
      </c>
      <c r="H106" s="90">
        <v>7668.7199999999993</v>
      </c>
      <c r="I106" s="90">
        <v>1597.6499999999999</v>
      </c>
      <c r="J106" s="90">
        <v>13420.259999999998</v>
      </c>
      <c r="K106" s="90">
        <v>12661.054</v>
      </c>
      <c r="L106" s="90">
        <v>35347.683999999994</v>
      </c>
      <c r="M106" s="163"/>
    </row>
    <row r="107" spans="1:14" s="63" customFormat="1" x14ac:dyDescent="0.25">
      <c r="A107" s="89" t="s">
        <v>6858</v>
      </c>
      <c r="B107" s="89" t="s">
        <v>6860</v>
      </c>
      <c r="C107" s="90" t="s">
        <v>5200</v>
      </c>
      <c r="D107" s="85">
        <v>9773.4500000000007</v>
      </c>
      <c r="E107" s="90">
        <v>0</v>
      </c>
      <c r="F107" s="90">
        <v>0</v>
      </c>
      <c r="G107" s="90">
        <v>9773.4500000000007</v>
      </c>
      <c r="H107" s="90">
        <v>7818.76</v>
      </c>
      <c r="I107" s="90">
        <v>1628.9083333333335</v>
      </c>
      <c r="J107" s="90">
        <v>13682.830000000002</v>
      </c>
      <c r="K107" s="90">
        <v>12859.857</v>
      </c>
      <c r="L107" s="90">
        <v>35990.35533333334</v>
      </c>
      <c r="M107" s="163"/>
    </row>
    <row r="108" spans="1:14" s="63" customFormat="1" x14ac:dyDescent="0.25">
      <c r="A108" s="89" t="s">
        <v>6861</v>
      </c>
      <c r="B108" s="89" t="s">
        <v>6863</v>
      </c>
      <c r="C108" s="90" t="s">
        <v>5200</v>
      </c>
      <c r="D108" s="85">
        <v>10432.549999999999</v>
      </c>
      <c r="E108" s="90">
        <v>0</v>
      </c>
      <c r="F108" s="90">
        <v>0</v>
      </c>
      <c r="G108" s="90">
        <v>10432.549999999999</v>
      </c>
      <c r="H108" s="90">
        <v>8346.0400000000009</v>
      </c>
      <c r="I108" s="90">
        <v>1738.7583333333332</v>
      </c>
      <c r="J108" s="90">
        <v>14605.57</v>
      </c>
      <c r="K108" s="90">
        <v>13558.503000000001</v>
      </c>
      <c r="L108" s="90">
        <v>38248.871333333329</v>
      </c>
      <c r="M108" s="163"/>
    </row>
    <row r="109" spans="1:14" s="63" customFormat="1" x14ac:dyDescent="0.25">
      <c r="A109" s="89" t="s">
        <v>6812</v>
      </c>
      <c r="B109" s="89" t="s">
        <v>6865</v>
      </c>
      <c r="C109" s="90" t="s">
        <v>5200</v>
      </c>
      <c r="D109" s="85">
        <v>9773.4500000000007</v>
      </c>
      <c r="E109" s="90">
        <v>0</v>
      </c>
      <c r="F109" s="90">
        <v>0</v>
      </c>
      <c r="G109" s="90">
        <v>9773.4500000000007</v>
      </c>
      <c r="H109" s="90">
        <v>7818.76</v>
      </c>
      <c r="I109" s="90">
        <v>1628.9083333333335</v>
      </c>
      <c r="J109" s="90">
        <v>13682.830000000002</v>
      </c>
      <c r="K109" s="90">
        <v>12859.857</v>
      </c>
      <c r="L109" s="90">
        <v>35990.35533333334</v>
      </c>
      <c r="M109" s="163"/>
    </row>
    <row r="110" spans="1:14" s="63" customFormat="1" x14ac:dyDescent="0.25">
      <c r="A110" s="89" t="s">
        <v>6812</v>
      </c>
      <c r="B110" s="89" t="s">
        <v>6866</v>
      </c>
      <c r="C110" s="90" t="s">
        <v>5200</v>
      </c>
      <c r="D110" s="85">
        <v>9585.9500000000007</v>
      </c>
      <c r="E110" s="90">
        <v>0</v>
      </c>
      <c r="F110" s="90">
        <v>0</v>
      </c>
      <c r="G110" s="90">
        <v>9585.9500000000007</v>
      </c>
      <c r="H110" s="90">
        <v>7668.76</v>
      </c>
      <c r="I110" s="90">
        <v>1597.6583333333335</v>
      </c>
      <c r="J110" s="90">
        <v>13420.330000000002</v>
      </c>
      <c r="K110" s="90">
        <v>12661.107</v>
      </c>
      <c r="L110" s="90">
        <v>35347.85533333334</v>
      </c>
      <c r="M110" s="163"/>
    </row>
    <row r="111" spans="1:14" s="63" customFormat="1" x14ac:dyDescent="0.25">
      <c r="A111" s="89" t="s">
        <v>6915</v>
      </c>
      <c r="B111" s="89" t="s">
        <v>6916</v>
      </c>
      <c r="C111" s="90" t="s">
        <v>5200</v>
      </c>
      <c r="D111" s="85">
        <v>8485</v>
      </c>
      <c r="E111" s="90">
        <v>0</v>
      </c>
      <c r="F111" s="90">
        <v>0</v>
      </c>
      <c r="G111" s="90">
        <v>8485</v>
      </c>
      <c r="H111" s="90">
        <v>6788</v>
      </c>
      <c r="I111" s="90">
        <v>1414.1666666666665</v>
      </c>
      <c r="J111" s="90">
        <v>11879</v>
      </c>
      <c r="K111" s="90">
        <v>11494.1</v>
      </c>
      <c r="L111" s="90">
        <v>31575.266666666663</v>
      </c>
      <c r="M111" s="163"/>
    </row>
    <row r="112" spans="1:14" s="63" customFormat="1" x14ac:dyDescent="0.25">
      <c r="A112" s="89" t="s">
        <v>6868</v>
      </c>
      <c r="B112" s="89" t="s">
        <v>6871</v>
      </c>
      <c r="C112" s="90" t="s">
        <v>5200</v>
      </c>
      <c r="D112" s="85">
        <v>9773.4500000000007</v>
      </c>
      <c r="E112" s="90">
        <v>0</v>
      </c>
      <c r="F112" s="90">
        <v>0</v>
      </c>
      <c r="G112" s="90">
        <v>9773.4500000000007</v>
      </c>
      <c r="H112" s="90">
        <v>7818.76</v>
      </c>
      <c r="I112" s="90">
        <v>1628.9083333333335</v>
      </c>
      <c r="J112" s="90">
        <v>13682.830000000002</v>
      </c>
      <c r="K112" s="90">
        <v>12859.857</v>
      </c>
      <c r="L112" s="90">
        <v>35990.35533333334</v>
      </c>
      <c r="M112" s="163"/>
    </row>
    <row r="113" spans="1:13" s="63" customFormat="1" x14ac:dyDescent="0.25">
      <c r="A113" s="89" t="s">
        <v>6868</v>
      </c>
      <c r="B113" s="89" t="s">
        <v>6872</v>
      </c>
      <c r="C113" s="90" t="s">
        <v>5200</v>
      </c>
      <c r="D113" s="85">
        <v>9585.9500000000007</v>
      </c>
      <c r="E113" s="90">
        <v>0</v>
      </c>
      <c r="F113" s="90">
        <v>0</v>
      </c>
      <c r="G113" s="90">
        <v>9585.9500000000007</v>
      </c>
      <c r="H113" s="90">
        <v>7668.76</v>
      </c>
      <c r="I113" s="90">
        <v>1597.6583333333335</v>
      </c>
      <c r="J113" s="90">
        <v>13420.330000000002</v>
      </c>
      <c r="K113" s="90">
        <v>12661.107</v>
      </c>
      <c r="L113" s="90">
        <v>35347.85533333334</v>
      </c>
      <c r="M113" s="163"/>
    </row>
    <row r="114" spans="1:13" s="63" customFormat="1" x14ac:dyDescent="0.25">
      <c r="A114" s="89" t="s">
        <v>6868</v>
      </c>
      <c r="B114" s="89" t="s">
        <v>6873</v>
      </c>
      <c r="C114" s="90" t="s">
        <v>5200</v>
      </c>
      <c r="D114" s="85">
        <v>7740.85</v>
      </c>
      <c r="E114" s="90">
        <v>0</v>
      </c>
      <c r="F114" s="90">
        <v>0</v>
      </c>
      <c r="G114" s="90">
        <v>7740.85</v>
      </c>
      <c r="H114" s="90">
        <v>6192.68</v>
      </c>
      <c r="I114" s="90">
        <v>1290.1416666666669</v>
      </c>
      <c r="J114" s="90">
        <v>10837.19</v>
      </c>
      <c r="K114" s="90">
        <v>10705.300999999999</v>
      </c>
      <c r="L114" s="90">
        <v>29025.312666666665</v>
      </c>
      <c r="M114" s="163"/>
    </row>
    <row r="115" spans="1:13" s="63" customFormat="1" x14ac:dyDescent="0.25">
      <c r="A115" s="89" t="s">
        <v>6818</v>
      </c>
      <c r="B115" s="89" t="s">
        <v>6876</v>
      </c>
      <c r="C115" s="90" t="s">
        <v>5200</v>
      </c>
      <c r="D115" s="85">
        <v>9773.4500000000007</v>
      </c>
      <c r="E115" s="90">
        <v>0</v>
      </c>
      <c r="F115" s="90">
        <v>0</v>
      </c>
      <c r="G115" s="90">
        <v>9773.4500000000007</v>
      </c>
      <c r="H115" s="90">
        <v>7818.76</v>
      </c>
      <c r="I115" s="90">
        <v>1628.9083333333335</v>
      </c>
      <c r="J115" s="90">
        <v>13682.830000000002</v>
      </c>
      <c r="K115" s="90">
        <v>12859.857</v>
      </c>
      <c r="L115" s="90">
        <v>35990.35533333334</v>
      </c>
      <c r="M115" s="163"/>
    </row>
    <row r="116" spans="1:13" s="63" customFormat="1" x14ac:dyDescent="0.25">
      <c r="A116" s="89" t="s">
        <v>6877</v>
      </c>
      <c r="B116" s="89" t="s">
        <v>6880</v>
      </c>
      <c r="C116" s="90" t="s">
        <v>5200</v>
      </c>
      <c r="D116" s="85">
        <v>9451.0499999999993</v>
      </c>
      <c r="E116" s="90">
        <v>0</v>
      </c>
      <c r="F116" s="90">
        <v>0</v>
      </c>
      <c r="G116" s="90">
        <v>9451.0499999999993</v>
      </c>
      <c r="H116" s="90">
        <v>7560.8399999999992</v>
      </c>
      <c r="I116" s="90">
        <v>1575.1749999999997</v>
      </c>
      <c r="J116" s="90">
        <v>13231.47</v>
      </c>
      <c r="K116" s="90">
        <v>12518.112999999998</v>
      </c>
      <c r="L116" s="90">
        <v>34885.597999999998</v>
      </c>
      <c r="M116" s="163"/>
    </row>
    <row r="117" spans="1:13" s="63" customFormat="1" x14ac:dyDescent="0.25">
      <c r="A117" s="89" t="s">
        <v>6770</v>
      </c>
      <c r="B117" s="89" t="s">
        <v>6888</v>
      </c>
      <c r="C117" s="90" t="s">
        <v>5200</v>
      </c>
      <c r="D117" s="85">
        <v>9328.4</v>
      </c>
      <c r="E117" s="90">
        <v>0</v>
      </c>
      <c r="F117" s="90">
        <v>0</v>
      </c>
      <c r="G117" s="90">
        <v>9328.4</v>
      </c>
      <c r="H117" s="90">
        <v>7462.7199999999993</v>
      </c>
      <c r="I117" s="90">
        <v>1554.7333333333333</v>
      </c>
      <c r="J117" s="90">
        <v>13059.76</v>
      </c>
      <c r="K117" s="90">
        <v>12388.103999999999</v>
      </c>
      <c r="L117" s="90">
        <v>34465.317333333332</v>
      </c>
      <c r="M117" s="163"/>
    </row>
    <row r="118" spans="1:13" s="63" customFormat="1" x14ac:dyDescent="0.25">
      <c r="A118" s="89" t="s">
        <v>6770</v>
      </c>
      <c r="B118" s="89" t="s">
        <v>6889</v>
      </c>
      <c r="C118" s="90" t="s">
        <v>5200</v>
      </c>
      <c r="D118" s="85">
        <v>8485</v>
      </c>
      <c r="E118" s="90">
        <v>0</v>
      </c>
      <c r="F118" s="90">
        <v>0</v>
      </c>
      <c r="G118" s="90">
        <v>8485</v>
      </c>
      <c r="H118" s="90">
        <v>6788</v>
      </c>
      <c r="I118" s="90">
        <v>1414.1666666666665</v>
      </c>
      <c r="J118" s="90">
        <v>11879</v>
      </c>
      <c r="K118" s="90">
        <v>11494.1</v>
      </c>
      <c r="L118" s="90">
        <v>31575.266666666663</v>
      </c>
      <c r="M118" s="163"/>
    </row>
    <row r="119" spans="1:13" s="63" customFormat="1" x14ac:dyDescent="0.25">
      <c r="A119" s="89" t="s">
        <v>6770</v>
      </c>
      <c r="B119" s="89" t="s">
        <v>6890</v>
      </c>
      <c r="C119" s="90" t="s">
        <v>5200</v>
      </c>
      <c r="D119" s="85">
        <v>8324.2000000000007</v>
      </c>
      <c r="E119" s="90">
        <v>0</v>
      </c>
      <c r="F119" s="90">
        <v>0</v>
      </c>
      <c r="G119" s="90">
        <v>8324.2000000000007</v>
      </c>
      <c r="H119" s="90">
        <v>6659.3600000000006</v>
      </c>
      <c r="I119" s="90">
        <v>1387.3666666666668</v>
      </c>
      <c r="J119" s="90">
        <v>11653.880000000001</v>
      </c>
      <c r="K119" s="90">
        <v>11323.652000000002</v>
      </c>
      <c r="L119" s="90">
        <v>31024.258666666668</v>
      </c>
      <c r="M119" s="163"/>
    </row>
    <row r="120" spans="1:13" s="63" customFormat="1" x14ac:dyDescent="0.25">
      <c r="A120" s="89" t="s">
        <v>6760</v>
      </c>
      <c r="B120" s="89" t="s">
        <v>6898</v>
      </c>
      <c r="C120" s="90" t="s">
        <v>5200</v>
      </c>
      <c r="D120" s="85">
        <v>9585.9500000000007</v>
      </c>
      <c r="E120" s="90">
        <v>0</v>
      </c>
      <c r="F120" s="90">
        <v>0</v>
      </c>
      <c r="G120" s="90">
        <v>9585.9500000000007</v>
      </c>
      <c r="H120" s="90">
        <v>7668.76</v>
      </c>
      <c r="I120" s="90">
        <v>1597.6583333333335</v>
      </c>
      <c r="J120" s="90">
        <v>13420.330000000002</v>
      </c>
      <c r="K120" s="90">
        <v>12661.107</v>
      </c>
      <c r="L120" s="90">
        <v>35347.85533333334</v>
      </c>
      <c r="M120" s="163"/>
    </row>
    <row r="121" spans="1:13" s="63" customFormat="1" x14ac:dyDescent="0.25">
      <c r="A121" s="89" t="s">
        <v>6760</v>
      </c>
      <c r="B121" s="89" t="s">
        <v>6899</v>
      </c>
      <c r="C121" s="90" t="s">
        <v>5200</v>
      </c>
      <c r="D121" s="85">
        <v>9426.2999999999993</v>
      </c>
      <c r="E121" s="90">
        <v>0</v>
      </c>
      <c r="F121" s="90">
        <v>0</v>
      </c>
      <c r="G121" s="90">
        <v>9426.2999999999993</v>
      </c>
      <c r="H121" s="90">
        <v>7541.0399999999991</v>
      </c>
      <c r="I121" s="90">
        <v>1571.05</v>
      </c>
      <c r="J121" s="90">
        <v>13196.82</v>
      </c>
      <c r="K121" s="90">
        <v>12491.877999999999</v>
      </c>
      <c r="L121" s="90">
        <v>34800.787999999993</v>
      </c>
      <c r="M121" s="163"/>
    </row>
    <row r="122" spans="1:13" s="63" customFormat="1" x14ac:dyDescent="0.25">
      <c r="A122" s="89" t="s">
        <v>6767</v>
      </c>
      <c r="B122" s="89" t="s">
        <v>6902</v>
      </c>
      <c r="C122" s="90" t="s">
        <v>5200</v>
      </c>
      <c r="D122" s="85">
        <v>13334.65</v>
      </c>
      <c r="E122" s="90">
        <v>0</v>
      </c>
      <c r="F122" s="90">
        <v>0</v>
      </c>
      <c r="G122" s="90">
        <v>13334.65</v>
      </c>
      <c r="H122" s="90">
        <v>10667.720000000001</v>
      </c>
      <c r="I122" s="90">
        <v>2222.4416666666666</v>
      </c>
      <c r="J122" s="90">
        <v>18668.510000000002</v>
      </c>
      <c r="K122" s="90">
        <v>16634.728999999999</v>
      </c>
      <c r="L122" s="90">
        <v>48193.400666666668</v>
      </c>
      <c r="M122" s="163"/>
    </row>
    <row r="123" spans="1:13" s="63" customFormat="1" x14ac:dyDescent="0.25">
      <c r="A123" s="89" t="s">
        <v>6903</v>
      </c>
      <c r="B123" s="89" t="s">
        <v>6906</v>
      </c>
      <c r="C123" s="90" t="s">
        <v>5200</v>
      </c>
      <c r="D123" s="85">
        <v>10277.75</v>
      </c>
      <c r="E123" s="90">
        <v>0</v>
      </c>
      <c r="F123" s="90">
        <v>0</v>
      </c>
      <c r="G123" s="90">
        <v>10277.75</v>
      </c>
      <c r="H123" s="90">
        <v>8222.1999999999989</v>
      </c>
      <c r="I123" s="90">
        <v>1712.9583333333333</v>
      </c>
      <c r="J123" s="90">
        <v>14388.849999999999</v>
      </c>
      <c r="K123" s="90">
        <v>13394.414999999999</v>
      </c>
      <c r="L123" s="90">
        <v>37718.423333333332</v>
      </c>
      <c r="M123" s="163"/>
    </row>
    <row r="124" spans="1:13" s="63" customFormat="1" x14ac:dyDescent="0.25">
      <c r="A124" s="89" t="s">
        <v>6903</v>
      </c>
      <c r="B124" s="89" t="s">
        <v>6907</v>
      </c>
      <c r="C124" s="90" t="s">
        <v>5200</v>
      </c>
      <c r="D124" s="85">
        <v>9773.4500000000007</v>
      </c>
      <c r="E124" s="90">
        <v>0</v>
      </c>
      <c r="F124" s="90">
        <v>0</v>
      </c>
      <c r="G124" s="90">
        <v>9773.4500000000007</v>
      </c>
      <c r="H124" s="90">
        <v>7818.76</v>
      </c>
      <c r="I124" s="90">
        <v>1628.9083333333335</v>
      </c>
      <c r="J124" s="90">
        <v>13682.830000000002</v>
      </c>
      <c r="K124" s="90">
        <v>12859.857</v>
      </c>
      <c r="L124" s="90">
        <v>35990.35533333334</v>
      </c>
      <c r="M124" s="163"/>
    </row>
    <row r="125" spans="1:13" s="63" customFormat="1" x14ac:dyDescent="0.25">
      <c r="A125" s="89" t="s">
        <v>6903</v>
      </c>
      <c r="B125" s="89" t="s">
        <v>6908</v>
      </c>
      <c r="C125" s="90" t="s">
        <v>5200</v>
      </c>
      <c r="D125" s="85">
        <v>8518.0499999999993</v>
      </c>
      <c r="E125" s="90">
        <v>0</v>
      </c>
      <c r="F125" s="90">
        <v>0</v>
      </c>
      <c r="G125" s="90">
        <v>8518.0499999999993</v>
      </c>
      <c r="H125" s="90">
        <v>6814.4400000000005</v>
      </c>
      <c r="I125" s="90">
        <v>1419.675</v>
      </c>
      <c r="J125" s="90">
        <v>11925.27</v>
      </c>
      <c r="K125" s="90">
        <v>11529.133</v>
      </c>
      <c r="L125" s="90">
        <v>31688.518000000004</v>
      </c>
      <c r="M125" s="163"/>
    </row>
    <row r="126" spans="1:13" s="63" customFormat="1" x14ac:dyDescent="0.25">
      <c r="A126" s="89" t="s">
        <v>6811</v>
      </c>
      <c r="B126" s="89" t="s">
        <v>6912</v>
      </c>
      <c r="C126" s="90" t="s">
        <v>5200</v>
      </c>
      <c r="D126" s="85">
        <v>9773.4500000000007</v>
      </c>
      <c r="E126" s="90">
        <v>0</v>
      </c>
      <c r="F126" s="90">
        <v>0</v>
      </c>
      <c r="G126" s="90">
        <v>9773.4500000000007</v>
      </c>
      <c r="H126" s="90">
        <v>7818.76</v>
      </c>
      <c r="I126" s="90">
        <v>1628.9083333333335</v>
      </c>
      <c r="J126" s="90">
        <v>13682.830000000002</v>
      </c>
      <c r="K126" s="90">
        <v>12859.857</v>
      </c>
      <c r="L126" s="90">
        <v>35990.35533333334</v>
      </c>
      <c r="M126" s="163"/>
    </row>
    <row r="127" spans="1:13" s="63" customFormat="1" x14ac:dyDescent="0.25">
      <c r="A127" s="89" t="s">
        <v>6811</v>
      </c>
      <c r="B127" s="89" t="s">
        <v>6913</v>
      </c>
      <c r="C127" s="90" t="s">
        <v>5200</v>
      </c>
      <c r="D127" s="85">
        <v>9426.2999999999993</v>
      </c>
      <c r="E127" s="90">
        <v>0</v>
      </c>
      <c r="F127" s="90">
        <v>0</v>
      </c>
      <c r="G127" s="90">
        <v>9426.2999999999993</v>
      </c>
      <c r="H127" s="90">
        <v>7541.0399999999991</v>
      </c>
      <c r="I127" s="90">
        <v>1571.05</v>
      </c>
      <c r="J127" s="90">
        <v>13196.82</v>
      </c>
      <c r="K127" s="90">
        <v>12491.877999999999</v>
      </c>
      <c r="L127" s="90">
        <v>34800.787999999993</v>
      </c>
      <c r="M127" s="163"/>
    </row>
    <row r="128" spans="1:13" s="63" customFormat="1" x14ac:dyDescent="0.25">
      <c r="A128" s="89" t="s">
        <v>6811</v>
      </c>
      <c r="B128" s="89" t="s">
        <v>6914</v>
      </c>
      <c r="C128" s="90" t="s">
        <v>5200</v>
      </c>
      <c r="D128" s="85">
        <v>9585.9500000000007</v>
      </c>
      <c r="E128" s="90">
        <v>0</v>
      </c>
      <c r="F128" s="90">
        <v>0</v>
      </c>
      <c r="G128" s="90">
        <v>9585.9500000000007</v>
      </c>
      <c r="H128" s="90">
        <v>7668.76</v>
      </c>
      <c r="I128" s="90">
        <v>1597.6583333333335</v>
      </c>
      <c r="J128" s="90">
        <v>13420.330000000002</v>
      </c>
      <c r="K128" s="90">
        <v>12661.107</v>
      </c>
      <c r="L128" s="90">
        <v>35347.85533333334</v>
      </c>
      <c r="M128" s="163"/>
    </row>
    <row r="129" spans="1:14" s="63" customFormat="1" ht="15.75" customHeight="1" x14ac:dyDescent="0.25">
      <c r="A129" s="89" t="s">
        <v>6786</v>
      </c>
      <c r="B129" s="89" t="s">
        <v>6917</v>
      </c>
      <c r="C129" s="90" t="s">
        <v>5200</v>
      </c>
      <c r="D129" s="85">
        <v>11038.3</v>
      </c>
      <c r="E129" s="90">
        <v>0</v>
      </c>
      <c r="F129" s="90">
        <v>0</v>
      </c>
      <c r="G129" s="90">
        <v>11038.3</v>
      </c>
      <c r="H129" s="90">
        <v>8830.64</v>
      </c>
      <c r="I129" s="90">
        <v>1839.7166666666667</v>
      </c>
      <c r="J129" s="90">
        <v>15453.619999999999</v>
      </c>
      <c r="K129" s="90">
        <v>14200.598</v>
      </c>
      <c r="L129" s="90">
        <v>40324.574666666667</v>
      </c>
      <c r="M129" s="163"/>
    </row>
    <row r="130" spans="1:14" s="63" customFormat="1" ht="20.25" customHeight="1" x14ac:dyDescent="0.25">
      <c r="A130" s="89" t="s">
        <v>6794</v>
      </c>
      <c r="B130" s="89" t="s">
        <v>6918</v>
      </c>
      <c r="C130" s="90" t="s">
        <v>5200</v>
      </c>
      <c r="D130" s="85">
        <v>16557.45</v>
      </c>
      <c r="E130" s="90">
        <v>0</v>
      </c>
      <c r="F130" s="90">
        <v>0</v>
      </c>
      <c r="G130" s="90">
        <v>16557.45</v>
      </c>
      <c r="H130" s="90">
        <v>13245.960000000003</v>
      </c>
      <c r="I130" s="90">
        <v>2759.5750000000003</v>
      </c>
      <c r="J130" s="90">
        <v>23180.430000000004</v>
      </c>
      <c r="K130" s="90">
        <v>20050.897000000004</v>
      </c>
      <c r="L130" s="90">
        <v>59236.862000000016</v>
      </c>
      <c r="M130" s="163"/>
    </row>
    <row r="131" spans="1:14" s="63" customFormat="1" x14ac:dyDescent="0.25">
      <c r="A131" s="89" t="s">
        <v>6792</v>
      </c>
      <c r="B131" s="89" t="s">
        <v>6919</v>
      </c>
      <c r="C131" s="90" t="s">
        <v>5200</v>
      </c>
      <c r="D131" s="85">
        <v>12183.85</v>
      </c>
      <c r="E131" s="90">
        <v>0</v>
      </c>
      <c r="F131" s="90">
        <v>0</v>
      </c>
      <c r="G131" s="90">
        <v>12183.85</v>
      </c>
      <c r="H131" s="90">
        <v>9747.08</v>
      </c>
      <c r="I131" s="90">
        <v>2030.6416666666667</v>
      </c>
      <c r="J131" s="90">
        <v>17057.39</v>
      </c>
      <c r="K131" s="90">
        <v>15414.881000000001</v>
      </c>
      <c r="L131" s="90">
        <v>44249.992666666665</v>
      </c>
      <c r="M131" s="163"/>
    </row>
    <row r="132" spans="1:14" s="63" customFormat="1" x14ac:dyDescent="0.25">
      <c r="A132" s="89" t="s">
        <v>6800</v>
      </c>
      <c r="B132" s="89" t="s">
        <v>6920</v>
      </c>
      <c r="C132" s="90" t="s">
        <v>5200</v>
      </c>
      <c r="D132" s="85">
        <v>18275.75</v>
      </c>
      <c r="E132" s="90">
        <v>0</v>
      </c>
      <c r="F132" s="90">
        <v>0</v>
      </c>
      <c r="G132" s="90">
        <v>18275.75</v>
      </c>
      <c r="H132" s="90">
        <v>14620.600000000002</v>
      </c>
      <c r="I132" s="90">
        <v>3045.9583333333335</v>
      </c>
      <c r="J132" s="90">
        <v>25586.050000000003</v>
      </c>
      <c r="K132" s="90">
        <v>21872.295000000002</v>
      </c>
      <c r="L132" s="90">
        <v>65124.903333333335</v>
      </c>
      <c r="M132" s="163"/>
    </row>
    <row r="133" spans="1:14" s="63" customFormat="1" x14ac:dyDescent="0.25">
      <c r="A133" s="89" t="s">
        <v>6788</v>
      </c>
      <c r="B133" s="89" t="s">
        <v>6921</v>
      </c>
      <c r="C133" s="90" t="s">
        <v>5200</v>
      </c>
      <c r="D133" s="85">
        <v>14045.3</v>
      </c>
      <c r="E133" s="90">
        <v>0</v>
      </c>
      <c r="F133" s="90">
        <v>0</v>
      </c>
      <c r="G133" s="90">
        <v>14045.3</v>
      </c>
      <c r="H133" s="90">
        <v>11236.239999999998</v>
      </c>
      <c r="I133" s="90">
        <v>2340.8833333333332</v>
      </c>
      <c r="J133" s="90">
        <v>19663.419999999998</v>
      </c>
      <c r="K133" s="90">
        <v>17388.017999999996</v>
      </c>
      <c r="L133" s="90">
        <v>50628.561333333324</v>
      </c>
      <c r="M133" s="163"/>
    </row>
    <row r="134" spans="1:14" s="63" customFormat="1" x14ac:dyDescent="0.25">
      <c r="A134" s="89" t="s">
        <v>6796</v>
      </c>
      <c r="B134" s="89" t="s">
        <v>6922</v>
      </c>
      <c r="C134" s="90" t="s">
        <v>5200</v>
      </c>
      <c r="D134" s="85">
        <v>21067.9</v>
      </c>
      <c r="E134" s="90">
        <v>0</v>
      </c>
      <c r="F134" s="90">
        <v>0</v>
      </c>
      <c r="G134" s="90">
        <v>21067.9</v>
      </c>
      <c r="H134" s="90">
        <v>16854.320000000003</v>
      </c>
      <c r="I134" s="90">
        <v>3511.3166666666671</v>
      </c>
      <c r="J134" s="90">
        <v>29495.060000000005</v>
      </c>
      <c r="K134" s="90">
        <v>24831.974000000002</v>
      </c>
      <c r="L134" s="90">
        <v>74692.670666666672</v>
      </c>
      <c r="M134" s="163"/>
    </row>
    <row r="135" spans="1:14" s="63" customFormat="1" x14ac:dyDescent="0.25">
      <c r="A135" s="89" t="s">
        <v>6790</v>
      </c>
      <c r="B135" s="89" t="s">
        <v>6923</v>
      </c>
      <c r="C135" s="90" t="s">
        <v>5200</v>
      </c>
      <c r="D135" s="85">
        <v>16193.95</v>
      </c>
      <c r="E135" s="90">
        <v>0</v>
      </c>
      <c r="F135" s="90">
        <v>0</v>
      </c>
      <c r="G135" s="90">
        <v>16193.95</v>
      </c>
      <c r="H135" s="90">
        <v>12955.160000000002</v>
      </c>
      <c r="I135" s="90">
        <v>2698.9916666666668</v>
      </c>
      <c r="J135" s="90">
        <v>22671.530000000002</v>
      </c>
      <c r="K135" s="90">
        <v>19665.587000000003</v>
      </c>
      <c r="L135" s="90">
        <v>57991.26866666667</v>
      </c>
      <c r="M135" s="163"/>
    </row>
    <row r="136" spans="1:14" s="63" customFormat="1" ht="19.5" customHeight="1" x14ac:dyDescent="0.25">
      <c r="A136" s="89" t="s">
        <v>6924</v>
      </c>
      <c r="B136" s="89" t="s">
        <v>6925</v>
      </c>
      <c r="C136" s="90" t="s">
        <v>5200</v>
      </c>
      <c r="D136" s="85">
        <v>8516.0499999999993</v>
      </c>
      <c r="E136" s="90">
        <v>0</v>
      </c>
      <c r="F136" s="90">
        <v>0</v>
      </c>
      <c r="G136" s="90">
        <v>8516.0499999999993</v>
      </c>
      <c r="H136" s="90">
        <v>6812.8399999999983</v>
      </c>
      <c r="I136" s="90">
        <v>1419.3416666666665</v>
      </c>
      <c r="J136" s="90">
        <v>11922.469999999998</v>
      </c>
      <c r="K136" s="90">
        <v>11527.012999999999</v>
      </c>
      <c r="L136" s="90">
        <v>31681.664666666664</v>
      </c>
      <c r="M136" s="163"/>
    </row>
    <row r="137" spans="1:14" s="63" customFormat="1" ht="19.5" customHeight="1" x14ac:dyDescent="0.25">
      <c r="A137" s="89" t="s">
        <v>6926</v>
      </c>
      <c r="B137" s="89" t="s">
        <v>6927</v>
      </c>
      <c r="C137" s="90" t="s">
        <v>5200</v>
      </c>
      <c r="D137" s="85">
        <v>13254.78</v>
      </c>
      <c r="E137" s="90">
        <v>0</v>
      </c>
      <c r="F137" s="90">
        <v>0</v>
      </c>
      <c r="G137" s="90">
        <v>13254.78</v>
      </c>
      <c r="H137" s="90">
        <v>10603.824000000001</v>
      </c>
      <c r="I137" s="90">
        <v>2209.13</v>
      </c>
      <c r="J137" s="90">
        <v>18556.692000000003</v>
      </c>
      <c r="K137" s="90">
        <v>16550.066800000001</v>
      </c>
      <c r="L137" s="90">
        <v>47919.712800000008</v>
      </c>
      <c r="M137" s="163"/>
    </row>
    <row r="138" spans="1:14" s="63" customFormat="1" ht="19.5" customHeight="1" x14ac:dyDescent="0.25">
      <c r="A138" s="89" t="s">
        <v>6928</v>
      </c>
      <c r="B138" s="89" t="s">
        <v>6929</v>
      </c>
      <c r="C138" s="90" t="s">
        <v>5200</v>
      </c>
      <c r="D138" s="85">
        <v>9387.1</v>
      </c>
      <c r="E138" s="90">
        <v>0</v>
      </c>
      <c r="F138" s="90">
        <v>0</v>
      </c>
      <c r="G138" s="90">
        <v>9387.1</v>
      </c>
      <c r="H138" s="90">
        <v>7509.68</v>
      </c>
      <c r="I138" s="90">
        <v>1564.5166666666669</v>
      </c>
      <c r="J138" s="90">
        <v>13141.94</v>
      </c>
      <c r="K138" s="90">
        <v>12450.326000000001</v>
      </c>
      <c r="L138" s="90">
        <v>34666.462666666666</v>
      </c>
      <c r="M138" s="163"/>
    </row>
    <row r="139" spans="1:14" s="63" customFormat="1" ht="19.5" customHeight="1" x14ac:dyDescent="0.25">
      <c r="A139" s="89" t="s">
        <v>6930</v>
      </c>
      <c r="B139" s="89" t="s">
        <v>6931</v>
      </c>
      <c r="C139" s="90" t="s">
        <v>5200</v>
      </c>
      <c r="D139" s="85">
        <v>14080.65</v>
      </c>
      <c r="E139" s="90">
        <v>0</v>
      </c>
      <c r="F139" s="90">
        <v>0</v>
      </c>
      <c r="G139" s="90">
        <v>14080.65</v>
      </c>
      <c r="H139" s="90">
        <v>11264.519999999999</v>
      </c>
      <c r="I139" s="90">
        <v>2346.7749999999996</v>
      </c>
      <c r="J139" s="90">
        <v>19712.91</v>
      </c>
      <c r="K139" s="90">
        <v>17425.488999999998</v>
      </c>
      <c r="L139" s="90">
        <v>50749.694000000003</v>
      </c>
      <c r="M139" s="163"/>
    </row>
    <row r="140" spans="1:14" s="63" customFormat="1" x14ac:dyDescent="0.25">
      <c r="A140" s="89" t="s">
        <v>6932</v>
      </c>
      <c r="B140" s="89" t="s">
        <v>6933</v>
      </c>
      <c r="C140" s="90" t="s">
        <v>5200</v>
      </c>
      <c r="D140" s="85">
        <v>10219.4</v>
      </c>
      <c r="E140" s="90">
        <v>0</v>
      </c>
      <c r="F140" s="90">
        <v>0</v>
      </c>
      <c r="G140" s="90">
        <v>10219.4</v>
      </c>
      <c r="H140" s="90">
        <v>8175.5199999999995</v>
      </c>
      <c r="I140" s="90">
        <v>1703.2333333333331</v>
      </c>
      <c r="J140" s="90">
        <v>14307.16</v>
      </c>
      <c r="K140" s="90">
        <v>13332.563999999998</v>
      </c>
      <c r="L140" s="90">
        <v>37518.477333333329</v>
      </c>
      <c r="M140" s="163"/>
    </row>
    <row r="141" spans="1:14" s="63" customFormat="1" x14ac:dyDescent="0.25">
      <c r="A141" s="89" t="s">
        <v>6936</v>
      </c>
      <c r="B141" s="89" t="s">
        <v>6937</v>
      </c>
      <c r="C141" s="90" t="s">
        <v>5200</v>
      </c>
      <c r="D141" s="85">
        <v>123.71250000000001</v>
      </c>
      <c r="E141" s="90">
        <v>0</v>
      </c>
      <c r="F141" s="90">
        <v>0</v>
      </c>
      <c r="G141" s="90">
        <v>123.71250000000001</v>
      </c>
      <c r="H141" s="90">
        <v>98.97</v>
      </c>
      <c r="I141" s="90">
        <v>20.618750000000002</v>
      </c>
      <c r="J141" s="90">
        <v>173.19750000000002</v>
      </c>
      <c r="K141" s="90">
        <v>2631.1352499999998</v>
      </c>
      <c r="L141" s="90">
        <v>2923.9214999999999</v>
      </c>
      <c r="M141" s="63" t="s">
        <v>5348</v>
      </c>
      <c r="N141" s="476"/>
    </row>
    <row r="142" spans="1:14" s="63" customFormat="1" x14ac:dyDescent="0.25">
      <c r="A142" s="89" t="s">
        <v>6946</v>
      </c>
      <c r="B142" s="89" t="s">
        <v>6947</v>
      </c>
      <c r="C142" s="90" t="s">
        <v>5200</v>
      </c>
      <c r="D142" s="85">
        <v>139.71250000000001</v>
      </c>
      <c r="E142" s="90">
        <v>0</v>
      </c>
      <c r="F142" s="90">
        <v>0</v>
      </c>
      <c r="G142" s="90">
        <v>139.71250000000001</v>
      </c>
      <c r="H142" s="90">
        <v>111.77000000000001</v>
      </c>
      <c r="I142" s="90">
        <v>23.285416666666666</v>
      </c>
      <c r="J142" s="90">
        <v>195.5975</v>
      </c>
      <c r="K142" s="90">
        <v>2648.0952499999999</v>
      </c>
      <c r="L142" s="90">
        <v>2978.7481666666663</v>
      </c>
      <c r="M142" s="63" t="s">
        <v>5348</v>
      </c>
      <c r="N142" s="476"/>
    </row>
    <row r="143" spans="1:14" s="63" customFormat="1" x14ac:dyDescent="0.25">
      <c r="A143" s="89" t="s">
        <v>6950</v>
      </c>
      <c r="B143" s="89" t="s">
        <v>6951</v>
      </c>
      <c r="C143" s="90" t="s">
        <v>5200</v>
      </c>
      <c r="D143" s="85">
        <v>156.72499999999999</v>
      </c>
      <c r="E143" s="90">
        <v>0</v>
      </c>
      <c r="F143" s="90">
        <v>0</v>
      </c>
      <c r="G143" s="90">
        <v>156.72499999999999</v>
      </c>
      <c r="H143" s="90">
        <v>125.38</v>
      </c>
      <c r="I143" s="90">
        <v>26.12083333333333</v>
      </c>
      <c r="J143" s="90">
        <v>219.41499999999999</v>
      </c>
      <c r="K143" s="90">
        <v>2666.1285000000003</v>
      </c>
      <c r="L143" s="90">
        <v>3037.0443333333337</v>
      </c>
      <c r="M143" s="63" t="s">
        <v>5348</v>
      </c>
      <c r="N143" s="476"/>
    </row>
    <row r="144" spans="1:14" s="63" customFormat="1" x14ac:dyDescent="0.25">
      <c r="A144" s="89" t="s">
        <v>6940</v>
      </c>
      <c r="B144" s="89" t="s">
        <v>6941</v>
      </c>
      <c r="C144" s="90" t="s">
        <v>5200</v>
      </c>
      <c r="D144" s="85">
        <v>92.625</v>
      </c>
      <c r="E144" s="90">
        <v>0</v>
      </c>
      <c r="F144" s="90">
        <v>0</v>
      </c>
      <c r="G144" s="90">
        <v>92.625</v>
      </c>
      <c r="H144" s="90">
        <v>74.099999999999994</v>
      </c>
      <c r="I144" s="90">
        <v>15.4375</v>
      </c>
      <c r="J144" s="90">
        <v>129.67499999999998</v>
      </c>
      <c r="K144" s="90">
        <v>2598.1824999999999</v>
      </c>
      <c r="L144" s="90">
        <v>2817.395</v>
      </c>
      <c r="M144" s="63" t="s">
        <v>5348</v>
      </c>
      <c r="N144" s="476"/>
    </row>
    <row r="145" spans="1:14" s="63" customFormat="1" x14ac:dyDescent="0.25">
      <c r="A145" s="89" t="s">
        <v>6943</v>
      </c>
      <c r="B145" s="89" t="s">
        <v>7372</v>
      </c>
      <c r="C145" s="90" t="s">
        <v>5200</v>
      </c>
      <c r="D145" s="85">
        <v>102.575</v>
      </c>
      <c r="E145" s="90">
        <v>0</v>
      </c>
      <c r="F145" s="90">
        <v>0</v>
      </c>
      <c r="G145" s="90">
        <v>102.575</v>
      </c>
      <c r="H145" s="90">
        <v>82.06</v>
      </c>
      <c r="I145" s="90">
        <v>17.095833333333335</v>
      </c>
      <c r="J145" s="90">
        <v>143.60500000000002</v>
      </c>
      <c r="K145" s="90">
        <v>2608.7294999999999</v>
      </c>
      <c r="L145" s="90">
        <v>2851.4903333333332</v>
      </c>
      <c r="M145" s="63" t="s">
        <v>5348</v>
      </c>
      <c r="N145" s="476"/>
    </row>
    <row r="146" spans="1:14" s="63" customFormat="1" ht="18" customHeight="1" x14ac:dyDescent="0.25">
      <c r="A146" s="89" t="s">
        <v>6936</v>
      </c>
      <c r="B146" s="89" t="s">
        <v>7376</v>
      </c>
      <c r="C146" s="90" t="s">
        <v>5200</v>
      </c>
      <c r="D146" s="85">
        <v>123.71250000000001</v>
      </c>
      <c r="E146" s="90">
        <v>0</v>
      </c>
      <c r="F146" s="90">
        <v>0</v>
      </c>
      <c r="G146" s="90">
        <v>123.71250000000001</v>
      </c>
      <c r="H146" s="90">
        <v>98.97</v>
      </c>
      <c r="I146" s="90">
        <v>20.618750000000002</v>
      </c>
      <c r="J146" s="90">
        <v>173.19750000000002</v>
      </c>
      <c r="K146" s="90">
        <v>2631.1352499999998</v>
      </c>
      <c r="L146" s="90">
        <v>2923.9214999999999</v>
      </c>
      <c r="M146" s="63" t="s">
        <v>5348</v>
      </c>
      <c r="N146" s="476"/>
    </row>
    <row r="147" spans="1:14" s="63" customFormat="1" ht="18" customHeight="1" x14ac:dyDescent="0.25">
      <c r="A147" s="89" t="s">
        <v>6946</v>
      </c>
      <c r="B147" s="89" t="s">
        <v>7377</v>
      </c>
      <c r="C147" s="90" t="s">
        <v>5200</v>
      </c>
      <c r="D147" s="85">
        <v>139.71250000000001</v>
      </c>
      <c r="E147" s="90">
        <v>0</v>
      </c>
      <c r="F147" s="90">
        <v>0</v>
      </c>
      <c r="G147" s="90">
        <v>139.71250000000001</v>
      </c>
      <c r="H147" s="90">
        <v>111.77000000000001</v>
      </c>
      <c r="I147" s="90">
        <v>23.285416666666666</v>
      </c>
      <c r="J147" s="90">
        <v>195.5975</v>
      </c>
      <c r="K147" s="90">
        <v>2648.0952499999999</v>
      </c>
      <c r="L147" s="90">
        <v>2978.7481666666663</v>
      </c>
      <c r="M147" s="63" t="s">
        <v>5348</v>
      </c>
      <c r="N147" s="476"/>
    </row>
    <row r="148" spans="1:14" s="63" customFormat="1" ht="16.5" customHeight="1" x14ac:dyDescent="0.25">
      <c r="A148" s="89" t="s">
        <v>6950</v>
      </c>
      <c r="B148" s="89" t="s">
        <v>7378</v>
      </c>
      <c r="C148" s="90" t="s">
        <v>5200</v>
      </c>
      <c r="D148" s="85">
        <v>156.72499999999999</v>
      </c>
      <c r="E148" s="90">
        <v>0</v>
      </c>
      <c r="F148" s="90">
        <v>0</v>
      </c>
      <c r="G148" s="90">
        <v>156.72499999999999</v>
      </c>
      <c r="H148" s="90">
        <v>125.38</v>
      </c>
      <c r="I148" s="90">
        <v>26.12083333333333</v>
      </c>
      <c r="J148" s="90">
        <v>219.41499999999999</v>
      </c>
      <c r="K148" s="90">
        <v>2666.1285000000003</v>
      </c>
      <c r="L148" s="90">
        <v>3037.0443333333337</v>
      </c>
      <c r="M148" s="63" t="s">
        <v>5348</v>
      </c>
      <c r="N148" s="476"/>
    </row>
    <row r="149" spans="1:14" s="63" customFormat="1" x14ac:dyDescent="0.25">
      <c r="A149" s="89" t="s">
        <v>6936</v>
      </c>
      <c r="B149" s="89" t="s">
        <v>6939</v>
      </c>
      <c r="C149" s="90" t="s">
        <v>5200</v>
      </c>
      <c r="D149" s="85">
        <v>123.71250000000001</v>
      </c>
      <c r="E149" s="90">
        <v>0</v>
      </c>
      <c r="F149" s="90">
        <v>0</v>
      </c>
      <c r="G149" s="90">
        <v>123.71250000000001</v>
      </c>
      <c r="H149" s="90">
        <v>98.97</v>
      </c>
      <c r="I149" s="90">
        <v>20.618750000000002</v>
      </c>
      <c r="J149" s="90">
        <v>173.19750000000002</v>
      </c>
      <c r="K149" s="90">
        <v>2631.1352499999998</v>
      </c>
      <c r="L149" s="90">
        <v>2923.9214999999999</v>
      </c>
      <c r="M149" s="63" t="s">
        <v>5348</v>
      </c>
      <c r="N149" s="476"/>
    </row>
    <row r="150" spans="1:14" s="63" customFormat="1" x14ac:dyDescent="0.25">
      <c r="A150" s="89" t="s">
        <v>6946</v>
      </c>
      <c r="B150" s="89" t="s">
        <v>6949</v>
      </c>
      <c r="C150" s="90" t="s">
        <v>5200</v>
      </c>
      <c r="D150" s="85">
        <v>139.71250000000001</v>
      </c>
      <c r="E150" s="90">
        <v>0</v>
      </c>
      <c r="F150" s="90">
        <v>0</v>
      </c>
      <c r="G150" s="90">
        <v>139.71250000000001</v>
      </c>
      <c r="H150" s="90">
        <v>111.77000000000001</v>
      </c>
      <c r="I150" s="90">
        <v>23.285416666666666</v>
      </c>
      <c r="J150" s="90">
        <v>195.5975</v>
      </c>
      <c r="K150" s="90">
        <v>2648.0952499999999</v>
      </c>
      <c r="L150" s="90">
        <v>2978.7481666666663</v>
      </c>
      <c r="M150" s="63" t="s">
        <v>5348</v>
      </c>
      <c r="N150" s="476"/>
    </row>
    <row r="151" spans="1:14" s="63" customFormat="1" x14ac:dyDescent="0.25">
      <c r="A151" s="89" t="s">
        <v>6950</v>
      </c>
      <c r="B151" s="89" t="s">
        <v>6953</v>
      </c>
      <c r="C151" s="90" t="s">
        <v>5200</v>
      </c>
      <c r="D151" s="85">
        <v>156.72499999999999</v>
      </c>
      <c r="E151" s="90">
        <v>0</v>
      </c>
      <c r="F151" s="90">
        <v>0</v>
      </c>
      <c r="G151" s="90">
        <v>156.72499999999999</v>
      </c>
      <c r="H151" s="90">
        <v>125.38</v>
      </c>
      <c r="I151" s="90">
        <v>26.12083333333333</v>
      </c>
      <c r="J151" s="90">
        <v>219.41499999999999</v>
      </c>
      <c r="K151" s="90">
        <v>2666.1285000000003</v>
      </c>
      <c r="L151" s="90">
        <v>3037.0443333333337</v>
      </c>
      <c r="M151" s="63" t="s">
        <v>5348</v>
      </c>
      <c r="N151" s="476"/>
    </row>
    <row r="152" spans="1:14" s="63" customFormat="1" x14ac:dyDescent="0.25">
      <c r="A152" s="89" t="s">
        <v>6959</v>
      </c>
      <c r="B152" s="89" t="s">
        <v>6960</v>
      </c>
      <c r="C152" s="90" t="s">
        <v>5200</v>
      </c>
      <c r="D152" s="85">
        <v>123.71250000000001</v>
      </c>
      <c r="E152" s="90">
        <v>0</v>
      </c>
      <c r="F152" s="90">
        <v>0</v>
      </c>
      <c r="G152" s="90">
        <v>123.71250000000001</v>
      </c>
      <c r="H152" s="90">
        <v>98.97</v>
      </c>
      <c r="I152" s="90">
        <v>20.618750000000002</v>
      </c>
      <c r="J152" s="90">
        <v>173.19750000000002</v>
      </c>
      <c r="K152" s="90">
        <v>2631.1352499999998</v>
      </c>
      <c r="L152" s="90">
        <v>2923.9214999999999</v>
      </c>
      <c r="M152" s="63" t="s">
        <v>5348</v>
      </c>
      <c r="N152" s="476"/>
    </row>
    <row r="153" spans="1:14" s="63" customFormat="1" x14ac:dyDescent="0.25">
      <c r="A153" s="89" t="s">
        <v>6957</v>
      </c>
      <c r="B153" s="89" t="s">
        <v>6958</v>
      </c>
      <c r="C153" s="90" t="s">
        <v>5200</v>
      </c>
      <c r="D153" s="85">
        <v>139.71250000000001</v>
      </c>
      <c r="E153" s="90">
        <v>0</v>
      </c>
      <c r="F153" s="90">
        <v>0</v>
      </c>
      <c r="G153" s="90">
        <v>139.71250000000001</v>
      </c>
      <c r="H153" s="90">
        <v>111.77000000000001</v>
      </c>
      <c r="I153" s="90">
        <v>23.285416666666666</v>
      </c>
      <c r="J153" s="90">
        <v>195.5975</v>
      </c>
      <c r="K153" s="90">
        <v>2648.0952499999999</v>
      </c>
      <c r="L153" s="90">
        <v>2978.7481666666663</v>
      </c>
      <c r="M153" s="63" t="s">
        <v>5348</v>
      </c>
      <c r="N153" s="476"/>
    </row>
    <row r="154" spans="1:14" s="63" customFormat="1" x14ac:dyDescent="0.25">
      <c r="A154" s="89" t="s">
        <v>6940</v>
      </c>
      <c r="B154" s="89" t="s">
        <v>6942</v>
      </c>
      <c r="C154" s="90" t="s">
        <v>5200</v>
      </c>
      <c r="D154" s="85">
        <v>92.625</v>
      </c>
      <c r="E154" s="90">
        <v>0</v>
      </c>
      <c r="F154" s="90">
        <v>0</v>
      </c>
      <c r="G154" s="90">
        <v>92.625</v>
      </c>
      <c r="H154" s="90">
        <v>74.099999999999994</v>
      </c>
      <c r="I154" s="90">
        <v>15.4375</v>
      </c>
      <c r="J154" s="90">
        <v>129.67499999999998</v>
      </c>
      <c r="K154" s="90">
        <v>2598.1824999999999</v>
      </c>
      <c r="L154" s="90">
        <v>2817.395</v>
      </c>
      <c r="M154" s="63" t="s">
        <v>5348</v>
      </c>
      <c r="N154" s="476"/>
    </row>
    <row r="155" spans="1:14" s="63" customFormat="1" x14ac:dyDescent="0.25">
      <c r="A155" s="89" t="s">
        <v>6943</v>
      </c>
      <c r="B155" s="89" t="s">
        <v>7375</v>
      </c>
      <c r="C155" s="90" t="s">
        <v>5200</v>
      </c>
      <c r="D155" s="85">
        <v>102.575</v>
      </c>
      <c r="E155" s="90">
        <v>0</v>
      </c>
      <c r="F155" s="90">
        <v>0</v>
      </c>
      <c r="G155" s="90">
        <v>102.575</v>
      </c>
      <c r="H155" s="90">
        <v>82.06</v>
      </c>
      <c r="I155" s="90">
        <v>17.095833333333335</v>
      </c>
      <c r="J155" s="90">
        <v>143.60500000000002</v>
      </c>
      <c r="K155" s="90">
        <v>2608.7294999999999</v>
      </c>
      <c r="L155" s="90">
        <v>2851.4903333333332</v>
      </c>
      <c r="M155" s="63" t="s">
        <v>5348</v>
      </c>
      <c r="N155" s="476"/>
    </row>
    <row r="156" spans="1:14" s="63" customFormat="1" ht="18" customHeight="1" x14ac:dyDescent="0.25">
      <c r="A156" s="89" t="s">
        <v>6959</v>
      </c>
      <c r="B156" s="89" t="s">
        <v>7373</v>
      </c>
      <c r="C156" s="90" t="s">
        <v>5200</v>
      </c>
      <c r="D156" s="85">
        <v>123.71250000000001</v>
      </c>
      <c r="E156" s="90">
        <v>0</v>
      </c>
      <c r="F156" s="90">
        <v>0</v>
      </c>
      <c r="G156" s="90">
        <v>123.71250000000001</v>
      </c>
      <c r="H156" s="90">
        <v>98.97</v>
      </c>
      <c r="I156" s="90">
        <v>20.618750000000002</v>
      </c>
      <c r="J156" s="90">
        <v>173.19750000000002</v>
      </c>
      <c r="K156" s="90">
        <v>2631.1352499999998</v>
      </c>
      <c r="L156" s="90">
        <v>2923.9214999999999</v>
      </c>
      <c r="M156" s="63" t="s">
        <v>5348</v>
      </c>
      <c r="N156" s="476"/>
    </row>
    <row r="157" spans="1:14" s="63" customFormat="1" ht="18" customHeight="1" x14ac:dyDescent="0.25">
      <c r="A157" s="89" t="s">
        <v>6957</v>
      </c>
      <c r="B157" s="89" t="s">
        <v>7379</v>
      </c>
      <c r="C157" s="90" t="s">
        <v>5200</v>
      </c>
      <c r="D157" s="85">
        <v>139.71250000000001</v>
      </c>
      <c r="E157" s="90">
        <v>0</v>
      </c>
      <c r="F157" s="90">
        <v>0</v>
      </c>
      <c r="G157" s="90">
        <v>139.71250000000001</v>
      </c>
      <c r="H157" s="90">
        <v>111.77000000000001</v>
      </c>
      <c r="I157" s="90">
        <v>23.285416666666666</v>
      </c>
      <c r="J157" s="90">
        <v>195.5975</v>
      </c>
      <c r="K157" s="90">
        <v>2648.0952499999999</v>
      </c>
      <c r="L157" s="90">
        <v>2978.7481666666663</v>
      </c>
      <c r="M157" s="63" t="s">
        <v>5348</v>
      </c>
      <c r="N157" s="476"/>
    </row>
    <row r="158" spans="1:14" s="63" customFormat="1" x14ac:dyDescent="0.25">
      <c r="A158" s="182"/>
      <c r="B158" s="182"/>
      <c r="C158" s="182"/>
      <c r="D158" s="229"/>
      <c r="E158" s="229"/>
      <c r="F158" s="212"/>
      <c r="G158" s="212"/>
      <c r="H158" s="212"/>
      <c r="I158" s="212"/>
      <c r="J158" s="212"/>
    </row>
    <row r="159" spans="1:14" s="63" customFormat="1" x14ac:dyDescent="0.25">
      <c r="A159" s="226" t="s">
        <v>6820</v>
      </c>
      <c r="B159" s="182"/>
      <c r="C159" s="182"/>
      <c r="D159" s="229"/>
      <c r="E159" s="229"/>
      <c r="F159" s="212"/>
      <c r="G159" s="212"/>
      <c r="H159" s="212"/>
      <c r="I159" s="212"/>
      <c r="J159" s="212"/>
    </row>
    <row r="160" spans="1:14" s="63" customFormat="1" x14ac:dyDescent="0.25">
      <c r="A160" s="226"/>
      <c r="B160" s="182"/>
      <c r="C160" s="182"/>
      <c r="D160" s="229"/>
      <c r="E160" s="229"/>
      <c r="F160" s="212"/>
      <c r="G160" s="212"/>
      <c r="H160" s="212"/>
      <c r="I160" s="212"/>
      <c r="J160" s="212"/>
    </row>
    <row r="161" spans="1:9" s="63" customFormat="1" x14ac:dyDescent="0.25">
      <c r="A161" s="614" t="s">
        <v>7134</v>
      </c>
      <c r="B161" s="212"/>
      <c r="C161" s="212"/>
      <c r="D161" s="212"/>
      <c r="E161" s="212"/>
      <c r="F161" s="212"/>
      <c r="H161" s="212"/>
      <c r="I161" s="212"/>
    </row>
    <row r="162" spans="1:9" s="63" customFormat="1" x14ac:dyDescent="0.25">
      <c r="A162" s="479" t="s">
        <v>4311</v>
      </c>
      <c r="B162" s="480" t="s">
        <v>3311</v>
      </c>
      <c r="C162" s="212"/>
      <c r="D162" s="212"/>
      <c r="E162" s="212"/>
      <c r="F162" s="212"/>
      <c r="H162" s="212"/>
      <c r="I162" s="212"/>
    </row>
    <row r="163" spans="1:9" s="63" customFormat="1" ht="26.4" x14ac:dyDescent="0.25">
      <c r="A163" s="483">
        <v>1311</v>
      </c>
      <c r="B163" s="615" t="s">
        <v>7380</v>
      </c>
      <c r="C163" s="212"/>
      <c r="D163" s="212"/>
      <c r="E163" s="212"/>
      <c r="F163" s="212"/>
      <c r="H163" s="212"/>
      <c r="I163" s="212"/>
    </row>
    <row r="164" spans="1:9" s="63" customFormat="1" x14ac:dyDescent="0.25">
      <c r="A164" s="483">
        <v>1321</v>
      </c>
      <c r="B164" s="616" t="s">
        <v>7381</v>
      </c>
      <c r="C164" s="212"/>
      <c r="D164" s="212"/>
      <c r="E164" s="212"/>
      <c r="F164" s="212"/>
      <c r="H164" s="212"/>
      <c r="I164" s="212"/>
    </row>
    <row r="165" spans="1:9" s="63" customFormat="1" x14ac:dyDescent="0.25">
      <c r="A165" s="483">
        <v>1345</v>
      </c>
      <c r="B165" s="616" t="s">
        <v>7135</v>
      </c>
      <c r="C165" s="212"/>
      <c r="D165" s="212"/>
      <c r="E165" s="212"/>
      <c r="F165" s="212"/>
      <c r="H165" s="212"/>
      <c r="I165" s="212"/>
    </row>
    <row r="166" spans="1:9" ht="26.4" x14ac:dyDescent="0.25">
      <c r="A166" s="483">
        <v>1541</v>
      </c>
      <c r="B166" s="615" t="s">
        <v>7382</v>
      </c>
      <c r="C166" s="212"/>
    </row>
    <row r="167" spans="1:9" x14ac:dyDescent="0.25">
      <c r="A167" s="483">
        <v>1591</v>
      </c>
      <c r="B167" s="616" t="s">
        <v>7383</v>
      </c>
      <c r="C167" s="212"/>
    </row>
    <row r="168" spans="1:9" x14ac:dyDescent="0.25">
      <c r="A168" s="483">
        <v>1711</v>
      </c>
      <c r="B168" s="616" t="s">
        <v>7384</v>
      </c>
      <c r="C168" s="212"/>
    </row>
    <row r="169" spans="1:9" x14ac:dyDescent="0.25">
      <c r="A169" s="483">
        <v>1712</v>
      </c>
      <c r="B169" s="616" t="s">
        <v>7385</v>
      </c>
      <c r="C169" s="212"/>
    </row>
  </sheetData>
  <mergeCells count="17">
    <mergeCell ref="A35:A36"/>
    <mergeCell ref="B35:B36"/>
    <mergeCell ref="C35:C36"/>
    <mergeCell ref="D35:G35"/>
    <mergeCell ref="H35:L35"/>
    <mergeCell ref="A34:D34"/>
    <mergeCell ref="A2:L2"/>
    <mergeCell ref="A3:L3"/>
    <mergeCell ref="A4:L4"/>
    <mergeCell ref="A5:L5"/>
    <mergeCell ref="A6:L6"/>
    <mergeCell ref="A8:D8"/>
    <mergeCell ref="A9:A10"/>
    <mergeCell ref="B9:B10"/>
    <mergeCell ref="C9:C10"/>
    <mergeCell ref="D9:G9"/>
    <mergeCell ref="H9:L9"/>
  </mergeCells>
  <printOptions horizontalCentered="1"/>
  <pageMargins left="0.47250000000000003" right="0.47250000000000003" top="1.1025" bottom="0.47250000000000003" header="0.31500000000000006" footer="0.31500000000000006"/>
  <pageSetup scale="72" fitToHeight="10" orientation="landscape" r:id="rId1"/>
  <headerFooter scaleWithDoc="0" alignWithMargins="0">
    <oddHeader>&amp;L&amp;G&amp;R&amp;G</oddHeader>
  </headerFooter>
  <legacyDrawingHF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D5E47-05A0-445D-BFAB-A9FB134D2AFB}">
  <dimension ref="A1:EQ88"/>
  <sheetViews>
    <sheetView showGridLines="0" topLeftCell="A2" zoomScale="90" zoomScaleNormal="90" workbookViewId="0">
      <selection activeCell="G28" sqref="G28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8.6640625" style="226" customWidth="1"/>
    <col min="5" max="6" width="20.6640625" style="226" customWidth="1"/>
    <col min="7" max="7" width="1.88671875" style="424" customWidth="1"/>
    <col min="8" max="147" width="11.44140625" style="226"/>
    <col min="148" max="16384" width="11.44140625" style="411"/>
  </cols>
  <sheetData>
    <row r="1" spans="1:7" x14ac:dyDescent="0.3">
      <c r="A1" s="451"/>
      <c r="B1" s="451"/>
      <c r="C1" s="451"/>
      <c r="D1" s="451"/>
      <c r="E1" s="451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7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52"/>
      <c r="B7" s="451"/>
      <c r="C7" s="453"/>
      <c r="D7" s="454"/>
      <c r="E7" s="454"/>
    </row>
    <row r="8" spans="1:7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7" ht="16.5" customHeight="1" x14ac:dyDescent="0.3">
      <c r="A9" s="758"/>
      <c r="B9" s="758"/>
      <c r="C9" s="758"/>
      <c r="D9" s="758"/>
      <c r="E9" s="427" t="s">
        <v>4295</v>
      </c>
      <c r="F9" s="427" t="s">
        <v>4296</v>
      </c>
    </row>
    <row r="11" spans="1:7" x14ac:dyDescent="0.3">
      <c r="A11" s="660" t="s">
        <v>4232</v>
      </c>
      <c r="B11" s="660" t="s">
        <v>4232</v>
      </c>
      <c r="C11" s="455"/>
      <c r="D11" s="453"/>
      <c r="E11" s="454"/>
      <c r="F11" s="454"/>
    </row>
    <row r="12" spans="1:7" s="458" customFormat="1" x14ac:dyDescent="0.3">
      <c r="A12" s="456" t="s">
        <v>6963</v>
      </c>
      <c r="B12" s="456" t="s">
        <v>6964</v>
      </c>
      <c r="C12" s="457">
        <v>1</v>
      </c>
      <c r="D12" s="457">
        <v>0</v>
      </c>
      <c r="E12" s="85">
        <v>19033.349999999999</v>
      </c>
      <c r="F12" s="85">
        <v>19033.349999999999</v>
      </c>
      <c r="G12" s="372"/>
    </row>
    <row r="13" spans="1:7" s="458" customFormat="1" x14ac:dyDescent="0.3">
      <c r="A13" s="456" t="s">
        <v>6965</v>
      </c>
      <c r="B13" s="456" t="s">
        <v>6966</v>
      </c>
      <c r="C13" s="457">
        <v>3</v>
      </c>
      <c r="D13" s="457">
        <v>0</v>
      </c>
      <c r="E13" s="85">
        <v>9421.1</v>
      </c>
      <c r="F13" s="85">
        <v>9421.1</v>
      </c>
      <c r="G13" s="372"/>
    </row>
    <row r="14" spans="1:7" s="458" customFormat="1" x14ac:dyDescent="0.3">
      <c r="A14" s="456" t="s">
        <v>6967</v>
      </c>
      <c r="B14" s="456" t="s">
        <v>6968</v>
      </c>
      <c r="C14" s="457">
        <v>1</v>
      </c>
      <c r="D14" s="457">
        <v>0</v>
      </c>
      <c r="E14" s="85">
        <v>10423.4</v>
      </c>
      <c r="F14" s="85">
        <v>10423.4</v>
      </c>
      <c r="G14" s="372"/>
    </row>
    <row r="15" spans="1:7" s="458" customFormat="1" x14ac:dyDescent="0.3">
      <c r="A15" s="456" t="s">
        <v>6969</v>
      </c>
      <c r="B15" s="456" t="s">
        <v>6970</v>
      </c>
      <c r="C15" s="457">
        <v>3</v>
      </c>
      <c r="D15" s="457">
        <v>0</v>
      </c>
      <c r="E15" s="85">
        <v>10250.75</v>
      </c>
      <c r="F15" s="85">
        <v>10250.75</v>
      </c>
      <c r="G15" s="372"/>
    </row>
    <row r="16" spans="1:7" s="458" customFormat="1" x14ac:dyDescent="0.3">
      <c r="A16" s="456" t="s">
        <v>6971</v>
      </c>
      <c r="B16" s="456" t="s">
        <v>6972</v>
      </c>
      <c r="C16" s="457">
        <v>5</v>
      </c>
      <c r="D16" s="457">
        <v>0</v>
      </c>
      <c r="E16" s="85">
        <v>8981.4599999999991</v>
      </c>
      <c r="F16" s="85">
        <v>8981.4599999999991</v>
      </c>
      <c r="G16" s="372"/>
    </row>
    <row r="17" spans="1:7" s="458" customFormat="1" x14ac:dyDescent="0.3">
      <c r="A17" s="456" t="s">
        <v>6973</v>
      </c>
      <c r="B17" s="456" t="s">
        <v>6974</v>
      </c>
      <c r="C17" s="457">
        <v>31</v>
      </c>
      <c r="D17" s="457">
        <v>0</v>
      </c>
      <c r="E17" s="85">
        <v>31902.15</v>
      </c>
      <c r="F17" s="85">
        <v>32594.84</v>
      </c>
      <c r="G17" s="372"/>
    </row>
    <row r="18" spans="1:7" s="458" customFormat="1" x14ac:dyDescent="0.3">
      <c r="A18" s="459" t="s">
        <v>6975</v>
      </c>
      <c r="B18" s="459" t="s">
        <v>6976</v>
      </c>
      <c r="C18" s="460">
        <v>12</v>
      </c>
      <c r="D18" s="460">
        <v>0</v>
      </c>
      <c r="E18" s="85">
        <v>17973.3</v>
      </c>
      <c r="F18" s="85">
        <v>23171.95</v>
      </c>
      <c r="G18" s="372"/>
    </row>
    <row r="19" spans="1:7" s="458" customFormat="1" x14ac:dyDescent="0.3">
      <c r="A19" s="461"/>
      <c r="B19" s="39" t="s">
        <v>4299</v>
      </c>
      <c r="C19" s="46">
        <f>SUM(C12:C18)</f>
        <v>56</v>
      </c>
      <c r="D19" s="46">
        <v>0</v>
      </c>
      <c r="E19" s="462"/>
      <c r="F19" s="462"/>
      <c r="G19" s="463"/>
    </row>
    <row r="20" spans="1:7" s="458" customFormat="1" x14ac:dyDescent="0.3">
      <c r="A20" s="464"/>
      <c r="B20" s="464"/>
      <c r="C20" s="453"/>
      <c r="D20" s="453"/>
      <c r="E20" s="465"/>
      <c r="F20" s="465"/>
      <c r="G20" s="463"/>
    </row>
    <row r="21" spans="1:7" s="458" customFormat="1" x14ac:dyDescent="0.3">
      <c r="A21" s="660" t="s">
        <v>4233</v>
      </c>
      <c r="B21" s="660" t="s">
        <v>4233</v>
      </c>
      <c r="C21" s="453"/>
      <c r="D21" s="453"/>
      <c r="E21" s="465"/>
      <c r="F21" s="465"/>
      <c r="G21" s="463"/>
    </row>
    <row r="22" spans="1:7" x14ac:dyDescent="0.3">
      <c r="A22" s="456" t="s">
        <v>6977</v>
      </c>
      <c r="B22" s="456" t="s">
        <v>6978</v>
      </c>
      <c r="C22" s="457">
        <v>2</v>
      </c>
      <c r="D22" s="457">
        <v>0</v>
      </c>
      <c r="E22" s="85">
        <v>14049.5</v>
      </c>
      <c r="F22" s="85">
        <v>14049.5</v>
      </c>
      <c r="G22" s="372"/>
    </row>
    <row r="23" spans="1:7" x14ac:dyDescent="0.3">
      <c r="A23" s="456" t="s">
        <v>6979</v>
      </c>
      <c r="B23" s="456" t="s">
        <v>6980</v>
      </c>
      <c r="C23" s="457">
        <v>1</v>
      </c>
      <c r="D23" s="457">
        <v>0</v>
      </c>
      <c r="E23" s="85">
        <v>13571.21</v>
      </c>
      <c r="F23" s="85">
        <v>13571.21</v>
      </c>
      <c r="G23" s="372"/>
    </row>
    <row r="24" spans="1:7" x14ac:dyDescent="0.3">
      <c r="A24" s="456" t="s">
        <v>6981</v>
      </c>
      <c r="B24" s="456" t="s">
        <v>6982</v>
      </c>
      <c r="C24" s="457">
        <v>4</v>
      </c>
      <c r="D24" s="457">
        <v>0</v>
      </c>
      <c r="E24" s="85">
        <v>13102.27</v>
      </c>
      <c r="F24" s="85">
        <v>13102.27</v>
      </c>
      <c r="G24" s="372"/>
    </row>
    <row r="25" spans="1:7" x14ac:dyDescent="0.3">
      <c r="A25" s="456" t="s">
        <v>6983</v>
      </c>
      <c r="B25" s="456" t="s">
        <v>6984</v>
      </c>
      <c r="C25" s="457">
        <v>2</v>
      </c>
      <c r="D25" s="457">
        <v>0</v>
      </c>
      <c r="E25" s="85">
        <v>13102.27</v>
      </c>
      <c r="F25" s="85">
        <v>13102.27</v>
      </c>
      <c r="G25" s="372"/>
    </row>
    <row r="26" spans="1:7" x14ac:dyDescent="0.3">
      <c r="A26" s="456" t="s">
        <v>6985</v>
      </c>
      <c r="B26" s="456" t="s">
        <v>6986</v>
      </c>
      <c r="C26" s="457">
        <v>3</v>
      </c>
      <c r="D26" s="457">
        <v>0</v>
      </c>
      <c r="E26" s="85">
        <v>13102.27</v>
      </c>
      <c r="F26" s="85">
        <v>13102.27</v>
      </c>
      <c r="G26" s="372"/>
    </row>
    <row r="27" spans="1:7" x14ac:dyDescent="0.3">
      <c r="A27" s="456" t="s">
        <v>6987</v>
      </c>
      <c r="B27" s="456" t="s">
        <v>6988</v>
      </c>
      <c r="C27" s="457">
        <v>2</v>
      </c>
      <c r="D27" s="457">
        <v>0</v>
      </c>
      <c r="E27" s="85">
        <v>12636</v>
      </c>
      <c r="F27" s="85">
        <v>12636</v>
      </c>
      <c r="G27" s="372"/>
    </row>
    <row r="28" spans="1:7" x14ac:dyDescent="0.3">
      <c r="A28" s="456" t="s">
        <v>6989</v>
      </c>
      <c r="B28" s="456" t="s">
        <v>6990</v>
      </c>
      <c r="C28" s="457">
        <v>4</v>
      </c>
      <c r="D28" s="457">
        <v>0</v>
      </c>
      <c r="E28" s="85">
        <v>12175.95</v>
      </c>
      <c r="F28" s="85">
        <v>12175.95</v>
      </c>
      <c r="G28" s="372"/>
    </row>
    <row r="29" spans="1:7" x14ac:dyDescent="0.3">
      <c r="A29" s="456" t="s">
        <v>6991</v>
      </c>
      <c r="B29" s="456" t="s">
        <v>6992</v>
      </c>
      <c r="C29" s="457">
        <v>2</v>
      </c>
      <c r="D29" s="457">
        <v>0</v>
      </c>
      <c r="E29" s="85">
        <v>12175.95</v>
      </c>
      <c r="F29" s="85">
        <v>12175.95</v>
      </c>
      <c r="G29" s="372"/>
    </row>
    <row r="30" spans="1:7" x14ac:dyDescent="0.3">
      <c r="A30" s="456" t="s">
        <v>6993</v>
      </c>
      <c r="B30" s="456" t="s">
        <v>6994</v>
      </c>
      <c r="C30" s="457">
        <v>6</v>
      </c>
      <c r="D30" s="457">
        <v>0</v>
      </c>
      <c r="E30" s="85">
        <v>11718.65</v>
      </c>
      <c r="F30" s="85">
        <v>11718.65</v>
      </c>
      <c r="G30" s="372"/>
    </row>
    <row r="31" spans="1:7" x14ac:dyDescent="0.3">
      <c r="A31" s="456" t="s">
        <v>6995</v>
      </c>
      <c r="B31" s="456" t="s">
        <v>6996</v>
      </c>
      <c r="C31" s="457">
        <v>9</v>
      </c>
      <c r="D31" s="457">
        <v>0</v>
      </c>
      <c r="E31" s="85">
        <v>11718.65</v>
      </c>
      <c r="F31" s="85">
        <v>11718.65</v>
      </c>
      <c r="G31" s="372"/>
    </row>
    <row r="32" spans="1:7" x14ac:dyDescent="0.3">
      <c r="A32" s="456" t="s">
        <v>6997</v>
      </c>
      <c r="B32" s="456" t="s">
        <v>6998</v>
      </c>
      <c r="C32" s="457">
        <v>3</v>
      </c>
      <c r="D32" s="457">
        <v>0</v>
      </c>
      <c r="E32" s="85">
        <v>11718.65</v>
      </c>
      <c r="F32" s="85">
        <v>11718.65</v>
      </c>
      <c r="G32" s="372"/>
    </row>
    <row r="33" spans="1:7" ht="19.95" customHeight="1" x14ac:dyDescent="0.3">
      <c r="A33" s="456" t="s">
        <v>6999</v>
      </c>
      <c r="B33" s="456" t="s">
        <v>7000</v>
      </c>
      <c r="C33" s="457">
        <v>4</v>
      </c>
      <c r="D33" s="457">
        <v>0</v>
      </c>
      <c r="E33" s="85">
        <v>11432.77</v>
      </c>
      <c r="F33" s="85">
        <v>11432.77</v>
      </c>
      <c r="G33" s="372"/>
    </row>
    <row r="34" spans="1:7" x14ac:dyDescent="0.3">
      <c r="A34" s="456" t="s">
        <v>7001</v>
      </c>
      <c r="B34" s="456" t="s">
        <v>5177</v>
      </c>
      <c r="C34" s="457">
        <v>12</v>
      </c>
      <c r="D34" s="457">
        <v>0</v>
      </c>
      <c r="E34" s="85">
        <v>11432.75</v>
      </c>
      <c r="F34" s="85">
        <v>11432.75</v>
      </c>
      <c r="G34" s="372"/>
    </row>
    <row r="35" spans="1:7" ht="19.95" customHeight="1" x14ac:dyDescent="0.3">
      <c r="A35" s="456" t="s">
        <v>7002</v>
      </c>
      <c r="B35" s="456" t="s">
        <v>7003</v>
      </c>
      <c r="C35" s="457">
        <v>17</v>
      </c>
      <c r="D35" s="457">
        <v>0</v>
      </c>
      <c r="E35" s="85">
        <v>10816.8</v>
      </c>
      <c r="F35" s="85">
        <v>10816.8</v>
      </c>
      <c r="G35" s="372"/>
    </row>
    <row r="36" spans="1:7" x14ac:dyDescent="0.3">
      <c r="A36" s="456" t="s">
        <v>6765</v>
      </c>
      <c r="B36" s="456" t="s">
        <v>5457</v>
      </c>
      <c r="C36" s="457">
        <v>7</v>
      </c>
      <c r="D36" s="457">
        <v>0</v>
      </c>
      <c r="E36" s="85">
        <v>8871.4500000000007</v>
      </c>
      <c r="F36" s="85">
        <v>9926.4</v>
      </c>
      <c r="G36" s="372"/>
    </row>
    <row r="37" spans="1:7" x14ac:dyDescent="0.3">
      <c r="A37" s="456" t="s">
        <v>7004</v>
      </c>
      <c r="B37" s="456" t="s">
        <v>7005</v>
      </c>
      <c r="C37" s="457">
        <v>23</v>
      </c>
      <c r="D37" s="457">
        <v>0</v>
      </c>
      <c r="E37" s="85">
        <v>8871.4500000000007</v>
      </c>
      <c r="F37" s="85">
        <v>9926.4</v>
      </c>
      <c r="G37" s="372"/>
    </row>
    <row r="38" spans="1:7" x14ac:dyDescent="0.3">
      <c r="A38" s="456" t="s">
        <v>7006</v>
      </c>
      <c r="B38" s="456" t="s">
        <v>7007</v>
      </c>
      <c r="C38" s="457">
        <v>0</v>
      </c>
      <c r="D38" s="466">
        <v>1412</v>
      </c>
      <c r="E38" s="85">
        <v>199.21250000000001</v>
      </c>
      <c r="F38" s="85">
        <v>199.21250000000001</v>
      </c>
      <c r="G38" s="372" t="s">
        <v>5348</v>
      </c>
    </row>
    <row r="39" spans="1:7" x14ac:dyDescent="0.3">
      <c r="A39" s="456" t="s">
        <v>7008</v>
      </c>
      <c r="B39" s="456" t="s">
        <v>6944</v>
      </c>
      <c r="C39" s="457">
        <v>0</v>
      </c>
      <c r="D39" s="466">
        <v>1439</v>
      </c>
      <c r="E39" s="85">
        <v>185.01249999999999</v>
      </c>
      <c r="F39" s="85">
        <v>185.01249999999999</v>
      </c>
      <c r="G39" s="372" t="s">
        <v>5348</v>
      </c>
    </row>
    <row r="40" spans="1:7" x14ac:dyDescent="0.3">
      <c r="A40" s="456" t="s">
        <v>7009</v>
      </c>
      <c r="B40" s="456" t="s">
        <v>6941</v>
      </c>
      <c r="C40" s="457">
        <v>0</v>
      </c>
      <c r="D40" s="466">
        <v>1362</v>
      </c>
      <c r="E40" s="85">
        <v>162.41249999999999</v>
      </c>
      <c r="F40" s="85">
        <v>162.41249999999999</v>
      </c>
      <c r="G40" s="372" t="s">
        <v>5348</v>
      </c>
    </row>
    <row r="41" spans="1:7" x14ac:dyDescent="0.3">
      <c r="A41" s="459" t="s">
        <v>7010</v>
      </c>
      <c r="B41" s="456" t="s">
        <v>7011</v>
      </c>
      <c r="C41" s="457">
        <v>0</v>
      </c>
      <c r="D41" s="466">
        <v>744</v>
      </c>
      <c r="E41" s="85">
        <v>127.3125</v>
      </c>
      <c r="F41" s="85">
        <v>127.3125</v>
      </c>
      <c r="G41" s="372" t="s">
        <v>5348</v>
      </c>
    </row>
    <row r="42" spans="1:7" x14ac:dyDescent="0.3">
      <c r="A42" s="286"/>
      <c r="B42" s="433" t="s">
        <v>4302</v>
      </c>
      <c r="C42" s="173">
        <f>SUM(C22:C41)</f>
        <v>101</v>
      </c>
      <c r="D42" s="173">
        <f>SUM(D22:D41)</f>
        <v>4957</v>
      </c>
      <c r="E42" s="462"/>
      <c r="F42" s="462"/>
    </row>
    <row r="43" spans="1:7" x14ac:dyDescent="0.3">
      <c r="A43" s="467"/>
      <c r="B43" s="468"/>
      <c r="C43" s="467"/>
      <c r="D43" s="462"/>
      <c r="E43" s="462"/>
      <c r="F43" s="462"/>
    </row>
    <row r="44" spans="1:7" x14ac:dyDescent="0.3">
      <c r="A44" s="768" t="s">
        <v>4234</v>
      </c>
      <c r="B44" s="769" t="s">
        <v>4233</v>
      </c>
      <c r="C44" s="451"/>
      <c r="D44" s="451"/>
      <c r="E44" s="465"/>
      <c r="F44" s="465"/>
    </row>
    <row r="45" spans="1:7" ht="19.95" customHeight="1" x14ac:dyDescent="0.3">
      <c r="A45" s="55" t="s">
        <v>4303</v>
      </c>
      <c r="B45" s="55" t="s">
        <v>4303</v>
      </c>
      <c r="C45" s="471">
        <v>0</v>
      </c>
      <c r="D45" s="471">
        <v>0</v>
      </c>
      <c r="E45" s="187">
        <v>0</v>
      </c>
      <c r="F45" s="187">
        <v>0</v>
      </c>
    </row>
    <row r="46" spans="1:7" x14ac:dyDescent="0.3">
      <c r="A46" s="286"/>
      <c r="B46" s="39" t="s">
        <v>4304</v>
      </c>
      <c r="C46" s="173">
        <f>SUM(C45:C45)</f>
        <v>0</v>
      </c>
      <c r="D46" s="173">
        <f>SUM(D45:D45)</f>
        <v>0</v>
      </c>
      <c r="E46" s="462"/>
      <c r="F46" s="462"/>
    </row>
    <row r="47" spans="1:7" s="286" customFormat="1" x14ac:dyDescent="0.3">
      <c r="B47" s="442"/>
      <c r="C47" s="443"/>
      <c r="D47" s="47"/>
      <c r="E47" s="47"/>
      <c r="G47" s="445"/>
    </row>
    <row r="48" spans="1:7" s="286" customFormat="1" x14ac:dyDescent="0.3">
      <c r="B48" s="446" t="s">
        <v>4235</v>
      </c>
      <c r="C48" s="447">
        <f>SUM(C42,C19,C46)</f>
        <v>157</v>
      </c>
      <c r="D48" s="447">
        <f>SUM(D42,D19,D46)</f>
        <v>4957</v>
      </c>
      <c r="E48" s="47"/>
      <c r="G48" s="445"/>
    </row>
    <row r="49" spans="1:7" s="286" customFormat="1" x14ac:dyDescent="0.3">
      <c r="B49" s="442"/>
      <c r="C49" s="443"/>
      <c r="D49" s="47"/>
      <c r="E49" s="47"/>
      <c r="G49" s="445"/>
    </row>
    <row r="50" spans="1:7" s="286" customFormat="1" ht="48" customHeight="1" x14ac:dyDescent="0.3">
      <c r="A50" s="50"/>
      <c r="B50" s="50"/>
      <c r="C50" s="472"/>
      <c r="D50" s="287"/>
      <c r="E50" s="287"/>
      <c r="G50" s="445"/>
    </row>
    <row r="51" spans="1:7" x14ac:dyDescent="0.3">
      <c r="A51" s="464"/>
      <c r="B51" s="464"/>
      <c r="C51" s="453"/>
      <c r="D51" s="453"/>
      <c r="E51" s="465"/>
      <c r="F51" s="465"/>
    </row>
    <row r="52" spans="1:7" x14ac:dyDescent="0.3">
      <c r="A52" s="770" t="s">
        <v>4231</v>
      </c>
      <c r="B52" s="771"/>
      <c r="C52" s="453"/>
      <c r="D52" s="453"/>
      <c r="E52" s="465"/>
      <c r="F52" s="465"/>
    </row>
    <row r="53" spans="1:7" x14ac:dyDescent="0.3">
      <c r="A53" s="760" t="s">
        <v>4305</v>
      </c>
      <c r="B53" s="760"/>
      <c r="C53" s="453"/>
      <c r="D53" s="453"/>
      <c r="E53" s="465"/>
      <c r="F53" s="465"/>
    </row>
    <row r="54" spans="1:7" s="226" customFormat="1" x14ac:dyDescent="0.3">
      <c r="A54" s="473" t="s">
        <v>7012</v>
      </c>
      <c r="B54" s="473" t="s">
        <v>7013</v>
      </c>
      <c r="C54" s="474">
        <v>1</v>
      </c>
      <c r="D54" s="474">
        <v>0</v>
      </c>
      <c r="E54" s="475">
        <v>8674</v>
      </c>
      <c r="F54" s="475">
        <v>8674</v>
      </c>
      <c r="G54" s="424"/>
    </row>
    <row r="55" spans="1:7" s="226" customFormat="1" x14ac:dyDescent="0.3">
      <c r="A55" s="473" t="s">
        <v>7014</v>
      </c>
      <c r="B55" s="473" t="s">
        <v>7015</v>
      </c>
      <c r="C55" s="474">
        <v>2</v>
      </c>
      <c r="D55" s="474">
        <v>0</v>
      </c>
      <c r="E55" s="475">
        <v>7584</v>
      </c>
      <c r="F55" s="475">
        <v>16180</v>
      </c>
      <c r="G55" s="424"/>
    </row>
    <row r="56" spans="1:7" s="226" customFormat="1" x14ac:dyDescent="0.3">
      <c r="A56" s="473" t="s">
        <v>7016</v>
      </c>
      <c r="B56" s="473" t="s">
        <v>7017</v>
      </c>
      <c r="C56" s="474">
        <v>5</v>
      </c>
      <c r="D56" s="474">
        <v>0</v>
      </c>
      <c r="E56" s="475">
        <v>5000</v>
      </c>
      <c r="F56" s="475">
        <v>13452</v>
      </c>
      <c r="G56" s="424"/>
    </row>
    <row r="57" spans="1:7" s="226" customFormat="1" x14ac:dyDescent="0.3">
      <c r="A57" s="473" t="s">
        <v>7016</v>
      </c>
      <c r="B57" s="473" t="s">
        <v>7018</v>
      </c>
      <c r="C57" s="474">
        <v>1</v>
      </c>
      <c r="D57" s="474">
        <v>0</v>
      </c>
      <c r="E57" s="475">
        <v>6500</v>
      </c>
      <c r="F57" s="475">
        <v>6500</v>
      </c>
      <c r="G57" s="424"/>
    </row>
    <row r="58" spans="1:7" s="226" customFormat="1" x14ac:dyDescent="0.3">
      <c r="A58" s="473" t="s">
        <v>7019</v>
      </c>
      <c r="B58" s="473" t="s">
        <v>4415</v>
      </c>
      <c r="C58" s="474">
        <v>19</v>
      </c>
      <c r="D58" s="474">
        <v>0</v>
      </c>
      <c r="E58" s="475">
        <v>4250</v>
      </c>
      <c r="F58" s="475">
        <v>16180</v>
      </c>
      <c r="G58" s="424"/>
    </row>
    <row r="59" spans="1:7" s="226" customFormat="1" x14ac:dyDescent="0.3">
      <c r="A59" s="473" t="s">
        <v>4619</v>
      </c>
      <c r="B59" s="473" t="s">
        <v>7020</v>
      </c>
      <c r="C59" s="474">
        <v>1</v>
      </c>
      <c r="D59" s="474">
        <v>0</v>
      </c>
      <c r="E59" s="475">
        <v>16180</v>
      </c>
      <c r="F59" s="475">
        <v>16180</v>
      </c>
      <c r="G59" s="424"/>
    </row>
    <row r="60" spans="1:7" s="226" customFormat="1" x14ac:dyDescent="0.3">
      <c r="A60" s="473" t="s">
        <v>7021</v>
      </c>
      <c r="B60" s="473" t="s">
        <v>7022</v>
      </c>
      <c r="C60" s="474">
        <v>4</v>
      </c>
      <c r="D60" s="474">
        <v>0</v>
      </c>
      <c r="E60" s="475">
        <v>3250</v>
      </c>
      <c r="F60" s="475">
        <v>13452</v>
      </c>
      <c r="G60" s="424"/>
    </row>
    <row r="61" spans="1:7" s="226" customFormat="1" x14ac:dyDescent="0.3">
      <c r="A61" s="473" t="s">
        <v>7023</v>
      </c>
      <c r="B61" s="473" t="s">
        <v>7024</v>
      </c>
      <c r="C61" s="474">
        <v>1</v>
      </c>
      <c r="D61" s="474">
        <v>0</v>
      </c>
      <c r="E61" s="475">
        <v>10000</v>
      </c>
      <c r="F61" s="475">
        <v>10000</v>
      </c>
      <c r="G61" s="424"/>
    </row>
    <row r="62" spans="1:7" s="226" customFormat="1" x14ac:dyDescent="0.3">
      <c r="A62" s="473" t="s">
        <v>7025</v>
      </c>
      <c r="B62" s="473" t="s">
        <v>7026</v>
      </c>
      <c r="C62" s="474">
        <v>1</v>
      </c>
      <c r="D62" s="474">
        <v>0</v>
      </c>
      <c r="E62" s="475">
        <v>8674</v>
      </c>
      <c r="F62" s="475">
        <v>8674</v>
      </c>
      <c r="G62" s="424"/>
    </row>
    <row r="63" spans="1:7" s="226" customFormat="1" x14ac:dyDescent="0.3">
      <c r="A63" s="473" t="s">
        <v>7027</v>
      </c>
      <c r="B63" s="473" t="s">
        <v>7028</v>
      </c>
      <c r="C63" s="474">
        <v>2</v>
      </c>
      <c r="D63" s="474">
        <v>0</v>
      </c>
      <c r="E63" s="475">
        <v>8674</v>
      </c>
      <c r="F63" s="475">
        <v>8674</v>
      </c>
      <c r="G63" s="424"/>
    </row>
    <row r="64" spans="1:7" s="226" customFormat="1" x14ac:dyDescent="0.3">
      <c r="A64" s="473" t="s">
        <v>7029</v>
      </c>
      <c r="B64" s="473" t="s">
        <v>7030</v>
      </c>
      <c r="C64" s="474">
        <v>1</v>
      </c>
      <c r="D64" s="474">
        <v>0</v>
      </c>
      <c r="E64" s="475">
        <v>8674</v>
      </c>
      <c r="F64" s="475">
        <v>8674</v>
      </c>
      <c r="G64" s="424"/>
    </row>
    <row r="65" spans="1:7" s="226" customFormat="1" x14ac:dyDescent="0.3">
      <c r="A65" s="473" t="s">
        <v>7031</v>
      </c>
      <c r="B65" s="473" t="s">
        <v>7032</v>
      </c>
      <c r="C65" s="474">
        <v>1</v>
      </c>
      <c r="D65" s="474">
        <v>0</v>
      </c>
      <c r="E65" s="475">
        <v>3231</v>
      </c>
      <c r="F65" s="475">
        <v>3231</v>
      </c>
      <c r="G65" s="424"/>
    </row>
    <row r="66" spans="1:7" s="226" customFormat="1" x14ac:dyDescent="0.3">
      <c r="A66" s="473" t="s">
        <v>7033</v>
      </c>
      <c r="B66" s="473" t="s">
        <v>7034</v>
      </c>
      <c r="C66" s="474">
        <v>10</v>
      </c>
      <c r="D66" s="474">
        <v>0</v>
      </c>
      <c r="E66" s="475">
        <v>8674</v>
      </c>
      <c r="F66" s="475">
        <v>8674</v>
      </c>
      <c r="G66" s="424"/>
    </row>
    <row r="67" spans="1:7" s="226" customFormat="1" x14ac:dyDescent="0.3">
      <c r="A67" s="473" t="s">
        <v>7035</v>
      </c>
      <c r="B67" s="473" t="s">
        <v>7036</v>
      </c>
      <c r="C67" s="474">
        <v>1</v>
      </c>
      <c r="D67" s="474">
        <v>0</v>
      </c>
      <c r="E67" s="475">
        <v>2534</v>
      </c>
      <c r="F67" s="475">
        <v>2534</v>
      </c>
      <c r="G67" s="424"/>
    </row>
    <row r="68" spans="1:7" s="226" customFormat="1" x14ac:dyDescent="0.3">
      <c r="A68" s="473" t="s">
        <v>7037</v>
      </c>
      <c r="B68" s="473" t="s">
        <v>4503</v>
      </c>
      <c r="C68" s="474">
        <v>4</v>
      </c>
      <c r="D68" s="474">
        <v>0</v>
      </c>
      <c r="E68" s="475">
        <v>5000</v>
      </c>
      <c r="F68" s="475">
        <v>8514</v>
      </c>
      <c r="G68" s="424"/>
    </row>
    <row r="69" spans="1:7" s="226" customFormat="1" x14ac:dyDescent="0.3">
      <c r="A69" s="473" t="s">
        <v>7038</v>
      </c>
      <c r="B69" s="473" t="s">
        <v>7039</v>
      </c>
      <c r="C69" s="474">
        <v>5</v>
      </c>
      <c r="D69" s="474">
        <v>0</v>
      </c>
      <c r="E69" s="475">
        <v>3792</v>
      </c>
      <c r="F69" s="475">
        <v>7584</v>
      </c>
      <c r="G69" s="424"/>
    </row>
    <row r="70" spans="1:7" s="226" customFormat="1" x14ac:dyDescent="0.3">
      <c r="A70" s="473" t="s">
        <v>7040</v>
      </c>
      <c r="B70" s="473" t="s">
        <v>7041</v>
      </c>
      <c r="C70" s="474">
        <v>6</v>
      </c>
      <c r="D70" s="474">
        <v>0</v>
      </c>
      <c r="E70" s="475">
        <v>7676.52</v>
      </c>
      <c r="F70" s="475">
        <v>7676.52</v>
      </c>
      <c r="G70" s="424"/>
    </row>
    <row r="71" spans="1:7" s="226" customFormat="1" x14ac:dyDescent="0.3">
      <c r="A71" s="473" t="s">
        <v>7042</v>
      </c>
      <c r="B71" s="473" t="s">
        <v>4517</v>
      </c>
      <c r="C71" s="474">
        <v>1</v>
      </c>
      <c r="D71" s="474">
        <v>0</v>
      </c>
      <c r="E71" s="475">
        <v>10000</v>
      </c>
      <c r="F71" s="475">
        <v>10000</v>
      </c>
      <c r="G71" s="424"/>
    </row>
    <row r="72" spans="1:7" s="226" customFormat="1" x14ac:dyDescent="0.3">
      <c r="A72" s="473" t="s">
        <v>7043</v>
      </c>
      <c r="B72" s="473" t="s">
        <v>7044</v>
      </c>
      <c r="C72" s="474">
        <v>2</v>
      </c>
      <c r="D72" s="474">
        <v>0</v>
      </c>
      <c r="E72" s="475">
        <v>8674</v>
      </c>
      <c r="F72" s="475">
        <v>8674</v>
      </c>
      <c r="G72" s="424"/>
    </row>
    <row r="73" spans="1:7" s="226" customFormat="1" x14ac:dyDescent="0.3">
      <c r="A73" s="473" t="s">
        <v>7045</v>
      </c>
      <c r="B73" s="473" t="s">
        <v>7046</v>
      </c>
      <c r="C73" s="474">
        <v>1</v>
      </c>
      <c r="D73" s="474">
        <v>0</v>
      </c>
      <c r="E73" s="475">
        <v>9421.1</v>
      </c>
      <c r="F73" s="475">
        <v>9421.1</v>
      </c>
      <c r="G73" s="424"/>
    </row>
    <row r="74" spans="1:7" s="226" customFormat="1" x14ac:dyDescent="0.3">
      <c r="A74" s="473" t="s">
        <v>6973</v>
      </c>
      <c r="B74" s="473" t="s">
        <v>6974</v>
      </c>
      <c r="C74" s="474">
        <v>5</v>
      </c>
      <c r="D74" s="474">
        <v>0</v>
      </c>
      <c r="E74" s="475">
        <v>31902.14</v>
      </c>
      <c r="F74" s="475">
        <v>32594.84</v>
      </c>
      <c r="G74" s="424"/>
    </row>
    <row r="75" spans="1:7" s="226" customFormat="1" x14ac:dyDescent="0.3">
      <c r="A75" s="473" t="s">
        <v>6975</v>
      </c>
      <c r="B75" s="473" t="s">
        <v>6976</v>
      </c>
      <c r="C75" s="474">
        <v>3</v>
      </c>
      <c r="D75" s="474">
        <v>0</v>
      </c>
      <c r="E75" s="475">
        <v>17973.32</v>
      </c>
      <c r="F75" s="475">
        <v>23171.96</v>
      </c>
      <c r="G75" s="424"/>
    </row>
    <row r="76" spans="1:7" s="226" customFormat="1" x14ac:dyDescent="0.3">
      <c r="A76" s="473" t="s">
        <v>7047</v>
      </c>
      <c r="B76" s="473" t="s">
        <v>6978</v>
      </c>
      <c r="C76" s="474">
        <v>4</v>
      </c>
      <c r="D76" s="474">
        <v>0</v>
      </c>
      <c r="E76" s="475">
        <v>12558.96</v>
      </c>
      <c r="F76" s="475">
        <v>14049.5</v>
      </c>
      <c r="G76" s="424"/>
    </row>
    <row r="77" spans="1:7" s="226" customFormat="1" x14ac:dyDescent="0.3">
      <c r="A77" s="473" t="s">
        <v>6985</v>
      </c>
      <c r="B77" s="473" t="s">
        <v>6982</v>
      </c>
      <c r="C77" s="474">
        <v>2</v>
      </c>
      <c r="D77" s="474">
        <v>0</v>
      </c>
      <c r="E77" s="475">
        <v>11847.79</v>
      </c>
      <c r="F77" s="475">
        <v>13102.27</v>
      </c>
      <c r="G77" s="424"/>
    </row>
    <row r="78" spans="1:7" s="226" customFormat="1" x14ac:dyDescent="0.3">
      <c r="A78" s="473" t="s">
        <v>6985</v>
      </c>
      <c r="B78" s="473" t="s">
        <v>6986</v>
      </c>
      <c r="C78" s="474">
        <v>2</v>
      </c>
      <c r="D78" s="474">
        <v>0</v>
      </c>
      <c r="E78" s="475">
        <v>11847.79</v>
      </c>
      <c r="F78" s="475">
        <v>13102.27</v>
      </c>
      <c r="G78" s="424"/>
    </row>
    <row r="79" spans="1:7" s="226" customFormat="1" x14ac:dyDescent="0.3">
      <c r="A79" s="473" t="s">
        <v>6989</v>
      </c>
      <c r="B79" s="473" t="s">
        <v>6990</v>
      </c>
      <c r="C79" s="474">
        <v>2</v>
      </c>
      <c r="D79" s="474">
        <v>0</v>
      </c>
      <c r="E79" s="475">
        <v>11007.84</v>
      </c>
      <c r="F79" s="475">
        <v>12175.95</v>
      </c>
      <c r="G79" s="424"/>
    </row>
    <row r="80" spans="1:7" s="226" customFormat="1" x14ac:dyDescent="0.3">
      <c r="A80" s="473" t="s">
        <v>7001</v>
      </c>
      <c r="B80" s="473" t="s">
        <v>5177</v>
      </c>
      <c r="C80" s="474">
        <v>3</v>
      </c>
      <c r="D80" s="474">
        <v>0</v>
      </c>
      <c r="E80" s="475">
        <v>10215.379999999999</v>
      </c>
      <c r="F80" s="475">
        <v>11432.77</v>
      </c>
      <c r="G80" s="424"/>
    </row>
    <row r="81" spans="1:7" s="226" customFormat="1" x14ac:dyDescent="0.3">
      <c r="A81" s="473" t="s">
        <v>7004</v>
      </c>
      <c r="B81" s="473" t="s">
        <v>7048</v>
      </c>
      <c r="C81" s="474">
        <v>4</v>
      </c>
      <c r="D81" s="474">
        <v>0</v>
      </c>
      <c r="E81" s="475">
        <v>8871.4500000000007</v>
      </c>
      <c r="F81" s="475">
        <v>9926.3799999999992</v>
      </c>
      <c r="G81" s="424"/>
    </row>
    <row r="82" spans="1:7" x14ac:dyDescent="0.3">
      <c r="A82" s="286"/>
      <c r="B82" s="39" t="s">
        <v>4306</v>
      </c>
      <c r="C82" s="46">
        <f>SUM(C54:C81)</f>
        <v>94</v>
      </c>
      <c r="D82" s="46">
        <v>0</v>
      </c>
      <c r="E82" s="462"/>
      <c r="F82" s="462"/>
    </row>
    <row r="83" spans="1:7" x14ac:dyDescent="0.3">
      <c r="A83" s="464"/>
      <c r="B83" s="464"/>
      <c r="C83" s="453"/>
      <c r="D83" s="453"/>
      <c r="E83" s="465"/>
      <c r="F83" s="465"/>
    </row>
    <row r="84" spans="1:7" x14ac:dyDescent="0.3">
      <c r="A84" s="756" t="s">
        <v>4237</v>
      </c>
      <c r="B84" s="757"/>
      <c r="C84" s="453"/>
      <c r="D84" s="453"/>
      <c r="E84" s="465"/>
      <c r="F84" s="465"/>
    </row>
    <row r="85" spans="1:7" ht="20.100000000000001" customHeight="1" x14ac:dyDescent="0.3">
      <c r="A85" s="55" t="s">
        <v>4303</v>
      </c>
      <c r="B85" s="55" t="s">
        <v>4303</v>
      </c>
      <c r="C85" s="471">
        <v>0</v>
      </c>
      <c r="D85" s="471">
        <v>0</v>
      </c>
      <c r="E85" s="187">
        <v>0</v>
      </c>
      <c r="F85" s="187">
        <v>0</v>
      </c>
    </row>
    <row r="86" spans="1:7" x14ac:dyDescent="0.3">
      <c r="A86" s="286"/>
      <c r="B86" s="450" t="s">
        <v>4307</v>
      </c>
      <c r="C86" s="46">
        <f>SUM(C85)</f>
        <v>0</v>
      </c>
      <c r="D86" s="46">
        <v>0</v>
      </c>
      <c r="E86" s="462"/>
      <c r="F86" s="462"/>
    </row>
    <row r="88" spans="1:7" x14ac:dyDescent="0.3">
      <c r="A88" s="226" t="s">
        <v>6820</v>
      </c>
    </row>
  </sheetData>
  <mergeCells count="16">
    <mergeCell ref="A84:B84"/>
    <mergeCell ref="A2:G2"/>
    <mergeCell ref="A3:G3"/>
    <mergeCell ref="A4:G4"/>
    <mergeCell ref="A5:G5"/>
    <mergeCell ref="A6:G6"/>
    <mergeCell ref="A8:A9"/>
    <mergeCell ref="B8:B9"/>
    <mergeCell ref="C8:C9"/>
    <mergeCell ref="D8:D9"/>
    <mergeCell ref="E8:F8"/>
    <mergeCell ref="A11:B11"/>
    <mergeCell ref="A21:B21"/>
    <mergeCell ref="A44:B44"/>
    <mergeCell ref="A52:B52"/>
    <mergeCell ref="A53:B53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68AB-C0AB-402B-B77E-DF1F5B3D9AE5}">
  <dimension ref="A2:O66"/>
  <sheetViews>
    <sheetView showGridLines="0" zoomScaleNormal="100" workbookViewId="0">
      <selection activeCell="K27" sqref="K27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39.4414062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11.44140625" style="61"/>
    <col min="13" max="13" width="1.88671875" style="61" bestFit="1" customWidth="1"/>
    <col min="14" max="14" width="11.44140625" style="61"/>
    <col min="15" max="15" width="11.44140625" style="476"/>
    <col min="16" max="16384" width="11.44140625" style="61"/>
  </cols>
  <sheetData>
    <row r="2" spans="1:13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</row>
    <row r="3" spans="1:13" s="63" customFormat="1" ht="15" customHeight="1" x14ac:dyDescent="0.25">
      <c r="A3" s="669" t="s">
        <v>7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69"/>
    </row>
    <row r="4" spans="1:13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</row>
    <row r="5" spans="1:13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</row>
    <row r="6" spans="1:13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</row>
    <row r="7" spans="1:13" s="63" customFormat="1" x14ac:dyDescent="0.25">
      <c r="A7" s="66"/>
      <c r="B7" s="66"/>
      <c r="C7" s="66"/>
      <c r="D7" s="67"/>
      <c r="E7" s="67"/>
      <c r="F7" s="67"/>
      <c r="G7" s="67"/>
      <c r="H7" s="67"/>
      <c r="I7" s="67"/>
      <c r="J7" s="67"/>
      <c r="K7" s="67"/>
      <c r="L7" s="67"/>
    </row>
    <row r="8" spans="1:13" s="63" customFormat="1" x14ac:dyDescent="0.25">
      <c r="A8" s="671" t="s">
        <v>4310</v>
      </c>
      <c r="B8" s="671"/>
      <c r="C8" s="671"/>
      <c r="D8" s="671"/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  <c r="L8" s="68" t="s">
        <v>517</v>
      </c>
    </row>
    <row r="9" spans="1:13" s="63" customFormat="1" ht="12.75" customHeight="1" x14ac:dyDescent="0.25">
      <c r="A9" s="663" t="s">
        <v>4311</v>
      </c>
      <c r="B9" s="665" t="s">
        <v>4292</v>
      </c>
      <c r="C9" s="772" t="s">
        <v>7049</v>
      </c>
      <c r="D9" s="666" t="s">
        <v>4312</v>
      </c>
      <c r="E9" s="666" t="s">
        <v>4312</v>
      </c>
      <c r="F9" s="666" t="s">
        <v>4312</v>
      </c>
      <c r="G9" s="666" t="s">
        <v>4312</v>
      </c>
      <c r="H9" s="666" t="s">
        <v>4313</v>
      </c>
      <c r="I9" s="666" t="s">
        <v>4313</v>
      </c>
      <c r="J9" s="666" t="s">
        <v>4313</v>
      </c>
      <c r="K9" s="666" t="s">
        <v>4313</v>
      </c>
      <c r="L9" s="667" t="s">
        <v>4313</v>
      </c>
    </row>
    <row r="10" spans="1:13" s="63" customFormat="1" ht="26.4" x14ac:dyDescent="0.25">
      <c r="A10" s="664" t="s">
        <v>4311</v>
      </c>
      <c r="B10" s="666" t="s">
        <v>4314</v>
      </c>
      <c r="C10" s="773"/>
      <c r="D10" s="70" t="s">
        <v>4315</v>
      </c>
      <c r="E10" s="70" t="s">
        <v>4316</v>
      </c>
      <c r="F10" s="70" t="s">
        <v>4317</v>
      </c>
      <c r="G10" s="70" t="s">
        <v>4318</v>
      </c>
      <c r="H10" s="35" t="s">
        <v>4319</v>
      </c>
      <c r="I10" s="35" t="s">
        <v>4320</v>
      </c>
      <c r="J10" s="70" t="s">
        <v>4321</v>
      </c>
      <c r="K10" s="70" t="s">
        <v>4322</v>
      </c>
      <c r="L10" s="71" t="s">
        <v>4318</v>
      </c>
    </row>
    <row r="11" spans="1:13" s="63" customFormat="1" x14ac:dyDescent="0.25">
      <c r="A11" s="89" t="s">
        <v>6963</v>
      </c>
      <c r="B11" s="89" t="s">
        <v>6964</v>
      </c>
      <c r="C11" s="90" t="s">
        <v>7050</v>
      </c>
      <c r="D11" s="85">
        <v>19033.349999999999</v>
      </c>
      <c r="E11" s="90">
        <v>0</v>
      </c>
      <c r="F11" s="90">
        <v>0</v>
      </c>
      <c r="G11" s="90">
        <v>19033.349999999999</v>
      </c>
      <c r="H11" s="90">
        <v>6344.4499999999989</v>
      </c>
      <c r="I11" s="90">
        <v>0</v>
      </c>
      <c r="J11" s="90">
        <v>25377.799999999996</v>
      </c>
      <c r="K11" s="90">
        <v>32700.1</v>
      </c>
      <c r="L11" s="90">
        <v>64422.349999999991</v>
      </c>
      <c r="M11" s="476"/>
    </row>
    <row r="12" spans="1:13" s="63" customFormat="1" x14ac:dyDescent="0.25">
      <c r="A12" s="89" t="s">
        <v>6965</v>
      </c>
      <c r="B12" s="89" t="s">
        <v>6966</v>
      </c>
      <c r="C12" s="90" t="s">
        <v>7051</v>
      </c>
      <c r="D12" s="85">
        <v>9421.1</v>
      </c>
      <c r="E12" s="90">
        <v>0</v>
      </c>
      <c r="F12" s="90">
        <v>0</v>
      </c>
      <c r="G12" s="90">
        <v>9421.1</v>
      </c>
      <c r="H12" s="90">
        <v>3140.3666666666668</v>
      </c>
      <c r="I12" s="90">
        <v>0</v>
      </c>
      <c r="J12" s="90">
        <v>12561.466666666667</v>
      </c>
      <c r="K12" s="90">
        <v>11375.57</v>
      </c>
      <c r="L12" s="90">
        <v>27077.403333333335</v>
      </c>
      <c r="M12" s="476"/>
    </row>
    <row r="13" spans="1:13" s="63" customFormat="1" x14ac:dyDescent="0.25">
      <c r="A13" s="89" t="s">
        <v>6967</v>
      </c>
      <c r="B13" s="89" t="s">
        <v>6968</v>
      </c>
      <c r="C13" s="90" t="s">
        <v>7052</v>
      </c>
      <c r="D13" s="85">
        <v>10423.4</v>
      </c>
      <c r="E13" s="90">
        <v>0</v>
      </c>
      <c r="F13" s="90">
        <v>0</v>
      </c>
      <c r="G13" s="90">
        <v>10423.4</v>
      </c>
      <c r="H13" s="90">
        <v>3474.4666666666667</v>
      </c>
      <c r="I13" s="90">
        <v>0</v>
      </c>
      <c r="J13" s="90">
        <v>13897.866666666667</v>
      </c>
      <c r="K13" s="90">
        <v>13965.79</v>
      </c>
      <c r="L13" s="90">
        <v>31338.123333333333</v>
      </c>
      <c r="M13" s="476"/>
    </row>
    <row r="14" spans="1:13" s="63" customFormat="1" x14ac:dyDescent="0.25">
      <c r="A14" s="89" t="s">
        <v>6969</v>
      </c>
      <c r="B14" s="89" t="s">
        <v>6970</v>
      </c>
      <c r="C14" s="90" t="s">
        <v>7052</v>
      </c>
      <c r="D14" s="85">
        <v>10250.75</v>
      </c>
      <c r="E14" s="90">
        <v>0</v>
      </c>
      <c r="F14" s="90">
        <v>0</v>
      </c>
      <c r="G14" s="90">
        <v>10250.75</v>
      </c>
      <c r="H14" s="90">
        <v>3416.9166666666665</v>
      </c>
      <c r="I14" s="90">
        <v>0</v>
      </c>
      <c r="J14" s="90">
        <v>13667.666666666666</v>
      </c>
      <c r="K14" s="90">
        <v>11697.44</v>
      </c>
      <c r="L14" s="90">
        <v>28782.023333333331</v>
      </c>
      <c r="M14" s="476"/>
    </row>
    <row r="15" spans="1:13" s="63" customFormat="1" x14ac:dyDescent="0.25">
      <c r="A15" s="89" t="s">
        <v>6971</v>
      </c>
      <c r="B15" s="89" t="s">
        <v>6972</v>
      </c>
      <c r="C15" s="90" t="s">
        <v>7053</v>
      </c>
      <c r="D15" s="85">
        <v>8981.4599999999991</v>
      </c>
      <c r="E15" s="90">
        <v>0</v>
      </c>
      <c r="F15" s="90">
        <v>0</v>
      </c>
      <c r="G15" s="90">
        <v>8981.4599999999991</v>
      </c>
      <c r="H15" s="90">
        <v>2980.5333333333333</v>
      </c>
      <c r="I15" s="90">
        <v>0</v>
      </c>
      <c r="J15" s="90">
        <v>11975.279999999999</v>
      </c>
      <c r="K15" s="90">
        <v>8697.66</v>
      </c>
      <c r="L15" s="90">
        <v>23653.473333333332</v>
      </c>
      <c r="M15" s="476"/>
    </row>
    <row r="16" spans="1:13" s="63" customFormat="1" x14ac:dyDescent="0.25">
      <c r="A16" s="73"/>
      <c r="B16" s="73"/>
      <c r="C16" s="73"/>
      <c r="D16" s="74"/>
      <c r="E16" s="74"/>
      <c r="F16" s="74"/>
      <c r="G16" s="74"/>
      <c r="H16" s="74"/>
      <c r="I16" s="74"/>
      <c r="J16" s="74"/>
      <c r="K16" s="74"/>
      <c r="L16" s="75"/>
    </row>
    <row r="17" spans="1:13" s="63" customFormat="1" x14ac:dyDescent="0.25">
      <c r="A17" s="73"/>
      <c r="B17" s="73"/>
      <c r="C17" s="73"/>
      <c r="D17" s="74"/>
      <c r="E17" s="74"/>
      <c r="F17" s="74"/>
      <c r="G17" s="74"/>
      <c r="H17" s="74"/>
      <c r="I17" s="74"/>
      <c r="J17" s="74"/>
      <c r="K17" s="74"/>
      <c r="L17" s="75"/>
    </row>
    <row r="18" spans="1:13" s="63" customFormat="1" x14ac:dyDescent="0.25">
      <c r="A18" s="671" t="s">
        <v>4324</v>
      </c>
      <c r="B18" s="671"/>
      <c r="C18" s="671"/>
      <c r="D18" s="671"/>
      <c r="E18" s="76" t="s">
        <v>517</v>
      </c>
      <c r="F18" s="76" t="s">
        <v>517</v>
      </c>
      <c r="G18" s="76" t="s">
        <v>517</v>
      </c>
      <c r="H18" s="76" t="s">
        <v>517</v>
      </c>
      <c r="I18" s="76" t="s">
        <v>517</v>
      </c>
      <c r="J18" s="76" t="s">
        <v>517</v>
      </c>
      <c r="K18" s="76" t="s">
        <v>517</v>
      </c>
      <c r="L18" s="76" t="s">
        <v>517</v>
      </c>
    </row>
    <row r="19" spans="1:13" s="63" customFormat="1" ht="12.75" customHeight="1" x14ac:dyDescent="0.25">
      <c r="A19" s="663" t="s">
        <v>4311</v>
      </c>
      <c r="B19" s="665" t="s">
        <v>4292</v>
      </c>
      <c r="C19" s="772" t="s">
        <v>7049</v>
      </c>
      <c r="D19" s="666" t="s">
        <v>4312</v>
      </c>
      <c r="E19" s="666" t="s">
        <v>4312</v>
      </c>
      <c r="F19" s="666" t="s">
        <v>4312</v>
      </c>
      <c r="G19" s="666" t="s">
        <v>4312</v>
      </c>
      <c r="H19" s="666" t="s">
        <v>4313</v>
      </c>
      <c r="I19" s="666" t="s">
        <v>4313</v>
      </c>
      <c r="J19" s="666" t="s">
        <v>4313</v>
      </c>
      <c r="K19" s="666" t="s">
        <v>4313</v>
      </c>
      <c r="L19" s="667" t="s">
        <v>4313</v>
      </c>
    </row>
    <row r="20" spans="1:13" s="63" customFormat="1" ht="26.4" x14ac:dyDescent="0.25">
      <c r="A20" s="664" t="s">
        <v>4311</v>
      </c>
      <c r="B20" s="666" t="s">
        <v>4314</v>
      </c>
      <c r="C20" s="773"/>
      <c r="D20" s="70" t="s">
        <v>4315</v>
      </c>
      <c r="E20" s="70" t="s">
        <v>4316</v>
      </c>
      <c r="F20" s="70" t="s">
        <v>4317</v>
      </c>
      <c r="G20" s="70" t="s">
        <v>4318</v>
      </c>
      <c r="H20" s="35" t="s">
        <v>4319</v>
      </c>
      <c r="I20" s="35" t="s">
        <v>4320</v>
      </c>
      <c r="J20" s="70" t="s">
        <v>4321</v>
      </c>
      <c r="K20" s="70" t="s">
        <v>4322</v>
      </c>
      <c r="L20" s="71" t="s">
        <v>4318</v>
      </c>
    </row>
    <row r="21" spans="1:13" s="63" customFormat="1" x14ac:dyDescent="0.25">
      <c r="A21" s="89" t="s">
        <v>6973</v>
      </c>
      <c r="B21" s="89" t="s">
        <v>6974</v>
      </c>
      <c r="C21" s="90">
        <v>15</v>
      </c>
      <c r="D21" s="85">
        <v>31902.15</v>
      </c>
      <c r="E21" s="90">
        <v>1324</v>
      </c>
      <c r="F21" s="90">
        <v>314.89999999999998</v>
      </c>
      <c r="G21" s="90">
        <v>33541.050000000003</v>
      </c>
      <c r="H21" s="90">
        <v>25521.72</v>
      </c>
      <c r="I21" s="90">
        <v>5317.0249999999996</v>
      </c>
      <c r="J21" s="90">
        <v>42536.2</v>
      </c>
      <c r="K21" s="90">
        <v>80826.429999999993</v>
      </c>
      <c r="L21" s="90">
        <v>154201.375</v>
      </c>
      <c r="M21" s="476"/>
    </row>
    <row r="22" spans="1:13" s="63" customFormat="1" x14ac:dyDescent="0.25">
      <c r="A22" s="89" t="s">
        <v>6973</v>
      </c>
      <c r="B22" s="89" t="s">
        <v>6974</v>
      </c>
      <c r="C22" s="90">
        <v>15</v>
      </c>
      <c r="D22" s="85">
        <v>32594.84</v>
      </c>
      <c r="E22" s="90">
        <v>1324</v>
      </c>
      <c r="F22" s="90">
        <v>314.89999999999998</v>
      </c>
      <c r="G22" s="90">
        <v>34233.74</v>
      </c>
      <c r="H22" s="90">
        <v>26075.872000000003</v>
      </c>
      <c r="I22" s="90">
        <v>5432.4733333333334</v>
      </c>
      <c r="J22" s="90">
        <v>43459.786666666667</v>
      </c>
      <c r="K22" s="90">
        <v>80826.429999999993</v>
      </c>
      <c r="L22" s="90">
        <v>155794.56200000001</v>
      </c>
      <c r="M22" s="476"/>
    </row>
    <row r="23" spans="1:13" s="63" customFormat="1" x14ac:dyDescent="0.25">
      <c r="A23" s="89" t="s">
        <v>6975</v>
      </c>
      <c r="B23" s="89" t="s">
        <v>6976</v>
      </c>
      <c r="C23" s="90">
        <v>13</v>
      </c>
      <c r="D23" s="85">
        <v>17973.3</v>
      </c>
      <c r="E23" s="90">
        <v>1324</v>
      </c>
      <c r="F23" s="90">
        <v>862.3</v>
      </c>
      <c r="G23" s="90">
        <v>20159.599999999999</v>
      </c>
      <c r="H23" s="90">
        <v>14378.64</v>
      </c>
      <c r="I23" s="90">
        <v>2995.55</v>
      </c>
      <c r="J23" s="90">
        <v>23964.400000000001</v>
      </c>
      <c r="K23" s="90">
        <v>44384.86</v>
      </c>
      <c r="L23" s="90">
        <v>85723.45</v>
      </c>
      <c r="M23" s="476"/>
    </row>
    <row r="24" spans="1:13" s="63" customFormat="1" x14ac:dyDescent="0.25">
      <c r="A24" s="89" t="s">
        <v>6975</v>
      </c>
      <c r="B24" s="89" t="s">
        <v>6976</v>
      </c>
      <c r="C24" s="90">
        <v>13</v>
      </c>
      <c r="D24" s="85">
        <v>23171.95</v>
      </c>
      <c r="E24" s="90">
        <v>1324</v>
      </c>
      <c r="F24" s="90">
        <v>862.3</v>
      </c>
      <c r="G24" s="90">
        <v>25358.25</v>
      </c>
      <c r="H24" s="90">
        <v>18537.559999999998</v>
      </c>
      <c r="I24" s="90">
        <v>3861.9916666666668</v>
      </c>
      <c r="J24" s="90">
        <v>30895.933333333334</v>
      </c>
      <c r="K24" s="90">
        <v>44384.86</v>
      </c>
      <c r="L24" s="90">
        <v>97680.345000000001</v>
      </c>
      <c r="M24" s="476"/>
    </row>
    <row r="25" spans="1:13" s="63" customFormat="1" x14ac:dyDescent="0.25">
      <c r="A25" s="89" t="s">
        <v>6977</v>
      </c>
      <c r="B25" s="89" t="s">
        <v>6978</v>
      </c>
      <c r="C25" s="90">
        <v>11</v>
      </c>
      <c r="D25" s="85">
        <v>14049.5</v>
      </c>
      <c r="E25" s="90">
        <v>1324</v>
      </c>
      <c r="F25" s="90">
        <v>941.45</v>
      </c>
      <c r="G25" s="90">
        <v>16314.95</v>
      </c>
      <c r="H25" s="90">
        <v>11239.6</v>
      </c>
      <c r="I25" s="90">
        <v>2341.5833333333335</v>
      </c>
      <c r="J25" s="90">
        <v>18732.666666666668</v>
      </c>
      <c r="K25" s="90">
        <v>25333.989999999998</v>
      </c>
      <c r="L25" s="90">
        <v>57647.839999999997</v>
      </c>
      <c r="M25" s="476"/>
    </row>
    <row r="26" spans="1:13" s="63" customFormat="1" x14ac:dyDescent="0.25">
      <c r="A26" s="89" t="s">
        <v>6979</v>
      </c>
      <c r="B26" s="89" t="s">
        <v>6980</v>
      </c>
      <c r="C26" s="90">
        <v>10</v>
      </c>
      <c r="D26" s="85">
        <v>13571.21</v>
      </c>
      <c r="E26" s="90">
        <v>1324</v>
      </c>
      <c r="F26" s="90">
        <v>931.6</v>
      </c>
      <c r="G26" s="90">
        <v>15826.81</v>
      </c>
      <c r="H26" s="90">
        <v>10856.967999999999</v>
      </c>
      <c r="I26" s="90">
        <v>2261.8683333333329</v>
      </c>
      <c r="J26" s="90">
        <v>18094.946666666663</v>
      </c>
      <c r="K26" s="90">
        <v>21304.309999999998</v>
      </c>
      <c r="L26" s="90">
        <v>52518.092999999993</v>
      </c>
      <c r="M26" s="476"/>
    </row>
    <row r="27" spans="1:13" s="63" customFormat="1" x14ac:dyDescent="0.25">
      <c r="A27" s="89" t="s">
        <v>6981</v>
      </c>
      <c r="B27" s="89" t="s">
        <v>6982</v>
      </c>
      <c r="C27" s="90">
        <v>9</v>
      </c>
      <c r="D27" s="85">
        <v>13102.27</v>
      </c>
      <c r="E27" s="90">
        <v>1324</v>
      </c>
      <c r="F27" s="90">
        <v>927.1</v>
      </c>
      <c r="G27" s="90">
        <v>15353.37</v>
      </c>
      <c r="H27" s="90">
        <v>10481.816000000001</v>
      </c>
      <c r="I27" s="90">
        <v>2183.711666666667</v>
      </c>
      <c r="J27" s="90">
        <v>17469.693333333336</v>
      </c>
      <c r="K27" s="90">
        <v>28713.41</v>
      </c>
      <c r="L27" s="90">
        <v>58848.631000000008</v>
      </c>
      <c r="M27" s="476"/>
    </row>
    <row r="28" spans="1:13" s="63" customFormat="1" x14ac:dyDescent="0.25">
      <c r="A28" s="89" t="s">
        <v>6983</v>
      </c>
      <c r="B28" s="89" t="s">
        <v>6984</v>
      </c>
      <c r="C28" s="90">
        <v>9</v>
      </c>
      <c r="D28" s="85">
        <v>13102.27</v>
      </c>
      <c r="E28" s="90">
        <v>1324</v>
      </c>
      <c r="F28" s="90">
        <v>927.1</v>
      </c>
      <c r="G28" s="90">
        <v>15353.37</v>
      </c>
      <c r="H28" s="90">
        <v>10481.816000000001</v>
      </c>
      <c r="I28" s="90">
        <v>2183.711666666667</v>
      </c>
      <c r="J28" s="90">
        <v>17469.693333333336</v>
      </c>
      <c r="K28" s="90">
        <v>32219.67</v>
      </c>
      <c r="L28" s="90">
        <v>62354.891000000003</v>
      </c>
      <c r="M28" s="476"/>
    </row>
    <row r="29" spans="1:13" s="63" customFormat="1" x14ac:dyDescent="0.25">
      <c r="A29" s="89" t="s">
        <v>6985</v>
      </c>
      <c r="B29" s="89" t="s">
        <v>6986</v>
      </c>
      <c r="C29" s="90">
        <v>9</v>
      </c>
      <c r="D29" s="85">
        <v>13102.27</v>
      </c>
      <c r="E29" s="90">
        <v>1324</v>
      </c>
      <c r="F29" s="90">
        <v>927.1</v>
      </c>
      <c r="G29" s="90">
        <v>15353.37</v>
      </c>
      <c r="H29" s="90">
        <v>10481.816000000001</v>
      </c>
      <c r="I29" s="90">
        <v>2183.711666666667</v>
      </c>
      <c r="J29" s="90">
        <v>17469.693333333336</v>
      </c>
      <c r="K29" s="90">
        <v>37786.89</v>
      </c>
      <c r="L29" s="90">
        <v>67922.111000000004</v>
      </c>
      <c r="M29" s="476"/>
    </row>
    <row r="30" spans="1:13" s="63" customFormat="1" x14ac:dyDescent="0.25">
      <c r="A30" s="89" t="s">
        <v>6987</v>
      </c>
      <c r="B30" s="89" t="s">
        <v>7054</v>
      </c>
      <c r="C30" s="90">
        <v>8</v>
      </c>
      <c r="D30" s="85">
        <v>12636</v>
      </c>
      <c r="E30" s="90">
        <v>1324</v>
      </c>
      <c r="F30" s="90">
        <v>884.5</v>
      </c>
      <c r="G30" s="90">
        <v>14844.5</v>
      </c>
      <c r="H30" s="90">
        <v>10108.799999999999</v>
      </c>
      <c r="I30" s="90">
        <v>2106</v>
      </c>
      <c r="J30" s="90">
        <v>16848</v>
      </c>
      <c r="K30" s="90">
        <v>23963.13</v>
      </c>
      <c r="L30" s="90">
        <v>53025.93</v>
      </c>
      <c r="M30" s="476"/>
    </row>
    <row r="31" spans="1:13" s="63" customFormat="1" x14ac:dyDescent="0.25">
      <c r="A31" s="89" t="s">
        <v>6989</v>
      </c>
      <c r="B31" s="89" t="s">
        <v>6990</v>
      </c>
      <c r="C31" s="90">
        <v>7</v>
      </c>
      <c r="D31" s="85">
        <v>12175.95</v>
      </c>
      <c r="E31" s="90">
        <v>1324</v>
      </c>
      <c r="F31" s="90">
        <v>880.05</v>
      </c>
      <c r="G31" s="90">
        <v>14380</v>
      </c>
      <c r="H31" s="90">
        <v>9740.76</v>
      </c>
      <c r="I31" s="90">
        <v>2029.325</v>
      </c>
      <c r="J31" s="90">
        <v>16234.6</v>
      </c>
      <c r="K31" s="90">
        <v>15906.34</v>
      </c>
      <c r="L31" s="90">
        <v>43911.025000000001</v>
      </c>
      <c r="M31" s="476"/>
    </row>
    <row r="32" spans="1:13" s="63" customFormat="1" x14ac:dyDescent="0.25">
      <c r="A32" s="89" t="s">
        <v>6991</v>
      </c>
      <c r="B32" s="89" t="s">
        <v>6992</v>
      </c>
      <c r="C32" s="90">
        <v>7</v>
      </c>
      <c r="D32" s="85">
        <v>12175.95</v>
      </c>
      <c r="E32" s="90">
        <v>1324</v>
      </c>
      <c r="F32" s="90">
        <v>880.05</v>
      </c>
      <c r="G32" s="90">
        <v>14380</v>
      </c>
      <c r="H32" s="90">
        <v>9740.76</v>
      </c>
      <c r="I32" s="90">
        <v>2029.325</v>
      </c>
      <c r="J32" s="90">
        <v>16234.6</v>
      </c>
      <c r="K32" s="90">
        <v>18266.34</v>
      </c>
      <c r="L32" s="90">
        <v>46271.025000000001</v>
      </c>
      <c r="M32" s="476"/>
    </row>
    <row r="33" spans="1:13" s="63" customFormat="1" x14ac:dyDescent="0.25">
      <c r="A33" s="89" t="s">
        <v>6993</v>
      </c>
      <c r="B33" s="89" t="s">
        <v>6994</v>
      </c>
      <c r="C33" s="90">
        <v>6</v>
      </c>
      <c r="D33" s="85">
        <v>11718.65</v>
      </c>
      <c r="E33" s="90">
        <v>1324</v>
      </c>
      <c r="F33" s="90">
        <v>875.65</v>
      </c>
      <c r="G33" s="90">
        <v>13918.3</v>
      </c>
      <c r="H33" s="90">
        <v>9374.92</v>
      </c>
      <c r="I33" s="90">
        <v>1953.1083333333333</v>
      </c>
      <c r="J33" s="90">
        <v>15624.866666666667</v>
      </c>
      <c r="K33" s="90">
        <v>30092.6</v>
      </c>
      <c r="L33" s="90">
        <v>57045.494999999995</v>
      </c>
      <c r="M33" s="476"/>
    </row>
    <row r="34" spans="1:13" s="63" customFormat="1" x14ac:dyDescent="0.25">
      <c r="A34" s="89" t="s">
        <v>6995</v>
      </c>
      <c r="B34" s="89" t="s">
        <v>6996</v>
      </c>
      <c r="C34" s="90">
        <v>6</v>
      </c>
      <c r="D34" s="85">
        <v>11718.65</v>
      </c>
      <c r="E34" s="90">
        <v>1324</v>
      </c>
      <c r="F34" s="90">
        <v>875.65</v>
      </c>
      <c r="G34" s="90">
        <v>13918.3</v>
      </c>
      <c r="H34" s="90">
        <v>9374.92</v>
      </c>
      <c r="I34" s="90">
        <v>1953.1083333333333</v>
      </c>
      <c r="J34" s="90">
        <v>15624.866666666667</v>
      </c>
      <c r="K34" s="90">
        <v>25398.879999999997</v>
      </c>
      <c r="L34" s="90">
        <v>52351.774999999994</v>
      </c>
      <c r="M34" s="476"/>
    </row>
    <row r="35" spans="1:13" s="63" customFormat="1" x14ac:dyDescent="0.25">
      <c r="A35" s="89" t="s">
        <v>6997</v>
      </c>
      <c r="B35" s="89" t="s">
        <v>6998</v>
      </c>
      <c r="C35" s="90">
        <v>6</v>
      </c>
      <c r="D35" s="85">
        <v>11718.65</v>
      </c>
      <c r="E35" s="90">
        <v>1324</v>
      </c>
      <c r="F35" s="90">
        <v>875.65</v>
      </c>
      <c r="G35" s="90">
        <v>13918.3</v>
      </c>
      <c r="H35" s="90">
        <v>9374.92</v>
      </c>
      <c r="I35" s="90">
        <v>1953.1083333333333</v>
      </c>
      <c r="J35" s="90">
        <v>15624.866666666667</v>
      </c>
      <c r="K35" s="90">
        <v>25725.040000000001</v>
      </c>
      <c r="L35" s="90">
        <v>52677.934999999998</v>
      </c>
      <c r="M35" s="476"/>
    </row>
    <row r="36" spans="1:13" s="63" customFormat="1" x14ac:dyDescent="0.25">
      <c r="A36" s="89" t="s">
        <v>6999</v>
      </c>
      <c r="B36" s="89" t="s">
        <v>7000</v>
      </c>
      <c r="C36" s="90">
        <v>5</v>
      </c>
      <c r="D36" s="85">
        <v>11432.77</v>
      </c>
      <c r="E36" s="90">
        <v>1324</v>
      </c>
      <c r="F36" s="90">
        <v>867.65</v>
      </c>
      <c r="G36" s="90">
        <v>13624.42</v>
      </c>
      <c r="H36" s="90">
        <v>9146.2160000000003</v>
      </c>
      <c r="I36" s="90">
        <v>1905.4616666666666</v>
      </c>
      <c r="J36" s="90">
        <v>15243.693333333333</v>
      </c>
      <c r="K36" s="90">
        <v>26050.559999999998</v>
      </c>
      <c r="L36" s="90">
        <v>52345.930999999997</v>
      </c>
      <c r="M36" s="476"/>
    </row>
    <row r="37" spans="1:13" s="63" customFormat="1" x14ac:dyDescent="0.25">
      <c r="A37" s="89" t="s">
        <v>7001</v>
      </c>
      <c r="B37" s="89" t="s">
        <v>5177</v>
      </c>
      <c r="C37" s="90">
        <v>5</v>
      </c>
      <c r="D37" s="85">
        <v>11432.75</v>
      </c>
      <c r="E37" s="90">
        <v>1324</v>
      </c>
      <c r="F37" s="90">
        <v>867.65</v>
      </c>
      <c r="G37" s="90">
        <v>13624.4</v>
      </c>
      <c r="H37" s="90">
        <v>9146.1999999999989</v>
      </c>
      <c r="I37" s="90">
        <v>1905.4583333333333</v>
      </c>
      <c r="J37" s="90">
        <v>15243.666666666666</v>
      </c>
      <c r="K37" s="90">
        <v>16046.49</v>
      </c>
      <c r="L37" s="90">
        <v>42341.814999999995</v>
      </c>
      <c r="M37" s="476"/>
    </row>
    <row r="38" spans="1:13" s="63" customFormat="1" x14ac:dyDescent="0.25">
      <c r="A38" s="89" t="s">
        <v>7002</v>
      </c>
      <c r="B38" s="89" t="s">
        <v>7003</v>
      </c>
      <c r="C38" s="90">
        <v>4</v>
      </c>
      <c r="D38" s="85">
        <v>10816.8</v>
      </c>
      <c r="E38" s="90">
        <v>1324</v>
      </c>
      <c r="F38" s="90">
        <v>861.75</v>
      </c>
      <c r="G38" s="90">
        <v>13002.55</v>
      </c>
      <c r="H38" s="90">
        <v>8653.44</v>
      </c>
      <c r="I38" s="90">
        <v>1802.8</v>
      </c>
      <c r="J38" s="90">
        <v>14422.4</v>
      </c>
      <c r="K38" s="90">
        <v>26534.409999999996</v>
      </c>
      <c r="L38" s="90">
        <v>51413.049999999996</v>
      </c>
      <c r="M38" s="476"/>
    </row>
    <row r="39" spans="1:13" s="63" customFormat="1" x14ac:dyDescent="0.25">
      <c r="A39" s="89" t="s">
        <v>6765</v>
      </c>
      <c r="B39" s="89" t="s">
        <v>5457</v>
      </c>
      <c r="C39" s="90">
        <v>2</v>
      </c>
      <c r="D39" s="85">
        <v>8871.4500000000007</v>
      </c>
      <c r="E39" s="90">
        <v>1324</v>
      </c>
      <c r="F39" s="90">
        <v>870.8</v>
      </c>
      <c r="G39" s="90">
        <v>11066.25</v>
      </c>
      <c r="H39" s="90">
        <v>7097.1600000000008</v>
      </c>
      <c r="I39" s="90">
        <v>1478.5750000000003</v>
      </c>
      <c r="J39" s="90">
        <v>11828.600000000002</v>
      </c>
      <c r="K39" s="90">
        <v>15775.01</v>
      </c>
      <c r="L39" s="90">
        <v>36179.345000000001</v>
      </c>
      <c r="M39" s="476"/>
    </row>
    <row r="40" spans="1:13" s="63" customFormat="1" x14ac:dyDescent="0.25">
      <c r="A40" s="42" t="s">
        <v>6765</v>
      </c>
      <c r="B40" s="42" t="s">
        <v>7055</v>
      </c>
      <c r="C40" s="77">
        <v>2</v>
      </c>
      <c r="D40" s="78">
        <v>9926.4</v>
      </c>
      <c r="E40" s="72">
        <v>1324</v>
      </c>
      <c r="F40" s="72">
        <v>919.25</v>
      </c>
      <c r="G40" s="77">
        <v>12169.65</v>
      </c>
      <c r="H40" s="77">
        <v>7941.12</v>
      </c>
      <c r="I40" s="77">
        <v>1654.4</v>
      </c>
      <c r="J40" s="77">
        <v>13235.2</v>
      </c>
      <c r="K40" s="77">
        <v>15775.01</v>
      </c>
      <c r="L40" s="77">
        <v>38605.730000000003</v>
      </c>
    </row>
    <row r="41" spans="1:13" s="63" customFormat="1" x14ac:dyDescent="0.25">
      <c r="A41" s="42" t="s">
        <v>7004</v>
      </c>
      <c r="B41" s="42" t="s">
        <v>7005</v>
      </c>
      <c r="C41" s="77">
        <v>2</v>
      </c>
      <c r="D41" s="78">
        <v>8871.4500000000007</v>
      </c>
      <c r="E41" s="72">
        <v>1324</v>
      </c>
      <c r="F41" s="72">
        <v>919.25</v>
      </c>
      <c r="G41" s="77">
        <v>11114.7</v>
      </c>
      <c r="H41" s="77">
        <v>7097.1600000000008</v>
      </c>
      <c r="I41" s="77">
        <v>1478.5750000000003</v>
      </c>
      <c r="J41" s="77">
        <v>11828.600000000002</v>
      </c>
      <c r="K41" s="77">
        <v>28003.379999999997</v>
      </c>
      <c r="L41" s="77">
        <v>48407.714999999997</v>
      </c>
    </row>
    <row r="42" spans="1:13" s="63" customFormat="1" x14ac:dyDescent="0.25">
      <c r="A42" s="42" t="s">
        <v>7004</v>
      </c>
      <c r="B42" s="42" t="s">
        <v>7005</v>
      </c>
      <c r="C42" s="77">
        <v>2</v>
      </c>
      <c r="D42" s="78">
        <v>9926.4</v>
      </c>
      <c r="E42" s="72">
        <v>1324</v>
      </c>
      <c r="F42" s="72">
        <v>919.25</v>
      </c>
      <c r="G42" s="77">
        <v>12169.65</v>
      </c>
      <c r="H42" s="77">
        <v>7941.12</v>
      </c>
      <c r="I42" s="77">
        <v>1654.4</v>
      </c>
      <c r="J42" s="77">
        <v>13235.2</v>
      </c>
      <c r="K42" s="77">
        <v>28003.379999999997</v>
      </c>
      <c r="L42" s="77">
        <v>50834.1</v>
      </c>
    </row>
    <row r="43" spans="1:13" s="63" customFormat="1" x14ac:dyDescent="0.25">
      <c r="A43" s="89" t="s">
        <v>7006</v>
      </c>
      <c r="B43" s="89" t="s">
        <v>7007</v>
      </c>
      <c r="C43" s="90" t="s">
        <v>4303</v>
      </c>
      <c r="D43" s="85">
        <v>199.21250000000001</v>
      </c>
      <c r="E43" s="90">
        <v>13.75</v>
      </c>
      <c r="F43" s="90">
        <v>10.9125</v>
      </c>
      <c r="G43" s="90">
        <v>223.875</v>
      </c>
      <c r="H43" s="90">
        <v>159.37</v>
      </c>
      <c r="I43" s="90">
        <v>33.202083333333334</v>
      </c>
      <c r="J43" s="90">
        <v>265.61666666666667</v>
      </c>
      <c r="K43" s="90">
        <v>25.719188249524375</v>
      </c>
      <c r="L43" s="90">
        <v>483.90793824952442</v>
      </c>
      <c r="M43" s="477" t="s">
        <v>5348</v>
      </c>
    </row>
    <row r="44" spans="1:13" s="63" customFormat="1" x14ac:dyDescent="0.25">
      <c r="A44" s="89" t="s">
        <v>7008</v>
      </c>
      <c r="B44" s="89" t="s">
        <v>6944</v>
      </c>
      <c r="C44" s="90" t="s">
        <v>4303</v>
      </c>
      <c r="D44" s="85">
        <v>185.01249999999999</v>
      </c>
      <c r="E44" s="90">
        <v>13.75</v>
      </c>
      <c r="F44" s="90">
        <v>11.387499999999999</v>
      </c>
      <c r="G44" s="90">
        <v>210.14999999999998</v>
      </c>
      <c r="H44" s="90">
        <v>148.01</v>
      </c>
      <c r="I44" s="90">
        <v>0</v>
      </c>
      <c r="J44" s="90">
        <v>246.68333333333334</v>
      </c>
      <c r="K44" s="90">
        <v>25.719188249524375</v>
      </c>
      <c r="L44" s="90">
        <v>420.41252158285772</v>
      </c>
      <c r="M44" s="477" t="s">
        <v>5348</v>
      </c>
    </row>
    <row r="45" spans="1:13" s="63" customFormat="1" x14ac:dyDescent="0.25">
      <c r="A45" s="89" t="s">
        <v>7009</v>
      </c>
      <c r="B45" s="89" t="s">
        <v>6941</v>
      </c>
      <c r="C45" s="90" t="s">
        <v>4303</v>
      </c>
      <c r="D45" s="85">
        <v>162.41249999999999</v>
      </c>
      <c r="E45" s="90">
        <v>13.75</v>
      </c>
      <c r="F45" s="90">
        <v>10.65</v>
      </c>
      <c r="G45" s="90">
        <v>186.8125</v>
      </c>
      <c r="H45" s="90">
        <v>129.92999999999998</v>
      </c>
      <c r="I45" s="90">
        <v>0</v>
      </c>
      <c r="J45" s="90">
        <v>216.54999999999998</v>
      </c>
      <c r="K45" s="90">
        <v>25.719188249524375</v>
      </c>
      <c r="L45" s="90">
        <v>372.19918824952435</v>
      </c>
      <c r="M45" s="477" t="s">
        <v>5348</v>
      </c>
    </row>
    <row r="46" spans="1:13" s="63" customFormat="1" x14ac:dyDescent="0.25">
      <c r="A46" s="89" t="s">
        <v>7010</v>
      </c>
      <c r="B46" s="89" t="s">
        <v>7011</v>
      </c>
      <c r="C46" s="90" t="s">
        <v>4303</v>
      </c>
      <c r="D46" s="85">
        <v>127.3125</v>
      </c>
      <c r="E46" s="90">
        <v>13.75</v>
      </c>
      <c r="F46" s="90">
        <v>9.15</v>
      </c>
      <c r="G46" s="90">
        <v>150.21250000000001</v>
      </c>
      <c r="H46" s="90">
        <v>101.85000000000001</v>
      </c>
      <c r="I46" s="90">
        <v>0</v>
      </c>
      <c r="J46" s="90">
        <v>169.75</v>
      </c>
      <c r="K46" s="90">
        <v>25.719188249524375</v>
      </c>
      <c r="L46" s="90">
        <v>297.31918824952442</v>
      </c>
      <c r="M46" s="477" t="s">
        <v>5348</v>
      </c>
    </row>
    <row r="47" spans="1:13" s="63" customFormat="1" ht="105" customHeight="1" x14ac:dyDescent="0.25">
      <c r="A47" s="182"/>
      <c r="B47" s="182"/>
      <c r="C47" s="182"/>
      <c r="D47" s="61"/>
      <c r="E47" s="61"/>
      <c r="F47" s="61"/>
      <c r="G47" s="61"/>
      <c r="H47" s="61"/>
      <c r="I47" s="61"/>
      <c r="J47" s="61"/>
      <c r="K47" s="61"/>
      <c r="L47" s="61"/>
      <c r="M47" s="476"/>
    </row>
    <row r="48" spans="1:13" s="63" customFormat="1" x14ac:dyDescent="0.25">
      <c r="A48" s="226" t="s">
        <v>6820</v>
      </c>
      <c r="B48" s="315"/>
      <c r="C48" s="315"/>
      <c r="D48" s="61"/>
      <c r="E48" s="61"/>
      <c r="F48" s="61"/>
      <c r="G48" s="61"/>
      <c r="H48" s="61"/>
      <c r="I48" s="61"/>
      <c r="J48" s="61"/>
      <c r="K48" s="61"/>
      <c r="L48" s="61"/>
    </row>
    <row r="49" spans="1:12" s="63" customFormat="1" x14ac:dyDescent="0.25">
      <c r="A49" s="478" t="s">
        <v>6693</v>
      </c>
      <c r="B49" s="226"/>
      <c r="C49" s="226"/>
      <c r="D49" s="61"/>
      <c r="E49" s="61"/>
      <c r="F49" s="61"/>
      <c r="H49" s="61"/>
      <c r="I49" s="61"/>
      <c r="J49" s="61"/>
      <c r="K49" s="61"/>
      <c r="L49" s="61"/>
    </row>
    <row r="50" spans="1:12" s="63" customFormat="1" x14ac:dyDescent="0.25">
      <c r="A50" s="479" t="s">
        <v>4311</v>
      </c>
      <c r="B50" s="480" t="s">
        <v>3311</v>
      </c>
      <c r="C50" s="226"/>
      <c r="D50" s="61"/>
      <c r="E50" s="61"/>
      <c r="F50" s="61"/>
      <c r="H50" s="61"/>
      <c r="I50" s="61"/>
      <c r="J50" s="61"/>
      <c r="K50" s="61"/>
      <c r="L50" s="61"/>
    </row>
    <row r="51" spans="1:12" s="63" customFormat="1" x14ac:dyDescent="0.25">
      <c r="A51" s="481">
        <v>26</v>
      </c>
      <c r="B51" s="482" t="s">
        <v>7056</v>
      </c>
      <c r="C51" s="333"/>
      <c r="D51" s="61"/>
      <c r="E51" s="61"/>
      <c r="F51" s="61"/>
      <c r="H51" s="61"/>
      <c r="I51" s="61"/>
      <c r="J51" s="61"/>
      <c r="K51" s="61"/>
      <c r="L51" s="61"/>
    </row>
    <row r="52" spans="1:12" s="63" customFormat="1" x14ac:dyDescent="0.25">
      <c r="A52" s="481">
        <v>8</v>
      </c>
      <c r="B52" s="482" t="s">
        <v>7057</v>
      </c>
      <c r="C52" s="333"/>
      <c r="D52" s="61"/>
      <c r="E52" s="61"/>
      <c r="F52" s="61"/>
      <c r="H52" s="61"/>
      <c r="I52" s="61"/>
      <c r="J52" s="61"/>
      <c r="K52" s="61"/>
      <c r="L52" s="61"/>
    </row>
    <row r="53" spans="1:12" s="63" customFormat="1" x14ac:dyDescent="0.25">
      <c r="A53" s="481">
        <v>24</v>
      </c>
      <c r="B53" s="482" t="s">
        <v>7058</v>
      </c>
      <c r="C53" s="333"/>
      <c r="D53" s="61"/>
      <c r="E53" s="61"/>
      <c r="F53" s="61"/>
      <c r="H53" s="61"/>
      <c r="I53" s="61"/>
      <c r="J53" s="61"/>
      <c r="K53" s="61"/>
      <c r="L53" s="61"/>
    </row>
    <row r="54" spans="1:12" s="63" customFormat="1" x14ac:dyDescent="0.25">
      <c r="A54" s="481">
        <v>2553</v>
      </c>
      <c r="B54" s="482" t="s">
        <v>7059</v>
      </c>
      <c r="C54" s="333"/>
      <c r="D54" s="61"/>
      <c r="E54" s="61"/>
      <c r="F54" s="61"/>
      <c r="H54" s="61"/>
      <c r="I54" s="61"/>
      <c r="J54" s="61"/>
      <c r="K54" s="61"/>
      <c r="L54" s="61"/>
    </row>
    <row r="55" spans="1:12" s="63" customFormat="1" x14ac:dyDescent="0.25">
      <c r="A55" s="481">
        <v>2573</v>
      </c>
      <c r="B55" s="482" t="s">
        <v>7060</v>
      </c>
      <c r="C55" s="333"/>
      <c r="D55" s="61"/>
      <c r="E55" s="61"/>
      <c r="F55" s="61"/>
      <c r="H55" s="61"/>
      <c r="I55" s="61"/>
      <c r="J55" s="61"/>
      <c r="K55" s="61"/>
      <c r="L55" s="61"/>
    </row>
    <row r="56" spans="1:12" s="63" customFormat="1" x14ac:dyDescent="0.25">
      <c r="A56" s="481">
        <v>2680</v>
      </c>
      <c r="B56" s="482" t="s">
        <v>7061</v>
      </c>
      <c r="C56" s="333"/>
      <c r="D56" s="61"/>
      <c r="E56" s="61"/>
      <c r="F56" s="61"/>
      <c r="H56" s="61"/>
      <c r="I56" s="61"/>
      <c r="J56" s="61"/>
      <c r="K56" s="61"/>
      <c r="L56" s="61"/>
    </row>
    <row r="57" spans="1:12" x14ac:dyDescent="0.25">
      <c r="A57" s="481">
        <v>2600</v>
      </c>
      <c r="B57" s="482" t="s">
        <v>7062</v>
      </c>
      <c r="C57" s="333"/>
    </row>
    <row r="58" spans="1:12" s="63" customFormat="1" x14ac:dyDescent="0.25">
      <c r="A58" s="483" t="s">
        <v>7063</v>
      </c>
      <c r="B58" s="484" t="s">
        <v>7064</v>
      </c>
      <c r="C58" s="226"/>
      <c r="D58" s="61"/>
      <c r="E58" s="61"/>
      <c r="F58" s="61"/>
      <c r="H58" s="61"/>
      <c r="I58" s="61"/>
      <c r="J58" s="61"/>
      <c r="K58" s="61"/>
      <c r="L58" s="61"/>
    </row>
    <row r="59" spans="1:12" s="63" customFormat="1" x14ac:dyDescent="0.25">
      <c r="A59" s="483" t="s">
        <v>7065</v>
      </c>
      <c r="B59" s="484" t="s">
        <v>7066</v>
      </c>
      <c r="C59" s="226"/>
      <c r="D59" s="61"/>
      <c r="E59" s="61"/>
      <c r="F59" s="61"/>
      <c r="H59" s="61"/>
      <c r="I59" s="61"/>
      <c r="J59" s="61"/>
      <c r="K59" s="61"/>
      <c r="L59" s="61"/>
    </row>
    <row r="60" spans="1:12" s="63" customFormat="1" x14ac:dyDescent="0.25">
      <c r="A60" s="483" t="s">
        <v>7067</v>
      </c>
      <c r="B60" s="484" t="s">
        <v>7068</v>
      </c>
      <c r="C60" s="226"/>
      <c r="D60" s="61"/>
      <c r="E60" s="61"/>
      <c r="F60" s="61"/>
      <c r="H60" s="61"/>
      <c r="I60" s="61"/>
      <c r="J60" s="61"/>
      <c r="K60" s="61"/>
      <c r="L60" s="61"/>
    </row>
    <row r="61" spans="1:12" s="63" customFormat="1" x14ac:dyDescent="0.25">
      <c r="A61" s="483" t="s">
        <v>7069</v>
      </c>
      <c r="B61" s="484" t="s">
        <v>7070</v>
      </c>
      <c r="C61" s="226"/>
      <c r="D61" s="61"/>
      <c r="E61" s="61"/>
      <c r="F61" s="61"/>
      <c r="H61" s="61"/>
      <c r="I61" s="61"/>
      <c r="J61" s="61"/>
      <c r="K61" s="61"/>
      <c r="L61" s="61"/>
    </row>
    <row r="62" spans="1:12" s="63" customFormat="1" x14ac:dyDescent="0.25">
      <c r="A62" s="483" t="s">
        <v>7071</v>
      </c>
      <c r="B62" s="484" t="s">
        <v>7072</v>
      </c>
      <c r="C62" s="226"/>
      <c r="D62" s="61"/>
      <c r="E62" s="61"/>
      <c r="F62" s="61"/>
      <c r="H62" s="61"/>
      <c r="I62" s="61"/>
      <c r="J62" s="61"/>
      <c r="K62" s="61"/>
      <c r="L62" s="61"/>
    </row>
    <row r="63" spans="1:12" s="63" customFormat="1" x14ac:dyDescent="0.25">
      <c r="A63" s="485" t="s">
        <v>7073</v>
      </c>
      <c r="B63" s="484" t="s">
        <v>7074</v>
      </c>
      <c r="C63" s="226"/>
      <c r="D63" s="61"/>
      <c r="E63" s="61"/>
      <c r="F63" s="61"/>
      <c r="H63" s="61"/>
      <c r="I63" s="61"/>
      <c r="J63" s="61"/>
      <c r="K63" s="61"/>
      <c r="L63" s="61"/>
    </row>
    <row r="64" spans="1:12" s="63" customFormat="1" x14ac:dyDescent="0.25">
      <c r="A64" s="483" t="s">
        <v>7075</v>
      </c>
      <c r="B64" s="484" t="s">
        <v>7076</v>
      </c>
      <c r="C64" s="226"/>
      <c r="D64" s="61"/>
      <c r="E64" s="61"/>
      <c r="F64" s="61"/>
      <c r="H64" s="61"/>
      <c r="I64" s="61"/>
      <c r="J64" s="61"/>
      <c r="K64" s="61"/>
      <c r="L64" s="61"/>
    </row>
    <row r="65" spans="1:12" s="63" customFormat="1" x14ac:dyDescent="0.25">
      <c r="A65" s="483" t="s">
        <v>7077</v>
      </c>
      <c r="B65" s="484" t="s">
        <v>7078</v>
      </c>
      <c r="C65" s="226"/>
      <c r="D65" s="61"/>
      <c r="E65" s="61"/>
      <c r="F65" s="61"/>
      <c r="H65" s="61"/>
      <c r="I65" s="61"/>
      <c r="J65" s="61"/>
      <c r="K65" s="61"/>
      <c r="L65" s="61"/>
    </row>
    <row r="66" spans="1:12" x14ac:dyDescent="0.25">
      <c r="A66" s="483" t="s">
        <v>7079</v>
      </c>
      <c r="B66" s="484" t="s">
        <v>7080</v>
      </c>
      <c r="C66" s="226"/>
    </row>
  </sheetData>
  <mergeCells count="17">
    <mergeCell ref="A19:A20"/>
    <mergeCell ref="B19:B20"/>
    <mergeCell ref="C19:C20"/>
    <mergeCell ref="D19:G19"/>
    <mergeCell ref="H19:L19"/>
    <mergeCell ref="A18:D18"/>
    <mergeCell ref="A2:L2"/>
    <mergeCell ref="A3:L3"/>
    <mergeCell ref="A4:L4"/>
    <mergeCell ref="A5:L5"/>
    <mergeCell ref="A6:L6"/>
    <mergeCell ref="A8:D8"/>
    <mergeCell ref="A9:A10"/>
    <mergeCell ref="B9:B10"/>
    <mergeCell ref="C9:C10"/>
    <mergeCell ref="D9:G9"/>
    <mergeCell ref="H9:L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6C2B1-0564-4B78-8E0B-F3D44E47645A}">
  <dimension ref="A1:FU51"/>
  <sheetViews>
    <sheetView showGridLines="0" topLeftCell="A4" zoomScale="90" zoomScaleNormal="90" workbookViewId="0">
      <selection activeCell="F57" sqref="F57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8.6640625" style="226" customWidth="1"/>
    <col min="5" max="6" width="20.6640625" style="226" customWidth="1"/>
    <col min="7" max="7" width="1.88671875" style="226" customWidth="1"/>
    <col min="8" max="177" width="11.44140625" style="226"/>
    <col min="178" max="16384" width="11.44140625" style="411"/>
  </cols>
  <sheetData>
    <row r="1" spans="1:7" x14ac:dyDescent="0.3">
      <c r="A1" s="451"/>
      <c r="B1" s="451"/>
      <c r="C1" s="451"/>
      <c r="D1" s="451"/>
      <c r="E1" s="451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7081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52"/>
      <c r="B7" s="451"/>
      <c r="C7" s="453"/>
      <c r="D7" s="454"/>
      <c r="E7" s="454"/>
    </row>
    <row r="8" spans="1:7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7" x14ac:dyDescent="0.3">
      <c r="A9" s="758"/>
      <c r="B9" s="758"/>
      <c r="C9" s="758"/>
      <c r="D9" s="758"/>
      <c r="E9" s="427" t="s">
        <v>4295</v>
      </c>
      <c r="F9" s="427" t="s">
        <v>4296</v>
      </c>
    </row>
    <row r="11" spans="1:7" ht="17.25" customHeight="1" x14ac:dyDescent="0.3">
      <c r="A11" s="660" t="s">
        <v>4232</v>
      </c>
      <c r="B11" s="660" t="s">
        <v>4232</v>
      </c>
      <c r="C11" s="455"/>
      <c r="D11" s="453"/>
      <c r="E11" s="454"/>
      <c r="F11" s="454"/>
    </row>
    <row r="12" spans="1:7" s="458" customFormat="1" x14ac:dyDescent="0.3">
      <c r="A12" s="178" t="s">
        <v>4303</v>
      </c>
      <c r="B12" s="178" t="s">
        <v>4326</v>
      </c>
      <c r="C12" s="486">
        <v>1</v>
      </c>
      <c r="D12" s="486">
        <v>0</v>
      </c>
      <c r="E12" s="187">
        <v>58699.5</v>
      </c>
      <c r="F12" s="187">
        <v>58699.5</v>
      </c>
      <c r="G12" s="487"/>
    </row>
    <row r="13" spans="1:7" s="458" customFormat="1" x14ac:dyDescent="0.3">
      <c r="A13" s="461" t="s">
        <v>4303</v>
      </c>
      <c r="B13" s="461" t="s">
        <v>4565</v>
      </c>
      <c r="C13" s="488">
        <v>4</v>
      </c>
      <c r="D13" s="486">
        <v>0</v>
      </c>
      <c r="E13" s="187">
        <v>45393.25</v>
      </c>
      <c r="F13" s="187">
        <v>45393.25</v>
      </c>
      <c r="G13" s="487"/>
    </row>
    <row r="14" spans="1:7" s="458" customFormat="1" x14ac:dyDescent="0.3">
      <c r="A14" s="461" t="s">
        <v>4303</v>
      </c>
      <c r="B14" s="461" t="s">
        <v>7082</v>
      </c>
      <c r="C14" s="488">
        <v>1</v>
      </c>
      <c r="D14" s="486">
        <v>0</v>
      </c>
      <c r="E14" s="187">
        <v>36651.699999999997</v>
      </c>
      <c r="F14" s="187">
        <v>36651.699999999997</v>
      </c>
      <c r="G14" s="487"/>
    </row>
    <row r="15" spans="1:7" s="458" customFormat="1" x14ac:dyDescent="0.3">
      <c r="A15" s="461" t="s">
        <v>4303</v>
      </c>
      <c r="B15" s="461" t="s">
        <v>7083</v>
      </c>
      <c r="C15" s="488">
        <v>1</v>
      </c>
      <c r="D15" s="486">
        <v>0</v>
      </c>
      <c r="E15" s="187">
        <v>30296.9</v>
      </c>
      <c r="F15" s="187">
        <v>30296.9</v>
      </c>
      <c r="G15" s="487"/>
    </row>
    <row r="16" spans="1:7" s="458" customFormat="1" x14ac:dyDescent="0.3">
      <c r="A16" s="461" t="s">
        <v>4303</v>
      </c>
      <c r="B16" s="461" t="s">
        <v>7084</v>
      </c>
      <c r="C16" s="488">
        <v>1</v>
      </c>
      <c r="D16" s="486">
        <v>0</v>
      </c>
      <c r="E16" s="187">
        <v>30296.9</v>
      </c>
      <c r="F16" s="187">
        <v>30296.9</v>
      </c>
      <c r="G16" s="487"/>
    </row>
    <row r="17" spans="1:7" s="458" customFormat="1" x14ac:dyDescent="0.3">
      <c r="A17" s="461" t="s">
        <v>7085</v>
      </c>
      <c r="B17" s="461" t="s">
        <v>7086</v>
      </c>
      <c r="C17" s="488">
        <v>1</v>
      </c>
      <c r="D17" s="486">
        <v>0</v>
      </c>
      <c r="E17" s="187">
        <v>10260.549999999999</v>
      </c>
      <c r="F17" s="187">
        <v>10260.549999999999</v>
      </c>
      <c r="G17" s="487"/>
    </row>
    <row r="18" spans="1:7" s="458" customFormat="1" x14ac:dyDescent="0.3">
      <c r="A18" s="461" t="s">
        <v>7087</v>
      </c>
      <c r="B18" s="461" t="s">
        <v>7088</v>
      </c>
      <c r="C18" s="488">
        <v>4</v>
      </c>
      <c r="D18" s="486">
        <v>0</v>
      </c>
      <c r="E18" s="187">
        <v>10260.549999999999</v>
      </c>
      <c r="F18" s="187">
        <v>10260.549999999999</v>
      </c>
      <c r="G18" s="487"/>
    </row>
    <row r="19" spans="1:7" s="458" customFormat="1" x14ac:dyDescent="0.3">
      <c r="A19" s="461" t="s">
        <v>7089</v>
      </c>
      <c r="B19" s="461" t="s">
        <v>7090</v>
      </c>
      <c r="C19" s="488">
        <v>1</v>
      </c>
      <c r="D19" s="486">
        <v>0</v>
      </c>
      <c r="E19" s="187">
        <v>10093.75</v>
      </c>
      <c r="F19" s="187">
        <v>10093.75</v>
      </c>
      <c r="G19" s="487"/>
    </row>
    <row r="20" spans="1:7" s="458" customFormat="1" x14ac:dyDescent="0.3">
      <c r="A20" s="461" t="s">
        <v>7091</v>
      </c>
      <c r="B20" s="461" t="s">
        <v>7092</v>
      </c>
      <c r="C20" s="488">
        <v>2</v>
      </c>
      <c r="D20" s="486">
        <v>0</v>
      </c>
      <c r="E20" s="187">
        <v>10093.75</v>
      </c>
      <c r="F20" s="187">
        <v>10093.75</v>
      </c>
      <c r="G20" s="487"/>
    </row>
    <row r="21" spans="1:7" s="458" customFormat="1" x14ac:dyDescent="0.3">
      <c r="A21" s="461" t="s">
        <v>7093</v>
      </c>
      <c r="B21" s="461" t="s">
        <v>7094</v>
      </c>
      <c r="C21" s="488">
        <v>2</v>
      </c>
      <c r="D21" s="486">
        <v>0</v>
      </c>
      <c r="E21" s="187">
        <v>10093.75</v>
      </c>
      <c r="F21" s="187">
        <v>10093.75</v>
      </c>
      <c r="G21" s="487"/>
    </row>
    <row r="22" spans="1:7" s="458" customFormat="1" x14ac:dyDescent="0.3">
      <c r="A22" s="461" t="s">
        <v>7095</v>
      </c>
      <c r="B22" s="461" t="s">
        <v>7096</v>
      </c>
      <c r="C22" s="488">
        <v>1</v>
      </c>
      <c r="D22" s="486">
        <v>0</v>
      </c>
      <c r="E22" s="187">
        <v>10093.75</v>
      </c>
      <c r="F22" s="187">
        <v>10093.75</v>
      </c>
      <c r="G22" s="487"/>
    </row>
    <row r="23" spans="1:7" s="458" customFormat="1" x14ac:dyDescent="0.3">
      <c r="A23" s="461" t="s">
        <v>7097</v>
      </c>
      <c r="B23" s="461" t="s">
        <v>7098</v>
      </c>
      <c r="C23" s="488">
        <v>2</v>
      </c>
      <c r="D23" s="486">
        <v>0</v>
      </c>
      <c r="E23" s="187">
        <v>10093.75</v>
      </c>
      <c r="F23" s="187">
        <v>10093.75</v>
      </c>
      <c r="G23" s="487"/>
    </row>
    <row r="24" spans="1:7" s="458" customFormat="1" x14ac:dyDescent="0.3">
      <c r="A24" s="461" t="s">
        <v>7099</v>
      </c>
      <c r="B24" s="461" t="s">
        <v>4410</v>
      </c>
      <c r="C24" s="488">
        <v>1</v>
      </c>
      <c r="D24" s="486">
        <v>0</v>
      </c>
      <c r="E24" s="187">
        <v>10093.75</v>
      </c>
      <c r="F24" s="187">
        <v>10093.75</v>
      </c>
      <c r="G24" s="487"/>
    </row>
    <row r="25" spans="1:7" s="458" customFormat="1" x14ac:dyDescent="0.3">
      <c r="A25" s="461" t="s">
        <v>7100</v>
      </c>
      <c r="B25" s="461" t="s">
        <v>7101</v>
      </c>
      <c r="C25" s="488">
        <v>1</v>
      </c>
      <c r="D25" s="486">
        <v>0</v>
      </c>
      <c r="E25" s="187">
        <v>10093.75</v>
      </c>
      <c r="F25" s="187">
        <v>10093.75</v>
      </c>
      <c r="G25" s="487"/>
    </row>
    <row r="26" spans="1:7" s="458" customFormat="1" x14ac:dyDescent="0.3">
      <c r="A26" s="461" t="s">
        <v>7102</v>
      </c>
      <c r="B26" s="461" t="s">
        <v>7103</v>
      </c>
      <c r="C26" s="488">
        <v>1</v>
      </c>
      <c r="D26" s="486">
        <v>0</v>
      </c>
      <c r="E26" s="187">
        <v>10093.75</v>
      </c>
      <c r="F26" s="187">
        <v>10093.75</v>
      </c>
      <c r="G26" s="487"/>
    </row>
    <row r="27" spans="1:7" s="458" customFormat="1" x14ac:dyDescent="0.3">
      <c r="A27" s="461"/>
      <c r="B27" s="39" t="s">
        <v>4299</v>
      </c>
      <c r="C27" s="46">
        <f>SUM(C12:C26)</f>
        <v>24</v>
      </c>
      <c r="D27" s="46">
        <v>0</v>
      </c>
      <c r="E27" s="462"/>
      <c r="F27" s="462"/>
      <c r="G27" s="487"/>
    </row>
    <row r="28" spans="1:7" s="458" customFormat="1" x14ac:dyDescent="0.3">
      <c r="A28" s="464"/>
      <c r="B28" s="464"/>
      <c r="C28" s="453"/>
      <c r="D28" s="453"/>
      <c r="E28" s="465"/>
      <c r="F28" s="465"/>
      <c r="G28" s="487"/>
    </row>
    <row r="29" spans="1:7" s="458" customFormat="1" x14ac:dyDescent="0.3">
      <c r="A29" s="660" t="s">
        <v>4233</v>
      </c>
      <c r="B29" s="660" t="s">
        <v>4233</v>
      </c>
      <c r="C29" s="453"/>
      <c r="D29" s="453"/>
      <c r="E29" s="465"/>
      <c r="F29" s="465"/>
      <c r="G29" s="487"/>
    </row>
    <row r="30" spans="1:7" ht="19.95" customHeight="1" x14ac:dyDescent="0.3">
      <c r="A30" s="55" t="s">
        <v>4303</v>
      </c>
      <c r="B30" s="55" t="s">
        <v>4303</v>
      </c>
      <c r="C30" s="471">
        <v>0</v>
      </c>
      <c r="D30" s="471">
        <v>0</v>
      </c>
      <c r="E30" s="187">
        <v>0</v>
      </c>
      <c r="F30" s="187">
        <v>0</v>
      </c>
    </row>
    <row r="31" spans="1:7" x14ac:dyDescent="0.3">
      <c r="A31" s="286"/>
      <c r="B31" s="39" t="s">
        <v>4302</v>
      </c>
      <c r="C31" s="46">
        <f>SUM(C30)</f>
        <v>0</v>
      </c>
      <c r="D31" s="46">
        <v>0</v>
      </c>
      <c r="E31" s="462"/>
      <c r="F31" s="462"/>
    </row>
    <row r="32" spans="1:7" x14ac:dyDescent="0.3">
      <c r="A32" s="467"/>
      <c r="B32" s="468"/>
      <c r="C32" s="467"/>
      <c r="D32" s="467"/>
      <c r="E32" s="462"/>
      <c r="F32" s="462"/>
    </row>
    <row r="33" spans="1:7" x14ac:dyDescent="0.3">
      <c r="A33" s="660" t="s">
        <v>4234</v>
      </c>
      <c r="B33" s="660" t="s">
        <v>4233</v>
      </c>
      <c r="C33" s="451"/>
      <c r="D33" s="451"/>
      <c r="E33" s="465"/>
      <c r="F33" s="465"/>
    </row>
    <row r="34" spans="1:7" ht="19.95" customHeight="1" x14ac:dyDescent="0.3">
      <c r="A34" s="55" t="s">
        <v>4303</v>
      </c>
      <c r="B34" s="55" t="s">
        <v>4303</v>
      </c>
      <c r="C34" s="471">
        <v>0</v>
      </c>
      <c r="D34" s="471">
        <v>0</v>
      </c>
      <c r="E34" s="187">
        <v>0</v>
      </c>
      <c r="F34" s="187">
        <v>0</v>
      </c>
    </row>
    <row r="35" spans="1:7" x14ac:dyDescent="0.3">
      <c r="A35" s="286"/>
      <c r="B35" s="39" t="s">
        <v>4304</v>
      </c>
      <c r="C35" s="46">
        <f>SUM(C34)</f>
        <v>0</v>
      </c>
      <c r="D35" s="46">
        <v>0</v>
      </c>
      <c r="E35" s="462"/>
      <c r="F35" s="462"/>
    </row>
    <row r="36" spans="1:7" s="286" customFormat="1" x14ac:dyDescent="0.3">
      <c r="B36" s="442"/>
      <c r="C36" s="443"/>
      <c r="D36" s="47"/>
      <c r="E36" s="47"/>
    </row>
    <row r="37" spans="1:7" s="286" customFormat="1" x14ac:dyDescent="0.3">
      <c r="B37" s="446" t="s">
        <v>4235</v>
      </c>
      <c r="C37" s="447">
        <f>SUM(C31,C27,C35)</f>
        <v>24</v>
      </c>
      <c r="D37" s="447">
        <f>SUM(D31,D27,D35)</f>
        <v>0</v>
      </c>
      <c r="E37" s="47"/>
    </row>
    <row r="38" spans="1:7" s="286" customFormat="1" x14ac:dyDescent="0.3">
      <c r="B38" s="442"/>
      <c r="C38" s="443"/>
      <c r="D38" s="47"/>
      <c r="E38" s="47"/>
    </row>
    <row r="39" spans="1:7" s="286" customFormat="1" x14ac:dyDescent="0.3">
      <c r="A39" s="50"/>
      <c r="B39" s="50"/>
      <c r="C39" s="472"/>
      <c r="D39" s="287"/>
      <c r="E39" s="287"/>
    </row>
    <row r="40" spans="1:7" x14ac:dyDescent="0.3">
      <c r="A40" s="464"/>
      <c r="B40" s="464"/>
      <c r="C40" s="453"/>
      <c r="D40" s="453"/>
      <c r="E40" s="465"/>
      <c r="F40" s="465"/>
    </row>
    <row r="41" spans="1:7" x14ac:dyDescent="0.3">
      <c r="A41" s="770" t="s">
        <v>4231</v>
      </c>
      <c r="B41" s="771"/>
      <c r="C41" s="453"/>
      <c r="D41" s="453"/>
      <c r="E41" s="465"/>
      <c r="F41" s="465"/>
    </row>
    <row r="42" spans="1:7" x14ac:dyDescent="0.3">
      <c r="A42" s="760" t="s">
        <v>4305</v>
      </c>
      <c r="B42" s="660"/>
      <c r="C42" s="453"/>
      <c r="D42" s="453"/>
      <c r="E42" s="465"/>
      <c r="F42" s="465"/>
    </row>
    <row r="43" spans="1:7" ht="20.100000000000001" customHeight="1" x14ac:dyDescent="0.3">
      <c r="A43" s="169" t="s">
        <v>7104</v>
      </c>
      <c r="B43" s="489" t="s">
        <v>7105</v>
      </c>
      <c r="C43" s="471">
        <v>0</v>
      </c>
      <c r="D43" s="483">
        <v>120</v>
      </c>
      <c r="E43" s="187">
        <v>170</v>
      </c>
      <c r="F43" s="187">
        <v>170</v>
      </c>
      <c r="G43" s="226" t="s">
        <v>5348</v>
      </c>
    </row>
    <row r="44" spans="1:7" x14ac:dyDescent="0.3">
      <c r="A44" s="286"/>
      <c r="B44" s="39" t="s">
        <v>4306</v>
      </c>
      <c r="C44" s="46">
        <f>SUM(C43)</f>
        <v>0</v>
      </c>
      <c r="D44" s="46">
        <f>SUM(D43)</f>
        <v>120</v>
      </c>
      <c r="E44" s="462"/>
      <c r="F44" s="462"/>
    </row>
    <row r="45" spans="1:7" x14ac:dyDescent="0.3">
      <c r="A45" s="464"/>
      <c r="B45" s="464"/>
      <c r="C45" s="453"/>
      <c r="D45" s="453"/>
      <c r="E45" s="465"/>
      <c r="F45" s="465"/>
    </row>
    <row r="46" spans="1:7" x14ac:dyDescent="0.3">
      <c r="A46" s="756" t="s">
        <v>4237</v>
      </c>
      <c r="B46" s="757"/>
      <c r="C46" s="453"/>
      <c r="D46" s="453"/>
      <c r="E46" s="465"/>
      <c r="F46" s="465"/>
    </row>
    <row r="47" spans="1:7" ht="20.100000000000001" customHeight="1" x14ac:dyDescent="0.3">
      <c r="A47" s="55" t="s">
        <v>4303</v>
      </c>
      <c r="B47" s="55" t="s">
        <v>4303</v>
      </c>
      <c r="C47" s="471">
        <v>0</v>
      </c>
      <c r="D47" s="471">
        <v>0</v>
      </c>
      <c r="E47" s="187">
        <v>0</v>
      </c>
      <c r="F47" s="187">
        <v>0</v>
      </c>
    </row>
    <row r="48" spans="1:7" x14ac:dyDescent="0.3">
      <c r="A48" s="286"/>
      <c r="B48" s="450" t="s">
        <v>4307</v>
      </c>
      <c r="C48" s="46">
        <f>SUM(C47)</f>
        <v>0</v>
      </c>
      <c r="D48" s="46">
        <v>0</v>
      </c>
      <c r="E48" s="462"/>
      <c r="F48" s="462"/>
    </row>
    <row r="51" spans="1:1" x14ac:dyDescent="0.3">
      <c r="A51" s="226" t="s">
        <v>6820</v>
      </c>
    </row>
  </sheetData>
  <mergeCells count="16">
    <mergeCell ref="A46:B46"/>
    <mergeCell ref="A2:G2"/>
    <mergeCell ref="A3:G3"/>
    <mergeCell ref="A4:G4"/>
    <mergeCell ref="A5:G5"/>
    <mergeCell ref="A6:G6"/>
    <mergeCell ref="A8:A9"/>
    <mergeCell ref="B8:B9"/>
    <mergeCell ref="C8:C9"/>
    <mergeCell ref="D8:D9"/>
    <mergeCell ref="E8:F8"/>
    <mergeCell ref="A11:B11"/>
    <mergeCell ref="A29:B29"/>
    <mergeCell ref="A33:B33"/>
    <mergeCell ref="A41:B41"/>
    <mergeCell ref="A42:B4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0DB47-12A2-4A3E-8A48-803E49E8A8AD}">
  <dimension ref="A2:K30"/>
  <sheetViews>
    <sheetView showGridLines="0" zoomScaleNormal="100" workbookViewId="0">
      <selection activeCell="D34" sqref="D34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37.3320312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5.75" customHeight="1" x14ac:dyDescent="0.25">
      <c r="A3" s="669" t="s">
        <v>7081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4303</v>
      </c>
      <c r="B11" s="42" t="s">
        <v>4326</v>
      </c>
      <c r="C11" s="78">
        <v>58699.5</v>
      </c>
      <c r="D11" s="72">
        <v>0</v>
      </c>
      <c r="E11" s="72">
        <v>0</v>
      </c>
      <c r="F11" s="77">
        <v>58699.5</v>
      </c>
      <c r="G11" s="77">
        <v>19566.5</v>
      </c>
      <c r="H11" s="77">
        <v>9783.25</v>
      </c>
      <c r="I11" s="77">
        <v>78266</v>
      </c>
      <c r="J11" s="77">
        <v>0</v>
      </c>
      <c r="K11" s="77">
        <v>107615.75</v>
      </c>
    </row>
    <row r="12" spans="1:11" s="63" customFormat="1" x14ac:dyDescent="0.25">
      <c r="A12" s="42" t="s">
        <v>4303</v>
      </c>
      <c r="B12" s="42" t="s">
        <v>7106</v>
      </c>
      <c r="C12" s="78">
        <v>45393.25</v>
      </c>
      <c r="D12" s="72">
        <v>0</v>
      </c>
      <c r="E12" s="72">
        <v>0</v>
      </c>
      <c r="F12" s="77">
        <v>45393.25</v>
      </c>
      <c r="G12" s="77">
        <v>15131.083333333334</v>
      </c>
      <c r="H12" s="77">
        <v>7565.541666666667</v>
      </c>
      <c r="I12" s="77">
        <v>60524.333333333336</v>
      </c>
      <c r="J12" s="77">
        <v>0</v>
      </c>
      <c r="K12" s="77">
        <v>83220.958333333343</v>
      </c>
    </row>
    <row r="13" spans="1:11" s="63" customFormat="1" x14ac:dyDescent="0.25">
      <c r="A13" s="42" t="s">
        <v>4303</v>
      </c>
      <c r="B13" s="42" t="s">
        <v>7082</v>
      </c>
      <c r="C13" s="78">
        <v>36651.699999999997</v>
      </c>
      <c r="D13" s="72">
        <v>0</v>
      </c>
      <c r="E13" s="72">
        <v>0</v>
      </c>
      <c r="F13" s="77">
        <v>36651.699999999997</v>
      </c>
      <c r="G13" s="77">
        <v>12217.233333333332</v>
      </c>
      <c r="H13" s="77">
        <v>6108.6166666666659</v>
      </c>
      <c r="I13" s="77">
        <v>48868.933333333327</v>
      </c>
      <c r="J13" s="77">
        <v>0</v>
      </c>
      <c r="K13" s="77">
        <v>67194.783333333326</v>
      </c>
    </row>
    <row r="14" spans="1:11" s="63" customFormat="1" x14ac:dyDescent="0.25">
      <c r="A14" s="42" t="s">
        <v>4303</v>
      </c>
      <c r="B14" s="42" t="s">
        <v>7083</v>
      </c>
      <c r="C14" s="78">
        <v>30296.9</v>
      </c>
      <c r="D14" s="72">
        <v>0</v>
      </c>
      <c r="E14" s="72">
        <v>0</v>
      </c>
      <c r="F14" s="77">
        <v>30296.9</v>
      </c>
      <c r="G14" s="77">
        <v>10098.966666666667</v>
      </c>
      <c r="H14" s="77">
        <v>5049.4833333333336</v>
      </c>
      <c r="I14" s="77">
        <v>40395.866666666669</v>
      </c>
      <c r="J14" s="77">
        <v>0</v>
      </c>
      <c r="K14" s="77">
        <v>55544.316666666666</v>
      </c>
    </row>
    <row r="15" spans="1:11" s="63" customFormat="1" x14ac:dyDescent="0.25">
      <c r="A15" s="42" t="s">
        <v>4303</v>
      </c>
      <c r="B15" s="42" t="s">
        <v>7107</v>
      </c>
      <c r="C15" s="78">
        <v>30296.9</v>
      </c>
      <c r="D15" s="72">
        <v>0</v>
      </c>
      <c r="E15" s="72">
        <v>0</v>
      </c>
      <c r="F15" s="77">
        <v>30296.9</v>
      </c>
      <c r="G15" s="77">
        <v>10098.966666666667</v>
      </c>
      <c r="H15" s="77">
        <v>5049.4833333333336</v>
      </c>
      <c r="I15" s="77">
        <v>40395.866666666669</v>
      </c>
      <c r="J15" s="77">
        <v>0</v>
      </c>
      <c r="K15" s="77">
        <v>55544.316666666666</v>
      </c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1" s="63" customFormat="1" x14ac:dyDescent="0.25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5"/>
    </row>
    <row r="18" spans="1:11" s="63" customFormat="1" x14ac:dyDescent="0.25">
      <c r="A18" s="671" t="s">
        <v>4324</v>
      </c>
      <c r="B18" s="671"/>
      <c r="C18" s="671"/>
      <c r="D18" s="76" t="s">
        <v>517</v>
      </c>
      <c r="E18" s="76" t="s">
        <v>517</v>
      </c>
      <c r="F18" s="76" t="s">
        <v>517</v>
      </c>
      <c r="G18" s="76" t="s">
        <v>517</v>
      </c>
      <c r="H18" s="76" t="s">
        <v>517</v>
      </c>
      <c r="I18" s="76" t="s">
        <v>517</v>
      </c>
      <c r="J18" s="76" t="s">
        <v>517</v>
      </c>
      <c r="K18" s="76" t="s">
        <v>517</v>
      </c>
    </row>
    <row r="19" spans="1:11" s="63" customFormat="1" ht="12.75" customHeight="1" x14ac:dyDescent="0.25">
      <c r="A19" s="663" t="s">
        <v>4311</v>
      </c>
      <c r="B19" s="665" t="s">
        <v>4292</v>
      </c>
      <c r="C19" s="666" t="s">
        <v>4312</v>
      </c>
      <c r="D19" s="666" t="s">
        <v>4312</v>
      </c>
      <c r="E19" s="666" t="s">
        <v>4312</v>
      </c>
      <c r="F19" s="666" t="s">
        <v>4312</v>
      </c>
      <c r="G19" s="666" t="s">
        <v>4313</v>
      </c>
      <c r="H19" s="666" t="s">
        <v>4313</v>
      </c>
      <c r="I19" s="666" t="s">
        <v>4313</v>
      </c>
      <c r="J19" s="666" t="s">
        <v>4313</v>
      </c>
      <c r="K19" s="667" t="s">
        <v>4313</v>
      </c>
    </row>
    <row r="20" spans="1:11" s="63" customFormat="1" ht="26.4" x14ac:dyDescent="0.25">
      <c r="A20" s="664" t="s">
        <v>4311</v>
      </c>
      <c r="B20" s="666" t="s">
        <v>4314</v>
      </c>
      <c r="C20" s="70" t="s">
        <v>4315</v>
      </c>
      <c r="D20" s="70" t="s">
        <v>4316</v>
      </c>
      <c r="E20" s="70" t="s">
        <v>4317</v>
      </c>
      <c r="F20" s="70" t="s">
        <v>4318</v>
      </c>
      <c r="G20" s="35" t="s">
        <v>4319</v>
      </c>
      <c r="H20" s="35" t="s">
        <v>4320</v>
      </c>
      <c r="I20" s="70" t="s">
        <v>4321</v>
      </c>
      <c r="J20" s="70" t="s">
        <v>4322</v>
      </c>
      <c r="K20" s="71" t="s">
        <v>4318</v>
      </c>
    </row>
    <row r="21" spans="1:11" s="63" customFormat="1" x14ac:dyDescent="0.25">
      <c r="A21" s="42" t="s">
        <v>7085</v>
      </c>
      <c r="B21" s="42" t="s">
        <v>7086</v>
      </c>
      <c r="C21" s="78">
        <v>10260.549999999999</v>
      </c>
      <c r="D21" s="72">
        <v>0</v>
      </c>
      <c r="E21" s="72">
        <v>0</v>
      </c>
      <c r="F21" s="77">
        <v>10260.549999999999</v>
      </c>
      <c r="G21" s="77">
        <v>3420.1833333333334</v>
      </c>
      <c r="H21" s="77">
        <v>1710.0916666666667</v>
      </c>
      <c r="I21" s="77">
        <v>13680.733333333334</v>
      </c>
      <c r="J21" s="77">
        <v>0</v>
      </c>
      <c r="K21" s="77">
        <v>18811.008333333331</v>
      </c>
    </row>
    <row r="22" spans="1:11" s="63" customFormat="1" x14ac:dyDescent="0.25">
      <c r="A22" s="42" t="s">
        <v>7087</v>
      </c>
      <c r="B22" s="42" t="s">
        <v>7088</v>
      </c>
      <c r="C22" s="78">
        <v>10260.549999999999</v>
      </c>
      <c r="D22" s="72">
        <v>0</v>
      </c>
      <c r="E22" s="72">
        <v>0</v>
      </c>
      <c r="F22" s="77">
        <v>10260.549999999999</v>
      </c>
      <c r="G22" s="77">
        <v>3420.1833333333334</v>
      </c>
      <c r="H22" s="77">
        <v>1710.0916666666667</v>
      </c>
      <c r="I22" s="77">
        <v>13680.733333333334</v>
      </c>
      <c r="J22" s="77">
        <v>0</v>
      </c>
      <c r="K22" s="77">
        <v>18811.008333333331</v>
      </c>
    </row>
    <row r="23" spans="1:11" s="63" customFormat="1" x14ac:dyDescent="0.25">
      <c r="A23" s="42" t="s">
        <v>7089</v>
      </c>
      <c r="B23" s="42" t="s">
        <v>7090</v>
      </c>
      <c r="C23" s="78">
        <v>10093.75</v>
      </c>
      <c r="D23" s="72">
        <v>0</v>
      </c>
      <c r="E23" s="72">
        <v>0</v>
      </c>
      <c r="F23" s="77">
        <v>10093.75</v>
      </c>
      <c r="G23" s="77">
        <v>3364.583333333333</v>
      </c>
      <c r="H23" s="77">
        <v>1682.2916666666665</v>
      </c>
      <c r="I23" s="77">
        <v>13458.333333333332</v>
      </c>
      <c r="J23" s="77">
        <v>0</v>
      </c>
      <c r="K23" s="77">
        <v>18505.208333333332</v>
      </c>
    </row>
    <row r="24" spans="1:11" s="63" customFormat="1" x14ac:dyDescent="0.25">
      <c r="A24" s="42" t="s">
        <v>7091</v>
      </c>
      <c r="B24" s="42" t="s">
        <v>7092</v>
      </c>
      <c r="C24" s="78">
        <v>10093.75</v>
      </c>
      <c r="D24" s="72">
        <v>0</v>
      </c>
      <c r="E24" s="72">
        <v>0</v>
      </c>
      <c r="F24" s="77">
        <v>10093.75</v>
      </c>
      <c r="G24" s="77">
        <v>3364.583333333333</v>
      </c>
      <c r="H24" s="77">
        <v>1682.2916666666665</v>
      </c>
      <c r="I24" s="77">
        <v>13458.333333333332</v>
      </c>
      <c r="J24" s="77">
        <v>0</v>
      </c>
      <c r="K24" s="77">
        <v>18505.208333333332</v>
      </c>
    </row>
    <row r="25" spans="1:11" s="63" customFormat="1" x14ac:dyDescent="0.25">
      <c r="A25" s="42" t="s">
        <v>7093</v>
      </c>
      <c r="B25" s="42" t="s">
        <v>7094</v>
      </c>
      <c r="C25" s="78">
        <v>10093.75</v>
      </c>
      <c r="D25" s="72">
        <v>0</v>
      </c>
      <c r="E25" s="72">
        <v>0</v>
      </c>
      <c r="F25" s="77">
        <v>10093.75</v>
      </c>
      <c r="G25" s="77">
        <v>3364.583333333333</v>
      </c>
      <c r="H25" s="77">
        <v>1682.2916666666665</v>
      </c>
      <c r="I25" s="77">
        <v>13458.333333333332</v>
      </c>
      <c r="J25" s="77">
        <v>0</v>
      </c>
      <c r="K25" s="77">
        <v>18505.208333333332</v>
      </c>
    </row>
    <row r="26" spans="1:11" s="63" customFormat="1" x14ac:dyDescent="0.25">
      <c r="A26" s="42" t="s">
        <v>7095</v>
      </c>
      <c r="B26" s="42" t="s">
        <v>7096</v>
      </c>
      <c r="C26" s="78">
        <v>10093.75</v>
      </c>
      <c r="D26" s="72">
        <v>0</v>
      </c>
      <c r="E26" s="72">
        <v>0</v>
      </c>
      <c r="F26" s="77">
        <v>10093.75</v>
      </c>
      <c r="G26" s="77">
        <v>3364.583333333333</v>
      </c>
      <c r="H26" s="77">
        <v>1682.2916666666665</v>
      </c>
      <c r="I26" s="77">
        <v>13458.333333333332</v>
      </c>
      <c r="J26" s="77">
        <v>0</v>
      </c>
      <c r="K26" s="77">
        <v>18505.208333333332</v>
      </c>
    </row>
    <row r="27" spans="1:11" s="63" customFormat="1" x14ac:dyDescent="0.25">
      <c r="A27" s="42" t="s">
        <v>7097</v>
      </c>
      <c r="B27" s="42" t="s">
        <v>7098</v>
      </c>
      <c r="C27" s="78">
        <v>10093.75</v>
      </c>
      <c r="D27" s="72">
        <v>0</v>
      </c>
      <c r="E27" s="72">
        <v>0</v>
      </c>
      <c r="F27" s="77">
        <v>10093.75</v>
      </c>
      <c r="G27" s="77">
        <v>3364.583333333333</v>
      </c>
      <c r="H27" s="77">
        <v>1682.2916666666665</v>
      </c>
      <c r="I27" s="77">
        <v>13458.333333333332</v>
      </c>
      <c r="J27" s="77">
        <v>0</v>
      </c>
      <c r="K27" s="77">
        <v>18505.208333333332</v>
      </c>
    </row>
    <row r="28" spans="1:11" s="63" customFormat="1" x14ac:dyDescent="0.25">
      <c r="A28" s="42" t="s">
        <v>7099</v>
      </c>
      <c r="B28" s="42" t="s">
        <v>4410</v>
      </c>
      <c r="C28" s="78">
        <v>10093.75</v>
      </c>
      <c r="D28" s="72">
        <v>0</v>
      </c>
      <c r="E28" s="72">
        <v>0</v>
      </c>
      <c r="F28" s="77">
        <v>10093.75</v>
      </c>
      <c r="G28" s="77">
        <v>3364.583333333333</v>
      </c>
      <c r="H28" s="77">
        <v>1682.2916666666665</v>
      </c>
      <c r="I28" s="77">
        <v>13458.333333333332</v>
      </c>
      <c r="J28" s="77">
        <v>0</v>
      </c>
      <c r="K28" s="77">
        <v>18505.208333333332</v>
      </c>
    </row>
    <row r="29" spans="1:11" s="63" customFormat="1" x14ac:dyDescent="0.25">
      <c r="A29" s="42" t="s">
        <v>7100</v>
      </c>
      <c r="B29" s="42" t="s">
        <v>7101</v>
      </c>
      <c r="C29" s="78">
        <v>10093.75</v>
      </c>
      <c r="D29" s="72">
        <v>0</v>
      </c>
      <c r="E29" s="72">
        <v>0</v>
      </c>
      <c r="F29" s="77">
        <v>10093.75</v>
      </c>
      <c r="G29" s="77">
        <v>3364.583333333333</v>
      </c>
      <c r="H29" s="77">
        <v>1682.2916666666665</v>
      </c>
      <c r="I29" s="77">
        <v>13458.333333333332</v>
      </c>
      <c r="J29" s="77">
        <v>0</v>
      </c>
      <c r="K29" s="77">
        <v>18505.208333333332</v>
      </c>
    </row>
    <row r="30" spans="1:11" s="63" customFormat="1" x14ac:dyDescent="0.25">
      <c r="A30" s="42" t="s">
        <v>7102</v>
      </c>
      <c r="B30" s="42" t="s">
        <v>7103</v>
      </c>
      <c r="C30" s="78">
        <v>10093.75</v>
      </c>
      <c r="D30" s="72">
        <v>0</v>
      </c>
      <c r="E30" s="72">
        <v>0</v>
      </c>
      <c r="F30" s="77">
        <v>10093.75</v>
      </c>
      <c r="G30" s="77">
        <v>3364.583333333333</v>
      </c>
      <c r="H30" s="77">
        <v>1682.2916666666665</v>
      </c>
      <c r="I30" s="77">
        <v>13458.333333333332</v>
      </c>
      <c r="J30" s="77">
        <v>0</v>
      </c>
      <c r="K30" s="77">
        <v>18505.208333333332</v>
      </c>
    </row>
  </sheetData>
  <mergeCells count="15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8:C18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BAFA9-7F41-413B-A761-A1E5BEAC259B}">
  <dimension ref="A1:FO60"/>
  <sheetViews>
    <sheetView showGridLines="0" zoomScale="90" zoomScaleNormal="90" workbookViewId="0">
      <selection activeCell="G28" sqref="G28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8.6640625" style="226" customWidth="1"/>
    <col min="5" max="6" width="20.6640625" style="226" customWidth="1"/>
    <col min="7" max="7" width="1.88671875" style="226" customWidth="1"/>
    <col min="8" max="171" width="11.44140625" style="226"/>
    <col min="172" max="16384" width="11.44140625" style="411"/>
  </cols>
  <sheetData>
    <row r="1" spans="1:7" x14ac:dyDescent="0.3">
      <c r="A1" s="451"/>
      <c r="B1" s="451"/>
      <c r="C1" s="451"/>
      <c r="D1" s="451"/>
      <c r="E1" s="451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30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52"/>
      <c r="B7" s="451"/>
      <c r="C7" s="453"/>
      <c r="D7" s="454"/>
      <c r="E7" s="454"/>
    </row>
    <row r="8" spans="1:7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7" ht="15" customHeight="1" x14ac:dyDescent="0.3">
      <c r="A9" s="758"/>
      <c r="B9" s="758"/>
      <c r="C9" s="758"/>
      <c r="D9" s="758"/>
      <c r="E9" s="427" t="s">
        <v>4295</v>
      </c>
      <c r="F9" s="427" t="s">
        <v>4296</v>
      </c>
    </row>
    <row r="11" spans="1:7" x14ac:dyDescent="0.3">
      <c r="A11" s="660" t="s">
        <v>4232</v>
      </c>
      <c r="B11" s="660" t="s">
        <v>4232</v>
      </c>
      <c r="C11" s="455"/>
      <c r="D11" s="453"/>
      <c r="E11" s="454"/>
      <c r="F11" s="454"/>
    </row>
    <row r="12" spans="1:7" s="458" customFormat="1" x14ac:dyDescent="0.3">
      <c r="A12" s="178" t="s">
        <v>7108</v>
      </c>
      <c r="B12" s="178" t="s">
        <v>4326</v>
      </c>
      <c r="C12" s="486">
        <v>1</v>
      </c>
      <c r="D12" s="486">
        <v>0</v>
      </c>
      <c r="E12" s="490">
        <v>51720.35</v>
      </c>
      <c r="F12" s="490">
        <v>51720.35</v>
      </c>
      <c r="G12" s="373"/>
    </row>
    <row r="13" spans="1:7" s="458" customFormat="1" x14ac:dyDescent="0.3">
      <c r="A13" s="461" t="s">
        <v>7109</v>
      </c>
      <c r="B13" s="461" t="s">
        <v>5566</v>
      </c>
      <c r="C13" s="488">
        <v>3</v>
      </c>
      <c r="D13" s="486">
        <v>0</v>
      </c>
      <c r="E13" s="490">
        <v>39989.65</v>
      </c>
      <c r="F13" s="490">
        <v>39989.65</v>
      </c>
      <c r="G13" s="373"/>
    </row>
    <row r="14" spans="1:7" s="458" customFormat="1" x14ac:dyDescent="0.3">
      <c r="A14" s="461" t="s">
        <v>7110</v>
      </c>
      <c r="B14" s="461" t="s">
        <v>6576</v>
      </c>
      <c r="C14" s="488">
        <v>2</v>
      </c>
      <c r="D14" s="486">
        <v>0</v>
      </c>
      <c r="E14" s="490">
        <v>34562.800000000003</v>
      </c>
      <c r="F14" s="490">
        <v>34562.800000000003</v>
      </c>
      <c r="G14" s="373"/>
    </row>
    <row r="15" spans="1:7" s="458" customFormat="1" x14ac:dyDescent="0.3">
      <c r="A15" s="461" t="s">
        <v>7111</v>
      </c>
      <c r="B15" s="461" t="s">
        <v>4331</v>
      </c>
      <c r="C15" s="488">
        <v>12</v>
      </c>
      <c r="D15" s="486">
        <v>0</v>
      </c>
      <c r="E15" s="490">
        <v>24503.65</v>
      </c>
      <c r="F15" s="490">
        <v>24503.65</v>
      </c>
      <c r="G15" s="373"/>
    </row>
    <row r="16" spans="1:7" s="458" customFormat="1" x14ac:dyDescent="0.3">
      <c r="A16" s="461"/>
      <c r="B16" s="39" t="s">
        <v>4299</v>
      </c>
      <c r="C16" s="46">
        <f>SUM(C12:C15)</f>
        <v>18</v>
      </c>
      <c r="D16" s="46">
        <f>SUM(D12:D15)</f>
        <v>0</v>
      </c>
      <c r="E16" s="462"/>
      <c r="F16" s="462"/>
      <c r="G16" s="373"/>
    </row>
    <row r="17" spans="1:7" s="458" customFormat="1" x14ac:dyDescent="0.3">
      <c r="A17" s="464"/>
      <c r="B17" s="464"/>
      <c r="C17" s="453"/>
      <c r="D17" s="453"/>
      <c r="E17" s="465"/>
      <c r="F17" s="465"/>
      <c r="G17" s="373"/>
    </row>
    <row r="18" spans="1:7" s="458" customFormat="1" x14ac:dyDescent="0.3">
      <c r="A18" s="660" t="s">
        <v>4233</v>
      </c>
      <c r="B18" s="660" t="s">
        <v>4233</v>
      </c>
      <c r="C18" s="453"/>
      <c r="D18" s="453"/>
      <c r="E18" s="465"/>
      <c r="F18" s="465"/>
      <c r="G18" s="373"/>
    </row>
    <row r="19" spans="1:7" x14ac:dyDescent="0.3">
      <c r="A19" s="459" t="s">
        <v>6763</v>
      </c>
      <c r="B19" s="459" t="s">
        <v>6764</v>
      </c>
      <c r="C19" s="460">
        <v>2</v>
      </c>
      <c r="D19" s="460">
        <v>0</v>
      </c>
      <c r="E19" s="490">
        <v>12246.8</v>
      </c>
      <c r="F19" s="490">
        <v>12246.8</v>
      </c>
      <c r="G19" s="373"/>
    </row>
    <row r="20" spans="1:7" x14ac:dyDescent="0.3">
      <c r="A20" s="456" t="s">
        <v>6767</v>
      </c>
      <c r="B20" s="456" t="s">
        <v>5358</v>
      </c>
      <c r="C20" s="457">
        <v>3</v>
      </c>
      <c r="D20" s="460">
        <v>0</v>
      </c>
      <c r="E20" s="490">
        <v>11089.45</v>
      </c>
      <c r="F20" s="490">
        <v>11089.45</v>
      </c>
      <c r="G20" s="373"/>
    </row>
    <row r="21" spans="1:7" x14ac:dyDescent="0.3">
      <c r="A21" s="456" t="s">
        <v>6804</v>
      </c>
      <c r="B21" s="456" t="s">
        <v>6805</v>
      </c>
      <c r="C21" s="457">
        <v>3</v>
      </c>
      <c r="D21" s="460">
        <v>0</v>
      </c>
      <c r="E21" s="490">
        <v>10551.4</v>
      </c>
      <c r="F21" s="490">
        <v>10551.4</v>
      </c>
      <c r="G21" s="373"/>
    </row>
    <row r="22" spans="1:7" x14ac:dyDescent="0.3">
      <c r="A22" s="456" t="s">
        <v>7112</v>
      </c>
      <c r="B22" s="456" t="s">
        <v>7113</v>
      </c>
      <c r="C22" s="457">
        <v>1</v>
      </c>
      <c r="D22" s="460">
        <v>0</v>
      </c>
      <c r="E22" s="490">
        <v>10551.4</v>
      </c>
      <c r="F22" s="490">
        <v>10551.4</v>
      </c>
      <c r="G22" s="373"/>
    </row>
    <row r="23" spans="1:7" x14ac:dyDescent="0.3">
      <c r="A23" s="456" t="s">
        <v>7114</v>
      </c>
      <c r="B23" s="456" t="s">
        <v>4396</v>
      </c>
      <c r="C23" s="457">
        <v>2</v>
      </c>
      <c r="D23" s="460">
        <v>0</v>
      </c>
      <c r="E23" s="490">
        <v>10551.4</v>
      </c>
      <c r="F23" s="490">
        <v>10551.4</v>
      </c>
      <c r="G23" s="373"/>
    </row>
    <row r="24" spans="1:7" x14ac:dyDescent="0.3">
      <c r="A24" s="456" t="s">
        <v>6756</v>
      </c>
      <c r="B24" s="456" t="s">
        <v>5190</v>
      </c>
      <c r="C24" s="457">
        <v>3</v>
      </c>
      <c r="D24" s="460">
        <v>0</v>
      </c>
      <c r="E24" s="490">
        <v>10042.1</v>
      </c>
      <c r="F24" s="490">
        <v>10042.1</v>
      </c>
      <c r="G24" s="373"/>
    </row>
    <row r="25" spans="1:7" x14ac:dyDescent="0.3">
      <c r="A25" s="456" t="s">
        <v>7115</v>
      </c>
      <c r="B25" s="456" t="s">
        <v>4555</v>
      </c>
      <c r="C25" s="457">
        <v>1</v>
      </c>
      <c r="D25" s="460">
        <v>0</v>
      </c>
      <c r="E25" s="490">
        <v>10042.1</v>
      </c>
      <c r="F25" s="490">
        <v>10042.1</v>
      </c>
      <c r="G25" s="373"/>
    </row>
    <row r="26" spans="1:7" x14ac:dyDescent="0.3">
      <c r="A26" s="456" t="s">
        <v>6772</v>
      </c>
      <c r="B26" s="456" t="s">
        <v>6773</v>
      </c>
      <c r="C26" s="457">
        <v>1</v>
      </c>
      <c r="D26" s="460">
        <v>0</v>
      </c>
      <c r="E26" s="490">
        <v>10042.1</v>
      </c>
      <c r="F26" s="490">
        <v>10042.1</v>
      </c>
      <c r="G26" s="373"/>
    </row>
    <row r="27" spans="1:7" x14ac:dyDescent="0.3">
      <c r="A27" s="456" t="s">
        <v>7116</v>
      </c>
      <c r="B27" s="456" t="s">
        <v>6851</v>
      </c>
      <c r="C27" s="457">
        <v>2</v>
      </c>
      <c r="D27" s="460">
        <v>0</v>
      </c>
      <c r="E27" s="490">
        <v>9108.5</v>
      </c>
      <c r="F27" s="490">
        <v>9108.5</v>
      </c>
      <c r="G27" s="373"/>
    </row>
    <row r="28" spans="1:7" x14ac:dyDescent="0.3">
      <c r="A28" s="456" t="s">
        <v>6893</v>
      </c>
      <c r="B28" s="456" t="s">
        <v>7117</v>
      </c>
      <c r="C28" s="457">
        <v>2</v>
      </c>
      <c r="D28" s="460">
        <v>0</v>
      </c>
      <c r="E28" s="490">
        <v>8364</v>
      </c>
      <c r="F28" s="490">
        <v>8364</v>
      </c>
      <c r="G28" s="373"/>
    </row>
    <row r="29" spans="1:7" x14ac:dyDescent="0.3">
      <c r="A29" s="456" t="s">
        <v>6815</v>
      </c>
      <c r="B29" s="456" t="s">
        <v>6816</v>
      </c>
      <c r="C29" s="457">
        <v>2</v>
      </c>
      <c r="D29" s="460">
        <v>0</v>
      </c>
      <c r="E29" s="490">
        <v>8364</v>
      </c>
      <c r="F29" s="490">
        <v>8364</v>
      </c>
      <c r="G29" s="373"/>
    </row>
    <row r="30" spans="1:7" x14ac:dyDescent="0.3">
      <c r="A30" s="456" t="s">
        <v>7118</v>
      </c>
      <c r="B30" s="456" t="s">
        <v>7119</v>
      </c>
      <c r="C30" s="457">
        <v>1</v>
      </c>
      <c r="D30" s="460">
        <v>0</v>
      </c>
      <c r="E30" s="490">
        <v>8364</v>
      </c>
      <c r="F30" s="490">
        <v>8364</v>
      </c>
      <c r="G30" s="373"/>
    </row>
    <row r="31" spans="1:7" x14ac:dyDescent="0.3">
      <c r="A31" s="456" t="s">
        <v>6818</v>
      </c>
      <c r="B31" s="456" t="s">
        <v>5304</v>
      </c>
      <c r="C31" s="457">
        <v>1</v>
      </c>
      <c r="D31" s="460">
        <v>0</v>
      </c>
      <c r="E31" s="490">
        <v>8364</v>
      </c>
      <c r="F31" s="490">
        <v>8364</v>
      </c>
      <c r="G31" s="373"/>
    </row>
    <row r="32" spans="1:7" ht="15" customHeight="1" x14ac:dyDescent="0.3">
      <c r="A32" s="456" t="s">
        <v>6891</v>
      </c>
      <c r="B32" s="456" t="s">
        <v>6892</v>
      </c>
      <c r="C32" s="457">
        <f>3+1</f>
        <v>4</v>
      </c>
      <c r="D32" s="460">
        <v>0</v>
      </c>
      <c r="E32" s="490">
        <v>8364</v>
      </c>
      <c r="F32" s="490">
        <v>8364</v>
      </c>
      <c r="G32" s="373"/>
    </row>
    <row r="33" spans="1:7" x14ac:dyDescent="0.3">
      <c r="A33" s="456" t="s">
        <v>7120</v>
      </c>
      <c r="B33" s="456" t="s">
        <v>4503</v>
      </c>
      <c r="C33" s="457">
        <v>10</v>
      </c>
      <c r="D33" s="460">
        <v>0</v>
      </c>
      <c r="E33" s="490">
        <v>8364</v>
      </c>
      <c r="F33" s="490">
        <v>8364</v>
      </c>
      <c r="G33" s="373"/>
    </row>
    <row r="34" spans="1:7" x14ac:dyDescent="0.3">
      <c r="A34" s="456" t="s">
        <v>7121</v>
      </c>
      <c r="B34" s="456" t="s">
        <v>4538</v>
      </c>
      <c r="C34" s="457">
        <v>3</v>
      </c>
      <c r="D34" s="460">
        <v>0</v>
      </c>
      <c r="E34" s="490">
        <v>8364</v>
      </c>
      <c r="F34" s="490">
        <v>8364</v>
      </c>
      <c r="G34" s="373"/>
    </row>
    <row r="35" spans="1:7" x14ac:dyDescent="0.3">
      <c r="A35" s="456" t="s">
        <v>7122</v>
      </c>
      <c r="B35" s="456" t="s">
        <v>7123</v>
      </c>
      <c r="C35" s="457">
        <v>5</v>
      </c>
      <c r="D35" s="460">
        <v>0</v>
      </c>
      <c r="E35" s="490">
        <v>26952.3</v>
      </c>
      <c r="F35" s="490">
        <v>26952.3</v>
      </c>
      <c r="G35" s="373"/>
    </row>
    <row r="36" spans="1:7" x14ac:dyDescent="0.3">
      <c r="A36" s="456" t="s">
        <v>7124</v>
      </c>
      <c r="B36" s="456" t="s">
        <v>7125</v>
      </c>
      <c r="C36" s="457">
        <v>8</v>
      </c>
      <c r="D36" s="460">
        <v>0</v>
      </c>
      <c r="E36" s="490">
        <v>18556.75</v>
      </c>
      <c r="F36" s="490">
        <v>18556.75</v>
      </c>
      <c r="G36" s="373"/>
    </row>
    <row r="37" spans="1:7" x14ac:dyDescent="0.3">
      <c r="A37" s="459" t="s">
        <v>7126</v>
      </c>
      <c r="B37" s="456" t="s">
        <v>7127</v>
      </c>
      <c r="C37" s="457">
        <v>0</v>
      </c>
      <c r="D37" s="490">
        <v>48384</v>
      </c>
      <c r="E37" s="490">
        <v>117.71</v>
      </c>
      <c r="F37" s="490">
        <v>117.71</v>
      </c>
      <c r="G37" s="487" t="s">
        <v>5348</v>
      </c>
    </row>
    <row r="38" spans="1:7" x14ac:dyDescent="0.3">
      <c r="A38" s="459" t="s">
        <v>7128</v>
      </c>
      <c r="B38" s="456" t="s">
        <v>7129</v>
      </c>
      <c r="C38" s="457">
        <v>0</v>
      </c>
      <c r="D38" s="490">
        <v>768</v>
      </c>
      <c r="E38" s="490">
        <v>134.22</v>
      </c>
      <c r="F38" s="490">
        <v>134.22</v>
      </c>
      <c r="G38" s="487" t="s">
        <v>5348</v>
      </c>
    </row>
    <row r="39" spans="1:7" x14ac:dyDescent="0.3">
      <c r="A39" s="286"/>
      <c r="B39" s="39" t="s">
        <v>4302</v>
      </c>
      <c r="C39" s="46">
        <f>SUM(C19:C38)</f>
        <v>54</v>
      </c>
      <c r="D39" s="46">
        <f>SUM(D19:D38)</f>
        <v>49152</v>
      </c>
      <c r="E39" s="462"/>
      <c r="F39" s="462"/>
    </row>
    <row r="40" spans="1:7" x14ac:dyDescent="0.3">
      <c r="A40" s="467"/>
      <c r="B40" s="468"/>
      <c r="C40" s="467"/>
      <c r="D40" s="467"/>
      <c r="E40" s="462"/>
      <c r="F40" s="462"/>
    </row>
    <row r="41" spans="1:7" x14ac:dyDescent="0.3">
      <c r="A41" s="660" t="s">
        <v>4234</v>
      </c>
      <c r="B41" s="660" t="s">
        <v>4233</v>
      </c>
      <c r="C41" s="451"/>
      <c r="D41" s="451"/>
      <c r="E41" s="465"/>
      <c r="F41" s="465"/>
    </row>
    <row r="42" spans="1:7" x14ac:dyDescent="0.3">
      <c r="A42" s="55" t="s">
        <v>4303</v>
      </c>
      <c r="B42" s="55" t="s">
        <v>4303</v>
      </c>
      <c r="C42" s="471">
        <v>0</v>
      </c>
      <c r="D42" s="471">
        <v>0</v>
      </c>
      <c r="E42" s="187">
        <v>0</v>
      </c>
      <c r="F42" s="187">
        <v>0</v>
      </c>
    </row>
    <row r="43" spans="1:7" x14ac:dyDescent="0.3">
      <c r="A43" s="286"/>
      <c r="B43" s="39" t="s">
        <v>4304</v>
      </c>
      <c r="C43" s="46">
        <f>SUM(C42)</f>
        <v>0</v>
      </c>
      <c r="D43" s="46">
        <f>SUM(D42)</f>
        <v>0</v>
      </c>
      <c r="E43" s="462"/>
      <c r="F43" s="462"/>
    </row>
    <row r="44" spans="1:7" s="286" customFormat="1" x14ac:dyDescent="0.3">
      <c r="B44" s="442"/>
      <c r="C44" s="443"/>
      <c r="D44" s="47"/>
      <c r="E44" s="47"/>
    </row>
    <row r="45" spans="1:7" s="286" customFormat="1" x14ac:dyDescent="0.3">
      <c r="B45" s="446" t="s">
        <v>4235</v>
      </c>
      <c r="C45" s="447">
        <f>SUM(C39,C16,C43)</f>
        <v>72</v>
      </c>
      <c r="D45" s="447">
        <f>SUM(D39,D16,D43)</f>
        <v>49152</v>
      </c>
      <c r="E45" s="47"/>
    </row>
    <row r="46" spans="1:7" s="286" customFormat="1" x14ac:dyDescent="0.3">
      <c r="B46" s="442"/>
      <c r="C46" s="443"/>
      <c r="D46" s="47"/>
      <c r="E46" s="47"/>
    </row>
    <row r="47" spans="1:7" s="286" customFormat="1" x14ac:dyDescent="0.3">
      <c r="A47" s="50"/>
      <c r="B47" s="50"/>
      <c r="C47" s="472"/>
      <c r="D47" s="287"/>
      <c r="E47" s="287"/>
    </row>
    <row r="48" spans="1:7" x14ac:dyDescent="0.3">
      <c r="A48" s="464"/>
      <c r="B48" s="464"/>
      <c r="C48" s="453"/>
      <c r="D48" s="453"/>
      <c r="E48" s="465"/>
      <c r="F48" s="465"/>
    </row>
    <row r="49" spans="1:7" x14ac:dyDescent="0.3">
      <c r="A49" s="770" t="s">
        <v>4231</v>
      </c>
      <c r="B49" s="771"/>
      <c r="C49" s="453"/>
      <c r="D49" s="453"/>
      <c r="E49" s="465"/>
      <c r="F49" s="465"/>
    </row>
    <row r="50" spans="1:7" x14ac:dyDescent="0.3">
      <c r="A50" s="660" t="s">
        <v>4305</v>
      </c>
      <c r="B50" s="660"/>
      <c r="C50" s="453"/>
      <c r="D50" s="453"/>
      <c r="E50" s="465"/>
      <c r="F50" s="465"/>
    </row>
    <row r="51" spans="1:7" x14ac:dyDescent="0.3">
      <c r="A51" s="491" t="s">
        <v>7126</v>
      </c>
      <c r="B51" s="492" t="s">
        <v>7127</v>
      </c>
      <c r="C51" s="493">
        <v>0</v>
      </c>
      <c r="D51" s="494">
        <v>3000</v>
      </c>
      <c r="E51" s="490">
        <v>117.71</v>
      </c>
      <c r="F51" s="490">
        <v>117.71</v>
      </c>
      <c r="G51" s="487" t="s">
        <v>5348</v>
      </c>
    </row>
    <row r="52" spans="1:7" x14ac:dyDescent="0.3">
      <c r="A52" s="456" t="s">
        <v>7116</v>
      </c>
      <c r="B52" s="456" t="s">
        <v>6851</v>
      </c>
      <c r="C52" s="493">
        <v>1</v>
      </c>
      <c r="D52" s="493">
        <v>0</v>
      </c>
      <c r="E52" s="490">
        <v>9108.5</v>
      </c>
      <c r="F52" s="490">
        <v>9108.5</v>
      </c>
      <c r="G52" s="487"/>
    </row>
    <row r="53" spans="1:7" x14ac:dyDescent="0.3">
      <c r="A53" s="491" t="s">
        <v>7121</v>
      </c>
      <c r="B53" s="492" t="s">
        <v>4538</v>
      </c>
      <c r="C53" s="493">
        <v>3</v>
      </c>
      <c r="D53" s="493">
        <v>0</v>
      </c>
      <c r="E53" s="490">
        <v>8364</v>
      </c>
      <c r="F53" s="490">
        <v>8364</v>
      </c>
      <c r="G53" s="487"/>
    </row>
    <row r="54" spans="1:7" x14ac:dyDescent="0.3">
      <c r="A54" s="286"/>
      <c r="B54" s="39" t="s">
        <v>4306</v>
      </c>
      <c r="C54" s="46">
        <f>SUM(C51:C53)</f>
        <v>4</v>
      </c>
      <c r="D54" s="46">
        <f>SUM(D51:D53)</f>
        <v>3000</v>
      </c>
      <c r="E54" s="462"/>
      <c r="F54" s="462"/>
    </row>
    <row r="55" spans="1:7" ht="42.75" customHeight="1" x14ac:dyDescent="0.3">
      <c r="A55" s="464"/>
      <c r="B55" s="464"/>
      <c r="C55" s="453"/>
      <c r="D55" s="453"/>
      <c r="E55" s="465"/>
      <c r="F55" s="465"/>
    </row>
    <row r="56" spans="1:7" x14ac:dyDescent="0.3">
      <c r="A56" s="774" t="s">
        <v>4237</v>
      </c>
      <c r="B56" s="757"/>
      <c r="C56" s="453"/>
      <c r="D56" s="453"/>
      <c r="E56" s="465"/>
      <c r="F56" s="465"/>
    </row>
    <row r="57" spans="1:7" x14ac:dyDescent="0.3">
      <c r="A57" s="169" t="s">
        <v>4303</v>
      </c>
      <c r="B57" s="495" t="s">
        <v>4303</v>
      </c>
      <c r="C57" s="471">
        <v>0</v>
      </c>
      <c r="D57" s="471">
        <v>0</v>
      </c>
      <c r="E57" s="187">
        <v>0</v>
      </c>
      <c r="F57" s="187">
        <v>0</v>
      </c>
    </row>
    <row r="58" spans="1:7" x14ac:dyDescent="0.3">
      <c r="A58" s="286"/>
      <c r="B58" s="450" t="s">
        <v>4307</v>
      </c>
      <c r="C58" s="46">
        <f>SUM(C57)</f>
        <v>0</v>
      </c>
      <c r="D58" s="46">
        <f>SUM(D57)</f>
        <v>0</v>
      </c>
      <c r="E58" s="462"/>
      <c r="F58" s="462"/>
    </row>
    <row r="60" spans="1:7" x14ac:dyDescent="0.3">
      <c r="A60" s="226" t="s">
        <v>6820</v>
      </c>
    </row>
  </sheetData>
  <mergeCells count="16">
    <mergeCell ref="A56:B56"/>
    <mergeCell ref="A2:G2"/>
    <mergeCell ref="A3:G3"/>
    <mergeCell ref="A4:G4"/>
    <mergeCell ref="A5:G5"/>
    <mergeCell ref="A6:G6"/>
    <mergeCell ref="A8:A9"/>
    <mergeCell ref="B8:B9"/>
    <mergeCell ref="C8:C9"/>
    <mergeCell ref="D8:D9"/>
    <mergeCell ref="E8:F8"/>
    <mergeCell ref="A11:B11"/>
    <mergeCell ref="A18:B18"/>
    <mergeCell ref="A41:B41"/>
    <mergeCell ref="A49:B49"/>
    <mergeCell ref="A50:B5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2AD6-7624-4569-AA00-72AD532C176A}">
  <dimension ref="A2:L48"/>
  <sheetViews>
    <sheetView showGridLines="0" zoomScale="106" zoomScaleNormal="106" workbookViewId="0">
      <selection activeCell="E50" sqref="E50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0.554687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2.109375" style="61" bestFit="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2" s="63" customFormat="1" ht="15.75" customHeight="1" x14ac:dyDescent="0.25">
      <c r="A3" s="669" t="s">
        <v>30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2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2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2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2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2" s="63" customFormat="1" x14ac:dyDescent="0.25">
      <c r="A11" s="42" t="s">
        <v>7108</v>
      </c>
      <c r="B11" s="42" t="s">
        <v>4326</v>
      </c>
      <c r="C11" s="78">
        <v>51720.35</v>
      </c>
      <c r="D11" s="72">
        <v>0</v>
      </c>
      <c r="E11" s="72">
        <v>0</v>
      </c>
      <c r="F11" s="77">
        <v>51720.35</v>
      </c>
      <c r="G11" s="77">
        <v>41376.28</v>
      </c>
      <c r="H11" s="77">
        <v>8620.0583333333325</v>
      </c>
      <c r="I11" s="77">
        <v>68960.46666666666</v>
      </c>
      <c r="J11" s="77">
        <v>0</v>
      </c>
      <c r="K11" s="77">
        <v>118956.80499999999</v>
      </c>
      <c r="L11" s="487"/>
    </row>
    <row r="12" spans="1:12" s="63" customFormat="1" x14ac:dyDescent="0.25">
      <c r="A12" s="42" t="s">
        <v>7109</v>
      </c>
      <c r="B12" s="42" t="s">
        <v>5566</v>
      </c>
      <c r="C12" s="78">
        <v>39989.65</v>
      </c>
      <c r="D12" s="72">
        <v>0</v>
      </c>
      <c r="E12" s="72">
        <v>0</v>
      </c>
      <c r="F12" s="77">
        <v>39989.65</v>
      </c>
      <c r="G12" s="77">
        <v>31991.72</v>
      </c>
      <c r="H12" s="77">
        <v>6664.9416666666675</v>
      </c>
      <c r="I12" s="77">
        <v>53319.53333333334</v>
      </c>
      <c r="J12" s="77">
        <v>0</v>
      </c>
      <c r="K12" s="77">
        <v>91976.195000000007</v>
      </c>
      <c r="L12" s="487"/>
    </row>
    <row r="13" spans="1:12" s="63" customFormat="1" x14ac:dyDescent="0.25">
      <c r="A13" s="42" t="s">
        <v>7110</v>
      </c>
      <c r="B13" s="42" t="s">
        <v>6576</v>
      </c>
      <c r="C13" s="78">
        <v>34562.800000000003</v>
      </c>
      <c r="D13" s="72">
        <v>0</v>
      </c>
      <c r="E13" s="72">
        <v>0</v>
      </c>
      <c r="F13" s="77">
        <v>34562.800000000003</v>
      </c>
      <c r="G13" s="77">
        <v>27650.240000000005</v>
      </c>
      <c r="H13" s="77">
        <v>5760.4666666666672</v>
      </c>
      <c r="I13" s="77">
        <v>46083.733333333337</v>
      </c>
      <c r="J13" s="77">
        <v>0</v>
      </c>
      <c r="K13" s="77">
        <v>79494.44</v>
      </c>
      <c r="L13" s="487"/>
    </row>
    <row r="14" spans="1:12" s="63" customFormat="1" x14ac:dyDescent="0.25">
      <c r="A14" s="42" t="s">
        <v>7111</v>
      </c>
      <c r="B14" s="42" t="s">
        <v>4331</v>
      </c>
      <c r="C14" s="78">
        <v>24503.65</v>
      </c>
      <c r="D14" s="72">
        <v>0</v>
      </c>
      <c r="E14" s="72">
        <v>0</v>
      </c>
      <c r="F14" s="77">
        <v>24503.65</v>
      </c>
      <c r="G14" s="77">
        <v>19602.920000000002</v>
      </c>
      <c r="H14" s="77">
        <v>4083.9416666666671</v>
      </c>
      <c r="I14" s="77">
        <v>32671.533333333336</v>
      </c>
      <c r="J14" s="77">
        <v>0</v>
      </c>
      <c r="K14" s="77">
        <v>56358.395000000004</v>
      </c>
      <c r="L14" s="487"/>
    </row>
    <row r="15" spans="1:12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2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2" s="63" customFormat="1" x14ac:dyDescent="0.25">
      <c r="A17" s="671" t="s">
        <v>4324</v>
      </c>
      <c r="B17" s="671"/>
      <c r="C17" s="671"/>
      <c r="D17" s="76" t="s">
        <v>517</v>
      </c>
      <c r="E17" s="76" t="s">
        <v>517</v>
      </c>
      <c r="F17" s="76" t="s">
        <v>517</v>
      </c>
      <c r="G17" s="76" t="s">
        <v>517</v>
      </c>
      <c r="H17" s="76" t="s">
        <v>517</v>
      </c>
      <c r="I17" s="76" t="s">
        <v>517</v>
      </c>
      <c r="J17" s="76" t="s">
        <v>517</v>
      </c>
      <c r="K17" s="76" t="s">
        <v>517</v>
      </c>
    </row>
    <row r="18" spans="1:12" s="63" customFormat="1" ht="12.75" customHeight="1" x14ac:dyDescent="0.25">
      <c r="A18" s="663" t="s">
        <v>4311</v>
      </c>
      <c r="B18" s="665" t="s">
        <v>4292</v>
      </c>
      <c r="C18" s="666" t="s">
        <v>4312</v>
      </c>
      <c r="D18" s="666" t="s">
        <v>4312</v>
      </c>
      <c r="E18" s="666" t="s">
        <v>4312</v>
      </c>
      <c r="F18" s="666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</row>
    <row r="19" spans="1:12" s="63" customFormat="1" ht="26.4" x14ac:dyDescent="0.25">
      <c r="A19" s="664" t="s">
        <v>4311</v>
      </c>
      <c r="B19" s="666" t="s">
        <v>4314</v>
      </c>
      <c r="C19" s="70" t="s">
        <v>4315</v>
      </c>
      <c r="D19" s="70" t="s">
        <v>4316</v>
      </c>
      <c r="E19" s="70" t="s">
        <v>4317</v>
      </c>
      <c r="F19" s="70" t="s">
        <v>4318</v>
      </c>
      <c r="G19" s="35" t="s">
        <v>4319</v>
      </c>
      <c r="H19" s="35" t="s">
        <v>4320</v>
      </c>
      <c r="I19" s="70" t="s">
        <v>4321</v>
      </c>
      <c r="J19" s="70" t="s">
        <v>4322</v>
      </c>
      <c r="K19" s="71" t="s">
        <v>4318</v>
      </c>
    </row>
    <row r="20" spans="1:12" s="63" customFormat="1" x14ac:dyDescent="0.25">
      <c r="A20" s="89" t="s">
        <v>6763</v>
      </c>
      <c r="B20" s="89" t="s">
        <v>6764</v>
      </c>
      <c r="C20" s="85">
        <v>12246.8</v>
      </c>
      <c r="D20" s="90">
        <v>1670.4</v>
      </c>
      <c r="E20" s="90">
        <v>1566.4</v>
      </c>
      <c r="F20" s="90">
        <v>15483.599999999999</v>
      </c>
      <c r="G20" s="90">
        <v>9797.4399999999987</v>
      </c>
      <c r="H20" s="90">
        <v>2041.1333333333332</v>
      </c>
      <c r="I20" s="90">
        <v>16329.066666666666</v>
      </c>
      <c r="J20" s="90">
        <v>0</v>
      </c>
      <c r="K20" s="90">
        <v>28167.64</v>
      </c>
      <c r="L20" s="487"/>
    </row>
    <row r="21" spans="1:12" s="63" customFormat="1" x14ac:dyDescent="0.25">
      <c r="A21" s="89" t="s">
        <v>6767</v>
      </c>
      <c r="B21" s="89" t="s">
        <v>5358</v>
      </c>
      <c r="C21" s="85">
        <v>11089.45</v>
      </c>
      <c r="D21" s="90">
        <v>1670.4</v>
      </c>
      <c r="E21" s="90">
        <v>1473.24</v>
      </c>
      <c r="F21" s="90">
        <v>14233.09</v>
      </c>
      <c r="G21" s="90">
        <v>8871.5600000000013</v>
      </c>
      <c r="H21" s="90">
        <v>1848.2416666666668</v>
      </c>
      <c r="I21" s="90">
        <v>14785.933333333334</v>
      </c>
      <c r="J21" s="90">
        <v>0</v>
      </c>
      <c r="K21" s="90">
        <v>25505.735000000001</v>
      </c>
      <c r="L21" s="487"/>
    </row>
    <row r="22" spans="1:12" s="63" customFormat="1" x14ac:dyDescent="0.25">
      <c r="A22" s="89" t="s">
        <v>7112</v>
      </c>
      <c r="B22" s="89" t="s">
        <v>7113</v>
      </c>
      <c r="C22" s="85">
        <v>10551.4</v>
      </c>
      <c r="D22" s="90">
        <v>1670.4</v>
      </c>
      <c r="E22" s="90">
        <v>0</v>
      </c>
      <c r="F22" s="90">
        <v>12221.8</v>
      </c>
      <c r="G22" s="90">
        <v>8441.119999999999</v>
      </c>
      <c r="H22" s="90">
        <v>1758.5666666666666</v>
      </c>
      <c r="I22" s="90">
        <v>14068.533333333333</v>
      </c>
      <c r="J22" s="90">
        <v>0</v>
      </c>
      <c r="K22" s="90">
        <v>24268.219999999998</v>
      </c>
      <c r="L22" s="487"/>
    </row>
    <row r="23" spans="1:12" s="63" customFormat="1" x14ac:dyDescent="0.25">
      <c r="A23" s="89" t="s">
        <v>6804</v>
      </c>
      <c r="B23" s="89" t="s">
        <v>6805</v>
      </c>
      <c r="C23" s="85">
        <v>10551.4</v>
      </c>
      <c r="D23" s="90">
        <v>1670.4</v>
      </c>
      <c r="E23" s="90">
        <v>2630.2</v>
      </c>
      <c r="F23" s="90">
        <v>14851.999999999998</v>
      </c>
      <c r="G23" s="90">
        <v>8441.119999999999</v>
      </c>
      <c r="H23" s="90">
        <v>1758.5666666666666</v>
      </c>
      <c r="I23" s="90">
        <v>14068.533333333333</v>
      </c>
      <c r="J23" s="90">
        <v>0</v>
      </c>
      <c r="K23" s="90">
        <v>24268.219999999998</v>
      </c>
      <c r="L23" s="487"/>
    </row>
    <row r="24" spans="1:12" s="63" customFormat="1" x14ac:dyDescent="0.25">
      <c r="A24" s="89" t="s">
        <v>7130</v>
      </c>
      <c r="B24" s="89" t="s">
        <v>4737</v>
      </c>
      <c r="C24" s="85">
        <v>10551.4</v>
      </c>
      <c r="D24" s="90">
        <v>1670.4</v>
      </c>
      <c r="E24" s="90">
        <v>0</v>
      </c>
      <c r="F24" s="90">
        <v>12221.8</v>
      </c>
      <c r="G24" s="90">
        <v>8441.119999999999</v>
      </c>
      <c r="H24" s="90">
        <v>1758.5666666666666</v>
      </c>
      <c r="I24" s="90">
        <v>14068.533333333333</v>
      </c>
      <c r="J24" s="90">
        <v>0</v>
      </c>
      <c r="K24" s="90">
        <v>24268.219999999998</v>
      </c>
      <c r="L24" s="487"/>
    </row>
    <row r="25" spans="1:12" s="63" customFormat="1" x14ac:dyDescent="0.25">
      <c r="A25" s="89" t="s">
        <v>7114</v>
      </c>
      <c r="B25" s="89" t="s">
        <v>4396</v>
      </c>
      <c r="C25" s="85">
        <v>10551.4</v>
      </c>
      <c r="D25" s="90">
        <v>1670.4</v>
      </c>
      <c r="E25" s="90">
        <v>0</v>
      </c>
      <c r="F25" s="90">
        <v>12221.8</v>
      </c>
      <c r="G25" s="90">
        <v>8441.119999999999</v>
      </c>
      <c r="H25" s="90">
        <v>1758.5666666666666</v>
      </c>
      <c r="I25" s="90">
        <v>14068.533333333333</v>
      </c>
      <c r="J25" s="90">
        <v>0</v>
      </c>
      <c r="K25" s="90">
        <v>24268.219999999998</v>
      </c>
      <c r="L25" s="496"/>
    </row>
    <row r="26" spans="1:12" s="63" customFormat="1" x14ac:dyDescent="0.25">
      <c r="A26" s="89" t="s">
        <v>6756</v>
      </c>
      <c r="B26" s="89" t="s">
        <v>5190</v>
      </c>
      <c r="C26" s="85">
        <v>10042.1</v>
      </c>
      <c r="D26" s="90">
        <v>1670.4</v>
      </c>
      <c r="E26" s="90">
        <v>0</v>
      </c>
      <c r="F26" s="90">
        <v>11712.5</v>
      </c>
      <c r="G26" s="90">
        <v>8033.68</v>
      </c>
      <c r="H26" s="90">
        <v>1673.6833333333334</v>
      </c>
      <c r="I26" s="90">
        <v>13389.466666666667</v>
      </c>
      <c r="J26" s="90">
        <v>0</v>
      </c>
      <c r="K26" s="90">
        <v>23096.83</v>
      </c>
      <c r="L26" s="496"/>
    </row>
    <row r="27" spans="1:12" s="63" customFormat="1" x14ac:dyDescent="0.25">
      <c r="A27" s="89" t="s">
        <v>7115</v>
      </c>
      <c r="B27" s="89" t="s">
        <v>4555</v>
      </c>
      <c r="C27" s="85">
        <v>10042.1</v>
      </c>
      <c r="D27" s="90">
        <v>1670.4</v>
      </c>
      <c r="E27" s="90">
        <v>0</v>
      </c>
      <c r="F27" s="90">
        <v>11712.5</v>
      </c>
      <c r="G27" s="90">
        <v>8033.68</v>
      </c>
      <c r="H27" s="90">
        <v>1673.6833333333334</v>
      </c>
      <c r="I27" s="90">
        <v>13389.466666666667</v>
      </c>
      <c r="J27" s="90">
        <v>0</v>
      </c>
      <c r="K27" s="90">
        <v>23096.83</v>
      </c>
      <c r="L27" s="496"/>
    </row>
    <row r="28" spans="1:12" s="63" customFormat="1" x14ac:dyDescent="0.25">
      <c r="A28" s="89" t="s">
        <v>6772</v>
      </c>
      <c r="B28" s="89" t="s">
        <v>6773</v>
      </c>
      <c r="C28" s="85">
        <v>10042.1</v>
      </c>
      <c r="D28" s="90">
        <v>1670.4</v>
      </c>
      <c r="E28" s="90">
        <v>0</v>
      </c>
      <c r="F28" s="90">
        <v>11712.5</v>
      </c>
      <c r="G28" s="90">
        <v>8033.68</v>
      </c>
      <c r="H28" s="90">
        <v>1673.6833333333334</v>
      </c>
      <c r="I28" s="90">
        <v>13389.466666666667</v>
      </c>
      <c r="J28" s="90">
        <v>0</v>
      </c>
      <c r="K28" s="90">
        <v>23096.83</v>
      </c>
      <c r="L28" s="496"/>
    </row>
    <row r="29" spans="1:12" s="63" customFormat="1" x14ac:dyDescent="0.25">
      <c r="A29" s="89" t="s">
        <v>7116</v>
      </c>
      <c r="B29" s="89" t="s">
        <v>6851</v>
      </c>
      <c r="C29" s="85">
        <v>9108.5</v>
      </c>
      <c r="D29" s="90">
        <v>1670.4</v>
      </c>
      <c r="E29" s="90">
        <v>0</v>
      </c>
      <c r="F29" s="90">
        <v>10778.9</v>
      </c>
      <c r="G29" s="90">
        <v>7286.8</v>
      </c>
      <c r="H29" s="90">
        <v>1518.0833333333335</v>
      </c>
      <c r="I29" s="90">
        <v>12144.666666666668</v>
      </c>
      <c r="J29" s="90">
        <v>0</v>
      </c>
      <c r="K29" s="90">
        <v>20949.550000000003</v>
      </c>
      <c r="L29" s="496"/>
    </row>
    <row r="30" spans="1:12" s="63" customFormat="1" x14ac:dyDescent="0.25">
      <c r="A30" s="89" t="s">
        <v>6893</v>
      </c>
      <c r="B30" s="89" t="s">
        <v>7117</v>
      </c>
      <c r="C30" s="85">
        <v>8364</v>
      </c>
      <c r="D30" s="90">
        <v>1670.4</v>
      </c>
      <c r="E30" s="90">
        <v>0</v>
      </c>
      <c r="F30" s="90">
        <v>10034.4</v>
      </c>
      <c r="G30" s="90">
        <v>6691.2000000000007</v>
      </c>
      <c r="H30" s="90">
        <v>1394</v>
      </c>
      <c r="I30" s="90">
        <v>11152</v>
      </c>
      <c r="J30" s="90">
        <v>0</v>
      </c>
      <c r="K30" s="90">
        <v>19237.2</v>
      </c>
      <c r="L30" s="496"/>
    </row>
    <row r="31" spans="1:12" s="63" customFormat="1" x14ac:dyDescent="0.25">
      <c r="A31" s="89" t="s">
        <v>6815</v>
      </c>
      <c r="B31" s="89" t="s">
        <v>6816</v>
      </c>
      <c r="C31" s="85">
        <v>8364</v>
      </c>
      <c r="D31" s="90">
        <v>1670.4</v>
      </c>
      <c r="E31" s="90">
        <v>0</v>
      </c>
      <c r="F31" s="90">
        <v>10034.4</v>
      </c>
      <c r="G31" s="90">
        <v>6691.2000000000007</v>
      </c>
      <c r="H31" s="90">
        <v>1394</v>
      </c>
      <c r="I31" s="90">
        <v>11152</v>
      </c>
      <c r="J31" s="90">
        <v>0</v>
      </c>
      <c r="K31" s="90">
        <v>19237.2</v>
      </c>
      <c r="L31" s="496"/>
    </row>
    <row r="32" spans="1:12" s="63" customFormat="1" x14ac:dyDescent="0.25">
      <c r="A32" s="89" t="s">
        <v>7118</v>
      </c>
      <c r="B32" s="89" t="s">
        <v>7119</v>
      </c>
      <c r="C32" s="85">
        <v>8364</v>
      </c>
      <c r="D32" s="90">
        <v>1670.4</v>
      </c>
      <c r="E32" s="90">
        <v>2000</v>
      </c>
      <c r="F32" s="90">
        <v>12034.4</v>
      </c>
      <c r="G32" s="90">
        <v>6691.2000000000007</v>
      </c>
      <c r="H32" s="90">
        <v>1394</v>
      </c>
      <c r="I32" s="90">
        <v>11152</v>
      </c>
      <c r="J32" s="90">
        <v>0</v>
      </c>
      <c r="K32" s="90">
        <v>19237.2</v>
      </c>
      <c r="L32" s="496"/>
    </row>
    <row r="33" spans="1:12" s="63" customFormat="1" x14ac:dyDescent="0.25">
      <c r="A33" s="89" t="s">
        <v>6818</v>
      </c>
      <c r="B33" s="89" t="s">
        <v>5304</v>
      </c>
      <c r="C33" s="85">
        <v>8364</v>
      </c>
      <c r="D33" s="90">
        <v>1670.4</v>
      </c>
      <c r="E33" s="90">
        <v>0</v>
      </c>
      <c r="F33" s="90">
        <v>10034.4</v>
      </c>
      <c r="G33" s="90">
        <v>6691.2000000000007</v>
      </c>
      <c r="H33" s="90">
        <v>1394</v>
      </c>
      <c r="I33" s="90">
        <v>11152</v>
      </c>
      <c r="J33" s="90">
        <v>0</v>
      </c>
      <c r="K33" s="90">
        <v>19237.2</v>
      </c>
      <c r="L33" s="496"/>
    </row>
    <row r="34" spans="1:12" s="63" customFormat="1" x14ac:dyDescent="0.25">
      <c r="A34" s="89" t="s">
        <v>6891</v>
      </c>
      <c r="B34" s="89" t="s">
        <v>7131</v>
      </c>
      <c r="C34" s="85">
        <v>8364</v>
      </c>
      <c r="D34" s="90">
        <v>1670.4</v>
      </c>
      <c r="E34" s="90">
        <v>0</v>
      </c>
      <c r="F34" s="90">
        <v>10034.4</v>
      </c>
      <c r="G34" s="90">
        <v>6691.2000000000007</v>
      </c>
      <c r="H34" s="90">
        <v>1394</v>
      </c>
      <c r="I34" s="90">
        <v>11152</v>
      </c>
      <c r="J34" s="90">
        <v>0</v>
      </c>
      <c r="K34" s="90">
        <v>19237.2</v>
      </c>
      <c r="L34" s="496"/>
    </row>
    <row r="35" spans="1:12" s="63" customFormat="1" x14ac:dyDescent="0.25">
      <c r="A35" s="89" t="s">
        <v>6812</v>
      </c>
      <c r="B35" s="89" t="s">
        <v>6813</v>
      </c>
      <c r="C35" s="85">
        <v>8364</v>
      </c>
      <c r="D35" s="90">
        <v>1670.4</v>
      </c>
      <c r="E35" s="90">
        <v>0</v>
      </c>
      <c r="F35" s="90">
        <v>10034.4</v>
      </c>
      <c r="G35" s="90">
        <v>6691.2000000000007</v>
      </c>
      <c r="H35" s="90">
        <v>1394</v>
      </c>
      <c r="I35" s="90">
        <v>11152</v>
      </c>
      <c r="J35" s="90">
        <v>0</v>
      </c>
      <c r="K35" s="90">
        <v>19237.2</v>
      </c>
      <c r="L35" s="496"/>
    </row>
    <row r="36" spans="1:12" s="63" customFormat="1" x14ac:dyDescent="0.25">
      <c r="A36" s="89" t="s">
        <v>7132</v>
      </c>
      <c r="B36" s="89" t="s">
        <v>7133</v>
      </c>
      <c r="C36" s="85">
        <v>8364</v>
      </c>
      <c r="D36" s="90">
        <v>1670.4</v>
      </c>
      <c r="E36" s="90">
        <v>0</v>
      </c>
      <c r="F36" s="90">
        <v>10034.4</v>
      </c>
      <c r="G36" s="90">
        <v>6691.2000000000007</v>
      </c>
      <c r="H36" s="90">
        <v>1394</v>
      </c>
      <c r="I36" s="90">
        <v>11152</v>
      </c>
      <c r="J36" s="90">
        <v>0</v>
      </c>
      <c r="K36" s="90">
        <v>19237.2</v>
      </c>
      <c r="L36" s="496"/>
    </row>
    <row r="37" spans="1:12" s="63" customFormat="1" x14ac:dyDescent="0.25">
      <c r="A37" s="89" t="s">
        <v>7120</v>
      </c>
      <c r="B37" s="89" t="s">
        <v>4503</v>
      </c>
      <c r="C37" s="85">
        <v>8364</v>
      </c>
      <c r="D37" s="90">
        <v>1670.4</v>
      </c>
      <c r="E37" s="90">
        <v>0</v>
      </c>
      <c r="F37" s="90">
        <v>10034.4</v>
      </c>
      <c r="G37" s="90">
        <v>6691.2000000000007</v>
      </c>
      <c r="H37" s="90">
        <v>1394</v>
      </c>
      <c r="I37" s="90">
        <v>11152</v>
      </c>
      <c r="J37" s="90">
        <v>0</v>
      </c>
      <c r="K37" s="90">
        <v>19237.2</v>
      </c>
      <c r="L37" s="496"/>
    </row>
    <row r="38" spans="1:12" s="63" customFormat="1" x14ac:dyDescent="0.25">
      <c r="A38" s="89" t="s">
        <v>7121</v>
      </c>
      <c r="B38" s="89" t="s">
        <v>4538</v>
      </c>
      <c r="C38" s="85">
        <v>8364</v>
      </c>
      <c r="D38" s="90">
        <v>1670.4</v>
      </c>
      <c r="E38" s="90">
        <v>0</v>
      </c>
      <c r="F38" s="90">
        <v>10034.4</v>
      </c>
      <c r="G38" s="90">
        <v>6691.2000000000007</v>
      </c>
      <c r="H38" s="90">
        <v>1394</v>
      </c>
      <c r="I38" s="90">
        <v>11152</v>
      </c>
      <c r="J38" s="90">
        <v>0</v>
      </c>
      <c r="K38" s="90">
        <v>19237.2</v>
      </c>
      <c r="L38" s="496"/>
    </row>
    <row r="39" spans="1:12" s="63" customFormat="1" x14ac:dyDescent="0.25">
      <c r="A39" s="89" t="s">
        <v>7122</v>
      </c>
      <c r="B39" s="89" t="s">
        <v>7123</v>
      </c>
      <c r="C39" s="85">
        <v>26952.3</v>
      </c>
      <c r="D39" s="90">
        <v>1670.4</v>
      </c>
      <c r="E39" s="90">
        <v>5456.9</v>
      </c>
      <c r="F39" s="90">
        <v>34079.599999999999</v>
      </c>
      <c r="G39" s="90">
        <v>21561.84</v>
      </c>
      <c r="H39" s="90">
        <v>4492.05</v>
      </c>
      <c r="I39" s="90">
        <v>35936.400000000001</v>
      </c>
      <c r="J39" s="90">
        <v>979.45</v>
      </c>
      <c r="K39" s="90">
        <v>62969.74</v>
      </c>
      <c r="L39" s="496"/>
    </row>
    <row r="40" spans="1:12" s="63" customFormat="1" x14ac:dyDescent="0.25">
      <c r="A40" s="89" t="s">
        <v>7124</v>
      </c>
      <c r="B40" s="89" t="s">
        <v>7125</v>
      </c>
      <c r="C40" s="85">
        <v>18556.75</v>
      </c>
      <c r="D40" s="90">
        <v>1670.4</v>
      </c>
      <c r="E40" s="90">
        <v>3756.45</v>
      </c>
      <c r="F40" s="90">
        <v>23983.600000000002</v>
      </c>
      <c r="G40" s="90">
        <v>14845.399999999998</v>
      </c>
      <c r="H40" s="90">
        <v>3092.7916666666665</v>
      </c>
      <c r="I40" s="90">
        <v>24742.333333333332</v>
      </c>
      <c r="J40" s="90">
        <v>713.55</v>
      </c>
      <c r="K40" s="90">
        <v>43394.074999999997</v>
      </c>
      <c r="L40" s="496"/>
    </row>
    <row r="41" spans="1:12" s="63" customFormat="1" x14ac:dyDescent="0.25">
      <c r="A41" s="89" t="s">
        <v>7126</v>
      </c>
      <c r="B41" s="89" t="s">
        <v>7127</v>
      </c>
      <c r="C41" s="490">
        <v>117.71</v>
      </c>
      <c r="D41" s="90">
        <v>10.4375</v>
      </c>
      <c r="E41" s="90">
        <v>25</v>
      </c>
      <c r="F41" s="90">
        <v>153.14749999999998</v>
      </c>
      <c r="G41" s="90">
        <v>94.168000000000006</v>
      </c>
      <c r="H41" s="90">
        <v>19.618333333333332</v>
      </c>
      <c r="I41" s="90">
        <v>156.94666666666666</v>
      </c>
      <c r="J41" s="90">
        <v>4.6749999999999998</v>
      </c>
      <c r="K41" s="90">
        <v>275.40800000000002</v>
      </c>
      <c r="L41" s="496" t="s">
        <v>5348</v>
      </c>
    </row>
    <row r="42" spans="1:12" s="63" customFormat="1" x14ac:dyDescent="0.25">
      <c r="A42" s="89" t="s">
        <v>7128</v>
      </c>
      <c r="B42" s="89" t="s">
        <v>7129</v>
      </c>
      <c r="C42" s="490">
        <v>134.22</v>
      </c>
      <c r="D42" s="90">
        <v>10.4375</v>
      </c>
      <c r="E42" s="90">
        <v>28.09</v>
      </c>
      <c r="F42" s="90">
        <v>172.7475</v>
      </c>
      <c r="G42" s="90">
        <v>107.376</v>
      </c>
      <c r="H42" s="90">
        <v>22.37</v>
      </c>
      <c r="I42" s="90">
        <v>178.96</v>
      </c>
      <c r="J42" s="90">
        <v>5.0999999999999996</v>
      </c>
      <c r="K42" s="90">
        <v>313.80600000000004</v>
      </c>
      <c r="L42" s="496" t="s">
        <v>5348</v>
      </c>
    </row>
    <row r="43" spans="1:12" s="63" customFormat="1" x14ac:dyDescent="0.25">
      <c r="A43" s="182"/>
      <c r="B43" s="182"/>
    </row>
    <row r="44" spans="1:12" s="63" customFormat="1" x14ac:dyDescent="0.25">
      <c r="A44" s="226" t="s">
        <v>6820</v>
      </c>
      <c r="B44" s="182"/>
    </row>
    <row r="45" spans="1:12" s="63" customFormat="1" x14ac:dyDescent="0.25">
      <c r="A45" s="182"/>
    </row>
    <row r="46" spans="1:12" s="63" customFormat="1" x14ac:dyDescent="0.25">
      <c r="A46" s="478" t="s">
        <v>7134</v>
      </c>
      <c r="B46" s="226"/>
      <c r="C46" s="226"/>
      <c r="D46" s="61"/>
      <c r="E46" s="61"/>
      <c r="G46" s="61"/>
      <c r="H46" s="61"/>
      <c r="I46" s="61"/>
      <c r="J46" s="61"/>
      <c r="K46" s="61"/>
    </row>
    <row r="47" spans="1:12" s="63" customFormat="1" x14ac:dyDescent="0.25">
      <c r="A47" s="69" t="s">
        <v>4311</v>
      </c>
      <c r="B47" s="497" t="s">
        <v>3311</v>
      </c>
      <c r="C47" s="226"/>
      <c r="D47" s="61"/>
      <c r="E47" s="61"/>
      <c r="G47" s="61"/>
      <c r="H47" s="61"/>
      <c r="I47" s="61"/>
      <c r="J47" s="61"/>
      <c r="K47" s="61"/>
    </row>
    <row r="48" spans="1:12" x14ac:dyDescent="0.25">
      <c r="A48" s="483" t="s">
        <v>4303</v>
      </c>
      <c r="B48" s="123" t="s">
        <v>7135</v>
      </c>
      <c r="C48" s="226"/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C877-7301-402F-97C8-AF91E9C1C46F}">
  <dimension ref="A1:FP62"/>
  <sheetViews>
    <sheetView showGridLines="0" showWhiteSpace="0" zoomScale="112" zoomScaleNormal="112" workbookViewId="0">
      <selection activeCell="G28" sqref="G28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8.6640625" style="226" customWidth="1"/>
    <col min="5" max="6" width="20.6640625" style="226" customWidth="1"/>
    <col min="7" max="7" width="1.88671875" style="226" customWidth="1"/>
    <col min="8" max="172" width="11.44140625" style="226"/>
    <col min="173" max="16384" width="11.44140625" style="411"/>
  </cols>
  <sheetData>
    <row r="1" spans="1:7" x14ac:dyDescent="0.3">
      <c r="A1" s="451"/>
      <c r="B1" s="451"/>
      <c r="C1" s="451"/>
      <c r="D1" s="451"/>
      <c r="E1" s="451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33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52"/>
      <c r="B7" s="451"/>
      <c r="C7" s="453"/>
      <c r="D7" s="454"/>
      <c r="E7" s="454"/>
    </row>
    <row r="8" spans="1:7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7" x14ac:dyDescent="0.3">
      <c r="A9" s="758"/>
      <c r="B9" s="758"/>
      <c r="C9" s="758"/>
      <c r="D9" s="758"/>
      <c r="E9" s="758" t="s">
        <v>4295</v>
      </c>
      <c r="F9" s="758" t="s">
        <v>4296</v>
      </c>
    </row>
    <row r="10" spans="1:7" x14ac:dyDescent="0.3">
      <c r="A10" s="758"/>
      <c r="B10" s="758"/>
      <c r="C10" s="758"/>
      <c r="D10" s="758"/>
      <c r="E10" s="758"/>
      <c r="F10" s="758"/>
    </row>
    <row r="12" spans="1:7" x14ac:dyDescent="0.3">
      <c r="A12" s="660" t="s">
        <v>4232</v>
      </c>
      <c r="B12" s="660" t="s">
        <v>4232</v>
      </c>
      <c r="C12" s="455"/>
      <c r="D12" s="453"/>
      <c r="E12" s="454"/>
      <c r="F12" s="454"/>
    </row>
    <row r="13" spans="1:7" s="458" customFormat="1" x14ac:dyDescent="0.3">
      <c r="A13" s="459" t="s">
        <v>7108</v>
      </c>
      <c r="B13" s="459" t="s">
        <v>4326</v>
      </c>
      <c r="C13" s="460">
        <v>1</v>
      </c>
      <c r="D13" s="460">
        <v>0</v>
      </c>
      <c r="E13" s="490">
        <v>62401.760000000002</v>
      </c>
      <c r="F13" s="490">
        <v>62401.760000000002</v>
      </c>
      <c r="G13" s="373"/>
    </row>
    <row r="14" spans="1:7" s="458" customFormat="1" x14ac:dyDescent="0.3">
      <c r="A14" s="456" t="s">
        <v>7109</v>
      </c>
      <c r="B14" s="456" t="s">
        <v>5566</v>
      </c>
      <c r="C14" s="457">
        <v>3</v>
      </c>
      <c r="D14" s="460">
        <v>0</v>
      </c>
      <c r="E14" s="490">
        <v>41699.96</v>
      </c>
      <c r="F14" s="490">
        <v>41699.96</v>
      </c>
      <c r="G14" s="373"/>
    </row>
    <row r="15" spans="1:7" s="458" customFormat="1" x14ac:dyDescent="0.3">
      <c r="A15" s="456" t="s">
        <v>7110</v>
      </c>
      <c r="B15" s="456" t="s">
        <v>6576</v>
      </c>
      <c r="C15" s="457">
        <v>5</v>
      </c>
      <c r="D15" s="460">
        <v>0</v>
      </c>
      <c r="E15" s="490">
        <v>41699.96</v>
      </c>
      <c r="F15" s="490">
        <v>41699.96</v>
      </c>
      <c r="G15" s="373"/>
    </row>
    <row r="16" spans="1:7" s="458" customFormat="1" x14ac:dyDescent="0.3">
      <c r="A16" s="456" t="s">
        <v>7111</v>
      </c>
      <c r="B16" s="456" t="s">
        <v>4331</v>
      </c>
      <c r="C16" s="457">
        <v>11</v>
      </c>
      <c r="D16" s="460">
        <v>0</v>
      </c>
      <c r="E16" s="490">
        <v>29564.7</v>
      </c>
      <c r="F16" s="490">
        <v>29564.7</v>
      </c>
      <c r="G16" s="373"/>
    </row>
    <row r="17" spans="1:7" s="458" customFormat="1" x14ac:dyDescent="0.3">
      <c r="A17" s="461"/>
      <c r="B17" s="39" t="s">
        <v>4299</v>
      </c>
      <c r="C17" s="46">
        <f>SUM(C13:C16)</f>
        <v>20</v>
      </c>
      <c r="D17" s="46">
        <v>0</v>
      </c>
      <c r="E17" s="462"/>
      <c r="F17" s="462"/>
      <c r="G17" s="487"/>
    </row>
    <row r="18" spans="1:7" s="458" customFormat="1" x14ac:dyDescent="0.3">
      <c r="A18" s="464"/>
      <c r="B18" s="464"/>
      <c r="C18" s="453"/>
      <c r="D18" s="453"/>
      <c r="E18" s="465"/>
      <c r="F18" s="465"/>
      <c r="G18" s="487"/>
    </row>
    <row r="19" spans="1:7" s="458" customFormat="1" x14ac:dyDescent="0.3">
      <c r="A19" s="464"/>
      <c r="B19" s="464"/>
      <c r="C19" s="453"/>
      <c r="D19" s="453"/>
      <c r="E19" s="465"/>
      <c r="F19" s="465"/>
      <c r="G19" s="487"/>
    </row>
    <row r="20" spans="1:7" s="458" customFormat="1" x14ac:dyDescent="0.3">
      <c r="A20" s="660" t="s">
        <v>4233</v>
      </c>
      <c r="B20" s="660" t="s">
        <v>4233</v>
      </c>
      <c r="C20" s="453"/>
      <c r="D20" s="453"/>
      <c r="E20" s="465"/>
      <c r="F20" s="465"/>
      <c r="G20" s="487"/>
    </row>
    <row r="21" spans="1:7" x14ac:dyDescent="0.3">
      <c r="A21" s="456" t="s">
        <v>6763</v>
      </c>
      <c r="B21" s="456" t="s">
        <v>6764</v>
      </c>
      <c r="C21" s="457">
        <v>3</v>
      </c>
      <c r="D21" s="457">
        <v>0</v>
      </c>
      <c r="E21" s="490">
        <v>14611.9</v>
      </c>
      <c r="F21" s="490">
        <v>14611.9</v>
      </c>
      <c r="G21" s="373"/>
    </row>
    <row r="22" spans="1:7" x14ac:dyDescent="0.3">
      <c r="A22" s="456" t="s">
        <v>6767</v>
      </c>
      <c r="B22" s="456" t="s">
        <v>5358</v>
      </c>
      <c r="C22" s="457">
        <v>1</v>
      </c>
      <c r="D22" s="457">
        <v>0</v>
      </c>
      <c r="E22" s="490">
        <v>13378.98</v>
      </c>
      <c r="F22" s="490">
        <v>13378.98</v>
      </c>
      <c r="G22" s="373"/>
    </row>
    <row r="23" spans="1:7" x14ac:dyDescent="0.3">
      <c r="A23" s="456" t="s">
        <v>6804</v>
      </c>
      <c r="B23" s="456" t="s">
        <v>6805</v>
      </c>
      <c r="C23" s="457">
        <v>1</v>
      </c>
      <c r="D23" s="457">
        <v>0</v>
      </c>
      <c r="E23" s="490">
        <v>12320.25</v>
      </c>
      <c r="F23" s="490">
        <v>12320.25</v>
      </c>
      <c r="G23" s="373"/>
    </row>
    <row r="24" spans="1:7" x14ac:dyDescent="0.3">
      <c r="A24" s="456" t="s">
        <v>6814</v>
      </c>
      <c r="B24" s="456" t="s">
        <v>4555</v>
      </c>
      <c r="C24" s="457">
        <v>3</v>
      </c>
      <c r="D24" s="457">
        <v>0</v>
      </c>
      <c r="E24" s="490">
        <v>11724.2</v>
      </c>
      <c r="F24" s="490">
        <v>11724.2</v>
      </c>
      <c r="G24" s="373"/>
    </row>
    <row r="25" spans="1:7" x14ac:dyDescent="0.3">
      <c r="A25" s="456" t="s">
        <v>6772</v>
      </c>
      <c r="B25" s="456" t="s">
        <v>6773</v>
      </c>
      <c r="C25" s="457">
        <v>1</v>
      </c>
      <c r="D25" s="457">
        <v>0</v>
      </c>
      <c r="E25" s="490">
        <v>11490.6</v>
      </c>
      <c r="F25" s="490">
        <v>11490.6</v>
      </c>
      <c r="G25" s="373"/>
    </row>
    <row r="26" spans="1:7" x14ac:dyDescent="0.3">
      <c r="A26" s="456" t="s">
        <v>7116</v>
      </c>
      <c r="B26" s="456" t="s">
        <v>6851</v>
      </c>
      <c r="C26" s="457">
        <v>2</v>
      </c>
      <c r="D26" s="457">
        <v>0</v>
      </c>
      <c r="E26" s="490">
        <v>10988.88</v>
      </c>
      <c r="F26" s="490">
        <v>10988.88</v>
      </c>
      <c r="G26" s="373"/>
    </row>
    <row r="27" spans="1:7" ht="18.75" customHeight="1" x14ac:dyDescent="0.3">
      <c r="A27" s="456" t="s">
        <v>6893</v>
      </c>
      <c r="B27" s="456" t="s">
        <v>7117</v>
      </c>
      <c r="C27" s="457">
        <v>2</v>
      </c>
      <c r="D27" s="457">
        <v>0</v>
      </c>
      <c r="E27" s="490">
        <v>9643.17</v>
      </c>
      <c r="F27" s="490">
        <v>9643.17</v>
      </c>
      <c r="G27" s="373"/>
    </row>
    <row r="28" spans="1:7" x14ac:dyDescent="0.3">
      <c r="A28" s="456" t="s">
        <v>6815</v>
      </c>
      <c r="B28" s="456" t="s">
        <v>6816</v>
      </c>
      <c r="C28" s="457">
        <v>5</v>
      </c>
      <c r="D28" s="457">
        <v>0</v>
      </c>
      <c r="E28" s="490">
        <v>9177.5499999999993</v>
      </c>
      <c r="F28" s="490">
        <v>9177.5499999999993</v>
      </c>
      <c r="G28" s="373"/>
    </row>
    <row r="29" spans="1:7" x14ac:dyDescent="0.3">
      <c r="A29" s="456" t="s">
        <v>7136</v>
      </c>
      <c r="B29" s="456" t="s">
        <v>7137</v>
      </c>
      <c r="C29" s="457">
        <v>1</v>
      </c>
      <c r="D29" s="457">
        <v>0</v>
      </c>
      <c r="E29" s="490">
        <v>8723.7000000000007</v>
      </c>
      <c r="F29" s="490">
        <v>8723.7000000000007</v>
      </c>
      <c r="G29" s="373"/>
    </row>
    <row r="30" spans="1:7" x14ac:dyDescent="0.3">
      <c r="A30" s="456" t="s">
        <v>7132</v>
      </c>
      <c r="B30" s="456" t="s">
        <v>5783</v>
      </c>
      <c r="C30" s="457">
        <v>2</v>
      </c>
      <c r="D30" s="457">
        <v>0</v>
      </c>
      <c r="E30" s="490">
        <v>7922.25</v>
      </c>
      <c r="F30" s="490">
        <v>7922.25</v>
      </c>
      <c r="G30" s="373"/>
    </row>
    <row r="31" spans="1:7" x14ac:dyDescent="0.3">
      <c r="A31" s="456" t="s">
        <v>7120</v>
      </c>
      <c r="B31" s="456" t="s">
        <v>4503</v>
      </c>
      <c r="C31" s="457">
        <v>8</v>
      </c>
      <c r="D31" s="457">
        <v>0</v>
      </c>
      <c r="E31" s="490">
        <v>8364</v>
      </c>
      <c r="F31" s="490">
        <v>8364</v>
      </c>
      <c r="G31" s="373"/>
    </row>
    <row r="32" spans="1:7" x14ac:dyDescent="0.3">
      <c r="A32" s="456" t="s">
        <v>7138</v>
      </c>
      <c r="B32" s="456" t="s">
        <v>4415</v>
      </c>
      <c r="C32" s="457">
        <v>1</v>
      </c>
      <c r="D32" s="457">
        <v>0</v>
      </c>
      <c r="E32" s="490">
        <v>8364</v>
      </c>
      <c r="F32" s="490">
        <v>8364</v>
      </c>
      <c r="G32" s="373"/>
    </row>
    <row r="33" spans="1:7" x14ac:dyDescent="0.3">
      <c r="A33" s="456" t="s">
        <v>6810</v>
      </c>
      <c r="B33" s="456" t="s">
        <v>4410</v>
      </c>
      <c r="C33" s="457">
        <v>2</v>
      </c>
      <c r="D33" s="457">
        <v>0</v>
      </c>
      <c r="E33" s="490">
        <v>8364</v>
      </c>
      <c r="F33" s="490">
        <v>8364</v>
      </c>
      <c r="G33" s="373"/>
    </row>
    <row r="34" spans="1:7" x14ac:dyDescent="0.3">
      <c r="A34" s="459" t="s">
        <v>7121</v>
      </c>
      <c r="B34" s="456" t="s">
        <v>4538</v>
      </c>
      <c r="C34" s="457">
        <v>5</v>
      </c>
      <c r="D34" s="457">
        <v>0</v>
      </c>
      <c r="E34" s="490">
        <v>8364</v>
      </c>
      <c r="F34" s="490">
        <v>8364</v>
      </c>
      <c r="G34" s="373"/>
    </row>
    <row r="35" spans="1:7" x14ac:dyDescent="0.3">
      <c r="A35" s="456" t="s">
        <v>7126</v>
      </c>
      <c r="B35" s="456" t="s">
        <v>7139</v>
      </c>
      <c r="C35" s="457">
        <v>0</v>
      </c>
      <c r="D35" s="490">
        <v>67200</v>
      </c>
      <c r="E35" s="490">
        <v>142.57</v>
      </c>
      <c r="F35" s="490">
        <v>142.57</v>
      </c>
      <c r="G35" s="226" t="s">
        <v>5348</v>
      </c>
    </row>
    <row r="36" spans="1:7" x14ac:dyDescent="0.3">
      <c r="A36" s="456" t="s">
        <v>7128</v>
      </c>
      <c r="B36" s="456" t="s">
        <v>7140</v>
      </c>
      <c r="C36" s="457">
        <v>0</v>
      </c>
      <c r="D36" s="490">
        <v>7344</v>
      </c>
      <c r="E36" s="490">
        <v>162.18</v>
      </c>
      <c r="F36" s="490">
        <v>162.18</v>
      </c>
      <c r="G36" s="226" t="s">
        <v>5348</v>
      </c>
    </row>
    <row r="37" spans="1:7" x14ac:dyDescent="0.3">
      <c r="A37" s="456" t="s">
        <v>7124</v>
      </c>
      <c r="B37" s="456" t="s">
        <v>7125</v>
      </c>
      <c r="C37" s="457">
        <v>15</v>
      </c>
      <c r="D37" s="457">
        <v>0</v>
      </c>
      <c r="E37" s="490">
        <v>21455</v>
      </c>
      <c r="F37" s="490">
        <v>21455</v>
      </c>
      <c r="G37" s="373"/>
    </row>
    <row r="38" spans="1:7" x14ac:dyDescent="0.3">
      <c r="A38" s="456" t="s">
        <v>7141</v>
      </c>
      <c r="B38" s="456" t="s">
        <v>7142</v>
      </c>
      <c r="C38" s="457">
        <v>4</v>
      </c>
      <c r="D38" s="457">
        <v>0</v>
      </c>
      <c r="E38" s="490">
        <v>24060.799999999999</v>
      </c>
      <c r="F38" s="490">
        <v>24060.799999999999</v>
      </c>
      <c r="G38" s="373"/>
    </row>
    <row r="39" spans="1:7" x14ac:dyDescent="0.3">
      <c r="A39" s="456" t="s">
        <v>7143</v>
      </c>
      <c r="B39" s="456" t="s">
        <v>7144</v>
      </c>
      <c r="C39" s="457">
        <v>1</v>
      </c>
      <c r="D39" s="457">
        <v>0</v>
      </c>
      <c r="E39" s="490">
        <v>26964.15</v>
      </c>
      <c r="F39" s="490">
        <v>26964.15</v>
      </c>
      <c r="G39" s="373"/>
    </row>
    <row r="40" spans="1:7" x14ac:dyDescent="0.3">
      <c r="A40" s="459" t="s">
        <v>7122</v>
      </c>
      <c r="B40" s="456" t="s">
        <v>7123</v>
      </c>
      <c r="C40" s="457">
        <v>1</v>
      </c>
      <c r="D40" s="457">
        <v>0</v>
      </c>
      <c r="E40" s="490">
        <v>31161.599999999999</v>
      </c>
      <c r="F40" s="490">
        <v>31161.599999999999</v>
      </c>
      <c r="G40" s="373"/>
    </row>
    <row r="41" spans="1:7" x14ac:dyDescent="0.3">
      <c r="A41" s="286"/>
      <c r="B41" s="39" t="s">
        <v>4302</v>
      </c>
      <c r="C41" s="46">
        <f>SUM(C21:C40)</f>
        <v>58</v>
      </c>
      <c r="D41" s="46">
        <f>SUM(D21:D40)</f>
        <v>74544</v>
      </c>
      <c r="E41" s="462"/>
      <c r="F41" s="462"/>
    </row>
    <row r="42" spans="1:7" x14ac:dyDescent="0.3">
      <c r="A42" s="467"/>
      <c r="B42" s="468"/>
      <c r="C42" s="467"/>
      <c r="D42" s="467"/>
      <c r="E42" s="462"/>
      <c r="F42" s="462"/>
    </row>
    <row r="43" spans="1:7" x14ac:dyDescent="0.3">
      <c r="A43" s="467"/>
      <c r="B43" s="468"/>
      <c r="C43" s="467"/>
      <c r="D43" s="467"/>
      <c r="E43" s="462"/>
      <c r="F43" s="462"/>
    </row>
    <row r="44" spans="1:7" x14ac:dyDescent="0.3">
      <c r="A44" s="469" t="s">
        <v>4234</v>
      </c>
      <c r="B44" s="470" t="s">
        <v>4233</v>
      </c>
      <c r="C44" s="451"/>
      <c r="D44" s="451"/>
      <c r="E44" s="465"/>
      <c r="F44" s="465"/>
    </row>
    <row r="45" spans="1:7" x14ac:dyDescent="0.3">
      <c r="A45" s="55" t="s">
        <v>4303</v>
      </c>
      <c r="B45" s="55" t="s">
        <v>4303</v>
      </c>
      <c r="C45" s="471">
        <v>0</v>
      </c>
      <c r="D45" s="471">
        <v>0</v>
      </c>
      <c r="E45" s="187">
        <v>0</v>
      </c>
      <c r="F45" s="187">
        <v>0</v>
      </c>
    </row>
    <row r="46" spans="1:7" x14ac:dyDescent="0.3">
      <c r="A46" s="286"/>
      <c r="B46" s="39" t="s">
        <v>4304</v>
      </c>
      <c r="C46" s="46">
        <v>0</v>
      </c>
      <c r="D46" s="46">
        <v>0</v>
      </c>
      <c r="E46" s="462"/>
      <c r="F46" s="462"/>
    </row>
    <row r="47" spans="1:7" s="286" customFormat="1" ht="7.5" customHeight="1" x14ac:dyDescent="0.3">
      <c r="B47" s="442"/>
      <c r="C47" s="443"/>
      <c r="D47" s="47"/>
      <c r="E47" s="47"/>
    </row>
    <row r="48" spans="1:7" s="286" customFormat="1" x14ac:dyDescent="0.3">
      <c r="B48" s="446" t="s">
        <v>4235</v>
      </c>
      <c r="C48" s="447">
        <f>SUM(C41,C17,C46)</f>
        <v>78</v>
      </c>
      <c r="D48" s="447">
        <f>SUM(D41,D17,D46)</f>
        <v>74544</v>
      </c>
      <c r="E48" s="47"/>
    </row>
    <row r="49" spans="1:6" s="286" customFormat="1" ht="4.5" customHeight="1" x14ac:dyDescent="0.3">
      <c r="B49" s="442"/>
      <c r="C49" s="443"/>
      <c r="D49" s="47"/>
      <c r="E49" s="47"/>
    </row>
    <row r="50" spans="1:6" s="286" customFormat="1" ht="4.5" customHeight="1" x14ac:dyDescent="0.3">
      <c r="B50" s="442"/>
      <c r="C50" s="443"/>
      <c r="D50" s="47"/>
      <c r="E50" s="47"/>
    </row>
    <row r="51" spans="1:6" x14ac:dyDescent="0.3">
      <c r="A51" s="464"/>
      <c r="B51" s="464"/>
      <c r="C51" s="453"/>
      <c r="D51" s="453"/>
      <c r="E51" s="465"/>
      <c r="F51" s="465"/>
    </row>
    <row r="52" spans="1:6" x14ac:dyDescent="0.3">
      <c r="A52" s="770" t="s">
        <v>4231</v>
      </c>
      <c r="B52" s="771"/>
      <c r="C52" s="453"/>
      <c r="D52" s="453"/>
      <c r="E52" s="465"/>
      <c r="F52" s="465"/>
    </row>
    <row r="53" spans="1:6" x14ac:dyDescent="0.3">
      <c r="A53" s="760" t="s">
        <v>4305</v>
      </c>
      <c r="B53" s="760"/>
      <c r="C53" s="453"/>
      <c r="D53" s="453"/>
      <c r="E53" s="465"/>
      <c r="F53" s="465"/>
    </row>
    <row r="54" spans="1:6" x14ac:dyDescent="0.3">
      <c r="A54" s="169" t="s">
        <v>4303</v>
      </c>
      <c r="B54" s="180" t="s">
        <v>5008</v>
      </c>
      <c r="C54" s="498">
        <v>4</v>
      </c>
      <c r="D54" s="498">
        <v>0</v>
      </c>
      <c r="E54" s="187">
        <v>467.7</v>
      </c>
      <c r="F54" s="187">
        <v>8364</v>
      </c>
    </row>
    <row r="55" spans="1:6" x14ac:dyDescent="0.3">
      <c r="A55" s="286"/>
      <c r="B55" s="39" t="s">
        <v>4306</v>
      </c>
      <c r="C55" s="46">
        <f>SUM(C54:C54)</f>
        <v>4</v>
      </c>
      <c r="D55" s="46">
        <v>0</v>
      </c>
      <c r="E55" s="462"/>
      <c r="F55" s="462"/>
    </row>
    <row r="56" spans="1:6" x14ac:dyDescent="0.3">
      <c r="A56" s="286"/>
      <c r="B56" s="499"/>
      <c r="C56" s="500"/>
      <c r="D56" s="500"/>
      <c r="E56" s="462"/>
      <c r="F56" s="462"/>
    </row>
    <row r="57" spans="1:6" x14ac:dyDescent="0.3">
      <c r="A57" s="464"/>
      <c r="B57" s="464"/>
      <c r="C57" s="453"/>
      <c r="D57" s="453"/>
      <c r="E57" s="465"/>
      <c r="F57" s="465"/>
    </row>
    <row r="58" spans="1:6" x14ac:dyDescent="0.3">
      <c r="A58" s="756" t="s">
        <v>4237</v>
      </c>
      <c r="B58" s="757"/>
      <c r="C58" s="453"/>
      <c r="D58" s="453"/>
      <c r="E58" s="465"/>
      <c r="F58" s="465"/>
    </row>
    <row r="59" spans="1:6" x14ac:dyDescent="0.3">
      <c r="A59" s="55" t="s">
        <v>4303</v>
      </c>
      <c r="B59" s="55" t="s">
        <v>4303</v>
      </c>
      <c r="C59" s="471">
        <v>0</v>
      </c>
      <c r="D59" s="471">
        <v>0</v>
      </c>
      <c r="E59" s="187">
        <v>0</v>
      </c>
      <c r="F59" s="187">
        <v>0</v>
      </c>
    </row>
    <row r="60" spans="1:6" x14ac:dyDescent="0.3">
      <c r="A60" s="286"/>
      <c r="B60" s="450" t="s">
        <v>4307</v>
      </c>
      <c r="C60" s="46">
        <f>SUM(C59)</f>
        <v>0</v>
      </c>
      <c r="D60" s="46">
        <v>0</v>
      </c>
      <c r="E60" s="462"/>
      <c r="F60" s="462"/>
    </row>
    <row r="62" spans="1:6" x14ac:dyDescent="0.3">
      <c r="A62" s="226" t="s">
        <v>6820</v>
      </c>
    </row>
  </sheetData>
  <mergeCells count="17">
    <mergeCell ref="A58:B58"/>
    <mergeCell ref="E9:E10"/>
    <mergeCell ref="F9:F10"/>
    <mergeCell ref="A12:B12"/>
    <mergeCell ref="A20:B20"/>
    <mergeCell ref="A52:B52"/>
    <mergeCell ref="A53:B53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C5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4205</v>
      </c>
      <c r="C2" s="637"/>
    </row>
    <row r="3" spans="2:3" x14ac:dyDescent="0.3">
      <c r="B3" s="1" t="s">
        <v>3828</v>
      </c>
      <c r="C3" s="1" t="s">
        <v>53</v>
      </c>
    </row>
    <row r="4" spans="2:3" x14ac:dyDescent="0.3">
      <c r="B4" s="2" t="s">
        <v>3829</v>
      </c>
      <c r="C4" s="4" t="s">
        <v>3830</v>
      </c>
    </row>
    <row r="5" spans="2:3" x14ac:dyDescent="0.3">
      <c r="B5" s="3" t="s">
        <v>52</v>
      </c>
      <c r="C5" s="5" t="s">
        <v>3830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C0EE8-439F-4DCD-9282-2C2D886EB617}">
  <dimension ref="A2:L46"/>
  <sheetViews>
    <sheetView showGridLines="0" zoomScale="106" zoomScaleNormal="106" workbookViewId="0">
      <selection activeCell="I14" sqref="I14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35.554687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2.109375" style="61" bestFit="1" customWidth="1"/>
    <col min="13" max="13" width="7.44140625" style="61" customWidth="1"/>
    <col min="14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5.75" customHeight="1" x14ac:dyDescent="0.25">
      <c r="A3" s="669" t="s">
        <v>33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7108</v>
      </c>
      <c r="B11" s="42" t="s">
        <v>4326</v>
      </c>
      <c r="C11" s="78">
        <v>62401.760000000002</v>
      </c>
      <c r="D11" s="72">
        <v>0</v>
      </c>
      <c r="E11" s="72">
        <v>0</v>
      </c>
      <c r="F11" s="77">
        <v>62401.760000000002</v>
      </c>
      <c r="G11" s="77">
        <v>49921.408000000003</v>
      </c>
      <c r="H11" s="77">
        <v>10400.293333333335</v>
      </c>
      <c r="I11" s="77">
        <v>83202.346666666679</v>
      </c>
      <c r="J11" s="77">
        <v>0</v>
      </c>
      <c r="K11" s="77">
        <v>143524.04800000001</v>
      </c>
    </row>
    <row r="12" spans="1:11" s="63" customFormat="1" x14ac:dyDescent="0.25">
      <c r="A12" s="42" t="s">
        <v>7109</v>
      </c>
      <c r="B12" s="42" t="s">
        <v>7145</v>
      </c>
      <c r="C12" s="78">
        <v>41699.96</v>
      </c>
      <c r="D12" s="72">
        <v>0</v>
      </c>
      <c r="E12" s="72">
        <v>0</v>
      </c>
      <c r="F12" s="77">
        <v>41699.96</v>
      </c>
      <c r="G12" s="77">
        <v>33359.968000000001</v>
      </c>
      <c r="H12" s="77">
        <v>6949.9933333333329</v>
      </c>
      <c r="I12" s="77">
        <v>55599.946666666663</v>
      </c>
      <c r="J12" s="77">
        <v>0</v>
      </c>
      <c r="K12" s="77">
        <v>95909.907999999996</v>
      </c>
    </row>
    <row r="13" spans="1:11" s="63" customFormat="1" x14ac:dyDescent="0.25">
      <c r="A13" s="42" t="s">
        <v>7110</v>
      </c>
      <c r="B13" s="42" t="s">
        <v>6576</v>
      </c>
      <c r="C13" s="78">
        <v>41699.96</v>
      </c>
      <c r="D13" s="72">
        <v>0</v>
      </c>
      <c r="E13" s="72">
        <v>0</v>
      </c>
      <c r="F13" s="77">
        <v>41699.96</v>
      </c>
      <c r="G13" s="77">
        <v>33359.968000000001</v>
      </c>
      <c r="H13" s="77">
        <v>6949.9933333333329</v>
      </c>
      <c r="I13" s="77">
        <v>55599.946666666663</v>
      </c>
      <c r="J13" s="77">
        <v>0</v>
      </c>
      <c r="K13" s="77">
        <v>95909.907999999996</v>
      </c>
    </row>
    <row r="14" spans="1:11" s="63" customFormat="1" x14ac:dyDescent="0.25">
      <c r="A14" s="42" t="s">
        <v>7111</v>
      </c>
      <c r="B14" s="42" t="s">
        <v>4331</v>
      </c>
      <c r="C14" s="78">
        <v>29564.7</v>
      </c>
      <c r="D14" s="72">
        <v>0</v>
      </c>
      <c r="E14" s="72">
        <v>0</v>
      </c>
      <c r="F14" s="77">
        <v>29564.7</v>
      </c>
      <c r="G14" s="77">
        <v>23651.760000000002</v>
      </c>
      <c r="H14" s="77">
        <v>4927.45</v>
      </c>
      <c r="I14" s="77">
        <v>39419.599999999999</v>
      </c>
      <c r="J14" s="77">
        <v>0</v>
      </c>
      <c r="K14" s="77">
        <v>67998.81</v>
      </c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1" s="63" customFormat="1" x14ac:dyDescent="0.25">
      <c r="A17" s="671" t="s">
        <v>4324</v>
      </c>
      <c r="B17" s="671"/>
      <c r="C17" s="671"/>
      <c r="D17" s="76" t="s">
        <v>517</v>
      </c>
      <c r="E17" s="76" t="s">
        <v>517</v>
      </c>
      <c r="F17" s="76" t="s">
        <v>517</v>
      </c>
      <c r="G17" s="76" t="s">
        <v>517</v>
      </c>
      <c r="H17" s="76" t="s">
        <v>517</v>
      </c>
      <c r="I17" s="76" t="s">
        <v>517</v>
      </c>
      <c r="J17" s="76" t="s">
        <v>517</v>
      </c>
      <c r="K17" s="76" t="s">
        <v>517</v>
      </c>
    </row>
    <row r="18" spans="1:11" s="63" customFormat="1" ht="12.75" customHeight="1" x14ac:dyDescent="0.25">
      <c r="A18" s="663" t="s">
        <v>4311</v>
      </c>
      <c r="B18" s="665" t="s">
        <v>4292</v>
      </c>
      <c r="C18" s="666" t="s">
        <v>4312</v>
      </c>
      <c r="D18" s="666" t="s">
        <v>4312</v>
      </c>
      <c r="E18" s="666" t="s">
        <v>4312</v>
      </c>
      <c r="F18" s="666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</row>
    <row r="19" spans="1:11" s="63" customFormat="1" ht="26.4" x14ac:dyDescent="0.25">
      <c r="A19" s="664" t="s">
        <v>4311</v>
      </c>
      <c r="B19" s="666" t="s">
        <v>4314</v>
      </c>
      <c r="C19" s="70" t="s">
        <v>4315</v>
      </c>
      <c r="D19" s="70" t="s">
        <v>4316</v>
      </c>
      <c r="E19" s="70" t="s">
        <v>4317</v>
      </c>
      <c r="F19" s="70" t="s">
        <v>4318</v>
      </c>
      <c r="G19" s="35" t="s">
        <v>4319</v>
      </c>
      <c r="H19" s="35" t="s">
        <v>4320</v>
      </c>
      <c r="I19" s="70" t="s">
        <v>4321</v>
      </c>
      <c r="J19" s="70" t="s">
        <v>4322</v>
      </c>
      <c r="K19" s="71" t="s">
        <v>4318</v>
      </c>
    </row>
    <row r="20" spans="1:11" s="63" customFormat="1" x14ac:dyDescent="0.25">
      <c r="A20" s="89" t="s">
        <v>6763</v>
      </c>
      <c r="B20" s="89" t="s">
        <v>6764</v>
      </c>
      <c r="C20" s="85">
        <v>14611.9</v>
      </c>
      <c r="D20" s="90">
        <v>1670.4</v>
      </c>
      <c r="E20" s="90">
        <v>0</v>
      </c>
      <c r="F20" s="90">
        <v>16282.3</v>
      </c>
      <c r="G20" s="90">
        <v>11689.52</v>
      </c>
      <c r="H20" s="90">
        <v>2435.3166666666666</v>
      </c>
      <c r="I20" s="90">
        <v>19482.533333333333</v>
      </c>
      <c r="J20" s="90">
        <v>0</v>
      </c>
      <c r="K20" s="90">
        <v>33607.369999999995</v>
      </c>
    </row>
    <row r="21" spans="1:11" s="63" customFormat="1" x14ac:dyDescent="0.25">
      <c r="A21" s="89" t="s">
        <v>6767</v>
      </c>
      <c r="B21" s="89" t="s">
        <v>5358</v>
      </c>
      <c r="C21" s="85">
        <v>13378.98</v>
      </c>
      <c r="D21" s="90">
        <v>1670.4</v>
      </c>
      <c r="E21" s="90">
        <v>0</v>
      </c>
      <c r="F21" s="90">
        <v>15049.38</v>
      </c>
      <c r="G21" s="90">
        <v>10703.184000000001</v>
      </c>
      <c r="H21" s="90">
        <v>2229.83</v>
      </c>
      <c r="I21" s="90">
        <v>17838.64</v>
      </c>
      <c r="J21" s="90">
        <v>0</v>
      </c>
      <c r="K21" s="90">
        <v>30771.654000000002</v>
      </c>
    </row>
    <row r="22" spans="1:11" s="63" customFormat="1" x14ac:dyDescent="0.25">
      <c r="A22" s="89" t="s">
        <v>6804</v>
      </c>
      <c r="B22" s="89" t="s">
        <v>6805</v>
      </c>
      <c r="C22" s="85">
        <v>12320.25</v>
      </c>
      <c r="D22" s="90">
        <v>1670.4</v>
      </c>
      <c r="E22" s="90">
        <v>0</v>
      </c>
      <c r="F22" s="90">
        <v>13990.65</v>
      </c>
      <c r="G22" s="90">
        <v>9856.2000000000007</v>
      </c>
      <c r="H22" s="90">
        <v>2053.375</v>
      </c>
      <c r="I22" s="90">
        <v>16427</v>
      </c>
      <c r="J22" s="90">
        <v>0</v>
      </c>
      <c r="K22" s="90">
        <v>28336.575000000001</v>
      </c>
    </row>
    <row r="23" spans="1:11" s="63" customFormat="1" x14ac:dyDescent="0.25">
      <c r="A23" s="89" t="s">
        <v>6814</v>
      </c>
      <c r="B23" s="89" t="s">
        <v>4555</v>
      </c>
      <c r="C23" s="85">
        <v>11724.2</v>
      </c>
      <c r="D23" s="90">
        <v>1670.4</v>
      </c>
      <c r="E23" s="90">
        <v>0</v>
      </c>
      <c r="F23" s="90">
        <v>13394.6</v>
      </c>
      <c r="G23" s="90">
        <v>9379.36</v>
      </c>
      <c r="H23" s="90">
        <v>1954.0333333333333</v>
      </c>
      <c r="I23" s="90">
        <v>15632.266666666666</v>
      </c>
      <c r="J23" s="90">
        <v>0</v>
      </c>
      <c r="K23" s="90">
        <v>26965.66</v>
      </c>
    </row>
    <row r="24" spans="1:11" s="63" customFormat="1" x14ac:dyDescent="0.25">
      <c r="A24" s="89" t="s">
        <v>6772</v>
      </c>
      <c r="B24" s="89" t="s">
        <v>6773</v>
      </c>
      <c r="C24" s="85">
        <v>11490.6</v>
      </c>
      <c r="D24" s="90">
        <v>1670.4</v>
      </c>
      <c r="E24" s="90">
        <v>0</v>
      </c>
      <c r="F24" s="90">
        <v>13161</v>
      </c>
      <c r="G24" s="90">
        <v>9192.4800000000014</v>
      </c>
      <c r="H24" s="90">
        <v>1915.1000000000001</v>
      </c>
      <c r="I24" s="90">
        <v>15320.800000000001</v>
      </c>
      <c r="J24" s="90">
        <v>0</v>
      </c>
      <c r="K24" s="90">
        <v>26428.380000000005</v>
      </c>
    </row>
    <row r="25" spans="1:11" s="63" customFormat="1" x14ac:dyDescent="0.25">
      <c r="A25" s="89" t="s">
        <v>7116</v>
      </c>
      <c r="B25" s="89" t="s">
        <v>6851</v>
      </c>
      <c r="C25" s="85">
        <v>10988.88</v>
      </c>
      <c r="D25" s="90">
        <v>1670.4</v>
      </c>
      <c r="E25" s="90">
        <v>0</v>
      </c>
      <c r="F25" s="90">
        <v>12659.279999999999</v>
      </c>
      <c r="G25" s="90">
        <v>8791.1039999999994</v>
      </c>
      <c r="H25" s="90">
        <v>1831.48</v>
      </c>
      <c r="I25" s="90">
        <v>14651.84</v>
      </c>
      <c r="J25" s="90">
        <v>0</v>
      </c>
      <c r="K25" s="90">
        <v>25274.423999999999</v>
      </c>
    </row>
    <row r="26" spans="1:11" s="63" customFormat="1" x14ac:dyDescent="0.25">
      <c r="A26" s="89" t="s">
        <v>6893</v>
      </c>
      <c r="B26" s="89" t="s">
        <v>7117</v>
      </c>
      <c r="C26" s="85">
        <v>9643.17</v>
      </c>
      <c r="D26" s="90">
        <v>1670.4</v>
      </c>
      <c r="E26" s="90">
        <v>0</v>
      </c>
      <c r="F26" s="90">
        <v>11313.57</v>
      </c>
      <c r="G26" s="90">
        <v>7714.5360000000001</v>
      </c>
      <c r="H26" s="90">
        <v>1607.1950000000002</v>
      </c>
      <c r="I26" s="90">
        <v>12857.560000000001</v>
      </c>
      <c r="J26" s="90">
        <v>0</v>
      </c>
      <c r="K26" s="90">
        <v>22179.291000000001</v>
      </c>
    </row>
    <row r="27" spans="1:11" s="63" customFormat="1" x14ac:dyDescent="0.25">
      <c r="A27" s="89" t="s">
        <v>6815</v>
      </c>
      <c r="B27" s="89" t="s">
        <v>6816</v>
      </c>
      <c r="C27" s="85">
        <v>9177.5499999999993</v>
      </c>
      <c r="D27" s="90">
        <v>1670.4</v>
      </c>
      <c r="E27" s="90">
        <v>0</v>
      </c>
      <c r="F27" s="90">
        <v>10847.949999999999</v>
      </c>
      <c r="G27" s="90">
        <v>7342.0399999999991</v>
      </c>
      <c r="H27" s="90">
        <v>1529.5916666666665</v>
      </c>
      <c r="I27" s="90">
        <v>12236.733333333332</v>
      </c>
      <c r="J27" s="90">
        <v>0</v>
      </c>
      <c r="K27" s="90">
        <v>21108.364999999998</v>
      </c>
    </row>
    <row r="28" spans="1:11" s="63" customFormat="1" x14ac:dyDescent="0.25">
      <c r="A28" s="89" t="s">
        <v>7136</v>
      </c>
      <c r="B28" s="89" t="s">
        <v>7137</v>
      </c>
      <c r="C28" s="85">
        <v>8723.7000000000007</v>
      </c>
      <c r="D28" s="90">
        <v>1670.4</v>
      </c>
      <c r="E28" s="90">
        <v>0</v>
      </c>
      <c r="F28" s="90">
        <v>10394.1</v>
      </c>
      <c r="G28" s="90">
        <v>6978.9600000000009</v>
      </c>
      <c r="H28" s="90">
        <v>1453.95</v>
      </c>
      <c r="I28" s="90">
        <v>11631.6</v>
      </c>
      <c r="J28" s="90">
        <v>0</v>
      </c>
      <c r="K28" s="90">
        <v>20064.510000000002</v>
      </c>
    </row>
    <row r="29" spans="1:11" s="63" customFormat="1" x14ac:dyDescent="0.25">
      <c r="A29" s="89" t="s">
        <v>7132</v>
      </c>
      <c r="B29" s="89" t="s">
        <v>5783</v>
      </c>
      <c r="C29" s="85">
        <v>7922.25</v>
      </c>
      <c r="D29" s="90">
        <v>1670.4</v>
      </c>
      <c r="E29" s="90">
        <v>0</v>
      </c>
      <c r="F29" s="90">
        <v>9592.65</v>
      </c>
      <c r="G29" s="90">
        <v>6337.7999999999993</v>
      </c>
      <c r="H29" s="90">
        <v>1320.375</v>
      </c>
      <c r="I29" s="90">
        <v>10563</v>
      </c>
      <c r="J29" s="90">
        <v>0</v>
      </c>
      <c r="K29" s="90">
        <v>18221.174999999999</v>
      </c>
    </row>
    <row r="30" spans="1:11" s="63" customFormat="1" x14ac:dyDescent="0.25">
      <c r="A30" s="89" t="s">
        <v>7120</v>
      </c>
      <c r="B30" s="89" t="s">
        <v>4503</v>
      </c>
      <c r="C30" s="85">
        <v>8364</v>
      </c>
      <c r="D30" s="90">
        <v>1670.4</v>
      </c>
      <c r="E30" s="90">
        <v>0</v>
      </c>
      <c r="F30" s="90">
        <v>10034.4</v>
      </c>
      <c r="G30" s="90">
        <v>6691.2000000000007</v>
      </c>
      <c r="H30" s="90">
        <v>1394</v>
      </c>
      <c r="I30" s="90">
        <v>11152</v>
      </c>
      <c r="J30" s="90">
        <v>0</v>
      </c>
      <c r="K30" s="90">
        <v>19237.2</v>
      </c>
    </row>
    <row r="31" spans="1:11" s="63" customFormat="1" x14ac:dyDescent="0.25">
      <c r="A31" s="89" t="s">
        <v>7138</v>
      </c>
      <c r="B31" s="89" t="s">
        <v>4415</v>
      </c>
      <c r="C31" s="85">
        <v>8364</v>
      </c>
      <c r="D31" s="90">
        <v>1670.4</v>
      </c>
      <c r="E31" s="90">
        <v>0</v>
      </c>
      <c r="F31" s="90">
        <v>10034.4</v>
      </c>
      <c r="G31" s="90">
        <v>6691.2000000000007</v>
      </c>
      <c r="H31" s="90">
        <v>1394</v>
      </c>
      <c r="I31" s="90">
        <v>11152</v>
      </c>
      <c r="J31" s="90">
        <v>0</v>
      </c>
      <c r="K31" s="90">
        <v>19237.2</v>
      </c>
    </row>
    <row r="32" spans="1:11" s="63" customFormat="1" x14ac:dyDescent="0.25">
      <c r="A32" s="89" t="s">
        <v>6810</v>
      </c>
      <c r="B32" s="89" t="s">
        <v>4410</v>
      </c>
      <c r="C32" s="85">
        <v>8364</v>
      </c>
      <c r="D32" s="90">
        <v>1670.4</v>
      </c>
      <c r="E32" s="90">
        <v>0</v>
      </c>
      <c r="F32" s="90">
        <v>10034.4</v>
      </c>
      <c r="G32" s="90">
        <v>6691.2000000000007</v>
      </c>
      <c r="H32" s="90">
        <v>1394</v>
      </c>
      <c r="I32" s="90">
        <v>11152</v>
      </c>
      <c r="J32" s="90">
        <v>0</v>
      </c>
      <c r="K32" s="90">
        <v>19237.2</v>
      </c>
    </row>
    <row r="33" spans="1:12" s="63" customFormat="1" x14ac:dyDescent="0.25">
      <c r="A33" s="89" t="s">
        <v>7121</v>
      </c>
      <c r="B33" s="89" t="s">
        <v>4538</v>
      </c>
      <c r="C33" s="85">
        <v>8364</v>
      </c>
      <c r="D33" s="90">
        <v>1670.4</v>
      </c>
      <c r="E33" s="90">
        <v>0</v>
      </c>
      <c r="F33" s="90">
        <v>10034.4</v>
      </c>
      <c r="G33" s="90">
        <v>6691.2000000000007</v>
      </c>
      <c r="H33" s="90">
        <v>1394</v>
      </c>
      <c r="I33" s="90">
        <v>11152</v>
      </c>
      <c r="J33" s="90">
        <v>0</v>
      </c>
      <c r="K33" s="90">
        <v>19237.2</v>
      </c>
    </row>
    <row r="34" spans="1:12" s="63" customFormat="1" x14ac:dyDescent="0.25">
      <c r="A34" s="89" t="s">
        <v>7126</v>
      </c>
      <c r="B34" s="89" t="s">
        <v>7139</v>
      </c>
      <c r="C34" s="85">
        <v>142.57</v>
      </c>
      <c r="D34" s="90">
        <v>10.41</v>
      </c>
      <c r="E34" s="90">
        <v>0</v>
      </c>
      <c r="F34" s="90">
        <v>152.97999999999999</v>
      </c>
      <c r="G34" s="90">
        <v>114.05600000000001</v>
      </c>
      <c r="H34" s="90">
        <v>23.761666666666667</v>
      </c>
      <c r="I34" s="90">
        <v>190.09333333333333</v>
      </c>
      <c r="J34" s="90">
        <v>6.24</v>
      </c>
      <c r="K34" s="90">
        <v>334.15100000000001</v>
      </c>
      <c r="L34" s="63" t="s">
        <v>5348</v>
      </c>
    </row>
    <row r="35" spans="1:12" s="63" customFormat="1" x14ac:dyDescent="0.25">
      <c r="A35" s="89" t="s">
        <v>7128</v>
      </c>
      <c r="B35" s="89" t="s">
        <v>7140</v>
      </c>
      <c r="C35" s="85">
        <v>162.18</v>
      </c>
      <c r="D35" s="90">
        <v>10.4</v>
      </c>
      <c r="E35" s="90">
        <v>0</v>
      </c>
      <c r="F35" s="90">
        <v>172.58</v>
      </c>
      <c r="G35" s="90">
        <v>129.74400000000003</v>
      </c>
      <c r="H35" s="90">
        <v>27.03</v>
      </c>
      <c r="I35" s="90">
        <v>216.24</v>
      </c>
      <c r="J35" s="90">
        <v>6.24</v>
      </c>
      <c r="K35" s="90">
        <v>379.25400000000002</v>
      </c>
      <c r="L35" s="63" t="s">
        <v>5348</v>
      </c>
    </row>
    <row r="36" spans="1:12" s="63" customFormat="1" x14ac:dyDescent="0.25">
      <c r="A36" s="89" t="s">
        <v>7124</v>
      </c>
      <c r="B36" s="89" t="s">
        <v>7125</v>
      </c>
      <c r="C36" s="85">
        <v>21455</v>
      </c>
      <c r="D36" s="90">
        <v>1670.4</v>
      </c>
      <c r="E36" s="90">
        <v>0</v>
      </c>
      <c r="F36" s="90">
        <v>23125.4</v>
      </c>
      <c r="G36" s="90">
        <v>17164</v>
      </c>
      <c r="H36" s="90">
        <v>3575.833333333333</v>
      </c>
      <c r="I36" s="90">
        <v>28606.666666666664</v>
      </c>
      <c r="J36" s="90">
        <v>0</v>
      </c>
      <c r="K36" s="90">
        <v>49346.5</v>
      </c>
    </row>
    <row r="37" spans="1:12" s="63" customFormat="1" x14ac:dyDescent="0.25">
      <c r="A37" s="89" t="s">
        <v>7141</v>
      </c>
      <c r="B37" s="89" t="s">
        <v>7142</v>
      </c>
      <c r="C37" s="85">
        <v>24060.799999999999</v>
      </c>
      <c r="D37" s="90">
        <v>1670.4</v>
      </c>
      <c r="E37" s="90">
        <v>0</v>
      </c>
      <c r="F37" s="90">
        <v>25731.200000000001</v>
      </c>
      <c r="G37" s="90">
        <v>19248.64</v>
      </c>
      <c r="H37" s="90">
        <v>4010.1333333333332</v>
      </c>
      <c r="I37" s="90">
        <v>32081.066666666666</v>
      </c>
      <c r="J37" s="90">
        <v>0</v>
      </c>
      <c r="K37" s="90">
        <v>55339.839999999997</v>
      </c>
    </row>
    <row r="38" spans="1:12" s="63" customFormat="1" x14ac:dyDescent="0.25">
      <c r="A38" s="89" t="s">
        <v>7143</v>
      </c>
      <c r="B38" s="89" t="s">
        <v>7144</v>
      </c>
      <c r="C38" s="85">
        <v>26964.15</v>
      </c>
      <c r="D38" s="90">
        <v>1670.4</v>
      </c>
      <c r="E38" s="90">
        <v>0</v>
      </c>
      <c r="F38" s="90">
        <v>28634.550000000003</v>
      </c>
      <c r="G38" s="90">
        <v>21571.32</v>
      </c>
      <c r="H38" s="90">
        <v>4494.0250000000005</v>
      </c>
      <c r="I38" s="90">
        <v>35952.200000000004</v>
      </c>
      <c r="J38" s="90">
        <v>0</v>
      </c>
      <c r="K38" s="90">
        <v>62017.545000000006</v>
      </c>
    </row>
    <row r="39" spans="1:12" s="63" customFormat="1" x14ac:dyDescent="0.25">
      <c r="A39" s="89" t="s">
        <v>7122</v>
      </c>
      <c r="B39" s="89" t="s">
        <v>7123</v>
      </c>
      <c r="C39" s="85">
        <v>31161.599999999999</v>
      </c>
      <c r="D39" s="90">
        <v>1670.4</v>
      </c>
      <c r="E39" s="90">
        <v>0</v>
      </c>
      <c r="F39" s="90">
        <v>32832</v>
      </c>
      <c r="G39" s="90">
        <v>24929.279999999999</v>
      </c>
      <c r="H39" s="90">
        <v>5193.6000000000004</v>
      </c>
      <c r="I39" s="90">
        <v>41548.800000000003</v>
      </c>
      <c r="J39" s="90">
        <v>0</v>
      </c>
      <c r="K39" s="90">
        <v>71671.679999999993</v>
      </c>
    </row>
    <row r="40" spans="1:12" s="63" customFormat="1" x14ac:dyDescent="0.25">
      <c r="A40" s="182"/>
      <c r="B40" s="182"/>
      <c r="C40" s="61"/>
      <c r="D40" s="61"/>
      <c r="E40" s="61"/>
      <c r="F40" s="61"/>
      <c r="G40" s="61"/>
      <c r="H40" s="61"/>
      <c r="I40" s="61"/>
      <c r="J40" s="61"/>
      <c r="K40" s="61"/>
      <c r="L40" s="61"/>
    </row>
    <row r="41" spans="1:12" s="63" customFormat="1" x14ac:dyDescent="0.25">
      <c r="A41" s="226" t="s">
        <v>6820</v>
      </c>
      <c r="B41" s="182"/>
      <c r="C41" s="61"/>
      <c r="D41" s="501"/>
      <c r="E41" s="61"/>
      <c r="F41" s="61"/>
      <c r="G41" s="61"/>
      <c r="H41" s="61"/>
      <c r="I41" s="61"/>
      <c r="J41" s="61"/>
      <c r="K41" s="61"/>
      <c r="L41" s="61"/>
    </row>
    <row r="42" spans="1:12" s="63" customFormat="1" x14ac:dyDescent="0.25">
      <c r="A42" s="182"/>
      <c r="C42" s="61"/>
      <c r="D42" s="61"/>
      <c r="E42" s="61"/>
      <c r="F42" s="61"/>
      <c r="G42" s="61"/>
      <c r="H42" s="61"/>
      <c r="I42" s="61"/>
      <c r="J42" s="61"/>
      <c r="K42" s="61"/>
      <c r="L42" s="61"/>
    </row>
    <row r="43" spans="1:12" s="63" customFormat="1" x14ac:dyDescent="0.25">
      <c r="A43" s="478" t="s">
        <v>7134</v>
      </c>
      <c r="B43" s="226"/>
      <c r="C43" s="61"/>
      <c r="D43" s="61"/>
      <c r="E43" s="61"/>
      <c r="F43" s="61"/>
      <c r="G43" s="61"/>
      <c r="H43" s="61"/>
      <c r="I43" s="61"/>
      <c r="J43" s="61"/>
      <c r="K43" s="61"/>
      <c r="L43" s="61"/>
    </row>
    <row r="44" spans="1:12" s="63" customFormat="1" x14ac:dyDescent="0.25">
      <c r="A44" s="69" t="s">
        <v>4311</v>
      </c>
      <c r="B44" s="497" t="s">
        <v>3311</v>
      </c>
      <c r="C44" s="61"/>
      <c r="D44" s="61"/>
      <c r="E44" s="61"/>
      <c r="G44" s="61"/>
      <c r="H44" s="61"/>
      <c r="I44" s="61"/>
      <c r="J44" s="61"/>
      <c r="K44" s="61"/>
    </row>
    <row r="45" spans="1:12" s="63" customFormat="1" x14ac:dyDescent="0.25">
      <c r="A45" s="483" t="s">
        <v>4303</v>
      </c>
      <c r="B45" s="123" t="s">
        <v>7135</v>
      </c>
      <c r="C45" s="61"/>
      <c r="D45" s="61"/>
      <c r="E45" s="61"/>
      <c r="G45" s="61"/>
      <c r="H45" s="61"/>
      <c r="I45" s="61"/>
      <c r="J45" s="61"/>
      <c r="K45" s="61"/>
    </row>
    <row r="46" spans="1:12" x14ac:dyDescent="0.25">
      <c r="A46" s="483" t="s">
        <v>4303</v>
      </c>
      <c r="B46" s="123" t="s">
        <v>7146</v>
      </c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11557-494A-4AB8-86C8-3CA98F29DA96}">
  <dimension ref="A1:EQ66"/>
  <sheetViews>
    <sheetView showGridLines="0" zoomScale="93" zoomScaleNormal="93" workbookViewId="0">
      <selection activeCell="H24" sqref="H24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423" customWidth="1"/>
    <col min="4" max="4" width="28.6640625" style="423" customWidth="1"/>
    <col min="5" max="6" width="20.6640625" style="423" customWidth="1"/>
    <col min="7" max="7" width="1.88671875" style="226" customWidth="1"/>
    <col min="8" max="147" width="11.44140625" style="226"/>
    <col min="148" max="16384" width="11.44140625" style="411"/>
  </cols>
  <sheetData>
    <row r="1" spans="1:7" x14ac:dyDescent="0.3">
      <c r="A1" s="360"/>
      <c r="B1" s="360"/>
      <c r="C1" s="422"/>
      <c r="D1" s="422"/>
      <c r="E1" s="422"/>
      <c r="G1" s="423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7147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360"/>
      <c r="C7" s="426"/>
      <c r="D7" s="426"/>
      <c r="E7" s="426"/>
      <c r="G7" s="423"/>
    </row>
    <row r="8" spans="1:7" ht="13.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x14ac:dyDescent="0.3">
      <c r="A9" s="758"/>
      <c r="B9" s="758"/>
      <c r="C9" s="759"/>
      <c r="D9" s="759"/>
      <c r="E9" s="759" t="s">
        <v>4295</v>
      </c>
      <c r="F9" s="759" t="s">
        <v>4296</v>
      </c>
    </row>
    <row r="10" spans="1:7" x14ac:dyDescent="0.3">
      <c r="A10" s="758"/>
      <c r="B10" s="758"/>
      <c r="C10" s="759"/>
      <c r="D10" s="759"/>
      <c r="E10" s="759"/>
      <c r="F10" s="759"/>
    </row>
    <row r="11" spans="1:7" x14ac:dyDescent="0.3">
      <c r="G11" s="423"/>
    </row>
    <row r="12" spans="1:7" x14ac:dyDescent="0.3">
      <c r="A12" s="760" t="s">
        <v>4232</v>
      </c>
      <c r="B12" s="760" t="s">
        <v>4232</v>
      </c>
      <c r="C12" s="429"/>
      <c r="D12" s="426"/>
      <c r="E12" s="426"/>
      <c r="F12" s="426"/>
      <c r="G12" s="426"/>
    </row>
    <row r="13" spans="1:7" s="379" customFormat="1" x14ac:dyDescent="0.3">
      <c r="A13" s="199" t="s">
        <v>7108</v>
      </c>
      <c r="B13" s="199" t="s">
        <v>4326</v>
      </c>
      <c r="C13" s="85">
        <v>1</v>
      </c>
      <c r="D13" s="430">
        <v>0</v>
      </c>
      <c r="E13" s="502">
        <v>60388.95</v>
      </c>
      <c r="F13" s="502">
        <v>60388.95</v>
      </c>
      <c r="G13" s="503"/>
    </row>
    <row r="14" spans="1:7" s="379" customFormat="1" x14ac:dyDescent="0.3">
      <c r="A14" s="199" t="s">
        <v>7109</v>
      </c>
      <c r="B14" s="199" t="s">
        <v>5566</v>
      </c>
      <c r="C14" s="85">
        <v>3</v>
      </c>
      <c r="D14" s="430">
        <v>0</v>
      </c>
      <c r="E14" s="502">
        <v>46687.15</v>
      </c>
      <c r="F14" s="502">
        <v>46687.15</v>
      </c>
      <c r="G14" s="503"/>
    </row>
    <row r="15" spans="1:7" s="379" customFormat="1" x14ac:dyDescent="0.3">
      <c r="A15" s="199" t="s">
        <v>7110</v>
      </c>
      <c r="B15" s="199" t="s">
        <v>6576</v>
      </c>
      <c r="C15" s="85">
        <v>2</v>
      </c>
      <c r="D15" s="430">
        <v>0</v>
      </c>
      <c r="E15" s="502">
        <v>40354.85</v>
      </c>
      <c r="F15" s="502">
        <v>40354.85</v>
      </c>
      <c r="G15" s="503"/>
    </row>
    <row r="16" spans="1:7" s="379" customFormat="1" x14ac:dyDescent="0.3">
      <c r="A16" s="199" t="s">
        <v>7111</v>
      </c>
      <c r="B16" s="199" t="s">
        <v>4331</v>
      </c>
      <c r="C16" s="85">
        <v>12</v>
      </c>
      <c r="D16" s="430">
        <v>0</v>
      </c>
      <c r="E16" s="502">
        <v>28611</v>
      </c>
      <c r="F16" s="502">
        <v>28611</v>
      </c>
      <c r="G16" s="503"/>
    </row>
    <row r="17" spans="1:7" s="379" customFormat="1" x14ac:dyDescent="0.3">
      <c r="A17" s="199" t="s">
        <v>6763</v>
      </c>
      <c r="B17" s="199" t="s">
        <v>6764</v>
      </c>
      <c r="C17" s="85">
        <v>2</v>
      </c>
      <c r="D17" s="430">
        <v>0</v>
      </c>
      <c r="E17" s="502">
        <v>14300.15</v>
      </c>
      <c r="F17" s="502">
        <v>14300.15</v>
      </c>
      <c r="G17" s="503"/>
    </row>
    <row r="18" spans="1:7" s="379" customFormat="1" x14ac:dyDescent="0.3">
      <c r="A18" s="199" t="s">
        <v>6767</v>
      </c>
      <c r="B18" s="199" t="s">
        <v>5358</v>
      </c>
      <c r="C18" s="85">
        <v>4</v>
      </c>
      <c r="D18" s="430">
        <v>0</v>
      </c>
      <c r="E18" s="502">
        <v>12947.6</v>
      </c>
      <c r="F18" s="502">
        <v>12947.6</v>
      </c>
      <c r="G18" s="503"/>
    </row>
    <row r="19" spans="1:7" s="379" customFormat="1" x14ac:dyDescent="0.3">
      <c r="A19" s="199" t="s">
        <v>7112</v>
      </c>
      <c r="B19" s="199" t="s">
        <v>7113</v>
      </c>
      <c r="C19" s="85">
        <v>1</v>
      </c>
      <c r="D19" s="430">
        <v>0</v>
      </c>
      <c r="E19" s="502">
        <v>12320.25</v>
      </c>
      <c r="F19" s="502">
        <v>12320.25</v>
      </c>
      <c r="G19" s="503"/>
    </row>
    <row r="20" spans="1:7" s="379" customFormat="1" x14ac:dyDescent="0.3">
      <c r="A20" s="199" t="s">
        <v>6804</v>
      </c>
      <c r="B20" s="199" t="s">
        <v>6805</v>
      </c>
      <c r="C20" s="85">
        <v>1</v>
      </c>
      <c r="D20" s="430">
        <v>0</v>
      </c>
      <c r="E20" s="502">
        <v>12320.25</v>
      </c>
      <c r="F20" s="502">
        <v>12320.25</v>
      </c>
      <c r="G20" s="503"/>
    </row>
    <row r="21" spans="1:7" s="379" customFormat="1" x14ac:dyDescent="0.3">
      <c r="A21" s="199" t="s">
        <v>7130</v>
      </c>
      <c r="B21" s="199" t="s">
        <v>4737</v>
      </c>
      <c r="C21" s="85">
        <v>2</v>
      </c>
      <c r="D21" s="430">
        <v>0</v>
      </c>
      <c r="E21" s="502">
        <v>12320.25</v>
      </c>
      <c r="F21" s="502">
        <v>12320.25</v>
      </c>
      <c r="G21" s="503"/>
    </row>
    <row r="22" spans="1:7" s="379" customFormat="1" x14ac:dyDescent="0.3">
      <c r="A22" s="199" t="s">
        <v>7114</v>
      </c>
      <c r="B22" s="199" t="s">
        <v>4396</v>
      </c>
      <c r="C22" s="85">
        <v>2</v>
      </c>
      <c r="D22" s="430">
        <v>0</v>
      </c>
      <c r="E22" s="502">
        <v>12320.25</v>
      </c>
      <c r="F22" s="502">
        <v>12320.25</v>
      </c>
      <c r="G22" s="503"/>
    </row>
    <row r="23" spans="1:7" s="379" customFormat="1" x14ac:dyDescent="0.3">
      <c r="A23" s="199" t="s">
        <v>6756</v>
      </c>
      <c r="B23" s="199" t="s">
        <v>5190</v>
      </c>
      <c r="C23" s="85">
        <v>3</v>
      </c>
      <c r="D23" s="430">
        <v>0</v>
      </c>
      <c r="E23" s="502">
        <v>11724.2</v>
      </c>
      <c r="F23" s="502">
        <v>11724.2</v>
      </c>
      <c r="G23" s="503"/>
    </row>
    <row r="24" spans="1:7" s="379" customFormat="1" x14ac:dyDescent="0.3">
      <c r="A24" s="199" t="s">
        <v>6814</v>
      </c>
      <c r="B24" s="199" t="s">
        <v>4555</v>
      </c>
      <c r="C24" s="85">
        <v>2</v>
      </c>
      <c r="D24" s="430">
        <v>0</v>
      </c>
      <c r="E24" s="502">
        <v>11724.2</v>
      </c>
      <c r="F24" s="502">
        <v>11724.2</v>
      </c>
      <c r="G24" s="503"/>
    </row>
    <row r="25" spans="1:7" s="379" customFormat="1" x14ac:dyDescent="0.3">
      <c r="A25" s="199" t="s">
        <v>6772</v>
      </c>
      <c r="B25" s="199" t="s">
        <v>7148</v>
      </c>
      <c r="C25" s="85">
        <v>1</v>
      </c>
      <c r="D25" s="430">
        <v>0</v>
      </c>
      <c r="E25" s="502">
        <v>11724.2</v>
      </c>
      <c r="F25" s="502">
        <v>11724.2</v>
      </c>
      <c r="G25" s="503"/>
    </row>
    <row r="26" spans="1:7" s="379" customFormat="1" x14ac:dyDescent="0.3">
      <c r="A26" s="199" t="s">
        <v>7116</v>
      </c>
      <c r="B26" s="199" t="s">
        <v>6851</v>
      </c>
      <c r="C26" s="85">
        <v>3</v>
      </c>
      <c r="D26" s="430">
        <v>0</v>
      </c>
      <c r="E26" s="502">
        <v>10634.45</v>
      </c>
      <c r="F26" s="502">
        <v>10634.45</v>
      </c>
      <c r="G26" s="503"/>
    </row>
    <row r="27" spans="1:7" s="379" customFormat="1" x14ac:dyDescent="0.3">
      <c r="A27" s="199" t="s">
        <v>6815</v>
      </c>
      <c r="B27" s="199" t="s">
        <v>6816</v>
      </c>
      <c r="C27" s="85">
        <v>3</v>
      </c>
      <c r="D27" s="430">
        <v>0</v>
      </c>
      <c r="E27" s="502">
        <v>9164.4500000000007</v>
      </c>
      <c r="F27" s="502">
        <v>9164.4500000000007</v>
      </c>
      <c r="G27" s="503"/>
    </row>
    <row r="28" spans="1:7" s="379" customFormat="1" x14ac:dyDescent="0.3">
      <c r="A28" s="199" t="s">
        <v>7118</v>
      </c>
      <c r="B28" s="199" t="s">
        <v>7119</v>
      </c>
      <c r="C28" s="85">
        <v>1</v>
      </c>
      <c r="D28" s="430">
        <v>0</v>
      </c>
      <c r="E28" s="502">
        <v>9164.4500000000007</v>
      </c>
      <c r="F28" s="502">
        <v>9164.4500000000007</v>
      </c>
      <c r="G28" s="503"/>
    </row>
    <row r="29" spans="1:7" s="379" customFormat="1" x14ac:dyDescent="0.3">
      <c r="A29" s="199" t="s">
        <v>7136</v>
      </c>
      <c r="B29" s="199" t="s">
        <v>7137</v>
      </c>
      <c r="C29" s="85">
        <v>1</v>
      </c>
      <c r="D29" s="430">
        <v>0</v>
      </c>
      <c r="E29" s="502">
        <v>9164.4500000000007</v>
      </c>
      <c r="F29" s="502">
        <v>9164.4500000000007</v>
      </c>
      <c r="G29" s="503"/>
    </row>
    <row r="30" spans="1:7" s="379" customFormat="1" x14ac:dyDescent="0.3">
      <c r="A30" s="199" t="s">
        <v>6818</v>
      </c>
      <c r="B30" s="199" t="s">
        <v>5304</v>
      </c>
      <c r="C30" s="85">
        <v>4</v>
      </c>
      <c r="D30" s="430">
        <v>0</v>
      </c>
      <c r="E30" s="502">
        <v>8723.7000000000007</v>
      </c>
      <c r="F30" s="502">
        <v>8723.7000000000007</v>
      </c>
      <c r="G30" s="503"/>
    </row>
    <row r="31" spans="1:7" s="379" customFormat="1" x14ac:dyDescent="0.3">
      <c r="A31" s="199" t="s">
        <v>6891</v>
      </c>
      <c r="B31" s="199" t="s">
        <v>6892</v>
      </c>
      <c r="C31" s="85">
        <v>2</v>
      </c>
      <c r="D31" s="430">
        <v>0</v>
      </c>
      <c r="E31" s="502">
        <v>8312.15</v>
      </c>
      <c r="F31" s="502">
        <v>8312.15</v>
      </c>
      <c r="G31" s="503"/>
    </row>
    <row r="32" spans="1:7" s="379" customFormat="1" x14ac:dyDescent="0.3">
      <c r="A32" s="199" t="s">
        <v>6812</v>
      </c>
      <c r="B32" s="199" t="s">
        <v>6813</v>
      </c>
      <c r="C32" s="85">
        <v>1</v>
      </c>
      <c r="D32" s="430">
        <v>0</v>
      </c>
      <c r="E32" s="502">
        <v>7922.25</v>
      </c>
      <c r="F32" s="502">
        <v>7922.25</v>
      </c>
      <c r="G32" s="503"/>
    </row>
    <row r="33" spans="1:7" s="379" customFormat="1" x14ac:dyDescent="0.3">
      <c r="A33" s="199" t="s">
        <v>7149</v>
      </c>
      <c r="B33" s="199" t="s">
        <v>7150</v>
      </c>
      <c r="C33" s="85">
        <v>1</v>
      </c>
      <c r="D33" s="430">
        <v>0</v>
      </c>
      <c r="E33" s="502">
        <v>7572.3</v>
      </c>
      <c r="F33" s="502">
        <v>7572.3</v>
      </c>
      <c r="G33" s="503"/>
    </row>
    <row r="34" spans="1:7" s="379" customFormat="1" x14ac:dyDescent="0.3">
      <c r="A34" s="199" t="s">
        <v>6759</v>
      </c>
      <c r="B34" s="199" t="s">
        <v>4449</v>
      </c>
      <c r="C34" s="85">
        <v>1</v>
      </c>
      <c r="D34" s="430">
        <v>0</v>
      </c>
      <c r="E34" s="502">
        <v>8312.15</v>
      </c>
      <c r="F34" s="502">
        <v>8312.15</v>
      </c>
      <c r="G34" s="503"/>
    </row>
    <row r="35" spans="1:7" s="379" customFormat="1" x14ac:dyDescent="0.3">
      <c r="A35" s="199" t="s">
        <v>7120</v>
      </c>
      <c r="B35" s="199" t="s">
        <v>4503</v>
      </c>
      <c r="C35" s="85">
        <v>6</v>
      </c>
      <c r="D35" s="430">
        <v>0</v>
      </c>
      <c r="E35" s="502">
        <v>7572.3</v>
      </c>
      <c r="F35" s="502">
        <v>7572.3</v>
      </c>
      <c r="G35" s="503"/>
    </row>
    <row r="36" spans="1:7" s="379" customFormat="1" x14ac:dyDescent="0.3">
      <c r="A36" s="199" t="s">
        <v>7121</v>
      </c>
      <c r="B36" s="199" t="s">
        <v>4538</v>
      </c>
      <c r="C36" s="85">
        <v>2</v>
      </c>
      <c r="D36" s="430">
        <v>0</v>
      </c>
      <c r="E36" s="502">
        <v>7467.9</v>
      </c>
      <c r="F36" s="502">
        <v>7467.9</v>
      </c>
      <c r="G36" s="503"/>
    </row>
    <row r="37" spans="1:7" s="379" customFormat="1" x14ac:dyDescent="0.3">
      <c r="A37" s="199" t="s">
        <v>7122</v>
      </c>
      <c r="B37" s="199" t="s">
        <v>7123</v>
      </c>
      <c r="C37" s="85">
        <v>6</v>
      </c>
      <c r="D37" s="430">
        <v>0</v>
      </c>
      <c r="E37" s="502">
        <v>21455</v>
      </c>
      <c r="F37" s="502">
        <v>21455</v>
      </c>
      <c r="G37" s="503"/>
    </row>
    <row r="38" spans="1:7" s="379" customFormat="1" x14ac:dyDescent="0.3">
      <c r="A38" s="199" t="s">
        <v>7124</v>
      </c>
      <c r="B38" s="199" t="s">
        <v>7125</v>
      </c>
      <c r="C38" s="85">
        <v>10</v>
      </c>
      <c r="D38" s="430">
        <v>0</v>
      </c>
      <c r="E38" s="502">
        <v>21455</v>
      </c>
      <c r="F38" s="502">
        <v>21455</v>
      </c>
      <c r="G38" s="503"/>
    </row>
    <row r="39" spans="1:7" s="379" customFormat="1" x14ac:dyDescent="0.3">
      <c r="A39" s="199" t="s">
        <v>7141</v>
      </c>
      <c r="B39" s="199" t="s">
        <v>7142</v>
      </c>
      <c r="C39" s="85">
        <v>4</v>
      </c>
      <c r="D39" s="430">
        <v>0</v>
      </c>
      <c r="E39" s="502">
        <v>24060.95</v>
      </c>
      <c r="F39" s="502">
        <v>24060.95</v>
      </c>
      <c r="G39" s="503"/>
    </row>
    <row r="40" spans="1:7" s="379" customFormat="1" x14ac:dyDescent="0.3">
      <c r="A40" s="199" t="s">
        <v>7143</v>
      </c>
      <c r="B40" s="199" t="s">
        <v>7144</v>
      </c>
      <c r="C40" s="85">
        <v>1</v>
      </c>
      <c r="D40" s="430">
        <v>0</v>
      </c>
      <c r="E40" s="502">
        <v>26964.15</v>
      </c>
      <c r="F40" s="502">
        <v>26964.15</v>
      </c>
      <c r="G40" s="503"/>
    </row>
    <row r="41" spans="1:7" x14ac:dyDescent="0.3">
      <c r="A41" s="286"/>
      <c r="B41" s="433" t="s">
        <v>4299</v>
      </c>
      <c r="C41" s="173">
        <f>SUM(C13:C40)</f>
        <v>82</v>
      </c>
      <c r="D41" s="173">
        <f>SUM(D13:D40)</f>
        <v>0</v>
      </c>
      <c r="E41" s="378"/>
      <c r="F41" s="378"/>
      <c r="G41" s="378"/>
    </row>
    <row r="42" spans="1:7" x14ac:dyDescent="0.3">
      <c r="A42" s="437"/>
      <c r="B42" s="504"/>
      <c r="C42" s="378"/>
      <c r="D42" s="378"/>
      <c r="E42" s="378"/>
      <c r="F42" s="378"/>
      <c r="G42" s="378"/>
    </row>
    <row r="43" spans="1:7" x14ac:dyDescent="0.3">
      <c r="C43" s="93"/>
      <c r="D43" s="93"/>
      <c r="E43" s="93"/>
      <c r="F43" s="93"/>
      <c r="G43" s="93"/>
    </row>
    <row r="44" spans="1:7" x14ac:dyDescent="0.3">
      <c r="A44" s="760" t="s">
        <v>7151</v>
      </c>
      <c r="B44" s="760" t="s">
        <v>4232</v>
      </c>
      <c r="C44" s="505"/>
      <c r="D44" s="381"/>
      <c r="E44" s="381"/>
      <c r="F44" s="381"/>
      <c r="G44" s="93"/>
    </row>
    <row r="45" spans="1:7" s="373" customFormat="1" x14ac:dyDescent="0.3">
      <c r="A45" s="80" t="s">
        <v>7126</v>
      </c>
      <c r="B45" s="80" t="s">
        <v>7127</v>
      </c>
      <c r="C45" s="83">
        <v>0</v>
      </c>
      <c r="D45" s="506">
        <v>36432</v>
      </c>
      <c r="E45" s="507">
        <v>123</v>
      </c>
      <c r="F45" s="507">
        <v>123</v>
      </c>
      <c r="G45" s="508" t="s">
        <v>5348</v>
      </c>
    </row>
    <row r="46" spans="1:7" s="373" customFormat="1" x14ac:dyDescent="0.3">
      <c r="A46" s="80" t="s">
        <v>7128</v>
      </c>
      <c r="B46" s="80" t="s">
        <v>7129</v>
      </c>
      <c r="C46" s="83">
        <v>0</v>
      </c>
      <c r="D46" s="506">
        <v>17760</v>
      </c>
      <c r="E46" s="509">
        <v>140</v>
      </c>
      <c r="F46" s="507">
        <v>140</v>
      </c>
      <c r="G46" s="508" t="s">
        <v>5348</v>
      </c>
    </row>
    <row r="47" spans="1:7" x14ac:dyDescent="0.3">
      <c r="A47" s="286"/>
      <c r="B47" s="433" t="s">
        <v>4302</v>
      </c>
      <c r="C47" s="173">
        <f>SUM(C45:C46)</f>
        <v>0</v>
      </c>
      <c r="D47" s="173">
        <f>SUM(D45:D46)</f>
        <v>54192</v>
      </c>
      <c r="E47" s="378"/>
      <c r="F47" s="378"/>
      <c r="G47" s="378"/>
    </row>
    <row r="48" spans="1:7" x14ac:dyDescent="0.3">
      <c r="A48" s="437"/>
      <c r="B48" s="504"/>
      <c r="C48" s="378"/>
      <c r="D48" s="378"/>
      <c r="E48" s="378"/>
      <c r="F48" s="378"/>
      <c r="G48" s="378"/>
    </row>
    <row r="49" spans="1:7" x14ac:dyDescent="0.3">
      <c r="A49" s="760" t="s">
        <v>4234</v>
      </c>
      <c r="B49" s="760" t="s">
        <v>4233</v>
      </c>
      <c r="C49" s="381"/>
      <c r="D49" s="381"/>
      <c r="E49" s="381"/>
      <c r="F49" s="381"/>
      <c r="G49" s="381"/>
    </row>
    <row r="50" spans="1:7" x14ac:dyDescent="0.3">
      <c r="A50" s="241" t="s">
        <v>4303</v>
      </c>
      <c r="B50" s="241" t="s">
        <v>4303</v>
      </c>
      <c r="C50" s="440">
        <v>0</v>
      </c>
      <c r="D50" s="440">
        <v>0</v>
      </c>
      <c r="E50" s="441">
        <v>0</v>
      </c>
      <c r="F50" s="441">
        <v>0</v>
      </c>
    </row>
    <row r="51" spans="1:7" x14ac:dyDescent="0.3">
      <c r="A51" s="286"/>
      <c r="B51" s="433" t="s">
        <v>4304</v>
      </c>
      <c r="C51" s="46">
        <f>SUM(C50:C50)</f>
        <v>0</v>
      </c>
      <c r="D51" s="46">
        <f>SUM(D50)</f>
        <v>0</v>
      </c>
      <c r="E51" s="378"/>
      <c r="F51" s="378"/>
    </row>
    <row r="52" spans="1:7" s="286" customFormat="1" x14ac:dyDescent="0.3">
      <c r="B52" s="442"/>
      <c r="C52" s="381"/>
      <c r="D52" s="381"/>
      <c r="E52" s="47"/>
      <c r="F52" s="287"/>
    </row>
    <row r="53" spans="1:7" s="286" customFormat="1" x14ac:dyDescent="0.3">
      <c r="B53" s="446" t="s">
        <v>4235</v>
      </c>
      <c r="C53" s="447">
        <f>+C41+C47+C51</f>
        <v>82</v>
      </c>
      <c r="D53" s="447">
        <f>+D41+D47+D51</f>
        <v>54192</v>
      </c>
      <c r="E53" s="47"/>
      <c r="F53" s="287"/>
    </row>
    <row r="54" spans="1:7" s="286" customFormat="1" x14ac:dyDescent="0.3">
      <c r="B54" s="442"/>
      <c r="C54" s="443"/>
      <c r="D54" s="47"/>
      <c r="E54" s="47"/>
      <c r="F54" s="287"/>
    </row>
    <row r="55" spans="1:7" s="286" customFormat="1" x14ac:dyDescent="0.3">
      <c r="A55" s="50"/>
      <c r="B55" s="50"/>
      <c r="C55" s="287"/>
      <c r="D55" s="287"/>
      <c r="E55" s="287"/>
      <c r="F55" s="287"/>
    </row>
    <row r="56" spans="1:7" x14ac:dyDescent="0.3">
      <c r="A56" s="380"/>
      <c r="B56" s="380"/>
      <c r="C56" s="381"/>
      <c r="D56" s="381"/>
      <c r="E56" s="381"/>
      <c r="F56" s="381"/>
    </row>
    <row r="57" spans="1:7" x14ac:dyDescent="0.3">
      <c r="A57" s="761" t="s">
        <v>4231</v>
      </c>
      <c r="B57" s="775"/>
      <c r="C57" s="381"/>
      <c r="D57" s="381"/>
      <c r="E57" s="381"/>
      <c r="F57" s="381"/>
    </row>
    <row r="58" spans="1:7" x14ac:dyDescent="0.3">
      <c r="A58" s="660" t="s">
        <v>4305</v>
      </c>
      <c r="B58" s="660"/>
      <c r="C58" s="381"/>
      <c r="D58" s="381"/>
      <c r="E58" s="381"/>
      <c r="F58" s="381"/>
    </row>
    <row r="59" spans="1:7" x14ac:dyDescent="0.25">
      <c r="A59" s="241" t="s">
        <v>4303</v>
      </c>
      <c r="B59" s="188" t="s">
        <v>5008</v>
      </c>
      <c r="C59" s="83">
        <v>18</v>
      </c>
      <c r="D59" s="510">
        <v>0</v>
      </c>
      <c r="E59" s="511">
        <v>4665</v>
      </c>
      <c r="F59" s="511">
        <v>14400</v>
      </c>
    </row>
    <row r="60" spans="1:7" x14ac:dyDescent="0.3">
      <c r="A60" s="286"/>
      <c r="B60" s="39" t="s">
        <v>4306</v>
      </c>
      <c r="C60" s="46">
        <f>SUM(C59:C59)</f>
        <v>18</v>
      </c>
      <c r="D60" s="46">
        <v>0</v>
      </c>
      <c r="E60" s="378"/>
      <c r="F60" s="378"/>
    </row>
    <row r="61" spans="1:7" x14ac:dyDescent="0.3">
      <c r="A61" s="380"/>
      <c r="B61" s="380"/>
      <c r="C61" s="381"/>
      <c r="D61" s="381"/>
      <c r="E61" s="381"/>
      <c r="F61" s="381"/>
    </row>
    <row r="62" spans="1:7" x14ac:dyDescent="0.3">
      <c r="A62" s="756" t="s">
        <v>4237</v>
      </c>
      <c r="B62" s="757"/>
      <c r="C62" s="381"/>
      <c r="D62" s="381"/>
      <c r="E62" s="381"/>
      <c r="F62" s="381"/>
    </row>
    <row r="63" spans="1:7" ht="20.100000000000001" customHeight="1" x14ac:dyDescent="0.3">
      <c r="A63" s="241" t="s">
        <v>4303</v>
      </c>
      <c r="B63" s="241" t="s">
        <v>4303</v>
      </c>
      <c r="C63" s="440">
        <v>0</v>
      </c>
      <c r="D63" s="440">
        <v>0</v>
      </c>
      <c r="E63" s="441">
        <v>0</v>
      </c>
      <c r="F63" s="441">
        <v>0</v>
      </c>
    </row>
    <row r="64" spans="1:7" x14ac:dyDescent="0.3">
      <c r="A64" s="286"/>
      <c r="B64" s="450" t="s">
        <v>4307</v>
      </c>
      <c r="C64" s="211">
        <f>SUM(C63)</f>
        <v>0</v>
      </c>
      <c r="D64" s="211">
        <v>0</v>
      </c>
      <c r="E64" s="512"/>
      <c r="F64" s="512"/>
    </row>
    <row r="66" spans="1:1" x14ac:dyDescent="0.3">
      <c r="A66" s="226" t="s">
        <v>6820</v>
      </c>
    </row>
  </sheetData>
  <mergeCells count="18">
    <mergeCell ref="A58:B58"/>
    <mergeCell ref="A62:B62"/>
    <mergeCell ref="E9:E10"/>
    <mergeCell ref="F9:F10"/>
    <mergeCell ref="A12:B12"/>
    <mergeCell ref="A44:B44"/>
    <mergeCell ref="A49:B49"/>
    <mergeCell ref="A57:B57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22185-1F67-41EA-BCC7-3B0B4A6CEC5A}">
  <dimension ref="A2:L52"/>
  <sheetViews>
    <sheetView showGridLines="0" zoomScale="98" zoomScaleNormal="98" workbookViewId="0">
      <selection activeCell="F48" sqref="F48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0.5546875" style="61" bestFit="1" customWidth="1"/>
    <col min="3" max="3" width="10.6640625" style="212" customWidth="1"/>
    <col min="4" max="6" width="13.6640625" style="212" customWidth="1"/>
    <col min="7" max="9" width="11.6640625" style="212" customWidth="1"/>
    <col min="10" max="10" width="9.6640625" style="61" customWidth="1"/>
    <col min="11" max="11" width="11.6640625" style="61" customWidth="1"/>
    <col min="12" max="12" width="2.109375" style="61" bestFit="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2"/>
    </row>
    <row r="3" spans="1:12" s="63" customFormat="1" ht="15.75" customHeight="1" x14ac:dyDescent="0.25">
      <c r="A3" s="669" t="s">
        <v>7147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4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4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4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5"/>
    </row>
    <row r="7" spans="1:12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  <c r="L7" s="67"/>
    </row>
    <row r="8" spans="1:12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  <c r="L8" s="48"/>
    </row>
    <row r="9" spans="1:12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  <c r="L9" s="513"/>
    </row>
    <row r="10" spans="1:12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  <c r="L10" s="513"/>
    </row>
    <row r="11" spans="1:12" s="63" customFormat="1" x14ac:dyDescent="0.25">
      <c r="A11" s="82" t="s">
        <v>7108</v>
      </c>
      <c r="B11" s="188" t="s">
        <v>4326</v>
      </c>
      <c r="C11" s="78">
        <v>60388.95</v>
      </c>
      <c r="D11" s="72">
        <v>0</v>
      </c>
      <c r="E11" s="72">
        <v>0</v>
      </c>
      <c r="F11" s="77">
        <v>60388.95</v>
      </c>
      <c r="G11" s="77">
        <v>48311.159999999996</v>
      </c>
      <c r="H11" s="77">
        <v>10064.824999999999</v>
      </c>
      <c r="I11" s="77">
        <v>80518.599999999991</v>
      </c>
      <c r="J11" s="77">
        <v>0</v>
      </c>
      <c r="K11" s="77">
        <v>138894.58499999999</v>
      </c>
      <c r="L11" s="74"/>
    </row>
    <row r="12" spans="1:12" s="63" customFormat="1" x14ac:dyDescent="0.25">
      <c r="A12" s="82" t="s">
        <v>7109</v>
      </c>
      <c r="B12" s="188" t="s">
        <v>5566</v>
      </c>
      <c r="C12" s="78">
        <v>46687.15</v>
      </c>
      <c r="D12" s="72">
        <v>0</v>
      </c>
      <c r="E12" s="72">
        <v>0</v>
      </c>
      <c r="F12" s="77">
        <v>46687.15</v>
      </c>
      <c r="G12" s="77">
        <v>37349.72</v>
      </c>
      <c r="H12" s="77">
        <v>7781.1916666666675</v>
      </c>
      <c r="I12" s="77">
        <v>62249.53333333334</v>
      </c>
      <c r="J12" s="77">
        <v>0</v>
      </c>
      <c r="K12" s="77">
        <v>107380.44500000001</v>
      </c>
      <c r="L12" s="74"/>
    </row>
    <row r="13" spans="1:12" s="63" customFormat="1" x14ac:dyDescent="0.25">
      <c r="A13" s="82" t="s">
        <v>7110</v>
      </c>
      <c r="B13" s="188" t="s">
        <v>6576</v>
      </c>
      <c r="C13" s="78">
        <v>40354.85</v>
      </c>
      <c r="D13" s="72">
        <v>0</v>
      </c>
      <c r="E13" s="72">
        <v>0</v>
      </c>
      <c r="F13" s="77">
        <v>40354.85</v>
      </c>
      <c r="G13" s="77">
        <v>32283.879999999997</v>
      </c>
      <c r="H13" s="77">
        <v>6725.8083333333334</v>
      </c>
      <c r="I13" s="77">
        <v>53806.466666666667</v>
      </c>
      <c r="J13" s="77">
        <v>0</v>
      </c>
      <c r="K13" s="77">
        <v>92816.154999999999</v>
      </c>
      <c r="L13" s="74"/>
    </row>
    <row r="14" spans="1:12" s="63" customFormat="1" x14ac:dyDescent="0.25">
      <c r="A14" s="82" t="s">
        <v>7111</v>
      </c>
      <c r="B14" s="188" t="s">
        <v>4331</v>
      </c>
      <c r="C14" s="78">
        <v>28611</v>
      </c>
      <c r="D14" s="72">
        <v>0</v>
      </c>
      <c r="E14" s="72">
        <v>0</v>
      </c>
      <c r="F14" s="77">
        <v>28611</v>
      </c>
      <c r="G14" s="77">
        <v>22888.800000000003</v>
      </c>
      <c r="H14" s="77">
        <v>4768.5</v>
      </c>
      <c r="I14" s="77">
        <v>38148</v>
      </c>
      <c r="J14" s="77">
        <v>0</v>
      </c>
      <c r="K14" s="77">
        <v>65805.3</v>
      </c>
      <c r="L14" s="74"/>
    </row>
    <row r="15" spans="1:12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  <c r="L15" s="75"/>
    </row>
    <row r="16" spans="1:12" s="63" customFormat="1" x14ac:dyDescent="0.25">
      <c r="A16" s="73"/>
      <c r="B16" s="73"/>
      <c r="C16" s="217"/>
      <c r="D16" s="217"/>
      <c r="E16" s="217"/>
      <c r="F16" s="217"/>
      <c r="G16" s="217"/>
      <c r="H16" s="217"/>
      <c r="I16" s="217"/>
      <c r="J16" s="74"/>
      <c r="K16" s="75"/>
      <c r="L16" s="75"/>
    </row>
    <row r="17" spans="1:12" s="63" customFormat="1" x14ac:dyDescent="0.25">
      <c r="A17" s="671" t="s">
        <v>4324</v>
      </c>
      <c r="B17" s="671"/>
      <c r="C17" s="671"/>
      <c r="D17" s="214" t="s">
        <v>517</v>
      </c>
      <c r="E17" s="214" t="s">
        <v>517</v>
      </c>
      <c r="F17" s="214" t="s">
        <v>517</v>
      </c>
      <c r="G17" s="214" t="s">
        <v>517</v>
      </c>
      <c r="H17" s="214" t="s">
        <v>517</v>
      </c>
      <c r="I17" s="214" t="s">
        <v>517</v>
      </c>
      <c r="J17" s="76" t="s">
        <v>517</v>
      </c>
      <c r="K17" s="76" t="s">
        <v>517</v>
      </c>
      <c r="L17" s="247"/>
    </row>
    <row r="18" spans="1:12" s="63" customFormat="1" ht="12.75" customHeight="1" x14ac:dyDescent="0.25">
      <c r="A18" s="663" t="s">
        <v>4311</v>
      </c>
      <c r="B18" s="665" t="s">
        <v>4292</v>
      </c>
      <c r="C18" s="708" t="s">
        <v>4312</v>
      </c>
      <c r="D18" s="708" t="s">
        <v>4312</v>
      </c>
      <c r="E18" s="708" t="s">
        <v>4312</v>
      </c>
      <c r="F18" s="708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  <c r="L18" s="513"/>
    </row>
    <row r="19" spans="1:12" s="63" customFormat="1" ht="26.4" x14ac:dyDescent="0.25">
      <c r="A19" s="664" t="s">
        <v>4311</v>
      </c>
      <c r="B19" s="666" t="s">
        <v>4314</v>
      </c>
      <c r="C19" s="215" t="s">
        <v>4315</v>
      </c>
      <c r="D19" s="215" t="s">
        <v>4316</v>
      </c>
      <c r="E19" s="215" t="s">
        <v>4317</v>
      </c>
      <c r="F19" s="215" t="s">
        <v>4318</v>
      </c>
      <c r="G19" s="194" t="s">
        <v>4319</v>
      </c>
      <c r="H19" s="194" t="s">
        <v>4320</v>
      </c>
      <c r="I19" s="215" t="s">
        <v>4321</v>
      </c>
      <c r="J19" s="70" t="s">
        <v>4322</v>
      </c>
      <c r="K19" s="71" t="s">
        <v>4318</v>
      </c>
      <c r="L19" s="513"/>
    </row>
    <row r="20" spans="1:12" s="63" customFormat="1" x14ac:dyDescent="0.25">
      <c r="A20" s="514" t="s">
        <v>6763</v>
      </c>
      <c r="B20" s="515" t="s">
        <v>6764</v>
      </c>
      <c r="C20" s="85">
        <v>14300.15</v>
      </c>
      <c r="D20" s="90">
        <v>800</v>
      </c>
      <c r="E20" s="90">
        <v>0</v>
      </c>
      <c r="F20" s="90">
        <v>15100.15</v>
      </c>
      <c r="G20" s="90">
        <v>11440.12</v>
      </c>
      <c r="H20" s="90">
        <v>2383.3583333333336</v>
      </c>
      <c r="I20" s="90">
        <v>19066.866666666669</v>
      </c>
      <c r="J20" s="90">
        <v>0</v>
      </c>
      <c r="K20" s="90">
        <v>32890.345000000001</v>
      </c>
      <c r="L20" s="74"/>
    </row>
    <row r="21" spans="1:12" s="63" customFormat="1" x14ac:dyDescent="0.25">
      <c r="A21" s="514" t="s">
        <v>6767</v>
      </c>
      <c r="B21" s="515" t="s">
        <v>5358</v>
      </c>
      <c r="C21" s="85">
        <v>12947.6</v>
      </c>
      <c r="D21" s="90">
        <v>800</v>
      </c>
      <c r="E21" s="90">
        <v>0</v>
      </c>
      <c r="F21" s="90">
        <v>13747.6</v>
      </c>
      <c r="G21" s="90">
        <v>10358.080000000002</v>
      </c>
      <c r="H21" s="90">
        <v>2157.9333333333334</v>
      </c>
      <c r="I21" s="90">
        <v>17263.466666666667</v>
      </c>
      <c r="J21" s="90">
        <v>0</v>
      </c>
      <c r="K21" s="90">
        <v>29779.480000000003</v>
      </c>
      <c r="L21" s="74"/>
    </row>
    <row r="22" spans="1:12" s="63" customFormat="1" x14ac:dyDescent="0.25">
      <c r="A22" s="514" t="s">
        <v>7112</v>
      </c>
      <c r="B22" s="515" t="s">
        <v>7113</v>
      </c>
      <c r="C22" s="85">
        <v>12320.25</v>
      </c>
      <c r="D22" s="90">
        <v>800</v>
      </c>
      <c r="E22" s="90">
        <v>0</v>
      </c>
      <c r="F22" s="90">
        <v>13120.25</v>
      </c>
      <c r="G22" s="90">
        <v>9856.2000000000007</v>
      </c>
      <c r="H22" s="90">
        <v>2053.375</v>
      </c>
      <c r="I22" s="90">
        <v>16427</v>
      </c>
      <c r="J22" s="90">
        <v>0</v>
      </c>
      <c r="K22" s="90">
        <v>28336.575000000001</v>
      </c>
      <c r="L22" s="74"/>
    </row>
    <row r="23" spans="1:12" s="63" customFormat="1" x14ac:dyDescent="0.25">
      <c r="A23" s="514" t="s">
        <v>6804</v>
      </c>
      <c r="B23" s="515" t="s">
        <v>6805</v>
      </c>
      <c r="C23" s="85">
        <v>12320.25</v>
      </c>
      <c r="D23" s="90">
        <v>800</v>
      </c>
      <c r="E23" s="90">
        <v>0</v>
      </c>
      <c r="F23" s="90">
        <v>13120.25</v>
      </c>
      <c r="G23" s="90">
        <v>9856.2000000000007</v>
      </c>
      <c r="H23" s="90">
        <v>2053.375</v>
      </c>
      <c r="I23" s="90">
        <v>16427</v>
      </c>
      <c r="J23" s="90">
        <v>0</v>
      </c>
      <c r="K23" s="90">
        <v>28336.575000000001</v>
      </c>
      <c r="L23" s="74"/>
    </row>
    <row r="24" spans="1:12" s="63" customFormat="1" x14ac:dyDescent="0.25">
      <c r="A24" s="514" t="s">
        <v>7130</v>
      </c>
      <c r="B24" s="515" t="s">
        <v>4737</v>
      </c>
      <c r="C24" s="85">
        <v>12320.25</v>
      </c>
      <c r="D24" s="90">
        <v>800</v>
      </c>
      <c r="E24" s="90">
        <v>0</v>
      </c>
      <c r="F24" s="90">
        <v>13120.25</v>
      </c>
      <c r="G24" s="90">
        <v>9856.2000000000007</v>
      </c>
      <c r="H24" s="90">
        <v>2053.375</v>
      </c>
      <c r="I24" s="90">
        <v>16427</v>
      </c>
      <c r="J24" s="90">
        <v>0</v>
      </c>
      <c r="K24" s="90">
        <v>28336.575000000001</v>
      </c>
      <c r="L24" s="74"/>
    </row>
    <row r="25" spans="1:12" s="63" customFormat="1" x14ac:dyDescent="0.25">
      <c r="A25" s="514" t="s">
        <v>7114</v>
      </c>
      <c r="B25" s="515" t="s">
        <v>4396</v>
      </c>
      <c r="C25" s="85">
        <v>12320.25</v>
      </c>
      <c r="D25" s="90">
        <v>800</v>
      </c>
      <c r="E25" s="90">
        <v>0</v>
      </c>
      <c r="F25" s="90">
        <v>13120.25</v>
      </c>
      <c r="G25" s="90">
        <v>9856.2000000000007</v>
      </c>
      <c r="H25" s="90">
        <v>2053.375</v>
      </c>
      <c r="I25" s="90">
        <v>16427</v>
      </c>
      <c r="J25" s="90">
        <v>0</v>
      </c>
      <c r="K25" s="90">
        <v>28336.575000000001</v>
      </c>
      <c r="L25" s="74"/>
    </row>
    <row r="26" spans="1:12" s="63" customFormat="1" x14ac:dyDescent="0.25">
      <c r="A26" s="514" t="s">
        <v>6756</v>
      </c>
      <c r="B26" s="515" t="s">
        <v>5190</v>
      </c>
      <c r="C26" s="85">
        <v>11724.2</v>
      </c>
      <c r="D26" s="90">
        <v>800</v>
      </c>
      <c r="E26" s="90">
        <v>0</v>
      </c>
      <c r="F26" s="90">
        <v>12524.2</v>
      </c>
      <c r="G26" s="90">
        <v>9379.36</v>
      </c>
      <c r="H26" s="90">
        <v>1954.0333333333333</v>
      </c>
      <c r="I26" s="90">
        <v>15632.266666666666</v>
      </c>
      <c r="J26" s="90">
        <v>0</v>
      </c>
      <c r="K26" s="90">
        <v>26965.66</v>
      </c>
      <c r="L26" s="74"/>
    </row>
    <row r="27" spans="1:12" s="63" customFormat="1" x14ac:dyDescent="0.25">
      <c r="A27" s="514" t="s">
        <v>6814</v>
      </c>
      <c r="B27" s="515" t="s">
        <v>4555</v>
      </c>
      <c r="C27" s="85">
        <v>11724.2</v>
      </c>
      <c r="D27" s="90">
        <v>800</v>
      </c>
      <c r="E27" s="90">
        <v>0</v>
      </c>
      <c r="F27" s="90">
        <v>12524.2</v>
      </c>
      <c r="G27" s="90">
        <v>9379.36</v>
      </c>
      <c r="H27" s="90">
        <v>1954.0333333333333</v>
      </c>
      <c r="I27" s="90">
        <v>15632.266666666666</v>
      </c>
      <c r="J27" s="90">
        <v>0</v>
      </c>
      <c r="K27" s="90">
        <v>26965.66</v>
      </c>
      <c r="L27" s="74"/>
    </row>
    <row r="28" spans="1:12" s="63" customFormat="1" x14ac:dyDescent="0.25">
      <c r="A28" s="514" t="s">
        <v>6772</v>
      </c>
      <c r="B28" s="515" t="s">
        <v>7148</v>
      </c>
      <c r="C28" s="85">
        <v>11724.2</v>
      </c>
      <c r="D28" s="90">
        <v>800</v>
      </c>
      <c r="E28" s="90">
        <v>0</v>
      </c>
      <c r="F28" s="90">
        <v>12524.2</v>
      </c>
      <c r="G28" s="90">
        <v>9379.36</v>
      </c>
      <c r="H28" s="90">
        <v>1954.0333333333333</v>
      </c>
      <c r="I28" s="90">
        <v>15632.266666666666</v>
      </c>
      <c r="J28" s="90">
        <v>0</v>
      </c>
      <c r="K28" s="90">
        <v>26965.66</v>
      </c>
      <c r="L28" s="74"/>
    </row>
    <row r="29" spans="1:12" s="63" customFormat="1" x14ac:dyDescent="0.25">
      <c r="A29" s="514" t="s">
        <v>7116</v>
      </c>
      <c r="B29" s="515" t="s">
        <v>6851</v>
      </c>
      <c r="C29" s="85">
        <v>10634.45</v>
      </c>
      <c r="D29" s="90">
        <v>800</v>
      </c>
      <c r="E29" s="90">
        <v>0</v>
      </c>
      <c r="F29" s="90">
        <v>11434.45</v>
      </c>
      <c r="G29" s="90">
        <v>8507.5600000000013</v>
      </c>
      <c r="H29" s="90">
        <v>1772.4083333333333</v>
      </c>
      <c r="I29" s="90">
        <v>14179.266666666666</v>
      </c>
      <c r="J29" s="90">
        <v>0</v>
      </c>
      <c r="K29" s="90">
        <v>24459.235000000001</v>
      </c>
      <c r="L29" s="74"/>
    </row>
    <row r="30" spans="1:12" s="63" customFormat="1" x14ac:dyDescent="0.25">
      <c r="A30" s="514" t="s">
        <v>6893</v>
      </c>
      <c r="B30" s="515" t="s">
        <v>7117</v>
      </c>
      <c r="C30" s="85">
        <v>9633.9</v>
      </c>
      <c r="D30" s="90">
        <v>800</v>
      </c>
      <c r="E30" s="90">
        <v>0</v>
      </c>
      <c r="F30" s="90">
        <v>10433.9</v>
      </c>
      <c r="G30" s="90">
        <v>7707.12</v>
      </c>
      <c r="H30" s="90">
        <v>1605.65</v>
      </c>
      <c r="I30" s="90">
        <v>12845.2</v>
      </c>
      <c r="J30" s="90">
        <v>0</v>
      </c>
      <c r="K30" s="90">
        <v>22157.97</v>
      </c>
      <c r="L30" s="74"/>
    </row>
    <row r="31" spans="1:12" s="63" customFormat="1" x14ac:dyDescent="0.25">
      <c r="A31" s="514" t="s">
        <v>6815</v>
      </c>
      <c r="B31" s="515" t="s">
        <v>6816</v>
      </c>
      <c r="C31" s="85">
        <v>9164.4500000000007</v>
      </c>
      <c r="D31" s="90">
        <v>800</v>
      </c>
      <c r="E31" s="90">
        <v>0</v>
      </c>
      <c r="F31" s="90">
        <v>9964.4500000000007</v>
      </c>
      <c r="G31" s="90">
        <v>7331.56</v>
      </c>
      <c r="H31" s="90">
        <v>1527.4083333333333</v>
      </c>
      <c r="I31" s="90">
        <v>12219.266666666666</v>
      </c>
      <c r="J31" s="90">
        <v>0</v>
      </c>
      <c r="K31" s="90">
        <v>21078.235000000001</v>
      </c>
      <c r="L31" s="74"/>
    </row>
    <row r="32" spans="1:12" s="63" customFormat="1" x14ac:dyDescent="0.25">
      <c r="A32" s="514" t="s">
        <v>7118</v>
      </c>
      <c r="B32" s="515" t="s">
        <v>7119</v>
      </c>
      <c r="C32" s="85">
        <v>9164.4500000000007</v>
      </c>
      <c r="D32" s="90">
        <v>800</v>
      </c>
      <c r="E32" s="90">
        <v>0</v>
      </c>
      <c r="F32" s="90">
        <v>9964.4500000000007</v>
      </c>
      <c r="G32" s="90">
        <v>7331.56</v>
      </c>
      <c r="H32" s="90">
        <v>1527.4083333333333</v>
      </c>
      <c r="I32" s="90">
        <v>12219.266666666666</v>
      </c>
      <c r="J32" s="90">
        <v>0</v>
      </c>
      <c r="K32" s="90">
        <v>21078.235000000001</v>
      </c>
      <c r="L32" s="74"/>
    </row>
    <row r="33" spans="1:12" s="63" customFormat="1" x14ac:dyDescent="0.25">
      <c r="A33" s="514" t="s">
        <v>7136</v>
      </c>
      <c r="B33" s="514" t="s">
        <v>7137</v>
      </c>
      <c r="C33" s="85">
        <v>9164.4500000000007</v>
      </c>
      <c r="D33" s="90">
        <v>800</v>
      </c>
      <c r="E33" s="90">
        <v>0</v>
      </c>
      <c r="F33" s="90">
        <v>9964.4500000000007</v>
      </c>
      <c r="G33" s="90">
        <v>7331.56</v>
      </c>
      <c r="H33" s="90">
        <v>1527.4083333333333</v>
      </c>
      <c r="I33" s="90">
        <v>12219.266666666666</v>
      </c>
      <c r="J33" s="90">
        <v>0</v>
      </c>
      <c r="K33" s="90">
        <v>21078.235000000001</v>
      </c>
      <c r="L33" s="74"/>
    </row>
    <row r="34" spans="1:12" s="63" customFormat="1" x14ac:dyDescent="0.25">
      <c r="A34" s="514" t="s">
        <v>6818</v>
      </c>
      <c r="B34" s="515" t="s">
        <v>5304</v>
      </c>
      <c r="C34" s="85">
        <v>8723.7000000000007</v>
      </c>
      <c r="D34" s="90">
        <v>800</v>
      </c>
      <c r="E34" s="90">
        <v>1</v>
      </c>
      <c r="F34" s="90">
        <v>9524.7000000000007</v>
      </c>
      <c r="G34" s="90">
        <v>6978.9600000000009</v>
      </c>
      <c r="H34" s="90">
        <v>1453.95</v>
      </c>
      <c r="I34" s="90">
        <v>11631.6</v>
      </c>
      <c r="J34" s="90">
        <v>0</v>
      </c>
      <c r="K34" s="90">
        <v>20064.510000000002</v>
      </c>
      <c r="L34" s="74"/>
    </row>
    <row r="35" spans="1:12" s="63" customFormat="1" x14ac:dyDescent="0.25">
      <c r="A35" s="514" t="s">
        <v>6891</v>
      </c>
      <c r="B35" s="515" t="s">
        <v>6892</v>
      </c>
      <c r="C35" s="85">
        <v>8312.15</v>
      </c>
      <c r="D35" s="90">
        <v>800</v>
      </c>
      <c r="E35" s="90">
        <v>2</v>
      </c>
      <c r="F35" s="90">
        <v>9114.15</v>
      </c>
      <c r="G35" s="90">
        <v>6649.7199999999993</v>
      </c>
      <c r="H35" s="90">
        <v>1385.3583333333333</v>
      </c>
      <c r="I35" s="90">
        <v>11082.866666666667</v>
      </c>
      <c r="J35" s="90">
        <v>0</v>
      </c>
      <c r="K35" s="90">
        <v>19117.945</v>
      </c>
      <c r="L35" s="74"/>
    </row>
    <row r="36" spans="1:12" s="63" customFormat="1" x14ac:dyDescent="0.25">
      <c r="A36" s="514" t="s">
        <v>6812</v>
      </c>
      <c r="B36" s="514" t="s">
        <v>6813</v>
      </c>
      <c r="C36" s="85">
        <v>7922.25</v>
      </c>
      <c r="D36" s="90">
        <v>800</v>
      </c>
      <c r="E36" s="90">
        <v>3</v>
      </c>
      <c r="F36" s="90">
        <v>8725.25</v>
      </c>
      <c r="G36" s="90">
        <v>6337.7999999999993</v>
      </c>
      <c r="H36" s="90">
        <v>1320.375</v>
      </c>
      <c r="I36" s="90">
        <v>10563</v>
      </c>
      <c r="J36" s="90">
        <v>0</v>
      </c>
      <c r="K36" s="90">
        <v>18221.174999999999</v>
      </c>
      <c r="L36" s="74"/>
    </row>
    <row r="37" spans="1:12" s="63" customFormat="1" x14ac:dyDescent="0.25">
      <c r="A37" s="514" t="s">
        <v>7149</v>
      </c>
      <c r="B37" s="515" t="s">
        <v>7150</v>
      </c>
      <c r="C37" s="85">
        <v>7572.3</v>
      </c>
      <c r="D37" s="90">
        <v>800</v>
      </c>
      <c r="E37" s="90">
        <v>4</v>
      </c>
      <c r="F37" s="90">
        <v>8376.2999999999993</v>
      </c>
      <c r="G37" s="90">
        <v>6057.84</v>
      </c>
      <c r="H37" s="90">
        <v>1262.05</v>
      </c>
      <c r="I37" s="90">
        <v>10096.4</v>
      </c>
      <c r="J37" s="90">
        <v>0</v>
      </c>
      <c r="K37" s="90">
        <v>17416.29</v>
      </c>
      <c r="L37" s="74"/>
    </row>
    <row r="38" spans="1:12" s="63" customFormat="1" x14ac:dyDescent="0.25">
      <c r="A38" s="514" t="s">
        <v>6759</v>
      </c>
      <c r="B38" s="515" t="s">
        <v>4449</v>
      </c>
      <c r="C38" s="85">
        <v>8312.15</v>
      </c>
      <c r="D38" s="90">
        <v>800</v>
      </c>
      <c r="E38" s="90">
        <v>0</v>
      </c>
      <c r="F38" s="90">
        <v>9112.15</v>
      </c>
      <c r="G38" s="90">
        <v>6649.7199999999993</v>
      </c>
      <c r="H38" s="90">
        <v>1385.3583333333333</v>
      </c>
      <c r="I38" s="90">
        <v>11082.866666666667</v>
      </c>
      <c r="J38" s="90">
        <v>0</v>
      </c>
      <c r="K38" s="90">
        <v>19117.945</v>
      </c>
      <c r="L38" s="74"/>
    </row>
    <row r="39" spans="1:12" s="63" customFormat="1" x14ac:dyDescent="0.25">
      <c r="A39" s="514" t="s">
        <v>7120</v>
      </c>
      <c r="B39" s="515" t="s">
        <v>4503</v>
      </c>
      <c r="C39" s="85">
        <v>7572.3</v>
      </c>
      <c r="D39" s="90">
        <v>800</v>
      </c>
      <c r="E39" s="90">
        <v>0</v>
      </c>
      <c r="F39" s="90">
        <v>8372.2999999999993</v>
      </c>
      <c r="G39" s="90">
        <v>6057.84</v>
      </c>
      <c r="H39" s="90">
        <v>1262.05</v>
      </c>
      <c r="I39" s="90">
        <v>10096.4</v>
      </c>
      <c r="J39" s="90">
        <v>0</v>
      </c>
      <c r="K39" s="90">
        <v>17416.29</v>
      </c>
      <c r="L39" s="74"/>
    </row>
    <row r="40" spans="1:12" s="63" customFormat="1" x14ac:dyDescent="0.25">
      <c r="A40" s="514" t="s">
        <v>7121</v>
      </c>
      <c r="B40" s="515" t="s">
        <v>4538</v>
      </c>
      <c r="C40" s="85">
        <v>7467.9</v>
      </c>
      <c r="D40" s="90">
        <v>600</v>
      </c>
      <c r="E40" s="90">
        <v>0</v>
      </c>
      <c r="F40" s="90">
        <v>8067.9</v>
      </c>
      <c r="G40" s="90">
        <v>5974.32</v>
      </c>
      <c r="H40" s="90">
        <v>1244.6499999999999</v>
      </c>
      <c r="I40" s="90">
        <v>9957.1999999999989</v>
      </c>
      <c r="J40" s="90">
        <v>795</v>
      </c>
      <c r="K40" s="90">
        <v>17971.169999999998</v>
      </c>
      <c r="L40" s="74"/>
    </row>
    <row r="41" spans="1:12" s="63" customFormat="1" x14ac:dyDescent="0.25">
      <c r="A41" s="514" t="s">
        <v>7122</v>
      </c>
      <c r="B41" s="515" t="s">
        <v>7123</v>
      </c>
      <c r="C41" s="85">
        <v>21455</v>
      </c>
      <c r="D41" s="90">
        <v>600</v>
      </c>
      <c r="E41" s="90">
        <v>0</v>
      </c>
      <c r="F41" s="90">
        <v>22055</v>
      </c>
      <c r="G41" s="90">
        <v>17164</v>
      </c>
      <c r="H41" s="90">
        <v>3575.833333333333</v>
      </c>
      <c r="I41" s="90">
        <v>28606.666666666664</v>
      </c>
      <c r="J41" s="90">
        <v>904</v>
      </c>
      <c r="K41" s="90">
        <v>50250.5</v>
      </c>
      <c r="L41" s="74"/>
    </row>
    <row r="42" spans="1:12" s="63" customFormat="1" x14ac:dyDescent="0.25">
      <c r="A42" s="514" t="s">
        <v>7124</v>
      </c>
      <c r="B42" s="515" t="s">
        <v>7125</v>
      </c>
      <c r="C42" s="85">
        <v>21455</v>
      </c>
      <c r="D42" s="90">
        <v>600</v>
      </c>
      <c r="E42" s="90">
        <v>0</v>
      </c>
      <c r="F42" s="90">
        <v>22055</v>
      </c>
      <c r="G42" s="90">
        <v>17164</v>
      </c>
      <c r="H42" s="90">
        <v>3575.833333333333</v>
      </c>
      <c r="I42" s="90">
        <v>28606.666666666664</v>
      </c>
      <c r="J42" s="90">
        <v>991</v>
      </c>
      <c r="K42" s="90">
        <v>50337.5</v>
      </c>
      <c r="L42" s="74"/>
    </row>
    <row r="43" spans="1:12" s="63" customFormat="1" x14ac:dyDescent="0.25">
      <c r="A43" s="514" t="s">
        <v>7141</v>
      </c>
      <c r="B43" s="515" t="s">
        <v>7142</v>
      </c>
      <c r="C43" s="85">
        <v>24060.95</v>
      </c>
      <c r="D43" s="90">
        <v>600</v>
      </c>
      <c r="E43" s="90">
        <v>0</v>
      </c>
      <c r="F43" s="90">
        <v>24660.95</v>
      </c>
      <c r="G43" s="90">
        <v>8020.3166666666666</v>
      </c>
      <c r="H43" s="90">
        <v>4010.1583333333333</v>
      </c>
      <c r="I43" s="90">
        <v>32081.266666666666</v>
      </c>
      <c r="J43" s="90">
        <v>0</v>
      </c>
      <c r="K43" s="90">
        <v>44111.741666666669</v>
      </c>
      <c r="L43" s="74"/>
    </row>
    <row r="44" spans="1:12" s="63" customFormat="1" x14ac:dyDescent="0.25">
      <c r="A44" s="514" t="s">
        <v>7143</v>
      </c>
      <c r="B44" s="515" t="s">
        <v>7144</v>
      </c>
      <c r="C44" s="85">
        <v>26964.15</v>
      </c>
      <c r="D44" s="90">
        <v>600</v>
      </c>
      <c r="E44" s="90">
        <v>0</v>
      </c>
      <c r="F44" s="90">
        <v>27564.15</v>
      </c>
      <c r="G44" s="90">
        <v>8988.0500000000011</v>
      </c>
      <c r="H44" s="90">
        <v>4494.0250000000005</v>
      </c>
      <c r="I44" s="90">
        <v>35952.200000000004</v>
      </c>
      <c r="J44" s="90">
        <v>0</v>
      </c>
      <c r="K44" s="90">
        <v>49434.275000000009</v>
      </c>
      <c r="L44" s="74"/>
    </row>
    <row r="45" spans="1:12" s="63" customFormat="1" x14ac:dyDescent="0.25">
      <c r="A45" s="514" t="s">
        <v>7126</v>
      </c>
      <c r="B45" s="515" t="s">
        <v>7127</v>
      </c>
      <c r="C45" s="85">
        <v>123</v>
      </c>
      <c r="D45" s="90">
        <v>8</v>
      </c>
      <c r="E45" s="90">
        <v>0</v>
      </c>
      <c r="F45" s="90">
        <v>131</v>
      </c>
      <c r="G45" s="90">
        <v>41</v>
      </c>
      <c r="H45" s="90">
        <v>20.5</v>
      </c>
      <c r="I45" s="90">
        <v>164</v>
      </c>
      <c r="J45" s="90">
        <v>5.69</v>
      </c>
      <c r="K45" s="90">
        <v>231.19</v>
      </c>
      <c r="L45" s="73" t="s">
        <v>5348</v>
      </c>
    </row>
    <row r="46" spans="1:12" s="63" customFormat="1" x14ac:dyDescent="0.25">
      <c r="A46" s="514" t="s">
        <v>7128</v>
      </c>
      <c r="B46" s="515" t="s">
        <v>7129</v>
      </c>
      <c r="C46" s="85">
        <v>140</v>
      </c>
      <c r="D46" s="90">
        <v>8</v>
      </c>
      <c r="E46" s="90">
        <v>0</v>
      </c>
      <c r="F46" s="90">
        <v>148</v>
      </c>
      <c r="G46" s="90">
        <v>46.666666666666671</v>
      </c>
      <c r="H46" s="90">
        <v>23.333333333333336</v>
      </c>
      <c r="I46" s="90">
        <v>186.66666666666669</v>
      </c>
      <c r="J46" s="90">
        <v>6.14</v>
      </c>
      <c r="K46" s="90">
        <v>262.80666666666667</v>
      </c>
      <c r="L46" s="73" t="s">
        <v>5348</v>
      </c>
    </row>
    <row r="47" spans="1:12" s="63" customFormat="1" x14ac:dyDescent="0.25">
      <c r="A47" s="516"/>
      <c r="B47" s="182"/>
      <c r="C47" s="75"/>
      <c r="D47" s="322"/>
      <c r="E47" s="322"/>
      <c r="F47" s="74"/>
      <c r="G47" s="74"/>
      <c r="H47" s="74"/>
      <c r="I47" s="74"/>
      <c r="J47" s="74"/>
      <c r="K47" s="74"/>
      <c r="L47" s="74"/>
    </row>
    <row r="48" spans="1:12" s="63" customFormat="1" x14ac:dyDescent="0.25">
      <c r="A48" s="226" t="s">
        <v>6820</v>
      </c>
      <c r="B48" s="182"/>
      <c r="C48" s="75"/>
      <c r="D48" s="322"/>
      <c r="E48" s="322"/>
      <c r="F48" s="74"/>
      <c r="G48" s="74"/>
      <c r="H48" s="74"/>
      <c r="I48" s="74"/>
      <c r="J48" s="74"/>
      <c r="K48" s="74"/>
      <c r="L48" s="74"/>
    </row>
    <row r="49" spans="1:12" s="63" customFormat="1" x14ac:dyDescent="0.25">
      <c r="A49" s="226"/>
      <c r="B49" s="182"/>
      <c r="C49" s="75"/>
      <c r="D49" s="322"/>
      <c r="E49" s="322"/>
      <c r="F49" s="74"/>
      <c r="G49" s="74"/>
      <c r="H49" s="74"/>
      <c r="I49" s="74"/>
      <c r="J49" s="74"/>
      <c r="K49" s="74"/>
      <c r="L49" s="74"/>
    </row>
    <row r="50" spans="1:12" s="63" customFormat="1" x14ac:dyDescent="0.25">
      <c r="A50" s="478" t="s">
        <v>7134</v>
      </c>
      <c r="B50" s="226"/>
      <c r="C50" s="212"/>
      <c r="D50" s="212"/>
      <c r="E50" s="212"/>
      <c r="G50" s="212"/>
      <c r="H50" s="212"/>
      <c r="I50" s="212"/>
    </row>
    <row r="51" spans="1:12" s="63" customFormat="1" x14ac:dyDescent="0.25">
      <c r="A51" s="69" t="s">
        <v>4311</v>
      </c>
      <c r="B51" s="497" t="s">
        <v>3311</v>
      </c>
      <c r="C51" s="212"/>
      <c r="D51" s="212"/>
      <c r="E51" s="212"/>
      <c r="G51" s="212"/>
      <c r="H51" s="212"/>
      <c r="I51" s="212"/>
      <c r="J51" s="61"/>
      <c r="K51" s="61"/>
      <c r="L51" s="61"/>
    </row>
    <row r="52" spans="1:12" s="63" customFormat="1" x14ac:dyDescent="0.25">
      <c r="A52" s="483" t="s">
        <v>4303</v>
      </c>
      <c r="B52" s="123" t="s">
        <v>7135</v>
      </c>
      <c r="C52" s="212"/>
      <c r="D52" s="212"/>
      <c r="E52" s="212"/>
      <c r="G52" s="212"/>
      <c r="H52" s="212"/>
      <c r="I52" s="212"/>
      <c r="J52" s="61"/>
      <c r="K52" s="61"/>
      <c r="L52" s="61"/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732A-6D12-4CC5-8EAE-52564E4D6698}">
  <dimension ref="A1:FO70"/>
  <sheetViews>
    <sheetView showGridLines="0" topLeftCell="B1" zoomScaleNormal="100" workbookViewId="0">
      <selection activeCell="G28" sqref="G28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423" customWidth="1"/>
    <col min="4" max="4" width="28.6640625" style="423" customWidth="1"/>
    <col min="5" max="6" width="20.6640625" style="423" customWidth="1"/>
    <col min="7" max="7" width="1.88671875" style="226" customWidth="1"/>
    <col min="8" max="171" width="11.44140625" style="226"/>
    <col min="172" max="16384" width="11.44140625" style="411"/>
  </cols>
  <sheetData>
    <row r="1" spans="1:7" x14ac:dyDescent="0.3">
      <c r="A1" s="360"/>
      <c r="B1" s="360"/>
      <c r="C1" s="422"/>
      <c r="D1" s="422"/>
      <c r="E1" s="422"/>
    </row>
    <row r="2" spans="1:7" ht="13.2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8.600000000000001" customHeight="1" x14ac:dyDescent="0.3">
      <c r="A3" s="654" t="s">
        <v>31</v>
      </c>
      <c r="B3" s="654"/>
      <c r="C3" s="654"/>
      <c r="D3" s="654"/>
      <c r="E3" s="654"/>
      <c r="F3" s="654"/>
      <c r="G3" s="654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360"/>
      <c r="C7" s="426"/>
      <c r="D7" s="426"/>
      <c r="E7" s="426"/>
    </row>
    <row r="8" spans="1:7" ht="13.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x14ac:dyDescent="0.3">
      <c r="A9" s="758"/>
      <c r="B9" s="758"/>
      <c r="C9" s="759"/>
      <c r="D9" s="759"/>
      <c r="E9" s="759" t="s">
        <v>4295</v>
      </c>
      <c r="F9" s="759" t="s">
        <v>4296</v>
      </c>
    </row>
    <row r="10" spans="1:7" x14ac:dyDescent="0.3">
      <c r="A10" s="758"/>
      <c r="B10" s="758"/>
      <c r="C10" s="759"/>
      <c r="D10" s="759"/>
      <c r="E10" s="759"/>
      <c r="F10" s="759"/>
    </row>
    <row r="12" spans="1:7" x14ac:dyDescent="0.3">
      <c r="A12" s="660" t="s">
        <v>4232</v>
      </c>
      <c r="B12" s="660" t="s">
        <v>4232</v>
      </c>
      <c r="C12" s="429"/>
      <c r="D12" s="426"/>
      <c r="E12" s="426"/>
      <c r="F12" s="426"/>
    </row>
    <row r="13" spans="1:7" s="379" customFormat="1" x14ac:dyDescent="0.3">
      <c r="A13" s="374" t="s">
        <v>7108</v>
      </c>
      <c r="B13" s="374" t="s">
        <v>4326</v>
      </c>
      <c r="C13" s="517">
        <v>1</v>
      </c>
      <c r="D13" s="517">
        <v>0</v>
      </c>
      <c r="E13" s="85">
        <v>62804.5</v>
      </c>
      <c r="F13" s="85">
        <v>62804.5</v>
      </c>
      <c r="G13" s="373"/>
    </row>
    <row r="14" spans="1:7" s="379" customFormat="1" x14ac:dyDescent="0.3">
      <c r="A14" s="370" t="s">
        <v>7109</v>
      </c>
      <c r="B14" s="370" t="s">
        <v>6834</v>
      </c>
      <c r="C14" s="518">
        <v>3</v>
      </c>
      <c r="D14" s="518">
        <v>0</v>
      </c>
      <c r="E14" s="85">
        <v>48554.65</v>
      </c>
      <c r="F14" s="85">
        <v>48554.65</v>
      </c>
      <c r="G14" s="373"/>
    </row>
    <row r="15" spans="1:7" s="379" customFormat="1" x14ac:dyDescent="0.3">
      <c r="A15" s="370" t="s">
        <v>7110</v>
      </c>
      <c r="B15" s="370" t="s">
        <v>6576</v>
      </c>
      <c r="C15" s="518">
        <v>4</v>
      </c>
      <c r="D15" s="518">
        <v>0</v>
      </c>
      <c r="E15" s="85">
        <v>41969.05</v>
      </c>
      <c r="F15" s="85">
        <v>41969.05</v>
      </c>
      <c r="G15" s="373"/>
    </row>
    <row r="16" spans="1:7" s="379" customFormat="1" x14ac:dyDescent="0.3">
      <c r="A16" s="370" t="s">
        <v>7111</v>
      </c>
      <c r="B16" s="370" t="s">
        <v>4331</v>
      </c>
      <c r="C16" s="518">
        <v>12</v>
      </c>
      <c r="D16" s="518">
        <v>0</v>
      </c>
      <c r="E16" s="85">
        <v>29755.45</v>
      </c>
      <c r="F16" s="85">
        <v>29755.45</v>
      </c>
      <c r="G16" s="373"/>
    </row>
    <row r="17" spans="1:7" s="379" customFormat="1" x14ac:dyDescent="0.3">
      <c r="A17" s="449"/>
      <c r="B17" s="39" t="s">
        <v>4299</v>
      </c>
      <c r="C17" s="211">
        <f>SUM(C13:C16)</f>
        <v>20</v>
      </c>
      <c r="D17" s="211">
        <v>0</v>
      </c>
      <c r="E17" s="378"/>
      <c r="F17" s="378"/>
      <c r="G17" s="373"/>
    </row>
    <row r="18" spans="1:7" s="379" customFormat="1" x14ac:dyDescent="0.3">
      <c r="A18" s="380"/>
      <c r="B18" s="380"/>
      <c r="C18" s="426"/>
      <c r="D18" s="426"/>
      <c r="E18" s="381"/>
      <c r="F18" s="381"/>
      <c r="G18" s="373"/>
    </row>
    <row r="19" spans="1:7" s="379" customFormat="1" x14ac:dyDescent="0.3">
      <c r="A19" s="660" t="s">
        <v>4233</v>
      </c>
      <c r="B19" s="660" t="s">
        <v>4233</v>
      </c>
      <c r="C19" s="426"/>
      <c r="D19" s="426"/>
      <c r="E19" s="381"/>
      <c r="F19" s="381"/>
      <c r="G19" s="373"/>
    </row>
    <row r="20" spans="1:7" x14ac:dyDescent="0.3">
      <c r="A20" s="374" t="s">
        <v>6763</v>
      </c>
      <c r="B20" s="374" t="s">
        <v>6764</v>
      </c>
      <c r="C20" s="517">
        <f>2-1</f>
        <v>1</v>
      </c>
      <c r="D20" s="517">
        <v>0</v>
      </c>
      <c r="E20" s="78">
        <v>14872.15</v>
      </c>
      <c r="F20" s="78">
        <v>14872.15</v>
      </c>
    </row>
    <row r="21" spans="1:7" x14ac:dyDescent="0.3">
      <c r="A21" s="370" t="s">
        <v>6767</v>
      </c>
      <c r="B21" s="370" t="s">
        <v>5358</v>
      </c>
      <c r="C21" s="518">
        <v>3</v>
      </c>
      <c r="D21" s="518">
        <v>0</v>
      </c>
      <c r="E21" s="78">
        <v>13465.5</v>
      </c>
      <c r="F21" s="78">
        <v>13465.5</v>
      </c>
    </row>
    <row r="22" spans="1:7" x14ac:dyDescent="0.3">
      <c r="A22" s="370" t="s">
        <v>7114</v>
      </c>
      <c r="B22" s="370" t="s">
        <v>4396</v>
      </c>
      <c r="C22" s="518">
        <v>1</v>
      </c>
      <c r="D22" s="518">
        <v>0</v>
      </c>
      <c r="E22" s="78">
        <v>12813.05</v>
      </c>
      <c r="F22" s="78">
        <v>12813.05</v>
      </c>
    </row>
    <row r="23" spans="1:7" x14ac:dyDescent="0.3">
      <c r="A23" s="370" t="s">
        <v>6804</v>
      </c>
      <c r="B23" s="370" t="s">
        <v>6805</v>
      </c>
      <c r="C23" s="518">
        <v>3</v>
      </c>
      <c r="D23" s="518">
        <v>0</v>
      </c>
      <c r="E23" s="78">
        <v>12813.05</v>
      </c>
      <c r="F23" s="78">
        <v>12813.05</v>
      </c>
    </row>
    <row r="24" spans="1:7" x14ac:dyDescent="0.3">
      <c r="A24" s="370" t="s">
        <v>6756</v>
      </c>
      <c r="B24" s="370" t="s">
        <v>5190</v>
      </c>
      <c r="C24" s="518">
        <v>3</v>
      </c>
      <c r="D24" s="518">
        <v>0</v>
      </c>
      <c r="E24" s="78">
        <v>12193.15</v>
      </c>
      <c r="F24" s="78">
        <v>12193.15</v>
      </c>
    </row>
    <row r="25" spans="1:7" x14ac:dyDescent="0.3">
      <c r="A25" s="370" t="s">
        <v>6772</v>
      </c>
      <c r="B25" s="370" t="s">
        <v>7152</v>
      </c>
      <c r="C25" s="518">
        <v>1</v>
      </c>
      <c r="D25" s="518">
        <v>0</v>
      </c>
      <c r="E25" s="78">
        <v>12193.15</v>
      </c>
      <c r="F25" s="78">
        <v>12193.15</v>
      </c>
    </row>
    <row r="26" spans="1:7" x14ac:dyDescent="0.3">
      <c r="A26" s="370" t="s">
        <v>6884</v>
      </c>
      <c r="B26" s="370" t="s">
        <v>7153</v>
      </c>
      <c r="C26" s="518">
        <v>1</v>
      </c>
      <c r="D26" s="518">
        <v>0</v>
      </c>
      <c r="E26" s="78">
        <v>11611.3</v>
      </c>
      <c r="F26" s="78">
        <v>11611.3</v>
      </c>
    </row>
    <row r="27" spans="1:7" x14ac:dyDescent="0.3">
      <c r="A27" s="370" t="s">
        <v>7116</v>
      </c>
      <c r="B27" s="370" t="s">
        <v>6851</v>
      </c>
      <c r="C27" s="518">
        <v>2</v>
      </c>
      <c r="D27" s="518">
        <v>0</v>
      </c>
      <c r="E27" s="78">
        <v>11059.85</v>
      </c>
      <c r="F27" s="78">
        <v>11059.85</v>
      </c>
    </row>
    <row r="28" spans="1:7" x14ac:dyDescent="0.3">
      <c r="A28" s="370" t="s">
        <v>6893</v>
      </c>
      <c r="B28" s="370" t="s">
        <v>7117</v>
      </c>
      <c r="C28" s="518">
        <f>4-2</f>
        <v>2</v>
      </c>
      <c r="D28" s="518">
        <v>0</v>
      </c>
      <c r="E28" s="78">
        <v>10019.25</v>
      </c>
      <c r="F28" s="78">
        <v>10019.25</v>
      </c>
    </row>
    <row r="29" spans="1:7" x14ac:dyDescent="0.3">
      <c r="A29" s="370" t="s">
        <v>6815</v>
      </c>
      <c r="B29" s="370" t="s">
        <v>6816</v>
      </c>
      <c r="C29" s="518">
        <f>1</f>
        <v>1</v>
      </c>
      <c r="D29" s="518">
        <v>0</v>
      </c>
      <c r="E29" s="78">
        <v>9531.0499999999993</v>
      </c>
      <c r="F29" s="78">
        <v>9531.0499999999993</v>
      </c>
    </row>
    <row r="30" spans="1:7" x14ac:dyDescent="0.3">
      <c r="A30" s="370" t="s">
        <v>7118</v>
      </c>
      <c r="B30" s="370" t="s">
        <v>7119</v>
      </c>
      <c r="C30" s="518">
        <v>1</v>
      </c>
      <c r="D30" s="518">
        <v>0</v>
      </c>
      <c r="E30" s="78">
        <v>9531.0499999999993</v>
      </c>
      <c r="F30" s="78">
        <v>9531.0499999999993</v>
      </c>
      <c r="G30" s="411"/>
    </row>
    <row r="31" spans="1:7" x14ac:dyDescent="0.3">
      <c r="A31" s="370" t="s">
        <v>6818</v>
      </c>
      <c r="B31" s="370" t="s">
        <v>5304</v>
      </c>
      <c r="C31" s="518">
        <v>0</v>
      </c>
      <c r="D31" s="518">
        <v>0</v>
      </c>
      <c r="E31" s="85">
        <v>9072.65</v>
      </c>
      <c r="F31" s="85">
        <v>9072.65</v>
      </c>
      <c r="G31" s="411"/>
    </row>
    <row r="32" spans="1:7" x14ac:dyDescent="0.3">
      <c r="A32" s="370" t="s">
        <v>6891</v>
      </c>
      <c r="B32" s="370" t="s">
        <v>7154</v>
      </c>
      <c r="C32" s="518">
        <v>4</v>
      </c>
      <c r="D32" s="518">
        <v>0</v>
      </c>
      <c r="E32" s="78">
        <v>8644.65</v>
      </c>
      <c r="F32" s="78">
        <v>8644.65</v>
      </c>
      <c r="G32" s="411"/>
    </row>
    <row r="33" spans="1:7" x14ac:dyDescent="0.3">
      <c r="A33" s="370" t="s">
        <v>6812</v>
      </c>
      <c r="B33" s="370" t="s">
        <v>6813</v>
      </c>
      <c r="C33" s="518">
        <v>3</v>
      </c>
      <c r="D33" s="518">
        <v>0</v>
      </c>
      <c r="E33" s="78">
        <v>8364</v>
      </c>
      <c r="F33" s="78">
        <v>8364</v>
      </c>
      <c r="G33" s="411"/>
    </row>
    <row r="34" spans="1:7" x14ac:dyDescent="0.3">
      <c r="A34" s="370" t="s">
        <v>7132</v>
      </c>
      <c r="B34" s="370" t="s">
        <v>5783</v>
      </c>
      <c r="C34" s="518">
        <f>2-1</f>
        <v>1</v>
      </c>
      <c r="D34" s="518">
        <v>0</v>
      </c>
      <c r="E34" s="78">
        <v>8364</v>
      </c>
      <c r="F34" s="78">
        <v>8364</v>
      </c>
      <c r="G34" s="411"/>
    </row>
    <row r="35" spans="1:7" x14ac:dyDescent="0.3">
      <c r="A35" s="370" t="s">
        <v>6759</v>
      </c>
      <c r="B35" s="370" t="s">
        <v>4449</v>
      </c>
      <c r="C35" s="518">
        <v>0</v>
      </c>
      <c r="D35" s="518">
        <v>0</v>
      </c>
      <c r="E35" s="78">
        <v>8364</v>
      </c>
      <c r="F35" s="78">
        <v>8364</v>
      </c>
      <c r="G35" s="411"/>
    </row>
    <row r="36" spans="1:7" x14ac:dyDescent="0.3">
      <c r="A36" s="370" t="s">
        <v>7138</v>
      </c>
      <c r="B36" s="370" t="s">
        <v>4415</v>
      </c>
      <c r="C36" s="518">
        <f>2-1</f>
        <v>1</v>
      </c>
      <c r="D36" s="518">
        <v>0</v>
      </c>
      <c r="E36" s="78">
        <v>8364</v>
      </c>
      <c r="F36" s="78">
        <v>8364</v>
      </c>
      <c r="G36" s="411"/>
    </row>
    <row r="37" spans="1:7" x14ac:dyDescent="0.3">
      <c r="A37" s="370" t="s">
        <v>7120</v>
      </c>
      <c r="B37" s="370" t="s">
        <v>4503</v>
      </c>
      <c r="C37" s="518">
        <f>5+1</f>
        <v>6</v>
      </c>
      <c r="D37" s="518">
        <v>0</v>
      </c>
      <c r="E37" s="78">
        <v>8364</v>
      </c>
      <c r="F37" s="78">
        <v>8364</v>
      </c>
      <c r="G37" s="411"/>
    </row>
    <row r="38" spans="1:7" x14ac:dyDescent="0.3">
      <c r="A38" s="370" t="s">
        <v>6810</v>
      </c>
      <c r="B38" s="370" t="s">
        <v>4410</v>
      </c>
      <c r="C38" s="518">
        <v>0</v>
      </c>
      <c r="D38" s="518">
        <v>0</v>
      </c>
      <c r="E38" s="78">
        <v>8364</v>
      </c>
      <c r="F38" s="78">
        <v>8364</v>
      </c>
      <c r="G38" s="411"/>
    </row>
    <row r="39" spans="1:7" x14ac:dyDescent="0.3">
      <c r="A39" s="370" t="s">
        <v>7121</v>
      </c>
      <c r="B39" s="370" t="s">
        <v>4538</v>
      </c>
      <c r="C39" s="518">
        <v>6</v>
      </c>
      <c r="D39" s="518">
        <v>0</v>
      </c>
      <c r="E39" s="78">
        <v>8364</v>
      </c>
      <c r="F39" s="78">
        <v>8364</v>
      </c>
      <c r="G39" s="411"/>
    </row>
    <row r="40" spans="1:7" x14ac:dyDescent="0.3">
      <c r="A40" s="370" t="s">
        <v>7124</v>
      </c>
      <c r="B40" s="370" t="s">
        <v>7125</v>
      </c>
      <c r="C40" s="518">
        <f>9-1</f>
        <v>8</v>
      </c>
      <c r="D40" s="518">
        <v>0</v>
      </c>
      <c r="E40" s="78">
        <v>22313.200000000001</v>
      </c>
      <c r="F40" s="78">
        <v>22313.200000000001</v>
      </c>
      <c r="G40" s="411"/>
    </row>
    <row r="41" spans="1:7" x14ac:dyDescent="0.3">
      <c r="A41" s="370" t="s">
        <v>7141</v>
      </c>
      <c r="B41" s="370" t="s">
        <v>7142</v>
      </c>
      <c r="C41" s="518">
        <v>4</v>
      </c>
      <c r="D41" s="518">
        <v>0</v>
      </c>
      <c r="E41" s="78">
        <v>25023.4</v>
      </c>
      <c r="F41" s="78">
        <v>25023.4</v>
      </c>
      <c r="G41" s="411"/>
    </row>
    <row r="42" spans="1:7" x14ac:dyDescent="0.3">
      <c r="A42" s="370" t="s">
        <v>7143</v>
      </c>
      <c r="B42" s="370" t="s">
        <v>7144</v>
      </c>
      <c r="C42" s="518">
        <v>2</v>
      </c>
      <c r="D42" s="518">
        <v>0</v>
      </c>
      <c r="E42" s="78">
        <v>28042.7</v>
      </c>
      <c r="F42" s="78">
        <v>28042.7</v>
      </c>
      <c r="G42" s="411"/>
    </row>
    <row r="43" spans="1:7" x14ac:dyDescent="0.3">
      <c r="A43" s="370" t="s">
        <v>7122</v>
      </c>
      <c r="B43" s="370" t="s">
        <v>7123</v>
      </c>
      <c r="C43" s="518">
        <v>5</v>
      </c>
      <c r="D43" s="518">
        <v>0</v>
      </c>
      <c r="E43" s="78">
        <v>32409.200000000001</v>
      </c>
      <c r="F43" s="78">
        <v>32409.200000000001</v>
      </c>
      <c r="G43" s="411"/>
    </row>
    <row r="44" spans="1:7" x14ac:dyDescent="0.3">
      <c r="A44" s="370" t="s">
        <v>7126</v>
      </c>
      <c r="B44" s="370" t="s">
        <v>7155</v>
      </c>
      <c r="C44" s="518">
        <v>0</v>
      </c>
      <c r="D44" s="519">
        <f>9648-1500</f>
        <v>8148</v>
      </c>
      <c r="E44" s="85">
        <v>142.58000000000001</v>
      </c>
      <c r="F44" s="85">
        <v>142.58000000000001</v>
      </c>
      <c r="G44" s="411" t="s">
        <v>5348</v>
      </c>
    </row>
    <row r="45" spans="1:7" x14ac:dyDescent="0.3">
      <c r="A45" s="374" t="s">
        <v>7128</v>
      </c>
      <c r="B45" s="370" t="s">
        <v>7156</v>
      </c>
      <c r="C45" s="518">
        <v>0</v>
      </c>
      <c r="D45" s="519">
        <f>4992-3612</f>
        <v>1380</v>
      </c>
      <c r="E45" s="85">
        <v>162.19</v>
      </c>
      <c r="F45" s="85">
        <v>162.19</v>
      </c>
      <c r="G45" s="411" t="s">
        <v>5348</v>
      </c>
    </row>
    <row r="46" spans="1:7" x14ac:dyDescent="0.3">
      <c r="A46" s="286"/>
      <c r="B46" s="39" t="s">
        <v>4302</v>
      </c>
      <c r="C46" s="211">
        <f>SUM(C20:C45)</f>
        <v>59</v>
      </c>
      <c r="D46" s="46">
        <f>SUM(D20:D45)</f>
        <v>9528</v>
      </c>
      <c r="E46" s="512"/>
      <c r="F46" s="512"/>
    </row>
    <row r="47" spans="1:7" x14ac:dyDescent="0.3">
      <c r="A47" s="437"/>
      <c r="B47" s="504"/>
      <c r="C47" s="512"/>
      <c r="D47" s="512"/>
      <c r="E47" s="512"/>
      <c r="F47" s="512"/>
    </row>
    <row r="48" spans="1:7" x14ac:dyDescent="0.3">
      <c r="A48" s="760" t="s">
        <v>4234</v>
      </c>
      <c r="B48" s="760" t="s">
        <v>4233</v>
      </c>
      <c r="C48" s="422"/>
      <c r="D48" s="422"/>
      <c r="E48" s="426"/>
      <c r="F48" s="426"/>
    </row>
    <row r="49" spans="1:7" x14ac:dyDescent="0.3">
      <c r="A49" s="374" t="s">
        <v>7126</v>
      </c>
      <c r="B49" s="374" t="s">
        <v>7155</v>
      </c>
      <c r="C49" s="519">
        <v>0</v>
      </c>
      <c r="D49" s="519">
        <f>8592-7140</f>
        <v>1452</v>
      </c>
      <c r="E49" s="385">
        <v>142.58000000000001</v>
      </c>
      <c r="F49" s="385">
        <v>142.58000000000001</v>
      </c>
      <c r="G49" s="226" t="s">
        <v>5348</v>
      </c>
    </row>
    <row r="50" spans="1:7" x14ac:dyDescent="0.3">
      <c r="A50" s="286"/>
      <c r="B50" s="433" t="s">
        <v>4304</v>
      </c>
      <c r="C50" s="46">
        <f>SUM(C49:C49)</f>
        <v>0</v>
      </c>
      <c r="D50" s="46">
        <f>SUM(D49:D49)</f>
        <v>1452</v>
      </c>
      <c r="E50" s="378"/>
      <c r="F50" s="378"/>
    </row>
    <row r="51" spans="1:7" s="286" customFormat="1" x14ac:dyDescent="0.3">
      <c r="B51" s="442"/>
      <c r="C51" s="443"/>
      <c r="D51" s="47"/>
      <c r="E51" s="47"/>
      <c r="F51" s="444"/>
    </row>
    <row r="52" spans="1:7" s="286" customFormat="1" x14ac:dyDescent="0.3">
      <c r="B52" s="446" t="s">
        <v>4235</v>
      </c>
      <c r="C52" s="447">
        <f>SUM(C46,C17,C50)</f>
        <v>79</v>
      </c>
      <c r="D52" s="447">
        <f>SUM(D46,D17,D50)</f>
        <v>10980</v>
      </c>
      <c r="E52" s="47"/>
      <c r="F52" s="444"/>
    </row>
    <row r="53" spans="1:7" s="286" customFormat="1" x14ac:dyDescent="0.3">
      <c r="B53" s="442"/>
      <c r="C53" s="443"/>
      <c r="D53" s="47"/>
      <c r="E53" s="47"/>
      <c r="F53" s="444"/>
    </row>
    <row r="54" spans="1:7" s="286" customFormat="1" ht="20.25" customHeight="1" x14ac:dyDescent="0.3">
      <c r="A54" s="50"/>
      <c r="B54" s="50"/>
      <c r="C54" s="287"/>
      <c r="D54" s="287"/>
      <c r="E54" s="287"/>
      <c r="F54" s="444"/>
    </row>
    <row r="55" spans="1:7" x14ac:dyDescent="0.3">
      <c r="A55" s="380"/>
      <c r="B55" s="380"/>
      <c r="C55" s="381"/>
      <c r="D55" s="381"/>
      <c r="E55" s="381"/>
      <c r="F55" s="381"/>
    </row>
    <row r="56" spans="1:7" x14ac:dyDescent="0.3">
      <c r="A56" s="761" t="s">
        <v>4231</v>
      </c>
      <c r="B56" s="775"/>
      <c r="C56" s="381"/>
      <c r="D56" s="381"/>
      <c r="E56" s="381"/>
      <c r="F56" s="381"/>
    </row>
    <row r="57" spans="1:7" x14ac:dyDescent="0.3">
      <c r="A57" s="660" t="s">
        <v>4305</v>
      </c>
      <c r="B57" s="660"/>
      <c r="C57" s="381"/>
      <c r="D57" s="381"/>
      <c r="E57" s="381"/>
      <c r="F57" s="381"/>
    </row>
    <row r="58" spans="1:7" x14ac:dyDescent="0.3">
      <c r="A58" s="241" t="s">
        <v>6763</v>
      </c>
      <c r="B58" s="241" t="s">
        <v>6764</v>
      </c>
      <c r="C58" s="519">
        <v>1</v>
      </c>
      <c r="D58" s="519">
        <v>0</v>
      </c>
      <c r="E58" s="78">
        <v>14872.15</v>
      </c>
      <c r="F58" s="78">
        <v>14872.15</v>
      </c>
    </row>
    <row r="59" spans="1:7" x14ac:dyDescent="0.3">
      <c r="A59" s="241" t="s">
        <v>6756</v>
      </c>
      <c r="B59" s="241" t="s">
        <v>5190</v>
      </c>
      <c r="C59" s="440">
        <v>3</v>
      </c>
      <c r="D59" s="519">
        <v>0</v>
      </c>
      <c r="E59" s="78">
        <v>12193</v>
      </c>
      <c r="F59" s="78">
        <v>12193</v>
      </c>
    </row>
    <row r="60" spans="1:7" x14ac:dyDescent="0.3">
      <c r="A60" s="241" t="s">
        <v>7138</v>
      </c>
      <c r="B60" s="241" t="s">
        <v>4415</v>
      </c>
      <c r="C60" s="440">
        <v>6</v>
      </c>
      <c r="D60" s="519">
        <v>0</v>
      </c>
      <c r="E60" s="385">
        <v>8364</v>
      </c>
      <c r="F60" s="85">
        <v>8364</v>
      </c>
    </row>
    <row r="61" spans="1:7" x14ac:dyDescent="0.3">
      <c r="A61" s="374" t="s">
        <v>7120</v>
      </c>
      <c r="B61" s="374" t="s">
        <v>4503</v>
      </c>
      <c r="C61" s="519">
        <v>7</v>
      </c>
      <c r="D61" s="519">
        <v>0</v>
      </c>
      <c r="E61" s="385">
        <v>8364</v>
      </c>
      <c r="F61" s="85">
        <v>8364</v>
      </c>
    </row>
    <row r="62" spans="1:7" x14ac:dyDescent="0.3">
      <c r="A62" s="374" t="s">
        <v>7124</v>
      </c>
      <c r="B62" s="374" t="s">
        <v>7157</v>
      </c>
      <c r="C62" s="430">
        <v>0</v>
      </c>
      <c r="D62" s="519">
        <f>366*12</f>
        <v>4392</v>
      </c>
      <c r="E62" s="385">
        <v>145</v>
      </c>
      <c r="F62" s="85">
        <v>145</v>
      </c>
      <c r="G62" s="226" t="s">
        <v>5348</v>
      </c>
    </row>
    <row r="63" spans="1:7" x14ac:dyDescent="0.3">
      <c r="A63" s="241" t="s">
        <v>7126</v>
      </c>
      <c r="B63" s="241" t="s">
        <v>7158</v>
      </c>
      <c r="C63" s="430">
        <v>0</v>
      </c>
      <c r="D63" s="519">
        <f>110*12</f>
        <v>1320</v>
      </c>
      <c r="E63" s="385">
        <v>1755.68</v>
      </c>
      <c r="F63" s="85">
        <v>5124</v>
      </c>
      <c r="G63" s="226" t="s">
        <v>5348</v>
      </c>
    </row>
    <row r="64" spans="1:7" x14ac:dyDescent="0.3">
      <c r="A64" s="286"/>
      <c r="B64" s="39" t="s">
        <v>4306</v>
      </c>
      <c r="C64" s="46">
        <f>SUM(C58:C63)</f>
        <v>17</v>
      </c>
      <c r="D64" s="46">
        <f>SUM(D58:D63)</f>
        <v>5712</v>
      </c>
      <c r="E64" s="378"/>
      <c r="F64" s="378"/>
    </row>
    <row r="65" spans="1:6" x14ac:dyDescent="0.3">
      <c r="A65" s="380"/>
      <c r="B65" s="380"/>
      <c r="C65" s="381"/>
      <c r="D65" s="381"/>
      <c r="E65" s="381"/>
      <c r="F65" s="381"/>
    </row>
    <row r="66" spans="1:6" x14ac:dyDescent="0.3">
      <c r="A66" s="756" t="s">
        <v>4237</v>
      </c>
      <c r="B66" s="757"/>
      <c r="C66" s="381"/>
      <c r="D66" s="381"/>
      <c r="E66" s="381"/>
      <c r="F66" s="381"/>
    </row>
    <row r="67" spans="1:6" ht="20.100000000000001" customHeight="1" x14ac:dyDescent="0.3">
      <c r="A67" s="241" t="s">
        <v>4303</v>
      </c>
      <c r="B67" s="241" t="s">
        <v>4303</v>
      </c>
      <c r="C67" s="440">
        <v>0</v>
      </c>
      <c r="D67" s="440">
        <v>0</v>
      </c>
      <c r="E67" s="441">
        <v>0</v>
      </c>
      <c r="F67" s="441">
        <v>0</v>
      </c>
    </row>
    <row r="68" spans="1:6" x14ac:dyDescent="0.3">
      <c r="A68" s="286"/>
      <c r="B68" s="450" t="s">
        <v>4307</v>
      </c>
      <c r="C68" s="46">
        <v>0</v>
      </c>
      <c r="D68" s="46">
        <v>0</v>
      </c>
      <c r="E68" s="378"/>
      <c r="F68" s="378"/>
    </row>
    <row r="69" spans="1:6" x14ac:dyDescent="0.3">
      <c r="C69" s="228"/>
      <c r="D69" s="228"/>
      <c r="E69" s="228"/>
      <c r="F69" s="228"/>
    </row>
    <row r="70" spans="1:6" x14ac:dyDescent="0.3">
      <c r="A70" s="226" t="s">
        <v>6820</v>
      </c>
      <c r="C70" s="228"/>
      <c r="D70" s="228"/>
      <c r="E70" s="228"/>
      <c r="F70" s="228"/>
    </row>
  </sheetData>
  <mergeCells count="18">
    <mergeCell ref="A57:B57"/>
    <mergeCell ref="A66:B66"/>
    <mergeCell ref="E9:E10"/>
    <mergeCell ref="F9:F10"/>
    <mergeCell ref="A12:B12"/>
    <mergeCell ref="A19:B19"/>
    <mergeCell ref="A48:B48"/>
    <mergeCell ref="A56:B56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E359-1ECC-4A93-9746-42E58D92FF2A}">
  <dimension ref="A2:L51"/>
  <sheetViews>
    <sheetView showGridLines="0" zoomScale="80" zoomScaleNormal="80" workbookViewId="0">
      <selection activeCell="D48" sqref="D48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37.33203125" style="61" bestFit="1" customWidth="1"/>
    <col min="3" max="3" width="10.6640625" style="212" customWidth="1"/>
    <col min="4" max="6" width="13.6640625" style="212" customWidth="1"/>
    <col min="7" max="9" width="11.6640625" style="212" customWidth="1"/>
    <col min="10" max="10" width="9.6640625" style="61" customWidth="1"/>
    <col min="11" max="11" width="11.6640625" style="61" customWidth="1"/>
    <col min="12" max="12" width="2.109375" style="61" bestFit="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2" s="63" customFormat="1" ht="15.75" customHeight="1" x14ac:dyDescent="0.25">
      <c r="A3" s="669" t="s">
        <v>31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2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2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2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2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2" s="63" customFormat="1" x14ac:dyDescent="0.25">
      <c r="A11" s="42" t="s">
        <v>7108</v>
      </c>
      <c r="B11" s="42" t="s">
        <v>4326</v>
      </c>
      <c r="C11" s="78">
        <v>62804.5</v>
      </c>
      <c r="D11" s="72">
        <v>0</v>
      </c>
      <c r="E11" s="72">
        <v>0</v>
      </c>
      <c r="F11" s="77">
        <v>62804.5</v>
      </c>
      <c r="G11" s="77">
        <v>50243.599999999991</v>
      </c>
      <c r="H11" s="77">
        <v>10467.416666666666</v>
      </c>
      <c r="I11" s="77">
        <v>83739.333333333328</v>
      </c>
      <c r="J11" s="77">
        <v>0</v>
      </c>
      <c r="K11" s="77">
        <v>144450.34999999998</v>
      </c>
      <c r="L11" s="228"/>
    </row>
    <row r="12" spans="1:12" s="63" customFormat="1" x14ac:dyDescent="0.25">
      <c r="A12" s="42" t="s">
        <v>7109</v>
      </c>
      <c r="B12" s="42" t="s">
        <v>6834</v>
      </c>
      <c r="C12" s="78">
        <v>48554.65</v>
      </c>
      <c r="D12" s="72">
        <v>0</v>
      </c>
      <c r="E12" s="72">
        <v>0</v>
      </c>
      <c r="F12" s="77">
        <v>48554.65</v>
      </c>
      <c r="G12" s="77">
        <v>38843.72</v>
      </c>
      <c r="H12" s="77">
        <v>8092.4416666666675</v>
      </c>
      <c r="I12" s="77">
        <v>64739.53333333334</v>
      </c>
      <c r="J12" s="77">
        <v>0</v>
      </c>
      <c r="K12" s="77">
        <v>111675.69500000001</v>
      </c>
      <c r="L12" s="228"/>
    </row>
    <row r="13" spans="1:12" s="63" customFormat="1" x14ac:dyDescent="0.25">
      <c r="A13" s="42" t="s">
        <v>7110</v>
      </c>
      <c r="B13" s="42" t="s">
        <v>6576</v>
      </c>
      <c r="C13" s="78">
        <v>41969.05</v>
      </c>
      <c r="D13" s="72">
        <v>0</v>
      </c>
      <c r="E13" s="72">
        <v>0</v>
      </c>
      <c r="F13" s="77">
        <v>41969.05</v>
      </c>
      <c r="G13" s="77">
        <v>33575.240000000005</v>
      </c>
      <c r="H13" s="77">
        <v>6994.8416666666672</v>
      </c>
      <c r="I13" s="77">
        <v>55958.733333333337</v>
      </c>
      <c r="J13" s="77">
        <v>0</v>
      </c>
      <c r="K13" s="77">
        <v>96528.815000000002</v>
      </c>
      <c r="L13" s="228"/>
    </row>
    <row r="14" spans="1:12" s="63" customFormat="1" x14ac:dyDescent="0.25">
      <c r="A14" s="42" t="s">
        <v>7111</v>
      </c>
      <c r="B14" s="42" t="s">
        <v>4331</v>
      </c>
      <c r="C14" s="78">
        <v>29755.45</v>
      </c>
      <c r="D14" s="72">
        <v>0</v>
      </c>
      <c r="E14" s="72">
        <v>0</v>
      </c>
      <c r="F14" s="77">
        <v>29755.45</v>
      </c>
      <c r="G14" s="77">
        <v>23804.36</v>
      </c>
      <c r="H14" s="77">
        <v>4959.2416666666668</v>
      </c>
      <c r="I14" s="77">
        <v>39673.933333333334</v>
      </c>
      <c r="J14" s="77">
        <v>0</v>
      </c>
      <c r="K14" s="77">
        <v>68437.535000000003</v>
      </c>
      <c r="L14" s="228"/>
    </row>
    <row r="15" spans="1:12" s="63" customFormat="1" x14ac:dyDescent="0.25">
      <c r="A15" s="73"/>
      <c r="B15" s="73"/>
      <c r="C15" s="75"/>
      <c r="D15" s="322"/>
      <c r="E15" s="322"/>
      <c r="F15" s="74"/>
      <c r="G15" s="74"/>
      <c r="H15" s="74"/>
      <c r="I15" s="74"/>
      <c r="J15" s="74"/>
      <c r="K15" s="74"/>
    </row>
    <row r="16" spans="1:12" s="63" customFormat="1" x14ac:dyDescent="0.25">
      <c r="A16" s="73"/>
      <c r="B16" s="73"/>
      <c r="C16" s="75"/>
      <c r="D16" s="322"/>
      <c r="E16" s="322"/>
      <c r="F16" s="74"/>
      <c r="G16" s="74"/>
      <c r="H16" s="74"/>
      <c r="I16" s="74"/>
      <c r="J16" s="74"/>
      <c r="K16" s="74"/>
    </row>
    <row r="17" spans="1:12" s="63" customFormat="1" x14ac:dyDescent="0.25">
      <c r="A17" s="671" t="s">
        <v>4324</v>
      </c>
      <c r="B17" s="671"/>
      <c r="C17" s="671"/>
      <c r="D17" s="214" t="s">
        <v>517</v>
      </c>
      <c r="E17" s="214" t="s">
        <v>517</v>
      </c>
      <c r="F17" s="214" t="s">
        <v>517</v>
      </c>
      <c r="G17" s="214" t="s">
        <v>517</v>
      </c>
      <c r="H17" s="214" t="s">
        <v>517</v>
      </c>
      <c r="I17" s="214" t="s">
        <v>517</v>
      </c>
      <c r="J17" s="76" t="s">
        <v>517</v>
      </c>
      <c r="K17" s="76" t="s">
        <v>517</v>
      </c>
    </row>
    <row r="18" spans="1:12" s="63" customFormat="1" ht="12.75" customHeight="1" x14ac:dyDescent="0.25">
      <c r="A18" s="663" t="s">
        <v>4311</v>
      </c>
      <c r="B18" s="665" t="s">
        <v>4292</v>
      </c>
      <c r="C18" s="708" t="s">
        <v>4312</v>
      </c>
      <c r="D18" s="708" t="s">
        <v>4312</v>
      </c>
      <c r="E18" s="708" t="s">
        <v>4312</v>
      </c>
      <c r="F18" s="708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</row>
    <row r="19" spans="1:12" s="63" customFormat="1" ht="26.4" x14ac:dyDescent="0.25">
      <c r="A19" s="664" t="s">
        <v>4311</v>
      </c>
      <c r="B19" s="666" t="s">
        <v>4314</v>
      </c>
      <c r="C19" s="215" t="s">
        <v>4315</v>
      </c>
      <c r="D19" s="215" t="s">
        <v>4316</v>
      </c>
      <c r="E19" s="215" t="s">
        <v>4317</v>
      </c>
      <c r="F19" s="215" t="s">
        <v>4318</v>
      </c>
      <c r="G19" s="194" t="s">
        <v>4319</v>
      </c>
      <c r="H19" s="194" t="s">
        <v>4320</v>
      </c>
      <c r="I19" s="215" t="s">
        <v>4321</v>
      </c>
      <c r="J19" s="70" t="s">
        <v>4322</v>
      </c>
      <c r="K19" s="71" t="s">
        <v>4318</v>
      </c>
    </row>
    <row r="20" spans="1:12" s="63" customFormat="1" x14ac:dyDescent="0.25">
      <c r="A20" s="89" t="s">
        <v>6763</v>
      </c>
      <c r="B20" s="89" t="s">
        <v>6764</v>
      </c>
      <c r="C20" s="85">
        <v>14872.15</v>
      </c>
      <c r="D20" s="90">
        <v>1670.4</v>
      </c>
      <c r="E20" s="90">
        <v>0</v>
      </c>
      <c r="F20" s="90">
        <v>16542.55</v>
      </c>
      <c r="G20" s="90">
        <v>11897.720000000001</v>
      </c>
      <c r="H20" s="90">
        <v>2478.6916666666666</v>
      </c>
      <c r="I20" s="90">
        <v>19829.533333333333</v>
      </c>
      <c r="J20" s="90">
        <v>0</v>
      </c>
      <c r="K20" s="90">
        <v>34205.945</v>
      </c>
      <c r="L20" s="228"/>
    </row>
    <row r="21" spans="1:12" s="63" customFormat="1" x14ac:dyDescent="0.25">
      <c r="A21" s="89" t="s">
        <v>6767</v>
      </c>
      <c r="B21" s="89" t="s">
        <v>5358</v>
      </c>
      <c r="C21" s="85">
        <v>13465.5</v>
      </c>
      <c r="D21" s="90">
        <v>1670.4</v>
      </c>
      <c r="E21" s="90">
        <v>0</v>
      </c>
      <c r="F21" s="90">
        <v>15135.9</v>
      </c>
      <c r="G21" s="90">
        <v>10772.400000000001</v>
      </c>
      <c r="H21" s="90">
        <v>2244.25</v>
      </c>
      <c r="I21" s="90">
        <v>17954</v>
      </c>
      <c r="J21" s="90">
        <v>0</v>
      </c>
      <c r="K21" s="90">
        <v>30970.65</v>
      </c>
      <c r="L21" s="228"/>
    </row>
    <row r="22" spans="1:12" s="63" customFormat="1" x14ac:dyDescent="0.25">
      <c r="A22" s="89" t="s">
        <v>7114</v>
      </c>
      <c r="B22" s="89" t="s">
        <v>4396</v>
      </c>
      <c r="C22" s="85">
        <v>12813.05</v>
      </c>
      <c r="D22" s="90">
        <v>1670.4</v>
      </c>
      <c r="E22" s="90">
        <v>0</v>
      </c>
      <c r="F22" s="90">
        <v>14483.449999999999</v>
      </c>
      <c r="G22" s="90">
        <v>10250.439999999999</v>
      </c>
      <c r="H22" s="90">
        <v>2135.5083333333332</v>
      </c>
      <c r="I22" s="90">
        <v>17084.066666666666</v>
      </c>
      <c r="J22" s="90">
        <v>0</v>
      </c>
      <c r="K22" s="90">
        <v>29470.014999999999</v>
      </c>
      <c r="L22" s="228"/>
    </row>
    <row r="23" spans="1:12" s="63" customFormat="1" x14ac:dyDescent="0.25">
      <c r="A23" s="89" t="s">
        <v>6804</v>
      </c>
      <c r="B23" s="89" t="s">
        <v>6805</v>
      </c>
      <c r="C23" s="85">
        <v>12813.05</v>
      </c>
      <c r="D23" s="90">
        <v>1670.4</v>
      </c>
      <c r="E23" s="90">
        <v>0</v>
      </c>
      <c r="F23" s="90">
        <v>14483.449999999999</v>
      </c>
      <c r="G23" s="90">
        <v>10250.439999999999</v>
      </c>
      <c r="H23" s="90">
        <v>2135.5083333333332</v>
      </c>
      <c r="I23" s="90">
        <v>17084.066666666666</v>
      </c>
      <c r="J23" s="90">
        <v>0</v>
      </c>
      <c r="K23" s="90">
        <v>29470.014999999999</v>
      </c>
      <c r="L23" s="228"/>
    </row>
    <row r="24" spans="1:12" s="63" customFormat="1" x14ac:dyDescent="0.25">
      <c r="A24" s="89" t="s">
        <v>6756</v>
      </c>
      <c r="B24" s="89" t="s">
        <v>5190</v>
      </c>
      <c r="C24" s="85">
        <v>12193.15</v>
      </c>
      <c r="D24" s="90">
        <v>1670.4</v>
      </c>
      <c r="E24" s="90">
        <v>0</v>
      </c>
      <c r="F24" s="90">
        <v>13863.55</v>
      </c>
      <c r="G24" s="90">
        <v>9754.52</v>
      </c>
      <c r="H24" s="90">
        <v>2032.1916666666666</v>
      </c>
      <c r="I24" s="90">
        <v>16257.533333333333</v>
      </c>
      <c r="J24" s="90">
        <v>0</v>
      </c>
      <c r="K24" s="90">
        <v>28044.244999999999</v>
      </c>
      <c r="L24" s="228"/>
    </row>
    <row r="25" spans="1:12" s="63" customFormat="1" x14ac:dyDescent="0.25">
      <c r="A25" s="89" t="s">
        <v>6772</v>
      </c>
      <c r="B25" s="89" t="s">
        <v>7152</v>
      </c>
      <c r="C25" s="85">
        <v>12193.15</v>
      </c>
      <c r="D25" s="90">
        <v>1670.4</v>
      </c>
      <c r="E25" s="90">
        <v>0</v>
      </c>
      <c r="F25" s="90">
        <v>13863.55</v>
      </c>
      <c r="G25" s="90">
        <v>9754.52</v>
      </c>
      <c r="H25" s="90">
        <v>2032.1916666666666</v>
      </c>
      <c r="I25" s="90">
        <v>16257.533333333333</v>
      </c>
      <c r="J25" s="90">
        <v>0</v>
      </c>
      <c r="K25" s="90">
        <v>28044.244999999999</v>
      </c>
      <c r="L25" s="228"/>
    </row>
    <row r="26" spans="1:12" s="63" customFormat="1" x14ac:dyDescent="0.25">
      <c r="A26" s="89" t="s">
        <v>6884</v>
      </c>
      <c r="B26" s="89" t="s">
        <v>7153</v>
      </c>
      <c r="C26" s="85">
        <v>11611.3</v>
      </c>
      <c r="D26" s="90">
        <v>1670.4</v>
      </c>
      <c r="E26" s="90">
        <v>0</v>
      </c>
      <c r="F26" s="90">
        <v>13281.699999999999</v>
      </c>
      <c r="G26" s="90">
        <v>9289.0399999999991</v>
      </c>
      <c r="H26" s="90">
        <v>1935.2166666666665</v>
      </c>
      <c r="I26" s="90">
        <v>15481.733333333332</v>
      </c>
      <c r="J26" s="90">
        <v>0</v>
      </c>
      <c r="K26" s="90">
        <v>26705.989999999998</v>
      </c>
      <c r="L26" s="228"/>
    </row>
    <row r="27" spans="1:12" s="63" customFormat="1" x14ac:dyDescent="0.25">
      <c r="A27" s="89" t="s">
        <v>7116</v>
      </c>
      <c r="B27" s="89" t="s">
        <v>6851</v>
      </c>
      <c r="C27" s="85">
        <v>11059.85</v>
      </c>
      <c r="D27" s="90">
        <v>1670.4</v>
      </c>
      <c r="E27" s="90">
        <v>0</v>
      </c>
      <c r="F27" s="90">
        <v>12730.25</v>
      </c>
      <c r="G27" s="90">
        <v>8847.880000000001</v>
      </c>
      <c r="H27" s="90">
        <v>1843.3083333333334</v>
      </c>
      <c r="I27" s="90">
        <v>14746.466666666667</v>
      </c>
      <c r="J27" s="90">
        <v>0</v>
      </c>
      <c r="K27" s="90">
        <v>25437.655000000002</v>
      </c>
      <c r="L27" s="228"/>
    </row>
    <row r="28" spans="1:12" s="63" customFormat="1" x14ac:dyDescent="0.25">
      <c r="A28" s="89" t="s">
        <v>6893</v>
      </c>
      <c r="B28" s="89" t="s">
        <v>7117</v>
      </c>
      <c r="C28" s="85">
        <v>10019.25</v>
      </c>
      <c r="D28" s="90">
        <v>1670.4</v>
      </c>
      <c r="E28" s="90">
        <v>0</v>
      </c>
      <c r="F28" s="90">
        <v>11689.65</v>
      </c>
      <c r="G28" s="90">
        <v>8015.4000000000005</v>
      </c>
      <c r="H28" s="90">
        <v>1669.875</v>
      </c>
      <c r="I28" s="90">
        <v>13359</v>
      </c>
      <c r="J28" s="90">
        <v>0</v>
      </c>
      <c r="K28" s="90">
        <v>23044.275000000001</v>
      </c>
      <c r="L28" s="228"/>
    </row>
    <row r="29" spans="1:12" s="63" customFormat="1" x14ac:dyDescent="0.25">
      <c r="A29" s="89" t="s">
        <v>6815</v>
      </c>
      <c r="B29" s="89" t="s">
        <v>6816</v>
      </c>
      <c r="C29" s="85">
        <v>9531.0499999999993</v>
      </c>
      <c r="D29" s="90">
        <v>1670.4</v>
      </c>
      <c r="E29" s="90">
        <v>0</v>
      </c>
      <c r="F29" s="90">
        <v>11201.449999999999</v>
      </c>
      <c r="G29" s="90">
        <v>7624.84</v>
      </c>
      <c r="H29" s="90">
        <v>1588.5083333333332</v>
      </c>
      <c r="I29" s="90">
        <v>12708.066666666666</v>
      </c>
      <c r="J29" s="90">
        <v>0</v>
      </c>
      <c r="K29" s="90">
        <v>21921.415000000001</v>
      </c>
      <c r="L29" s="228"/>
    </row>
    <row r="30" spans="1:12" s="63" customFormat="1" x14ac:dyDescent="0.25">
      <c r="A30" s="89" t="s">
        <v>7118</v>
      </c>
      <c r="B30" s="89" t="s">
        <v>7119</v>
      </c>
      <c r="C30" s="85">
        <v>9531.0499999999993</v>
      </c>
      <c r="D30" s="90">
        <v>1670.4</v>
      </c>
      <c r="E30" s="90">
        <v>0</v>
      </c>
      <c r="F30" s="90">
        <v>11201.449999999999</v>
      </c>
      <c r="G30" s="90">
        <v>7624.84</v>
      </c>
      <c r="H30" s="90">
        <v>1588.5083333333332</v>
      </c>
      <c r="I30" s="90">
        <v>12708.066666666666</v>
      </c>
      <c r="J30" s="90">
        <v>0</v>
      </c>
      <c r="K30" s="90">
        <v>21921.415000000001</v>
      </c>
      <c r="L30" s="228"/>
    </row>
    <row r="31" spans="1:12" s="63" customFormat="1" x14ac:dyDescent="0.25">
      <c r="A31" s="89" t="s">
        <v>6818</v>
      </c>
      <c r="B31" s="89" t="s">
        <v>5304</v>
      </c>
      <c r="C31" s="85">
        <v>9072.65</v>
      </c>
      <c r="D31" s="90">
        <v>1670.4</v>
      </c>
      <c r="E31" s="90">
        <v>0</v>
      </c>
      <c r="F31" s="90">
        <v>10743.05</v>
      </c>
      <c r="G31" s="90">
        <v>7258.1200000000008</v>
      </c>
      <c r="H31" s="90">
        <v>1512.1083333333333</v>
      </c>
      <c r="I31" s="90">
        <v>12096.866666666667</v>
      </c>
      <c r="J31" s="90">
        <v>0</v>
      </c>
      <c r="K31" s="90">
        <v>20867.095000000001</v>
      </c>
      <c r="L31" s="228"/>
    </row>
    <row r="32" spans="1:12" s="63" customFormat="1" x14ac:dyDescent="0.25">
      <c r="A32" s="89" t="s">
        <v>6891</v>
      </c>
      <c r="B32" s="89" t="s">
        <v>7154</v>
      </c>
      <c r="C32" s="85">
        <v>8644.65</v>
      </c>
      <c r="D32" s="90">
        <v>1670.4</v>
      </c>
      <c r="E32" s="90">
        <v>0</v>
      </c>
      <c r="F32" s="90">
        <v>10315.049999999999</v>
      </c>
      <c r="G32" s="90">
        <v>6915.7199999999993</v>
      </c>
      <c r="H32" s="90">
        <v>1440.7749999999999</v>
      </c>
      <c r="I32" s="90">
        <v>11526.199999999999</v>
      </c>
      <c r="J32" s="90">
        <v>0</v>
      </c>
      <c r="K32" s="90">
        <v>19882.695</v>
      </c>
      <c r="L32" s="228"/>
    </row>
    <row r="33" spans="1:12" s="63" customFormat="1" x14ac:dyDescent="0.25">
      <c r="A33" s="89" t="s">
        <v>6812</v>
      </c>
      <c r="B33" s="89" t="s">
        <v>6813</v>
      </c>
      <c r="C33" s="85">
        <v>8364</v>
      </c>
      <c r="D33" s="90">
        <v>1670.4</v>
      </c>
      <c r="E33" s="90">
        <v>0</v>
      </c>
      <c r="F33" s="90">
        <v>10034.4</v>
      </c>
      <c r="G33" s="90">
        <v>6691.2000000000007</v>
      </c>
      <c r="H33" s="90">
        <v>1394</v>
      </c>
      <c r="I33" s="90">
        <v>11152</v>
      </c>
      <c r="J33" s="90">
        <v>0</v>
      </c>
      <c r="K33" s="90">
        <v>19237.2</v>
      </c>
      <c r="L33" s="228"/>
    </row>
    <row r="34" spans="1:12" s="63" customFormat="1" x14ac:dyDescent="0.25">
      <c r="A34" s="89" t="s">
        <v>7132</v>
      </c>
      <c r="B34" s="89" t="s">
        <v>5783</v>
      </c>
      <c r="C34" s="85">
        <v>8364</v>
      </c>
      <c r="D34" s="90">
        <v>1670.4</v>
      </c>
      <c r="E34" s="90">
        <v>0</v>
      </c>
      <c r="F34" s="90">
        <v>10034.4</v>
      </c>
      <c r="G34" s="90">
        <v>6691.2000000000007</v>
      </c>
      <c r="H34" s="90">
        <v>1394</v>
      </c>
      <c r="I34" s="90">
        <v>11152</v>
      </c>
      <c r="J34" s="90">
        <v>0</v>
      </c>
      <c r="K34" s="90">
        <v>19237.2</v>
      </c>
      <c r="L34" s="228"/>
    </row>
    <row r="35" spans="1:12" s="63" customFormat="1" x14ac:dyDescent="0.25">
      <c r="A35" s="89" t="s">
        <v>6759</v>
      </c>
      <c r="B35" s="89" t="s">
        <v>4449</v>
      </c>
      <c r="C35" s="85">
        <v>8364</v>
      </c>
      <c r="D35" s="90">
        <v>1670.4</v>
      </c>
      <c r="E35" s="90">
        <v>0</v>
      </c>
      <c r="F35" s="90">
        <v>10034.4</v>
      </c>
      <c r="G35" s="90">
        <v>6691.2000000000007</v>
      </c>
      <c r="H35" s="90">
        <v>1394</v>
      </c>
      <c r="I35" s="90">
        <v>11152</v>
      </c>
      <c r="J35" s="90">
        <v>0</v>
      </c>
      <c r="K35" s="90">
        <v>19237.2</v>
      </c>
      <c r="L35" s="228"/>
    </row>
    <row r="36" spans="1:12" s="63" customFormat="1" x14ac:dyDescent="0.25">
      <c r="A36" s="89" t="s">
        <v>7138</v>
      </c>
      <c r="B36" s="89" t="s">
        <v>4415</v>
      </c>
      <c r="C36" s="85">
        <v>8364</v>
      </c>
      <c r="D36" s="90">
        <v>1670.4</v>
      </c>
      <c r="E36" s="90">
        <v>0</v>
      </c>
      <c r="F36" s="90">
        <v>10034.4</v>
      </c>
      <c r="G36" s="90">
        <v>6691.2000000000007</v>
      </c>
      <c r="H36" s="90">
        <v>1394</v>
      </c>
      <c r="I36" s="90">
        <v>11152</v>
      </c>
      <c r="J36" s="90">
        <v>0</v>
      </c>
      <c r="K36" s="90">
        <v>19237.2</v>
      </c>
      <c r="L36" s="228"/>
    </row>
    <row r="37" spans="1:12" s="63" customFormat="1" x14ac:dyDescent="0.25">
      <c r="A37" s="370" t="s">
        <v>7120</v>
      </c>
      <c r="B37" s="370" t="s">
        <v>4503</v>
      </c>
      <c r="C37" s="85">
        <v>8364</v>
      </c>
      <c r="D37" s="90">
        <v>1670.4</v>
      </c>
      <c r="E37" s="90">
        <v>0</v>
      </c>
      <c r="F37" s="90">
        <v>10034.4</v>
      </c>
      <c r="G37" s="90">
        <v>6691.2000000000007</v>
      </c>
      <c r="H37" s="90">
        <v>1394</v>
      </c>
      <c r="I37" s="90">
        <v>11152</v>
      </c>
      <c r="J37" s="90">
        <v>0</v>
      </c>
      <c r="K37" s="90">
        <v>19237.2</v>
      </c>
      <c r="L37" s="228"/>
    </row>
    <row r="38" spans="1:12" s="63" customFormat="1" x14ac:dyDescent="0.25">
      <c r="A38" s="370" t="s">
        <v>6810</v>
      </c>
      <c r="B38" s="370" t="s">
        <v>4410</v>
      </c>
      <c r="C38" s="85">
        <v>8364</v>
      </c>
      <c r="D38" s="90">
        <v>1670.4</v>
      </c>
      <c r="E38" s="90">
        <v>0</v>
      </c>
      <c r="F38" s="90">
        <v>10034.4</v>
      </c>
      <c r="G38" s="90">
        <v>6691.2000000000007</v>
      </c>
      <c r="H38" s="90">
        <v>1394</v>
      </c>
      <c r="I38" s="90">
        <v>11152</v>
      </c>
      <c r="J38" s="90">
        <v>0</v>
      </c>
      <c r="K38" s="90">
        <v>19237.2</v>
      </c>
      <c r="L38" s="228"/>
    </row>
    <row r="39" spans="1:12" s="63" customFormat="1" x14ac:dyDescent="0.25">
      <c r="A39" s="374" t="s">
        <v>7121</v>
      </c>
      <c r="B39" s="374" t="s">
        <v>4538</v>
      </c>
      <c r="C39" s="85">
        <v>8364</v>
      </c>
      <c r="D39" s="90">
        <v>1670.4</v>
      </c>
      <c r="E39" s="90">
        <v>0</v>
      </c>
      <c r="F39" s="90">
        <v>10034.4</v>
      </c>
      <c r="G39" s="90">
        <v>6691.2000000000007</v>
      </c>
      <c r="H39" s="90">
        <v>1394</v>
      </c>
      <c r="I39" s="90">
        <v>11152</v>
      </c>
      <c r="J39" s="90">
        <v>0</v>
      </c>
      <c r="K39" s="90">
        <v>19237.2</v>
      </c>
      <c r="L39" s="228"/>
    </row>
    <row r="40" spans="1:12" s="63" customFormat="1" x14ac:dyDescent="0.25">
      <c r="A40" s="89" t="s">
        <v>7124</v>
      </c>
      <c r="B40" s="89" t="s">
        <v>7125</v>
      </c>
      <c r="C40" s="85">
        <v>22313.200000000001</v>
      </c>
      <c r="D40" s="90">
        <v>1670.4</v>
      </c>
      <c r="E40" s="90">
        <v>0</v>
      </c>
      <c r="F40" s="90">
        <v>23983.600000000002</v>
      </c>
      <c r="G40" s="90">
        <v>17850.559999999998</v>
      </c>
      <c r="H40" s="90">
        <v>3718.8666666666668</v>
      </c>
      <c r="I40" s="90">
        <v>29750.933333333334</v>
      </c>
      <c r="J40" s="90">
        <v>0</v>
      </c>
      <c r="K40" s="90">
        <v>51320.36</v>
      </c>
      <c r="L40" s="228"/>
    </row>
    <row r="41" spans="1:12" s="63" customFormat="1" x14ac:dyDescent="0.25">
      <c r="A41" s="89" t="s">
        <v>7141</v>
      </c>
      <c r="B41" s="89" t="s">
        <v>7142</v>
      </c>
      <c r="C41" s="85">
        <v>25023.4</v>
      </c>
      <c r="D41" s="90">
        <v>1670.4</v>
      </c>
      <c r="E41" s="90">
        <v>0</v>
      </c>
      <c r="F41" s="90">
        <v>26693.800000000003</v>
      </c>
      <c r="G41" s="90">
        <v>20018.72</v>
      </c>
      <c r="H41" s="90">
        <v>4170.5666666666666</v>
      </c>
      <c r="I41" s="90">
        <v>33364.533333333333</v>
      </c>
      <c r="J41" s="90">
        <v>0</v>
      </c>
      <c r="K41" s="90">
        <v>57553.82</v>
      </c>
      <c r="L41" s="228"/>
    </row>
    <row r="42" spans="1:12" s="63" customFormat="1" x14ac:dyDescent="0.25">
      <c r="A42" s="89" t="s">
        <v>7143</v>
      </c>
      <c r="B42" s="89" t="s">
        <v>7144</v>
      </c>
      <c r="C42" s="85">
        <v>28042.7</v>
      </c>
      <c r="D42" s="90">
        <v>1670.4</v>
      </c>
      <c r="E42" s="90">
        <v>0</v>
      </c>
      <c r="F42" s="90">
        <v>29713.100000000002</v>
      </c>
      <c r="G42" s="90">
        <v>22434.16</v>
      </c>
      <c r="H42" s="90">
        <v>4673.7833333333328</v>
      </c>
      <c r="I42" s="90">
        <v>37390.266666666663</v>
      </c>
      <c r="J42" s="90">
        <v>0</v>
      </c>
      <c r="K42" s="90">
        <v>64498.209999999992</v>
      </c>
      <c r="L42" s="228"/>
    </row>
    <row r="43" spans="1:12" s="63" customFormat="1" x14ac:dyDescent="0.25">
      <c r="A43" s="89" t="s">
        <v>7122</v>
      </c>
      <c r="B43" s="89" t="s">
        <v>7123</v>
      </c>
      <c r="C43" s="85">
        <v>32409.200000000001</v>
      </c>
      <c r="D43" s="90">
        <v>1670.4</v>
      </c>
      <c r="E43" s="90">
        <v>0</v>
      </c>
      <c r="F43" s="90">
        <v>34079.599999999999</v>
      </c>
      <c r="G43" s="90">
        <v>25927.360000000001</v>
      </c>
      <c r="H43" s="90">
        <v>5401.5333333333328</v>
      </c>
      <c r="I43" s="90">
        <v>43212.266666666663</v>
      </c>
      <c r="J43" s="90">
        <v>0</v>
      </c>
      <c r="K43" s="90">
        <v>74541.16</v>
      </c>
      <c r="L43" s="228"/>
    </row>
    <row r="44" spans="1:12" s="63" customFormat="1" x14ac:dyDescent="0.25">
      <c r="A44" s="89" t="s">
        <v>7126</v>
      </c>
      <c r="B44" s="89" t="s">
        <v>7155</v>
      </c>
      <c r="C44" s="85">
        <v>142.58000000000001</v>
      </c>
      <c r="D44" s="90">
        <v>10.44</v>
      </c>
      <c r="E44" s="90">
        <v>0</v>
      </c>
      <c r="F44" s="90">
        <v>153.02000000000001</v>
      </c>
      <c r="G44" s="90">
        <v>114.06400000000002</v>
      </c>
      <c r="H44" s="90">
        <v>23.763333333333335</v>
      </c>
      <c r="I44" s="90">
        <v>190.10666666666668</v>
      </c>
      <c r="J44" s="90">
        <v>5.2</v>
      </c>
      <c r="K44" s="90">
        <v>333.13400000000001</v>
      </c>
      <c r="L44" s="63" t="s">
        <v>5348</v>
      </c>
    </row>
    <row r="45" spans="1:12" s="63" customFormat="1" x14ac:dyDescent="0.25">
      <c r="A45" s="89" t="s">
        <v>7128</v>
      </c>
      <c r="B45" s="89" t="s">
        <v>7156</v>
      </c>
      <c r="C45" s="85">
        <v>162.19</v>
      </c>
      <c r="D45" s="90">
        <v>10.44</v>
      </c>
      <c r="E45" s="90">
        <v>0</v>
      </c>
      <c r="F45" s="90">
        <v>172.63</v>
      </c>
      <c r="G45" s="90">
        <v>129.75200000000001</v>
      </c>
      <c r="H45" s="90">
        <v>27.031666666666666</v>
      </c>
      <c r="I45" s="90">
        <v>216.25333333333333</v>
      </c>
      <c r="J45" s="90">
        <v>7.1</v>
      </c>
      <c r="K45" s="90">
        <v>380.13700000000006</v>
      </c>
      <c r="L45" s="63" t="s">
        <v>5348</v>
      </c>
    </row>
    <row r="46" spans="1:12" s="63" customFormat="1" x14ac:dyDescent="0.25">
      <c r="A46" s="73"/>
      <c r="B46" s="73"/>
      <c r="C46" s="217"/>
      <c r="D46" s="240"/>
      <c r="E46" s="217"/>
      <c r="F46" s="217"/>
      <c r="G46" s="217"/>
      <c r="H46" s="217"/>
      <c r="I46" s="217"/>
      <c r="J46" s="74"/>
      <c r="K46" s="75"/>
    </row>
    <row r="47" spans="1:12" s="63" customFormat="1" x14ac:dyDescent="0.25">
      <c r="A47" s="226" t="s">
        <v>6820</v>
      </c>
      <c r="B47" s="182"/>
      <c r="C47" s="73"/>
      <c r="D47" s="73"/>
      <c r="E47" s="73"/>
      <c r="F47" s="73"/>
      <c r="G47" s="73"/>
      <c r="H47" s="73"/>
      <c r="I47" s="73"/>
      <c r="J47" s="73"/>
      <c r="K47" s="73"/>
      <c r="L47" s="73"/>
    </row>
    <row r="48" spans="1:12" s="63" customFormat="1" x14ac:dyDescent="0.25">
      <c r="B48" s="182"/>
      <c r="C48" s="73"/>
      <c r="D48" s="73"/>
      <c r="E48" s="73"/>
      <c r="F48" s="73"/>
      <c r="G48" s="73"/>
      <c r="H48" s="73"/>
      <c r="I48" s="73"/>
      <c r="J48" s="73"/>
      <c r="K48" s="73"/>
      <c r="L48" s="73"/>
    </row>
    <row r="49" spans="1:12" s="63" customFormat="1" x14ac:dyDescent="0.25">
      <c r="A49" s="478" t="s">
        <v>7134</v>
      </c>
      <c r="B49" s="226"/>
      <c r="C49" s="73"/>
      <c r="D49" s="73"/>
      <c r="E49" s="73"/>
      <c r="F49" s="520"/>
      <c r="G49" s="73"/>
      <c r="H49" s="73"/>
      <c r="I49" s="73"/>
      <c r="J49" s="73"/>
      <c r="K49" s="73"/>
      <c r="L49" s="73"/>
    </row>
    <row r="50" spans="1:12" s="63" customFormat="1" x14ac:dyDescent="0.25">
      <c r="A50" s="69" t="s">
        <v>4311</v>
      </c>
      <c r="B50" s="497" t="s">
        <v>3311</v>
      </c>
      <c r="C50" s="73"/>
      <c r="D50" s="73"/>
      <c r="E50" s="73"/>
      <c r="F50" s="73"/>
      <c r="G50" s="212"/>
      <c r="H50" s="212"/>
      <c r="I50" s="212"/>
      <c r="J50" s="61"/>
      <c r="K50" s="61"/>
    </row>
    <row r="51" spans="1:12" s="63" customFormat="1" x14ac:dyDescent="0.25">
      <c r="A51" s="483" t="s">
        <v>4303</v>
      </c>
      <c r="B51" s="123" t="s">
        <v>7135</v>
      </c>
      <c r="C51" s="73"/>
      <c r="D51" s="73"/>
      <c r="E51" s="73"/>
      <c r="F51" s="73"/>
      <c r="G51" s="212"/>
      <c r="H51" s="212"/>
      <c r="I51" s="212"/>
      <c r="J51" s="61"/>
      <c r="K51" s="61"/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DBC3-B6DD-4DDC-8EA0-A786F91280E0}">
  <dimension ref="A1:FR65"/>
  <sheetViews>
    <sheetView showGridLines="0" topLeftCell="B1" zoomScaleNormal="100" workbookViewId="0">
      <selection activeCell="G28" sqref="G28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8.6640625" style="226" customWidth="1"/>
    <col min="5" max="6" width="20.6640625" style="226" customWidth="1"/>
    <col min="7" max="7" width="1.88671875" style="226" customWidth="1"/>
    <col min="8" max="174" width="11.44140625" style="226"/>
    <col min="175" max="16384" width="11.44140625" style="411"/>
  </cols>
  <sheetData>
    <row r="1" spans="1:6" x14ac:dyDescent="0.3">
      <c r="A1" s="451"/>
      <c r="B1" s="451"/>
      <c r="C1" s="451"/>
      <c r="D1" s="451"/>
      <c r="E1" s="451"/>
    </row>
    <row r="2" spans="1:6" ht="12.75" customHeight="1" x14ac:dyDescent="0.3">
      <c r="A2" s="654" t="s">
        <v>4225</v>
      </c>
      <c r="B2" s="654"/>
      <c r="C2" s="654"/>
      <c r="D2" s="654"/>
      <c r="E2" s="654"/>
      <c r="F2" s="654"/>
    </row>
    <row r="3" spans="1:6" ht="19.5" customHeight="1" x14ac:dyDescent="0.3">
      <c r="A3" s="656" t="s">
        <v>43</v>
      </c>
      <c r="B3" s="656"/>
      <c r="C3" s="656"/>
      <c r="D3" s="656"/>
      <c r="E3" s="656"/>
      <c r="F3" s="656"/>
    </row>
    <row r="4" spans="1:6" x14ac:dyDescent="0.3">
      <c r="A4" s="656" t="s">
        <v>4226</v>
      </c>
      <c r="B4" s="656"/>
      <c r="C4" s="656"/>
      <c r="D4" s="656"/>
      <c r="E4" s="656"/>
      <c r="F4" s="656"/>
    </row>
    <row r="5" spans="1:6" x14ac:dyDescent="0.3">
      <c r="A5" s="656" t="s">
        <v>4289</v>
      </c>
      <c r="B5" s="656"/>
      <c r="C5" s="656"/>
      <c r="D5" s="656"/>
      <c r="E5" s="656"/>
      <c r="F5" s="656"/>
    </row>
    <row r="6" spans="1:6" x14ac:dyDescent="0.3">
      <c r="A6" s="657" t="s">
        <v>4290</v>
      </c>
      <c r="B6" s="657"/>
      <c r="C6" s="657"/>
      <c r="D6" s="657"/>
      <c r="E6" s="657"/>
      <c r="F6" s="657"/>
    </row>
    <row r="7" spans="1:6" x14ac:dyDescent="0.3">
      <c r="A7" s="452"/>
      <c r="B7" s="451"/>
      <c r="C7" s="453"/>
      <c r="D7" s="454"/>
      <c r="E7" s="454"/>
    </row>
    <row r="8" spans="1:6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6" x14ac:dyDescent="0.3">
      <c r="A9" s="758"/>
      <c r="B9" s="758"/>
      <c r="C9" s="758"/>
      <c r="D9" s="758"/>
      <c r="E9" s="758" t="s">
        <v>4295</v>
      </c>
      <c r="F9" s="758" t="s">
        <v>4296</v>
      </c>
    </row>
    <row r="10" spans="1:6" x14ac:dyDescent="0.3">
      <c r="A10" s="758"/>
      <c r="B10" s="758"/>
      <c r="C10" s="758"/>
      <c r="D10" s="758"/>
      <c r="E10" s="758"/>
      <c r="F10" s="758"/>
    </row>
    <row r="12" spans="1:6" x14ac:dyDescent="0.3">
      <c r="A12" s="660" t="s">
        <v>4232</v>
      </c>
      <c r="B12" s="660" t="s">
        <v>4232</v>
      </c>
      <c r="C12" s="455"/>
      <c r="D12" s="453"/>
      <c r="E12" s="454"/>
      <c r="F12" s="454"/>
    </row>
    <row r="13" spans="1:6" s="458" customFormat="1" x14ac:dyDescent="0.3">
      <c r="A13" s="461" t="s">
        <v>7159</v>
      </c>
      <c r="B13" s="461" t="s">
        <v>7160</v>
      </c>
      <c r="C13" s="486">
        <v>1</v>
      </c>
      <c r="D13" s="486">
        <v>0</v>
      </c>
      <c r="E13" s="78">
        <v>69340</v>
      </c>
      <c r="F13" s="78">
        <v>69340</v>
      </c>
    </row>
    <row r="14" spans="1:6" s="458" customFormat="1" x14ac:dyDescent="0.3">
      <c r="A14" s="461" t="s">
        <v>7161</v>
      </c>
      <c r="B14" s="461" t="s">
        <v>7162</v>
      </c>
      <c r="C14" s="488">
        <v>1</v>
      </c>
      <c r="D14" s="486">
        <v>0</v>
      </c>
      <c r="E14" s="78">
        <v>52629</v>
      </c>
      <c r="F14" s="78">
        <v>52629</v>
      </c>
    </row>
    <row r="15" spans="1:6" s="458" customFormat="1" x14ac:dyDescent="0.3">
      <c r="A15" s="461" t="s">
        <v>7163</v>
      </c>
      <c r="B15" s="461" t="s">
        <v>4836</v>
      </c>
      <c r="C15" s="488">
        <v>1</v>
      </c>
      <c r="D15" s="486">
        <v>0</v>
      </c>
      <c r="E15" s="78">
        <v>52629</v>
      </c>
      <c r="F15" s="78">
        <v>52629</v>
      </c>
    </row>
    <row r="16" spans="1:6" s="458" customFormat="1" x14ac:dyDescent="0.3">
      <c r="A16" s="461" t="s">
        <v>7164</v>
      </c>
      <c r="B16" s="461" t="s">
        <v>5696</v>
      </c>
      <c r="C16" s="488">
        <v>6</v>
      </c>
      <c r="D16" s="486">
        <v>0</v>
      </c>
      <c r="E16" s="78">
        <v>42103</v>
      </c>
      <c r="F16" s="78">
        <v>42103</v>
      </c>
    </row>
    <row r="17" spans="1:6" s="458" customFormat="1" x14ac:dyDescent="0.3">
      <c r="A17" s="461" t="s">
        <v>7165</v>
      </c>
      <c r="B17" s="461" t="s">
        <v>4331</v>
      </c>
      <c r="C17" s="488">
        <v>12</v>
      </c>
      <c r="D17" s="486">
        <v>0</v>
      </c>
      <c r="E17" s="78">
        <v>33682</v>
      </c>
      <c r="F17" s="78">
        <v>33682</v>
      </c>
    </row>
    <row r="18" spans="1:6" s="458" customFormat="1" x14ac:dyDescent="0.3">
      <c r="A18" s="461"/>
      <c r="B18" s="39" t="s">
        <v>4299</v>
      </c>
      <c r="C18" s="46">
        <f>SUM(C13:C17)</f>
        <v>21</v>
      </c>
      <c r="D18" s="46">
        <v>0</v>
      </c>
      <c r="E18" s="462"/>
      <c r="F18" s="462"/>
    </row>
    <row r="19" spans="1:6" s="458" customFormat="1" x14ac:dyDescent="0.3">
      <c r="A19" s="464"/>
      <c r="B19" s="464"/>
      <c r="C19" s="453"/>
      <c r="D19" s="453"/>
      <c r="E19" s="465"/>
      <c r="F19" s="465"/>
    </row>
    <row r="20" spans="1:6" s="458" customFormat="1" x14ac:dyDescent="0.3">
      <c r="A20" s="660" t="s">
        <v>4233</v>
      </c>
      <c r="B20" s="660" t="s">
        <v>4233</v>
      </c>
      <c r="C20" s="453"/>
      <c r="D20" s="453"/>
      <c r="E20" s="465"/>
      <c r="F20" s="465"/>
    </row>
    <row r="21" spans="1:6" x14ac:dyDescent="0.3">
      <c r="A21" s="461" t="s">
        <v>7166</v>
      </c>
      <c r="B21" s="461" t="s">
        <v>4592</v>
      </c>
      <c r="C21" s="486">
        <v>19</v>
      </c>
      <c r="D21" s="486">
        <v>0</v>
      </c>
      <c r="E21" s="78">
        <v>21040</v>
      </c>
      <c r="F21" s="78">
        <v>21040</v>
      </c>
    </row>
    <row r="22" spans="1:6" x14ac:dyDescent="0.3">
      <c r="A22" s="461" t="s">
        <v>7167</v>
      </c>
      <c r="B22" s="461" t="s">
        <v>4590</v>
      </c>
      <c r="C22" s="488">
        <v>4</v>
      </c>
      <c r="D22" s="486">
        <v>0</v>
      </c>
      <c r="E22" s="78">
        <v>14255</v>
      </c>
      <c r="F22" s="78">
        <v>14255</v>
      </c>
    </row>
    <row r="23" spans="1:6" x14ac:dyDescent="0.3">
      <c r="A23" s="461" t="s">
        <v>7168</v>
      </c>
      <c r="B23" s="461" t="s">
        <v>7169</v>
      </c>
      <c r="C23" s="488">
        <v>5</v>
      </c>
      <c r="D23" s="486">
        <v>0</v>
      </c>
      <c r="E23" s="78">
        <v>18612</v>
      </c>
      <c r="F23" s="78">
        <v>18612</v>
      </c>
    </row>
    <row r="24" spans="1:6" x14ac:dyDescent="0.3">
      <c r="A24" s="461" t="s">
        <v>7170</v>
      </c>
      <c r="B24" s="461" t="s">
        <v>7171</v>
      </c>
      <c r="C24" s="488">
        <v>12</v>
      </c>
      <c r="D24" s="486">
        <v>0</v>
      </c>
      <c r="E24" s="78">
        <v>11883</v>
      </c>
      <c r="F24" s="78">
        <v>11883</v>
      </c>
    </row>
    <row r="25" spans="1:6" x14ac:dyDescent="0.3">
      <c r="A25" s="461" t="s">
        <v>7172</v>
      </c>
      <c r="B25" s="461" t="s">
        <v>7173</v>
      </c>
      <c r="C25" s="488">
        <v>15</v>
      </c>
      <c r="D25" s="486">
        <v>0</v>
      </c>
      <c r="E25" s="78">
        <v>9729</v>
      </c>
      <c r="F25" s="78">
        <v>9729</v>
      </c>
    </row>
    <row r="26" spans="1:6" x14ac:dyDescent="0.3">
      <c r="A26" s="461" t="s">
        <v>7174</v>
      </c>
      <c r="B26" s="461" t="s">
        <v>4794</v>
      </c>
      <c r="C26" s="488">
        <v>0</v>
      </c>
      <c r="D26" s="486">
        <v>0</v>
      </c>
      <c r="E26" s="78">
        <v>9432</v>
      </c>
      <c r="F26" s="78">
        <v>9432</v>
      </c>
    </row>
    <row r="27" spans="1:6" x14ac:dyDescent="0.3">
      <c r="A27" s="461" t="s">
        <v>7175</v>
      </c>
      <c r="B27" s="461" t="s">
        <v>4792</v>
      </c>
      <c r="C27" s="488">
        <v>0</v>
      </c>
      <c r="D27" s="486">
        <v>0</v>
      </c>
      <c r="E27" s="78">
        <v>8455</v>
      </c>
      <c r="F27" s="78">
        <v>8455</v>
      </c>
    </row>
    <row r="28" spans="1:6" x14ac:dyDescent="0.3">
      <c r="A28" s="461" t="s">
        <v>7176</v>
      </c>
      <c r="B28" s="461" t="s">
        <v>7177</v>
      </c>
      <c r="C28" s="488">
        <v>2</v>
      </c>
      <c r="D28" s="486">
        <v>0</v>
      </c>
      <c r="E28" s="78">
        <v>14825</v>
      </c>
      <c r="F28" s="78">
        <v>14825</v>
      </c>
    </row>
    <row r="29" spans="1:6" x14ac:dyDescent="0.3">
      <c r="A29" s="461" t="s">
        <v>7178</v>
      </c>
      <c r="B29" s="461" t="s">
        <v>7179</v>
      </c>
      <c r="C29" s="488">
        <v>0</v>
      </c>
      <c r="D29" s="486">
        <v>0</v>
      </c>
      <c r="E29" s="78">
        <v>11283</v>
      </c>
      <c r="F29" s="78">
        <v>11283</v>
      </c>
    </row>
    <row r="30" spans="1:6" x14ac:dyDescent="0.3">
      <c r="A30" s="461" t="s">
        <v>7180</v>
      </c>
      <c r="B30" s="461" t="s">
        <v>7181</v>
      </c>
      <c r="C30" s="488">
        <v>0</v>
      </c>
      <c r="D30" s="486">
        <v>0</v>
      </c>
      <c r="E30" s="78">
        <v>9711</v>
      </c>
      <c r="F30" s="78">
        <v>9711</v>
      </c>
    </row>
    <row r="31" spans="1:6" x14ac:dyDescent="0.3">
      <c r="A31" s="461" t="s">
        <v>7182</v>
      </c>
      <c r="B31" s="461" t="s">
        <v>7183</v>
      </c>
      <c r="C31" s="488">
        <v>1</v>
      </c>
      <c r="D31" s="486">
        <v>0</v>
      </c>
      <c r="E31" s="78">
        <v>11284</v>
      </c>
      <c r="F31" s="78">
        <v>11284</v>
      </c>
    </row>
    <row r="32" spans="1:6" x14ac:dyDescent="0.3">
      <c r="A32" s="461" t="s">
        <v>7184</v>
      </c>
      <c r="B32" s="461" t="s">
        <v>7185</v>
      </c>
      <c r="C32" s="488">
        <v>1</v>
      </c>
      <c r="D32" s="486">
        <v>0</v>
      </c>
      <c r="E32" s="78">
        <v>9606</v>
      </c>
      <c r="F32" s="78">
        <v>9606</v>
      </c>
    </row>
    <row r="33" spans="1:6" x14ac:dyDescent="0.3">
      <c r="A33" s="461" t="s">
        <v>7186</v>
      </c>
      <c r="B33" s="461" t="s">
        <v>6813</v>
      </c>
      <c r="C33" s="488">
        <v>2</v>
      </c>
      <c r="D33" s="486">
        <v>0</v>
      </c>
      <c r="E33" s="78">
        <v>9802</v>
      </c>
      <c r="F33" s="78">
        <v>9802</v>
      </c>
    </row>
    <row r="34" spans="1:6" x14ac:dyDescent="0.3">
      <c r="A34" s="461" t="s">
        <v>7187</v>
      </c>
      <c r="B34" s="461" t="s">
        <v>4633</v>
      </c>
      <c r="C34" s="488">
        <v>4</v>
      </c>
      <c r="D34" s="486">
        <v>0</v>
      </c>
      <c r="E34" s="78">
        <v>10796</v>
      </c>
      <c r="F34" s="78">
        <v>10796</v>
      </c>
    </row>
    <row r="35" spans="1:6" x14ac:dyDescent="0.3">
      <c r="A35" s="461" t="s">
        <v>7188</v>
      </c>
      <c r="B35" s="461" t="s">
        <v>4631</v>
      </c>
      <c r="C35" s="488">
        <v>0</v>
      </c>
      <c r="D35" s="486">
        <v>0</v>
      </c>
      <c r="E35" s="78">
        <v>9715</v>
      </c>
      <c r="F35" s="78">
        <v>9715</v>
      </c>
    </row>
    <row r="36" spans="1:6" x14ac:dyDescent="0.3">
      <c r="A36" s="461" t="s">
        <v>7189</v>
      </c>
      <c r="B36" s="461" t="s">
        <v>4479</v>
      </c>
      <c r="C36" s="488">
        <v>3</v>
      </c>
      <c r="D36" s="486">
        <v>0</v>
      </c>
      <c r="E36" s="78">
        <v>10157</v>
      </c>
      <c r="F36" s="78">
        <v>10157</v>
      </c>
    </row>
    <row r="37" spans="1:6" x14ac:dyDescent="0.3">
      <c r="A37" s="461" t="s">
        <v>7190</v>
      </c>
      <c r="B37" s="461" t="s">
        <v>5314</v>
      </c>
      <c r="C37" s="488">
        <v>10</v>
      </c>
      <c r="D37" s="486">
        <v>0</v>
      </c>
      <c r="E37" s="78">
        <v>8364</v>
      </c>
      <c r="F37" s="78">
        <v>8364</v>
      </c>
    </row>
    <row r="38" spans="1:6" x14ac:dyDescent="0.3">
      <c r="A38" s="461" t="s">
        <v>7191</v>
      </c>
      <c r="B38" s="461" t="s">
        <v>4538</v>
      </c>
      <c r="C38" s="488">
        <v>15</v>
      </c>
      <c r="D38" s="486">
        <v>0</v>
      </c>
      <c r="E38" s="78">
        <v>8514</v>
      </c>
      <c r="F38" s="78">
        <v>8514</v>
      </c>
    </row>
    <row r="39" spans="1:6" x14ac:dyDescent="0.3">
      <c r="A39" s="461" t="s">
        <v>7192</v>
      </c>
      <c r="B39" s="461" t="s">
        <v>4410</v>
      </c>
      <c r="C39" s="488">
        <v>1</v>
      </c>
      <c r="D39" s="486">
        <v>0</v>
      </c>
      <c r="E39" s="78">
        <v>8466</v>
      </c>
      <c r="F39" s="78">
        <v>8466</v>
      </c>
    </row>
    <row r="40" spans="1:6" x14ac:dyDescent="0.3">
      <c r="A40" s="461" t="s">
        <v>7193</v>
      </c>
      <c r="B40" s="461" t="s">
        <v>7194</v>
      </c>
      <c r="C40" s="488">
        <v>6</v>
      </c>
      <c r="D40" s="486">
        <v>0</v>
      </c>
      <c r="E40" s="78">
        <v>21273</v>
      </c>
      <c r="F40" s="78">
        <v>21273</v>
      </c>
    </row>
    <row r="41" spans="1:6" x14ac:dyDescent="0.3">
      <c r="A41" s="178" t="s">
        <v>7195</v>
      </c>
      <c r="B41" s="461" t="s">
        <v>7196</v>
      </c>
      <c r="C41" s="488">
        <v>1</v>
      </c>
      <c r="D41" s="486">
        <v>0</v>
      </c>
      <c r="E41" s="78">
        <v>24229</v>
      </c>
      <c r="F41" s="78">
        <v>24229</v>
      </c>
    </row>
    <row r="42" spans="1:6" x14ac:dyDescent="0.3">
      <c r="A42" s="286"/>
      <c r="B42" s="39" t="s">
        <v>4302</v>
      </c>
      <c r="C42" s="46">
        <f>SUM(C21:C41)</f>
        <v>101</v>
      </c>
      <c r="D42" s="46">
        <v>0</v>
      </c>
      <c r="E42" s="462"/>
      <c r="F42" s="462"/>
    </row>
    <row r="43" spans="1:6" x14ac:dyDescent="0.3">
      <c r="A43" s="467"/>
      <c r="B43" s="468"/>
      <c r="C43" s="467"/>
      <c r="D43" s="467"/>
      <c r="E43" s="462"/>
      <c r="F43" s="462"/>
    </row>
    <row r="44" spans="1:6" x14ac:dyDescent="0.3">
      <c r="A44" s="660" t="s">
        <v>7197</v>
      </c>
      <c r="B44" s="660" t="s">
        <v>4233</v>
      </c>
      <c r="C44" s="451"/>
      <c r="D44" s="451"/>
      <c r="E44" s="465"/>
      <c r="F44" s="465"/>
    </row>
    <row r="45" spans="1:6" x14ac:dyDescent="0.3">
      <c r="A45" s="521" t="s">
        <v>7198</v>
      </c>
      <c r="B45" s="521" t="s">
        <v>7199</v>
      </c>
      <c r="C45" s="522">
        <v>0</v>
      </c>
      <c r="D45" s="187">
        <v>22588</v>
      </c>
      <c r="E45" s="523">
        <v>170</v>
      </c>
      <c r="F45" s="523">
        <v>170</v>
      </c>
    </row>
    <row r="46" spans="1:6" x14ac:dyDescent="0.3">
      <c r="A46" s="521" t="s">
        <v>7200</v>
      </c>
      <c r="B46" s="521" t="s">
        <v>7201</v>
      </c>
      <c r="C46" s="522">
        <v>0</v>
      </c>
      <c r="D46" s="187">
        <v>30090</v>
      </c>
      <c r="E46" s="523">
        <v>220</v>
      </c>
      <c r="F46" s="523">
        <v>220</v>
      </c>
    </row>
    <row r="47" spans="1:6" x14ac:dyDescent="0.3">
      <c r="A47" s="521" t="s">
        <v>7202</v>
      </c>
      <c r="B47" s="521" t="s">
        <v>7203</v>
      </c>
      <c r="C47" s="522">
        <v>0</v>
      </c>
      <c r="D47" s="187">
        <v>3972</v>
      </c>
      <c r="E47" s="523">
        <v>270</v>
      </c>
      <c r="F47" s="523">
        <v>270</v>
      </c>
    </row>
    <row r="48" spans="1:6" x14ac:dyDescent="0.3">
      <c r="A48" s="521" t="s">
        <v>7204</v>
      </c>
      <c r="B48" s="521" t="s">
        <v>7205</v>
      </c>
      <c r="C48" s="522">
        <v>0</v>
      </c>
      <c r="D48" s="187">
        <v>3888</v>
      </c>
      <c r="E48" s="523">
        <v>133</v>
      </c>
      <c r="F48" s="523">
        <v>133</v>
      </c>
    </row>
    <row r="49" spans="1:6" x14ac:dyDescent="0.3">
      <c r="A49" s="524" t="s">
        <v>7206</v>
      </c>
      <c r="B49" s="521" t="s">
        <v>7207</v>
      </c>
      <c r="C49" s="522">
        <v>0</v>
      </c>
      <c r="D49" s="187">
        <v>168</v>
      </c>
      <c r="E49" s="523">
        <v>100</v>
      </c>
      <c r="F49" s="523">
        <v>100</v>
      </c>
    </row>
    <row r="50" spans="1:6" x14ac:dyDescent="0.3">
      <c r="A50" s="286"/>
      <c r="B50" s="39" t="s">
        <v>4304</v>
      </c>
      <c r="C50" s="46">
        <f>SUM(C45:C49)</f>
        <v>0</v>
      </c>
      <c r="D50" s="46">
        <f>SUM(D45:D49)</f>
        <v>60706</v>
      </c>
      <c r="E50" s="462"/>
      <c r="F50" s="462"/>
    </row>
    <row r="51" spans="1:6" s="286" customFormat="1" x14ac:dyDescent="0.3">
      <c r="B51" s="442"/>
      <c r="C51" s="443"/>
      <c r="D51" s="47"/>
      <c r="E51" s="47"/>
    </row>
    <row r="52" spans="1:6" s="286" customFormat="1" x14ac:dyDescent="0.3">
      <c r="B52" s="446" t="s">
        <v>4235</v>
      </c>
      <c r="C52" s="447">
        <f>SUM(C42,C18,C50)</f>
        <v>122</v>
      </c>
      <c r="D52" s="447">
        <f>SUM(D42,D18,D50)</f>
        <v>60706</v>
      </c>
      <c r="E52" s="47"/>
    </row>
    <row r="53" spans="1:6" s="286" customFormat="1" x14ac:dyDescent="0.3">
      <c r="B53" s="442"/>
      <c r="C53" s="443"/>
      <c r="D53" s="47"/>
      <c r="E53" s="47"/>
    </row>
    <row r="54" spans="1:6" s="286" customFormat="1" x14ac:dyDescent="0.3">
      <c r="A54" s="50"/>
      <c r="B54" s="50"/>
      <c r="C54" s="472"/>
      <c r="D54" s="287"/>
      <c r="E54" s="287"/>
    </row>
    <row r="55" spans="1:6" ht="24" customHeight="1" x14ac:dyDescent="0.3">
      <c r="A55" s="464"/>
      <c r="B55" s="464"/>
      <c r="C55" s="453"/>
      <c r="D55" s="453"/>
      <c r="E55" s="465"/>
      <c r="F55" s="465"/>
    </row>
    <row r="56" spans="1:6" x14ac:dyDescent="0.3">
      <c r="A56" s="770" t="s">
        <v>4231</v>
      </c>
      <c r="B56" s="771"/>
      <c r="C56" s="453"/>
      <c r="D56" s="453"/>
      <c r="E56" s="465"/>
      <c r="F56" s="465"/>
    </row>
    <row r="57" spans="1:6" x14ac:dyDescent="0.3">
      <c r="A57" s="760" t="s">
        <v>4305</v>
      </c>
      <c r="B57" s="660"/>
      <c r="C57" s="453"/>
      <c r="D57" s="453"/>
      <c r="E57" s="465"/>
      <c r="F57" s="465"/>
    </row>
    <row r="58" spans="1:6" x14ac:dyDescent="0.3">
      <c r="A58" s="169" t="s">
        <v>4303</v>
      </c>
      <c r="B58" s="525" t="s">
        <v>4592</v>
      </c>
      <c r="C58" s="471">
        <v>1</v>
      </c>
      <c r="D58" s="471" t="s">
        <v>4303</v>
      </c>
      <c r="E58" s="187">
        <v>3362</v>
      </c>
      <c r="F58" s="187">
        <v>3362</v>
      </c>
    </row>
    <row r="59" spans="1:6" x14ac:dyDescent="0.3">
      <c r="A59" s="286"/>
      <c r="B59" s="39" t="s">
        <v>4306</v>
      </c>
      <c r="C59" s="46">
        <f>SUM(C58)</f>
        <v>1</v>
      </c>
      <c r="D59" s="46">
        <v>0</v>
      </c>
      <c r="E59" s="462"/>
      <c r="F59" s="462"/>
    </row>
    <row r="60" spans="1:6" x14ac:dyDescent="0.3">
      <c r="A60" s="464"/>
      <c r="B60" s="464"/>
      <c r="C60" s="453"/>
      <c r="D60" s="453"/>
      <c r="E60" s="465"/>
      <c r="F60" s="465"/>
    </row>
    <row r="61" spans="1:6" x14ac:dyDescent="0.3">
      <c r="A61" s="756" t="s">
        <v>4237</v>
      </c>
      <c r="B61" s="757"/>
      <c r="C61" s="453"/>
      <c r="D61" s="453"/>
      <c r="E61" s="465"/>
      <c r="F61" s="465"/>
    </row>
    <row r="62" spans="1:6" x14ac:dyDescent="0.3">
      <c r="A62" s="169" t="s">
        <v>4303</v>
      </c>
      <c r="B62" s="169" t="s">
        <v>4303</v>
      </c>
      <c r="C62" s="471">
        <v>0</v>
      </c>
      <c r="D62" s="471">
        <v>0</v>
      </c>
      <c r="E62" s="187">
        <v>0</v>
      </c>
      <c r="F62" s="187">
        <v>0</v>
      </c>
    </row>
    <row r="63" spans="1:6" x14ac:dyDescent="0.3">
      <c r="A63" s="286"/>
      <c r="B63" s="450" t="s">
        <v>4307</v>
      </c>
      <c r="C63" s="46">
        <f>SUM(C62)</f>
        <v>0</v>
      </c>
      <c r="D63" s="46">
        <v>0</v>
      </c>
      <c r="E63" s="462"/>
      <c r="F63" s="462"/>
    </row>
    <row r="65" spans="1:1" x14ac:dyDescent="0.3">
      <c r="A65" s="226" t="s">
        <v>6820</v>
      </c>
    </row>
  </sheetData>
  <mergeCells count="18">
    <mergeCell ref="A57:B57"/>
    <mergeCell ref="A61:B61"/>
    <mergeCell ref="E9:E10"/>
    <mergeCell ref="F9:F10"/>
    <mergeCell ref="A12:B12"/>
    <mergeCell ref="A20:B20"/>
    <mergeCell ref="A44:B44"/>
    <mergeCell ref="A56:B56"/>
    <mergeCell ref="A8:A10"/>
    <mergeCell ref="B8:B10"/>
    <mergeCell ref="C8:C10"/>
    <mergeCell ref="D8:D10"/>
    <mergeCell ref="E8:F8"/>
    <mergeCell ref="A2:F2"/>
    <mergeCell ref="A3:F3"/>
    <mergeCell ref="A4:F4"/>
    <mergeCell ref="A5:F5"/>
    <mergeCell ref="A6:F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C64C-45C5-4834-A536-2DBBDB137DD5}">
  <dimension ref="A2:L50"/>
  <sheetViews>
    <sheetView showGridLines="0" zoomScale="80" zoomScaleNormal="80" workbookViewId="0">
      <selection activeCell="E58" sqref="E58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3.554687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2.109375" style="61" bestFit="1" customWidth="1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5.75" customHeight="1" x14ac:dyDescent="0.25">
      <c r="A3" s="669" t="s">
        <v>43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89" t="s">
        <v>7159</v>
      </c>
      <c r="B11" s="89" t="s">
        <v>7160</v>
      </c>
      <c r="C11" s="85">
        <v>69340</v>
      </c>
      <c r="D11" s="90">
        <v>0</v>
      </c>
      <c r="E11" s="90">
        <v>0</v>
      </c>
      <c r="F11" s="90">
        <v>69340</v>
      </c>
      <c r="G11" s="90">
        <v>23113.333333333336</v>
      </c>
      <c r="H11" s="90">
        <v>11556.666666666668</v>
      </c>
      <c r="I11" s="90">
        <v>92453.333333333343</v>
      </c>
      <c r="J11" s="90">
        <v>0</v>
      </c>
      <c r="K11" s="90">
        <v>127123.33333333334</v>
      </c>
    </row>
    <row r="12" spans="1:11" s="63" customFormat="1" x14ac:dyDescent="0.25">
      <c r="A12" s="89" t="s">
        <v>7161</v>
      </c>
      <c r="B12" s="89" t="s">
        <v>7162</v>
      </c>
      <c r="C12" s="85">
        <v>52629</v>
      </c>
      <c r="D12" s="90">
        <v>0</v>
      </c>
      <c r="E12" s="90">
        <v>0</v>
      </c>
      <c r="F12" s="90">
        <v>52629</v>
      </c>
      <c r="G12" s="90">
        <v>17543</v>
      </c>
      <c r="H12" s="90">
        <v>8771.5</v>
      </c>
      <c r="I12" s="90">
        <v>70172</v>
      </c>
      <c r="J12" s="90">
        <v>0</v>
      </c>
      <c r="K12" s="90">
        <v>96486.5</v>
      </c>
    </row>
    <row r="13" spans="1:11" s="63" customFormat="1" x14ac:dyDescent="0.25">
      <c r="A13" s="89" t="s">
        <v>7163</v>
      </c>
      <c r="B13" s="89" t="s">
        <v>4836</v>
      </c>
      <c r="C13" s="85">
        <v>52629</v>
      </c>
      <c r="D13" s="90">
        <v>0</v>
      </c>
      <c r="E13" s="90">
        <v>0</v>
      </c>
      <c r="F13" s="90">
        <v>52629</v>
      </c>
      <c r="G13" s="90">
        <v>17543</v>
      </c>
      <c r="H13" s="90">
        <v>8771.5</v>
      </c>
      <c r="I13" s="90">
        <v>70172</v>
      </c>
      <c r="J13" s="90">
        <v>0</v>
      </c>
      <c r="K13" s="90">
        <v>96486.5</v>
      </c>
    </row>
    <row r="14" spans="1:11" s="63" customFormat="1" x14ac:dyDescent="0.25">
      <c r="A14" s="89" t="s">
        <v>7164</v>
      </c>
      <c r="B14" s="89" t="s">
        <v>5696</v>
      </c>
      <c r="C14" s="85">
        <v>42103</v>
      </c>
      <c r="D14" s="90">
        <v>0</v>
      </c>
      <c r="E14" s="90">
        <v>0</v>
      </c>
      <c r="F14" s="90">
        <v>42103</v>
      </c>
      <c r="G14" s="90">
        <v>14034.333333333334</v>
      </c>
      <c r="H14" s="90">
        <v>7017.166666666667</v>
      </c>
      <c r="I14" s="90">
        <v>56137.333333333336</v>
      </c>
      <c r="J14" s="90">
        <v>0</v>
      </c>
      <c r="K14" s="90">
        <v>77188.833333333343</v>
      </c>
    </row>
    <row r="15" spans="1:11" s="63" customFormat="1" x14ac:dyDescent="0.25">
      <c r="A15" s="89" t="s">
        <v>7164</v>
      </c>
      <c r="B15" s="89" t="s">
        <v>5696</v>
      </c>
      <c r="C15" s="85">
        <v>42103</v>
      </c>
      <c r="D15" s="90">
        <v>0</v>
      </c>
      <c r="E15" s="90">
        <v>0</v>
      </c>
      <c r="F15" s="90">
        <v>42103</v>
      </c>
      <c r="G15" s="90">
        <v>14034.333333333334</v>
      </c>
      <c r="H15" s="90">
        <v>7017.166666666667</v>
      </c>
      <c r="I15" s="90">
        <v>56137.333333333336</v>
      </c>
      <c r="J15" s="90">
        <v>0</v>
      </c>
      <c r="K15" s="90">
        <v>77188.833333333343</v>
      </c>
    </row>
    <row r="16" spans="1:11" s="63" customFormat="1" x14ac:dyDescent="0.25">
      <c r="A16" s="89" t="s">
        <v>7165</v>
      </c>
      <c r="B16" s="89" t="s">
        <v>4331</v>
      </c>
      <c r="C16" s="85">
        <v>33682</v>
      </c>
      <c r="D16" s="90">
        <v>0</v>
      </c>
      <c r="E16" s="90">
        <v>0</v>
      </c>
      <c r="F16" s="90">
        <v>33682</v>
      </c>
      <c r="G16" s="90">
        <v>11227.333333333334</v>
      </c>
      <c r="H16" s="90">
        <v>5613.666666666667</v>
      </c>
      <c r="I16" s="90">
        <v>44909.333333333336</v>
      </c>
      <c r="J16" s="90">
        <v>0</v>
      </c>
      <c r="K16" s="90">
        <v>61750.333333333336</v>
      </c>
    </row>
    <row r="17" spans="1:11" s="63" customFormat="1" x14ac:dyDescent="0.25">
      <c r="A17" s="89" t="s">
        <v>7165</v>
      </c>
      <c r="B17" s="89" t="s">
        <v>4331</v>
      </c>
      <c r="C17" s="85">
        <v>33682</v>
      </c>
      <c r="D17" s="90">
        <v>0</v>
      </c>
      <c r="E17" s="90">
        <v>0</v>
      </c>
      <c r="F17" s="90">
        <v>33682</v>
      </c>
      <c r="G17" s="90">
        <v>11227.333333333334</v>
      </c>
      <c r="H17" s="90">
        <v>5613.666666666667</v>
      </c>
      <c r="I17" s="90">
        <v>44909.333333333336</v>
      </c>
      <c r="J17" s="90">
        <v>0</v>
      </c>
      <c r="K17" s="90">
        <v>61750.333333333336</v>
      </c>
    </row>
    <row r="18" spans="1:11" s="63" customFormat="1" x14ac:dyDescent="0.25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5"/>
    </row>
    <row r="19" spans="1:11" s="63" customFormat="1" x14ac:dyDescent="0.25">
      <c r="A19" s="73"/>
      <c r="B19" s="73"/>
      <c r="C19" s="74"/>
      <c r="D19" s="74"/>
      <c r="E19" s="74"/>
      <c r="F19" s="74"/>
      <c r="G19" s="74"/>
      <c r="H19" s="74"/>
      <c r="I19" s="74"/>
      <c r="J19" s="74"/>
      <c r="K19" s="75"/>
    </row>
    <row r="20" spans="1:11" s="63" customFormat="1" x14ac:dyDescent="0.25">
      <c r="A20" s="671" t="s">
        <v>4324</v>
      </c>
      <c r="B20" s="671"/>
      <c r="C20" s="671"/>
      <c r="D20" s="76" t="s">
        <v>517</v>
      </c>
      <c r="E20" s="76" t="s">
        <v>517</v>
      </c>
      <c r="F20" s="76" t="s">
        <v>517</v>
      </c>
      <c r="G20" s="76" t="s">
        <v>517</v>
      </c>
      <c r="H20" s="76" t="s">
        <v>517</v>
      </c>
      <c r="I20" s="76" t="s">
        <v>517</v>
      </c>
      <c r="J20" s="76" t="s">
        <v>517</v>
      </c>
      <c r="K20" s="76" t="s">
        <v>517</v>
      </c>
    </row>
    <row r="21" spans="1:11" s="63" customFormat="1" ht="12.75" customHeight="1" x14ac:dyDescent="0.25">
      <c r="A21" s="663" t="s">
        <v>4311</v>
      </c>
      <c r="B21" s="665" t="s">
        <v>4292</v>
      </c>
      <c r="C21" s="666" t="s">
        <v>4312</v>
      </c>
      <c r="D21" s="666" t="s">
        <v>4312</v>
      </c>
      <c r="E21" s="666" t="s">
        <v>4312</v>
      </c>
      <c r="F21" s="666" t="s">
        <v>4312</v>
      </c>
      <c r="G21" s="666" t="s">
        <v>4313</v>
      </c>
      <c r="H21" s="666" t="s">
        <v>4313</v>
      </c>
      <c r="I21" s="666" t="s">
        <v>4313</v>
      </c>
      <c r="J21" s="666" t="s">
        <v>4313</v>
      </c>
      <c r="K21" s="667" t="s">
        <v>4313</v>
      </c>
    </row>
    <row r="22" spans="1:11" s="238" customFormat="1" ht="26.4" x14ac:dyDescent="0.25">
      <c r="A22" s="664" t="s">
        <v>4311</v>
      </c>
      <c r="B22" s="666" t="s">
        <v>4314</v>
      </c>
      <c r="C22" s="70" t="s">
        <v>4315</v>
      </c>
      <c r="D22" s="70" t="s">
        <v>4316</v>
      </c>
      <c r="E22" s="70" t="s">
        <v>4317</v>
      </c>
      <c r="F22" s="70" t="s">
        <v>4318</v>
      </c>
      <c r="G22" s="35" t="s">
        <v>4319</v>
      </c>
      <c r="H22" s="35" t="s">
        <v>4320</v>
      </c>
      <c r="I22" s="70" t="s">
        <v>4321</v>
      </c>
      <c r="J22" s="70" t="s">
        <v>4322</v>
      </c>
      <c r="K22" s="71" t="s">
        <v>4318</v>
      </c>
    </row>
    <row r="23" spans="1:11" s="63" customFormat="1" x14ac:dyDescent="0.25">
      <c r="A23" s="89" t="s">
        <v>7166</v>
      </c>
      <c r="B23" s="89" t="s">
        <v>4592</v>
      </c>
      <c r="C23" s="85">
        <v>21040</v>
      </c>
      <c r="D23" s="90">
        <v>1100</v>
      </c>
      <c r="E23" s="90">
        <v>0</v>
      </c>
      <c r="F23" s="90">
        <v>22140</v>
      </c>
      <c r="G23" s="90">
        <v>7013.3333333333339</v>
      </c>
      <c r="H23" s="90">
        <v>3506.666666666667</v>
      </c>
      <c r="I23" s="90">
        <v>28053.333333333336</v>
      </c>
      <c r="J23" s="90">
        <v>0</v>
      </c>
      <c r="K23" s="90">
        <v>38573.333333333336</v>
      </c>
    </row>
    <row r="24" spans="1:11" s="63" customFormat="1" x14ac:dyDescent="0.25">
      <c r="A24" s="89" t="s">
        <v>7167</v>
      </c>
      <c r="B24" s="89" t="s">
        <v>4590</v>
      </c>
      <c r="C24" s="85">
        <v>14255</v>
      </c>
      <c r="D24" s="90">
        <v>1100</v>
      </c>
      <c r="E24" s="90">
        <v>0</v>
      </c>
      <c r="F24" s="90">
        <v>15355</v>
      </c>
      <c r="G24" s="90">
        <v>4751.666666666667</v>
      </c>
      <c r="H24" s="90">
        <v>2375.8333333333335</v>
      </c>
      <c r="I24" s="90">
        <v>19006.666666666668</v>
      </c>
      <c r="J24" s="90">
        <v>0</v>
      </c>
      <c r="K24" s="90">
        <v>26134.166666666668</v>
      </c>
    </row>
    <row r="25" spans="1:11" s="63" customFormat="1" x14ac:dyDescent="0.25">
      <c r="A25" s="89" t="s">
        <v>7168</v>
      </c>
      <c r="B25" s="89" t="s">
        <v>7169</v>
      </c>
      <c r="C25" s="85">
        <v>18612</v>
      </c>
      <c r="D25" s="90">
        <v>1100</v>
      </c>
      <c r="E25" s="90">
        <v>0</v>
      </c>
      <c r="F25" s="90">
        <v>19712</v>
      </c>
      <c r="G25" s="90">
        <v>6204</v>
      </c>
      <c r="H25" s="90">
        <v>3102</v>
      </c>
      <c r="I25" s="90">
        <v>24816</v>
      </c>
      <c r="J25" s="90">
        <v>0</v>
      </c>
      <c r="K25" s="90">
        <v>34122</v>
      </c>
    </row>
    <row r="26" spans="1:11" s="63" customFormat="1" x14ac:dyDescent="0.25">
      <c r="A26" s="89" t="s">
        <v>7170</v>
      </c>
      <c r="B26" s="89" t="s">
        <v>7171</v>
      </c>
      <c r="C26" s="85">
        <v>11883</v>
      </c>
      <c r="D26" s="90">
        <v>1100</v>
      </c>
      <c r="E26" s="90">
        <v>0</v>
      </c>
      <c r="F26" s="90">
        <v>12983</v>
      </c>
      <c r="G26" s="90">
        <v>3961</v>
      </c>
      <c r="H26" s="90">
        <v>1980.5</v>
      </c>
      <c r="I26" s="90">
        <v>15844</v>
      </c>
      <c r="J26" s="90">
        <v>0</v>
      </c>
      <c r="K26" s="90">
        <v>21785.5</v>
      </c>
    </row>
    <row r="27" spans="1:11" s="63" customFormat="1" x14ac:dyDescent="0.25">
      <c r="A27" s="89" t="s">
        <v>7172</v>
      </c>
      <c r="B27" s="89" t="s">
        <v>7173</v>
      </c>
      <c r="C27" s="85">
        <v>9729</v>
      </c>
      <c r="D27" s="90">
        <v>1100</v>
      </c>
      <c r="E27" s="90">
        <v>0</v>
      </c>
      <c r="F27" s="90">
        <v>10829</v>
      </c>
      <c r="G27" s="90">
        <v>3243</v>
      </c>
      <c r="H27" s="90">
        <v>1621.5</v>
      </c>
      <c r="I27" s="90">
        <v>12972</v>
      </c>
      <c r="J27" s="90">
        <v>0</v>
      </c>
      <c r="K27" s="90">
        <v>17836.5</v>
      </c>
    </row>
    <row r="28" spans="1:11" s="63" customFormat="1" x14ac:dyDescent="0.25">
      <c r="A28" s="89" t="s">
        <v>7174</v>
      </c>
      <c r="B28" s="89" t="s">
        <v>4794</v>
      </c>
      <c r="C28" s="85">
        <v>9432</v>
      </c>
      <c r="D28" s="90">
        <v>1100</v>
      </c>
      <c r="E28" s="90">
        <v>0</v>
      </c>
      <c r="F28" s="90">
        <v>10532</v>
      </c>
      <c r="G28" s="90">
        <v>3144</v>
      </c>
      <c r="H28" s="90">
        <v>1572</v>
      </c>
      <c r="I28" s="90">
        <v>12576</v>
      </c>
      <c r="J28" s="90">
        <v>0</v>
      </c>
      <c r="K28" s="90">
        <v>17292</v>
      </c>
    </row>
    <row r="29" spans="1:11" s="63" customFormat="1" x14ac:dyDescent="0.25">
      <c r="A29" s="89" t="s">
        <v>7175</v>
      </c>
      <c r="B29" s="89" t="s">
        <v>4792</v>
      </c>
      <c r="C29" s="85">
        <v>8455</v>
      </c>
      <c r="D29" s="90">
        <v>1100</v>
      </c>
      <c r="E29" s="90">
        <v>0</v>
      </c>
      <c r="F29" s="90">
        <v>9555</v>
      </c>
      <c r="G29" s="90">
        <v>2818.333333333333</v>
      </c>
      <c r="H29" s="90">
        <v>1409.1666666666665</v>
      </c>
      <c r="I29" s="90">
        <v>11273.333333333332</v>
      </c>
      <c r="J29" s="90">
        <v>0</v>
      </c>
      <c r="K29" s="90">
        <v>15500.833333333332</v>
      </c>
    </row>
    <row r="30" spans="1:11" s="63" customFormat="1" x14ac:dyDescent="0.25">
      <c r="A30" s="89" t="s">
        <v>7176</v>
      </c>
      <c r="B30" s="89" t="s">
        <v>7177</v>
      </c>
      <c r="C30" s="85">
        <v>14825</v>
      </c>
      <c r="D30" s="90">
        <v>1100</v>
      </c>
      <c r="E30" s="90">
        <v>0</v>
      </c>
      <c r="F30" s="90">
        <v>15925</v>
      </c>
      <c r="G30" s="90">
        <v>4941.666666666667</v>
      </c>
      <c r="H30" s="90">
        <v>2470.8333333333335</v>
      </c>
      <c r="I30" s="90">
        <v>19766.666666666668</v>
      </c>
      <c r="J30" s="90">
        <v>0</v>
      </c>
      <c r="K30" s="90">
        <v>27179.166666666668</v>
      </c>
    </row>
    <row r="31" spans="1:11" s="63" customFormat="1" x14ac:dyDescent="0.25">
      <c r="A31" s="89" t="s">
        <v>7178</v>
      </c>
      <c r="B31" s="89" t="s">
        <v>7179</v>
      </c>
      <c r="C31" s="85">
        <v>11283</v>
      </c>
      <c r="D31" s="90">
        <v>1100</v>
      </c>
      <c r="E31" s="90">
        <v>0</v>
      </c>
      <c r="F31" s="90">
        <v>12383</v>
      </c>
      <c r="G31" s="90">
        <v>3761</v>
      </c>
      <c r="H31" s="90">
        <v>1880.5</v>
      </c>
      <c r="I31" s="90">
        <v>15044</v>
      </c>
      <c r="J31" s="90">
        <v>0</v>
      </c>
      <c r="K31" s="90">
        <v>20685.5</v>
      </c>
    </row>
    <row r="32" spans="1:11" s="63" customFormat="1" x14ac:dyDescent="0.25">
      <c r="A32" s="89" t="s">
        <v>7180</v>
      </c>
      <c r="B32" s="89" t="s">
        <v>7181</v>
      </c>
      <c r="C32" s="85">
        <v>9711</v>
      </c>
      <c r="D32" s="90">
        <v>1100</v>
      </c>
      <c r="E32" s="90">
        <v>0</v>
      </c>
      <c r="F32" s="90">
        <v>10811</v>
      </c>
      <c r="G32" s="90">
        <v>3237</v>
      </c>
      <c r="H32" s="90">
        <v>1618.5</v>
      </c>
      <c r="I32" s="90">
        <v>12948</v>
      </c>
      <c r="J32" s="90">
        <v>0</v>
      </c>
      <c r="K32" s="90">
        <v>17803.5</v>
      </c>
    </row>
    <row r="33" spans="1:12" s="63" customFormat="1" x14ac:dyDescent="0.25">
      <c r="A33" s="89" t="s">
        <v>7182</v>
      </c>
      <c r="B33" s="89" t="s">
        <v>7183</v>
      </c>
      <c r="C33" s="85">
        <v>11284</v>
      </c>
      <c r="D33" s="90">
        <v>1100</v>
      </c>
      <c r="E33" s="90">
        <v>0</v>
      </c>
      <c r="F33" s="90">
        <v>12384</v>
      </c>
      <c r="G33" s="90">
        <v>3761.333333333333</v>
      </c>
      <c r="H33" s="90">
        <v>1880.6666666666665</v>
      </c>
      <c r="I33" s="90">
        <v>15045.333333333332</v>
      </c>
      <c r="J33" s="90">
        <v>0</v>
      </c>
      <c r="K33" s="90">
        <v>20687.333333333332</v>
      </c>
    </row>
    <row r="34" spans="1:12" s="63" customFormat="1" x14ac:dyDescent="0.25">
      <c r="A34" s="89" t="s">
        <v>7184</v>
      </c>
      <c r="B34" s="89" t="s">
        <v>7185</v>
      </c>
      <c r="C34" s="85">
        <v>9606</v>
      </c>
      <c r="D34" s="90">
        <v>1100</v>
      </c>
      <c r="E34" s="90">
        <v>3443.7</v>
      </c>
      <c r="F34" s="90">
        <v>14149.7</v>
      </c>
      <c r="G34" s="90">
        <v>3202</v>
      </c>
      <c r="H34" s="90">
        <v>1601</v>
      </c>
      <c r="I34" s="90">
        <v>12808</v>
      </c>
      <c r="J34" s="90">
        <v>0</v>
      </c>
      <c r="K34" s="90">
        <v>17611</v>
      </c>
    </row>
    <row r="35" spans="1:12" s="63" customFormat="1" x14ac:dyDescent="0.25">
      <c r="A35" s="89" t="s">
        <v>7186</v>
      </c>
      <c r="B35" s="89" t="s">
        <v>6813</v>
      </c>
      <c r="C35" s="85">
        <v>9802</v>
      </c>
      <c r="D35" s="90">
        <v>1100</v>
      </c>
      <c r="E35" s="90">
        <v>0</v>
      </c>
      <c r="F35" s="90">
        <v>10902</v>
      </c>
      <c r="G35" s="90">
        <v>3267.3333333333335</v>
      </c>
      <c r="H35" s="90">
        <v>1633.6666666666667</v>
      </c>
      <c r="I35" s="90">
        <v>13069.333333333334</v>
      </c>
      <c r="J35" s="90">
        <v>0</v>
      </c>
      <c r="K35" s="90">
        <v>17970.333333333336</v>
      </c>
    </row>
    <row r="36" spans="1:12" s="63" customFormat="1" x14ac:dyDescent="0.25">
      <c r="A36" s="89" t="s">
        <v>7187</v>
      </c>
      <c r="B36" s="89" t="s">
        <v>4633</v>
      </c>
      <c r="C36" s="85">
        <v>10796</v>
      </c>
      <c r="D36" s="90">
        <v>1100</v>
      </c>
      <c r="E36" s="90">
        <v>0</v>
      </c>
      <c r="F36" s="90">
        <v>11896</v>
      </c>
      <c r="G36" s="90">
        <v>3598.666666666667</v>
      </c>
      <c r="H36" s="90">
        <v>1799.3333333333335</v>
      </c>
      <c r="I36" s="90">
        <v>14394.666666666668</v>
      </c>
      <c r="J36" s="90">
        <v>0</v>
      </c>
      <c r="K36" s="90">
        <v>19792.666666666668</v>
      </c>
    </row>
    <row r="37" spans="1:12" s="63" customFormat="1" x14ac:dyDescent="0.25">
      <c r="A37" s="89" t="s">
        <v>7188</v>
      </c>
      <c r="B37" s="89" t="s">
        <v>4631</v>
      </c>
      <c r="C37" s="85">
        <v>9715</v>
      </c>
      <c r="D37" s="90">
        <v>1100</v>
      </c>
      <c r="E37" s="90">
        <v>0</v>
      </c>
      <c r="F37" s="90">
        <v>10815</v>
      </c>
      <c r="G37" s="90">
        <v>3238.333333333333</v>
      </c>
      <c r="H37" s="90">
        <v>1619.1666666666665</v>
      </c>
      <c r="I37" s="90">
        <v>12953.333333333332</v>
      </c>
      <c r="J37" s="90">
        <v>0</v>
      </c>
      <c r="K37" s="90">
        <v>17810.833333333332</v>
      </c>
    </row>
    <row r="38" spans="1:12" s="63" customFormat="1" x14ac:dyDescent="0.25">
      <c r="A38" s="89" t="s">
        <v>7189</v>
      </c>
      <c r="B38" s="89" t="s">
        <v>4479</v>
      </c>
      <c r="C38" s="85">
        <v>10157</v>
      </c>
      <c r="D38" s="90">
        <v>1100</v>
      </c>
      <c r="E38" s="90">
        <v>0</v>
      </c>
      <c r="F38" s="90">
        <v>11257</v>
      </c>
      <c r="G38" s="90">
        <v>3385.6666666666665</v>
      </c>
      <c r="H38" s="90">
        <v>1692.8333333333333</v>
      </c>
      <c r="I38" s="90">
        <v>13542.666666666666</v>
      </c>
      <c r="J38" s="90">
        <v>0</v>
      </c>
      <c r="K38" s="90">
        <v>18621.166666666664</v>
      </c>
    </row>
    <row r="39" spans="1:12" s="63" customFormat="1" x14ac:dyDescent="0.25">
      <c r="A39" s="89" t="s">
        <v>7190</v>
      </c>
      <c r="B39" s="89" t="s">
        <v>5314</v>
      </c>
      <c r="C39" s="85">
        <v>8364</v>
      </c>
      <c r="D39" s="90">
        <v>1100</v>
      </c>
      <c r="E39" s="90">
        <v>0</v>
      </c>
      <c r="F39" s="90">
        <v>9464</v>
      </c>
      <c r="G39" s="90">
        <v>2788</v>
      </c>
      <c r="H39" s="90">
        <v>1394</v>
      </c>
      <c r="I39" s="90">
        <v>11152</v>
      </c>
      <c r="J39" s="90">
        <v>0</v>
      </c>
      <c r="K39" s="90">
        <v>15334</v>
      </c>
    </row>
    <row r="40" spans="1:12" s="63" customFormat="1" x14ac:dyDescent="0.25">
      <c r="A40" s="89" t="s">
        <v>7191</v>
      </c>
      <c r="B40" s="89" t="s">
        <v>4538</v>
      </c>
      <c r="C40" s="85">
        <v>8514</v>
      </c>
      <c r="D40" s="90">
        <v>1100</v>
      </c>
      <c r="E40" s="90">
        <v>0</v>
      </c>
      <c r="F40" s="90">
        <v>9614</v>
      </c>
      <c r="G40" s="90">
        <v>2838</v>
      </c>
      <c r="H40" s="90">
        <v>1419</v>
      </c>
      <c r="I40" s="90">
        <v>11352</v>
      </c>
      <c r="J40" s="90">
        <v>0</v>
      </c>
      <c r="K40" s="90">
        <v>15609</v>
      </c>
    </row>
    <row r="41" spans="1:12" s="63" customFormat="1" x14ac:dyDescent="0.25">
      <c r="A41" s="89" t="s">
        <v>7192</v>
      </c>
      <c r="B41" s="89" t="s">
        <v>4410</v>
      </c>
      <c r="C41" s="85">
        <v>8466</v>
      </c>
      <c r="D41" s="90">
        <v>1100</v>
      </c>
      <c r="E41" s="90">
        <v>45.9</v>
      </c>
      <c r="F41" s="90">
        <v>9611.9</v>
      </c>
      <c r="G41" s="90">
        <v>2822</v>
      </c>
      <c r="H41" s="90">
        <v>1411</v>
      </c>
      <c r="I41" s="90">
        <v>11288</v>
      </c>
      <c r="J41" s="90">
        <v>0</v>
      </c>
      <c r="K41" s="90">
        <v>15521</v>
      </c>
    </row>
    <row r="42" spans="1:12" s="63" customFormat="1" x14ac:dyDescent="0.25">
      <c r="A42" s="89" t="s">
        <v>7193</v>
      </c>
      <c r="B42" s="89" t="s">
        <v>7194</v>
      </c>
      <c r="C42" s="85">
        <v>21273</v>
      </c>
      <c r="D42" s="90">
        <v>1100</v>
      </c>
      <c r="E42" s="90">
        <v>0</v>
      </c>
      <c r="F42" s="90">
        <v>22373</v>
      </c>
      <c r="G42" s="90">
        <v>7091</v>
      </c>
      <c r="H42" s="90">
        <v>3545.5</v>
      </c>
      <c r="I42" s="90">
        <v>28364</v>
      </c>
      <c r="J42" s="90">
        <v>0</v>
      </c>
      <c r="K42" s="90">
        <v>39000.5</v>
      </c>
    </row>
    <row r="43" spans="1:12" s="63" customFormat="1" x14ac:dyDescent="0.25">
      <c r="A43" s="89" t="s">
        <v>7195</v>
      </c>
      <c r="B43" s="89" t="s">
        <v>7196</v>
      </c>
      <c r="C43" s="85">
        <v>24229</v>
      </c>
      <c r="D43" s="90">
        <v>1100</v>
      </c>
      <c r="E43" s="90">
        <v>0</v>
      </c>
      <c r="F43" s="90">
        <v>25329</v>
      </c>
      <c r="G43" s="90">
        <v>8076.333333333333</v>
      </c>
      <c r="H43" s="90">
        <v>4038.1666666666665</v>
      </c>
      <c r="I43" s="90">
        <v>32305.333333333332</v>
      </c>
      <c r="J43" s="90">
        <v>0</v>
      </c>
      <c r="K43" s="90">
        <v>44419.833333333328</v>
      </c>
    </row>
    <row r="44" spans="1:12" s="63" customFormat="1" x14ac:dyDescent="0.25">
      <c r="A44" s="89" t="s">
        <v>7198</v>
      </c>
      <c r="B44" s="89" t="s">
        <v>7199</v>
      </c>
      <c r="C44" s="85">
        <v>170</v>
      </c>
      <c r="D44" s="90">
        <v>0</v>
      </c>
      <c r="E44" s="90">
        <v>0</v>
      </c>
      <c r="F44" s="90">
        <v>170</v>
      </c>
      <c r="G44" s="90">
        <v>56.666666666666671</v>
      </c>
      <c r="H44" s="90">
        <v>28.333333333333336</v>
      </c>
      <c r="I44" s="90">
        <v>226.66666666666669</v>
      </c>
      <c r="J44" s="90">
        <v>0</v>
      </c>
      <c r="K44" s="90">
        <v>311.66666666666669</v>
      </c>
      <c r="L44" s="63" t="s">
        <v>5348</v>
      </c>
    </row>
    <row r="45" spans="1:12" s="63" customFormat="1" x14ac:dyDescent="0.25">
      <c r="A45" s="89" t="s">
        <v>7200</v>
      </c>
      <c r="B45" s="89" t="s">
        <v>7201</v>
      </c>
      <c r="C45" s="85">
        <v>220</v>
      </c>
      <c r="D45" s="90">
        <v>0</v>
      </c>
      <c r="E45" s="90">
        <v>0</v>
      </c>
      <c r="F45" s="90">
        <v>220</v>
      </c>
      <c r="G45" s="90">
        <v>73.333333333333329</v>
      </c>
      <c r="H45" s="90">
        <v>36.666666666666664</v>
      </c>
      <c r="I45" s="90">
        <v>293.33333333333331</v>
      </c>
      <c r="J45" s="90">
        <v>0</v>
      </c>
      <c r="K45" s="90">
        <v>403.33333333333331</v>
      </c>
      <c r="L45" s="63" t="s">
        <v>5348</v>
      </c>
    </row>
    <row r="46" spans="1:12" s="63" customFormat="1" x14ac:dyDescent="0.25">
      <c r="A46" s="89" t="s">
        <v>7202</v>
      </c>
      <c r="B46" s="89" t="s">
        <v>7203</v>
      </c>
      <c r="C46" s="85">
        <v>270</v>
      </c>
      <c r="D46" s="90">
        <v>0</v>
      </c>
      <c r="E46" s="90">
        <v>0</v>
      </c>
      <c r="F46" s="90">
        <v>270</v>
      </c>
      <c r="G46" s="90">
        <v>90</v>
      </c>
      <c r="H46" s="90">
        <v>45</v>
      </c>
      <c r="I46" s="90">
        <v>360</v>
      </c>
      <c r="J46" s="90">
        <v>0</v>
      </c>
      <c r="K46" s="90">
        <v>495</v>
      </c>
      <c r="L46" s="63" t="s">
        <v>5348</v>
      </c>
    </row>
    <row r="47" spans="1:12" s="63" customFormat="1" x14ac:dyDescent="0.25">
      <c r="A47" s="89" t="s">
        <v>7206</v>
      </c>
      <c r="B47" s="89" t="s">
        <v>7207</v>
      </c>
      <c r="C47" s="85">
        <v>100</v>
      </c>
      <c r="D47" s="90">
        <v>0</v>
      </c>
      <c r="E47" s="90">
        <v>0</v>
      </c>
      <c r="F47" s="90">
        <v>100</v>
      </c>
      <c r="G47" s="90">
        <v>33.333333333333336</v>
      </c>
      <c r="H47" s="90">
        <v>16.666666666666668</v>
      </c>
      <c r="I47" s="90">
        <v>133.33333333333334</v>
      </c>
      <c r="J47" s="90">
        <v>0</v>
      </c>
      <c r="K47" s="90">
        <v>183.33333333333334</v>
      </c>
      <c r="L47" s="63" t="s">
        <v>5348</v>
      </c>
    </row>
    <row r="48" spans="1:12" s="63" customFormat="1" x14ac:dyDescent="0.25">
      <c r="A48" s="89" t="s">
        <v>7204</v>
      </c>
      <c r="B48" s="89" t="s">
        <v>7205</v>
      </c>
      <c r="C48" s="85">
        <v>133</v>
      </c>
      <c r="D48" s="90">
        <v>0</v>
      </c>
      <c r="E48" s="90">
        <v>0</v>
      </c>
      <c r="F48" s="90">
        <v>133</v>
      </c>
      <c r="G48" s="90">
        <v>44.333333333333336</v>
      </c>
      <c r="H48" s="90">
        <v>22.166666666666668</v>
      </c>
      <c r="I48" s="90">
        <v>177.33333333333334</v>
      </c>
      <c r="J48" s="90">
        <v>0</v>
      </c>
      <c r="K48" s="90">
        <v>243.83333333333334</v>
      </c>
      <c r="L48" s="63" t="s">
        <v>5348</v>
      </c>
    </row>
    <row r="49" spans="1:4" s="63" customFormat="1" x14ac:dyDescent="0.25">
      <c r="A49" s="182"/>
      <c r="B49" s="182"/>
      <c r="C49" s="182"/>
      <c r="D49" s="182"/>
    </row>
    <row r="50" spans="1:4" s="63" customFormat="1" x14ac:dyDescent="0.25">
      <c r="A50" s="226" t="s">
        <v>6820</v>
      </c>
      <c r="B50" s="182"/>
      <c r="C50" s="182"/>
      <c r="D50" s="182"/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B3ACF-6932-40AB-BB17-6DACB02FAD81}">
  <dimension ref="A2:FS54"/>
  <sheetViews>
    <sheetView showGridLines="0" zoomScale="90" zoomScaleNormal="90" workbookViewId="0">
      <selection activeCell="E54" sqref="E54"/>
    </sheetView>
    <sheetView workbookViewId="1"/>
  </sheetViews>
  <sheetFormatPr baseColWidth="10" defaultColWidth="11.44140625" defaultRowHeight="13.2" x14ac:dyDescent="0.25"/>
  <cols>
    <col min="1" max="1" width="23.6640625" style="61" customWidth="1"/>
    <col min="2" max="2" width="49.88671875" style="61" customWidth="1"/>
    <col min="3" max="3" width="14.109375" style="533" customWidth="1"/>
    <col min="4" max="4" width="11.88671875" style="61" customWidth="1"/>
    <col min="5" max="5" width="17.77734375" style="61" customWidth="1"/>
    <col min="6" max="6" width="16.77734375" style="61" customWidth="1"/>
    <col min="7" max="7" width="1.88671875" style="61" customWidth="1"/>
    <col min="8" max="175" width="11.44140625" style="61"/>
    <col min="176" max="16384" width="11.44140625" style="253"/>
  </cols>
  <sheetData>
    <row r="2" spans="1:6" s="411" customFormat="1" ht="12.75" customHeight="1" x14ac:dyDescent="0.3">
      <c r="A2" s="654" t="s">
        <v>4225</v>
      </c>
      <c r="B2" s="654"/>
      <c r="C2" s="654"/>
      <c r="D2" s="654"/>
      <c r="E2" s="654"/>
      <c r="F2" s="654"/>
    </row>
    <row r="3" spans="1:6" s="411" customFormat="1" ht="12.75" customHeight="1" x14ac:dyDescent="0.3">
      <c r="A3" s="656" t="s">
        <v>44</v>
      </c>
      <c r="B3" s="656"/>
      <c r="C3" s="656"/>
      <c r="D3" s="656"/>
      <c r="E3" s="656"/>
      <c r="F3" s="656"/>
    </row>
    <row r="4" spans="1:6" s="411" customFormat="1" x14ac:dyDescent="0.3">
      <c r="A4" s="656" t="s">
        <v>4226</v>
      </c>
      <c r="B4" s="656"/>
      <c r="C4" s="656"/>
      <c r="D4" s="656"/>
      <c r="E4" s="656"/>
      <c r="F4" s="656"/>
    </row>
    <row r="5" spans="1:6" s="411" customFormat="1" x14ac:dyDescent="0.3">
      <c r="A5" s="656" t="s">
        <v>4289</v>
      </c>
      <c r="B5" s="656"/>
      <c r="C5" s="656"/>
      <c r="D5" s="656"/>
      <c r="E5" s="656"/>
      <c r="F5" s="656"/>
    </row>
    <row r="6" spans="1:6" s="411" customFormat="1" x14ac:dyDescent="0.3">
      <c r="A6" s="657" t="s">
        <v>4290</v>
      </c>
      <c r="B6" s="657"/>
      <c r="C6" s="657"/>
      <c r="D6" s="657"/>
      <c r="E6" s="657"/>
      <c r="F6" s="657"/>
    </row>
    <row r="7" spans="1:6" x14ac:dyDescent="0.25">
      <c r="A7" s="526"/>
      <c r="B7" s="527"/>
      <c r="C7" s="528"/>
      <c r="D7" s="529"/>
      <c r="E7" s="529"/>
    </row>
    <row r="8" spans="1:6" ht="13.5" customHeight="1" x14ac:dyDescent="0.25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6" x14ac:dyDescent="0.25">
      <c r="A9" s="758"/>
      <c r="B9" s="758"/>
      <c r="C9" s="758"/>
      <c r="D9" s="758"/>
      <c r="E9" s="758" t="s">
        <v>4295</v>
      </c>
      <c r="F9" s="758" t="s">
        <v>4296</v>
      </c>
    </row>
    <row r="10" spans="1:6" x14ac:dyDescent="0.25">
      <c r="A10" s="758"/>
      <c r="B10" s="758"/>
      <c r="C10" s="758"/>
      <c r="D10" s="758"/>
      <c r="E10" s="758"/>
      <c r="F10" s="758"/>
    </row>
    <row r="11" spans="1:6" x14ac:dyDescent="0.25">
      <c r="A11" s="424"/>
      <c r="B11" s="424"/>
      <c r="C11" s="424"/>
      <c r="D11" s="424"/>
      <c r="E11" s="424"/>
      <c r="F11" s="424"/>
    </row>
    <row r="12" spans="1:6" s="411" customFormat="1" x14ac:dyDescent="0.3">
      <c r="A12" s="660" t="s">
        <v>4232</v>
      </c>
      <c r="B12" s="660" t="s">
        <v>4232</v>
      </c>
      <c r="C12" s="455"/>
      <c r="D12" s="453"/>
      <c r="E12" s="454"/>
      <c r="F12" s="454"/>
    </row>
    <row r="13" spans="1:6" s="458" customFormat="1" x14ac:dyDescent="0.3">
      <c r="A13" s="169" t="s">
        <v>7208</v>
      </c>
      <c r="B13" s="169" t="s">
        <v>7160</v>
      </c>
      <c r="C13" s="187">
        <v>1</v>
      </c>
      <c r="D13" s="187">
        <v>0</v>
      </c>
      <c r="E13" s="187">
        <v>88025.66</v>
      </c>
      <c r="F13" s="187">
        <v>88025.66</v>
      </c>
    </row>
    <row r="14" spans="1:6" s="458" customFormat="1" x14ac:dyDescent="0.3">
      <c r="A14" s="169" t="s">
        <v>7209</v>
      </c>
      <c r="B14" s="169" t="s">
        <v>4328</v>
      </c>
      <c r="C14" s="187">
        <v>3</v>
      </c>
      <c r="D14" s="187">
        <v>0</v>
      </c>
      <c r="E14" s="187">
        <v>51125.06</v>
      </c>
      <c r="F14" s="187">
        <v>51125.06</v>
      </c>
    </row>
    <row r="15" spans="1:6" s="458" customFormat="1" x14ac:dyDescent="0.3">
      <c r="A15" s="169" t="s">
        <v>7210</v>
      </c>
      <c r="B15" s="169" t="s">
        <v>6755</v>
      </c>
      <c r="C15" s="187">
        <v>8</v>
      </c>
      <c r="D15" s="187">
        <v>0</v>
      </c>
      <c r="E15" s="187">
        <v>25744.26</v>
      </c>
      <c r="F15" s="187">
        <v>25744.26</v>
      </c>
    </row>
    <row r="16" spans="1:6" s="458" customFormat="1" x14ac:dyDescent="0.3">
      <c r="A16" s="169" t="s">
        <v>7211</v>
      </c>
      <c r="B16" s="169" t="s">
        <v>4331</v>
      </c>
      <c r="C16" s="187">
        <v>8</v>
      </c>
      <c r="D16" s="187">
        <v>0</v>
      </c>
      <c r="E16" s="187">
        <v>25744.26</v>
      </c>
      <c r="F16" s="187">
        <v>25744.26</v>
      </c>
    </row>
    <row r="17" spans="1:6" s="458" customFormat="1" x14ac:dyDescent="0.3">
      <c r="A17" s="461"/>
      <c r="B17" s="39" t="s">
        <v>4299</v>
      </c>
      <c r="C17" s="46">
        <f>SUM(C13:C16)</f>
        <v>20</v>
      </c>
      <c r="D17" s="46">
        <f>SUM(D13:D16)</f>
        <v>0</v>
      </c>
      <c r="E17" s="462"/>
      <c r="F17" s="462"/>
    </row>
    <row r="18" spans="1:6" s="458" customFormat="1" x14ac:dyDescent="0.25">
      <c r="A18" s="464"/>
      <c r="B18" s="530"/>
      <c r="C18" s="528"/>
      <c r="D18" s="528"/>
      <c r="E18" s="531"/>
      <c r="F18" s="531"/>
    </row>
    <row r="19" spans="1:6" s="458" customFormat="1" x14ac:dyDescent="0.3">
      <c r="A19" s="660" t="s">
        <v>4233</v>
      </c>
      <c r="B19" s="660" t="s">
        <v>4233</v>
      </c>
      <c r="C19" s="453"/>
      <c r="D19" s="453"/>
      <c r="E19" s="465"/>
      <c r="F19" s="465"/>
    </row>
    <row r="20" spans="1:6" x14ac:dyDescent="0.25">
      <c r="A20" s="169" t="s">
        <v>7212</v>
      </c>
      <c r="B20" s="178" t="s">
        <v>7213</v>
      </c>
      <c r="C20" s="481">
        <v>1</v>
      </c>
      <c r="D20" s="187">
        <v>0</v>
      </c>
      <c r="E20" s="187">
        <v>17303.46</v>
      </c>
      <c r="F20" s="187">
        <v>17303.46</v>
      </c>
    </row>
    <row r="21" spans="1:6" x14ac:dyDescent="0.25">
      <c r="A21" s="169" t="s">
        <v>7214</v>
      </c>
      <c r="B21" s="178" t="s">
        <v>7215</v>
      </c>
      <c r="C21" s="481">
        <v>1</v>
      </c>
      <c r="D21" s="187">
        <v>0</v>
      </c>
      <c r="E21" s="187">
        <v>25762.2</v>
      </c>
      <c r="F21" s="187">
        <v>25762.2</v>
      </c>
    </row>
    <row r="22" spans="1:6" x14ac:dyDescent="0.25">
      <c r="A22" s="169" t="s">
        <v>7216</v>
      </c>
      <c r="B22" s="178" t="s">
        <v>7217</v>
      </c>
      <c r="C22" s="481">
        <v>2</v>
      </c>
      <c r="D22" s="187">
        <v>0</v>
      </c>
      <c r="E22" s="187">
        <v>22474.13</v>
      </c>
      <c r="F22" s="187">
        <v>22474.13</v>
      </c>
    </row>
    <row r="23" spans="1:6" x14ac:dyDescent="0.25">
      <c r="A23" s="169" t="s">
        <v>7218</v>
      </c>
      <c r="B23" s="178" t="s">
        <v>7219</v>
      </c>
      <c r="C23" s="481">
        <v>8</v>
      </c>
      <c r="D23" s="187">
        <v>0</v>
      </c>
      <c r="E23" s="187">
        <v>21118.59</v>
      </c>
      <c r="F23" s="187">
        <v>21118.59</v>
      </c>
    </row>
    <row r="24" spans="1:6" x14ac:dyDescent="0.25">
      <c r="A24" s="169" t="s">
        <v>7220</v>
      </c>
      <c r="B24" s="178" t="s">
        <v>7221</v>
      </c>
      <c r="C24" s="481">
        <v>1</v>
      </c>
      <c r="D24" s="187">
        <v>0</v>
      </c>
      <c r="E24" s="187">
        <v>20470.310000000001</v>
      </c>
      <c r="F24" s="187">
        <v>20470.310000000001</v>
      </c>
    </row>
    <row r="25" spans="1:6" x14ac:dyDescent="0.25">
      <c r="A25" s="169" t="s">
        <v>7222</v>
      </c>
      <c r="B25" s="178" t="s">
        <v>7223</v>
      </c>
      <c r="C25" s="483">
        <v>6</v>
      </c>
      <c r="D25" s="187">
        <v>0</v>
      </c>
      <c r="E25" s="187">
        <v>17303.46</v>
      </c>
      <c r="F25" s="187">
        <v>17303.46</v>
      </c>
    </row>
    <row r="26" spans="1:6" x14ac:dyDescent="0.25">
      <c r="A26" s="169" t="s">
        <v>7224</v>
      </c>
      <c r="B26" s="178" t="s">
        <v>7225</v>
      </c>
      <c r="C26" s="481">
        <v>2</v>
      </c>
      <c r="D26" s="187">
        <v>0</v>
      </c>
      <c r="E26" s="187">
        <v>21118.59</v>
      </c>
      <c r="F26" s="187">
        <v>21118.59</v>
      </c>
    </row>
    <row r="27" spans="1:6" x14ac:dyDescent="0.25">
      <c r="A27" s="169" t="s">
        <v>7226</v>
      </c>
      <c r="B27" s="178" t="s">
        <v>7227</v>
      </c>
      <c r="C27" s="481">
        <v>4</v>
      </c>
      <c r="D27" s="187">
        <v>0</v>
      </c>
      <c r="E27" s="187">
        <v>14180.42</v>
      </c>
      <c r="F27" s="187">
        <v>14180.42</v>
      </c>
    </row>
    <row r="28" spans="1:6" x14ac:dyDescent="0.25">
      <c r="A28" s="169" t="s">
        <v>7228</v>
      </c>
      <c r="B28" s="178" t="s">
        <v>7229</v>
      </c>
      <c r="C28" s="481">
        <f>8+1</f>
        <v>9</v>
      </c>
      <c r="D28" s="187">
        <v>0</v>
      </c>
      <c r="E28" s="187">
        <v>11521.68</v>
      </c>
      <c r="F28" s="187">
        <v>11521.68</v>
      </c>
    </row>
    <row r="29" spans="1:6" x14ac:dyDescent="0.25">
      <c r="A29" s="169" t="s">
        <v>7230</v>
      </c>
      <c r="B29" s="178" t="s">
        <v>7231</v>
      </c>
      <c r="C29" s="481">
        <v>4</v>
      </c>
      <c r="D29" s="187">
        <v>0</v>
      </c>
      <c r="E29" s="187">
        <v>10865.61</v>
      </c>
      <c r="F29" s="187">
        <v>10865.61</v>
      </c>
    </row>
    <row r="30" spans="1:6" x14ac:dyDescent="0.25">
      <c r="A30" s="169" t="s">
        <v>7232</v>
      </c>
      <c r="B30" s="178" t="s">
        <v>7233</v>
      </c>
      <c r="C30" s="532">
        <v>9</v>
      </c>
      <c r="D30" s="187">
        <v>0</v>
      </c>
      <c r="E30" s="187">
        <v>10348.32</v>
      </c>
      <c r="F30" s="187">
        <v>10348.32</v>
      </c>
    </row>
    <row r="31" spans="1:6" x14ac:dyDescent="0.25">
      <c r="A31" s="169" t="s">
        <v>7234</v>
      </c>
      <c r="B31" s="178" t="s">
        <v>7235</v>
      </c>
      <c r="C31" s="481">
        <f>8-1</f>
        <v>7</v>
      </c>
      <c r="D31" s="187">
        <v>0</v>
      </c>
      <c r="E31" s="187">
        <v>8937.25</v>
      </c>
      <c r="F31" s="187">
        <v>8937.25</v>
      </c>
    </row>
    <row r="32" spans="1:6" x14ac:dyDescent="0.25">
      <c r="A32" s="169" t="s">
        <v>7236</v>
      </c>
      <c r="B32" s="178" t="s">
        <v>7237</v>
      </c>
      <c r="C32" s="481">
        <f>21+1</f>
        <v>22</v>
      </c>
      <c r="D32" s="187">
        <v>0</v>
      </c>
      <c r="E32" s="187">
        <v>8364</v>
      </c>
      <c r="F32" s="187">
        <v>8364</v>
      </c>
    </row>
    <row r="33" spans="1:6" s="411" customFormat="1" x14ac:dyDescent="0.3">
      <c r="A33" s="286"/>
      <c r="B33" s="39" t="s">
        <v>4302</v>
      </c>
      <c r="C33" s="173">
        <f>SUM(C20:C32)</f>
        <v>76</v>
      </c>
      <c r="D33" s="46">
        <f>SUM(D20:D32)</f>
        <v>0</v>
      </c>
      <c r="E33" s="462"/>
      <c r="F33" s="462"/>
    </row>
    <row r="34" spans="1:6" x14ac:dyDescent="0.25">
      <c r="A34" s="467"/>
      <c r="B34" s="468"/>
      <c r="C34" s="467"/>
      <c r="D34" s="467"/>
      <c r="E34" s="462"/>
      <c r="F34" s="462"/>
    </row>
    <row r="35" spans="1:6" s="411" customFormat="1" x14ac:dyDescent="0.3">
      <c r="A35" s="660" t="s">
        <v>4234</v>
      </c>
      <c r="B35" s="660" t="s">
        <v>4233</v>
      </c>
      <c r="C35" s="451"/>
      <c r="D35" s="451"/>
      <c r="E35" s="465"/>
      <c r="F35" s="465"/>
    </row>
    <row r="36" spans="1:6" x14ac:dyDescent="0.25">
      <c r="A36" s="169" t="s">
        <v>7238</v>
      </c>
      <c r="B36" s="525" t="s">
        <v>7239</v>
      </c>
      <c r="C36" s="471">
        <v>0</v>
      </c>
      <c r="D36" s="187">
        <v>28704</v>
      </c>
      <c r="E36" s="187">
        <v>133.32</v>
      </c>
      <c r="F36" s="187">
        <v>133.32</v>
      </c>
    </row>
    <row r="37" spans="1:6" s="411" customFormat="1" x14ac:dyDescent="0.3">
      <c r="A37" s="286"/>
      <c r="B37" s="39" t="s">
        <v>4304</v>
      </c>
      <c r="C37" s="46">
        <f>SUM(C36)</f>
        <v>0</v>
      </c>
      <c r="D37" s="46">
        <f>SUM(D36)</f>
        <v>28704</v>
      </c>
      <c r="E37" s="462"/>
      <c r="F37" s="462"/>
    </row>
    <row r="38" spans="1:6" s="286" customFormat="1" x14ac:dyDescent="0.3">
      <c r="B38" s="442"/>
      <c r="C38" s="443"/>
      <c r="D38" s="47"/>
      <c r="E38" s="47"/>
    </row>
    <row r="39" spans="1:6" s="286" customFormat="1" x14ac:dyDescent="0.3">
      <c r="B39" s="446" t="s">
        <v>4235</v>
      </c>
      <c r="C39" s="447">
        <f>SUM(C33,C17,C37)</f>
        <v>96</v>
      </c>
      <c r="D39" s="447">
        <f>SUM(D33,D17,D37)</f>
        <v>28704</v>
      </c>
    </row>
    <row r="40" spans="1:6" s="286" customFormat="1" x14ac:dyDescent="0.3">
      <c r="B40" s="442"/>
      <c r="C40" s="443"/>
      <c r="D40" s="47"/>
      <c r="E40" s="47"/>
    </row>
    <row r="41" spans="1:6" s="286" customFormat="1" x14ac:dyDescent="0.3">
      <c r="A41" s="50"/>
      <c r="B41" s="50"/>
      <c r="C41" s="472"/>
      <c r="D41" s="47"/>
      <c r="E41" s="47"/>
      <c r="F41" s="472"/>
    </row>
    <row r="42" spans="1:6" s="411" customFormat="1" x14ac:dyDescent="0.3">
      <c r="A42" s="464"/>
      <c r="B42" s="464"/>
      <c r="C42" s="453"/>
      <c r="F42" s="465"/>
    </row>
    <row r="43" spans="1:6" x14ac:dyDescent="0.25">
      <c r="A43" s="464"/>
      <c r="B43" s="530"/>
      <c r="F43" s="531"/>
    </row>
    <row r="44" spans="1:6" s="411" customFormat="1" x14ac:dyDescent="0.3">
      <c r="A44" s="770" t="s">
        <v>4231</v>
      </c>
      <c r="B44" s="771"/>
      <c r="C44" s="453"/>
      <c r="F44" s="465"/>
    </row>
    <row r="45" spans="1:6" s="411" customFormat="1" x14ac:dyDescent="0.3">
      <c r="A45" s="760" t="s">
        <v>4305</v>
      </c>
      <c r="B45" s="660"/>
      <c r="C45" s="453"/>
      <c r="D45" s="453"/>
      <c r="E45" s="465"/>
      <c r="F45" s="465"/>
    </row>
    <row r="46" spans="1:6" s="411" customFormat="1" ht="20.100000000000001" customHeight="1" x14ac:dyDescent="0.3">
      <c r="A46" s="169" t="s">
        <v>7240</v>
      </c>
      <c r="B46" s="525" t="s">
        <v>7239</v>
      </c>
      <c r="C46" s="471">
        <v>0</v>
      </c>
      <c r="D46" s="187">
        <f>124*12</f>
        <v>1488</v>
      </c>
      <c r="E46" s="187">
        <v>121</v>
      </c>
      <c r="F46" s="187">
        <v>121</v>
      </c>
    </row>
    <row r="47" spans="1:6" s="411" customFormat="1" x14ac:dyDescent="0.3">
      <c r="A47" s="286"/>
      <c r="B47" s="39" t="s">
        <v>4306</v>
      </c>
      <c r="C47" s="46">
        <f>SUM(C46)</f>
        <v>0</v>
      </c>
      <c r="D47" s="46">
        <f>SUM(D46)</f>
        <v>1488</v>
      </c>
      <c r="E47" s="462"/>
      <c r="F47" s="462"/>
    </row>
    <row r="48" spans="1:6" x14ac:dyDescent="0.25">
      <c r="A48" s="464"/>
      <c r="B48" s="530"/>
      <c r="C48" s="528"/>
      <c r="D48" s="528"/>
      <c r="E48" s="531"/>
      <c r="F48" s="531"/>
    </row>
    <row r="49" spans="1:6" s="411" customFormat="1" x14ac:dyDescent="0.3">
      <c r="A49" s="756" t="s">
        <v>4237</v>
      </c>
      <c r="B49" s="757"/>
      <c r="C49" s="453"/>
      <c r="D49" s="453"/>
      <c r="E49" s="465"/>
      <c r="F49" s="465"/>
    </row>
    <row r="50" spans="1:6" x14ac:dyDescent="0.25">
      <c r="A50" s="169" t="s">
        <v>4303</v>
      </c>
      <c r="B50" s="169" t="s">
        <v>7241</v>
      </c>
      <c r="C50" s="187">
        <v>1</v>
      </c>
      <c r="D50" s="187">
        <v>0</v>
      </c>
      <c r="E50" s="187">
        <v>24000</v>
      </c>
      <c r="F50" s="187">
        <f>+C50*E50</f>
        <v>24000</v>
      </c>
    </row>
    <row r="51" spans="1:6" x14ac:dyDescent="0.25">
      <c r="A51" s="169" t="s">
        <v>4303</v>
      </c>
      <c r="B51" s="169" t="s">
        <v>7242</v>
      </c>
      <c r="C51" s="187">
        <v>2</v>
      </c>
      <c r="D51" s="187">
        <v>0</v>
      </c>
      <c r="E51" s="187">
        <v>5471.7</v>
      </c>
      <c r="F51" s="187">
        <f>+C51*E51</f>
        <v>10943.4</v>
      </c>
    </row>
    <row r="52" spans="1:6" s="411" customFormat="1" x14ac:dyDescent="0.3">
      <c r="A52" s="286"/>
      <c r="B52" s="450" t="s">
        <v>4307</v>
      </c>
      <c r="C52" s="46">
        <f>SUM(C50:C51)</f>
        <v>3</v>
      </c>
      <c r="D52" s="46">
        <f>SUM(D50:D51)</f>
        <v>0</v>
      </c>
      <c r="E52" s="462"/>
      <c r="F52" s="462"/>
    </row>
    <row r="54" spans="1:6" x14ac:dyDescent="0.25">
      <c r="A54" s="226" t="s">
        <v>6820</v>
      </c>
    </row>
  </sheetData>
  <mergeCells count="18">
    <mergeCell ref="A45:B45"/>
    <mergeCell ref="A49:B49"/>
    <mergeCell ref="E9:E10"/>
    <mergeCell ref="F9:F10"/>
    <mergeCell ref="A12:B12"/>
    <mergeCell ref="A19:B19"/>
    <mergeCell ref="A35:B35"/>
    <mergeCell ref="A44:B44"/>
    <mergeCell ref="A8:A10"/>
    <mergeCell ref="B8:B10"/>
    <mergeCell ref="C8:C10"/>
    <mergeCell ref="D8:D10"/>
    <mergeCell ref="E8:F8"/>
    <mergeCell ref="A2:F2"/>
    <mergeCell ref="A3:F3"/>
    <mergeCell ref="A4:F4"/>
    <mergeCell ref="A5:F5"/>
    <mergeCell ref="A6:F6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B5A77-B916-4CDD-970E-BC2D987E9DEB}">
  <dimension ref="A2:L35"/>
  <sheetViews>
    <sheetView showGridLines="0" zoomScale="90" zoomScaleNormal="90" workbookViewId="0">
      <selection activeCell="F40" sqref="F40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34.664062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1.88671875" style="61" bestFit="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2"/>
    </row>
    <row r="3" spans="1:12" s="63" customFormat="1" ht="15.75" customHeight="1" x14ac:dyDescent="0.25">
      <c r="A3" s="669" t="s">
        <v>44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4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4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4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5"/>
    </row>
    <row r="7" spans="1:12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</row>
    <row r="8" spans="1:12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  <c r="L8" s="67"/>
    </row>
    <row r="9" spans="1:12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  <c r="L9" s="67"/>
    </row>
    <row r="10" spans="1:12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  <c r="L10" s="67"/>
    </row>
    <row r="11" spans="1:12" s="63" customFormat="1" x14ac:dyDescent="0.25">
      <c r="A11" s="169" t="s">
        <v>7208</v>
      </c>
      <c r="B11" s="169" t="s">
        <v>7160</v>
      </c>
      <c r="C11" s="78">
        <v>88025.66</v>
      </c>
      <c r="D11" s="72">
        <v>0</v>
      </c>
      <c r="E11" s="72">
        <v>0</v>
      </c>
      <c r="F11" s="77">
        <v>88025.66</v>
      </c>
      <c r="G11" s="77">
        <v>29341.886666666669</v>
      </c>
      <c r="H11" s="77">
        <v>20539.320666666667</v>
      </c>
      <c r="I11" s="77">
        <v>117367.54666666668</v>
      </c>
      <c r="J11" s="77">
        <v>0</v>
      </c>
      <c r="K11" s="77">
        <v>167248.75400000002</v>
      </c>
      <c r="L11" s="67"/>
    </row>
    <row r="12" spans="1:12" s="63" customFormat="1" x14ac:dyDescent="0.25">
      <c r="A12" s="169" t="s">
        <v>7209</v>
      </c>
      <c r="B12" s="169" t="s">
        <v>4328</v>
      </c>
      <c r="C12" s="78">
        <v>51125.06</v>
      </c>
      <c r="D12" s="72">
        <v>0</v>
      </c>
      <c r="E12" s="72">
        <v>0</v>
      </c>
      <c r="F12" s="77">
        <v>51125.06</v>
      </c>
      <c r="G12" s="77">
        <v>17041.686666666668</v>
      </c>
      <c r="H12" s="77">
        <v>11929.180666666667</v>
      </c>
      <c r="I12" s="77">
        <v>68166.746666666673</v>
      </c>
      <c r="J12" s="77">
        <v>0</v>
      </c>
      <c r="K12" s="77">
        <v>97137.614000000001</v>
      </c>
      <c r="L12" s="67"/>
    </row>
    <row r="13" spans="1:12" s="63" customFormat="1" x14ac:dyDescent="0.25">
      <c r="A13" s="169" t="s">
        <v>7210</v>
      </c>
      <c r="B13" s="169" t="s">
        <v>6755</v>
      </c>
      <c r="C13" s="78">
        <v>25744.26</v>
      </c>
      <c r="D13" s="72">
        <v>0</v>
      </c>
      <c r="E13" s="72">
        <v>0</v>
      </c>
      <c r="F13" s="77">
        <v>25744.26</v>
      </c>
      <c r="G13" s="77">
        <v>8581.42</v>
      </c>
      <c r="H13" s="77">
        <v>6006.9939999999997</v>
      </c>
      <c r="I13" s="77">
        <v>34325.68</v>
      </c>
      <c r="J13" s="77">
        <v>0</v>
      </c>
      <c r="K13" s="77">
        <v>48914.093999999997</v>
      </c>
      <c r="L13" s="67"/>
    </row>
    <row r="14" spans="1:12" s="63" customFormat="1" x14ac:dyDescent="0.25">
      <c r="A14" s="169" t="s">
        <v>7211</v>
      </c>
      <c r="B14" s="169" t="s">
        <v>4331</v>
      </c>
      <c r="C14" s="78">
        <v>25744.26</v>
      </c>
      <c r="D14" s="72">
        <v>0</v>
      </c>
      <c r="E14" s="72">
        <v>0</v>
      </c>
      <c r="F14" s="77">
        <v>25744.26</v>
      </c>
      <c r="G14" s="77">
        <v>8581.42</v>
      </c>
      <c r="H14" s="77">
        <v>6006.9939999999997</v>
      </c>
      <c r="I14" s="77">
        <v>34325.68</v>
      </c>
      <c r="J14" s="77">
        <v>0</v>
      </c>
      <c r="K14" s="77">
        <v>48914.093999999997</v>
      </c>
      <c r="L14" s="67"/>
    </row>
    <row r="15" spans="1:12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  <c r="L15" s="67"/>
    </row>
    <row r="16" spans="1:12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  <c r="L16" s="67"/>
    </row>
    <row r="17" spans="1:12" s="63" customFormat="1" x14ac:dyDescent="0.25">
      <c r="A17" s="671" t="s">
        <v>4324</v>
      </c>
      <c r="B17" s="671"/>
      <c r="C17" s="671"/>
      <c r="D17" s="76" t="s">
        <v>517</v>
      </c>
      <c r="E17" s="76" t="s">
        <v>517</v>
      </c>
      <c r="F17" s="76" t="s">
        <v>517</v>
      </c>
      <c r="G17" s="76" t="s">
        <v>517</v>
      </c>
      <c r="H17" s="76" t="s">
        <v>517</v>
      </c>
      <c r="I17" s="76" t="s">
        <v>517</v>
      </c>
      <c r="J17" s="76" t="s">
        <v>517</v>
      </c>
      <c r="K17" s="76" t="s">
        <v>517</v>
      </c>
      <c r="L17" s="67"/>
    </row>
    <row r="18" spans="1:12" s="63" customFormat="1" ht="12.75" customHeight="1" x14ac:dyDescent="0.25">
      <c r="A18" s="663" t="s">
        <v>4311</v>
      </c>
      <c r="B18" s="665" t="s">
        <v>4292</v>
      </c>
      <c r="C18" s="666" t="s">
        <v>4312</v>
      </c>
      <c r="D18" s="666" t="s">
        <v>4312</v>
      </c>
      <c r="E18" s="666" t="s">
        <v>4312</v>
      </c>
      <c r="F18" s="666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  <c r="L18" s="67"/>
    </row>
    <row r="19" spans="1:12" s="63" customFormat="1" ht="26.4" x14ac:dyDescent="0.25">
      <c r="A19" s="664" t="s">
        <v>4311</v>
      </c>
      <c r="B19" s="666" t="s">
        <v>4314</v>
      </c>
      <c r="C19" s="70" t="s">
        <v>4315</v>
      </c>
      <c r="D19" s="70" t="s">
        <v>4316</v>
      </c>
      <c r="E19" s="70" t="s">
        <v>4317</v>
      </c>
      <c r="F19" s="70" t="s">
        <v>4318</v>
      </c>
      <c r="G19" s="35" t="s">
        <v>4319</v>
      </c>
      <c r="H19" s="35" t="s">
        <v>4320</v>
      </c>
      <c r="I19" s="70" t="s">
        <v>4321</v>
      </c>
      <c r="J19" s="70" t="s">
        <v>4322</v>
      </c>
      <c r="K19" s="71" t="s">
        <v>4318</v>
      </c>
      <c r="L19" s="67"/>
    </row>
    <row r="20" spans="1:12" s="63" customFormat="1" x14ac:dyDescent="0.25">
      <c r="A20" s="491" t="s">
        <v>7212</v>
      </c>
      <c r="B20" s="459" t="s">
        <v>7213</v>
      </c>
      <c r="C20" s="85">
        <v>17303.46</v>
      </c>
      <c r="D20" s="90">
        <v>550</v>
      </c>
      <c r="E20" s="90">
        <v>0</v>
      </c>
      <c r="F20" s="90">
        <v>17853.46</v>
      </c>
      <c r="G20" s="90">
        <v>5767.82</v>
      </c>
      <c r="H20" s="90">
        <v>4037.4739999999993</v>
      </c>
      <c r="I20" s="90">
        <v>23071.279999999999</v>
      </c>
      <c r="J20" s="90">
        <v>0</v>
      </c>
      <c r="K20" s="90">
        <v>32876.573999999993</v>
      </c>
      <c r="L20" s="534"/>
    </row>
    <row r="21" spans="1:12" s="63" customFormat="1" ht="26.4" x14ac:dyDescent="0.25">
      <c r="A21" s="491" t="s">
        <v>7214</v>
      </c>
      <c r="B21" s="459" t="s">
        <v>7215</v>
      </c>
      <c r="C21" s="85">
        <v>25762.2</v>
      </c>
      <c r="D21" s="90">
        <v>0</v>
      </c>
      <c r="E21" s="90">
        <v>0</v>
      </c>
      <c r="F21" s="90">
        <v>25762.2</v>
      </c>
      <c r="G21" s="90">
        <v>8587.4</v>
      </c>
      <c r="H21" s="90">
        <v>6011.18</v>
      </c>
      <c r="I21" s="90">
        <v>34349.599999999999</v>
      </c>
      <c r="J21" s="90">
        <v>0</v>
      </c>
      <c r="K21" s="90">
        <v>48948.18</v>
      </c>
      <c r="L21" s="534"/>
    </row>
    <row r="22" spans="1:12" s="63" customFormat="1" ht="16.5" customHeight="1" x14ac:dyDescent="0.25">
      <c r="A22" s="491" t="s">
        <v>7216</v>
      </c>
      <c r="B22" s="459" t="s">
        <v>7217</v>
      </c>
      <c r="C22" s="85">
        <v>22474.13</v>
      </c>
      <c r="D22" s="90">
        <v>0</v>
      </c>
      <c r="E22" s="90">
        <v>0</v>
      </c>
      <c r="F22" s="90">
        <v>22474.13</v>
      </c>
      <c r="G22" s="90">
        <v>7491.376666666667</v>
      </c>
      <c r="H22" s="90">
        <v>5243.9636666666675</v>
      </c>
      <c r="I22" s="90">
        <v>29965.506666666668</v>
      </c>
      <c r="J22" s="90">
        <v>0</v>
      </c>
      <c r="K22" s="90">
        <v>42700.847000000002</v>
      </c>
      <c r="L22" s="534"/>
    </row>
    <row r="23" spans="1:12" s="63" customFormat="1" ht="15.75" customHeight="1" x14ac:dyDescent="0.25">
      <c r="A23" s="491" t="s">
        <v>7218</v>
      </c>
      <c r="B23" s="459" t="s">
        <v>7219</v>
      </c>
      <c r="C23" s="85">
        <v>21118.59</v>
      </c>
      <c r="D23" s="90">
        <v>550</v>
      </c>
      <c r="E23" s="90">
        <v>0</v>
      </c>
      <c r="F23" s="90">
        <v>21668.59</v>
      </c>
      <c r="G23" s="90">
        <v>7039.53</v>
      </c>
      <c r="H23" s="90">
        <v>4927.6710000000003</v>
      </c>
      <c r="I23" s="90">
        <v>28158.12</v>
      </c>
      <c r="J23" s="90">
        <v>0</v>
      </c>
      <c r="K23" s="90">
        <v>40125.320999999996</v>
      </c>
      <c r="L23" s="534"/>
    </row>
    <row r="24" spans="1:12" s="63" customFormat="1" ht="26.25" customHeight="1" x14ac:dyDescent="0.25">
      <c r="A24" s="491" t="s">
        <v>7220</v>
      </c>
      <c r="B24" s="178" t="s">
        <v>7221</v>
      </c>
      <c r="C24" s="187">
        <v>20470.310000000001</v>
      </c>
      <c r="D24" s="90">
        <v>550</v>
      </c>
      <c r="E24" s="90">
        <v>0</v>
      </c>
      <c r="F24" s="90">
        <v>21020.31</v>
      </c>
      <c r="G24" s="90">
        <v>6823.4366666666674</v>
      </c>
      <c r="H24" s="90">
        <v>4776.4056666666675</v>
      </c>
      <c r="I24" s="90">
        <v>27293.74666666667</v>
      </c>
      <c r="J24" s="90">
        <v>0</v>
      </c>
      <c r="K24" s="90">
        <v>38893.589000000007</v>
      </c>
      <c r="L24" s="534"/>
    </row>
    <row r="25" spans="1:12" s="63" customFormat="1" ht="26.4" x14ac:dyDescent="0.25">
      <c r="A25" s="491" t="s">
        <v>7222</v>
      </c>
      <c r="B25" s="459" t="s">
        <v>7223</v>
      </c>
      <c r="C25" s="85">
        <v>17303.46</v>
      </c>
      <c r="D25" s="90">
        <v>550</v>
      </c>
      <c r="E25" s="90">
        <v>0</v>
      </c>
      <c r="F25" s="90">
        <v>17853.46</v>
      </c>
      <c r="G25" s="90">
        <v>5767.82</v>
      </c>
      <c r="H25" s="90">
        <v>4037.4739999999993</v>
      </c>
      <c r="I25" s="90">
        <v>23071.279999999999</v>
      </c>
      <c r="J25" s="90">
        <v>0</v>
      </c>
      <c r="K25" s="90">
        <v>32876.573999999993</v>
      </c>
      <c r="L25" s="534"/>
    </row>
    <row r="26" spans="1:12" s="63" customFormat="1" x14ac:dyDescent="0.25">
      <c r="A26" s="491" t="s">
        <v>7224</v>
      </c>
      <c r="B26" s="459" t="s">
        <v>7225</v>
      </c>
      <c r="C26" s="85">
        <v>21118.59</v>
      </c>
      <c r="D26" s="90">
        <v>550</v>
      </c>
      <c r="E26" s="90">
        <v>0</v>
      </c>
      <c r="F26" s="90">
        <v>21668.59</v>
      </c>
      <c r="G26" s="90">
        <v>7039.53</v>
      </c>
      <c r="H26" s="90">
        <v>4927.6710000000003</v>
      </c>
      <c r="I26" s="90">
        <v>28158.12</v>
      </c>
      <c r="J26" s="90">
        <v>0</v>
      </c>
      <c r="K26" s="90">
        <v>40125.320999999996</v>
      </c>
      <c r="L26" s="534"/>
    </row>
    <row r="27" spans="1:12" s="63" customFormat="1" x14ac:dyDescent="0.25">
      <c r="A27" s="491" t="s">
        <v>7226</v>
      </c>
      <c r="B27" s="459" t="s">
        <v>7227</v>
      </c>
      <c r="C27" s="85">
        <v>14180.42</v>
      </c>
      <c r="D27" s="90">
        <v>550</v>
      </c>
      <c r="E27" s="90">
        <v>0</v>
      </c>
      <c r="F27" s="90">
        <v>14730.42</v>
      </c>
      <c r="G27" s="90">
        <v>4726.8066666666673</v>
      </c>
      <c r="H27" s="90">
        <v>3308.7646666666669</v>
      </c>
      <c r="I27" s="90">
        <v>18907.226666666669</v>
      </c>
      <c r="J27" s="90">
        <v>0</v>
      </c>
      <c r="K27" s="90">
        <v>26942.798000000003</v>
      </c>
      <c r="L27" s="534"/>
    </row>
    <row r="28" spans="1:12" s="63" customFormat="1" x14ac:dyDescent="0.25">
      <c r="A28" s="491" t="s">
        <v>7228</v>
      </c>
      <c r="B28" s="459" t="s">
        <v>7229</v>
      </c>
      <c r="C28" s="85">
        <v>11521.68</v>
      </c>
      <c r="D28" s="90">
        <v>550</v>
      </c>
      <c r="E28" s="90">
        <v>0</v>
      </c>
      <c r="F28" s="90">
        <v>12071.68</v>
      </c>
      <c r="G28" s="90">
        <v>3840.56</v>
      </c>
      <c r="H28" s="90">
        <v>2688.3919999999998</v>
      </c>
      <c r="I28" s="90">
        <v>15362.24</v>
      </c>
      <c r="J28" s="90">
        <v>0</v>
      </c>
      <c r="K28" s="90">
        <v>21891.191999999999</v>
      </c>
      <c r="L28" s="534"/>
    </row>
    <row r="29" spans="1:12" s="63" customFormat="1" x14ac:dyDescent="0.25">
      <c r="A29" s="491" t="s">
        <v>7230</v>
      </c>
      <c r="B29" s="459" t="s">
        <v>7231</v>
      </c>
      <c r="C29" s="85">
        <v>10865.61</v>
      </c>
      <c r="D29" s="90">
        <v>550</v>
      </c>
      <c r="E29" s="90">
        <v>0</v>
      </c>
      <c r="F29" s="90">
        <v>11415.61</v>
      </c>
      <c r="G29" s="90">
        <v>3621.87</v>
      </c>
      <c r="H29" s="90">
        <v>2535.3090000000002</v>
      </c>
      <c r="I29" s="90">
        <v>14487.48</v>
      </c>
      <c r="J29" s="90">
        <v>0</v>
      </c>
      <c r="K29" s="90">
        <v>20644.659</v>
      </c>
      <c r="L29" s="534"/>
    </row>
    <row r="30" spans="1:12" s="63" customFormat="1" x14ac:dyDescent="0.25">
      <c r="A30" s="491" t="s">
        <v>7232</v>
      </c>
      <c r="B30" s="459" t="s">
        <v>7233</v>
      </c>
      <c r="C30" s="85">
        <v>10348.32</v>
      </c>
      <c r="D30" s="90">
        <v>550</v>
      </c>
      <c r="E30" s="90">
        <v>0</v>
      </c>
      <c r="F30" s="90">
        <v>10898.32</v>
      </c>
      <c r="G30" s="90">
        <v>3449.44</v>
      </c>
      <c r="H30" s="90">
        <v>2414.6080000000002</v>
      </c>
      <c r="I30" s="90">
        <v>13797.76</v>
      </c>
      <c r="J30" s="90">
        <v>0</v>
      </c>
      <c r="K30" s="90">
        <v>19661.808000000001</v>
      </c>
      <c r="L30" s="534"/>
    </row>
    <row r="31" spans="1:12" s="63" customFormat="1" x14ac:dyDescent="0.25">
      <c r="A31" s="491" t="s">
        <v>7234</v>
      </c>
      <c r="B31" s="459" t="s">
        <v>7235</v>
      </c>
      <c r="C31" s="85">
        <v>8937.25</v>
      </c>
      <c r="D31" s="90">
        <v>550</v>
      </c>
      <c r="E31" s="90">
        <v>0</v>
      </c>
      <c r="F31" s="90">
        <v>9487.25</v>
      </c>
      <c r="G31" s="90">
        <v>2979.0833333333335</v>
      </c>
      <c r="H31" s="90">
        <v>2085.3583333333336</v>
      </c>
      <c r="I31" s="90">
        <v>11916.333333333334</v>
      </c>
      <c r="J31" s="90">
        <v>0</v>
      </c>
      <c r="K31" s="90">
        <v>16980.775000000001</v>
      </c>
      <c r="L31" s="534"/>
    </row>
    <row r="32" spans="1:12" s="63" customFormat="1" ht="26.4" x14ac:dyDescent="0.25">
      <c r="A32" s="491" t="s">
        <v>7236</v>
      </c>
      <c r="B32" s="459" t="s">
        <v>7237</v>
      </c>
      <c r="C32" s="85">
        <v>8364</v>
      </c>
      <c r="D32" s="90">
        <v>550</v>
      </c>
      <c r="E32" s="90">
        <v>0</v>
      </c>
      <c r="F32" s="90">
        <v>8914</v>
      </c>
      <c r="G32" s="90">
        <v>2788</v>
      </c>
      <c r="H32" s="90">
        <v>1951.6000000000001</v>
      </c>
      <c r="I32" s="90">
        <v>11152</v>
      </c>
      <c r="J32" s="90">
        <v>0</v>
      </c>
      <c r="K32" s="90">
        <v>15891.6</v>
      </c>
      <c r="L32" s="534"/>
    </row>
    <row r="33" spans="1:12" s="63" customFormat="1" ht="26.4" x14ac:dyDescent="0.25">
      <c r="A33" s="491" t="s">
        <v>7238</v>
      </c>
      <c r="B33" s="459" t="s">
        <v>7239</v>
      </c>
      <c r="C33" s="490">
        <v>133.32</v>
      </c>
      <c r="D33" s="90">
        <v>3.44</v>
      </c>
      <c r="E33" s="90">
        <v>0</v>
      </c>
      <c r="F33" s="90">
        <v>136.76</v>
      </c>
      <c r="G33" s="90">
        <v>44.44</v>
      </c>
      <c r="H33" s="90">
        <v>31.108000000000001</v>
      </c>
      <c r="I33" s="90">
        <v>177.76</v>
      </c>
      <c r="J33" s="90">
        <v>0</v>
      </c>
      <c r="K33" s="90">
        <v>253.30799999999999</v>
      </c>
      <c r="L33" s="73" t="s">
        <v>5348</v>
      </c>
    </row>
    <row r="34" spans="1:12" s="63" customFormat="1" x14ac:dyDescent="0.25">
      <c r="A34" s="182"/>
      <c r="B34" s="182"/>
      <c r="C34" s="182"/>
      <c r="D34" s="182"/>
    </row>
    <row r="35" spans="1:12" x14ac:dyDescent="0.25">
      <c r="A35" s="226" t="s">
        <v>6820</v>
      </c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4A3E-C54B-4653-869B-198CF961D893}">
  <dimension ref="A1:FP47"/>
  <sheetViews>
    <sheetView showGridLines="0" zoomScale="80" zoomScaleNormal="80" workbookViewId="0">
      <selection activeCell="E35" sqref="E35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5" style="226" customWidth="1"/>
    <col min="4" max="4" width="14.21875" style="226" customWidth="1"/>
    <col min="5" max="6" width="20.6640625" style="226" customWidth="1"/>
    <col min="7" max="7" width="1.88671875" style="226" customWidth="1"/>
    <col min="8" max="172" width="11.44140625" style="226"/>
    <col min="173" max="16384" width="11.44140625" style="411"/>
  </cols>
  <sheetData>
    <row r="1" spans="1:7" x14ac:dyDescent="0.3">
      <c r="A1" s="451"/>
      <c r="B1" s="451"/>
      <c r="C1" s="451"/>
      <c r="D1" s="451"/>
      <c r="E1" s="451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45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52"/>
      <c r="B7" s="451"/>
      <c r="C7" s="453"/>
      <c r="D7" s="454"/>
      <c r="E7" s="454"/>
    </row>
    <row r="8" spans="1:7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58" t="s">
        <v>4294</v>
      </c>
      <c r="F8" s="758"/>
    </row>
    <row r="9" spans="1:7" x14ac:dyDescent="0.3">
      <c r="A9" s="758"/>
      <c r="B9" s="758"/>
      <c r="C9" s="758"/>
      <c r="D9" s="758"/>
      <c r="E9" s="758" t="s">
        <v>4295</v>
      </c>
      <c r="F9" s="758" t="s">
        <v>4296</v>
      </c>
    </row>
    <row r="10" spans="1:7" x14ac:dyDescent="0.3">
      <c r="A10" s="758"/>
      <c r="B10" s="758"/>
      <c r="C10" s="758"/>
      <c r="D10" s="758"/>
      <c r="E10" s="758"/>
      <c r="F10" s="758"/>
    </row>
    <row r="12" spans="1:7" x14ac:dyDescent="0.3">
      <c r="A12" s="660" t="s">
        <v>4232</v>
      </c>
      <c r="B12" s="660" t="s">
        <v>4232</v>
      </c>
      <c r="C12" s="455"/>
      <c r="D12" s="453"/>
      <c r="E12" s="454"/>
      <c r="F12" s="454"/>
    </row>
    <row r="13" spans="1:7" s="458" customFormat="1" x14ac:dyDescent="0.3">
      <c r="A13" s="459" t="s">
        <v>7243</v>
      </c>
      <c r="B13" s="459" t="s">
        <v>7160</v>
      </c>
      <c r="C13" s="460">
        <v>1</v>
      </c>
      <c r="D13" s="460">
        <v>0</v>
      </c>
      <c r="E13" s="85">
        <v>70499.77</v>
      </c>
      <c r="F13" s="85">
        <v>70499.77</v>
      </c>
      <c r="G13" s="487"/>
    </row>
    <row r="14" spans="1:7" s="458" customFormat="1" x14ac:dyDescent="0.3">
      <c r="A14" s="456" t="s">
        <v>7244</v>
      </c>
      <c r="B14" s="456" t="s">
        <v>7162</v>
      </c>
      <c r="C14" s="457">
        <v>1</v>
      </c>
      <c r="D14" s="457">
        <v>0</v>
      </c>
      <c r="E14" s="85">
        <v>55819.199999999997</v>
      </c>
      <c r="F14" s="85">
        <v>55819.199999999997</v>
      </c>
      <c r="G14" s="487"/>
    </row>
    <row r="15" spans="1:7" s="458" customFormat="1" x14ac:dyDescent="0.3">
      <c r="A15" s="456" t="s">
        <v>7245</v>
      </c>
      <c r="B15" s="456" t="s">
        <v>5696</v>
      </c>
      <c r="C15" s="457">
        <v>2</v>
      </c>
      <c r="D15" s="457">
        <v>0</v>
      </c>
      <c r="E15" s="85">
        <v>52459.39</v>
      </c>
      <c r="F15" s="85">
        <v>52459.39</v>
      </c>
      <c r="G15" s="487"/>
    </row>
    <row r="16" spans="1:7" s="458" customFormat="1" x14ac:dyDescent="0.3">
      <c r="A16" s="456" t="s">
        <v>7246</v>
      </c>
      <c r="B16" s="456" t="s">
        <v>5566</v>
      </c>
      <c r="C16" s="457">
        <v>1</v>
      </c>
      <c r="D16" s="457">
        <v>0</v>
      </c>
      <c r="E16" s="85">
        <v>37489.43</v>
      </c>
      <c r="F16" s="85">
        <v>37489.43</v>
      </c>
      <c r="G16" s="487"/>
    </row>
    <row r="17" spans="1:7" s="458" customFormat="1" x14ac:dyDescent="0.3">
      <c r="A17" s="456" t="s">
        <v>7247</v>
      </c>
      <c r="B17" s="456" t="s">
        <v>4331</v>
      </c>
      <c r="C17" s="457">
        <v>2</v>
      </c>
      <c r="D17" s="457">
        <v>0</v>
      </c>
      <c r="E17" s="85">
        <v>27506.799999999999</v>
      </c>
      <c r="F17" s="85">
        <v>27506.799999999999</v>
      </c>
      <c r="G17" s="487"/>
    </row>
    <row r="18" spans="1:7" s="458" customFormat="1" x14ac:dyDescent="0.3">
      <c r="A18" s="461"/>
      <c r="B18" s="39" t="s">
        <v>4299</v>
      </c>
      <c r="C18" s="46">
        <f>SUM(C13:C17)</f>
        <v>7</v>
      </c>
      <c r="D18" s="46">
        <f>SUM(D13:D17)</f>
        <v>0</v>
      </c>
      <c r="E18" s="535"/>
      <c r="F18" s="535"/>
      <c r="G18" s="487"/>
    </row>
    <row r="19" spans="1:7" s="458" customFormat="1" x14ac:dyDescent="0.3">
      <c r="A19" s="464"/>
      <c r="B19" s="464"/>
      <c r="C19" s="453"/>
      <c r="D19" s="453"/>
      <c r="E19" s="536"/>
      <c r="F19" s="536"/>
      <c r="G19" s="487"/>
    </row>
    <row r="20" spans="1:7" s="458" customFormat="1" x14ac:dyDescent="0.3">
      <c r="A20" s="660" t="s">
        <v>4233</v>
      </c>
      <c r="B20" s="660" t="s">
        <v>4233</v>
      </c>
      <c r="C20" s="453"/>
      <c r="D20" s="453"/>
      <c r="E20" s="536"/>
      <c r="F20" s="536"/>
      <c r="G20" s="487"/>
    </row>
    <row r="21" spans="1:7" x14ac:dyDescent="0.3">
      <c r="A21" s="459" t="s">
        <v>7248</v>
      </c>
      <c r="B21" s="459" t="s">
        <v>7144</v>
      </c>
      <c r="C21" s="460">
        <v>4</v>
      </c>
      <c r="D21" s="460">
        <v>0</v>
      </c>
      <c r="E21" s="85">
        <v>20968.400000000001</v>
      </c>
      <c r="F21" s="85">
        <v>20968.400000000001</v>
      </c>
    </row>
    <row r="22" spans="1:7" x14ac:dyDescent="0.3">
      <c r="A22" s="456" t="s">
        <v>7249</v>
      </c>
      <c r="B22" s="456" t="s">
        <v>7142</v>
      </c>
      <c r="C22" s="457">
        <v>3</v>
      </c>
      <c r="D22" s="457">
        <v>0</v>
      </c>
      <c r="E22" s="85">
        <v>18714.8</v>
      </c>
      <c r="F22" s="85">
        <v>18714.8</v>
      </c>
    </row>
    <row r="23" spans="1:7" x14ac:dyDescent="0.3">
      <c r="A23" s="456" t="s">
        <v>7250</v>
      </c>
      <c r="B23" s="456" t="s">
        <v>4333</v>
      </c>
      <c r="C23" s="457">
        <v>6</v>
      </c>
      <c r="D23" s="457">
        <v>0</v>
      </c>
      <c r="E23" s="85">
        <v>14656.2</v>
      </c>
      <c r="F23" s="85">
        <v>14656.2</v>
      </c>
    </row>
    <row r="24" spans="1:7" x14ac:dyDescent="0.3">
      <c r="A24" s="456" t="s">
        <v>7251</v>
      </c>
      <c r="B24" s="456" t="s">
        <v>5190</v>
      </c>
      <c r="C24" s="457">
        <v>2</v>
      </c>
      <c r="D24" s="457">
        <v>0</v>
      </c>
      <c r="E24" s="85">
        <v>11793.3</v>
      </c>
      <c r="F24" s="85">
        <v>11793.3</v>
      </c>
    </row>
    <row r="25" spans="1:7" x14ac:dyDescent="0.3">
      <c r="A25" s="456" t="s">
        <v>7252</v>
      </c>
      <c r="B25" s="456" t="s">
        <v>7253</v>
      </c>
      <c r="C25" s="457">
        <v>1</v>
      </c>
      <c r="D25" s="457">
        <v>0</v>
      </c>
      <c r="E25" s="85">
        <v>10148.700000000001</v>
      </c>
      <c r="F25" s="85">
        <v>10148.700000000001</v>
      </c>
    </row>
    <row r="26" spans="1:7" x14ac:dyDescent="0.3">
      <c r="A26" s="456" t="s">
        <v>7254</v>
      </c>
      <c r="B26" s="456" t="s">
        <v>7255</v>
      </c>
      <c r="C26" s="457">
        <v>1</v>
      </c>
      <c r="D26" s="457">
        <v>0</v>
      </c>
      <c r="E26" s="85">
        <v>10148.700000000001</v>
      </c>
      <c r="F26" s="85">
        <v>10148.700000000001</v>
      </c>
    </row>
    <row r="27" spans="1:7" x14ac:dyDescent="0.3">
      <c r="A27" s="459" t="s">
        <v>7256</v>
      </c>
      <c r="B27" s="456" t="s">
        <v>4414</v>
      </c>
      <c r="C27" s="457">
        <v>2</v>
      </c>
      <c r="D27" s="457">
        <v>0</v>
      </c>
      <c r="E27" s="85">
        <v>9128.1</v>
      </c>
      <c r="F27" s="85">
        <v>9128.1</v>
      </c>
    </row>
    <row r="28" spans="1:7" x14ac:dyDescent="0.3">
      <c r="A28" s="286"/>
      <c r="B28" s="39" t="s">
        <v>4302</v>
      </c>
      <c r="C28" s="46">
        <f>SUM(C21:C27)</f>
        <v>19</v>
      </c>
      <c r="D28" s="46">
        <f>SUM(D21:D27)</f>
        <v>0</v>
      </c>
      <c r="E28" s="535"/>
      <c r="F28" s="535"/>
    </row>
    <row r="29" spans="1:7" x14ac:dyDescent="0.3">
      <c r="A29" s="467"/>
      <c r="B29" s="468"/>
      <c r="C29" s="467"/>
      <c r="D29" s="467"/>
      <c r="E29" s="535"/>
      <c r="F29" s="535"/>
    </row>
    <row r="30" spans="1:7" x14ac:dyDescent="0.3">
      <c r="A30" s="760" t="s">
        <v>4234</v>
      </c>
      <c r="B30" s="660" t="s">
        <v>4233</v>
      </c>
      <c r="C30" s="451"/>
      <c r="D30" s="451"/>
      <c r="E30" s="536"/>
      <c r="F30" s="536"/>
    </row>
    <row r="31" spans="1:7" x14ac:dyDescent="0.3">
      <c r="A31" s="491" t="s">
        <v>7257</v>
      </c>
      <c r="B31" s="537" t="s">
        <v>7258</v>
      </c>
      <c r="C31" s="494">
        <v>0</v>
      </c>
      <c r="D31" s="494">
        <v>56424</v>
      </c>
      <c r="E31" s="490">
        <v>156.07</v>
      </c>
      <c r="F31" s="490">
        <v>156.07</v>
      </c>
      <c r="G31" s="226" t="s">
        <v>5348</v>
      </c>
    </row>
    <row r="32" spans="1:7" x14ac:dyDescent="0.3">
      <c r="A32" s="286"/>
      <c r="B32" s="39" t="s">
        <v>4304</v>
      </c>
      <c r="C32" s="46">
        <f>SUM(C31)</f>
        <v>0</v>
      </c>
      <c r="D32" s="46">
        <f>SUM(D31)</f>
        <v>56424</v>
      </c>
      <c r="E32" s="462"/>
      <c r="F32" s="462"/>
    </row>
    <row r="33" spans="1:6" s="286" customFormat="1" x14ac:dyDescent="0.3">
      <c r="B33" s="442"/>
      <c r="C33" s="443"/>
      <c r="D33" s="47"/>
      <c r="E33" s="47"/>
    </row>
    <row r="34" spans="1:6" s="286" customFormat="1" x14ac:dyDescent="0.3">
      <c r="B34" s="446" t="s">
        <v>4235</v>
      </c>
      <c r="C34" s="447">
        <f>SUM(C28,C18,C32)</f>
        <v>26</v>
      </c>
      <c r="D34" s="447">
        <f>SUM(D28,D18,D32)</f>
        <v>56424</v>
      </c>
      <c r="E34" s="47"/>
    </row>
    <row r="35" spans="1:6" s="286" customFormat="1" x14ac:dyDescent="0.3">
      <c r="B35" s="442"/>
      <c r="C35" s="443"/>
      <c r="D35" s="47"/>
      <c r="E35" s="47"/>
    </row>
    <row r="36" spans="1:6" s="286" customFormat="1" x14ac:dyDescent="0.3">
      <c r="A36" s="50"/>
      <c r="B36" s="50"/>
      <c r="C36" s="472"/>
      <c r="D36" s="287"/>
      <c r="E36" s="287"/>
    </row>
    <row r="37" spans="1:6" x14ac:dyDescent="0.3">
      <c r="A37" s="464"/>
      <c r="B37" s="464"/>
      <c r="C37" s="453"/>
      <c r="D37" s="453"/>
      <c r="E37" s="465"/>
      <c r="F37" s="465"/>
    </row>
    <row r="38" spans="1:6" x14ac:dyDescent="0.3">
      <c r="A38" s="770" t="s">
        <v>4231</v>
      </c>
      <c r="B38" s="771"/>
      <c r="C38" s="453"/>
      <c r="D38" s="453"/>
      <c r="E38" s="465"/>
      <c r="F38" s="465"/>
    </row>
    <row r="39" spans="1:6" x14ac:dyDescent="0.3">
      <c r="A39" s="760" t="s">
        <v>4305</v>
      </c>
      <c r="B39" s="660"/>
      <c r="C39" s="453"/>
      <c r="D39" s="453"/>
      <c r="E39" s="465"/>
      <c r="F39" s="465"/>
    </row>
    <row r="40" spans="1:6" x14ac:dyDescent="0.3">
      <c r="A40" s="491" t="s">
        <v>7259</v>
      </c>
      <c r="B40" s="538" t="s">
        <v>7260</v>
      </c>
      <c r="C40" s="493">
        <v>1</v>
      </c>
      <c r="D40" s="493">
        <v>0</v>
      </c>
      <c r="E40" s="490">
        <v>10148.700000000001</v>
      </c>
      <c r="F40" s="490">
        <v>10148.700000000001</v>
      </c>
    </row>
    <row r="41" spans="1:6" x14ac:dyDescent="0.3">
      <c r="A41" s="286"/>
      <c r="B41" s="39" t="s">
        <v>4306</v>
      </c>
      <c r="C41" s="46">
        <f>SUM(C40)</f>
        <v>1</v>
      </c>
      <c r="D41" s="46">
        <f>SUM(D40)</f>
        <v>0</v>
      </c>
      <c r="E41" s="462"/>
      <c r="F41" s="539"/>
    </row>
    <row r="42" spans="1:6" x14ac:dyDescent="0.3">
      <c r="A42" s="464"/>
      <c r="B42" s="464"/>
      <c r="C42" s="453"/>
      <c r="D42" s="453"/>
      <c r="E42" s="465"/>
      <c r="F42" s="465"/>
    </row>
    <row r="43" spans="1:6" x14ac:dyDescent="0.3">
      <c r="A43" s="774" t="s">
        <v>4237</v>
      </c>
      <c r="B43" s="757"/>
      <c r="C43" s="453"/>
      <c r="D43" s="453"/>
      <c r="E43" s="465"/>
      <c r="F43" s="465"/>
    </row>
    <row r="44" spans="1:6" x14ac:dyDescent="0.3">
      <c r="A44" s="491" t="s">
        <v>4303</v>
      </c>
      <c r="B44" s="538" t="s">
        <v>4237</v>
      </c>
      <c r="C44" s="493">
        <v>5</v>
      </c>
      <c r="D44" s="493">
        <v>0</v>
      </c>
      <c r="E44" s="490">
        <v>8517.42</v>
      </c>
      <c r="F44" s="490">
        <v>29202.799999999999</v>
      </c>
    </row>
    <row r="45" spans="1:6" x14ac:dyDescent="0.3">
      <c r="A45" s="286"/>
      <c r="B45" s="450" t="s">
        <v>4307</v>
      </c>
      <c r="C45" s="46">
        <f>SUM(C44)</f>
        <v>5</v>
      </c>
      <c r="D45" s="46">
        <f>SUM(D44)</f>
        <v>0</v>
      </c>
      <c r="E45" s="462"/>
      <c r="F45" s="462"/>
    </row>
    <row r="47" spans="1:6" x14ac:dyDescent="0.3">
      <c r="A47" s="226" t="s">
        <v>6820</v>
      </c>
    </row>
  </sheetData>
  <mergeCells count="18">
    <mergeCell ref="A39:B39"/>
    <mergeCell ref="A43:B43"/>
    <mergeCell ref="E9:E10"/>
    <mergeCell ref="F9:F10"/>
    <mergeCell ref="A12:B12"/>
    <mergeCell ref="A20:B20"/>
    <mergeCell ref="A30:B30"/>
    <mergeCell ref="A38:B38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C143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4206</v>
      </c>
      <c r="C2" s="637"/>
    </row>
    <row r="3" spans="2:3" x14ac:dyDescent="0.3">
      <c r="B3" s="1" t="s">
        <v>3828</v>
      </c>
      <c r="C3" s="1" t="s">
        <v>53</v>
      </c>
    </row>
    <row r="4" spans="2:3" x14ac:dyDescent="0.3">
      <c r="B4" s="6" t="s">
        <v>106</v>
      </c>
      <c r="C4" s="8" t="s">
        <v>3836</v>
      </c>
    </row>
    <row r="5" spans="2:3" x14ac:dyDescent="0.3">
      <c r="B5" s="7" t="s">
        <v>107</v>
      </c>
      <c r="C5" s="9" t="s">
        <v>3837</v>
      </c>
    </row>
    <row r="6" spans="2:3" x14ac:dyDescent="0.3">
      <c r="B6" s="2" t="s">
        <v>108</v>
      </c>
      <c r="C6" s="4" t="s">
        <v>3837</v>
      </c>
    </row>
    <row r="7" spans="2:3" x14ac:dyDescent="0.3">
      <c r="B7" s="7" t="s">
        <v>109</v>
      </c>
      <c r="C7" s="9" t="s">
        <v>3838</v>
      </c>
    </row>
    <row r="8" spans="2:3" x14ac:dyDescent="0.3">
      <c r="B8" s="2" t="s">
        <v>110</v>
      </c>
      <c r="C8" s="4" t="s">
        <v>3838</v>
      </c>
    </row>
    <row r="9" spans="2:3" x14ac:dyDescent="0.3">
      <c r="B9" s="7" t="s">
        <v>112</v>
      </c>
      <c r="C9" s="9" t="s">
        <v>3839</v>
      </c>
    </row>
    <row r="10" spans="2:3" x14ac:dyDescent="0.3">
      <c r="B10" s="2" t="s">
        <v>113</v>
      </c>
      <c r="C10" s="4" t="s">
        <v>3840</v>
      </c>
    </row>
    <row r="11" spans="2:3" x14ac:dyDescent="0.3">
      <c r="B11" s="2" t="s">
        <v>114</v>
      </c>
      <c r="C11" s="4" t="s">
        <v>3841</v>
      </c>
    </row>
    <row r="12" spans="2:3" x14ac:dyDescent="0.3">
      <c r="B12" s="2" t="s">
        <v>115</v>
      </c>
      <c r="C12" s="4" t="s">
        <v>3842</v>
      </c>
    </row>
    <row r="13" spans="2:3" x14ac:dyDescent="0.3">
      <c r="B13" s="7" t="s">
        <v>117</v>
      </c>
      <c r="C13" s="9" t="s">
        <v>3843</v>
      </c>
    </row>
    <row r="14" spans="2:3" x14ac:dyDescent="0.3">
      <c r="B14" s="2" t="s">
        <v>118</v>
      </c>
      <c r="C14" s="4" t="s">
        <v>3844</v>
      </c>
    </row>
    <row r="15" spans="2:3" x14ac:dyDescent="0.3">
      <c r="B15" s="2" t="s">
        <v>121</v>
      </c>
      <c r="C15" s="4" t="s">
        <v>3845</v>
      </c>
    </row>
    <row r="16" spans="2:3" x14ac:dyDescent="0.3">
      <c r="B16" s="7" t="s">
        <v>122</v>
      </c>
      <c r="C16" s="9" t="s">
        <v>3846</v>
      </c>
    </row>
    <row r="17" spans="2:3" x14ac:dyDescent="0.3">
      <c r="B17" s="2" t="s">
        <v>124</v>
      </c>
      <c r="C17" s="4" t="s">
        <v>3847</v>
      </c>
    </row>
    <row r="18" spans="2:3" x14ac:dyDescent="0.3">
      <c r="B18" s="2" t="s">
        <v>125</v>
      </c>
      <c r="C18" s="4" t="s">
        <v>3848</v>
      </c>
    </row>
    <row r="19" spans="2:3" x14ac:dyDescent="0.3">
      <c r="B19" s="2" t="s">
        <v>126</v>
      </c>
      <c r="C19" s="4" t="s">
        <v>3849</v>
      </c>
    </row>
    <row r="20" spans="2:3" x14ac:dyDescent="0.3">
      <c r="B20" s="7" t="s">
        <v>129</v>
      </c>
      <c r="C20" s="9" t="s">
        <v>3850</v>
      </c>
    </row>
    <row r="21" spans="2:3" x14ac:dyDescent="0.3">
      <c r="B21" s="2" t="s">
        <v>130</v>
      </c>
      <c r="C21" s="4" t="s">
        <v>3850</v>
      </c>
    </row>
    <row r="22" spans="2:3" x14ac:dyDescent="0.3">
      <c r="B22" s="7" t="s">
        <v>131</v>
      </c>
      <c r="C22" s="9" t="s">
        <v>3851</v>
      </c>
    </row>
    <row r="23" spans="2:3" x14ac:dyDescent="0.3">
      <c r="B23" s="2" t="s">
        <v>132</v>
      </c>
      <c r="C23" s="4" t="s">
        <v>3851</v>
      </c>
    </row>
    <row r="24" spans="2:3" x14ac:dyDescent="0.3">
      <c r="B24" s="6" t="s">
        <v>133</v>
      </c>
      <c r="C24" s="8" t="s">
        <v>3852</v>
      </c>
    </row>
    <row r="25" spans="2:3" x14ac:dyDescent="0.3">
      <c r="B25" s="7" t="s">
        <v>134</v>
      </c>
      <c r="C25" s="9" t="s">
        <v>3853</v>
      </c>
    </row>
    <row r="26" spans="2:3" x14ac:dyDescent="0.3">
      <c r="B26" s="2" t="s">
        <v>135</v>
      </c>
      <c r="C26" s="4" t="s">
        <v>3854</v>
      </c>
    </row>
    <row r="27" spans="2:3" x14ac:dyDescent="0.3">
      <c r="B27" s="2" t="s">
        <v>136</v>
      </c>
      <c r="C27" s="4" t="s">
        <v>3855</v>
      </c>
    </row>
    <row r="28" spans="2:3" x14ac:dyDescent="0.3">
      <c r="B28" s="2" t="s">
        <v>137</v>
      </c>
      <c r="C28" s="4" t="s">
        <v>3856</v>
      </c>
    </row>
    <row r="29" spans="2:3" x14ac:dyDescent="0.3">
      <c r="B29" s="2" t="s">
        <v>138</v>
      </c>
      <c r="C29" s="4" t="s">
        <v>3857</v>
      </c>
    </row>
    <row r="30" spans="2:3" x14ac:dyDescent="0.3">
      <c r="B30" s="2" t="s">
        <v>139</v>
      </c>
      <c r="C30" s="4" t="s">
        <v>3858</v>
      </c>
    </row>
    <row r="31" spans="2:3" x14ac:dyDescent="0.3">
      <c r="B31" s="2" t="s">
        <v>140</v>
      </c>
      <c r="C31" s="4" t="s">
        <v>3859</v>
      </c>
    </row>
    <row r="32" spans="2:3" x14ac:dyDescent="0.3">
      <c r="B32" s="2" t="s">
        <v>141</v>
      </c>
      <c r="C32" s="4" t="s">
        <v>3860</v>
      </c>
    </row>
    <row r="33" spans="2:3" x14ac:dyDescent="0.3">
      <c r="B33" s="7" t="s">
        <v>143</v>
      </c>
      <c r="C33" s="9" t="s">
        <v>3861</v>
      </c>
    </row>
    <row r="34" spans="2:3" x14ac:dyDescent="0.3">
      <c r="B34" s="2" t="s">
        <v>144</v>
      </c>
      <c r="C34" s="4" t="s">
        <v>3862</v>
      </c>
    </row>
    <row r="35" spans="2:3" x14ac:dyDescent="0.3">
      <c r="B35" s="2" t="s">
        <v>146</v>
      </c>
      <c r="C35" s="4" t="s">
        <v>3863</v>
      </c>
    </row>
    <row r="36" spans="2:3" x14ac:dyDescent="0.3">
      <c r="B36" s="7" t="s">
        <v>152</v>
      </c>
      <c r="C36" s="9" t="s">
        <v>3864</v>
      </c>
    </row>
    <row r="37" spans="2:3" x14ac:dyDescent="0.3">
      <c r="B37" s="2" t="s">
        <v>153</v>
      </c>
      <c r="C37" s="4" t="s">
        <v>3865</v>
      </c>
    </row>
    <row r="38" spans="2:3" x14ac:dyDescent="0.3">
      <c r="B38" s="2" t="s">
        <v>154</v>
      </c>
      <c r="C38" s="4" t="s">
        <v>3866</v>
      </c>
    </row>
    <row r="39" spans="2:3" x14ac:dyDescent="0.3">
      <c r="B39" s="2" t="s">
        <v>155</v>
      </c>
      <c r="C39" s="4" t="s">
        <v>3867</v>
      </c>
    </row>
    <row r="40" spans="2:3" x14ac:dyDescent="0.3">
      <c r="B40" s="2" t="s">
        <v>156</v>
      </c>
      <c r="C40" s="4" t="s">
        <v>3868</v>
      </c>
    </row>
    <row r="41" spans="2:3" x14ac:dyDescent="0.3">
      <c r="B41" s="2" t="s">
        <v>157</v>
      </c>
      <c r="C41" s="4" t="s">
        <v>3869</v>
      </c>
    </row>
    <row r="42" spans="2:3" x14ac:dyDescent="0.3">
      <c r="B42" s="2" t="s">
        <v>158</v>
      </c>
      <c r="C42" s="4" t="s">
        <v>3870</v>
      </c>
    </row>
    <row r="43" spans="2:3" x14ac:dyDescent="0.3">
      <c r="B43" s="2" t="s">
        <v>159</v>
      </c>
      <c r="C43" s="4" t="s">
        <v>3871</v>
      </c>
    </row>
    <row r="44" spans="2:3" x14ac:dyDescent="0.3">
      <c r="B44" s="2" t="s">
        <v>160</v>
      </c>
      <c r="C44" s="4" t="s">
        <v>3872</v>
      </c>
    </row>
    <row r="45" spans="2:3" x14ac:dyDescent="0.3">
      <c r="B45" s="2" t="s">
        <v>161</v>
      </c>
      <c r="C45" s="4" t="s">
        <v>3873</v>
      </c>
    </row>
    <row r="46" spans="2:3" x14ac:dyDescent="0.3">
      <c r="B46" s="7" t="s">
        <v>162</v>
      </c>
      <c r="C46" s="9" t="s">
        <v>3874</v>
      </c>
    </row>
    <row r="47" spans="2:3" x14ac:dyDescent="0.3">
      <c r="B47" s="2" t="s">
        <v>163</v>
      </c>
      <c r="C47" s="4" t="s">
        <v>3875</v>
      </c>
    </row>
    <row r="48" spans="2:3" x14ac:dyDescent="0.3">
      <c r="B48" s="2" t="s">
        <v>164</v>
      </c>
      <c r="C48" s="4" t="s">
        <v>3876</v>
      </c>
    </row>
    <row r="49" spans="2:3" x14ac:dyDescent="0.3">
      <c r="B49" s="2" t="s">
        <v>165</v>
      </c>
      <c r="C49" s="4" t="s">
        <v>3877</v>
      </c>
    </row>
    <row r="50" spans="2:3" x14ac:dyDescent="0.3">
      <c r="B50" s="2" t="s">
        <v>166</v>
      </c>
      <c r="C50" s="4" t="s">
        <v>3878</v>
      </c>
    </row>
    <row r="51" spans="2:3" x14ac:dyDescent="0.3">
      <c r="B51" s="7" t="s">
        <v>170</v>
      </c>
      <c r="C51" s="9" t="s">
        <v>3879</v>
      </c>
    </row>
    <row r="52" spans="2:3" x14ac:dyDescent="0.3">
      <c r="B52" s="2" t="s">
        <v>171</v>
      </c>
      <c r="C52" s="4" t="s">
        <v>3879</v>
      </c>
    </row>
    <row r="53" spans="2:3" x14ac:dyDescent="0.3">
      <c r="B53" s="7" t="s">
        <v>172</v>
      </c>
      <c r="C53" s="9" t="s">
        <v>3880</v>
      </c>
    </row>
    <row r="54" spans="2:3" x14ac:dyDescent="0.3">
      <c r="B54" s="2" t="s">
        <v>173</v>
      </c>
      <c r="C54" s="4" t="s">
        <v>3881</v>
      </c>
    </row>
    <row r="55" spans="2:3" x14ac:dyDescent="0.3">
      <c r="B55" s="2" t="s">
        <v>174</v>
      </c>
      <c r="C55" s="4" t="s">
        <v>3882</v>
      </c>
    </row>
    <row r="56" spans="2:3" x14ac:dyDescent="0.3">
      <c r="B56" s="2" t="s">
        <v>175</v>
      </c>
      <c r="C56" s="4" t="s">
        <v>1014</v>
      </c>
    </row>
    <row r="57" spans="2:3" x14ac:dyDescent="0.3">
      <c r="B57" s="2" t="s">
        <v>176</v>
      </c>
      <c r="C57" s="4" t="s">
        <v>3883</v>
      </c>
    </row>
    <row r="58" spans="2:3" x14ac:dyDescent="0.3">
      <c r="B58" s="2" t="s">
        <v>177</v>
      </c>
      <c r="C58" s="4" t="s">
        <v>3884</v>
      </c>
    </row>
    <row r="59" spans="2:3" x14ac:dyDescent="0.3">
      <c r="B59" s="7" t="s">
        <v>178</v>
      </c>
      <c r="C59" s="9" t="s">
        <v>3885</v>
      </c>
    </row>
    <row r="60" spans="2:3" x14ac:dyDescent="0.3">
      <c r="B60" s="2" t="s">
        <v>179</v>
      </c>
      <c r="C60" s="4" t="s">
        <v>3886</v>
      </c>
    </row>
    <row r="61" spans="2:3" x14ac:dyDescent="0.3">
      <c r="B61" s="2" t="s">
        <v>180</v>
      </c>
      <c r="C61" s="4" t="s">
        <v>3887</v>
      </c>
    </row>
    <row r="62" spans="2:3" ht="26.4" x14ac:dyDescent="0.3">
      <c r="B62" s="2" t="s">
        <v>181</v>
      </c>
      <c r="C62" s="4" t="s">
        <v>3888</v>
      </c>
    </row>
    <row r="63" spans="2:3" x14ac:dyDescent="0.3">
      <c r="B63" s="2" t="s">
        <v>182</v>
      </c>
      <c r="C63" s="4" t="s">
        <v>3889</v>
      </c>
    </row>
    <row r="64" spans="2:3" x14ac:dyDescent="0.3">
      <c r="B64" s="2" t="s">
        <v>183</v>
      </c>
      <c r="C64" s="4" t="s">
        <v>3890</v>
      </c>
    </row>
    <row r="65" spans="2:3" x14ac:dyDescent="0.3">
      <c r="B65" s="2" t="s">
        <v>184</v>
      </c>
      <c r="C65" s="4" t="s">
        <v>3891</v>
      </c>
    </row>
    <row r="66" spans="2:3" x14ac:dyDescent="0.3">
      <c r="B66" s="2" t="s">
        <v>185</v>
      </c>
      <c r="C66" s="4" t="s">
        <v>3892</v>
      </c>
    </row>
    <row r="67" spans="2:3" x14ac:dyDescent="0.3">
      <c r="B67" s="2" t="s">
        <v>186</v>
      </c>
      <c r="C67" s="4" t="s">
        <v>3893</v>
      </c>
    </row>
    <row r="68" spans="2:3" x14ac:dyDescent="0.3">
      <c r="B68" s="6" t="s">
        <v>187</v>
      </c>
      <c r="C68" s="8" t="s">
        <v>3894</v>
      </c>
    </row>
    <row r="69" spans="2:3" x14ac:dyDescent="0.3">
      <c r="B69" s="7" t="s">
        <v>188</v>
      </c>
      <c r="C69" s="9" t="s">
        <v>3895</v>
      </c>
    </row>
    <row r="70" spans="2:3" x14ac:dyDescent="0.3">
      <c r="B70" s="2" t="s">
        <v>189</v>
      </c>
      <c r="C70" s="4" t="s">
        <v>3896</v>
      </c>
    </row>
    <row r="71" spans="2:3" x14ac:dyDescent="0.3">
      <c r="B71" s="2" t="s">
        <v>190</v>
      </c>
      <c r="C71" s="4" t="s">
        <v>3897</v>
      </c>
    </row>
    <row r="72" spans="2:3" x14ac:dyDescent="0.3">
      <c r="B72" s="2" t="s">
        <v>191</v>
      </c>
      <c r="C72" s="4" t="s">
        <v>3898</v>
      </c>
    </row>
    <row r="73" spans="2:3" x14ac:dyDescent="0.3">
      <c r="B73" s="2" t="s">
        <v>192</v>
      </c>
      <c r="C73" s="4" t="s">
        <v>3899</v>
      </c>
    </row>
    <row r="74" spans="2:3" x14ac:dyDescent="0.3">
      <c r="B74" s="2" t="s">
        <v>194</v>
      </c>
      <c r="C74" s="4" t="s">
        <v>3900</v>
      </c>
    </row>
    <row r="75" spans="2:3" x14ac:dyDescent="0.3">
      <c r="B75" s="2" t="s">
        <v>195</v>
      </c>
      <c r="C75" s="4" t="s">
        <v>3901</v>
      </c>
    </row>
    <row r="76" spans="2:3" x14ac:dyDescent="0.3">
      <c r="B76" s="2" t="s">
        <v>196</v>
      </c>
      <c r="C76" s="4" t="s">
        <v>697</v>
      </c>
    </row>
    <row r="77" spans="2:3" x14ac:dyDescent="0.3">
      <c r="B77" s="7" t="s">
        <v>197</v>
      </c>
      <c r="C77" s="9" t="s">
        <v>3902</v>
      </c>
    </row>
    <row r="78" spans="2:3" x14ac:dyDescent="0.3">
      <c r="B78" s="2" t="s">
        <v>200</v>
      </c>
      <c r="C78" s="4" t="s">
        <v>1640</v>
      </c>
    </row>
    <row r="79" spans="2:3" x14ac:dyDescent="0.3">
      <c r="B79" s="2" t="s">
        <v>202</v>
      </c>
      <c r="C79" s="4" t="s">
        <v>3903</v>
      </c>
    </row>
    <row r="80" spans="2:3" x14ac:dyDescent="0.3">
      <c r="B80" s="2" t="s">
        <v>204</v>
      </c>
      <c r="C80" s="4" t="s">
        <v>3904</v>
      </c>
    </row>
    <row r="81" spans="2:3" x14ac:dyDescent="0.3">
      <c r="B81" s="2" t="s">
        <v>205</v>
      </c>
      <c r="C81" s="4" t="s">
        <v>3905</v>
      </c>
    </row>
    <row r="82" spans="2:3" x14ac:dyDescent="0.3">
      <c r="B82" s="7" t="s">
        <v>206</v>
      </c>
      <c r="C82" s="9" t="s">
        <v>3906</v>
      </c>
    </row>
    <row r="83" spans="2:3" x14ac:dyDescent="0.3">
      <c r="B83" s="2" t="s">
        <v>207</v>
      </c>
      <c r="C83" s="4" t="s">
        <v>3907</v>
      </c>
    </row>
    <row r="84" spans="2:3" x14ac:dyDescent="0.3">
      <c r="B84" s="2" t="s">
        <v>208</v>
      </c>
      <c r="C84" s="4" t="s">
        <v>3908</v>
      </c>
    </row>
    <row r="85" spans="2:3" x14ac:dyDescent="0.3">
      <c r="B85" s="2" t="s">
        <v>209</v>
      </c>
      <c r="C85" s="4" t="s">
        <v>3909</v>
      </c>
    </row>
    <row r="86" spans="2:3" x14ac:dyDescent="0.3">
      <c r="B86" s="2" t="s">
        <v>210</v>
      </c>
      <c r="C86" s="4" t="s">
        <v>3910</v>
      </c>
    </row>
    <row r="87" spans="2:3" x14ac:dyDescent="0.3">
      <c r="B87" s="2" t="s">
        <v>212</v>
      </c>
      <c r="C87" s="4" t="s">
        <v>3911</v>
      </c>
    </row>
    <row r="88" spans="2:3" x14ac:dyDescent="0.3">
      <c r="B88" s="2" t="s">
        <v>213</v>
      </c>
      <c r="C88" s="4" t="s">
        <v>922</v>
      </c>
    </row>
    <row r="89" spans="2:3" x14ac:dyDescent="0.3">
      <c r="B89" s="2" t="s">
        <v>214</v>
      </c>
      <c r="C89" s="4" t="s">
        <v>3912</v>
      </c>
    </row>
    <row r="90" spans="2:3" x14ac:dyDescent="0.3">
      <c r="B90" s="2" t="s">
        <v>215</v>
      </c>
      <c r="C90" s="4" t="s">
        <v>2762</v>
      </c>
    </row>
    <row r="91" spans="2:3" x14ac:dyDescent="0.3">
      <c r="B91" s="7" t="s">
        <v>216</v>
      </c>
      <c r="C91" s="9" t="s">
        <v>3913</v>
      </c>
    </row>
    <row r="92" spans="2:3" x14ac:dyDescent="0.3">
      <c r="B92" s="2" t="s">
        <v>217</v>
      </c>
      <c r="C92" s="4" t="s">
        <v>3914</v>
      </c>
    </row>
    <row r="93" spans="2:3" x14ac:dyDescent="0.3">
      <c r="B93" s="2" t="s">
        <v>218</v>
      </c>
      <c r="C93" s="4" t="s">
        <v>3915</v>
      </c>
    </row>
    <row r="94" spans="2:3" x14ac:dyDescent="0.3">
      <c r="B94" s="2" t="s">
        <v>220</v>
      </c>
      <c r="C94" s="4" t="s">
        <v>3916</v>
      </c>
    </row>
    <row r="95" spans="2:3" x14ac:dyDescent="0.3">
      <c r="B95" s="2" t="s">
        <v>222</v>
      </c>
      <c r="C95" s="4" t="s">
        <v>1577</v>
      </c>
    </row>
    <row r="96" spans="2:3" x14ac:dyDescent="0.3">
      <c r="B96" s="7" t="s">
        <v>224</v>
      </c>
      <c r="C96" s="9" t="s">
        <v>3917</v>
      </c>
    </row>
    <row r="97" spans="2:3" ht="26.4" x14ac:dyDescent="0.3">
      <c r="B97" s="2" t="s">
        <v>226</v>
      </c>
      <c r="C97" s="4" t="s">
        <v>3918</v>
      </c>
    </row>
    <row r="98" spans="2:3" ht="26.4" x14ac:dyDescent="0.3">
      <c r="B98" s="2" t="s">
        <v>227</v>
      </c>
      <c r="C98" s="4" t="s">
        <v>3919</v>
      </c>
    </row>
    <row r="99" spans="2:3" x14ac:dyDescent="0.3">
      <c r="B99" s="2" t="s">
        <v>229</v>
      </c>
      <c r="C99" s="4" t="s">
        <v>3920</v>
      </c>
    </row>
    <row r="100" spans="2:3" x14ac:dyDescent="0.3">
      <c r="B100" s="2" t="s">
        <v>230</v>
      </c>
      <c r="C100" s="4" t="s">
        <v>3921</v>
      </c>
    </row>
    <row r="101" spans="2:3" x14ac:dyDescent="0.3">
      <c r="B101" s="2" t="s">
        <v>231</v>
      </c>
      <c r="C101" s="4" t="s">
        <v>3922</v>
      </c>
    </row>
    <row r="102" spans="2:3" x14ac:dyDescent="0.3">
      <c r="B102" s="2" t="s">
        <v>232</v>
      </c>
      <c r="C102" s="4" t="s">
        <v>3923</v>
      </c>
    </row>
    <row r="103" spans="2:3" x14ac:dyDescent="0.3">
      <c r="B103" s="7" t="s">
        <v>239</v>
      </c>
      <c r="C103" s="9" t="s">
        <v>3924</v>
      </c>
    </row>
    <row r="104" spans="2:3" x14ac:dyDescent="0.3">
      <c r="B104" s="2" t="s">
        <v>240</v>
      </c>
      <c r="C104" s="4" t="s">
        <v>3925</v>
      </c>
    </row>
    <row r="105" spans="2:3" x14ac:dyDescent="0.3">
      <c r="B105" s="2" t="s">
        <v>241</v>
      </c>
      <c r="C105" s="4" t="s">
        <v>3926</v>
      </c>
    </row>
    <row r="106" spans="2:3" x14ac:dyDescent="0.3">
      <c r="B106" s="2" t="s">
        <v>242</v>
      </c>
      <c r="C106" s="4" t="s">
        <v>3927</v>
      </c>
    </row>
    <row r="107" spans="2:3" x14ac:dyDescent="0.3">
      <c r="B107" s="2" t="s">
        <v>244</v>
      </c>
      <c r="C107" s="4" t="s">
        <v>930</v>
      </c>
    </row>
    <row r="108" spans="2:3" x14ac:dyDescent="0.3">
      <c r="B108" s="7" t="s">
        <v>246</v>
      </c>
      <c r="C108" s="9" t="s">
        <v>3928</v>
      </c>
    </row>
    <row r="109" spans="2:3" x14ac:dyDescent="0.3">
      <c r="B109" s="2" t="s">
        <v>248</v>
      </c>
      <c r="C109" s="4" t="s">
        <v>3928</v>
      </c>
    </row>
    <row r="110" spans="2:3" x14ac:dyDescent="0.3">
      <c r="B110" s="7" t="s">
        <v>252</v>
      </c>
      <c r="C110" s="9" t="s">
        <v>3929</v>
      </c>
    </row>
    <row r="111" spans="2:3" x14ac:dyDescent="0.3">
      <c r="B111" s="2" t="s">
        <v>253</v>
      </c>
      <c r="C111" s="4" t="s">
        <v>3930</v>
      </c>
    </row>
    <row r="112" spans="2:3" x14ac:dyDescent="0.3">
      <c r="B112" s="2" t="s">
        <v>254</v>
      </c>
      <c r="C112" s="4" t="s">
        <v>3931</v>
      </c>
    </row>
    <row r="113" spans="2:3" x14ac:dyDescent="0.3">
      <c r="B113" s="2" t="s">
        <v>255</v>
      </c>
      <c r="C113" s="4" t="s">
        <v>3932</v>
      </c>
    </row>
    <row r="114" spans="2:3" x14ac:dyDescent="0.3">
      <c r="B114" s="2" t="s">
        <v>256</v>
      </c>
      <c r="C114" s="4" t="s">
        <v>692</v>
      </c>
    </row>
    <row r="115" spans="2:3" x14ac:dyDescent="0.3">
      <c r="B115" s="2" t="s">
        <v>257</v>
      </c>
      <c r="C115" s="4" t="s">
        <v>3933</v>
      </c>
    </row>
    <row r="116" spans="2:3" x14ac:dyDescent="0.3">
      <c r="B116" s="2" t="s">
        <v>258</v>
      </c>
      <c r="C116" s="4" t="s">
        <v>3934</v>
      </c>
    </row>
    <row r="117" spans="2:3" x14ac:dyDescent="0.3">
      <c r="B117" s="2" t="s">
        <v>259</v>
      </c>
      <c r="C117" s="4" t="s">
        <v>636</v>
      </c>
    </row>
    <row r="118" spans="2:3" x14ac:dyDescent="0.3">
      <c r="B118" s="6" t="s">
        <v>260</v>
      </c>
      <c r="C118" s="8" t="s">
        <v>3935</v>
      </c>
    </row>
    <row r="119" spans="2:3" x14ac:dyDescent="0.3">
      <c r="B119" s="7" t="s">
        <v>269</v>
      </c>
      <c r="C119" s="9" t="s">
        <v>3936</v>
      </c>
    </row>
    <row r="120" spans="2:3" x14ac:dyDescent="0.3">
      <c r="B120" s="2" t="s">
        <v>271</v>
      </c>
      <c r="C120" s="4" t="s">
        <v>3936</v>
      </c>
    </row>
    <row r="121" spans="2:3" x14ac:dyDescent="0.3">
      <c r="B121" s="7" t="s">
        <v>3831</v>
      </c>
      <c r="C121" s="9" t="s">
        <v>3937</v>
      </c>
    </row>
    <row r="122" spans="2:3" x14ac:dyDescent="0.3">
      <c r="B122" s="2" t="s">
        <v>3832</v>
      </c>
      <c r="C122" s="4" t="s">
        <v>3937</v>
      </c>
    </row>
    <row r="123" spans="2:3" x14ac:dyDescent="0.3">
      <c r="B123" s="6" t="s">
        <v>276</v>
      </c>
      <c r="C123" s="8" t="s">
        <v>3938</v>
      </c>
    </row>
    <row r="124" spans="2:3" x14ac:dyDescent="0.3">
      <c r="B124" s="7" t="s">
        <v>277</v>
      </c>
      <c r="C124" s="9" t="s">
        <v>3939</v>
      </c>
    </row>
    <row r="125" spans="2:3" x14ac:dyDescent="0.3">
      <c r="B125" s="2" t="s">
        <v>278</v>
      </c>
      <c r="C125" s="4" t="s">
        <v>756</v>
      </c>
    </row>
    <row r="126" spans="2:3" x14ac:dyDescent="0.3">
      <c r="B126" s="2" t="s">
        <v>279</v>
      </c>
      <c r="C126" s="4" t="s">
        <v>1164</v>
      </c>
    </row>
    <row r="127" spans="2:3" x14ac:dyDescent="0.3">
      <c r="B127" s="2" t="s">
        <v>281</v>
      </c>
      <c r="C127" s="4" t="s">
        <v>3940</v>
      </c>
    </row>
    <row r="128" spans="2:3" x14ac:dyDescent="0.3">
      <c r="B128" s="2" t="s">
        <v>282</v>
      </c>
      <c r="C128" s="4" t="s">
        <v>756</v>
      </c>
    </row>
    <row r="129" spans="2:3" x14ac:dyDescent="0.3">
      <c r="B129" s="7" t="s">
        <v>283</v>
      </c>
      <c r="C129" s="9" t="s">
        <v>506</v>
      </c>
    </row>
    <row r="130" spans="2:3" x14ac:dyDescent="0.3">
      <c r="B130" s="2" t="s">
        <v>284</v>
      </c>
      <c r="C130" s="4" t="s">
        <v>1096</v>
      </c>
    </row>
    <row r="131" spans="2:3" x14ac:dyDescent="0.3">
      <c r="B131" s="2" t="s">
        <v>287</v>
      </c>
      <c r="C131" s="4" t="s">
        <v>756</v>
      </c>
    </row>
    <row r="132" spans="2:3" x14ac:dyDescent="0.3">
      <c r="B132" s="7" t="s">
        <v>294</v>
      </c>
      <c r="C132" s="9" t="s">
        <v>2738</v>
      </c>
    </row>
    <row r="133" spans="2:3" x14ac:dyDescent="0.3">
      <c r="B133" s="2" t="s">
        <v>296</v>
      </c>
      <c r="C133" s="4" t="s">
        <v>756</v>
      </c>
    </row>
    <row r="134" spans="2:3" x14ac:dyDescent="0.3">
      <c r="B134" s="2" t="s">
        <v>297</v>
      </c>
      <c r="C134" s="4" t="s">
        <v>756</v>
      </c>
    </row>
    <row r="135" spans="2:3" x14ac:dyDescent="0.3">
      <c r="B135" s="2" t="s">
        <v>298</v>
      </c>
      <c r="C135" s="4" t="s">
        <v>756</v>
      </c>
    </row>
    <row r="136" spans="2:3" x14ac:dyDescent="0.3">
      <c r="B136" s="2" t="s">
        <v>300</v>
      </c>
      <c r="C136" s="4" t="s">
        <v>1096</v>
      </c>
    </row>
    <row r="137" spans="2:3" x14ac:dyDescent="0.3">
      <c r="B137" s="2" t="s">
        <v>301</v>
      </c>
      <c r="C137" s="4" t="s">
        <v>756</v>
      </c>
    </row>
    <row r="138" spans="2:3" x14ac:dyDescent="0.3">
      <c r="B138" s="7" t="s">
        <v>304</v>
      </c>
      <c r="C138" s="9" t="s">
        <v>3941</v>
      </c>
    </row>
    <row r="139" spans="2:3" x14ac:dyDescent="0.3">
      <c r="B139" s="2" t="s">
        <v>306</v>
      </c>
      <c r="C139" s="4" t="s">
        <v>3941</v>
      </c>
    </row>
    <row r="140" spans="2:3" x14ac:dyDescent="0.3">
      <c r="B140" s="6" t="s">
        <v>3833</v>
      </c>
      <c r="C140" s="8" t="s">
        <v>3942</v>
      </c>
    </row>
    <row r="141" spans="2:3" x14ac:dyDescent="0.3">
      <c r="B141" s="7" t="s">
        <v>3834</v>
      </c>
      <c r="C141" s="9" t="s">
        <v>3942</v>
      </c>
    </row>
    <row r="142" spans="2:3" x14ac:dyDescent="0.3">
      <c r="B142" s="2" t="s">
        <v>3835</v>
      </c>
      <c r="C142" s="4" t="s">
        <v>3942</v>
      </c>
    </row>
    <row r="143" spans="2:3" x14ac:dyDescent="0.3">
      <c r="B143" s="3" t="s">
        <v>52</v>
      </c>
      <c r="C143" s="5" t="s">
        <v>3830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436C-18D6-442B-9654-8DA65327F1F4}">
  <dimension ref="A2:L34"/>
  <sheetViews>
    <sheetView showGridLines="0" zoomScale="80" zoomScaleNormal="80" workbookViewId="0">
      <selection activeCell="H24" sqref="H24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0.3320312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2.109375" style="61" bestFit="1" customWidth="1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5.75" customHeight="1" x14ac:dyDescent="0.25">
      <c r="A3" s="669" t="s">
        <v>45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89" t="s">
        <v>7243</v>
      </c>
      <c r="B11" s="89" t="s">
        <v>7160</v>
      </c>
      <c r="C11" s="85">
        <v>70499.77</v>
      </c>
      <c r="D11" s="90">
        <v>0</v>
      </c>
      <c r="E11" s="90">
        <v>0</v>
      </c>
      <c r="F11" s="90">
        <v>70499.77</v>
      </c>
      <c r="G11" s="90">
        <v>23499.923333333336</v>
      </c>
      <c r="H11" s="90">
        <v>11749.961666666668</v>
      </c>
      <c r="I11" s="90">
        <v>93999.693333333344</v>
      </c>
      <c r="J11" s="90">
        <v>0</v>
      </c>
      <c r="K11" s="90">
        <v>129249.57833333334</v>
      </c>
    </row>
    <row r="12" spans="1:11" s="63" customFormat="1" x14ac:dyDescent="0.25">
      <c r="A12" s="89" t="s">
        <v>7244</v>
      </c>
      <c r="B12" s="89" t="s">
        <v>7162</v>
      </c>
      <c r="C12" s="85">
        <v>55819.199999999997</v>
      </c>
      <c r="D12" s="90">
        <v>0</v>
      </c>
      <c r="E12" s="90">
        <v>0</v>
      </c>
      <c r="F12" s="90">
        <v>55819.199999999997</v>
      </c>
      <c r="G12" s="90">
        <v>18606.399999999998</v>
      </c>
      <c r="H12" s="90">
        <v>9303.1999999999989</v>
      </c>
      <c r="I12" s="90">
        <v>74425.599999999991</v>
      </c>
      <c r="J12" s="90">
        <v>0</v>
      </c>
      <c r="K12" s="90">
        <v>102335.19999999998</v>
      </c>
    </row>
    <row r="13" spans="1:11" s="63" customFormat="1" x14ac:dyDescent="0.25">
      <c r="A13" s="89" t="s">
        <v>7245</v>
      </c>
      <c r="B13" s="89" t="s">
        <v>5696</v>
      </c>
      <c r="C13" s="85">
        <v>52459.39</v>
      </c>
      <c r="D13" s="90">
        <v>0</v>
      </c>
      <c r="E13" s="90">
        <v>0</v>
      </c>
      <c r="F13" s="90">
        <v>52459.39</v>
      </c>
      <c r="G13" s="90">
        <v>17486.463333333333</v>
      </c>
      <c r="H13" s="90">
        <v>8743.2316666666666</v>
      </c>
      <c r="I13" s="90">
        <v>69945.853333333333</v>
      </c>
      <c r="J13" s="90">
        <v>0</v>
      </c>
      <c r="K13" s="90">
        <v>96175.54833333334</v>
      </c>
    </row>
    <row r="14" spans="1:11" s="63" customFormat="1" x14ac:dyDescent="0.25">
      <c r="A14" s="89" t="s">
        <v>7246</v>
      </c>
      <c r="B14" s="89" t="s">
        <v>5566</v>
      </c>
      <c r="C14" s="85">
        <v>37489.43</v>
      </c>
      <c r="D14" s="90">
        <v>0</v>
      </c>
      <c r="E14" s="90">
        <v>0</v>
      </c>
      <c r="F14" s="90">
        <v>37489.43</v>
      </c>
      <c r="G14" s="90">
        <v>12496.476666666667</v>
      </c>
      <c r="H14" s="90">
        <v>6248.2383333333337</v>
      </c>
      <c r="I14" s="90">
        <v>49985.906666666669</v>
      </c>
      <c r="J14" s="90">
        <v>0</v>
      </c>
      <c r="K14" s="90">
        <v>68730.621666666673</v>
      </c>
    </row>
    <row r="15" spans="1:11" s="63" customFormat="1" x14ac:dyDescent="0.25">
      <c r="A15" s="89" t="s">
        <v>7247</v>
      </c>
      <c r="B15" s="89" t="s">
        <v>4331</v>
      </c>
      <c r="C15" s="85">
        <v>27506.799999999999</v>
      </c>
      <c r="D15" s="90">
        <v>0</v>
      </c>
      <c r="E15" s="90">
        <v>0</v>
      </c>
      <c r="F15" s="90">
        <v>27506.799999999999</v>
      </c>
      <c r="G15" s="90">
        <v>9168.9333333333325</v>
      </c>
      <c r="H15" s="90">
        <v>4584.4666666666662</v>
      </c>
      <c r="I15" s="90">
        <v>36675.73333333333</v>
      </c>
      <c r="J15" s="90">
        <v>0</v>
      </c>
      <c r="K15" s="90">
        <v>50429.133333333331</v>
      </c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2" s="63" customFormat="1" x14ac:dyDescent="0.25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5"/>
    </row>
    <row r="18" spans="1:12" s="63" customFormat="1" x14ac:dyDescent="0.25">
      <c r="A18" s="671" t="s">
        <v>4324</v>
      </c>
      <c r="B18" s="671"/>
      <c r="C18" s="671"/>
      <c r="D18" s="76" t="s">
        <v>517</v>
      </c>
      <c r="E18" s="76" t="s">
        <v>517</v>
      </c>
      <c r="F18" s="76" t="s">
        <v>517</v>
      </c>
      <c r="G18" s="76" t="s">
        <v>517</v>
      </c>
      <c r="H18" s="76" t="s">
        <v>517</v>
      </c>
      <c r="I18" s="76" t="s">
        <v>517</v>
      </c>
      <c r="J18" s="76" t="s">
        <v>517</v>
      </c>
      <c r="K18" s="76" t="s">
        <v>517</v>
      </c>
    </row>
    <row r="19" spans="1:12" s="63" customFormat="1" ht="12.75" customHeight="1" x14ac:dyDescent="0.25">
      <c r="A19" s="663" t="s">
        <v>4311</v>
      </c>
      <c r="B19" s="665" t="s">
        <v>4292</v>
      </c>
      <c r="C19" s="666" t="s">
        <v>4312</v>
      </c>
      <c r="D19" s="666" t="s">
        <v>4312</v>
      </c>
      <c r="E19" s="666" t="s">
        <v>4312</v>
      </c>
      <c r="F19" s="666" t="s">
        <v>4312</v>
      </c>
      <c r="G19" s="666" t="s">
        <v>4313</v>
      </c>
      <c r="H19" s="666" t="s">
        <v>4313</v>
      </c>
      <c r="I19" s="666" t="s">
        <v>4313</v>
      </c>
      <c r="J19" s="666" t="s">
        <v>4313</v>
      </c>
      <c r="K19" s="667" t="s">
        <v>4313</v>
      </c>
    </row>
    <row r="20" spans="1:12" s="63" customFormat="1" ht="26.4" x14ac:dyDescent="0.25">
      <c r="A20" s="664" t="s">
        <v>4311</v>
      </c>
      <c r="B20" s="666" t="s">
        <v>4314</v>
      </c>
      <c r="C20" s="70" t="s">
        <v>4315</v>
      </c>
      <c r="D20" s="70" t="s">
        <v>4316</v>
      </c>
      <c r="E20" s="70" t="s">
        <v>4317</v>
      </c>
      <c r="F20" s="70" t="s">
        <v>4318</v>
      </c>
      <c r="G20" s="35" t="s">
        <v>4319</v>
      </c>
      <c r="H20" s="35" t="s">
        <v>4320</v>
      </c>
      <c r="I20" s="70" t="s">
        <v>4321</v>
      </c>
      <c r="J20" s="70" t="s">
        <v>4322</v>
      </c>
      <c r="K20" s="71" t="s">
        <v>4318</v>
      </c>
    </row>
    <row r="21" spans="1:12" s="63" customFormat="1" x14ac:dyDescent="0.25">
      <c r="A21" s="89" t="s">
        <v>7248</v>
      </c>
      <c r="B21" s="89" t="s">
        <v>7144</v>
      </c>
      <c r="C21" s="85">
        <v>20968.400000000001</v>
      </c>
      <c r="D21" s="90">
        <v>1100</v>
      </c>
      <c r="E21" s="90">
        <v>0</v>
      </c>
      <c r="F21" s="90">
        <v>22068.400000000001</v>
      </c>
      <c r="G21" s="90">
        <v>6989.4666666666672</v>
      </c>
      <c r="H21" s="90">
        <v>3494.7333333333336</v>
      </c>
      <c r="I21" s="90">
        <v>27957.866666666669</v>
      </c>
      <c r="J21" s="90">
        <v>693</v>
      </c>
      <c r="K21" s="90">
        <v>39135.066666666666</v>
      </c>
    </row>
    <row r="22" spans="1:12" s="63" customFormat="1" x14ac:dyDescent="0.25">
      <c r="A22" s="89" t="s">
        <v>7249</v>
      </c>
      <c r="B22" s="89" t="s">
        <v>7142</v>
      </c>
      <c r="C22" s="85">
        <v>18714.8</v>
      </c>
      <c r="D22" s="90">
        <v>1100</v>
      </c>
      <c r="E22" s="90">
        <v>0</v>
      </c>
      <c r="F22" s="90">
        <v>19814.8</v>
      </c>
      <c r="G22" s="90">
        <v>6238.2666666666664</v>
      </c>
      <c r="H22" s="90">
        <v>3119.1333333333332</v>
      </c>
      <c r="I22" s="90">
        <v>24953.066666666666</v>
      </c>
      <c r="J22" s="90">
        <v>693</v>
      </c>
      <c r="K22" s="90">
        <v>35003.466666666667</v>
      </c>
    </row>
    <row r="23" spans="1:12" s="63" customFormat="1" x14ac:dyDescent="0.25">
      <c r="A23" s="89" t="s">
        <v>7250</v>
      </c>
      <c r="B23" s="89" t="s">
        <v>4333</v>
      </c>
      <c r="C23" s="85">
        <v>14656.2</v>
      </c>
      <c r="D23" s="90">
        <v>1100</v>
      </c>
      <c r="E23" s="90">
        <v>0</v>
      </c>
      <c r="F23" s="90">
        <v>15756.2</v>
      </c>
      <c r="G23" s="90">
        <v>4885.4000000000005</v>
      </c>
      <c r="H23" s="90">
        <v>2442.7000000000003</v>
      </c>
      <c r="I23" s="90">
        <v>19541.600000000002</v>
      </c>
      <c r="J23" s="90">
        <v>0</v>
      </c>
      <c r="K23" s="90">
        <v>26869.700000000004</v>
      </c>
    </row>
    <row r="24" spans="1:12" s="63" customFormat="1" x14ac:dyDescent="0.25">
      <c r="A24" s="89" t="s">
        <v>7251</v>
      </c>
      <c r="B24" s="89" t="s">
        <v>5190</v>
      </c>
      <c r="C24" s="85">
        <v>11793.3</v>
      </c>
      <c r="D24" s="90">
        <v>1100</v>
      </c>
      <c r="E24" s="90">
        <v>0</v>
      </c>
      <c r="F24" s="90">
        <v>12893.3</v>
      </c>
      <c r="G24" s="90">
        <v>3931.0999999999995</v>
      </c>
      <c r="H24" s="90">
        <v>1965.5499999999997</v>
      </c>
      <c r="I24" s="90">
        <v>15724.399999999998</v>
      </c>
      <c r="J24" s="90">
        <v>0</v>
      </c>
      <c r="K24" s="90">
        <v>21621.049999999996</v>
      </c>
    </row>
    <row r="25" spans="1:12" s="63" customFormat="1" x14ac:dyDescent="0.25">
      <c r="A25" s="89" t="s">
        <v>7252</v>
      </c>
      <c r="B25" s="89" t="s">
        <v>7253</v>
      </c>
      <c r="C25" s="85">
        <v>10148.700000000001</v>
      </c>
      <c r="D25" s="90">
        <v>1100</v>
      </c>
      <c r="E25" s="90">
        <v>0</v>
      </c>
      <c r="F25" s="90">
        <v>11248.7</v>
      </c>
      <c r="G25" s="90">
        <v>3382.9</v>
      </c>
      <c r="H25" s="90">
        <v>1691.45</v>
      </c>
      <c r="I25" s="90">
        <v>13531.6</v>
      </c>
      <c r="J25" s="90">
        <v>0</v>
      </c>
      <c r="K25" s="90">
        <v>18605.95</v>
      </c>
    </row>
    <row r="26" spans="1:12" s="63" customFormat="1" x14ac:dyDescent="0.25">
      <c r="A26" s="89" t="s">
        <v>7254</v>
      </c>
      <c r="B26" s="89" t="s">
        <v>7255</v>
      </c>
      <c r="C26" s="85">
        <v>10148.700000000001</v>
      </c>
      <c r="D26" s="90">
        <v>1100</v>
      </c>
      <c r="E26" s="90">
        <v>0</v>
      </c>
      <c r="F26" s="90">
        <v>11248.7</v>
      </c>
      <c r="G26" s="90">
        <v>3382.9</v>
      </c>
      <c r="H26" s="90">
        <v>1691.45</v>
      </c>
      <c r="I26" s="90">
        <v>13531.6</v>
      </c>
      <c r="J26" s="90">
        <v>0</v>
      </c>
      <c r="K26" s="90">
        <v>18605.95</v>
      </c>
    </row>
    <row r="27" spans="1:12" s="63" customFormat="1" x14ac:dyDescent="0.25">
      <c r="A27" s="89" t="s">
        <v>7256</v>
      </c>
      <c r="B27" s="89" t="s">
        <v>4414</v>
      </c>
      <c r="C27" s="85">
        <v>9128.1</v>
      </c>
      <c r="D27" s="90">
        <v>1100</v>
      </c>
      <c r="E27" s="90">
        <v>0</v>
      </c>
      <c r="F27" s="90">
        <v>10228.1</v>
      </c>
      <c r="G27" s="90">
        <v>3042.7000000000003</v>
      </c>
      <c r="H27" s="90">
        <v>1521.3500000000001</v>
      </c>
      <c r="I27" s="90">
        <v>12170.800000000001</v>
      </c>
      <c r="J27" s="90">
        <v>0</v>
      </c>
      <c r="K27" s="90">
        <v>16734.850000000002</v>
      </c>
    </row>
    <row r="28" spans="1:12" s="63" customFormat="1" x14ac:dyDescent="0.25">
      <c r="A28" s="89" t="s">
        <v>7257</v>
      </c>
      <c r="B28" s="89" t="s">
        <v>7258</v>
      </c>
      <c r="C28" s="85">
        <v>156</v>
      </c>
      <c r="D28" s="90">
        <v>7.8</v>
      </c>
      <c r="E28" s="90">
        <v>0</v>
      </c>
      <c r="F28" s="90">
        <v>163.80000000000001</v>
      </c>
      <c r="G28" s="90">
        <v>52</v>
      </c>
      <c r="H28" s="90">
        <v>26</v>
      </c>
      <c r="I28" s="90">
        <v>208</v>
      </c>
      <c r="J28" s="90">
        <v>4.46</v>
      </c>
      <c r="K28" s="90">
        <v>290.45999999999998</v>
      </c>
      <c r="L28" s="63" t="s">
        <v>5348</v>
      </c>
    </row>
    <row r="29" spans="1:12" s="63" customFormat="1" x14ac:dyDescent="0.25">
      <c r="A29" s="73"/>
      <c r="B29" s="73"/>
      <c r="C29" s="540"/>
      <c r="D29" s="540"/>
      <c r="E29" s="540"/>
      <c r="F29" s="540"/>
      <c r="G29" s="540"/>
      <c r="H29" s="540"/>
      <c r="I29" s="540"/>
      <c r="J29" s="540"/>
      <c r="K29" s="540"/>
    </row>
    <row r="30" spans="1:12" s="63" customFormat="1" x14ac:dyDescent="0.25">
      <c r="A30" s="61" t="s">
        <v>7261</v>
      </c>
      <c r="B30" s="182"/>
      <c r="C30" s="540"/>
      <c r="D30" s="230"/>
      <c r="E30" s="163"/>
      <c r="F30" s="163"/>
      <c r="G30" s="163"/>
      <c r="H30" s="163"/>
      <c r="I30" s="163"/>
      <c r="J30" s="163"/>
      <c r="K30" s="163"/>
      <c r="L30" s="163"/>
    </row>
    <row r="31" spans="1:12" s="63" customFormat="1" x14ac:dyDescent="0.25">
      <c r="B31" s="61"/>
      <c r="C31" s="540"/>
      <c r="D31" s="540"/>
      <c r="E31" s="540"/>
      <c r="F31" s="540"/>
      <c r="G31" s="540"/>
      <c r="H31" s="540"/>
      <c r="I31" s="540"/>
      <c r="J31" s="540"/>
      <c r="K31" s="540"/>
      <c r="L31" s="540"/>
    </row>
    <row r="32" spans="1:12" s="63" customFormat="1" x14ac:dyDescent="0.25">
      <c r="A32" s="478" t="s">
        <v>7134</v>
      </c>
      <c r="B32" s="226"/>
      <c r="C32" s="540"/>
      <c r="D32" s="540"/>
      <c r="E32" s="540"/>
      <c r="F32" s="540"/>
      <c r="G32" s="540"/>
      <c r="H32" s="540"/>
      <c r="I32" s="540"/>
      <c r="J32" s="540"/>
      <c r="K32" s="540"/>
      <c r="L32" s="540"/>
    </row>
    <row r="33" spans="1:12" s="63" customFormat="1" x14ac:dyDescent="0.25">
      <c r="A33" s="69" t="s">
        <v>4311</v>
      </c>
      <c r="B33" s="497" t="s">
        <v>3311</v>
      </c>
      <c r="C33" s="540"/>
      <c r="D33" s="540"/>
      <c r="E33" s="540"/>
      <c r="F33" s="540"/>
      <c r="G33" s="540"/>
      <c r="H33" s="540"/>
      <c r="I33" s="540"/>
      <c r="J33" s="540"/>
      <c r="K33" s="540"/>
      <c r="L33" s="540"/>
    </row>
    <row r="34" spans="1:12" s="63" customFormat="1" x14ac:dyDescent="0.25">
      <c r="A34" s="483" t="s">
        <v>4303</v>
      </c>
      <c r="B34" s="123" t="s">
        <v>7135</v>
      </c>
      <c r="C34" s="540"/>
      <c r="D34" s="540"/>
      <c r="E34" s="540"/>
      <c r="F34" s="540"/>
      <c r="G34" s="540"/>
      <c r="H34" s="540"/>
      <c r="I34" s="540"/>
      <c r="J34" s="540"/>
      <c r="K34" s="540"/>
      <c r="L34" s="540"/>
    </row>
  </sheetData>
  <mergeCells count="15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8:C18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8CFC-1179-4BA3-A59C-376B9F1837B1}">
  <dimension ref="A1:FQ50"/>
  <sheetViews>
    <sheetView showGridLines="0" zoomScale="112" zoomScaleNormal="112" workbookViewId="0">
      <selection activeCell="B62" sqref="B62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226" customWidth="1"/>
    <col min="4" max="4" width="21" style="226" customWidth="1"/>
    <col min="5" max="6" width="20.6640625" style="543" customWidth="1"/>
    <col min="7" max="7" width="1.88671875" style="226" customWidth="1"/>
    <col min="8" max="173" width="11.44140625" style="226"/>
    <col min="174" max="16384" width="11.44140625" style="411"/>
  </cols>
  <sheetData>
    <row r="1" spans="1:7" x14ac:dyDescent="0.3">
      <c r="A1" s="541"/>
      <c r="B1" s="541"/>
      <c r="C1" s="541"/>
      <c r="D1" s="541"/>
      <c r="E1" s="542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776" t="s">
        <v>46</v>
      </c>
      <c r="B3" s="776"/>
      <c r="C3" s="776"/>
      <c r="D3" s="776"/>
      <c r="E3" s="776"/>
      <c r="F3" s="776"/>
      <c r="G3" s="776"/>
    </row>
    <row r="4" spans="1:7" x14ac:dyDescent="0.3">
      <c r="A4" s="776" t="s">
        <v>4226</v>
      </c>
      <c r="B4" s="776"/>
      <c r="C4" s="776"/>
      <c r="D4" s="776"/>
      <c r="E4" s="776"/>
      <c r="F4" s="776"/>
      <c r="G4" s="776"/>
    </row>
    <row r="5" spans="1:7" x14ac:dyDescent="0.3">
      <c r="A5" s="776" t="s">
        <v>4289</v>
      </c>
      <c r="B5" s="776"/>
      <c r="C5" s="776"/>
      <c r="D5" s="776"/>
      <c r="E5" s="776"/>
      <c r="F5" s="776"/>
      <c r="G5" s="776"/>
    </row>
    <row r="6" spans="1:7" x14ac:dyDescent="0.3">
      <c r="A6" s="777" t="s">
        <v>4290</v>
      </c>
      <c r="B6" s="777"/>
      <c r="C6" s="777"/>
      <c r="D6" s="777"/>
      <c r="E6" s="777"/>
      <c r="F6" s="777"/>
      <c r="G6" s="777"/>
    </row>
    <row r="7" spans="1:7" x14ac:dyDescent="0.3">
      <c r="A7" s="544"/>
      <c r="B7" s="541"/>
      <c r="C7" s="545"/>
      <c r="D7" s="546"/>
      <c r="E7" s="547"/>
    </row>
    <row r="8" spans="1:7" ht="13.5" customHeight="1" x14ac:dyDescent="0.3">
      <c r="A8" s="758" t="s">
        <v>6826</v>
      </c>
      <c r="B8" s="758" t="s">
        <v>4292</v>
      </c>
      <c r="C8" s="758" t="s">
        <v>6827</v>
      </c>
      <c r="D8" s="758" t="s">
        <v>6828</v>
      </c>
      <c r="E8" s="778" t="s">
        <v>4294</v>
      </c>
      <c r="F8" s="778"/>
    </row>
    <row r="9" spans="1:7" x14ac:dyDescent="0.3">
      <c r="A9" s="758"/>
      <c r="B9" s="758"/>
      <c r="C9" s="758"/>
      <c r="D9" s="758"/>
      <c r="E9" s="778" t="s">
        <v>4295</v>
      </c>
      <c r="F9" s="778" t="s">
        <v>4296</v>
      </c>
    </row>
    <row r="10" spans="1:7" x14ac:dyDescent="0.3">
      <c r="A10" s="758"/>
      <c r="B10" s="758"/>
      <c r="C10" s="758"/>
      <c r="D10" s="758"/>
      <c r="E10" s="778"/>
      <c r="F10" s="778"/>
    </row>
    <row r="12" spans="1:7" x14ac:dyDescent="0.3">
      <c r="A12" s="660" t="s">
        <v>4232</v>
      </c>
      <c r="B12" s="660" t="s">
        <v>4232</v>
      </c>
      <c r="C12" s="548"/>
      <c r="D12" s="545"/>
      <c r="E12" s="547"/>
      <c r="F12" s="547"/>
    </row>
    <row r="13" spans="1:7" s="554" customFormat="1" ht="12.75" customHeight="1" x14ac:dyDescent="0.3">
      <c r="A13" s="549">
        <v>3201</v>
      </c>
      <c r="B13" s="550" t="s">
        <v>7160</v>
      </c>
      <c r="C13" s="551">
        <v>1</v>
      </c>
      <c r="D13" s="552">
        <v>0</v>
      </c>
      <c r="E13" s="78">
        <v>71153.95</v>
      </c>
      <c r="F13" s="78">
        <v>71153.95</v>
      </c>
      <c r="G13" s="553"/>
    </row>
    <row r="14" spans="1:7" s="554" customFormat="1" x14ac:dyDescent="0.3">
      <c r="A14" s="555">
        <v>3202</v>
      </c>
      <c r="B14" s="556" t="s">
        <v>7262</v>
      </c>
      <c r="C14" s="551">
        <v>3</v>
      </c>
      <c r="D14" s="551">
        <v>0</v>
      </c>
      <c r="E14" s="78">
        <v>60485.1</v>
      </c>
      <c r="F14" s="78">
        <v>60485.1</v>
      </c>
      <c r="G14" s="553"/>
    </row>
    <row r="15" spans="1:7" s="554" customFormat="1" x14ac:dyDescent="0.3">
      <c r="A15" s="555">
        <v>3203</v>
      </c>
      <c r="B15" s="556" t="s">
        <v>6834</v>
      </c>
      <c r="C15" s="551">
        <v>1</v>
      </c>
      <c r="D15" s="551">
        <v>0</v>
      </c>
      <c r="E15" s="78">
        <v>37853.4</v>
      </c>
      <c r="F15" s="78">
        <v>37853.4</v>
      </c>
      <c r="G15" s="553"/>
    </row>
    <row r="16" spans="1:7" s="554" customFormat="1" x14ac:dyDescent="0.3">
      <c r="A16" s="555">
        <v>3204</v>
      </c>
      <c r="B16" s="42" t="s">
        <v>4331</v>
      </c>
      <c r="C16" s="551">
        <v>3</v>
      </c>
      <c r="D16" s="551">
        <v>0</v>
      </c>
      <c r="E16" s="78">
        <v>27506.7</v>
      </c>
      <c r="F16" s="78">
        <v>27506.7</v>
      </c>
      <c r="G16" s="553"/>
    </row>
    <row r="17" spans="1:7" s="554" customFormat="1" x14ac:dyDescent="0.3">
      <c r="A17" s="555">
        <v>3205</v>
      </c>
      <c r="B17" s="556" t="s">
        <v>4333</v>
      </c>
      <c r="C17" s="551">
        <v>3</v>
      </c>
      <c r="D17" s="551">
        <v>0</v>
      </c>
      <c r="E17" s="78">
        <v>14656.2</v>
      </c>
      <c r="F17" s="78">
        <v>14656.2</v>
      </c>
      <c r="G17" s="553"/>
    </row>
    <row r="18" spans="1:7" s="554" customFormat="1" x14ac:dyDescent="0.3">
      <c r="A18" s="555">
        <v>3206</v>
      </c>
      <c r="B18" s="556" t="s">
        <v>5190</v>
      </c>
      <c r="C18" s="551">
        <v>2</v>
      </c>
      <c r="D18" s="551">
        <v>0</v>
      </c>
      <c r="E18" s="78">
        <v>9163.2000000000007</v>
      </c>
      <c r="F18" s="78">
        <v>9163.2000000000007</v>
      </c>
      <c r="G18" s="553"/>
    </row>
    <row r="19" spans="1:7" s="554" customFormat="1" x14ac:dyDescent="0.3">
      <c r="A19" s="555">
        <v>3215</v>
      </c>
      <c r="B19" s="556" t="s">
        <v>6892</v>
      </c>
      <c r="C19" s="551">
        <v>3</v>
      </c>
      <c r="D19" s="551">
        <v>0</v>
      </c>
      <c r="E19" s="78">
        <v>7612.05</v>
      </c>
      <c r="F19" s="78">
        <v>7612.05</v>
      </c>
      <c r="G19" s="553"/>
    </row>
    <row r="20" spans="1:7" s="554" customFormat="1" ht="15.75" customHeight="1" x14ac:dyDescent="0.3">
      <c r="A20" s="555">
        <v>3212</v>
      </c>
      <c r="B20" s="556" t="s">
        <v>7263</v>
      </c>
      <c r="C20" s="551">
        <v>1</v>
      </c>
      <c r="D20" s="551">
        <v>0</v>
      </c>
      <c r="E20" s="78">
        <v>7467.9</v>
      </c>
      <c r="F20" s="78">
        <v>7467.9</v>
      </c>
      <c r="G20" s="553"/>
    </row>
    <row r="21" spans="1:7" s="554" customFormat="1" ht="15.75" customHeight="1" x14ac:dyDescent="0.3">
      <c r="A21" s="555">
        <v>3208</v>
      </c>
      <c r="B21" s="556" t="s">
        <v>7264</v>
      </c>
      <c r="C21" s="551">
        <v>2</v>
      </c>
      <c r="D21" s="551">
        <v>0</v>
      </c>
      <c r="E21" s="78">
        <v>7885.85</v>
      </c>
      <c r="F21" s="78">
        <v>7885.85</v>
      </c>
      <c r="G21" s="553"/>
    </row>
    <row r="22" spans="1:7" s="554" customFormat="1" x14ac:dyDescent="0.3">
      <c r="A22" s="555">
        <v>3209</v>
      </c>
      <c r="B22" s="556" t="s">
        <v>4414</v>
      </c>
      <c r="C22" s="551">
        <v>1</v>
      </c>
      <c r="D22" s="551">
        <v>0</v>
      </c>
      <c r="E22" s="78">
        <v>7719.8</v>
      </c>
      <c r="F22" s="78">
        <v>7719.8</v>
      </c>
      <c r="G22" s="553"/>
    </row>
    <row r="23" spans="1:7" s="554" customFormat="1" x14ac:dyDescent="0.3">
      <c r="A23" s="555">
        <v>3220</v>
      </c>
      <c r="B23" s="556" t="s">
        <v>7265</v>
      </c>
      <c r="C23" s="551">
        <v>1</v>
      </c>
      <c r="D23" s="551">
        <v>0</v>
      </c>
      <c r="E23" s="78">
        <v>33634.75</v>
      </c>
      <c r="F23" s="78">
        <v>33634.75</v>
      </c>
      <c r="G23" s="553"/>
    </row>
    <row r="24" spans="1:7" s="554" customFormat="1" ht="15.75" customHeight="1" x14ac:dyDescent="0.3">
      <c r="A24" s="555">
        <v>3217</v>
      </c>
      <c r="B24" s="556" t="s">
        <v>7144</v>
      </c>
      <c r="C24" s="551">
        <v>6</v>
      </c>
      <c r="D24" s="551">
        <v>0</v>
      </c>
      <c r="E24" s="78">
        <v>20968.5</v>
      </c>
      <c r="F24" s="78">
        <v>20968.5</v>
      </c>
      <c r="G24" s="553"/>
    </row>
    <row r="25" spans="1:7" s="554" customFormat="1" x14ac:dyDescent="0.3">
      <c r="A25" s="555">
        <v>3207</v>
      </c>
      <c r="B25" s="556" t="s">
        <v>7266</v>
      </c>
      <c r="C25" s="551">
        <v>1</v>
      </c>
      <c r="D25" s="551">
        <v>0</v>
      </c>
      <c r="E25" s="78">
        <v>7885.65</v>
      </c>
      <c r="F25" s="78">
        <v>7885.65</v>
      </c>
      <c r="G25" s="553"/>
    </row>
    <row r="26" spans="1:7" s="554" customFormat="1" x14ac:dyDescent="0.3">
      <c r="A26" s="555">
        <v>3213</v>
      </c>
      <c r="B26" s="556" t="s">
        <v>7267</v>
      </c>
      <c r="C26" s="551">
        <v>1</v>
      </c>
      <c r="D26" s="551">
        <v>0</v>
      </c>
      <c r="E26" s="78">
        <v>7885.65</v>
      </c>
      <c r="F26" s="78">
        <v>7885.65</v>
      </c>
      <c r="G26" s="553"/>
    </row>
    <row r="27" spans="1:7" s="554" customFormat="1" x14ac:dyDescent="0.3">
      <c r="A27" s="556"/>
      <c r="B27" s="39" t="s">
        <v>4299</v>
      </c>
      <c r="C27" s="46">
        <f>SUM(C13:C26)</f>
        <v>29</v>
      </c>
      <c r="D27" s="46">
        <f>SUM(D13:D26)</f>
        <v>0</v>
      </c>
      <c r="E27" s="557"/>
      <c r="F27" s="557"/>
      <c r="G27" s="558"/>
    </row>
    <row r="28" spans="1:7" s="554" customFormat="1" x14ac:dyDescent="0.3">
      <c r="A28" s="559"/>
      <c r="B28" s="559"/>
      <c r="C28" s="545"/>
      <c r="D28" s="545"/>
      <c r="E28" s="547"/>
      <c r="F28" s="547"/>
      <c r="G28" s="558"/>
    </row>
    <row r="29" spans="1:7" s="554" customFormat="1" x14ac:dyDescent="0.3">
      <c r="A29" s="760" t="s">
        <v>4233</v>
      </c>
      <c r="B29" s="760" t="s">
        <v>4233</v>
      </c>
      <c r="C29" s="545"/>
      <c r="D29" s="560"/>
      <c r="E29" s="547"/>
      <c r="F29" s="547"/>
      <c r="G29" s="558"/>
    </row>
    <row r="30" spans="1:7" s="554" customFormat="1" x14ac:dyDescent="0.3">
      <c r="A30" s="561">
        <v>3216</v>
      </c>
      <c r="B30" s="562" t="s">
        <v>7129</v>
      </c>
      <c r="C30" s="563">
        <v>0</v>
      </c>
      <c r="D30" s="85">
        <f>2504*12</f>
        <v>30048</v>
      </c>
      <c r="E30" s="85">
        <v>120.75</v>
      </c>
      <c r="F30" s="85">
        <v>120.75</v>
      </c>
      <c r="G30" s="558" t="s">
        <v>5348</v>
      </c>
    </row>
    <row r="31" spans="1:7" x14ac:dyDescent="0.3">
      <c r="A31" s="564"/>
      <c r="B31" s="433" t="s">
        <v>4302</v>
      </c>
      <c r="C31" s="173">
        <f>SUM(C30:C30)</f>
        <v>0</v>
      </c>
      <c r="D31" s="173">
        <f>SUM(D30:D30)</f>
        <v>30048</v>
      </c>
      <c r="E31" s="557"/>
      <c r="F31" s="557"/>
    </row>
    <row r="32" spans="1:7" x14ac:dyDescent="0.3">
      <c r="A32" s="565"/>
      <c r="B32" s="566"/>
      <c r="C32" s="565"/>
      <c r="D32" s="565"/>
      <c r="E32" s="565"/>
      <c r="F32" s="557"/>
    </row>
    <row r="33" spans="1:6" x14ac:dyDescent="0.3">
      <c r="A33" s="660" t="s">
        <v>4234</v>
      </c>
      <c r="B33" s="660" t="s">
        <v>4233</v>
      </c>
      <c r="C33" s="541"/>
      <c r="D33" s="541"/>
      <c r="E33" s="547"/>
      <c r="F33" s="547"/>
    </row>
    <row r="34" spans="1:6" x14ac:dyDescent="0.3">
      <c r="A34" s="55" t="s">
        <v>4303</v>
      </c>
      <c r="B34" s="55" t="s">
        <v>4303</v>
      </c>
      <c r="C34" s="471">
        <v>0</v>
      </c>
      <c r="D34" s="471">
        <v>0</v>
      </c>
      <c r="E34" s="187">
        <v>0</v>
      </c>
      <c r="F34" s="187">
        <v>0</v>
      </c>
    </row>
    <row r="35" spans="1:6" x14ac:dyDescent="0.3">
      <c r="A35" s="564"/>
      <c r="B35" s="39" t="s">
        <v>4304</v>
      </c>
      <c r="C35" s="46">
        <v>0</v>
      </c>
      <c r="D35" s="46">
        <v>0</v>
      </c>
      <c r="E35" s="557"/>
      <c r="F35" s="557"/>
    </row>
    <row r="36" spans="1:6" s="564" customFormat="1" x14ac:dyDescent="0.3">
      <c r="B36" s="567"/>
      <c r="C36" s="568"/>
      <c r="D36" s="569"/>
      <c r="E36" s="557"/>
      <c r="F36" s="542"/>
    </row>
    <row r="37" spans="1:6" s="564" customFormat="1" x14ac:dyDescent="0.3">
      <c r="B37" s="446" t="s">
        <v>4235</v>
      </c>
      <c r="C37" s="447">
        <f>SUM(C31,C27,C35)</f>
        <v>29</v>
      </c>
      <c r="D37" s="447">
        <f>SUM(D31,D27,D35)</f>
        <v>30048</v>
      </c>
      <c r="E37" s="557"/>
      <c r="F37" s="542"/>
    </row>
    <row r="38" spans="1:6" s="564" customFormat="1" x14ac:dyDescent="0.3">
      <c r="B38" s="567"/>
      <c r="C38" s="568"/>
      <c r="D38" s="569"/>
      <c r="E38" s="557"/>
      <c r="F38" s="542"/>
    </row>
    <row r="39" spans="1:6" s="564" customFormat="1" x14ac:dyDescent="0.3">
      <c r="A39" s="570"/>
      <c r="B39" s="570"/>
      <c r="C39" s="571"/>
      <c r="D39" s="572"/>
      <c r="E39" s="547"/>
      <c r="F39" s="542"/>
    </row>
    <row r="40" spans="1:6" x14ac:dyDescent="0.3">
      <c r="A40" s="559"/>
      <c r="B40" s="559"/>
      <c r="C40" s="545"/>
      <c r="D40" s="545"/>
      <c r="E40" s="547"/>
      <c r="F40" s="547"/>
    </row>
    <row r="41" spans="1:6" x14ac:dyDescent="0.3">
      <c r="A41" s="779" t="s">
        <v>4231</v>
      </c>
      <c r="B41" s="780"/>
      <c r="C41" s="545"/>
      <c r="D41" s="545"/>
      <c r="E41" s="547"/>
      <c r="F41" s="547"/>
    </row>
    <row r="42" spans="1:6" x14ac:dyDescent="0.3">
      <c r="A42" s="660" t="s">
        <v>4305</v>
      </c>
      <c r="B42" s="660"/>
      <c r="C42" s="545"/>
      <c r="D42" s="545"/>
      <c r="E42" s="547"/>
      <c r="F42" s="547"/>
    </row>
    <row r="43" spans="1:6" x14ac:dyDescent="0.3">
      <c r="A43" s="55" t="s">
        <v>4303</v>
      </c>
      <c r="B43" s="55" t="s">
        <v>4503</v>
      </c>
      <c r="C43" s="471">
        <v>1</v>
      </c>
      <c r="D43" s="471">
        <v>0</v>
      </c>
      <c r="E43" s="187">
        <v>6381.32</v>
      </c>
      <c r="F43" s="187">
        <v>6381.32</v>
      </c>
    </row>
    <row r="44" spans="1:6" x14ac:dyDescent="0.3">
      <c r="A44" s="564"/>
      <c r="B44" s="39" t="s">
        <v>4306</v>
      </c>
      <c r="C44" s="46">
        <f>SUM(C43)</f>
        <v>1</v>
      </c>
      <c r="D44" s="46">
        <v>0</v>
      </c>
      <c r="E44" s="557"/>
      <c r="F44" s="557"/>
    </row>
    <row r="45" spans="1:6" x14ac:dyDescent="0.3">
      <c r="A45" s="559"/>
      <c r="B45" s="559"/>
      <c r="C45" s="545"/>
      <c r="D45" s="545"/>
      <c r="E45" s="547"/>
      <c r="F45" s="547"/>
    </row>
    <row r="46" spans="1:6" x14ac:dyDescent="0.3">
      <c r="A46" s="756" t="s">
        <v>4237</v>
      </c>
      <c r="B46" s="757"/>
      <c r="C46" s="545"/>
      <c r="D46" s="545"/>
      <c r="E46" s="547"/>
      <c r="F46" s="547"/>
    </row>
    <row r="47" spans="1:6" x14ac:dyDescent="0.3">
      <c r="A47" s="55" t="s">
        <v>4303</v>
      </c>
      <c r="B47" s="55" t="s">
        <v>4303</v>
      </c>
      <c r="C47" s="471">
        <v>0</v>
      </c>
      <c r="D47" s="471">
        <v>0</v>
      </c>
      <c r="E47" s="187">
        <v>0</v>
      </c>
      <c r="F47" s="187">
        <v>0</v>
      </c>
    </row>
    <row r="48" spans="1:6" x14ac:dyDescent="0.3">
      <c r="A48" s="564"/>
      <c r="B48" s="450" t="s">
        <v>4307</v>
      </c>
      <c r="C48" s="46">
        <f>SUM(C47)</f>
        <v>0</v>
      </c>
      <c r="D48" s="46">
        <v>0</v>
      </c>
      <c r="E48" s="557"/>
      <c r="F48" s="557"/>
    </row>
    <row r="50" spans="1:1" x14ac:dyDescent="0.25">
      <c r="A50" s="61" t="s">
        <v>7261</v>
      </c>
    </row>
  </sheetData>
  <mergeCells count="18">
    <mergeCell ref="A42:B42"/>
    <mergeCell ref="A46:B46"/>
    <mergeCell ref="E9:E10"/>
    <mergeCell ref="F9:F10"/>
    <mergeCell ref="A12:B12"/>
    <mergeCell ref="A29:B29"/>
    <mergeCell ref="A33:B33"/>
    <mergeCell ref="A41:B41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109A-65EC-4288-9CCF-460182A1F947}">
  <dimension ref="A2:L35"/>
  <sheetViews>
    <sheetView showGridLines="0" zoomScale="80" zoomScaleNormal="80" workbookViewId="0">
      <selection activeCell="G42" sqref="G42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5.5546875" style="61" bestFit="1" customWidth="1"/>
    <col min="3" max="3" width="10.6640625" style="61" customWidth="1"/>
    <col min="4" max="6" width="13.6640625" style="61" customWidth="1"/>
    <col min="7" max="9" width="11.6640625" style="61" customWidth="1"/>
    <col min="10" max="10" width="9.6640625" style="61" customWidth="1"/>
    <col min="11" max="11" width="11.6640625" style="61" customWidth="1"/>
    <col min="12" max="12" width="2" style="61" bestFit="1" customWidth="1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5.75" customHeight="1" x14ac:dyDescent="0.25">
      <c r="A3" s="669" t="s">
        <v>46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781" t="s">
        <v>4310</v>
      </c>
      <c r="B8" s="781"/>
      <c r="C8" s="781"/>
      <c r="D8" s="573" t="s">
        <v>517</v>
      </c>
      <c r="E8" s="573" t="s">
        <v>517</v>
      </c>
      <c r="F8" s="573" t="s">
        <v>517</v>
      </c>
      <c r="G8" s="573" t="s">
        <v>517</v>
      </c>
      <c r="H8" s="573" t="s">
        <v>517</v>
      </c>
      <c r="I8" s="573" t="s">
        <v>517</v>
      </c>
      <c r="J8" s="573" t="s">
        <v>517</v>
      </c>
      <c r="K8" s="573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574">
        <v>3201</v>
      </c>
      <c r="B11" s="42" t="s">
        <v>7160</v>
      </c>
      <c r="C11" s="85">
        <v>71153.95</v>
      </c>
      <c r="D11" s="90">
        <v>0</v>
      </c>
      <c r="E11" s="90">
        <v>0</v>
      </c>
      <c r="F11" s="90">
        <f>+C11+D11+E11</f>
        <v>71153.95</v>
      </c>
      <c r="G11" s="90">
        <f>+(C11/30)*10</f>
        <v>23717.98333333333</v>
      </c>
      <c r="H11" s="90">
        <f>+(C11/30)*5</f>
        <v>11858.991666666665</v>
      </c>
      <c r="I11" s="90">
        <f>+(C11/30)*40</f>
        <v>94871.93333333332</v>
      </c>
      <c r="J11" s="90">
        <v>0</v>
      </c>
      <c r="K11" s="90">
        <f>+G11+H11+I11+J11</f>
        <v>130448.90833333331</v>
      </c>
    </row>
    <row r="12" spans="1:11" s="63" customFormat="1" x14ac:dyDescent="0.25">
      <c r="A12" s="574">
        <v>3202</v>
      </c>
      <c r="B12" s="42" t="s">
        <v>7262</v>
      </c>
      <c r="C12" s="85">
        <v>60485.1</v>
      </c>
      <c r="D12" s="90">
        <v>0</v>
      </c>
      <c r="E12" s="90">
        <v>0</v>
      </c>
      <c r="F12" s="90">
        <f>+C12+D12+E12</f>
        <v>60485.1</v>
      </c>
      <c r="G12" s="90">
        <f>+(C12/30)*10</f>
        <v>20161.699999999997</v>
      </c>
      <c r="H12" s="90">
        <f>+(C12/30)*5</f>
        <v>10080.849999999999</v>
      </c>
      <c r="I12" s="90">
        <f>+(C12/30)*40</f>
        <v>80646.799999999988</v>
      </c>
      <c r="J12" s="90">
        <v>0</v>
      </c>
      <c r="K12" s="90">
        <f>+G12+H12+I12+J12</f>
        <v>110889.34999999998</v>
      </c>
    </row>
    <row r="13" spans="1:11" s="63" customFormat="1" x14ac:dyDescent="0.25">
      <c r="A13" s="574">
        <v>3203</v>
      </c>
      <c r="B13" s="42" t="s">
        <v>6834</v>
      </c>
      <c r="C13" s="85">
        <v>37853.4</v>
      </c>
      <c r="D13" s="90">
        <v>0</v>
      </c>
      <c r="E13" s="90">
        <v>0</v>
      </c>
      <c r="F13" s="90">
        <f>+C13+D13+E13</f>
        <v>37853.4</v>
      </c>
      <c r="G13" s="90">
        <f>+(C13/30)*10</f>
        <v>12617.8</v>
      </c>
      <c r="H13" s="90">
        <f>+(C13/30)*5</f>
        <v>6308.9</v>
      </c>
      <c r="I13" s="90">
        <f>+(C13/30)*40</f>
        <v>50471.199999999997</v>
      </c>
      <c r="J13" s="90">
        <v>0</v>
      </c>
      <c r="K13" s="90">
        <f>+G13+H13+I13+J13</f>
        <v>69397.899999999994</v>
      </c>
    </row>
    <row r="14" spans="1:11" s="63" customFormat="1" x14ac:dyDescent="0.25">
      <c r="A14" s="574">
        <v>3204</v>
      </c>
      <c r="B14" s="42" t="s">
        <v>4331</v>
      </c>
      <c r="C14" s="85">
        <v>27506.7</v>
      </c>
      <c r="D14" s="90">
        <v>0</v>
      </c>
      <c r="E14" s="90">
        <v>0</v>
      </c>
      <c r="F14" s="90">
        <f>+C14+D14+E14</f>
        <v>27506.7</v>
      </c>
      <c r="G14" s="90">
        <f>+(C14/30)*10</f>
        <v>9168.9</v>
      </c>
      <c r="H14" s="90">
        <f>+(C14/30)*5</f>
        <v>4584.45</v>
      </c>
      <c r="I14" s="90">
        <f>+(C14/30)*40</f>
        <v>36675.599999999999</v>
      </c>
      <c r="J14" s="90">
        <v>0</v>
      </c>
      <c r="K14" s="90">
        <f>+G14+H14+I14+J14</f>
        <v>50428.95</v>
      </c>
    </row>
    <row r="15" spans="1:11" s="63" customFormat="1" x14ac:dyDescent="0.25">
      <c r="A15" s="73"/>
      <c r="B15" s="73"/>
      <c r="C15" s="575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781" t="s">
        <v>4324</v>
      </c>
      <c r="B16" s="781"/>
      <c r="C16" s="781"/>
      <c r="D16" s="576" t="s">
        <v>517</v>
      </c>
      <c r="E16" s="576" t="s">
        <v>517</v>
      </c>
      <c r="F16" s="576" t="s">
        <v>517</v>
      </c>
      <c r="G16" s="576" t="s">
        <v>517</v>
      </c>
      <c r="H16" s="576" t="s">
        <v>517</v>
      </c>
      <c r="I16" s="576" t="s">
        <v>517</v>
      </c>
      <c r="J16" s="576" t="s">
        <v>517</v>
      </c>
      <c r="K16" s="576" t="s">
        <v>517</v>
      </c>
    </row>
    <row r="17" spans="1:12" s="63" customFormat="1" ht="12.75" customHeight="1" x14ac:dyDescent="0.25">
      <c r="A17" s="663" t="s">
        <v>4311</v>
      </c>
      <c r="B17" s="665" t="s">
        <v>4292</v>
      </c>
      <c r="C17" s="666" t="s">
        <v>4312</v>
      </c>
      <c r="D17" s="666" t="s">
        <v>4312</v>
      </c>
      <c r="E17" s="666" t="s">
        <v>4312</v>
      </c>
      <c r="F17" s="666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2" s="63" customFormat="1" ht="26.4" x14ac:dyDescent="0.25">
      <c r="A18" s="664" t="s">
        <v>4311</v>
      </c>
      <c r="B18" s="666" t="s">
        <v>4314</v>
      </c>
      <c r="C18" s="70" t="s">
        <v>4315</v>
      </c>
      <c r="D18" s="70" t="s">
        <v>4316</v>
      </c>
      <c r="E18" s="70" t="s">
        <v>4317</v>
      </c>
      <c r="F18" s="70" t="s">
        <v>4318</v>
      </c>
      <c r="G18" s="35" t="s">
        <v>4319</v>
      </c>
      <c r="H18" s="35" t="s">
        <v>4320</v>
      </c>
      <c r="I18" s="70" t="s">
        <v>4321</v>
      </c>
      <c r="J18" s="70" t="s">
        <v>4322</v>
      </c>
      <c r="K18" s="71" t="s">
        <v>4318</v>
      </c>
    </row>
    <row r="19" spans="1:12" s="63" customFormat="1" x14ac:dyDescent="0.25">
      <c r="A19" s="574">
        <v>3205</v>
      </c>
      <c r="B19" s="89" t="s">
        <v>4333</v>
      </c>
      <c r="C19" s="85">
        <v>14656.2</v>
      </c>
      <c r="D19" s="90">
        <v>1380.5</v>
      </c>
      <c r="E19" s="90">
        <v>0</v>
      </c>
      <c r="F19" s="90">
        <f>+C19+E19+D19</f>
        <v>16036.7</v>
      </c>
      <c r="G19" s="90">
        <f>+(C19/30)*24</f>
        <v>11724.960000000001</v>
      </c>
      <c r="H19" s="90">
        <f>+(C19/30)*5</f>
        <v>2442.7000000000003</v>
      </c>
      <c r="I19" s="90">
        <f>+(C19/30)*40</f>
        <v>19541.600000000002</v>
      </c>
      <c r="J19" s="90">
        <v>0</v>
      </c>
      <c r="K19" s="90">
        <f>+G19+H19+I19+J19</f>
        <v>33709.26</v>
      </c>
    </row>
    <row r="20" spans="1:12" s="63" customFormat="1" x14ac:dyDescent="0.25">
      <c r="A20" s="574">
        <v>3215</v>
      </c>
      <c r="B20" s="89" t="s">
        <v>6892</v>
      </c>
      <c r="C20" s="85">
        <v>7612.05</v>
      </c>
      <c r="D20" s="90">
        <v>1380.5</v>
      </c>
      <c r="E20" s="90">
        <v>0</v>
      </c>
      <c r="F20" s="90">
        <f>+C20+E20+D20</f>
        <v>8992.5499999999993</v>
      </c>
      <c r="G20" s="90">
        <f t="shared" ref="G20:G28" si="0">+(C20/30)*24</f>
        <v>6089.64</v>
      </c>
      <c r="H20" s="90">
        <f t="shared" ref="H20:H29" si="1">+(C20/30)*5</f>
        <v>1268.6750000000002</v>
      </c>
      <c r="I20" s="90">
        <f>+(C20/30)*40</f>
        <v>10149.400000000001</v>
      </c>
      <c r="J20" s="90">
        <v>0</v>
      </c>
      <c r="K20" s="90">
        <f t="shared" ref="K20:K28" si="2">+G20+H20+I20+J20</f>
        <v>17507.715000000004</v>
      </c>
    </row>
    <row r="21" spans="1:12" s="63" customFormat="1" x14ac:dyDescent="0.25">
      <c r="A21" s="574">
        <v>3212</v>
      </c>
      <c r="B21" s="89" t="s">
        <v>7263</v>
      </c>
      <c r="C21" s="85">
        <v>7467.9</v>
      </c>
      <c r="D21" s="90">
        <v>1380.5</v>
      </c>
      <c r="E21" s="90">
        <v>0</v>
      </c>
      <c r="F21" s="90">
        <f t="shared" ref="F21:F28" si="3">+C21+E21+D21</f>
        <v>8848.4</v>
      </c>
      <c r="G21" s="90">
        <f t="shared" si="0"/>
        <v>5974.32</v>
      </c>
      <c r="H21" s="90">
        <f t="shared" si="1"/>
        <v>1244.6499999999999</v>
      </c>
      <c r="I21" s="90">
        <f>+(C21/30)*40</f>
        <v>9957.1999999999989</v>
      </c>
      <c r="J21" s="90">
        <v>0</v>
      </c>
      <c r="K21" s="90">
        <f t="shared" si="2"/>
        <v>17176.169999999998</v>
      </c>
    </row>
    <row r="22" spans="1:12" s="63" customFormat="1" x14ac:dyDescent="0.25">
      <c r="A22" s="574">
        <v>3206</v>
      </c>
      <c r="B22" s="89" t="s">
        <v>5190</v>
      </c>
      <c r="C22" s="85">
        <v>9163.2000000000007</v>
      </c>
      <c r="D22" s="90">
        <v>1380.5</v>
      </c>
      <c r="E22" s="90">
        <v>0</v>
      </c>
      <c r="F22" s="90">
        <f t="shared" si="3"/>
        <v>10543.7</v>
      </c>
      <c r="G22" s="90">
        <f t="shared" si="0"/>
        <v>7330.5599999999995</v>
      </c>
      <c r="H22" s="90">
        <f t="shared" si="1"/>
        <v>1527.2</v>
      </c>
      <c r="I22" s="90">
        <f>+(C22/30)*40</f>
        <v>12217.6</v>
      </c>
      <c r="J22" s="90">
        <v>0</v>
      </c>
      <c r="K22" s="90">
        <f t="shared" si="2"/>
        <v>21075.360000000001</v>
      </c>
    </row>
    <row r="23" spans="1:12" s="63" customFormat="1" x14ac:dyDescent="0.25">
      <c r="A23" s="574">
        <v>3209</v>
      </c>
      <c r="B23" s="89" t="s">
        <v>4414</v>
      </c>
      <c r="C23" s="85">
        <v>7719.8</v>
      </c>
      <c r="D23" s="90">
        <v>1380.5</v>
      </c>
      <c r="E23" s="90">
        <v>0</v>
      </c>
      <c r="F23" s="90">
        <f t="shared" si="3"/>
        <v>9100.2999999999993</v>
      </c>
      <c r="G23" s="90">
        <f t="shared" si="0"/>
        <v>6175.84</v>
      </c>
      <c r="H23" s="90">
        <f t="shared" si="1"/>
        <v>1286.6333333333332</v>
      </c>
      <c r="I23" s="90">
        <f>+(C23/30)*40</f>
        <v>10293.066666666666</v>
      </c>
      <c r="J23" s="90">
        <v>0</v>
      </c>
      <c r="K23" s="90">
        <f t="shared" si="2"/>
        <v>17755.54</v>
      </c>
    </row>
    <row r="24" spans="1:12" s="63" customFormat="1" x14ac:dyDescent="0.25">
      <c r="A24" s="574">
        <v>3208</v>
      </c>
      <c r="B24" s="89" t="s">
        <v>7264</v>
      </c>
      <c r="C24" s="85">
        <v>7885.85</v>
      </c>
      <c r="D24" s="90">
        <v>1380.5</v>
      </c>
      <c r="E24" s="90">
        <v>0</v>
      </c>
      <c r="F24" s="90">
        <f t="shared" si="3"/>
        <v>9266.35</v>
      </c>
      <c r="G24" s="90">
        <f t="shared" si="0"/>
        <v>6308.68</v>
      </c>
      <c r="H24" s="90">
        <f t="shared" si="1"/>
        <v>1314.3083333333334</v>
      </c>
      <c r="I24" s="90">
        <f t="shared" ref="I24:I29" si="4">+(C24/30)*40</f>
        <v>10514.466666666667</v>
      </c>
      <c r="J24" s="90">
        <v>0</v>
      </c>
      <c r="K24" s="90">
        <f t="shared" si="2"/>
        <v>18137.455000000002</v>
      </c>
    </row>
    <row r="25" spans="1:12" s="63" customFormat="1" x14ac:dyDescent="0.25">
      <c r="A25" s="574">
        <v>3213</v>
      </c>
      <c r="B25" s="89" t="s">
        <v>7267</v>
      </c>
      <c r="C25" s="85">
        <v>7885.65</v>
      </c>
      <c r="D25" s="90">
        <v>1380.5</v>
      </c>
      <c r="E25" s="90">
        <v>0</v>
      </c>
      <c r="F25" s="90">
        <f t="shared" si="3"/>
        <v>9266.15</v>
      </c>
      <c r="G25" s="90">
        <f t="shared" si="0"/>
        <v>6308.5199999999986</v>
      </c>
      <c r="H25" s="90">
        <f t="shared" si="1"/>
        <v>1314.2749999999999</v>
      </c>
      <c r="I25" s="90">
        <f t="shared" si="4"/>
        <v>10514.199999999999</v>
      </c>
      <c r="J25" s="90">
        <v>0</v>
      </c>
      <c r="K25" s="90">
        <f t="shared" si="2"/>
        <v>18136.994999999995</v>
      </c>
    </row>
    <row r="26" spans="1:12" s="63" customFormat="1" x14ac:dyDescent="0.25">
      <c r="A26" s="574">
        <v>3207</v>
      </c>
      <c r="B26" s="89" t="s">
        <v>7266</v>
      </c>
      <c r="C26" s="85">
        <v>7885.65</v>
      </c>
      <c r="D26" s="90">
        <v>1380.5</v>
      </c>
      <c r="E26" s="90">
        <v>0</v>
      </c>
      <c r="F26" s="90">
        <f t="shared" si="3"/>
        <v>9266.15</v>
      </c>
      <c r="G26" s="90">
        <f t="shared" si="0"/>
        <v>6308.5199999999986</v>
      </c>
      <c r="H26" s="90">
        <f t="shared" si="1"/>
        <v>1314.2749999999999</v>
      </c>
      <c r="I26" s="90">
        <f t="shared" si="4"/>
        <v>10514.199999999999</v>
      </c>
      <c r="J26" s="90">
        <v>0</v>
      </c>
      <c r="K26" s="90">
        <f t="shared" si="2"/>
        <v>18136.994999999995</v>
      </c>
    </row>
    <row r="27" spans="1:12" s="63" customFormat="1" x14ac:dyDescent="0.25">
      <c r="A27" s="574">
        <v>3220</v>
      </c>
      <c r="B27" s="89" t="s">
        <v>7265</v>
      </c>
      <c r="C27" s="85">
        <v>33634.75</v>
      </c>
      <c r="D27" s="90">
        <v>1380.5</v>
      </c>
      <c r="E27" s="90">
        <v>0</v>
      </c>
      <c r="F27" s="90">
        <f>+C27+E27+D27</f>
        <v>35015.25</v>
      </c>
      <c r="G27" s="90">
        <f t="shared" si="0"/>
        <v>26907.8</v>
      </c>
      <c r="H27" s="90">
        <f t="shared" si="1"/>
        <v>5605.7916666666661</v>
      </c>
      <c r="I27" s="90">
        <f t="shared" si="4"/>
        <v>44846.333333333328</v>
      </c>
      <c r="J27" s="90">
        <v>1012.7</v>
      </c>
      <c r="K27" s="90">
        <f t="shared" si="2"/>
        <v>78372.624999999985</v>
      </c>
    </row>
    <row r="28" spans="1:12" s="63" customFormat="1" x14ac:dyDescent="0.25">
      <c r="A28" s="574">
        <v>3217</v>
      </c>
      <c r="B28" s="89" t="s">
        <v>7144</v>
      </c>
      <c r="C28" s="85">
        <v>20968.5</v>
      </c>
      <c r="D28" s="90">
        <v>1380.5</v>
      </c>
      <c r="E28" s="90">
        <v>0</v>
      </c>
      <c r="F28" s="90">
        <f t="shared" si="3"/>
        <v>22349</v>
      </c>
      <c r="G28" s="90">
        <f t="shared" si="0"/>
        <v>16774.800000000003</v>
      </c>
      <c r="H28" s="90">
        <f t="shared" si="1"/>
        <v>3494.75</v>
      </c>
      <c r="I28" s="90">
        <f t="shared" si="4"/>
        <v>27958</v>
      </c>
      <c r="J28" s="90">
        <v>748.65</v>
      </c>
      <c r="K28" s="90">
        <f t="shared" si="2"/>
        <v>48976.200000000004</v>
      </c>
    </row>
    <row r="29" spans="1:12" x14ac:dyDescent="0.25">
      <c r="A29" s="514">
        <v>3216</v>
      </c>
      <c r="B29" s="89" t="s">
        <v>7129</v>
      </c>
      <c r="C29" s="85">
        <v>120.75</v>
      </c>
      <c r="D29" s="90">
        <v>8.6300000000000008</v>
      </c>
      <c r="E29" s="90">
        <v>0</v>
      </c>
      <c r="F29" s="90">
        <f>+C29+E29+D29</f>
        <v>129.38</v>
      </c>
      <c r="G29" s="90">
        <f>+(C29/30)*24</f>
        <v>96.600000000000009</v>
      </c>
      <c r="H29" s="90">
        <f t="shared" si="1"/>
        <v>20.125</v>
      </c>
      <c r="I29" s="90">
        <f t="shared" si="4"/>
        <v>161</v>
      </c>
      <c r="J29" s="90">
        <v>4.29</v>
      </c>
      <c r="K29" s="90">
        <f>+G29+H29+I29+J29</f>
        <v>282.01500000000004</v>
      </c>
      <c r="L29" s="61" t="s">
        <v>5348</v>
      </c>
    </row>
    <row r="30" spans="1:12" x14ac:dyDescent="0.25">
      <c r="C30" s="577"/>
      <c r="D30" s="577"/>
      <c r="E30" s="577"/>
      <c r="F30" s="577"/>
      <c r="I30" s="577"/>
      <c r="J30" s="578"/>
    </row>
    <row r="31" spans="1:12" x14ac:dyDescent="0.25">
      <c r="A31" s="61" t="s">
        <v>7261</v>
      </c>
      <c r="G31" s="577"/>
    </row>
    <row r="32" spans="1:12" x14ac:dyDescent="0.25">
      <c r="G32" s="577"/>
    </row>
    <row r="33" spans="1:2" x14ac:dyDescent="0.25">
      <c r="A33" s="478" t="s">
        <v>7134</v>
      </c>
      <c r="B33" s="226"/>
    </row>
    <row r="34" spans="1:2" x14ac:dyDescent="0.25">
      <c r="A34" s="69" t="s">
        <v>4311</v>
      </c>
      <c r="B34" s="497" t="s">
        <v>3311</v>
      </c>
    </row>
    <row r="35" spans="1:2" x14ac:dyDescent="0.25">
      <c r="A35" s="483" t="s">
        <v>4303</v>
      </c>
      <c r="B35" s="123" t="s">
        <v>7135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DC618-5F58-414C-8A5B-286D4D8FF38B}">
  <dimension ref="A1:FB66"/>
  <sheetViews>
    <sheetView showGridLines="0" zoomScale="90" zoomScaleNormal="90" workbookViewId="0">
      <selection activeCell="F54" sqref="F54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423" customWidth="1"/>
    <col min="4" max="4" width="28.6640625" style="423" customWidth="1"/>
    <col min="5" max="6" width="20.6640625" style="423" customWidth="1"/>
    <col min="7" max="7" width="1.88671875" style="226" customWidth="1"/>
    <col min="8" max="9" width="21.33203125" style="226" customWidth="1"/>
    <col min="10" max="158" width="11.44140625" style="226"/>
    <col min="159" max="16384" width="11.44140625" style="411"/>
  </cols>
  <sheetData>
    <row r="1" spans="1:7" x14ac:dyDescent="0.3">
      <c r="A1" s="360"/>
      <c r="B1" s="360"/>
      <c r="C1" s="422"/>
      <c r="D1" s="422"/>
      <c r="E1" s="422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50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360"/>
      <c r="C7" s="426"/>
      <c r="D7" s="426"/>
      <c r="E7" s="426"/>
    </row>
    <row r="8" spans="1:7" ht="13.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x14ac:dyDescent="0.3">
      <c r="A9" s="758"/>
      <c r="B9" s="758"/>
      <c r="C9" s="759"/>
      <c r="D9" s="759"/>
      <c r="E9" s="759" t="s">
        <v>4295</v>
      </c>
      <c r="F9" s="759" t="s">
        <v>4296</v>
      </c>
    </row>
    <row r="10" spans="1:7" x14ac:dyDescent="0.3">
      <c r="A10" s="758"/>
      <c r="B10" s="758"/>
      <c r="C10" s="759"/>
      <c r="D10" s="759"/>
      <c r="E10" s="759"/>
      <c r="F10" s="759"/>
    </row>
    <row r="12" spans="1:7" ht="21" customHeight="1" x14ac:dyDescent="0.3">
      <c r="A12" s="660" t="s">
        <v>4232</v>
      </c>
      <c r="B12" s="660" t="s">
        <v>4232</v>
      </c>
      <c r="C12" s="429"/>
      <c r="D12" s="426"/>
      <c r="E12" s="426"/>
      <c r="F12" s="426"/>
    </row>
    <row r="13" spans="1:7" s="379" customFormat="1" x14ac:dyDescent="0.3">
      <c r="A13" s="370" t="s">
        <v>7268</v>
      </c>
      <c r="B13" s="370" t="s">
        <v>7160</v>
      </c>
      <c r="C13" s="579">
        <v>1</v>
      </c>
      <c r="D13" s="579">
        <v>0</v>
      </c>
      <c r="E13" s="85">
        <v>75422.899999999994</v>
      </c>
      <c r="F13" s="85">
        <v>75422.899999999994</v>
      </c>
      <c r="G13" s="373"/>
    </row>
    <row r="14" spans="1:7" s="379" customFormat="1" x14ac:dyDescent="0.3">
      <c r="A14" s="374" t="s">
        <v>7269</v>
      </c>
      <c r="B14" s="374" t="s">
        <v>5696</v>
      </c>
      <c r="C14" s="579">
        <v>6</v>
      </c>
      <c r="D14" s="579">
        <v>0</v>
      </c>
      <c r="E14" s="85">
        <v>56575.15</v>
      </c>
      <c r="F14" s="85">
        <v>56575.15</v>
      </c>
      <c r="G14" s="373"/>
    </row>
    <row r="15" spans="1:7" s="379" customFormat="1" x14ac:dyDescent="0.3">
      <c r="A15" s="370" t="s">
        <v>7270</v>
      </c>
      <c r="B15" s="370" t="s">
        <v>5566</v>
      </c>
      <c r="C15" s="579">
        <v>2</v>
      </c>
      <c r="D15" s="579">
        <v>0</v>
      </c>
      <c r="E15" s="85">
        <v>40124.25</v>
      </c>
      <c r="F15" s="85">
        <v>40124.25</v>
      </c>
      <c r="G15" s="373"/>
    </row>
    <row r="16" spans="1:7" s="373" customFormat="1" x14ac:dyDescent="0.3">
      <c r="A16" s="370" t="s">
        <v>7271</v>
      </c>
      <c r="B16" s="370" t="s">
        <v>4331</v>
      </c>
      <c r="C16" s="579">
        <f>10+6</f>
        <v>16</v>
      </c>
      <c r="D16" s="579">
        <v>0</v>
      </c>
      <c r="E16" s="85">
        <v>29157.3</v>
      </c>
      <c r="F16" s="85">
        <v>29157.3</v>
      </c>
    </row>
    <row r="17" spans="1:7" s="373" customFormat="1" x14ac:dyDescent="0.3">
      <c r="A17" s="580" t="s">
        <v>7272</v>
      </c>
      <c r="B17" s="370" t="s">
        <v>7273</v>
      </c>
      <c r="C17" s="579">
        <v>1</v>
      </c>
      <c r="D17" s="579">
        <v>0</v>
      </c>
      <c r="E17" s="85">
        <v>56575.15</v>
      </c>
      <c r="F17" s="85">
        <v>56575.15</v>
      </c>
    </row>
    <row r="18" spans="1:7" s="373" customFormat="1" x14ac:dyDescent="0.3">
      <c r="A18" s="370" t="s">
        <v>7274</v>
      </c>
      <c r="B18" s="370" t="s">
        <v>4333</v>
      </c>
      <c r="C18" s="579">
        <f>12-8</f>
        <v>4</v>
      </c>
      <c r="D18" s="579">
        <v>0</v>
      </c>
      <c r="E18" s="85">
        <v>17880.400000000001</v>
      </c>
      <c r="F18" s="85">
        <v>17880.400000000001</v>
      </c>
    </row>
    <row r="19" spans="1:7" s="373" customFormat="1" x14ac:dyDescent="0.3">
      <c r="A19" s="370" t="s">
        <v>7275</v>
      </c>
      <c r="B19" s="370" t="s">
        <v>5190</v>
      </c>
      <c r="C19" s="579">
        <f>3+6</f>
        <v>9</v>
      </c>
      <c r="D19" s="579">
        <v>0</v>
      </c>
      <c r="E19" s="85">
        <v>11178.95</v>
      </c>
      <c r="F19" s="85">
        <v>11178.95</v>
      </c>
    </row>
    <row r="20" spans="1:7" s="373" customFormat="1" x14ac:dyDescent="0.3">
      <c r="A20" s="580" t="s">
        <v>7276</v>
      </c>
      <c r="B20" s="370" t="s">
        <v>7277</v>
      </c>
      <c r="C20" s="579">
        <v>3</v>
      </c>
      <c r="D20" s="579">
        <v>0</v>
      </c>
      <c r="E20" s="85">
        <v>17880.400000000001</v>
      </c>
      <c r="F20" s="85">
        <v>17880.400000000001</v>
      </c>
    </row>
    <row r="21" spans="1:7" s="379" customFormat="1" x14ac:dyDescent="0.3">
      <c r="A21" s="370" t="s">
        <v>7278</v>
      </c>
      <c r="B21" s="370" t="s">
        <v>6764</v>
      </c>
      <c r="C21" s="579">
        <v>1</v>
      </c>
      <c r="D21" s="579">
        <v>0</v>
      </c>
      <c r="E21" s="85">
        <v>14066.15</v>
      </c>
      <c r="F21" s="85">
        <v>14066.15</v>
      </c>
      <c r="G21" s="373"/>
    </row>
    <row r="22" spans="1:7" s="379" customFormat="1" x14ac:dyDescent="0.3">
      <c r="A22" s="370" t="s">
        <v>7279</v>
      </c>
      <c r="B22" s="370" t="s">
        <v>6994</v>
      </c>
      <c r="C22" s="579">
        <v>2</v>
      </c>
      <c r="D22" s="579">
        <v>0</v>
      </c>
      <c r="E22" s="85">
        <v>9620.25</v>
      </c>
      <c r="F22" s="85">
        <v>9620.25</v>
      </c>
      <c r="G22" s="373"/>
    </row>
    <row r="23" spans="1:7" s="379" customFormat="1" ht="12.75" customHeight="1" x14ac:dyDescent="0.3">
      <c r="A23" s="370" t="s">
        <v>7280</v>
      </c>
      <c r="B23" s="370" t="s">
        <v>6984</v>
      </c>
      <c r="C23" s="579">
        <v>2</v>
      </c>
      <c r="D23" s="579">
        <v>0</v>
      </c>
      <c r="E23" s="85">
        <v>9620.25</v>
      </c>
      <c r="F23" s="85">
        <v>9620.25</v>
      </c>
      <c r="G23" s="373"/>
    </row>
    <row r="24" spans="1:7" s="379" customFormat="1" x14ac:dyDescent="0.3">
      <c r="A24" s="370" t="s">
        <v>7281</v>
      </c>
      <c r="B24" s="370" t="s">
        <v>7253</v>
      </c>
      <c r="C24" s="579">
        <f>2-1</f>
        <v>1</v>
      </c>
      <c r="D24" s="579">
        <v>0</v>
      </c>
      <c r="E24" s="85">
        <v>9620.25</v>
      </c>
      <c r="F24" s="85">
        <v>9620.25</v>
      </c>
      <c r="G24" s="373"/>
    </row>
    <row r="25" spans="1:7" s="379" customFormat="1" x14ac:dyDescent="0.3">
      <c r="A25" s="370" t="s">
        <v>7282</v>
      </c>
      <c r="B25" s="370" t="s">
        <v>7283</v>
      </c>
      <c r="C25" s="579">
        <v>3</v>
      </c>
      <c r="D25" s="579">
        <v>0</v>
      </c>
      <c r="E25" s="85">
        <v>9488.0499999999993</v>
      </c>
      <c r="F25" s="85">
        <v>9488.0499999999993</v>
      </c>
      <c r="G25" s="373"/>
    </row>
    <row r="26" spans="1:7" s="379" customFormat="1" x14ac:dyDescent="0.3">
      <c r="A26" s="370" t="s">
        <v>7284</v>
      </c>
      <c r="B26" s="370" t="s">
        <v>4414</v>
      </c>
      <c r="C26" s="579">
        <v>9</v>
      </c>
      <c r="D26" s="579">
        <v>0</v>
      </c>
      <c r="E26" s="85">
        <v>9359.9</v>
      </c>
      <c r="F26" s="85">
        <v>9359.9</v>
      </c>
      <c r="G26" s="373"/>
    </row>
    <row r="27" spans="1:7" s="379" customFormat="1" x14ac:dyDescent="0.3">
      <c r="A27" s="370" t="s">
        <v>7285</v>
      </c>
      <c r="B27" s="370" t="s">
        <v>7286</v>
      </c>
      <c r="C27" s="579">
        <v>6</v>
      </c>
      <c r="D27" s="579">
        <v>0</v>
      </c>
      <c r="E27" s="85">
        <v>9359.9</v>
      </c>
      <c r="F27" s="85">
        <v>9359.9</v>
      </c>
      <c r="G27" s="373"/>
    </row>
    <row r="28" spans="1:7" s="379" customFormat="1" x14ac:dyDescent="0.3">
      <c r="A28" s="370" t="s">
        <v>7287</v>
      </c>
      <c r="B28" s="370" t="s">
        <v>7288</v>
      </c>
      <c r="C28" s="579">
        <v>2</v>
      </c>
      <c r="D28" s="579">
        <v>0</v>
      </c>
      <c r="E28" s="85">
        <v>9359.9</v>
      </c>
      <c r="F28" s="85">
        <v>9359.9</v>
      </c>
      <c r="G28" s="373"/>
    </row>
    <row r="29" spans="1:7" s="379" customFormat="1" x14ac:dyDescent="0.3">
      <c r="A29" s="370" t="s">
        <v>7289</v>
      </c>
      <c r="B29" s="370" t="s">
        <v>6885</v>
      </c>
      <c r="C29" s="579">
        <v>10</v>
      </c>
      <c r="D29" s="579">
        <v>0</v>
      </c>
      <c r="E29" s="85">
        <v>9359.9</v>
      </c>
      <c r="F29" s="85">
        <v>9359.9</v>
      </c>
      <c r="G29" s="373"/>
    </row>
    <row r="30" spans="1:7" s="379" customFormat="1" x14ac:dyDescent="0.3">
      <c r="A30" s="370" t="s">
        <v>7290</v>
      </c>
      <c r="B30" s="370" t="s">
        <v>7291</v>
      </c>
      <c r="C30" s="579">
        <v>1</v>
      </c>
      <c r="D30" s="579">
        <v>0</v>
      </c>
      <c r="E30" s="85">
        <v>9236.7000000000007</v>
      </c>
      <c r="F30" s="85">
        <v>9236.7000000000007</v>
      </c>
      <c r="G30" s="373"/>
    </row>
    <row r="31" spans="1:7" s="379" customFormat="1" x14ac:dyDescent="0.3">
      <c r="A31" s="370" t="s">
        <v>7292</v>
      </c>
      <c r="B31" s="370" t="s">
        <v>6892</v>
      </c>
      <c r="C31" s="579">
        <v>19</v>
      </c>
      <c r="D31" s="579">
        <v>0</v>
      </c>
      <c r="E31" s="85">
        <v>9092.7000000000007</v>
      </c>
      <c r="F31" s="85">
        <v>9092.7000000000007</v>
      </c>
      <c r="G31" s="373"/>
    </row>
    <row r="32" spans="1:7" s="379" customFormat="1" x14ac:dyDescent="0.3">
      <c r="A32" s="370" t="s">
        <v>7293</v>
      </c>
      <c r="B32" s="370" t="s">
        <v>7294</v>
      </c>
      <c r="C32" s="579">
        <v>1</v>
      </c>
      <c r="D32" s="579">
        <v>0</v>
      </c>
      <c r="E32" s="85">
        <v>8557.7000000000007</v>
      </c>
      <c r="F32" s="85">
        <v>8557.7000000000007</v>
      </c>
      <c r="G32" s="373"/>
    </row>
    <row r="33" spans="1:7" s="379" customFormat="1" x14ac:dyDescent="0.3">
      <c r="A33" s="370" t="s">
        <v>7295</v>
      </c>
      <c r="B33" s="370" t="s">
        <v>7296</v>
      </c>
      <c r="C33" s="579">
        <v>4</v>
      </c>
      <c r="D33" s="579">
        <v>0</v>
      </c>
      <c r="E33" s="85">
        <v>8503.4</v>
      </c>
      <c r="F33" s="85">
        <v>8503.4</v>
      </c>
      <c r="G33" s="373"/>
    </row>
    <row r="34" spans="1:7" s="379" customFormat="1" x14ac:dyDescent="0.3">
      <c r="A34" s="370" t="s">
        <v>7297</v>
      </c>
      <c r="B34" s="370" t="s">
        <v>7298</v>
      </c>
      <c r="C34" s="579">
        <v>1</v>
      </c>
      <c r="D34" s="579">
        <v>0</v>
      </c>
      <c r="E34" s="85">
        <v>8503.4</v>
      </c>
      <c r="F34" s="85">
        <v>8503.4</v>
      </c>
      <c r="G34" s="373"/>
    </row>
    <row r="35" spans="1:7" s="379" customFormat="1" x14ac:dyDescent="0.3">
      <c r="A35" s="370" t="s">
        <v>7299</v>
      </c>
      <c r="B35" s="370" t="s">
        <v>7300</v>
      </c>
      <c r="C35" s="579">
        <v>3</v>
      </c>
      <c r="D35" s="579">
        <v>0</v>
      </c>
      <c r="E35" s="85">
        <v>8503.4</v>
      </c>
      <c r="F35" s="85">
        <v>8503.4</v>
      </c>
      <c r="G35" s="373"/>
    </row>
    <row r="36" spans="1:7" s="379" customFormat="1" x14ac:dyDescent="0.3">
      <c r="A36" s="449"/>
      <c r="B36" s="39" t="s">
        <v>4299</v>
      </c>
      <c r="C36" s="46">
        <f>SUM(C13:C35)</f>
        <v>107</v>
      </c>
      <c r="D36" s="46">
        <f>SUM(D13:D35)</f>
        <v>0</v>
      </c>
      <c r="E36" s="378"/>
      <c r="F36" s="378"/>
      <c r="G36" s="373"/>
    </row>
    <row r="37" spans="1:7" s="379" customFormat="1" x14ac:dyDescent="0.3">
      <c r="A37" s="380"/>
      <c r="B37" s="380"/>
      <c r="C37" s="381"/>
      <c r="D37" s="381"/>
      <c r="E37" s="381"/>
      <c r="F37" s="381"/>
      <c r="G37" s="373"/>
    </row>
    <row r="38" spans="1:7" s="379" customFormat="1" x14ac:dyDescent="0.3">
      <c r="A38" s="660" t="s">
        <v>4233</v>
      </c>
      <c r="B38" s="660" t="s">
        <v>4233</v>
      </c>
      <c r="C38" s="381"/>
      <c r="D38" s="381"/>
      <c r="E38" s="381"/>
      <c r="F38" s="381"/>
      <c r="G38" s="373"/>
    </row>
    <row r="39" spans="1:7" s="379" customFormat="1" x14ac:dyDescent="0.3">
      <c r="A39" s="241" t="s">
        <v>7301</v>
      </c>
      <c r="B39" s="241" t="s">
        <v>7125</v>
      </c>
      <c r="C39" s="581">
        <f>2+6</f>
        <v>8</v>
      </c>
      <c r="D39" s="581">
        <v>0</v>
      </c>
      <c r="E39" s="78">
        <v>20067.75</v>
      </c>
      <c r="F39" s="78">
        <v>20067.75</v>
      </c>
      <c r="G39" s="373"/>
    </row>
    <row r="40" spans="1:7" s="379" customFormat="1" x14ac:dyDescent="0.3">
      <c r="A40" s="449" t="s">
        <v>7302</v>
      </c>
      <c r="B40" s="449" t="s">
        <v>7142</v>
      </c>
      <c r="C40" s="581">
        <f>27-12</f>
        <v>15</v>
      </c>
      <c r="D40" s="581">
        <v>0</v>
      </c>
      <c r="E40" s="78">
        <v>22505.35</v>
      </c>
      <c r="F40" s="78">
        <v>22505.35</v>
      </c>
      <c r="G40" s="373"/>
    </row>
    <row r="41" spans="1:7" s="379" customFormat="1" x14ac:dyDescent="0.3">
      <c r="A41" s="449" t="s">
        <v>7303</v>
      </c>
      <c r="B41" s="449" t="s">
        <v>7144</v>
      </c>
      <c r="C41" s="581">
        <f>17+35</f>
        <v>52</v>
      </c>
      <c r="D41" s="581">
        <v>0</v>
      </c>
      <c r="E41" s="78">
        <v>25220.95</v>
      </c>
      <c r="F41" s="78">
        <v>25220.95</v>
      </c>
      <c r="G41" s="373"/>
    </row>
    <row r="42" spans="1:7" s="379" customFormat="1" x14ac:dyDescent="0.3">
      <c r="A42" s="449" t="s">
        <v>7304</v>
      </c>
      <c r="B42" s="449" t="s">
        <v>7123</v>
      </c>
      <c r="C42" s="581">
        <f>17+1</f>
        <v>18</v>
      </c>
      <c r="D42" s="581">
        <v>0</v>
      </c>
      <c r="E42" s="78">
        <v>29147.85</v>
      </c>
      <c r="F42" s="78">
        <v>29147.85</v>
      </c>
      <c r="G42" s="373"/>
    </row>
    <row r="43" spans="1:7" s="379" customFormat="1" x14ac:dyDescent="0.3">
      <c r="A43" s="241" t="s">
        <v>7305</v>
      </c>
      <c r="B43" s="449" t="s">
        <v>7306</v>
      </c>
      <c r="C43" s="581">
        <v>1</v>
      </c>
      <c r="D43" s="581">
        <v>0</v>
      </c>
      <c r="E43" s="78">
        <v>34502.400000000001</v>
      </c>
      <c r="F43" s="78">
        <v>34502.400000000001</v>
      </c>
      <c r="G43" s="373"/>
    </row>
    <row r="44" spans="1:7" s="379" customFormat="1" x14ac:dyDescent="0.3">
      <c r="A44" s="286"/>
      <c r="B44" s="39" t="s">
        <v>4302</v>
      </c>
      <c r="C44" s="46">
        <f>SUM(C39:C43)</f>
        <v>94</v>
      </c>
      <c r="D44" s="46">
        <f>SUM(D39:D43)</f>
        <v>0</v>
      </c>
      <c r="E44" s="378"/>
      <c r="F44" s="378"/>
      <c r="G44" s="373"/>
    </row>
    <row r="45" spans="1:7" s="379" customFormat="1" x14ac:dyDescent="0.3">
      <c r="A45" s="437"/>
      <c r="B45" s="504"/>
      <c r="C45" s="378"/>
      <c r="D45" s="378"/>
      <c r="E45" s="378"/>
      <c r="F45" s="378"/>
      <c r="G45" s="373"/>
    </row>
    <row r="46" spans="1:7" s="379" customFormat="1" x14ac:dyDescent="0.3">
      <c r="A46" s="660" t="s">
        <v>4234</v>
      </c>
      <c r="B46" s="660" t="s">
        <v>4233</v>
      </c>
      <c r="C46" s="439"/>
      <c r="D46" s="439"/>
      <c r="E46" s="381"/>
      <c r="F46" s="381"/>
      <c r="G46" s="373"/>
    </row>
    <row r="47" spans="1:7" s="379" customFormat="1" x14ac:dyDescent="0.3">
      <c r="A47" s="484" t="s">
        <v>7307</v>
      </c>
      <c r="B47" s="582" t="s">
        <v>7308</v>
      </c>
      <c r="C47" s="519">
        <v>0</v>
      </c>
      <c r="D47" s="519">
        <f>3572*12</f>
        <v>42864</v>
      </c>
      <c r="E47" s="385">
        <f>583.3/4</f>
        <v>145.82499999999999</v>
      </c>
      <c r="F47" s="385">
        <f>583.3/4</f>
        <v>145.82499999999999</v>
      </c>
      <c r="G47" s="373" t="s">
        <v>5348</v>
      </c>
    </row>
    <row r="48" spans="1:7" s="379" customFormat="1" x14ac:dyDescent="0.3">
      <c r="A48" s="286"/>
      <c r="B48" s="39" t="s">
        <v>4304</v>
      </c>
      <c r="C48" s="46">
        <f>SUM(C47:C47)</f>
        <v>0</v>
      </c>
      <c r="D48" s="46">
        <f>SUM(D47:D47)</f>
        <v>42864</v>
      </c>
      <c r="E48" s="378"/>
      <c r="F48" s="423"/>
      <c r="G48" s="373"/>
    </row>
    <row r="49" spans="1:7" s="379" customFormat="1" x14ac:dyDescent="0.3">
      <c r="A49" s="286"/>
      <c r="B49" s="442"/>
      <c r="C49" s="443"/>
      <c r="D49" s="47"/>
      <c r="E49" s="47"/>
      <c r="F49" s="47"/>
      <c r="G49" s="373"/>
    </row>
    <row r="50" spans="1:7" s="379" customFormat="1" x14ac:dyDescent="0.3">
      <c r="A50" s="286"/>
      <c r="B50" s="446" t="s">
        <v>4235</v>
      </c>
      <c r="C50" s="447">
        <f>SUM(C44,C36,C48)</f>
        <v>201</v>
      </c>
      <c r="D50" s="447">
        <f>SUM(D44,D36,D48)</f>
        <v>42864</v>
      </c>
      <c r="E50" s="47"/>
      <c r="F50" s="444"/>
      <c r="G50" s="373"/>
    </row>
    <row r="51" spans="1:7" s="379" customFormat="1" x14ac:dyDescent="0.3">
      <c r="A51" s="286"/>
      <c r="B51" s="442"/>
      <c r="C51" s="443"/>
      <c r="D51" s="47"/>
      <c r="E51" s="47"/>
      <c r="F51" s="444"/>
      <c r="G51" s="373"/>
    </row>
    <row r="52" spans="1:7" s="379" customFormat="1" x14ac:dyDescent="0.3">
      <c r="A52" s="286"/>
      <c r="B52" s="442"/>
      <c r="C52" s="443"/>
      <c r="D52" s="47"/>
      <c r="E52" s="47"/>
      <c r="F52" s="444"/>
      <c r="G52" s="373"/>
    </row>
    <row r="53" spans="1:7" s="379" customFormat="1" x14ac:dyDescent="0.3">
      <c r="A53" s="286"/>
      <c r="B53" s="442"/>
      <c r="C53" s="443"/>
      <c r="D53" s="47"/>
      <c r="E53" s="47"/>
      <c r="F53" s="444"/>
      <c r="G53" s="373"/>
    </row>
    <row r="54" spans="1:7" s="379" customFormat="1" x14ac:dyDescent="0.3">
      <c r="A54" s="50"/>
      <c r="B54" s="50"/>
      <c r="C54" s="287"/>
      <c r="D54" s="287"/>
      <c r="E54" s="287"/>
      <c r="F54" s="444"/>
      <c r="G54" s="373"/>
    </row>
    <row r="55" spans="1:7" s="379" customFormat="1" x14ac:dyDescent="0.3">
      <c r="A55" s="50"/>
      <c r="B55" s="50"/>
      <c r="C55" s="287"/>
      <c r="D55" s="287"/>
      <c r="E55" s="287"/>
      <c r="F55" s="444"/>
      <c r="G55" s="373"/>
    </row>
    <row r="56" spans="1:7" s="379" customFormat="1" x14ac:dyDescent="0.3">
      <c r="A56" s="380"/>
      <c r="B56" s="380"/>
      <c r="C56" s="381"/>
      <c r="D56" s="381"/>
      <c r="E56" s="381"/>
      <c r="F56" s="381"/>
      <c r="G56" s="373"/>
    </row>
    <row r="57" spans="1:7" s="379" customFormat="1" x14ac:dyDescent="0.3">
      <c r="A57" s="761" t="s">
        <v>4231</v>
      </c>
      <c r="B57" s="775"/>
      <c r="C57" s="381"/>
      <c r="D57" s="381"/>
      <c r="E57" s="381"/>
      <c r="F57" s="381"/>
      <c r="G57" s="373"/>
    </row>
    <row r="58" spans="1:7" s="379" customFormat="1" x14ac:dyDescent="0.3">
      <c r="A58" s="660" t="s">
        <v>4305</v>
      </c>
      <c r="B58" s="660"/>
      <c r="C58" s="381"/>
      <c r="D58" s="381"/>
      <c r="E58" s="381"/>
      <c r="F58" s="381"/>
      <c r="G58" s="373"/>
    </row>
    <row r="59" spans="1:7" s="379" customFormat="1" x14ac:dyDescent="0.3">
      <c r="A59" s="583" t="s">
        <v>4303</v>
      </c>
      <c r="B59" s="583" t="s">
        <v>4303</v>
      </c>
      <c r="C59" s="440">
        <v>0</v>
      </c>
      <c r="D59" s="440">
        <v>0</v>
      </c>
      <c r="E59" s="441">
        <v>0</v>
      </c>
      <c r="F59" s="441">
        <v>0</v>
      </c>
      <c r="G59" s="373"/>
    </row>
    <row r="60" spans="1:7" s="379" customFormat="1" x14ac:dyDescent="0.3">
      <c r="A60" s="286"/>
      <c r="B60" s="39" t="s">
        <v>4306</v>
      </c>
      <c r="C60" s="46">
        <f>SUM(C59)</f>
        <v>0</v>
      </c>
      <c r="D60" s="46">
        <v>0</v>
      </c>
      <c r="E60" s="378"/>
      <c r="F60" s="378"/>
      <c r="G60" s="373"/>
    </row>
    <row r="61" spans="1:7" s="379" customFormat="1" x14ac:dyDescent="0.3">
      <c r="A61" s="380"/>
      <c r="B61" s="380"/>
      <c r="C61" s="381"/>
      <c r="D61" s="381"/>
      <c r="E61" s="381"/>
      <c r="F61" s="381"/>
      <c r="G61" s="373"/>
    </row>
    <row r="62" spans="1:7" s="379" customFormat="1" x14ac:dyDescent="0.3">
      <c r="A62" s="756" t="s">
        <v>4237</v>
      </c>
      <c r="B62" s="757"/>
      <c r="C62" s="381"/>
      <c r="D62" s="381"/>
      <c r="E62" s="381"/>
      <c r="F62" s="381"/>
      <c r="G62" s="373"/>
    </row>
    <row r="63" spans="1:7" x14ac:dyDescent="0.3">
      <c r="A63" s="583" t="s">
        <v>4303</v>
      </c>
      <c r="B63" s="583" t="s">
        <v>7309</v>
      </c>
      <c r="C63" s="584">
        <v>40</v>
      </c>
      <c r="D63" s="440">
        <v>0</v>
      </c>
      <c r="E63" s="441">
        <v>3500</v>
      </c>
      <c r="F63" s="441">
        <v>50000</v>
      </c>
    </row>
    <row r="64" spans="1:7" x14ac:dyDescent="0.3">
      <c r="A64" s="286"/>
      <c r="B64" s="450" t="s">
        <v>4307</v>
      </c>
      <c r="C64" s="46">
        <f>SUM(C63)</f>
        <v>40</v>
      </c>
      <c r="D64" s="46">
        <v>0</v>
      </c>
      <c r="E64" s="378"/>
      <c r="F64" s="378"/>
    </row>
    <row r="66" spans="1:1" x14ac:dyDescent="0.3">
      <c r="A66" s="226" t="s">
        <v>7261</v>
      </c>
    </row>
  </sheetData>
  <mergeCells count="18">
    <mergeCell ref="A58:B58"/>
    <mergeCell ref="A62:B62"/>
    <mergeCell ref="E9:E10"/>
    <mergeCell ref="F9:F10"/>
    <mergeCell ref="A12:B12"/>
    <mergeCell ref="A38:B38"/>
    <mergeCell ref="A46:B46"/>
    <mergeCell ref="A57:B57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2E4B2-867C-4C05-AF4F-9F46A47F9694}">
  <dimension ref="A1:N50"/>
  <sheetViews>
    <sheetView showGridLines="0" zoomScale="124" zoomScaleNormal="124" workbookViewId="0">
      <selection activeCell="I52" sqref="I52"/>
    </sheetView>
    <sheetView workbookViewId="1"/>
  </sheetViews>
  <sheetFormatPr baseColWidth="10" defaultColWidth="11.44140625" defaultRowHeight="13.2" x14ac:dyDescent="0.3"/>
  <cols>
    <col min="1" max="1" width="14.88671875" style="226" customWidth="1"/>
    <col min="2" max="2" width="45.33203125" style="226" bestFit="1" customWidth="1"/>
    <col min="3" max="3" width="15.33203125" style="423" customWidth="1"/>
    <col min="4" max="6" width="13.6640625" style="423" customWidth="1"/>
    <col min="7" max="9" width="11.6640625" style="423" customWidth="1"/>
    <col min="10" max="10" width="9.6640625" style="226" customWidth="1"/>
    <col min="11" max="11" width="11.6640625" style="226" customWidth="1"/>
    <col min="12" max="12" width="2.109375" style="226" bestFit="1" customWidth="1"/>
    <col min="13" max="13" width="30.109375" style="226" customWidth="1"/>
    <col min="14" max="14" width="16" style="226" customWidth="1"/>
    <col min="15" max="15" width="11.44140625" style="226" customWidth="1"/>
    <col min="16" max="16384" width="11.44140625" style="226"/>
  </cols>
  <sheetData>
    <row r="1" spans="1:14" x14ac:dyDescent="0.3">
      <c r="J1" s="585"/>
      <c r="K1" s="585"/>
      <c r="L1" s="585"/>
      <c r="M1" s="585"/>
      <c r="N1" s="585"/>
    </row>
    <row r="2" spans="1:14" s="228" customFormat="1" ht="12.75" customHeight="1" x14ac:dyDescent="0.3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586"/>
      <c r="N2" s="62"/>
    </row>
    <row r="3" spans="1:14" s="228" customFormat="1" ht="12.75" customHeight="1" x14ac:dyDescent="0.3">
      <c r="A3" s="669" t="s">
        <v>50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587"/>
      <c r="N3" s="64"/>
    </row>
    <row r="4" spans="1:14" s="228" customFormat="1" ht="12.75" customHeight="1" x14ac:dyDescent="0.3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587"/>
      <c r="N4" s="64"/>
    </row>
    <row r="5" spans="1:14" s="228" customFormat="1" ht="12.75" customHeight="1" x14ac:dyDescent="0.3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587"/>
      <c r="N5" s="64"/>
    </row>
    <row r="6" spans="1:14" s="228" customFormat="1" ht="12.75" customHeight="1" x14ac:dyDescent="0.3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"/>
      <c r="N6" s="65"/>
    </row>
    <row r="7" spans="1:14" s="228" customFormat="1" x14ac:dyDescent="0.3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  <c r="L7" s="67"/>
      <c r="M7" s="67"/>
      <c r="N7" s="67"/>
    </row>
    <row r="8" spans="1:14" s="228" customFormat="1" x14ac:dyDescent="0.3">
      <c r="A8" s="785" t="s">
        <v>4310</v>
      </c>
      <c r="B8" s="785"/>
      <c r="C8" s="785"/>
      <c r="D8" s="588" t="s">
        <v>517</v>
      </c>
      <c r="E8" s="588"/>
      <c r="F8" s="588"/>
      <c r="G8" s="588" t="s">
        <v>517</v>
      </c>
      <c r="H8" s="588" t="s">
        <v>517</v>
      </c>
      <c r="I8" s="588" t="s">
        <v>517</v>
      </c>
      <c r="J8" s="589" t="s">
        <v>517</v>
      </c>
      <c r="K8" s="589" t="s">
        <v>517</v>
      </c>
      <c r="L8" s="589" t="s">
        <v>517</v>
      </c>
      <c r="M8" s="589" t="s">
        <v>517</v>
      </c>
      <c r="N8" s="442"/>
    </row>
    <row r="9" spans="1:14" s="228" customFormat="1" ht="15.75" customHeight="1" x14ac:dyDescent="0.3">
      <c r="A9" s="663" t="s">
        <v>4311</v>
      </c>
      <c r="B9" s="665" t="s">
        <v>4292</v>
      </c>
      <c r="C9" s="782" t="s">
        <v>4312</v>
      </c>
      <c r="D9" s="783"/>
      <c r="E9" s="783"/>
      <c r="F9" s="765"/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4" s="228" customFormat="1" ht="27.75" customHeight="1" x14ac:dyDescent="0.3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4" s="228" customFormat="1" ht="15.75" customHeight="1" x14ac:dyDescent="0.3">
      <c r="A11" s="484" t="s">
        <v>7268</v>
      </c>
      <c r="B11" s="89" t="s">
        <v>7160</v>
      </c>
      <c r="C11" s="85">
        <v>75422.899999999994</v>
      </c>
      <c r="D11" s="90">
        <v>0</v>
      </c>
      <c r="E11" s="90">
        <v>0</v>
      </c>
      <c r="F11" s="90">
        <v>75422.899999999994</v>
      </c>
      <c r="G11" s="90">
        <v>25140.966666666664</v>
      </c>
      <c r="H11" s="90">
        <v>12570.483333333332</v>
      </c>
      <c r="I11" s="90">
        <v>100563.86666666665</v>
      </c>
      <c r="J11" s="85">
        <v>0</v>
      </c>
      <c r="K11" s="90">
        <v>138275.31666666665</v>
      </c>
    </row>
    <row r="12" spans="1:14" s="228" customFormat="1" x14ac:dyDescent="0.3">
      <c r="A12" s="592" t="s">
        <v>7269</v>
      </c>
      <c r="B12" s="89" t="s">
        <v>5696</v>
      </c>
      <c r="C12" s="85">
        <v>56575.15</v>
      </c>
      <c r="D12" s="90">
        <v>0</v>
      </c>
      <c r="E12" s="90">
        <v>0</v>
      </c>
      <c r="F12" s="90">
        <v>56575.15</v>
      </c>
      <c r="G12" s="90">
        <v>18858.383333333335</v>
      </c>
      <c r="H12" s="90">
        <v>9429.1916666666675</v>
      </c>
      <c r="I12" s="90">
        <v>75433.53333333334</v>
      </c>
      <c r="J12" s="85">
        <v>0</v>
      </c>
      <c r="K12" s="90">
        <v>103721.10833333334</v>
      </c>
    </row>
    <row r="13" spans="1:14" s="228" customFormat="1" x14ac:dyDescent="0.3">
      <c r="A13" s="484" t="s">
        <v>7271</v>
      </c>
      <c r="B13" s="89" t="s">
        <v>4331</v>
      </c>
      <c r="C13" s="85">
        <v>29157.3</v>
      </c>
      <c r="D13" s="90">
        <v>0</v>
      </c>
      <c r="E13" s="90">
        <v>0</v>
      </c>
      <c r="F13" s="90">
        <v>29157.3</v>
      </c>
      <c r="G13" s="90">
        <v>9719.1</v>
      </c>
      <c r="H13" s="90">
        <v>4859.55</v>
      </c>
      <c r="I13" s="90">
        <v>38876.400000000001</v>
      </c>
      <c r="J13" s="85">
        <v>0</v>
      </c>
      <c r="K13" s="90">
        <v>53455.05</v>
      </c>
    </row>
    <row r="14" spans="1:14" s="228" customFormat="1" x14ac:dyDescent="0.3">
      <c r="A14" s="592" t="s">
        <v>7270</v>
      </c>
      <c r="B14" s="89" t="s">
        <v>5566</v>
      </c>
      <c r="C14" s="85">
        <v>40124.25</v>
      </c>
      <c r="D14" s="90">
        <v>0</v>
      </c>
      <c r="E14" s="90">
        <v>0</v>
      </c>
      <c r="F14" s="90">
        <v>40124.25</v>
      </c>
      <c r="G14" s="90">
        <v>13374.75</v>
      </c>
      <c r="H14" s="90">
        <v>6687.375</v>
      </c>
      <c r="I14" s="90">
        <v>53499</v>
      </c>
      <c r="J14" s="85">
        <v>0</v>
      </c>
      <c r="K14" s="90">
        <v>73561.125</v>
      </c>
    </row>
    <row r="15" spans="1:14" s="228" customFormat="1" x14ac:dyDescent="0.3">
      <c r="A15" s="580" t="s">
        <v>7272</v>
      </c>
      <c r="B15" s="89" t="s">
        <v>7273</v>
      </c>
      <c r="C15" s="85">
        <v>56575.15</v>
      </c>
      <c r="D15" s="90">
        <v>0</v>
      </c>
      <c r="E15" s="90">
        <v>0</v>
      </c>
      <c r="F15" s="90">
        <v>56575.15</v>
      </c>
      <c r="G15" s="90">
        <v>18858.383333333335</v>
      </c>
      <c r="H15" s="90">
        <v>9429.1916666666675</v>
      </c>
      <c r="I15" s="90">
        <v>75433.53333333334</v>
      </c>
      <c r="J15" s="85">
        <v>0</v>
      </c>
      <c r="K15" s="90">
        <v>103721.10833333334</v>
      </c>
    </row>
    <row r="16" spans="1:14" s="228" customFormat="1" x14ac:dyDescent="0.3">
      <c r="A16" s="73"/>
      <c r="B16" s="73"/>
      <c r="C16" s="217"/>
      <c r="D16" s="217"/>
      <c r="E16" s="217"/>
      <c r="F16" s="217"/>
      <c r="G16" s="217"/>
      <c r="H16" s="217"/>
      <c r="I16" s="217"/>
      <c r="J16" s="74"/>
      <c r="K16" s="74"/>
      <c r="L16" s="74"/>
      <c r="M16" s="75"/>
      <c r="N16" s="75"/>
    </row>
    <row r="17" spans="1:12" s="228" customFormat="1" x14ac:dyDescent="0.3">
      <c r="A17" s="73"/>
      <c r="B17" s="73"/>
      <c r="C17" s="217"/>
      <c r="D17" s="217"/>
      <c r="E17" s="217"/>
      <c r="F17" s="217"/>
      <c r="G17" s="217"/>
      <c r="H17" s="217"/>
      <c r="I17" s="217"/>
      <c r="J17" s="74"/>
      <c r="K17" s="74"/>
      <c r="L17" s="74"/>
    </row>
    <row r="18" spans="1:12" s="228" customFormat="1" x14ac:dyDescent="0.3">
      <c r="A18" s="785" t="s">
        <v>4324</v>
      </c>
      <c r="B18" s="785"/>
      <c r="C18" s="785"/>
      <c r="D18" s="588" t="s">
        <v>517</v>
      </c>
      <c r="E18" s="588"/>
      <c r="F18" s="588"/>
      <c r="G18" s="588" t="s">
        <v>517</v>
      </c>
      <c r="H18" s="588" t="s">
        <v>517</v>
      </c>
      <c r="I18" s="588" t="s">
        <v>517</v>
      </c>
      <c r="J18" s="593" t="s">
        <v>517</v>
      </c>
      <c r="K18" s="593" t="s">
        <v>517</v>
      </c>
      <c r="L18" s="593" t="s">
        <v>517</v>
      </c>
    </row>
    <row r="19" spans="1:12" s="228" customFormat="1" ht="12.75" customHeight="1" x14ac:dyDescent="0.3">
      <c r="A19" s="663" t="s">
        <v>4311</v>
      </c>
      <c r="B19" s="665" t="s">
        <v>4292</v>
      </c>
      <c r="C19" s="782" t="s">
        <v>4312</v>
      </c>
      <c r="D19" s="783"/>
      <c r="E19" s="783"/>
      <c r="F19" s="765"/>
      <c r="G19" s="666" t="s">
        <v>4313</v>
      </c>
      <c r="H19" s="666" t="s">
        <v>4313</v>
      </c>
      <c r="I19" s="666" t="s">
        <v>4313</v>
      </c>
      <c r="J19" s="666" t="s">
        <v>4313</v>
      </c>
      <c r="K19" s="784" t="s">
        <v>4313</v>
      </c>
    </row>
    <row r="20" spans="1:12" s="228" customFormat="1" ht="38.25" customHeight="1" x14ac:dyDescent="0.3">
      <c r="A20" s="664" t="s">
        <v>4311</v>
      </c>
      <c r="B20" s="666" t="s">
        <v>4314</v>
      </c>
      <c r="C20" s="215" t="s">
        <v>4315</v>
      </c>
      <c r="D20" s="215" t="s">
        <v>4316</v>
      </c>
      <c r="E20" s="215" t="s">
        <v>4317</v>
      </c>
      <c r="F20" s="215" t="s">
        <v>4318</v>
      </c>
      <c r="G20" s="194" t="s">
        <v>4319</v>
      </c>
      <c r="H20" s="35" t="s">
        <v>4320</v>
      </c>
      <c r="I20" s="70" t="s">
        <v>4321</v>
      </c>
      <c r="J20" s="70" t="s">
        <v>4322</v>
      </c>
      <c r="K20" s="594" t="s">
        <v>4318</v>
      </c>
    </row>
    <row r="21" spans="1:12" s="228" customFormat="1" x14ac:dyDescent="0.3">
      <c r="A21" s="484" t="s">
        <v>7274</v>
      </c>
      <c r="B21" s="582" t="s">
        <v>4333</v>
      </c>
      <c r="C21" s="85">
        <v>17880.400000000001</v>
      </c>
      <c r="D21" s="90">
        <v>1380.5</v>
      </c>
      <c r="E21" s="90">
        <v>0</v>
      </c>
      <c r="F21" s="90">
        <v>19260.900000000001</v>
      </c>
      <c r="G21" s="90">
        <v>14304.320000000003</v>
      </c>
      <c r="H21" s="90">
        <v>2980.0666666666671</v>
      </c>
      <c r="I21" s="90">
        <v>23840.533333333336</v>
      </c>
      <c r="J21" s="85">
        <v>0</v>
      </c>
      <c r="K21" s="90">
        <v>41124.920000000006</v>
      </c>
    </row>
    <row r="22" spans="1:12" s="228" customFormat="1" x14ac:dyDescent="0.3">
      <c r="A22" s="484" t="s">
        <v>7275</v>
      </c>
      <c r="B22" s="582" t="s">
        <v>5190</v>
      </c>
      <c r="C22" s="85">
        <v>11178.95</v>
      </c>
      <c r="D22" s="90">
        <v>1380.5</v>
      </c>
      <c r="E22" s="90">
        <v>0</v>
      </c>
      <c r="F22" s="90">
        <v>12559.45</v>
      </c>
      <c r="G22" s="90">
        <v>8943.1600000000017</v>
      </c>
      <c r="H22" s="90">
        <v>1863.1583333333335</v>
      </c>
      <c r="I22" s="90">
        <v>14905.266666666668</v>
      </c>
      <c r="J22" s="85">
        <v>0</v>
      </c>
      <c r="K22" s="90">
        <v>25711.585000000003</v>
      </c>
    </row>
    <row r="23" spans="1:12" s="228" customFormat="1" x14ac:dyDescent="0.3">
      <c r="A23" s="484" t="s">
        <v>7276</v>
      </c>
      <c r="B23" s="582" t="s">
        <v>7277</v>
      </c>
      <c r="C23" s="85">
        <v>17880.400000000001</v>
      </c>
      <c r="D23" s="90">
        <v>1380.5</v>
      </c>
      <c r="E23" s="90">
        <v>0</v>
      </c>
      <c r="F23" s="90">
        <v>19260.900000000001</v>
      </c>
      <c r="G23" s="90">
        <v>14304.320000000003</v>
      </c>
      <c r="H23" s="90">
        <v>2980.0666666666671</v>
      </c>
      <c r="I23" s="90">
        <v>23840.533333333336</v>
      </c>
      <c r="J23" s="85">
        <v>0</v>
      </c>
      <c r="K23" s="90">
        <v>41124.920000000006</v>
      </c>
    </row>
    <row r="24" spans="1:12" s="228" customFormat="1" x14ac:dyDescent="0.3">
      <c r="A24" s="370" t="s">
        <v>7280</v>
      </c>
      <c r="B24" s="582" t="s">
        <v>6984</v>
      </c>
      <c r="C24" s="85">
        <v>9620.25</v>
      </c>
      <c r="D24" s="90">
        <v>1380.5</v>
      </c>
      <c r="E24" s="90">
        <v>0</v>
      </c>
      <c r="F24" s="90">
        <v>11000.75</v>
      </c>
      <c r="G24" s="90">
        <v>7696.2000000000007</v>
      </c>
      <c r="H24" s="90">
        <v>1603.375</v>
      </c>
      <c r="I24" s="90">
        <v>12827</v>
      </c>
      <c r="J24" s="85">
        <v>0</v>
      </c>
      <c r="K24" s="90">
        <v>22126.575000000001</v>
      </c>
    </row>
    <row r="25" spans="1:12" s="228" customFormat="1" x14ac:dyDescent="0.3">
      <c r="A25" s="370" t="s">
        <v>7282</v>
      </c>
      <c r="B25" s="582" t="s">
        <v>7283</v>
      </c>
      <c r="C25" s="85">
        <v>9488.0499999999993</v>
      </c>
      <c r="D25" s="90">
        <v>1380.5</v>
      </c>
      <c r="E25" s="90">
        <v>0</v>
      </c>
      <c r="F25" s="90">
        <v>10868.55</v>
      </c>
      <c r="G25" s="90">
        <v>7590.44</v>
      </c>
      <c r="H25" s="90">
        <v>1581.3416666666667</v>
      </c>
      <c r="I25" s="90">
        <v>12650.733333333334</v>
      </c>
      <c r="J25" s="85">
        <v>0</v>
      </c>
      <c r="K25" s="90">
        <v>21822.514999999999</v>
      </c>
    </row>
    <row r="26" spans="1:12" s="228" customFormat="1" x14ac:dyDescent="0.3">
      <c r="A26" s="370" t="s">
        <v>7284</v>
      </c>
      <c r="B26" s="582" t="s">
        <v>4414</v>
      </c>
      <c r="C26" s="85">
        <v>9359.9</v>
      </c>
      <c r="D26" s="90">
        <v>1380.5</v>
      </c>
      <c r="E26" s="90">
        <v>0</v>
      </c>
      <c r="F26" s="90">
        <v>10740.4</v>
      </c>
      <c r="G26" s="90">
        <v>7487.92</v>
      </c>
      <c r="H26" s="90">
        <v>1559.9833333333333</v>
      </c>
      <c r="I26" s="90">
        <v>12479.866666666667</v>
      </c>
      <c r="J26" s="85">
        <v>0</v>
      </c>
      <c r="K26" s="90">
        <v>21527.77</v>
      </c>
    </row>
    <row r="27" spans="1:12" s="228" customFormat="1" x14ac:dyDescent="0.3">
      <c r="A27" s="370" t="s">
        <v>7285</v>
      </c>
      <c r="B27" s="582" t="s">
        <v>7286</v>
      </c>
      <c r="C27" s="85">
        <v>9359.9</v>
      </c>
      <c r="D27" s="90">
        <v>1380.5</v>
      </c>
      <c r="E27" s="90">
        <v>0</v>
      </c>
      <c r="F27" s="90">
        <v>10740.4</v>
      </c>
      <c r="G27" s="90">
        <v>7487.92</v>
      </c>
      <c r="H27" s="90">
        <v>1559.9833333333333</v>
      </c>
      <c r="I27" s="90">
        <v>12479.866666666667</v>
      </c>
      <c r="J27" s="85">
        <v>0</v>
      </c>
      <c r="K27" s="90">
        <v>21527.77</v>
      </c>
    </row>
    <row r="28" spans="1:12" s="228" customFormat="1" x14ac:dyDescent="0.3">
      <c r="A28" s="370" t="s">
        <v>7287</v>
      </c>
      <c r="B28" s="582" t="s">
        <v>7288</v>
      </c>
      <c r="C28" s="85">
        <v>9359.9</v>
      </c>
      <c r="D28" s="90">
        <v>1380.5</v>
      </c>
      <c r="E28" s="90">
        <v>0</v>
      </c>
      <c r="F28" s="90">
        <v>10740.4</v>
      </c>
      <c r="G28" s="90">
        <v>7487.92</v>
      </c>
      <c r="H28" s="90">
        <v>1559.9833333333333</v>
      </c>
      <c r="I28" s="90">
        <v>12479.866666666667</v>
      </c>
      <c r="J28" s="85">
        <v>0</v>
      </c>
      <c r="K28" s="90">
        <v>21527.77</v>
      </c>
    </row>
    <row r="29" spans="1:12" s="228" customFormat="1" x14ac:dyDescent="0.3">
      <c r="A29" s="370" t="s">
        <v>7289</v>
      </c>
      <c r="B29" s="582" t="s">
        <v>6885</v>
      </c>
      <c r="C29" s="85">
        <v>9359.9</v>
      </c>
      <c r="D29" s="90">
        <v>1380.5</v>
      </c>
      <c r="E29" s="90">
        <v>0</v>
      </c>
      <c r="F29" s="90">
        <v>10740.4</v>
      </c>
      <c r="G29" s="90">
        <v>7487.92</v>
      </c>
      <c r="H29" s="90">
        <v>1559.9833333333333</v>
      </c>
      <c r="I29" s="90">
        <v>12479.866666666667</v>
      </c>
      <c r="J29" s="85">
        <v>0</v>
      </c>
      <c r="K29" s="90">
        <v>21527.77</v>
      </c>
    </row>
    <row r="30" spans="1:12" s="228" customFormat="1" x14ac:dyDescent="0.3">
      <c r="A30" s="370" t="s">
        <v>7290</v>
      </c>
      <c r="B30" s="582" t="s">
        <v>7291</v>
      </c>
      <c r="C30" s="85">
        <v>9236.7000000000007</v>
      </c>
      <c r="D30" s="90">
        <v>1380.5</v>
      </c>
      <c r="E30" s="90">
        <v>0</v>
      </c>
      <c r="F30" s="90">
        <v>10617.2</v>
      </c>
      <c r="G30" s="90">
        <v>7389.3600000000006</v>
      </c>
      <c r="H30" s="90">
        <v>1539.4500000000003</v>
      </c>
      <c r="I30" s="90">
        <v>12315.600000000002</v>
      </c>
      <c r="J30" s="85">
        <v>0</v>
      </c>
      <c r="K30" s="90">
        <v>21244.410000000003</v>
      </c>
    </row>
    <row r="31" spans="1:12" s="228" customFormat="1" x14ac:dyDescent="0.3">
      <c r="A31" s="370" t="s">
        <v>7292</v>
      </c>
      <c r="B31" s="582" t="s">
        <v>6892</v>
      </c>
      <c r="C31" s="85">
        <v>9092.7000000000007</v>
      </c>
      <c r="D31" s="90">
        <v>1380.5</v>
      </c>
      <c r="E31" s="90">
        <v>0</v>
      </c>
      <c r="F31" s="90">
        <v>10473.200000000001</v>
      </c>
      <c r="G31" s="90">
        <v>7274.1600000000008</v>
      </c>
      <c r="H31" s="90">
        <v>1515.4500000000003</v>
      </c>
      <c r="I31" s="90">
        <v>12123.600000000002</v>
      </c>
      <c r="J31" s="85">
        <v>0</v>
      </c>
      <c r="K31" s="90">
        <v>20913.210000000003</v>
      </c>
    </row>
    <row r="32" spans="1:12" s="228" customFormat="1" x14ac:dyDescent="0.3">
      <c r="A32" s="370" t="s">
        <v>7293</v>
      </c>
      <c r="B32" s="582" t="s">
        <v>7294</v>
      </c>
      <c r="C32" s="85">
        <v>8557.7000000000007</v>
      </c>
      <c r="D32" s="90">
        <v>1380.5</v>
      </c>
      <c r="E32" s="90">
        <v>0</v>
      </c>
      <c r="F32" s="90">
        <v>9938.2000000000007</v>
      </c>
      <c r="G32" s="90">
        <v>6846.1600000000017</v>
      </c>
      <c r="H32" s="90">
        <v>1426.2833333333335</v>
      </c>
      <c r="I32" s="90">
        <v>11410.266666666668</v>
      </c>
      <c r="J32" s="85">
        <v>0</v>
      </c>
      <c r="K32" s="90">
        <v>19682.710000000003</v>
      </c>
    </row>
    <row r="33" spans="1:12" s="228" customFormat="1" x14ac:dyDescent="0.3">
      <c r="A33" s="370" t="s">
        <v>7295</v>
      </c>
      <c r="B33" s="582" t="s">
        <v>7296</v>
      </c>
      <c r="C33" s="85">
        <v>8503.4</v>
      </c>
      <c r="D33" s="90">
        <v>1380.5</v>
      </c>
      <c r="E33" s="90">
        <v>0</v>
      </c>
      <c r="F33" s="90">
        <v>9883.9</v>
      </c>
      <c r="G33" s="90">
        <v>6802.7199999999993</v>
      </c>
      <c r="H33" s="90">
        <v>1417.2333333333333</v>
      </c>
      <c r="I33" s="90">
        <v>11337.866666666667</v>
      </c>
      <c r="J33" s="85">
        <v>0</v>
      </c>
      <c r="K33" s="90">
        <v>19557.82</v>
      </c>
    </row>
    <row r="34" spans="1:12" s="228" customFormat="1" x14ac:dyDescent="0.3">
      <c r="A34" s="370" t="s">
        <v>7297</v>
      </c>
      <c r="B34" s="582" t="s">
        <v>7298</v>
      </c>
      <c r="C34" s="85">
        <v>8503.4</v>
      </c>
      <c r="D34" s="90">
        <v>1380.5</v>
      </c>
      <c r="E34" s="90">
        <v>0</v>
      </c>
      <c r="F34" s="90">
        <v>9883.9</v>
      </c>
      <c r="G34" s="90">
        <v>6802.7199999999993</v>
      </c>
      <c r="H34" s="90">
        <v>1417.2333333333333</v>
      </c>
      <c r="I34" s="90">
        <v>11337.866666666667</v>
      </c>
      <c r="J34" s="85">
        <v>0</v>
      </c>
      <c r="K34" s="90">
        <v>19557.82</v>
      </c>
    </row>
    <row r="35" spans="1:12" s="228" customFormat="1" x14ac:dyDescent="0.3">
      <c r="A35" s="370" t="s">
        <v>7299</v>
      </c>
      <c r="B35" s="582" t="s">
        <v>7300</v>
      </c>
      <c r="C35" s="85">
        <v>8503.4</v>
      </c>
      <c r="D35" s="90">
        <v>1380.5</v>
      </c>
      <c r="E35" s="90">
        <v>0</v>
      </c>
      <c r="F35" s="90">
        <v>9883.9</v>
      </c>
      <c r="G35" s="90">
        <v>6802.7199999999993</v>
      </c>
      <c r="H35" s="90">
        <v>1417.2333333333333</v>
      </c>
      <c r="I35" s="90">
        <v>11337.866666666667</v>
      </c>
      <c r="J35" s="85">
        <v>0</v>
      </c>
      <c r="K35" s="90">
        <v>19557.82</v>
      </c>
    </row>
    <row r="36" spans="1:12" s="228" customFormat="1" x14ac:dyDescent="0.3">
      <c r="A36" s="484" t="s">
        <v>7278</v>
      </c>
      <c r="B36" s="582" t="s">
        <v>6764</v>
      </c>
      <c r="C36" s="85">
        <v>14066.15</v>
      </c>
      <c r="D36" s="90">
        <v>1380.5</v>
      </c>
      <c r="E36" s="90">
        <v>0</v>
      </c>
      <c r="F36" s="90">
        <v>15446.65</v>
      </c>
      <c r="G36" s="90">
        <v>11252.92</v>
      </c>
      <c r="H36" s="90">
        <v>2344.3583333333336</v>
      </c>
      <c r="I36" s="90">
        <v>18754.866666666669</v>
      </c>
      <c r="J36" s="85">
        <v>0</v>
      </c>
      <c r="K36" s="90">
        <v>32352.145000000004</v>
      </c>
    </row>
    <row r="37" spans="1:12" s="228" customFormat="1" x14ac:dyDescent="0.3">
      <c r="A37" s="484" t="s">
        <v>7279</v>
      </c>
      <c r="B37" s="582" t="s">
        <v>6994</v>
      </c>
      <c r="C37" s="85">
        <v>9620.25</v>
      </c>
      <c r="D37" s="90">
        <v>1380.5</v>
      </c>
      <c r="E37" s="90">
        <v>0</v>
      </c>
      <c r="F37" s="90">
        <v>11000.75</v>
      </c>
      <c r="G37" s="90">
        <v>7696.2000000000007</v>
      </c>
      <c r="H37" s="90">
        <v>1603.375</v>
      </c>
      <c r="I37" s="90">
        <v>12827</v>
      </c>
      <c r="J37" s="85">
        <v>0</v>
      </c>
      <c r="K37" s="90">
        <v>22126.575000000001</v>
      </c>
    </row>
    <row r="38" spans="1:12" s="228" customFormat="1" x14ac:dyDescent="0.3">
      <c r="A38" s="484" t="s">
        <v>7281</v>
      </c>
      <c r="B38" s="582" t="s">
        <v>7253</v>
      </c>
      <c r="C38" s="85">
        <v>9620.25</v>
      </c>
      <c r="D38" s="90">
        <v>1380.5</v>
      </c>
      <c r="E38" s="90">
        <v>0</v>
      </c>
      <c r="F38" s="90">
        <v>11000.75</v>
      </c>
      <c r="G38" s="90">
        <v>7696.2000000000007</v>
      </c>
      <c r="H38" s="90">
        <v>1603.375</v>
      </c>
      <c r="I38" s="90">
        <v>12827</v>
      </c>
      <c r="J38" s="85">
        <v>0</v>
      </c>
      <c r="K38" s="90">
        <v>22126.575000000001</v>
      </c>
    </row>
    <row r="39" spans="1:12" s="228" customFormat="1" x14ac:dyDescent="0.3">
      <c r="A39" s="484" t="s">
        <v>7301</v>
      </c>
      <c r="B39" s="592" t="s">
        <v>7125</v>
      </c>
      <c r="C39" s="85">
        <v>20067.75</v>
      </c>
      <c r="D39" s="90">
        <v>1380.5</v>
      </c>
      <c r="E39" s="90">
        <v>0</v>
      </c>
      <c r="F39" s="90">
        <v>21448.25</v>
      </c>
      <c r="G39" s="90">
        <v>16054.199999999999</v>
      </c>
      <c r="H39" s="90">
        <v>3344.625</v>
      </c>
      <c r="I39" s="90">
        <v>26757</v>
      </c>
      <c r="J39" s="85">
        <v>0</v>
      </c>
      <c r="K39" s="90">
        <v>46155.824999999997</v>
      </c>
    </row>
    <row r="40" spans="1:12" s="228" customFormat="1" x14ac:dyDescent="0.3">
      <c r="A40" s="484" t="s">
        <v>7302</v>
      </c>
      <c r="B40" s="592" t="s">
        <v>7142</v>
      </c>
      <c r="C40" s="85">
        <v>22505.35</v>
      </c>
      <c r="D40" s="90">
        <v>1380.5</v>
      </c>
      <c r="E40" s="90">
        <v>0</v>
      </c>
      <c r="F40" s="90">
        <v>23885.85</v>
      </c>
      <c r="G40" s="90">
        <v>18004.28</v>
      </c>
      <c r="H40" s="90">
        <v>3750.8916666666664</v>
      </c>
      <c r="I40" s="90">
        <v>30007.133333333331</v>
      </c>
      <c r="J40" s="85">
        <v>0</v>
      </c>
      <c r="K40" s="90">
        <v>51762.304999999993</v>
      </c>
    </row>
    <row r="41" spans="1:12" s="228" customFormat="1" x14ac:dyDescent="0.3">
      <c r="A41" s="484" t="s">
        <v>7303</v>
      </c>
      <c r="B41" s="592" t="s">
        <v>7144</v>
      </c>
      <c r="C41" s="85">
        <v>25220.95</v>
      </c>
      <c r="D41" s="90">
        <v>1380.5</v>
      </c>
      <c r="E41" s="90">
        <v>0</v>
      </c>
      <c r="F41" s="90">
        <v>26601.45</v>
      </c>
      <c r="G41" s="90">
        <v>20176.760000000002</v>
      </c>
      <c r="H41" s="90">
        <v>4203.4916666666668</v>
      </c>
      <c r="I41" s="90">
        <v>33627.933333333334</v>
      </c>
      <c r="J41" s="85">
        <v>0</v>
      </c>
      <c r="K41" s="90">
        <v>58008.185000000005</v>
      </c>
    </row>
    <row r="42" spans="1:12" s="228" customFormat="1" x14ac:dyDescent="0.3">
      <c r="A42" s="484" t="s">
        <v>7304</v>
      </c>
      <c r="B42" s="592" t="s">
        <v>7123</v>
      </c>
      <c r="C42" s="85">
        <v>29147.85</v>
      </c>
      <c r="D42" s="90">
        <v>1380.5</v>
      </c>
      <c r="E42" s="90">
        <v>0</v>
      </c>
      <c r="F42" s="90">
        <v>30528.35</v>
      </c>
      <c r="G42" s="90">
        <v>23318.28</v>
      </c>
      <c r="H42" s="90">
        <v>4857.9749999999995</v>
      </c>
      <c r="I42" s="90">
        <v>38863.799999999996</v>
      </c>
      <c r="J42" s="85">
        <v>0</v>
      </c>
      <c r="K42" s="90">
        <v>67040.054999999993</v>
      </c>
    </row>
    <row r="43" spans="1:12" s="228" customFormat="1" x14ac:dyDescent="0.3">
      <c r="A43" s="484" t="s">
        <v>7305</v>
      </c>
      <c r="B43" s="592" t="s">
        <v>7306</v>
      </c>
      <c r="C43" s="85">
        <v>34502.400000000001</v>
      </c>
      <c r="D43" s="90">
        <v>1380.5</v>
      </c>
      <c r="E43" s="90">
        <v>0</v>
      </c>
      <c r="F43" s="90">
        <v>35882.9</v>
      </c>
      <c r="G43" s="90">
        <v>27601.920000000006</v>
      </c>
      <c r="H43" s="90">
        <v>5750.4000000000005</v>
      </c>
      <c r="I43" s="90">
        <v>46003.200000000004</v>
      </c>
      <c r="J43" s="85">
        <v>0</v>
      </c>
      <c r="K43" s="90">
        <v>79355.520000000019</v>
      </c>
    </row>
    <row r="44" spans="1:12" s="228" customFormat="1" x14ac:dyDescent="0.3">
      <c r="A44" s="484" t="s">
        <v>7307</v>
      </c>
      <c r="B44" s="582" t="s">
        <v>7308</v>
      </c>
      <c r="C44" s="85">
        <v>145.82499999999999</v>
      </c>
      <c r="D44" s="90">
        <v>9</v>
      </c>
      <c r="E44" s="90">
        <v>0</v>
      </c>
      <c r="F44" s="90">
        <v>154.82499999999999</v>
      </c>
      <c r="G44" s="90">
        <v>466.64</v>
      </c>
      <c r="H44" s="90">
        <v>24.304166666666664</v>
      </c>
      <c r="I44" s="90">
        <v>194.43333333333331</v>
      </c>
      <c r="J44" s="90">
        <v>5</v>
      </c>
      <c r="K44" s="90">
        <v>690.37749999999994</v>
      </c>
      <c r="L44" s="228" t="s">
        <v>5348</v>
      </c>
    </row>
    <row r="45" spans="1:12" s="228" customFormat="1" x14ac:dyDescent="0.3">
      <c r="A45" s="315"/>
      <c r="B45" s="595"/>
      <c r="C45" s="596"/>
      <c r="D45" s="596"/>
      <c r="E45" s="596"/>
      <c r="F45" s="596"/>
      <c r="G45" s="423"/>
      <c r="H45" s="423"/>
      <c r="I45" s="423"/>
    </row>
    <row r="46" spans="1:12" s="228" customFormat="1" x14ac:dyDescent="0.3">
      <c r="A46" s="226" t="s">
        <v>7261</v>
      </c>
      <c r="B46" s="315"/>
      <c r="C46" s="596"/>
      <c r="D46" s="597"/>
      <c r="E46" s="596"/>
      <c r="F46" s="597"/>
      <c r="G46" s="423"/>
      <c r="H46" s="423"/>
      <c r="I46" s="423"/>
    </row>
    <row r="48" spans="1:12" x14ac:dyDescent="0.3">
      <c r="A48" s="478" t="s">
        <v>7134</v>
      </c>
    </row>
    <row r="49" spans="1:2" x14ac:dyDescent="0.3">
      <c r="A49" s="69" t="s">
        <v>4311</v>
      </c>
      <c r="B49" s="497" t="s">
        <v>3311</v>
      </c>
    </row>
    <row r="50" spans="1:2" x14ac:dyDescent="0.3">
      <c r="A50" s="483" t="s">
        <v>4303</v>
      </c>
      <c r="B50" s="123" t="s">
        <v>7135</v>
      </c>
    </row>
  </sheetData>
  <mergeCells count="15">
    <mergeCell ref="A19:A20"/>
    <mergeCell ref="B19:B20"/>
    <mergeCell ref="C19:F19"/>
    <mergeCell ref="G19:K19"/>
    <mergeCell ref="A2:L2"/>
    <mergeCell ref="A3:L3"/>
    <mergeCell ref="A4:L4"/>
    <mergeCell ref="A5:L5"/>
    <mergeCell ref="A6:L6"/>
    <mergeCell ref="A8:C8"/>
    <mergeCell ref="A9:A10"/>
    <mergeCell ref="B9:B10"/>
    <mergeCell ref="C9:F9"/>
    <mergeCell ref="G9:K9"/>
    <mergeCell ref="A18:C18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6626-AD29-4430-A551-A2898C21B0CC}">
  <dimension ref="A1:FI47"/>
  <sheetViews>
    <sheetView showGridLines="0" zoomScale="90" zoomScaleNormal="90" workbookViewId="0">
      <selection activeCell="A4" sqref="A4:G4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423" customWidth="1"/>
    <col min="4" max="4" width="28.6640625" style="423" customWidth="1"/>
    <col min="5" max="6" width="20.6640625" style="423" customWidth="1"/>
    <col min="7" max="7" width="1.88671875" style="226" customWidth="1"/>
    <col min="8" max="165" width="11.44140625" style="226"/>
    <col min="166" max="16384" width="11.44140625" style="411"/>
  </cols>
  <sheetData>
    <row r="1" spans="1:7" x14ac:dyDescent="0.3">
      <c r="A1" s="360"/>
      <c r="B1" s="360"/>
      <c r="C1" s="422"/>
      <c r="D1" s="422"/>
      <c r="E1" s="422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48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360"/>
      <c r="C7" s="426"/>
      <c r="D7" s="426"/>
      <c r="E7" s="426"/>
    </row>
    <row r="8" spans="1:7" ht="13.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x14ac:dyDescent="0.3">
      <c r="A9" s="758"/>
      <c r="B9" s="758"/>
      <c r="C9" s="759"/>
      <c r="D9" s="759"/>
      <c r="E9" s="759" t="s">
        <v>4295</v>
      </c>
      <c r="F9" s="759" t="s">
        <v>4296</v>
      </c>
    </row>
    <row r="10" spans="1:7" x14ac:dyDescent="0.3">
      <c r="A10" s="758"/>
      <c r="B10" s="758"/>
      <c r="C10" s="759"/>
      <c r="D10" s="759"/>
      <c r="E10" s="759"/>
      <c r="F10" s="759"/>
    </row>
    <row r="12" spans="1:7" x14ac:dyDescent="0.3">
      <c r="A12" s="660" t="s">
        <v>4232</v>
      </c>
      <c r="B12" s="660" t="s">
        <v>4232</v>
      </c>
      <c r="C12" s="505"/>
      <c r="D12" s="381"/>
      <c r="E12" s="381"/>
      <c r="F12" s="381"/>
    </row>
    <row r="13" spans="1:7" s="379" customFormat="1" ht="20.100000000000001" customHeight="1" x14ac:dyDescent="0.3">
      <c r="A13" s="241" t="s">
        <v>7310</v>
      </c>
      <c r="B13" s="241" t="s">
        <v>7160</v>
      </c>
      <c r="C13" s="581">
        <v>1</v>
      </c>
      <c r="D13" s="581">
        <v>0</v>
      </c>
      <c r="E13" s="78">
        <v>75422.899999999994</v>
      </c>
      <c r="F13" s="78">
        <v>75422.899999999994</v>
      </c>
      <c r="G13" s="373"/>
    </row>
    <row r="14" spans="1:7" s="379" customFormat="1" ht="20.100000000000001" customHeight="1" x14ac:dyDescent="0.3">
      <c r="A14" s="449" t="s">
        <v>7311</v>
      </c>
      <c r="B14" s="449" t="s">
        <v>5696</v>
      </c>
      <c r="C14" s="598">
        <v>3</v>
      </c>
      <c r="D14" s="598">
        <v>0</v>
      </c>
      <c r="E14" s="78">
        <v>56575.15</v>
      </c>
      <c r="F14" s="78">
        <v>56575.15</v>
      </c>
      <c r="G14" s="373"/>
    </row>
    <row r="15" spans="1:7" s="379" customFormat="1" ht="20.100000000000001" customHeight="1" x14ac:dyDescent="0.3">
      <c r="A15" s="449" t="s">
        <v>7312</v>
      </c>
      <c r="B15" s="449" t="s">
        <v>4331</v>
      </c>
      <c r="C15" s="598">
        <v>6</v>
      </c>
      <c r="D15" s="598">
        <v>0</v>
      </c>
      <c r="E15" s="78">
        <v>29157.3</v>
      </c>
      <c r="F15" s="78">
        <v>29157.3</v>
      </c>
      <c r="G15" s="373"/>
    </row>
    <row r="16" spans="1:7" s="379" customFormat="1" x14ac:dyDescent="0.3">
      <c r="A16" s="449"/>
      <c r="B16" s="39" t="s">
        <v>4299</v>
      </c>
      <c r="C16" s="46">
        <f>SUM(C13:C15)</f>
        <v>10</v>
      </c>
      <c r="D16" s="46">
        <v>0</v>
      </c>
      <c r="E16" s="378"/>
      <c r="F16" s="378"/>
      <c r="G16" s="373"/>
    </row>
    <row r="17" spans="1:7" s="379" customFormat="1" ht="16.95" customHeight="1" x14ac:dyDescent="0.3">
      <c r="A17" s="380"/>
      <c r="B17" s="380"/>
      <c r="C17" s="381"/>
      <c r="D17" s="381"/>
      <c r="E17" s="381"/>
      <c r="F17" s="381"/>
      <c r="G17" s="373"/>
    </row>
    <row r="18" spans="1:7" s="379" customFormat="1" x14ac:dyDescent="0.3">
      <c r="A18" s="660" t="s">
        <v>4233</v>
      </c>
      <c r="B18" s="660" t="s">
        <v>4233</v>
      </c>
      <c r="C18" s="381"/>
      <c r="D18" s="381"/>
      <c r="E18" s="381"/>
      <c r="F18" s="381"/>
      <c r="G18" s="373"/>
    </row>
    <row r="19" spans="1:7" ht="19.95" customHeight="1" x14ac:dyDescent="0.3">
      <c r="A19" s="370" t="s">
        <v>7313</v>
      </c>
      <c r="B19" s="370" t="s">
        <v>7125</v>
      </c>
      <c r="C19" s="599">
        <v>12</v>
      </c>
      <c r="D19" s="599">
        <v>0</v>
      </c>
      <c r="E19" s="85">
        <v>20067.75</v>
      </c>
      <c r="F19" s="85">
        <v>20067.75</v>
      </c>
    </row>
    <row r="20" spans="1:7" ht="19.95" customHeight="1" x14ac:dyDescent="0.3">
      <c r="A20" s="370" t="s">
        <v>7314</v>
      </c>
      <c r="B20" s="370" t="s">
        <v>4333</v>
      </c>
      <c r="C20" s="599">
        <v>4</v>
      </c>
      <c r="D20" s="599">
        <v>0</v>
      </c>
      <c r="E20" s="85">
        <v>17880.400000000001</v>
      </c>
      <c r="F20" s="85">
        <v>17880.400000000001</v>
      </c>
    </row>
    <row r="21" spans="1:7" ht="19.95" customHeight="1" x14ac:dyDescent="0.3">
      <c r="A21" s="370" t="s">
        <v>7315</v>
      </c>
      <c r="B21" s="370" t="s">
        <v>5190</v>
      </c>
      <c r="C21" s="599">
        <v>2</v>
      </c>
      <c r="D21" s="599">
        <v>0</v>
      </c>
      <c r="E21" s="85">
        <v>11178.95</v>
      </c>
      <c r="F21" s="85">
        <v>11178.95</v>
      </c>
    </row>
    <row r="22" spans="1:7" ht="19.95" customHeight="1" x14ac:dyDescent="0.3">
      <c r="A22" s="370" t="s">
        <v>7316</v>
      </c>
      <c r="B22" s="370" t="s">
        <v>7317</v>
      </c>
      <c r="C22" s="599">
        <v>1</v>
      </c>
      <c r="D22" s="599">
        <v>0</v>
      </c>
      <c r="E22" s="85">
        <v>9620.25</v>
      </c>
      <c r="F22" s="85">
        <v>9620.25</v>
      </c>
    </row>
    <row r="23" spans="1:7" ht="19.95" customHeight="1" x14ac:dyDescent="0.3">
      <c r="A23" s="370" t="s">
        <v>7318</v>
      </c>
      <c r="B23" s="370" t="s">
        <v>6984</v>
      </c>
      <c r="C23" s="599">
        <v>1</v>
      </c>
      <c r="D23" s="599">
        <v>0</v>
      </c>
      <c r="E23" s="85">
        <v>9620.25</v>
      </c>
      <c r="F23" s="85">
        <v>9620.25</v>
      </c>
    </row>
    <row r="24" spans="1:7" ht="19.95" customHeight="1" x14ac:dyDescent="0.3">
      <c r="A24" s="370" t="s">
        <v>7319</v>
      </c>
      <c r="B24" s="370" t="s">
        <v>6885</v>
      </c>
      <c r="C24" s="599">
        <v>4</v>
      </c>
      <c r="D24" s="599">
        <v>0</v>
      </c>
      <c r="E24" s="85">
        <v>9359.9</v>
      </c>
      <c r="F24" s="85">
        <v>9359.9</v>
      </c>
    </row>
    <row r="25" spans="1:7" ht="19.95" customHeight="1" x14ac:dyDescent="0.3">
      <c r="A25" s="370" t="s">
        <v>7320</v>
      </c>
      <c r="B25" s="370" t="s">
        <v>7294</v>
      </c>
      <c r="C25" s="599">
        <v>1</v>
      </c>
      <c r="D25" s="599">
        <v>0</v>
      </c>
      <c r="E25" s="85">
        <v>8557.7000000000007</v>
      </c>
      <c r="F25" s="85">
        <v>8557.7000000000007</v>
      </c>
    </row>
    <row r="26" spans="1:7" ht="19.95" customHeight="1" x14ac:dyDescent="0.3">
      <c r="A26" s="370" t="s">
        <v>7321</v>
      </c>
      <c r="B26" s="370" t="s">
        <v>6892</v>
      </c>
      <c r="C26" s="599">
        <v>6</v>
      </c>
      <c r="D26" s="599">
        <v>0</v>
      </c>
      <c r="E26" s="85">
        <v>9092.7000000000007</v>
      </c>
      <c r="F26" s="85">
        <v>9092.7000000000007</v>
      </c>
    </row>
    <row r="27" spans="1:7" ht="19.95" customHeight="1" x14ac:dyDescent="0.3">
      <c r="A27" s="374" t="s">
        <v>7322</v>
      </c>
      <c r="B27" s="370" t="s">
        <v>7300</v>
      </c>
      <c r="C27" s="599">
        <v>12</v>
      </c>
      <c r="D27" s="599">
        <v>0</v>
      </c>
      <c r="E27" s="85">
        <v>8503.4</v>
      </c>
      <c r="F27" s="85">
        <v>8503.4</v>
      </c>
    </row>
    <row r="28" spans="1:7" ht="19.95" customHeight="1" x14ac:dyDescent="0.3">
      <c r="A28" s="286"/>
      <c r="B28" s="433" t="s">
        <v>4302</v>
      </c>
      <c r="C28" s="173">
        <f>SUM(C19:C27)</f>
        <v>43</v>
      </c>
      <c r="D28" s="173">
        <v>0</v>
      </c>
      <c r="E28" s="378"/>
      <c r="F28" s="378"/>
    </row>
    <row r="29" spans="1:7" x14ac:dyDescent="0.3">
      <c r="A29" s="437"/>
      <c r="B29" s="504"/>
      <c r="C29" s="378"/>
      <c r="D29" s="378"/>
      <c r="E29" s="378"/>
      <c r="F29" s="378"/>
    </row>
    <row r="30" spans="1:7" x14ac:dyDescent="0.3">
      <c r="A30" s="760" t="s">
        <v>4234</v>
      </c>
      <c r="B30" s="660" t="s">
        <v>4233</v>
      </c>
      <c r="C30" s="439"/>
      <c r="D30" s="439"/>
      <c r="E30" s="381"/>
      <c r="F30" s="381"/>
    </row>
    <row r="31" spans="1:7" x14ac:dyDescent="0.3">
      <c r="A31" s="374" t="s">
        <v>7323</v>
      </c>
      <c r="B31" s="370" t="s">
        <v>7324</v>
      </c>
      <c r="C31" s="599"/>
      <c r="D31" s="599">
        <f>2636*12</f>
        <v>31632</v>
      </c>
      <c r="E31" s="85">
        <v>145.83000000000001</v>
      </c>
      <c r="F31" s="85">
        <v>145.83000000000001</v>
      </c>
      <c r="G31" s="424" t="s">
        <v>5348</v>
      </c>
    </row>
    <row r="32" spans="1:7" ht="19.95" customHeight="1" x14ac:dyDescent="0.3">
      <c r="A32" s="286"/>
      <c r="B32" s="39" t="s">
        <v>4304</v>
      </c>
      <c r="C32" s="46">
        <f>SUM(C31:C31)</f>
        <v>0</v>
      </c>
      <c r="D32" s="46">
        <f>SUM(D31:D31)</f>
        <v>31632</v>
      </c>
      <c r="E32" s="378"/>
      <c r="F32" s="378"/>
    </row>
    <row r="33" spans="1:6" x14ac:dyDescent="0.3">
      <c r="A33" s="286"/>
      <c r="B33" s="442"/>
      <c r="C33" s="443"/>
      <c r="D33" s="47"/>
      <c r="E33" s="47"/>
      <c r="F33" s="444"/>
    </row>
    <row r="34" spans="1:6" s="286" customFormat="1" x14ac:dyDescent="0.3">
      <c r="B34" s="446" t="s">
        <v>4235</v>
      </c>
      <c r="C34" s="447">
        <f>SUM(C28,C16,C32)</f>
        <v>53</v>
      </c>
      <c r="D34" s="447">
        <f>SUM(D28,D16,D32)</f>
        <v>31632</v>
      </c>
      <c r="E34" s="47"/>
      <c r="F34" s="444"/>
    </row>
    <row r="35" spans="1:6" s="286" customFormat="1" x14ac:dyDescent="0.3">
      <c r="B35" s="442"/>
      <c r="C35" s="443"/>
      <c r="D35" s="47"/>
      <c r="E35" s="47"/>
      <c r="F35" s="444"/>
    </row>
    <row r="36" spans="1:6" s="286" customFormat="1" x14ac:dyDescent="0.3">
      <c r="A36" s="50"/>
      <c r="B36" s="50"/>
      <c r="C36" s="287"/>
      <c r="D36" s="287"/>
      <c r="E36" s="287"/>
      <c r="F36" s="444"/>
    </row>
    <row r="37" spans="1:6" s="286" customFormat="1" x14ac:dyDescent="0.3">
      <c r="A37" s="380"/>
      <c r="B37" s="380"/>
      <c r="C37" s="381"/>
      <c r="D37" s="381"/>
      <c r="E37" s="381"/>
      <c r="F37" s="381"/>
    </row>
    <row r="38" spans="1:6" x14ac:dyDescent="0.3">
      <c r="A38" s="761" t="s">
        <v>4231</v>
      </c>
      <c r="B38" s="775"/>
      <c r="C38" s="381"/>
      <c r="D38" s="381"/>
      <c r="E38" s="381"/>
      <c r="F38" s="381"/>
    </row>
    <row r="39" spans="1:6" x14ac:dyDescent="0.3">
      <c r="A39" s="760" t="s">
        <v>4305</v>
      </c>
      <c r="B39" s="660"/>
      <c r="C39" s="381"/>
      <c r="D39" s="381"/>
      <c r="E39" s="381"/>
      <c r="F39" s="381"/>
    </row>
    <row r="40" spans="1:6" x14ac:dyDescent="0.3">
      <c r="A40" s="208" t="s">
        <v>4303</v>
      </c>
      <c r="B40" s="600" t="s">
        <v>4303</v>
      </c>
      <c r="C40" s="440">
        <v>0</v>
      </c>
      <c r="D40" s="440">
        <v>0</v>
      </c>
      <c r="E40" s="441">
        <v>0</v>
      </c>
      <c r="F40" s="441">
        <v>0</v>
      </c>
    </row>
    <row r="41" spans="1:6" ht="20.100000000000001" customHeight="1" x14ac:dyDescent="0.3">
      <c r="A41" s="286"/>
      <c r="B41" s="39" t="s">
        <v>4306</v>
      </c>
      <c r="C41" s="46">
        <f>SUM(C40)</f>
        <v>0</v>
      </c>
      <c r="D41" s="46">
        <v>0</v>
      </c>
      <c r="E41" s="378"/>
      <c r="F41" s="378"/>
    </row>
    <row r="42" spans="1:6" x14ac:dyDescent="0.3">
      <c r="A42" s="380"/>
      <c r="B42" s="380"/>
      <c r="C42" s="381"/>
      <c r="D42" s="381"/>
      <c r="E42" s="381"/>
      <c r="F42" s="381"/>
    </row>
    <row r="43" spans="1:6" x14ac:dyDescent="0.3">
      <c r="A43" s="774" t="s">
        <v>4237</v>
      </c>
      <c r="B43" s="757"/>
      <c r="C43" s="381"/>
      <c r="D43" s="381"/>
      <c r="E43" s="381"/>
      <c r="F43" s="381"/>
    </row>
    <row r="44" spans="1:6" x14ac:dyDescent="0.3">
      <c r="A44" s="208" t="s">
        <v>4303</v>
      </c>
      <c r="B44" s="600" t="s">
        <v>4303</v>
      </c>
      <c r="C44" s="440">
        <v>0</v>
      </c>
      <c r="D44" s="440">
        <v>0</v>
      </c>
      <c r="E44" s="441">
        <v>0</v>
      </c>
      <c r="F44" s="441">
        <v>0</v>
      </c>
    </row>
    <row r="45" spans="1:6" ht="20.100000000000001" customHeight="1" x14ac:dyDescent="0.3">
      <c r="A45" s="286"/>
      <c r="B45" s="450" t="s">
        <v>4307</v>
      </c>
      <c r="C45" s="46">
        <f>SUM(C44)</f>
        <v>0</v>
      </c>
      <c r="D45" s="46">
        <v>0</v>
      </c>
      <c r="E45" s="378"/>
      <c r="F45" s="378"/>
    </row>
    <row r="47" spans="1:6" x14ac:dyDescent="0.25">
      <c r="A47" s="61" t="s">
        <v>7261</v>
      </c>
    </row>
  </sheetData>
  <mergeCells count="18">
    <mergeCell ref="A39:B39"/>
    <mergeCell ref="A43:B43"/>
    <mergeCell ref="E9:E10"/>
    <mergeCell ref="F9:F10"/>
    <mergeCell ref="A12:B12"/>
    <mergeCell ref="A18:B18"/>
    <mergeCell ref="A30:B30"/>
    <mergeCell ref="A38:B38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A230F-8C9B-4C5B-B887-CAF669974F3F}">
  <dimension ref="A2:L34"/>
  <sheetViews>
    <sheetView showGridLines="0" topLeftCell="A2" zoomScale="80" zoomScaleNormal="80" workbookViewId="0">
      <selection activeCell="G25" sqref="G25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4.109375" style="61" bestFit="1" customWidth="1"/>
    <col min="3" max="3" width="10.6640625" style="212" customWidth="1"/>
    <col min="4" max="6" width="13.6640625" style="212" customWidth="1"/>
    <col min="7" max="9" width="11.6640625" style="212" customWidth="1"/>
    <col min="10" max="10" width="9.6640625" style="61" customWidth="1"/>
    <col min="11" max="11" width="11.6640625" style="61" customWidth="1"/>
    <col min="12" max="12" width="2" style="61" bestFit="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2"/>
    </row>
    <row r="3" spans="1:12" s="63" customFormat="1" ht="15.75" customHeight="1" x14ac:dyDescent="0.25">
      <c r="A3" s="669" t="s">
        <v>48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4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4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4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5"/>
    </row>
    <row r="7" spans="1:12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  <c r="L7" s="67"/>
    </row>
    <row r="8" spans="1:12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  <c r="L8" s="67"/>
    </row>
    <row r="9" spans="1:12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  <c r="L9" s="67"/>
    </row>
    <row r="10" spans="1:12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  <c r="L10" s="67"/>
    </row>
    <row r="11" spans="1:12" s="63" customFormat="1" x14ac:dyDescent="0.25">
      <c r="A11" s="42" t="s">
        <v>7310</v>
      </c>
      <c r="B11" s="42" t="s">
        <v>7160</v>
      </c>
      <c r="C11" s="78">
        <v>75422.899999999994</v>
      </c>
      <c r="D11" s="72">
        <v>0</v>
      </c>
      <c r="E11" s="72">
        <v>0</v>
      </c>
      <c r="F11" s="77">
        <v>75422.899999999994</v>
      </c>
      <c r="G11" s="77">
        <v>25140.966666666664</v>
      </c>
      <c r="H11" s="77">
        <v>0</v>
      </c>
      <c r="I11" s="77">
        <v>100563.86666666665</v>
      </c>
      <c r="J11" s="77">
        <v>0</v>
      </c>
      <c r="K11" s="77">
        <v>125704.83333333331</v>
      </c>
      <c r="L11" s="67"/>
    </row>
    <row r="12" spans="1:12" s="63" customFormat="1" x14ac:dyDescent="0.25">
      <c r="A12" s="42" t="s">
        <v>7311</v>
      </c>
      <c r="B12" s="42" t="s">
        <v>5696</v>
      </c>
      <c r="C12" s="78">
        <v>56575.15</v>
      </c>
      <c r="D12" s="72">
        <v>0</v>
      </c>
      <c r="E12" s="72">
        <v>0</v>
      </c>
      <c r="F12" s="77">
        <v>56575.15</v>
      </c>
      <c r="G12" s="77">
        <v>18858.383333333335</v>
      </c>
      <c r="H12" s="77">
        <v>0</v>
      </c>
      <c r="I12" s="77">
        <v>75433.53333333334</v>
      </c>
      <c r="J12" s="77">
        <v>0</v>
      </c>
      <c r="K12" s="77">
        <v>94291.916666666672</v>
      </c>
      <c r="L12" s="67"/>
    </row>
    <row r="13" spans="1:12" s="63" customFormat="1" x14ac:dyDescent="0.25">
      <c r="A13" s="42" t="s">
        <v>7312</v>
      </c>
      <c r="B13" s="42" t="s">
        <v>4331</v>
      </c>
      <c r="C13" s="78">
        <v>29157.3</v>
      </c>
      <c r="D13" s="72">
        <v>0</v>
      </c>
      <c r="E13" s="72">
        <v>0</v>
      </c>
      <c r="F13" s="77">
        <v>29157.3</v>
      </c>
      <c r="G13" s="77">
        <v>9719.1</v>
      </c>
      <c r="H13" s="77">
        <v>0</v>
      </c>
      <c r="I13" s="77">
        <v>38876.400000000001</v>
      </c>
      <c r="J13" s="77">
        <v>0</v>
      </c>
      <c r="K13" s="77">
        <v>48595.5</v>
      </c>
      <c r="L13" s="67"/>
    </row>
    <row r="14" spans="1:12" s="63" customFormat="1" x14ac:dyDescent="0.25">
      <c r="A14" s="73"/>
      <c r="B14" s="73"/>
      <c r="C14" s="217"/>
      <c r="D14" s="217"/>
      <c r="E14" s="217"/>
      <c r="F14" s="217"/>
      <c r="G14" s="217"/>
      <c r="H14" s="217"/>
      <c r="I14" s="217"/>
      <c r="J14" s="74"/>
      <c r="K14" s="75"/>
      <c r="L14" s="67"/>
    </row>
    <row r="15" spans="1:12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  <c r="L15" s="67"/>
    </row>
    <row r="16" spans="1:12" s="63" customFormat="1" x14ac:dyDescent="0.25">
      <c r="A16" s="671" t="s">
        <v>4324</v>
      </c>
      <c r="B16" s="671"/>
      <c r="C16" s="671"/>
      <c r="D16" s="214" t="s">
        <v>517</v>
      </c>
      <c r="E16" s="214" t="s">
        <v>517</v>
      </c>
      <c r="F16" s="214" t="s">
        <v>517</v>
      </c>
      <c r="G16" s="214" t="s">
        <v>517</v>
      </c>
      <c r="H16" s="214" t="s">
        <v>517</v>
      </c>
      <c r="I16" s="214" t="s">
        <v>517</v>
      </c>
      <c r="J16" s="76" t="s">
        <v>517</v>
      </c>
      <c r="K16" s="76" t="s">
        <v>517</v>
      </c>
      <c r="L16" s="67"/>
    </row>
    <row r="17" spans="1:12" s="63" customFormat="1" ht="12.75" customHeight="1" x14ac:dyDescent="0.25">
      <c r="A17" s="663" t="s">
        <v>4311</v>
      </c>
      <c r="B17" s="665" t="s">
        <v>4292</v>
      </c>
      <c r="C17" s="708" t="s">
        <v>4312</v>
      </c>
      <c r="D17" s="708" t="s">
        <v>4312</v>
      </c>
      <c r="E17" s="708" t="s">
        <v>4312</v>
      </c>
      <c r="F17" s="708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  <c r="L17" s="67"/>
    </row>
    <row r="18" spans="1:12" s="63" customFormat="1" ht="26.4" x14ac:dyDescent="0.25">
      <c r="A18" s="664" t="s">
        <v>4311</v>
      </c>
      <c r="B18" s="666" t="s">
        <v>4314</v>
      </c>
      <c r="C18" s="215" t="s">
        <v>4315</v>
      </c>
      <c r="D18" s="215" t="s">
        <v>4316</v>
      </c>
      <c r="E18" s="215" t="s">
        <v>4317</v>
      </c>
      <c r="F18" s="215" t="s">
        <v>4318</v>
      </c>
      <c r="G18" s="194" t="s">
        <v>4319</v>
      </c>
      <c r="H18" s="194" t="s">
        <v>4320</v>
      </c>
      <c r="I18" s="215" t="s">
        <v>4321</v>
      </c>
      <c r="J18" s="70" t="s">
        <v>4322</v>
      </c>
      <c r="K18" s="71" t="s">
        <v>4318</v>
      </c>
      <c r="L18" s="67"/>
    </row>
    <row r="19" spans="1:12" s="63" customFormat="1" x14ac:dyDescent="0.25">
      <c r="A19" s="89" t="s">
        <v>7313</v>
      </c>
      <c r="B19" s="89" t="s">
        <v>7125</v>
      </c>
      <c r="C19" s="85">
        <v>20067.75</v>
      </c>
      <c r="D19" s="90">
        <v>1380.5</v>
      </c>
      <c r="E19" s="90">
        <v>0</v>
      </c>
      <c r="F19" s="90">
        <v>21448.25</v>
      </c>
      <c r="G19" s="90">
        <v>16054.199999999999</v>
      </c>
      <c r="H19" s="90">
        <v>0</v>
      </c>
      <c r="I19" s="90">
        <v>26757</v>
      </c>
      <c r="J19" s="90">
        <v>0</v>
      </c>
      <c r="K19" s="90">
        <v>42811.199999999997</v>
      </c>
      <c r="L19" s="74"/>
    </row>
    <row r="20" spans="1:12" s="63" customFormat="1" x14ac:dyDescent="0.25">
      <c r="A20" s="89" t="s">
        <v>7314</v>
      </c>
      <c r="B20" s="89" t="s">
        <v>4333</v>
      </c>
      <c r="C20" s="85">
        <v>17880.400000000001</v>
      </c>
      <c r="D20" s="90">
        <v>1380.5</v>
      </c>
      <c r="E20" s="90">
        <v>0</v>
      </c>
      <c r="F20" s="90">
        <v>19260.900000000001</v>
      </c>
      <c r="G20" s="90">
        <v>14304.320000000003</v>
      </c>
      <c r="H20" s="90">
        <v>0</v>
      </c>
      <c r="I20" s="90">
        <v>23840.533333333336</v>
      </c>
      <c r="J20" s="90">
        <v>0</v>
      </c>
      <c r="K20" s="90">
        <v>38144.85333333334</v>
      </c>
      <c r="L20" s="74"/>
    </row>
    <row r="21" spans="1:12" s="63" customFormat="1" x14ac:dyDescent="0.25">
      <c r="A21" s="89" t="s">
        <v>7315</v>
      </c>
      <c r="B21" s="89" t="s">
        <v>5190</v>
      </c>
      <c r="C21" s="85">
        <v>11178.95</v>
      </c>
      <c r="D21" s="90">
        <v>1380.5</v>
      </c>
      <c r="E21" s="90">
        <v>0</v>
      </c>
      <c r="F21" s="90">
        <v>12559.45</v>
      </c>
      <c r="G21" s="90">
        <v>8943.1600000000017</v>
      </c>
      <c r="H21" s="90">
        <v>0</v>
      </c>
      <c r="I21" s="90">
        <v>14905.266666666668</v>
      </c>
      <c r="J21" s="90">
        <v>0</v>
      </c>
      <c r="K21" s="90">
        <v>23848.42666666667</v>
      </c>
      <c r="L21" s="74"/>
    </row>
    <row r="22" spans="1:12" s="63" customFormat="1" x14ac:dyDescent="0.25">
      <c r="A22" s="89" t="s">
        <v>7316</v>
      </c>
      <c r="B22" s="89" t="s">
        <v>7317</v>
      </c>
      <c r="C22" s="85">
        <v>9620.25</v>
      </c>
      <c r="D22" s="90">
        <v>1380.5</v>
      </c>
      <c r="E22" s="90">
        <v>0</v>
      </c>
      <c r="F22" s="90">
        <v>11000.75</v>
      </c>
      <c r="G22" s="90">
        <v>7696.2000000000007</v>
      </c>
      <c r="H22" s="90">
        <v>0</v>
      </c>
      <c r="I22" s="90">
        <v>12827</v>
      </c>
      <c r="J22" s="90">
        <v>0</v>
      </c>
      <c r="K22" s="90">
        <v>20523.2</v>
      </c>
      <c r="L22" s="74"/>
    </row>
    <row r="23" spans="1:12" s="63" customFormat="1" x14ac:dyDescent="0.25">
      <c r="A23" s="89" t="s">
        <v>7318</v>
      </c>
      <c r="B23" s="89" t="s">
        <v>6984</v>
      </c>
      <c r="C23" s="85">
        <v>9620.25</v>
      </c>
      <c r="D23" s="90">
        <v>1380.5</v>
      </c>
      <c r="E23" s="90">
        <v>0</v>
      </c>
      <c r="F23" s="90">
        <v>11000.75</v>
      </c>
      <c r="G23" s="90">
        <v>7696.2000000000007</v>
      </c>
      <c r="H23" s="90">
        <v>0</v>
      </c>
      <c r="I23" s="90">
        <v>12827</v>
      </c>
      <c r="J23" s="90">
        <v>0</v>
      </c>
      <c r="K23" s="90">
        <v>20523.2</v>
      </c>
      <c r="L23" s="74"/>
    </row>
    <row r="24" spans="1:12" s="63" customFormat="1" x14ac:dyDescent="0.25">
      <c r="A24" s="89" t="s">
        <v>7319</v>
      </c>
      <c r="B24" s="89" t="s">
        <v>6885</v>
      </c>
      <c r="C24" s="85">
        <v>9359.9</v>
      </c>
      <c r="D24" s="90">
        <v>1380.5</v>
      </c>
      <c r="E24" s="90">
        <v>0</v>
      </c>
      <c r="F24" s="90">
        <v>10740.4</v>
      </c>
      <c r="G24" s="90">
        <v>7487.92</v>
      </c>
      <c r="H24" s="90">
        <v>0</v>
      </c>
      <c r="I24" s="90">
        <v>12479.866666666667</v>
      </c>
      <c r="J24" s="90">
        <v>0</v>
      </c>
      <c r="K24" s="90">
        <v>19967.786666666667</v>
      </c>
      <c r="L24" s="74"/>
    </row>
    <row r="25" spans="1:12" s="63" customFormat="1" x14ac:dyDescent="0.25">
      <c r="A25" s="89" t="s">
        <v>7321</v>
      </c>
      <c r="B25" s="89" t="s">
        <v>6892</v>
      </c>
      <c r="C25" s="85">
        <v>9092.7000000000007</v>
      </c>
      <c r="D25" s="90">
        <v>1380.5</v>
      </c>
      <c r="E25" s="90">
        <v>0</v>
      </c>
      <c r="F25" s="90">
        <v>10473.200000000001</v>
      </c>
      <c r="G25" s="90">
        <v>7274.1600000000008</v>
      </c>
      <c r="H25" s="90">
        <v>0</v>
      </c>
      <c r="I25" s="90">
        <v>12123.600000000002</v>
      </c>
      <c r="J25" s="90">
        <v>0</v>
      </c>
      <c r="K25" s="90">
        <v>19397.760000000002</v>
      </c>
      <c r="L25" s="74"/>
    </row>
    <row r="26" spans="1:12" s="63" customFormat="1" x14ac:dyDescent="0.25">
      <c r="A26" s="89" t="s">
        <v>7320</v>
      </c>
      <c r="B26" s="89" t="s">
        <v>7294</v>
      </c>
      <c r="C26" s="85">
        <v>8557.7000000000007</v>
      </c>
      <c r="D26" s="90">
        <v>1380.5</v>
      </c>
      <c r="E26" s="90">
        <v>0</v>
      </c>
      <c r="F26" s="90">
        <v>9938.2000000000007</v>
      </c>
      <c r="G26" s="90">
        <v>6846.1600000000017</v>
      </c>
      <c r="H26" s="90">
        <v>0</v>
      </c>
      <c r="I26" s="90">
        <v>11410.266666666668</v>
      </c>
      <c r="J26" s="90">
        <v>0</v>
      </c>
      <c r="K26" s="90">
        <v>18256.42666666667</v>
      </c>
      <c r="L26" s="74"/>
    </row>
    <row r="27" spans="1:12" s="63" customFormat="1" x14ac:dyDescent="0.25">
      <c r="A27" s="89" t="s">
        <v>7322</v>
      </c>
      <c r="B27" s="89" t="s">
        <v>7300</v>
      </c>
      <c r="C27" s="85">
        <v>8503.4</v>
      </c>
      <c r="D27" s="90">
        <v>1380.5</v>
      </c>
      <c r="E27" s="90">
        <v>0</v>
      </c>
      <c r="F27" s="90">
        <v>9883.9</v>
      </c>
      <c r="G27" s="90">
        <v>6802.7199999999993</v>
      </c>
      <c r="H27" s="90">
        <v>0</v>
      </c>
      <c r="I27" s="90">
        <v>11337.866666666667</v>
      </c>
      <c r="J27" s="90">
        <v>0</v>
      </c>
      <c r="K27" s="90">
        <v>18140.586666666666</v>
      </c>
      <c r="L27" s="74"/>
    </row>
    <row r="28" spans="1:12" s="63" customFormat="1" x14ac:dyDescent="0.25">
      <c r="A28" s="89" t="s">
        <v>7323</v>
      </c>
      <c r="B28" s="89" t="s">
        <v>7324</v>
      </c>
      <c r="C28" s="85">
        <v>145.83000000000001</v>
      </c>
      <c r="D28" s="90">
        <v>8.58</v>
      </c>
      <c r="E28" s="90">
        <v>0</v>
      </c>
      <c r="F28" s="90">
        <v>154.41000000000003</v>
      </c>
      <c r="G28" s="90">
        <v>116.66400000000002</v>
      </c>
      <c r="H28" s="90">
        <v>0</v>
      </c>
      <c r="I28" s="90">
        <v>194.44000000000003</v>
      </c>
      <c r="J28" s="90">
        <v>4.7699999999999996</v>
      </c>
      <c r="K28" s="90">
        <v>315.87400000000002</v>
      </c>
      <c r="L28" s="73" t="s">
        <v>5348</v>
      </c>
    </row>
    <row r="29" spans="1:12" s="63" customFormat="1" x14ac:dyDescent="0.25">
      <c r="A29" s="182"/>
      <c r="B29" s="601"/>
      <c r="C29" s="596"/>
      <c r="D29" s="596"/>
      <c r="E29" s="596"/>
      <c r="F29" s="596"/>
      <c r="G29" s="212"/>
      <c r="H29" s="212"/>
      <c r="I29" s="212"/>
    </row>
    <row r="30" spans="1:12" s="63" customFormat="1" x14ac:dyDescent="0.25">
      <c r="A30" s="182" t="s">
        <v>7325</v>
      </c>
      <c r="B30" s="182"/>
      <c r="C30" s="596"/>
      <c r="D30" s="597"/>
      <c r="E30" s="596"/>
      <c r="F30" s="597"/>
      <c r="G30" s="212"/>
      <c r="H30" s="212"/>
      <c r="I30" s="212"/>
    </row>
    <row r="31" spans="1:12" s="63" customFormat="1" x14ac:dyDescent="0.25">
      <c r="A31" s="182"/>
      <c r="B31" s="182"/>
      <c r="C31" s="229"/>
      <c r="D31" s="229"/>
      <c r="E31" s="212"/>
      <c r="F31" s="212"/>
      <c r="G31" s="212"/>
      <c r="H31" s="212"/>
      <c r="I31" s="212"/>
    </row>
    <row r="32" spans="1:12" s="63" customFormat="1" x14ac:dyDescent="0.25">
      <c r="A32" s="478" t="s">
        <v>7134</v>
      </c>
      <c r="B32" s="226"/>
      <c r="C32" s="212"/>
      <c r="D32" s="212"/>
      <c r="E32" s="212"/>
      <c r="F32" s="212"/>
      <c r="G32" s="212"/>
      <c r="H32" s="212"/>
      <c r="I32" s="212"/>
    </row>
    <row r="33" spans="1:12" s="63" customFormat="1" x14ac:dyDescent="0.25">
      <c r="A33" s="69" t="s">
        <v>4311</v>
      </c>
      <c r="B33" s="497" t="s">
        <v>3311</v>
      </c>
      <c r="C33" s="212"/>
      <c r="D33" s="212"/>
      <c r="E33" s="212"/>
      <c r="G33" s="212"/>
      <c r="H33" s="212"/>
      <c r="I33" s="212"/>
    </row>
    <row r="34" spans="1:12" s="63" customFormat="1" x14ac:dyDescent="0.25">
      <c r="A34" s="199" t="s">
        <v>4303</v>
      </c>
      <c r="B34" s="123" t="s">
        <v>7135</v>
      </c>
      <c r="C34" s="212"/>
      <c r="D34" s="212"/>
      <c r="E34" s="212"/>
      <c r="G34" s="212"/>
      <c r="H34" s="212"/>
      <c r="I34" s="212"/>
      <c r="J34" s="61"/>
      <c r="K34" s="61"/>
      <c r="L34" s="61"/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DCA79-5743-4DAD-A7B6-5F1D3F15B79F}">
  <dimension ref="A1:FQ51"/>
  <sheetViews>
    <sheetView showGridLines="0" zoomScale="80" zoomScaleNormal="80" workbookViewId="0">
      <selection activeCell="D13" sqref="D13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423" customWidth="1"/>
    <col min="4" max="4" width="28.6640625" style="423" customWidth="1"/>
    <col min="5" max="6" width="20.6640625" style="423" customWidth="1"/>
    <col min="7" max="7" width="1.88671875" style="226" customWidth="1"/>
    <col min="8" max="173" width="11.44140625" style="226"/>
    <col min="174" max="16384" width="11.44140625" style="411"/>
  </cols>
  <sheetData>
    <row r="1" spans="1:7" x14ac:dyDescent="0.3">
      <c r="A1" s="360"/>
      <c r="B1" s="360"/>
      <c r="C1" s="422"/>
      <c r="D1" s="422"/>
      <c r="E1" s="422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49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360"/>
      <c r="C7" s="426"/>
      <c r="D7" s="426"/>
      <c r="E7" s="426"/>
    </row>
    <row r="8" spans="1:7" ht="13.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x14ac:dyDescent="0.3">
      <c r="A9" s="758"/>
      <c r="B9" s="758"/>
      <c r="C9" s="759"/>
      <c r="D9" s="759"/>
      <c r="E9" s="759" t="s">
        <v>4295</v>
      </c>
      <c r="F9" s="759" t="s">
        <v>4296</v>
      </c>
    </row>
    <row r="10" spans="1:7" x14ac:dyDescent="0.3">
      <c r="A10" s="758"/>
      <c r="B10" s="758"/>
      <c r="C10" s="759"/>
      <c r="D10" s="759"/>
      <c r="E10" s="759"/>
      <c r="F10" s="759"/>
    </row>
    <row r="12" spans="1:7" x14ac:dyDescent="0.3">
      <c r="A12" s="660" t="s">
        <v>4232</v>
      </c>
      <c r="B12" s="660" t="s">
        <v>4232</v>
      </c>
      <c r="C12" s="505"/>
      <c r="D12" s="381"/>
      <c r="E12" s="381"/>
      <c r="F12" s="381"/>
    </row>
    <row r="13" spans="1:7" s="379" customFormat="1" x14ac:dyDescent="0.3">
      <c r="A13" s="370" t="s">
        <v>7326</v>
      </c>
      <c r="B13" s="370" t="s">
        <v>7160</v>
      </c>
      <c r="C13" s="599">
        <v>1</v>
      </c>
      <c r="D13" s="579">
        <v>0</v>
      </c>
      <c r="E13" s="85">
        <v>75422.899999999994</v>
      </c>
      <c r="F13" s="85">
        <v>75422.899999999994</v>
      </c>
      <c r="G13" s="373"/>
    </row>
    <row r="14" spans="1:7" s="379" customFormat="1" x14ac:dyDescent="0.3">
      <c r="A14" s="370" t="s">
        <v>7327</v>
      </c>
      <c r="B14" s="370" t="s">
        <v>5696</v>
      </c>
      <c r="C14" s="599">
        <v>3</v>
      </c>
      <c r="D14" s="579">
        <v>0</v>
      </c>
      <c r="E14" s="85">
        <v>56575.15</v>
      </c>
      <c r="F14" s="85">
        <v>56575.15</v>
      </c>
      <c r="G14" s="373"/>
    </row>
    <row r="15" spans="1:7" s="379" customFormat="1" x14ac:dyDescent="0.3">
      <c r="A15" s="374" t="s">
        <v>7328</v>
      </c>
      <c r="B15" s="374" t="s">
        <v>4414</v>
      </c>
      <c r="C15" s="579">
        <v>5</v>
      </c>
      <c r="D15" s="579">
        <v>0</v>
      </c>
      <c r="E15" s="85">
        <v>9359.9</v>
      </c>
      <c r="F15" s="85">
        <v>9359.9</v>
      </c>
      <c r="G15" s="373"/>
    </row>
    <row r="16" spans="1:7" s="379" customFormat="1" ht="18" customHeight="1" x14ac:dyDescent="0.3">
      <c r="A16" s="370" t="s">
        <v>7329</v>
      </c>
      <c r="B16" s="370" t="s">
        <v>7300</v>
      </c>
      <c r="C16" s="599">
        <v>1</v>
      </c>
      <c r="D16" s="579">
        <v>0</v>
      </c>
      <c r="E16" s="85">
        <v>8503.4</v>
      </c>
      <c r="F16" s="85">
        <v>8503.4</v>
      </c>
      <c r="G16" s="602"/>
    </row>
    <row r="17" spans="1:7" s="379" customFormat="1" x14ac:dyDescent="0.3">
      <c r="A17" s="370" t="s">
        <v>7330</v>
      </c>
      <c r="B17" s="370" t="s">
        <v>4331</v>
      </c>
      <c r="C17" s="599">
        <f>2+1</f>
        <v>3</v>
      </c>
      <c r="D17" s="579">
        <v>0</v>
      </c>
      <c r="E17" s="85">
        <v>29157.3</v>
      </c>
      <c r="F17" s="85">
        <v>29157.3</v>
      </c>
      <c r="G17" s="602"/>
    </row>
    <row r="18" spans="1:7" s="379" customFormat="1" ht="17.25" customHeight="1" x14ac:dyDescent="0.3">
      <c r="A18" s="370" t="s">
        <v>7331</v>
      </c>
      <c r="B18" s="370" t="s">
        <v>4333</v>
      </c>
      <c r="C18" s="599">
        <v>3</v>
      </c>
      <c r="D18" s="579">
        <v>0</v>
      </c>
      <c r="E18" s="85">
        <v>17880.400000000001</v>
      </c>
      <c r="F18" s="85">
        <v>17880.400000000001</v>
      </c>
      <c r="G18" s="373"/>
    </row>
    <row r="19" spans="1:7" s="379" customFormat="1" x14ac:dyDescent="0.3">
      <c r="A19" s="370" t="s">
        <v>7332</v>
      </c>
      <c r="B19" s="370" t="s">
        <v>5190</v>
      </c>
      <c r="C19" s="599">
        <v>4</v>
      </c>
      <c r="D19" s="579">
        <v>0</v>
      </c>
      <c r="E19" s="85">
        <v>11178.95</v>
      </c>
      <c r="F19" s="85">
        <v>11178.95</v>
      </c>
      <c r="G19" s="373"/>
    </row>
    <row r="20" spans="1:7" x14ac:dyDescent="0.3">
      <c r="A20" s="374" t="s">
        <v>7333</v>
      </c>
      <c r="B20" s="374" t="s">
        <v>7125</v>
      </c>
      <c r="C20" s="579">
        <v>1</v>
      </c>
      <c r="D20" s="579">
        <v>0</v>
      </c>
      <c r="E20" s="85">
        <v>20067.75</v>
      </c>
      <c r="F20" s="85">
        <v>20067.75</v>
      </c>
    </row>
    <row r="21" spans="1:7" s="379" customFormat="1" x14ac:dyDescent="0.3">
      <c r="A21" s="370" t="s">
        <v>7334</v>
      </c>
      <c r="B21" s="370" t="s">
        <v>7253</v>
      </c>
      <c r="C21" s="599">
        <v>1</v>
      </c>
      <c r="D21" s="579">
        <v>0</v>
      </c>
      <c r="E21" s="85">
        <v>9620.25</v>
      </c>
      <c r="F21" s="85">
        <v>9620.25</v>
      </c>
      <c r="G21" s="373"/>
    </row>
    <row r="22" spans="1:7" s="379" customFormat="1" x14ac:dyDescent="0.3">
      <c r="A22" s="449"/>
      <c r="B22" s="39" t="s">
        <v>4299</v>
      </c>
      <c r="C22" s="46">
        <f>SUM(C13:C21)</f>
        <v>22</v>
      </c>
      <c r="D22" s="46">
        <v>0</v>
      </c>
      <c r="E22" s="378"/>
      <c r="F22" s="378"/>
      <c r="G22" s="373"/>
    </row>
    <row r="23" spans="1:7" s="379" customFormat="1" x14ac:dyDescent="0.3">
      <c r="A23" s="380"/>
      <c r="B23" s="380"/>
      <c r="C23" s="381"/>
      <c r="D23" s="381"/>
      <c r="E23" s="381"/>
      <c r="F23" s="381"/>
      <c r="G23" s="373"/>
    </row>
    <row r="24" spans="1:7" s="379" customFormat="1" x14ac:dyDescent="0.3">
      <c r="A24" s="660" t="s">
        <v>4233</v>
      </c>
      <c r="B24" s="660" t="s">
        <v>4233</v>
      </c>
      <c r="C24" s="381"/>
      <c r="D24" s="381"/>
      <c r="E24" s="381"/>
      <c r="F24" s="381"/>
      <c r="G24" s="373"/>
    </row>
    <row r="25" spans="1:7" s="379" customFormat="1" ht="18" customHeight="1" x14ac:dyDescent="0.3">
      <c r="A25" s="370" t="s">
        <v>7329</v>
      </c>
      <c r="B25" s="370" t="s">
        <v>7300</v>
      </c>
      <c r="C25" s="599">
        <v>2</v>
      </c>
      <c r="D25" s="579">
        <v>0</v>
      </c>
      <c r="E25" s="85">
        <v>8503.4</v>
      </c>
      <c r="F25" s="85">
        <v>8503.4</v>
      </c>
      <c r="G25" s="373"/>
    </row>
    <row r="26" spans="1:7" s="379" customFormat="1" x14ac:dyDescent="0.3">
      <c r="A26" s="370" t="s">
        <v>7331</v>
      </c>
      <c r="B26" s="370" t="s">
        <v>4333</v>
      </c>
      <c r="C26" s="599">
        <v>2</v>
      </c>
      <c r="D26" s="579">
        <v>0</v>
      </c>
      <c r="E26" s="85">
        <v>17880.400000000001</v>
      </c>
      <c r="F26" s="85">
        <v>17880.400000000001</v>
      </c>
      <c r="G26" s="373"/>
    </row>
    <row r="27" spans="1:7" s="379" customFormat="1" x14ac:dyDescent="0.3">
      <c r="A27" s="370" t="s">
        <v>7335</v>
      </c>
      <c r="B27" s="370" t="s">
        <v>6764</v>
      </c>
      <c r="C27" s="599">
        <v>1</v>
      </c>
      <c r="D27" s="579">
        <v>0</v>
      </c>
      <c r="E27" s="85">
        <v>14066.15</v>
      </c>
      <c r="F27" s="85">
        <v>14066.15</v>
      </c>
      <c r="G27" s="373"/>
    </row>
    <row r="28" spans="1:7" s="379" customFormat="1" x14ac:dyDescent="0.3">
      <c r="A28" s="370" t="s">
        <v>7332</v>
      </c>
      <c r="B28" s="370" t="s">
        <v>5190</v>
      </c>
      <c r="C28" s="599">
        <v>1</v>
      </c>
      <c r="D28" s="579">
        <v>0</v>
      </c>
      <c r="E28" s="85">
        <v>11178.95</v>
      </c>
      <c r="F28" s="85">
        <v>11178.95</v>
      </c>
      <c r="G28" s="373"/>
    </row>
    <row r="29" spans="1:7" x14ac:dyDescent="0.3">
      <c r="A29" s="374" t="s">
        <v>7333</v>
      </c>
      <c r="B29" s="374" t="s">
        <v>7125</v>
      </c>
      <c r="C29" s="579">
        <v>3</v>
      </c>
      <c r="D29" s="579">
        <v>0</v>
      </c>
      <c r="E29" s="85">
        <v>20067.75</v>
      </c>
      <c r="F29" s="85">
        <v>20067.75</v>
      </c>
    </row>
    <row r="30" spans="1:7" x14ac:dyDescent="0.3">
      <c r="A30" s="370" t="s">
        <v>7336</v>
      </c>
      <c r="B30" s="370" t="s">
        <v>7142</v>
      </c>
      <c r="C30" s="599">
        <v>2</v>
      </c>
      <c r="D30" s="579">
        <v>0</v>
      </c>
      <c r="E30" s="85">
        <v>22505.35</v>
      </c>
      <c r="F30" s="85">
        <v>22505.35</v>
      </c>
    </row>
    <row r="31" spans="1:7" x14ac:dyDescent="0.3">
      <c r="A31" s="374" t="s">
        <v>7337</v>
      </c>
      <c r="B31" s="370" t="s">
        <v>7144</v>
      </c>
      <c r="C31" s="599">
        <v>6</v>
      </c>
      <c r="D31" s="579">
        <v>0</v>
      </c>
      <c r="E31" s="85">
        <v>25220.95</v>
      </c>
      <c r="F31" s="85">
        <v>25220.95</v>
      </c>
    </row>
    <row r="32" spans="1:7" x14ac:dyDescent="0.3">
      <c r="A32" s="286"/>
      <c r="B32" s="39" t="s">
        <v>4302</v>
      </c>
      <c r="C32" s="46">
        <f>SUM(C25:C31)</f>
        <v>17</v>
      </c>
      <c r="D32" s="46">
        <f>SUM(D25:D31)</f>
        <v>0</v>
      </c>
      <c r="E32" s="378"/>
      <c r="F32" s="378"/>
    </row>
    <row r="33" spans="1:7" x14ac:dyDescent="0.3">
      <c r="A33" s="437"/>
      <c r="B33" s="504"/>
      <c r="C33" s="378"/>
      <c r="D33" s="378"/>
      <c r="E33" s="378"/>
      <c r="F33" s="378"/>
    </row>
    <row r="34" spans="1:7" x14ac:dyDescent="0.3">
      <c r="A34" s="760" t="s">
        <v>4234</v>
      </c>
      <c r="B34" s="660" t="s">
        <v>4233</v>
      </c>
      <c r="C34" s="439"/>
      <c r="D34" s="439"/>
      <c r="E34" s="381"/>
      <c r="F34" s="381"/>
    </row>
    <row r="35" spans="1:7" x14ac:dyDescent="0.3">
      <c r="A35" s="374" t="s">
        <v>7338</v>
      </c>
      <c r="B35" s="370" t="s">
        <v>7339</v>
      </c>
      <c r="C35" s="599">
        <v>0</v>
      </c>
      <c r="D35" s="599">
        <v>14832</v>
      </c>
      <c r="E35" s="85">
        <v>138.54</v>
      </c>
      <c r="F35" s="85">
        <v>138.54</v>
      </c>
      <c r="G35" s="424" t="s">
        <v>5348</v>
      </c>
    </row>
    <row r="36" spans="1:7" x14ac:dyDescent="0.3">
      <c r="A36" s="286"/>
      <c r="B36" s="39" t="s">
        <v>4304</v>
      </c>
      <c r="C36" s="46">
        <f>SUM(C35)</f>
        <v>0</v>
      </c>
      <c r="D36" s="46">
        <f>SUM(D35)</f>
        <v>14832</v>
      </c>
      <c r="E36" s="378"/>
      <c r="F36" s="378"/>
    </row>
    <row r="37" spans="1:7" s="286" customFormat="1" x14ac:dyDescent="0.3">
      <c r="B37" s="442"/>
      <c r="C37" s="443"/>
      <c r="D37" s="47"/>
      <c r="E37" s="47"/>
      <c r="F37" s="444"/>
    </row>
    <row r="38" spans="1:7" s="286" customFormat="1" x14ac:dyDescent="0.3">
      <c r="B38" s="446" t="s">
        <v>4235</v>
      </c>
      <c r="C38" s="447">
        <f>SUM(C32,C22,C36)</f>
        <v>39</v>
      </c>
      <c r="D38" s="447">
        <f>SUM(D32,D22,D36)</f>
        <v>14832</v>
      </c>
      <c r="E38" s="444"/>
      <c r="F38" s="444"/>
    </row>
    <row r="39" spans="1:7" s="286" customFormat="1" x14ac:dyDescent="0.3">
      <c r="B39" s="442"/>
      <c r="C39" s="443"/>
      <c r="D39" s="47"/>
      <c r="E39" s="47"/>
      <c r="F39" s="444"/>
    </row>
    <row r="40" spans="1:7" s="286" customFormat="1" x14ac:dyDescent="0.3">
      <c r="A40" s="50"/>
      <c r="B40" s="50"/>
      <c r="C40" s="287"/>
      <c r="D40" s="287"/>
      <c r="E40" s="287"/>
      <c r="F40" s="444"/>
    </row>
    <row r="41" spans="1:7" x14ac:dyDescent="0.3">
      <c r="A41" s="380"/>
      <c r="B41" s="380"/>
      <c r="C41" s="381"/>
      <c r="D41" s="381"/>
      <c r="E41" s="381"/>
      <c r="F41" s="381"/>
    </row>
    <row r="42" spans="1:7" x14ac:dyDescent="0.3">
      <c r="A42" s="761" t="s">
        <v>4231</v>
      </c>
      <c r="B42" s="775"/>
      <c r="C42" s="381"/>
      <c r="D42" s="381"/>
      <c r="E42" s="381"/>
      <c r="F42" s="381"/>
    </row>
    <row r="43" spans="1:7" x14ac:dyDescent="0.3">
      <c r="A43" s="760" t="s">
        <v>4305</v>
      </c>
      <c r="B43" s="760"/>
      <c r="C43" s="381"/>
      <c r="D43" s="381"/>
      <c r="E43" s="381"/>
      <c r="F43" s="381"/>
    </row>
    <row r="44" spans="1:7" x14ac:dyDescent="0.3">
      <c r="A44" s="603" t="s">
        <v>4303</v>
      </c>
      <c r="B44" s="374" t="s">
        <v>7340</v>
      </c>
      <c r="C44" s="385">
        <v>4</v>
      </c>
      <c r="D44" s="385">
        <v>0</v>
      </c>
      <c r="E44" s="385">
        <v>10629.4764</v>
      </c>
      <c r="F44" s="385">
        <v>10629.4764</v>
      </c>
    </row>
    <row r="45" spans="1:7" x14ac:dyDescent="0.3">
      <c r="A45" s="286"/>
      <c r="B45" s="433" t="s">
        <v>4306</v>
      </c>
      <c r="C45" s="173">
        <f>SUM(C44:C44)</f>
        <v>4</v>
      </c>
      <c r="D45" s="173">
        <v>0</v>
      </c>
      <c r="E45" s="378"/>
      <c r="F45" s="378"/>
    </row>
    <row r="46" spans="1:7" x14ac:dyDescent="0.3">
      <c r="A46" s="380"/>
      <c r="B46" s="380"/>
      <c r="C46" s="381"/>
      <c r="D46" s="381"/>
      <c r="E46" s="381"/>
      <c r="F46" s="381"/>
    </row>
    <row r="47" spans="1:7" x14ac:dyDescent="0.3">
      <c r="A47" s="774" t="s">
        <v>4237</v>
      </c>
      <c r="B47" s="786"/>
      <c r="C47" s="381"/>
      <c r="D47" s="381"/>
      <c r="E47" s="381"/>
      <c r="F47" s="381"/>
    </row>
    <row r="48" spans="1:7" x14ac:dyDescent="0.3">
      <c r="A48" s="583" t="s">
        <v>4303</v>
      </c>
      <c r="B48" s="583" t="s">
        <v>4303</v>
      </c>
      <c r="C48" s="440">
        <v>0</v>
      </c>
      <c r="D48" s="440">
        <v>0</v>
      </c>
      <c r="E48" s="441">
        <v>0</v>
      </c>
      <c r="F48" s="441">
        <v>0</v>
      </c>
    </row>
    <row r="49" spans="1:6" x14ac:dyDescent="0.3">
      <c r="A49" s="286"/>
      <c r="B49" s="604" t="s">
        <v>4307</v>
      </c>
      <c r="C49" s="46">
        <f>SUM(C48)</f>
        <v>0</v>
      </c>
      <c r="D49" s="46">
        <v>0</v>
      </c>
      <c r="E49" s="378"/>
      <c r="F49" s="378"/>
    </row>
    <row r="51" spans="1:6" x14ac:dyDescent="0.25">
      <c r="A51" s="182" t="s">
        <v>7341</v>
      </c>
      <c r="B51" s="411"/>
    </row>
  </sheetData>
  <mergeCells count="18">
    <mergeCell ref="A43:B43"/>
    <mergeCell ref="A47:B47"/>
    <mergeCell ref="E9:E10"/>
    <mergeCell ref="F9:F10"/>
    <mergeCell ref="A12:B12"/>
    <mergeCell ref="A24:B24"/>
    <mergeCell ref="A34:B34"/>
    <mergeCell ref="A42:B42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E7BE2-D8F9-4CFC-8B59-4C6F646F36F6}">
  <dimension ref="A2:L34"/>
  <sheetViews>
    <sheetView showGridLines="0" zoomScale="80" zoomScaleNormal="80" workbookViewId="0">
      <selection activeCell="C19" sqref="C19:K28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4.109375" style="61" bestFit="1" customWidth="1"/>
    <col min="3" max="3" width="10.6640625" style="212" customWidth="1"/>
    <col min="4" max="6" width="13.6640625" style="212" customWidth="1"/>
    <col min="7" max="9" width="11.6640625" style="212" customWidth="1"/>
    <col min="10" max="10" width="9.6640625" style="61" customWidth="1"/>
    <col min="11" max="11" width="11.6640625" style="61" customWidth="1"/>
    <col min="12" max="12" width="2" style="182" bestFit="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182"/>
    </row>
    <row r="3" spans="1:12" s="63" customFormat="1" ht="15.75" customHeight="1" x14ac:dyDescent="0.25">
      <c r="A3" s="669" t="s">
        <v>49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182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182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182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182"/>
    </row>
    <row r="7" spans="1:12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  <c r="L7" s="182"/>
    </row>
    <row r="8" spans="1:12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  <c r="L8" s="182"/>
    </row>
    <row r="9" spans="1:12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  <c r="L9" s="182"/>
    </row>
    <row r="10" spans="1:12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  <c r="L10" s="182"/>
    </row>
    <row r="11" spans="1:12" s="63" customFormat="1" x14ac:dyDescent="0.25">
      <c r="A11" s="89" t="s">
        <v>7326</v>
      </c>
      <c r="B11" s="89" t="s">
        <v>7160</v>
      </c>
      <c r="C11" s="85">
        <v>75422.899999999994</v>
      </c>
      <c r="D11" s="90">
        <v>0</v>
      </c>
      <c r="E11" s="90">
        <v>0</v>
      </c>
      <c r="F11" s="90">
        <v>75422.899999999994</v>
      </c>
      <c r="G11" s="90">
        <v>25140.966666666664</v>
      </c>
      <c r="H11" s="90">
        <v>12570.483333333332</v>
      </c>
      <c r="I11" s="90">
        <v>100563.86666666665</v>
      </c>
      <c r="J11" s="90">
        <v>0</v>
      </c>
      <c r="K11" s="90">
        <v>138275.31666666665</v>
      </c>
      <c r="L11" s="182"/>
    </row>
    <row r="12" spans="1:12" s="63" customFormat="1" x14ac:dyDescent="0.25">
      <c r="A12" s="89" t="s">
        <v>7327</v>
      </c>
      <c r="B12" s="89" t="s">
        <v>5696</v>
      </c>
      <c r="C12" s="85">
        <v>56575.15</v>
      </c>
      <c r="D12" s="90">
        <v>0</v>
      </c>
      <c r="E12" s="90">
        <v>0</v>
      </c>
      <c r="F12" s="90">
        <v>56575.15</v>
      </c>
      <c r="G12" s="90">
        <v>18858.383333333335</v>
      </c>
      <c r="H12" s="90">
        <v>9429.1916666666675</v>
      </c>
      <c r="I12" s="90">
        <v>75433.53333333334</v>
      </c>
      <c r="J12" s="90">
        <v>0</v>
      </c>
      <c r="K12" s="90">
        <v>103721.10833333334</v>
      </c>
      <c r="L12" s="182"/>
    </row>
    <row r="13" spans="1:12" s="63" customFormat="1" x14ac:dyDescent="0.25">
      <c r="A13" s="89" t="s">
        <v>7330</v>
      </c>
      <c r="B13" s="89" t="s">
        <v>4331</v>
      </c>
      <c r="C13" s="85">
        <v>29157.3</v>
      </c>
      <c r="D13" s="90">
        <v>0</v>
      </c>
      <c r="E13" s="90">
        <v>0</v>
      </c>
      <c r="F13" s="90">
        <v>29157.3</v>
      </c>
      <c r="G13" s="90">
        <v>9719.1</v>
      </c>
      <c r="H13" s="90">
        <v>4859.55</v>
      </c>
      <c r="I13" s="90">
        <v>38876.400000000001</v>
      </c>
      <c r="J13" s="90">
        <v>0</v>
      </c>
      <c r="K13" s="90">
        <v>53455.05</v>
      </c>
      <c r="L13" s="182"/>
    </row>
    <row r="14" spans="1:12" s="63" customFormat="1" x14ac:dyDescent="0.25">
      <c r="A14" s="73"/>
      <c r="B14" s="73"/>
      <c r="C14" s="217"/>
      <c r="D14" s="217"/>
      <c r="E14" s="217"/>
      <c r="F14" s="217"/>
      <c r="G14" s="217"/>
      <c r="H14" s="217"/>
      <c r="I14" s="217"/>
      <c r="J14" s="74"/>
      <c r="K14" s="75"/>
      <c r="L14" s="182"/>
    </row>
    <row r="15" spans="1:12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  <c r="L15" s="182"/>
    </row>
    <row r="16" spans="1:12" s="63" customFormat="1" x14ac:dyDescent="0.25">
      <c r="A16" s="671" t="s">
        <v>4324</v>
      </c>
      <c r="B16" s="671"/>
      <c r="C16" s="671"/>
      <c r="D16" s="214" t="s">
        <v>517</v>
      </c>
      <c r="E16" s="214" t="s">
        <v>517</v>
      </c>
      <c r="F16" s="214" t="s">
        <v>517</v>
      </c>
      <c r="G16" s="214" t="s">
        <v>517</v>
      </c>
      <c r="H16" s="214" t="s">
        <v>517</v>
      </c>
      <c r="I16" s="214" t="s">
        <v>517</v>
      </c>
      <c r="J16" s="76" t="s">
        <v>517</v>
      </c>
      <c r="K16" s="76" t="s">
        <v>517</v>
      </c>
      <c r="L16" s="182"/>
    </row>
    <row r="17" spans="1:12" s="63" customFormat="1" ht="12.75" customHeight="1" x14ac:dyDescent="0.25">
      <c r="A17" s="663" t="s">
        <v>4311</v>
      </c>
      <c r="B17" s="665" t="s">
        <v>4292</v>
      </c>
      <c r="C17" s="708" t="s">
        <v>4312</v>
      </c>
      <c r="D17" s="708" t="s">
        <v>4312</v>
      </c>
      <c r="E17" s="708" t="s">
        <v>4312</v>
      </c>
      <c r="F17" s="708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  <c r="L17" s="182"/>
    </row>
    <row r="18" spans="1:12" s="63" customFormat="1" ht="29.25" customHeight="1" x14ac:dyDescent="0.25">
      <c r="A18" s="664" t="s">
        <v>4311</v>
      </c>
      <c r="B18" s="666" t="s">
        <v>4314</v>
      </c>
      <c r="C18" s="215" t="s">
        <v>4315</v>
      </c>
      <c r="D18" s="215" t="s">
        <v>4316</v>
      </c>
      <c r="E18" s="215" t="s">
        <v>4317</v>
      </c>
      <c r="F18" s="215" t="s">
        <v>4318</v>
      </c>
      <c r="G18" s="194" t="s">
        <v>4319</v>
      </c>
      <c r="H18" s="194" t="s">
        <v>4320</v>
      </c>
      <c r="I18" s="215" t="s">
        <v>4321</v>
      </c>
      <c r="J18" s="70" t="s">
        <v>4322</v>
      </c>
      <c r="K18" s="71" t="s">
        <v>4318</v>
      </c>
      <c r="L18" s="182"/>
    </row>
    <row r="19" spans="1:12" s="63" customFormat="1" x14ac:dyDescent="0.25">
      <c r="A19" s="89" t="s">
        <v>7331</v>
      </c>
      <c r="B19" s="89" t="s">
        <v>4333</v>
      </c>
      <c r="C19" s="85">
        <v>17880.400000000001</v>
      </c>
      <c r="D19" s="90">
        <v>1380.5</v>
      </c>
      <c r="E19" s="90">
        <v>0</v>
      </c>
      <c r="F19" s="90">
        <v>19260.900000000001</v>
      </c>
      <c r="G19" s="90">
        <v>14304.320000000003</v>
      </c>
      <c r="H19" s="90">
        <v>2980.0666666666671</v>
      </c>
      <c r="I19" s="90">
        <v>23840.533333333336</v>
      </c>
      <c r="J19" s="90">
        <v>0</v>
      </c>
      <c r="K19" s="90">
        <v>41124.920000000006</v>
      </c>
      <c r="L19" s="182"/>
    </row>
    <row r="20" spans="1:12" s="63" customFormat="1" x14ac:dyDescent="0.25">
      <c r="A20" s="89" t="s">
        <v>7335</v>
      </c>
      <c r="B20" s="89" t="s">
        <v>6764</v>
      </c>
      <c r="C20" s="85">
        <v>14066.15</v>
      </c>
      <c r="D20" s="90">
        <v>1380.5</v>
      </c>
      <c r="E20" s="90">
        <v>0</v>
      </c>
      <c r="F20" s="90">
        <v>15446.65</v>
      </c>
      <c r="G20" s="90">
        <v>11252.92</v>
      </c>
      <c r="H20" s="90">
        <v>2344.3583333333336</v>
      </c>
      <c r="I20" s="90">
        <v>18754.866666666669</v>
      </c>
      <c r="J20" s="90">
        <v>0</v>
      </c>
      <c r="K20" s="90">
        <v>32352.145000000004</v>
      </c>
      <c r="L20" s="182"/>
    </row>
    <row r="21" spans="1:12" s="63" customFormat="1" x14ac:dyDescent="0.25">
      <c r="A21" s="89" t="s">
        <v>7332</v>
      </c>
      <c r="B21" s="89" t="s">
        <v>5190</v>
      </c>
      <c r="C21" s="85">
        <v>11178.95</v>
      </c>
      <c r="D21" s="90">
        <v>1380.5</v>
      </c>
      <c r="E21" s="90">
        <v>0</v>
      </c>
      <c r="F21" s="90">
        <v>12559.45</v>
      </c>
      <c r="G21" s="90">
        <v>8943.1600000000017</v>
      </c>
      <c r="H21" s="90">
        <v>1863.1583333333335</v>
      </c>
      <c r="I21" s="90">
        <v>14905.266666666668</v>
      </c>
      <c r="J21" s="90">
        <v>0</v>
      </c>
      <c r="K21" s="90">
        <v>25711.585000000003</v>
      </c>
      <c r="L21" s="182"/>
    </row>
    <row r="22" spans="1:12" s="63" customFormat="1" x14ac:dyDescent="0.25">
      <c r="A22" s="89" t="s">
        <v>7328</v>
      </c>
      <c r="B22" s="89" t="s">
        <v>4414</v>
      </c>
      <c r="C22" s="85">
        <v>9359.9</v>
      </c>
      <c r="D22" s="90">
        <v>1380.5</v>
      </c>
      <c r="E22" s="90">
        <v>0</v>
      </c>
      <c r="F22" s="90">
        <v>10740.4</v>
      </c>
      <c r="G22" s="90">
        <v>7487.92</v>
      </c>
      <c r="H22" s="90">
        <v>1559.9833333333333</v>
      </c>
      <c r="I22" s="90">
        <v>12479.866666666667</v>
      </c>
      <c r="J22" s="90">
        <v>0</v>
      </c>
      <c r="K22" s="90">
        <v>21527.77</v>
      </c>
      <c r="L22" s="182"/>
    </row>
    <row r="23" spans="1:12" s="63" customFormat="1" x14ac:dyDescent="0.25">
      <c r="A23" s="89" t="s">
        <v>7329</v>
      </c>
      <c r="B23" s="89" t="s">
        <v>7300</v>
      </c>
      <c r="C23" s="85">
        <v>8503.4</v>
      </c>
      <c r="D23" s="90">
        <v>1380.5</v>
      </c>
      <c r="E23" s="90">
        <v>0</v>
      </c>
      <c r="F23" s="90">
        <v>9883.9</v>
      </c>
      <c r="G23" s="90">
        <v>6802.7199999999993</v>
      </c>
      <c r="H23" s="90">
        <v>1417.2333333333333</v>
      </c>
      <c r="I23" s="90">
        <v>11337.866666666667</v>
      </c>
      <c r="J23" s="90">
        <v>0</v>
      </c>
      <c r="K23" s="90">
        <v>19557.82</v>
      </c>
      <c r="L23" s="182"/>
    </row>
    <row r="24" spans="1:12" s="63" customFormat="1" x14ac:dyDescent="0.25">
      <c r="A24" s="89" t="s">
        <v>7334</v>
      </c>
      <c r="B24" s="89" t="s">
        <v>7253</v>
      </c>
      <c r="C24" s="85">
        <v>9620.25</v>
      </c>
      <c r="D24" s="90">
        <v>1380.5</v>
      </c>
      <c r="E24" s="90">
        <v>0</v>
      </c>
      <c r="F24" s="90">
        <v>11000.75</v>
      </c>
      <c r="G24" s="90">
        <v>7696.2000000000007</v>
      </c>
      <c r="H24" s="90">
        <v>1603.375</v>
      </c>
      <c r="I24" s="90">
        <v>12827</v>
      </c>
      <c r="J24" s="90">
        <v>0</v>
      </c>
      <c r="K24" s="90">
        <v>22126.575000000001</v>
      </c>
      <c r="L24" s="182"/>
    </row>
    <row r="25" spans="1:12" s="63" customFormat="1" x14ac:dyDescent="0.25">
      <c r="A25" s="89" t="s">
        <v>7333</v>
      </c>
      <c r="B25" s="89" t="s">
        <v>7125</v>
      </c>
      <c r="C25" s="85">
        <v>20067.75</v>
      </c>
      <c r="D25" s="90">
        <v>1380.5</v>
      </c>
      <c r="E25" s="90">
        <v>0</v>
      </c>
      <c r="F25" s="90">
        <v>21448.25</v>
      </c>
      <c r="G25" s="90">
        <v>16054.199999999999</v>
      </c>
      <c r="H25" s="90">
        <v>3344.625</v>
      </c>
      <c r="I25" s="90">
        <v>26757</v>
      </c>
      <c r="J25" s="90">
        <v>9014</v>
      </c>
      <c r="K25" s="90">
        <v>55169.824999999997</v>
      </c>
      <c r="L25" s="182"/>
    </row>
    <row r="26" spans="1:12" s="63" customFormat="1" x14ac:dyDescent="0.25">
      <c r="A26" s="89" t="s">
        <v>7336</v>
      </c>
      <c r="B26" s="89" t="s">
        <v>7142</v>
      </c>
      <c r="C26" s="85">
        <v>22505.35</v>
      </c>
      <c r="D26" s="90">
        <v>1380.5</v>
      </c>
      <c r="E26" s="90">
        <v>0</v>
      </c>
      <c r="F26" s="90">
        <v>23885.85</v>
      </c>
      <c r="G26" s="90">
        <v>18004.28</v>
      </c>
      <c r="H26" s="90">
        <v>3750.8916666666664</v>
      </c>
      <c r="I26" s="90">
        <v>30007.133333333331</v>
      </c>
      <c r="J26" s="90">
        <v>10246</v>
      </c>
      <c r="K26" s="90">
        <v>62008.304999999993</v>
      </c>
      <c r="L26" s="182"/>
    </row>
    <row r="27" spans="1:12" s="63" customFormat="1" x14ac:dyDescent="0.25">
      <c r="A27" s="89" t="s">
        <v>7337</v>
      </c>
      <c r="B27" s="89" t="s">
        <v>7144</v>
      </c>
      <c r="C27" s="85">
        <v>25220.95</v>
      </c>
      <c r="D27" s="90">
        <v>1380.5</v>
      </c>
      <c r="E27" s="90">
        <v>0</v>
      </c>
      <c r="F27" s="90">
        <v>26601.45</v>
      </c>
      <c r="G27" s="90">
        <v>20176.760000000002</v>
      </c>
      <c r="H27" s="90">
        <v>4203.4916666666668</v>
      </c>
      <c r="I27" s="90">
        <v>33627.933333333334</v>
      </c>
      <c r="J27" s="90">
        <v>11235</v>
      </c>
      <c r="K27" s="90">
        <v>69243.184999999998</v>
      </c>
      <c r="L27" s="182"/>
    </row>
    <row r="28" spans="1:12" s="63" customFormat="1" x14ac:dyDescent="0.25">
      <c r="A28" s="89" t="s">
        <v>7338</v>
      </c>
      <c r="B28" s="89" t="s">
        <v>7339</v>
      </c>
      <c r="C28" s="85">
        <v>138.54</v>
      </c>
      <c r="D28" s="90">
        <v>8.6300000000000008</v>
      </c>
      <c r="E28" s="90">
        <v>0</v>
      </c>
      <c r="F28" s="90">
        <v>147.16999999999999</v>
      </c>
      <c r="G28" s="90">
        <v>110.83199999999999</v>
      </c>
      <c r="H28" s="90">
        <v>23.089999999999996</v>
      </c>
      <c r="I28" s="90">
        <v>184.71999999999997</v>
      </c>
      <c r="J28" s="90">
        <v>4.91</v>
      </c>
      <c r="K28" s="90">
        <v>323.55199999999996</v>
      </c>
      <c r="L28" s="182" t="s">
        <v>5348</v>
      </c>
    </row>
    <row r="29" spans="1:12" s="63" customFormat="1" x14ac:dyDescent="0.25">
      <c r="A29" s="182"/>
      <c r="B29" s="74"/>
      <c r="C29" s="74"/>
      <c r="D29" s="605"/>
      <c r="E29" s="74"/>
      <c r="F29" s="74"/>
      <c r="G29" s="74"/>
      <c r="H29" s="74"/>
      <c r="I29" s="74"/>
      <c r="J29" s="74"/>
      <c r="K29" s="74"/>
      <c r="L29" s="182"/>
    </row>
    <row r="30" spans="1:12" s="63" customFormat="1" x14ac:dyDescent="0.25">
      <c r="A30" s="182" t="s">
        <v>7325</v>
      </c>
      <c r="B30" s="212"/>
      <c r="C30" s="212"/>
      <c r="D30" s="212"/>
      <c r="E30" s="212"/>
      <c r="F30" s="212"/>
      <c r="G30" s="212"/>
      <c r="H30" s="212"/>
      <c r="I30" s="212"/>
      <c r="L30" s="182"/>
    </row>
    <row r="31" spans="1:12" s="63" customFormat="1" x14ac:dyDescent="0.25">
      <c r="A31" s="182"/>
      <c r="B31" s="182"/>
      <c r="C31" s="229"/>
      <c r="D31" s="229"/>
      <c r="E31" s="212"/>
      <c r="F31" s="212"/>
      <c r="G31" s="212"/>
      <c r="H31" s="212"/>
      <c r="I31" s="212"/>
      <c r="L31" s="182"/>
    </row>
    <row r="32" spans="1:12" s="63" customFormat="1" x14ac:dyDescent="0.25">
      <c r="A32" s="478" t="s">
        <v>7134</v>
      </c>
      <c r="B32" s="226"/>
      <c r="C32" s="212"/>
      <c r="D32" s="212"/>
      <c r="E32" s="212"/>
      <c r="G32" s="212"/>
    </row>
    <row r="33" spans="1:7" s="63" customFormat="1" x14ac:dyDescent="0.25">
      <c r="A33" s="69" t="s">
        <v>4311</v>
      </c>
      <c r="B33" s="497" t="s">
        <v>3311</v>
      </c>
      <c r="C33" s="229"/>
      <c r="D33" s="229"/>
      <c r="E33" s="212"/>
      <c r="F33" s="212"/>
      <c r="G33" s="212"/>
    </row>
    <row r="34" spans="1:7" s="63" customFormat="1" x14ac:dyDescent="0.25">
      <c r="A34" s="483" t="s">
        <v>4303</v>
      </c>
      <c r="B34" s="123" t="s">
        <v>7135</v>
      </c>
      <c r="C34" s="229"/>
      <c r="D34" s="229"/>
      <c r="E34" s="212"/>
      <c r="F34" s="212"/>
      <c r="G34" s="212"/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FD9DC-9132-46AD-843E-309D81796901}">
  <dimension ref="A1:FM50"/>
  <sheetViews>
    <sheetView showGridLines="0" zoomScale="80" zoomScaleNormal="80" workbookViewId="0">
      <selection activeCell="N25" sqref="N25"/>
    </sheetView>
    <sheetView workbookViewId="1"/>
  </sheetViews>
  <sheetFormatPr baseColWidth="10" defaultColWidth="11.44140625" defaultRowHeight="13.2" x14ac:dyDescent="0.3"/>
  <cols>
    <col min="1" max="1" width="23.6640625" style="226" customWidth="1"/>
    <col min="2" max="2" width="49.88671875" style="226" customWidth="1"/>
    <col min="3" max="3" width="18.6640625" style="607" customWidth="1"/>
    <col min="4" max="4" width="28.6640625" style="423" customWidth="1"/>
    <col min="5" max="6" width="20.6640625" style="423" customWidth="1"/>
    <col min="7" max="7" width="1.88671875" style="226" customWidth="1"/>
    <col min="8" max="169" width="11.44140625" style="226"/>
    <col min="170" max="16384" width="11.44140625" style="411"/>
  </cols>
  <sheetData>
    <row r="1" spans="1:7" x14ac:dyDescent="0.3">
      <c r="A1" s="360"/>
      <c r="B1" s="360"/>
      <c r="C1" s="426"/>
      <c r="D1" s="422"/>
      <c r="E1" s="422"/>
    </row>
    <row r="2" spans="1:7" ht="12.75" customHeight="1" x14ac:dyDescent="0.3">
      <c r="A2" s="654" t="s">
        <v>4225</v>
      </c>
      <c r="B2" s="654"/>
      <c r="C2" s="654"/>
      <c r="D2" s="654"/>
      <c r="E2" s="654"/>
      <c r="F2" s="654"/>
      <c r="G2" s="654"/>
    </row>
    <row r="3" spans="1:7" ht="12.75" customHeight="1" x14ac:dyDescent="0.3">
      <c r="A3" s="656" t="s">
        <v>51</v>
      </c>
      <c r="B3" s="656"/>
      <c r="C3" s="656"/>
      <c r="D3" s="656"/>
      <c r="E3" s="656"/>
      <c r="F3" s="656"/>
      <c r="G3" s="656"/>
    </row>
    <row r="4" spans="1:7" x14ac:dyDescent="0.3">
      <c r="A4" s="656" t="s">
        <v>4226</v>
      </c>
      <c r="B4" s="656"/>
      <c r="C4" s="656"/>
      <c r="D4" s="656"/>
      <c r="E4" s="656"/>
      <c r="F4" s="656"/>
      <c r="G4" s="656"/>
    </row>
    <row r="5" spans="1:7" x14ac:dyDescent="0.3">
      <c r="A5" s="656" t="s">
        <v>4289</v>
      </c>
      <c r="B5" s="656"/>
      <c r="C5" s="656"/>
      <c r="D5" s="656"/>
      <c r="E5" s="656"/>
      <c r="F5" s="656"/>
      <c r="G5" s="656"/>
    </row>
    <row r="6" spans="1:7" x14ac:dyDescent="0.3">
      <c r="A6" s="657" t="s">
        <v>4290</v>
      </c>
      <c r="B6" s="657"/>
      <c r="C6" s="657"/>
      <c r="D6" s="657"/>
      <c r="E6" s="657"/>
      <c r="F6" s="657"/>
      <c r="G6" s="657"/>
    </row>
    <row r="7" spans="1:7" x14ac:dyDescent="0.3">
      <c r="A7" s="425"/>
      <c r="B7" s="360"/>
      <c r="C7" s="426"/>
      <c r="D7" s="426"/>
      <c r="E7" s="426"/>
    </row>
    <row r="8" spans="1:7" ht="13.5" customHeight="1" x14ac:dyDescent="0.3">
      <c r="A8" s="758" t="s">
        <v>6826</v>
      </c>
      <c r="B8" s="758" t="s">
        <v>4292</v>
      </c>
      <c r="C8" s="759" t="s">
        <v>6827</v>
      </c>
      <c r="D8" s="759" t="s">
        <v>6828</v>
      </c>
      <c r="E8" s="759" t="s">
        <v>4294</v>
      </c>
      <c r="F8" s="759"/>
    </row>
    <row r="9" spans="1:7" x14ac:dyDescent="0.3">
      <c r="A9" s="758"/>
      <c r="B9" s="758"/>
      <c r="C9" s="759"/>
      <c r="D9" s="759"/>
      <c r="E9" s="759" t="s">
        <v>4295</v>
      </c>
      <c r="F9" s="759" t="s">
        <v>4296</v>
      </c>
    </row>
    <row r="10" spans="1:7" x14ac:dyDescent="0.3">
      <c r="A10" s="758"/>
      <c r="B10" s="758"/>
      <c r="C10" s="759"/>
      <c r="D10" s="759"/>
      <c r="E10" s="759"/>
      <c r="F10" s="759"/>
    </row>
    <row r="12" spans="1:7" x14ac:dyDescent="0.3">
      <c r="A12" s="660" t="s">
        <v>4232</v>
      </c>
      <c r="B12" s="660" t="s">
        <v>4232</v>
      </c>
      <c r="C12" s="429"/>
      <c r="D12" s="426"/>
      <c r="E12" s="426"/>
      <c r="F12" s="426"/>
    </row>
    <row r="13" spans="1:7" s="379" customFormat="1" x14ac:dyDescent="0.3">
      <c r="A13" s="374" t="s">
        <v>7342</v>
      </c>
      <c r="B13" s="374" t="s">
        <v>7343</v>
      </c>
      <c r="C13" s="579">
        <v>1</v>
      </c>
      <c r="D13" s="579">
        <v>0</v>
      </c>
      <c r="E13" s="85">
        <v>75422.899999999994</v>
      </c>
      <c r="F13" s="85">
        <v>75422.899999999994</v>
      </c>
      <c r="G13" s="373"/>
    </row>
    <row r="14" spans="1:7" s="379" customFormat="1" x14ac:dyDescent="0.3">
      <c r="A14" s="370" t="s">
        <v>5207</v>
      </c>
      <c r="B14" s="370" t="s">
        <v>7344</v>
      </c>
      <c r="C14" s="599">
        <v>6</v>
      </c>
      <c r="D14" s="599">
        <v>0</v>
      </c>
      <c r="E14" s="85">
        <v>56575.15</v>
      </c>
      <c r="F14" s="85">
        <v>56575.15</v>
      </c>
      <c r="G14" s="373"/>
    </row>
    <row r="15" spans="1:7" s="379" customFormat="1" x14ac:dyDescent="0.3">
      <c r="A15" s="370" t="s">
        <v>5367</v>
      </c>
      <c r="B15" s="370" t="s">
        <v>7345</v>
      </c>
      <c r="C15" s="599">
        <v>7</v>
      </c>
      <c r="D15" s="599">
        <v>0</v>
      </c>
      <c r="E15" s="85">
        <v>29157.3</v>
      </c>
      <c r="F15" s="85">
        <v>29157.3</v>
      </c>
      <c r="G15" s="373"/>
    </row>
    <row r="16" spans="1:7" s="379" customFormat="1" x14ac:dyDescent="0.3">
      <c r="A16" s="449"/>
      <c r="B16" s="39" t="s">
        <v>4299</v>
      </c>
      <c r="C16" s="46">
        <f>SUM(C13:C15)</f>
        <v>14</v>
      </c>
      <c r="D16" s="46">
        <v>0</v>
      </c>
      <c r="E16" s="378"/>
      <c r="F16" s="378"/>
      <c r="G16" s="373"/>
    </row>
    <row r="17" spans="1:7" s="379" customFormat="1" x14ac:dyDescent="0.3">
      <c r="A17" s="380"/>
      <c r="B17" s="380"/>
      <c r="C17" s="381"/>
      <c r="D17" s="381"/>
      <c r="E17" s="381"/>
      <c r="F17" s="381"/>
      <c r="G17" s="373"/>
    </row>
    <row r="18" spans="1:7" s="379" customFormat="1" x14ac:dyDescent="0.3">
      <c r="A18" s="660" t="s">
        <v>4233</v>
      </c>
      <c r="B18" s="660" t="s">
        <v>4233</v>
      </c>
      <c r="C18" s="381"/>
      <c r="D18" s="381"/>
      <c r="E18" s="381"/>
      <c r="F18" s="381"/>
      <c r="G18" s="373"/>
    </row>
    <row r="19" spans="1:7" s="226" customFormat="1" x14ac:dyDescent="0.3">
      <c r="A19" s="370" t="s">
        <v>7346</v>
      </c>
      <c r="B19" s="370" t="s">
        <v>7347</v>
      </c>
      <c r="C19" s="606">
        <v>2</v>
      </c>
      <c r="D19" s="599">
        <v>0</v>
      </c>
      <c r="E19" s="606">
        <v>20067.75</v>
      </c>
      <c r="F19" s="606">
        <v>20067.75</v>
      </c>
      <c r="G19" s="373"/>
    </row>
    <row r="20" spans="1:7" x14ac:dyDescent="0.3">
      <c r="A20" s="370" t="s">
        <v>7348</v>
      </c>
      <c r="B20" s="370" t="s">
        <v>7349</v>
      </c>
      <c r="C20" s="606">
        <v>17</v>
      </c>
      <c r="D20" s="599">
        <v>0</v>
      </c>
      <c r="E20" s="606">
        <v>25220.95</v>
      </c>
      <c r="F20" s="606">
        <v>25220.95</v>
      </c>
      <c r="G20" s="373"/>
    </row>
    <row r="21" spans="1:7" x14ac:dyDescent="0.3">
      <c r="A21" s="370" t="s">
        <v>7350</v>
      </c>
      <c r="B21" s="370" t="s">
        <v>7351</v>
      </c>
      <c r="C21" s="606">
        <v>6</v>
      </c>
      <c r="D21" s="599">
        <v>0</v>
      </c>
      <c r="E21" s="606">
        <v>17880.400000000001</v>
      </c>
      <c r="F21" s="606">
        <v>17880.400000000001</v>
      </c>
      <c r="G21" s="373"/>
    </row>
    <row r="22" spans="1:7" x14ac:dyDescent="0.3">
      <c r="A22" s="370" t="s">
        <v>7352</v>
      </c>
      <c r="B22" s="370" t="s">
        <v>7353</v>
      </c>
      <c r="C22" s="606">
        <v>9</v>
      </c>
      <c r="D22" s="599">
        <v>0</v>
      </c>
      <c r="E22" s="606">
        <v>11178.95</v>
      </c>
      <c r="F22" s="606">
        <v>11178.95</v>
      </c>
      <c r="G22" s="373"/>
    </row>
    <row r="23" spans="1:7" x14ac:dyDescent="0.3">
      <c r="A23" s="370" t="s">
        <v>7354</v>
      </c>
      <c r="B23" s="370" t="s">
        <v>7355</v>
      </c>
      <c r="C23" s="606">
        <v>4</v>
      </c>
      <c r="D23" s="599">
        <v>0</v>
      </c>
      <c r="E23" s="606">
        <v>9620.25</v>
      </c>
      <c r="F23" s="606">
        <v>9620.25</v>
      </c>
      <c r="G23" s="373"/>
    </row>
    <row r="24" spans="1:7" x14ac:dyDescent="0.3">
      <c r="A24" s="370" t="s">
        <v>7356</v>
      </c>
      <c r="B24" s="370" t="s">
        <v>7357</v>
      </c>
      <c r="C24" s="606">
        <v>3</v>
      </c>
      <c r="D24" s="599">
        <v>0</v>
      </c>
      <c r="E24" s="606">
        <v>9359.9</v>
      </c>
      <c r="F24" s="606">
        <v>9359.9</v>
      </c>
      <c r="G24" s="373"/>
    </row>
    <row r="25" spans="1:7" x14ac:dyDescent="0.3">
      <c r="A25" s="370" t="s">
        <v>7358</v>
      </c>
      <c r="B25" s="370" t="s">
        <v>7359</v>
      </c>
      <c r="C25" s="606">
        <v>5</v>
      </c>
      <c r="D25" s="599">
        <v>0</v>
      </c>
      <c r="E25" s="606">
        <v>9359.9</v>
      </c>
      <c r="F25" s="606">
        <v>9359.9</v>
      </c>
      <c r="G25" s="373"/>
    </row>
    <row r="26" spans="1:7" x14ac:dyDescent="0.3">
      <c r="A26" s="370" t="s">
        <v>7360</v>
      </c>
      <c r="B26" s="370" t="s">
        <v>7361</v>
      </c>
      <c r="C26" s="606">
        <v>1</v>
      </c>
      <c r="D26" s="599">
        <v>0</v>
      </c>
      <c r="E26" s="606">
        <v>9092.7000000000007</v>
      </c>
      <c r="F26" s="606">
        <v>9092.7000000000007</v>
      </c>
      <c r="G26" s="373"/>
    </row>
    <row r="27" spans="1:7" x14ac:dyDescent="0.3">
      <c r="A27" s="370" t="s">
        <v>7362</v>
      </c>
      <c r="B27" s="370" t="s">
        <v>7363</v>
      </c>
      <c r="C27" s="606">
        <v>1</v>
      </c>
      <c r="D27" s="599">
        <v>0</v>
      </c>
      <c r="E27" s="606">
        <v>8557.7000000000007</v>
      </c>
      <c r="F27" s="606">
        <v>8557.7000000000007</v>
      </c>
      <c r="G27" s="373"/>
    </row>
    <row r="28" spans="1:7" x14ac:dyDescent="0.3">
      <c r="A28" s="370" t="s">
        <v>7364</v>
      </c>
      <c r="B28" s="370" t="s">
        <v>7365</v>
      </c>
      <c r="C28" s="606">
        <v>1</v>
      </c>
      <c r="D28" s="606">
        <v>0</v>
      </c>
      <c r="E28" s="606">
        <v>8503.4</v>
      </c>
      <c r="F28" s="606">
        <v>8503.4</v>
      </c>
      <c r="G28" s="373"/>
    </row>
    <row r="29" spans="1:7" s="286" customFormat="1" x14ac:dyDescent="0.3">
      <c r="A29" s="370" t="s">
        <v>7366</v>
      </c>
      <c r="B29" s="370" t="s">
        <v>7367</v>
      </c>
      <c r="C29" s="606">
        <v>1</v>
      </c>
      <c r="D29" s="599">
        <v>0</v>
      </c>
      <c r="E29" s="606">
        <v>8503.4</v>
      </c>
      <c r="F29" s="606">
        <v>8503.4</v>
      </c>
      <c r="G29" s="373"/>
    </row>
    <row r="30" spans="1:7" s="286" customFormat="1" x14ac:dyDescent="0.3">
      <c r="A30" s="374" t="s">
        <v>7368</v>
      </c>
      <c r="B30" s="370" t="s">
        <v>7263</v>
      </c>
      <c r="C30" s="606">
        <v>16</v>
      </c>
      <c r="D30" s="599">
        <v>0</v>
      </c>
      <c r="E30" s="430">
        <v>8503.4</v>
      </c>
      <c r="F30" s="430">
        <v>8503.4</v>
      </c>
      <c r="G30" s="373"/>
    </row>
    <row r="31" spans="1:7" x14ac:dyDescent="0.3">
      <c r="A31" s="286"/>
      <c r="B31" s="39" t="s">
        <v>4302</v>
      </c>
      <c r="C31" s="46">
        <f>SUM(C19:C30)</f>
        <v>66</v>
      </c>
      <c r="D31" s="46">
        <f>SUM(D19:D30)</f>
        <v>0</v>
      </c>
      <c r="E31" s="378"/>
      <c r="F31" s="378"/>
    </row>
    <row r="32" spans="1:7" ht="20.100000000000001" customHeight="1" x14ac:dyDescent="0.3">
      <c r="A32" s="437"/>
      <c r="B32" s="504"/>
      <c r="C32" s="378"/>
      <c r="D32" s="378"/>
      <c r="E32" s="378"/>
      <c r="F32" s="378"/>
    </row>
    <row r="33" spans="1:7" x14ac:dyDescent="0.3">
      <c r="A33" s="660" t="s">
        <v>4234</v>
      </c>
      <c r="B33" s="660" t="s">
        <v>4233</v>
      </c>
      <c r="C33" s="381"/>
      <c r="D33" s="439"/>
      <c r="E33" s="381"/>
      <c r="F33" s="381"/>
    </row>
    <row r="34" spans="1:7" x14ac:dyDescent="0.3">
      <c r="A34" s="374" t="s">
        <v>7369</v>
      </c>
      <c r="B34" s="374" t="s">
        <v>7370</v>
      </c>
      <c r="C34" s="385">
        <v>0</v>
      </c>
      <c r="D34" s="606">
        <f>515*12</f>
        <v>6180</v>
      </c>
      <c r="E34" s="430">
        <v>145.83000000000001</v>
      </c>
      <c r="F34" s="430">
        <v>145.83000000000001</v>
      </c>
      <c r="G34" s="226" t="s">
        <v>5348</v>
      </c>
    </row>
    <row r="35" spans="1:7" x14ac:dyDescent="0.3">
      <c r="A35" s="286"/>
      <c r="B35" s="39" t="s">
        <v>4304</v>
      </c>
      <c r="C35" s="46">
        <f>SUM(C34:C34)</f>
        <v>0</v>
      </c>
      <c r="D35" s="46">
        <f>SUM(D34:D34)</f>
        <v>6180</v>
      </c>
      <c r="E35" s="378"/>
      <c r="F35" s="378"/>
    </row>
    <row r="36" spans="1:7" x14ac:dyDescent="0.3">
      <c r="A36" s="286"/>
      <c r="B36" s="442"/>
      <c r="C36" s="443"/>
      <c r="D36" s="47"/>
      <c r="E36" s="47"/>
      <c r="F36" s="444"/>
    </row>
    <row r="37" spans="1:7" x14ac:dyDescent="0.3">
      <c r="A37" s="286"/>
      <c r="B37" s="446" t="s">
        <v>4235</v>
      </c>
      <c r="C37" s="447">
        <f>SUM(C31,C16,C35)</f>
        <v>80</v>
      </c>
      <c r="D37" s="447">
        <f>SUM(D31,D16,D35)</f>
        <v>6180</v>
      </c>
      <c r="E37" s="47"/>
      <c r="F37" s="444"/>
    </row>
    <row r="38" spans="1:7" x14ac:dyDescent="0.3">
      <c r="A38" s="286"/>
      <c r="B38" s="442"/>
      <c r="C38" s="443"/>
      <c r="D38" s="47"/>
      <c r="E38" s="47"/>
      <c r="F38" s="444"/>
    </row>
    <row r="39" spans="1:7" x14ac:dyDescent="0.3">
      <c r="A39" s="50"/>
      <c r="B39" s="50"/>
      <c r="C39" s="287"/>
      <c r="D39" s="287"/>
      <c r="E39" s="287"/>
      <c r="F39" s="444"/>
    </row>
    <row r="40" spans="1:7" x14ac:dyDescent="0.3">
      <c r="A40" s="380"/>
      <c r="B40" s="380"/>
      <c r="C40" s="381"/>
      <c r="D40" s="381"/>
      <c r="E40" s="381"/>
      <c r="F40" s="381"/>
    </row>
    <row r="41" spans="1:7" x14ac:dyDescent="0.3">
      <c r="A41" s="761" t="s">
        <v>4231</v>
      </c>
      <c r="B41" s="775"/>
      <c r="C41" s="381"/>
      <c r="D41" s="381"/>
      <c r="E41" s="381"/>
      <c r="F41" s="381"/>
    </row>
    <row r="42" spans="1:7" x14ac:dyDescent="0.3">
      <c r="A42" s="760" t="s">
        <v>4305</v>
      </c>
      <c r="B42" s="660"/>
      <c r="C42" s="381"/>
      <c r="D42" s="381"/>
      <c r="E42" s="381"/>
      <c r="F42" s="381"/>
    </row>
    <row r="43" spans="1:7" x14ac:dyDescent="0.3">
      <c r="A43" s="583" t="s">
        <v>4303</v>
      </c>
      <c r="B43" s="583" t="s">
        <v>4303</v>
      </c>
      <c r="C43" s="440">
        <v>0</v>
      </c>
      <c r="D43" s="440">
        <v>0</v>
      </c>
      <c r="E43" s="441">
        <v>0</v>
      </c>
      <c r="F43" s="441">
        <v>0</v>
      </c>
    </row>
    <row r="44" spans="1:7" x14ac:dyDescent="0.3">
      <c r="A44" s="286"/>
      <c r="B44" s="39" t="s">
        <v>4306</v>
      </c>
      <c r="C44" s="46">
        <f>SUM(C43)</f>
        <v>0</v>
      </c>
      <c r="D44" s="46">
        <v>0</v>
      </c>
      <c r="E44" s="378"/>
      <c r="F44" s="378"/>
    </row>
    <row r="45" spans="1:7" x14ac:dyDescent="0.3">
      <c r="A45" s="380"/>
      <c r="B45" s="380"/>
      <c r="C45" s="381"/>
      <c r="D45" s="381"/>
      <c r="E45" s="381"/>
      <c r="F45" s="381"/>
    </row>
    <row r="46" spans="1:7" x14ac:dyDescent="0.3">
      <c r="A46" s="756" t="s">
        <v>4237</v>
      </c>
      <c r="B46" s="757"/>
      <c r="C46" s="381"/>
      <c r="D46" s="381"/>
      <c r="E46" s="381"/>
      <c r="F46" s="381"/>
    </row>
    <row r="47" spans="1:7" x14ac:dyDescent="0.3">
      <c r="A47" s="583" t="s">
        <v>4303</v>
      </c>
      <c r="B47" s="583" t="s">
        <v>4303</v>
      </c>
      <c r="C47" s="440">
        <v>0</v>
      </c>
      <c r="D47" s="440">
        <v>0</v>
      </c>
      <c r="E47" s="441">
        <v>0</v>
      </c>
      <c r="F47" s="441">
        <v>0</v>
      </c>
    </row>
    <row r="48" spans="1:7" x14ac:dyDescent="0.3">
      <c r="A48" s="286"/>
      <c r="B48" s="450" t="s">
        <v>4307</v>
      </c>
      <c r="C48" s="46">
        <f>SUM(C47)</f>
        <v>0</v>
      </c>
      <c r="D48" s="46">
        <v>0</v>
      </c>
      <c r="E48" s="378"/>
      <c r="F48" s="378"/>
    </row>
    <row r="49" spans="1:6" x14ac:dyDescent="0.3">
      <c r="C49" s="93"/>
      <c r="D49" s="228"/>
      <c r="E49" s="228"/>
      <c r="F49" s="228"/>
    </row>
    <row r="50" spans="1:6" x14ac:dyDescent="0.25">
      <c r="A50" s="182" t="s">
        <v>7341</v>
      </c>
      <c r="C50" s="93"/>
      <c r="D50" s="228"/>
      <c r="E50" s="228"/>
      <c r="F50" s="228"/>
    </row>
  </sheetData>
  <mergeCells count="18">
    <mergeCell ref="A42:B42"/>
    <mergeCell ref="A46:B46"/>
    <mergeCell ref="E9:E10"/>
    <mergeCell ref="F9:F10"/>
    <mergeCell ref="A12:B12"/>
    <mergeCell ref="A18:B18"/>
    <mergeCell ref="A33:B33"/>
    <mergeCell ref="A41:B41"/>
    <mergeCell ref="A8:A10"/>
    <mergeCell ref="B8:B10"/>
    <mergeCell ref="C8:C10"/>
    <mergeCell ref="D8:D10"/>
    <mergeCell ref="E8:F8"/>
    <mergeCell ref="A2:G2"/>
    <mergeCell ref="A3:G3"/>
    <mergeCell ref="A4:G4"/>
    <mergeCell ref="A5:G5"/>
    <mergeCell ref="A6:G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C143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4207</v>
      </c>
      <c r="C2" s="637"/>
    </row>
    <row r="3" spans="2:3" x14ac:dyDescent="0.3">
      <c r="B3" s="1" t="s">
        <v>3829</v>
      </c>
      <c r="C3" s="1" t="s">
        <v>53</v>
      </c>
    </row>
    <row r="4" spans="2:3" x14ac:dyDescent="0.3">
      <c r="B4" s="6" t="s">
        <v>106</v>
      </c>
      <c r="C4" s="8" t="s">
        <v>3836</v>
      </c>
    </row>
    <row r="5" spans="2:3" x14ac:dyDescent="0.3">
      <c r="B5" s="7" t="s">
        <v>107</v>
      </c>
      <c r="C5" s="9" t="s">
        <v>3837</v>
      </c>
    </row>
    <row r="6" spans="2:3" x14ac:dyDescent="0.3">
      <c r="B6" s="2" t="s">
        <v>108</v>
      </c>
      <c r="C6" s="4" t="s">
        <v>3837</v>
      </c>
    </row>
    <row r="7" spans="2:3" x14ac:dyDescent="0.3">
      <c r="B7" s="7" t="s">
        <v>109</v>
      </c>
      <c r="C7" s="9" t="s">
        <v>3838</v>
      </c>
    </row>
    <row r="8" spans="2:3" x14ac:dyDescent="0.3">
      <c r="B8" s="2" t="s">
        <v>110</v>
      </c>
      <c r="C8" s="4" t="s">
        <v>3838</v>
      </c>
    </row>
    <row r="9" spans="2:3" x14ac:dyDescent="0.3">
      <c r="B9" s="7" t="s">
        <v>112</v>
      </c>
      <c r="C9" s="9" t="s">
        <v>3839</v>
      </c>
    </row>
    <row r="10" spans="2:3" x14ac:dyDescent="0.3">
      <c r="B10" s="2" t="s">
        <v>113</v>
      </c>
      <c r="C10" s="4" t="s">
        <v>3840</v>
      </c>
    </row>
    <row r="11" spans="2:3" x14ac:dyDescent="0.3">
      <c r="B11" s="2" t="s">
        <v>114</v>
      </c>
      <c r="C11" s="4" t="s">
        <v>3841</v>
      </c>
    </row>
    <row r="12" spans="2:3" x14ac:dyDescent="0.3">
      <c r="B12" s="2" t="s">
        <v>115</v>
      </c>
      <c r="C12" s="4" t="s">
        <v>3842</v>
      </c>
    </row>
    <row r="13" spans="2:3" x14ac:dyDescent="0.3">
      <c r="B13" s="7" t="s">
        <v>117</v>
      </c>
      <c r="C13" s="9" t="s">
        <v>3843</v>
      </c>
    </row>
    <row r="14" spans="2:3" x14ac:dyDescent="0.3">
      <c r="B14" s="2" t="s">
        <v>118</v>
      </c>
      <c r="C14" s="4" t="s">
        <v>3844</v>
      </c>
    </row>
    <row r="15" spans="2:3" x14ac:dyDescent="0.3">
      <c r="B15" s="2" t="s">
        <v>121</v>
      </c>
      <c r="C15" s="4" t="s">
        <v>3845</v>
      </c>
    </row>
    <row r="16" spans="2:3" x14ac:dyDescent="0.3">
      <c r="B16" s="7" t="s">
        <v>122</v>
      </c>
      <c r="C16" s="9" t="s">
        <v>3846</v>
      </c>
    </row>
    <row r="17" spans="2:3" x14ac:dyDescent="0.3">
      <c r="B17" s="2" t="s">
        <v>124</v>
      </c>
      <c r="C17" s="4" t="s">
        <v>3847</v>
      </c>
    </row>
    <row r="18" spans="2:3" x14ac:dyDescent="0.3">
      <c r="B18" s="2" t="s">
        <v>125</v>
      </c>
      <c r="C18" s="4" t="s">
        <v>3848</v>
      </c>
    </row>
    <row r="19" spans="2:3" x14ac:dyDescent="0.3">
      <c r="B19" s="2" t="s">
        <v>126</v>
      </c>
      <c r="C19" s="4" t="s">
        <v>3849</v>
      </c>
    </row>
    <row r="20" spans="2:3" x14ac:dyDescent="0.3">
      <c r="B20" s="7" t="s">
        <v>129</v>
      </c>
      <c r="C20" s="9" t="s">
        <v>3850</v>
      </c>
    </row>
    <row r="21" spans="2:3" x14ac:dyDescent="0.3">
      <c r="B21" s="2" t="s">
        <v>130</v>
      </c>
      <c r="C21" s="4" t="s">
        <v>3850</v>
      </c>
    </row>
    <row r="22" spans="2:3" x14ac:dyDescent="0.3">
      <c r="B22" s="7" t="s">
        <v>131</v>
      </c>
      <c r="C22" s="9" t="s">
        <v>3851</v>
      </c>
    </row>
    <row r="23" spans="2:3" x14ac:dyDescent="0.3">
      <c r="B23" s="2" t="s">
        <v>132</v>
      </c>
      <c r="C23" s="4" t="s">
        <v>3851</v>
      </c>
    </row>
    <row r="24" spans="2:3" x14ac:dyDescent="0.3">
      <c r="B24" s="6" t="s">
        <v>133</v>
      </c>
      <c r="C24" s="8" t="s">
        <v>3852</v>
      </c>
    </row>
    <row r="25" spans="2:3" x14ac:dyDescent="0.3">
      <c r="B25" s="7" t="s">
        <v>134</v>
      </c>
      <c r="C25" s="9" t="s">
        <v>3853</v>
      </c>
    </row>
    <row r="26" spans="2:3" x14ac:dyDescent="0.3">
      <c r="B26" s="2" t="s">
        <v>135</v>
      </c>
      <c r="C26" s="4" t="s">
        <v>3854</v>
      </c>
    </row>
    <row r="27" spans="2:3" x14ac:dyDescent="0.3">
      <c r="B27" s="2" t="s">
        <v>136</v>
      </c>
      <c r="C27" s="4" t="s">
        <v>3855</v>
      </c>
    </row>
    <row r="28" spans="2:3" x14ac:dyDescent="0.3">
      <c r="B28" s="2" t="s">
        <v>137</v>
      </c>
      <c r="C28" s="4" t="s">
        <v>3856</v>
      </c>
    </row>
    <row r="29" spans="2:3" x14ac:dyDescent="0.3">
      <c r="B29" s="2" t="s">
        <v>138</v>
      </c>
      <c r="C29" s="4" t="s">
        <v>3857</v>
      </c>
    </row>
    <row r="30" spans="2:3" x14ac:dyDescent="0.3">
      <c r="B30" s="2" t="s">
        <v>139</v>
      </c>
      <c r="C30" s="4" t="s">
        <v>3858</v>
      </c>
    </row>
    <row r="31" spans="2:3" x14ac:dyDescent="0.3">
      <c r="B31" s="2" t="s">
        <v>140</v>
      </c>
      <c r="C31" s="4" t="s">
        <v>3859</v>
      </c>
    </row>
    <row r="32" spans="2:3" x14ac:dyDescent="0.3">
      <c r="B32" s="2" t="s">
        <v>141</v>
      </c>
      <c r="C32" s="4" t="s">
        <v>3860</v>
      </c>
    </row>
    <row r="33" spans="2:3" x14ac:dyDescent="0.3">
      <c r="B33" s="7" t="s">
        <v>143</v>
      </c>
      <c r="C33" s="9" t="s">
        <v>3861</v>
      </c>
    </row>
    <row r="34" spans="2:3" x14ac:dyDescent="0.3">
      <c r="B34" s="2" t="s">
        <v>144</v>
      </c>
      <c r="C34" s="4" t="s">
        <v>3862</v>
      </c>
    </row>
    <row r="35" spans="2:3" x14ac:dyDescent="0.3">
      <c r="B35" s="2" t="s">
        <v>146</v>
      </c>
      <c r="C35" s="4" t="s">
        <v>3863</v>
      </c>
    </row>
    <row r="36" spans="2:3" x14ac:dyDescent="0.3">
      <c r="B36" s="7" t="s">
        <v>152</v>
      </c>
      <c r="C36" s="9" t="s">
        <v>3864</v>
      </c>
    </row>
    <row r="37" spans="2:3" x14ac:dyDescent="0.3">
      <c r="B37" s="2" t="s">
        <v>153</v>
      </c>
      <c r="C37" s="4" t="s">
        <v>3865</v>
      </c>
    </row>
    <row r="38" spans="2:3" x14ac:dyDescent="0.3">
      <c r="B38" s="2" t="s">
        <v>154</v>
      </c>
      <c r="C38" s="4" t="s">
        <v>3866</v>
      </c>
    </row>
    <row r="39" spans="2:3" x14ac:dyDescent="0.3">
      <c r="B39" s="2" t="s">
        <v>155</v>
      </c>
      <c r="C39" s="4" t="s">
        <v>3867</v>
      </c>
    </row>
    <row r="40" spans="2:3" x14ac:dyDescent="0.3">
      <c r="B40" s="2" t="s">
        <v>156</v>
      </c>
      <c r="C40" s="4" t="s">
        <v>3868</v>
      </c>
    </row>
    <row r="41" spans="2:3" x14ac:dyDescent="0.3">
      <c r="B41" s="2" t="s">
        <v>157</v>
      </c>
      <c r="C41" s="4" t="s">
        <v>3869</v>
      </c>
    </row>
    <row r="42" spans="2:3" x14ac:dyDescent="0.3">
      <c r="B42" s="2" t="s">
        <v>158</v>
      </c>
      <c r="C42" s="4" t="s">
        <v>3870</v>
      </c>
    </row>
    <row r="43" spans="2:3" x14ac:dyDescent="0.3">
      <c r="B43" s="2" t="s">
        <v>159</v>
      </c>
      <c r="C43" s="4" t="s">
        <v>3871</v>
      </c>
    </row>
    <row r="44" spans="2:3" x14ac:dyDescent="0.3">
      <c r="B44" s="2" t="s">
        <v>160</v>
      </c>
      <c r="C44" s="4" t="s">
        <v>3872</v>
      </c>
    </row>
    <row r="45" spans="2:3" x14ac:dyDescent="0.3">
      <c r="B45" s="2" t="s">
        <v>161</v>
      </c>
      <c r="C45" s="4" t="s">
        <v>3873</v>
      </c>
    </row>
    <row r="46" spans="2:3" x14ac:dyDescent="0.3">
      <c r="B46" s="7" t="s">
        <v>162</v>
      </c>
      <c r="C46" s="9" t="s">
        <v>3874</v>
      </c>
    </row>
    <row r="47" spans="2:3" x14ac:dyDescent="0.3">
      <c r="B47" s="2" t="s">
        <v>163</v>
      </c>
      <c r="C47" s="4" t="s">
        <v>3875</v>
      </c>
    </row>
    <row r="48" spans="2:3" x14ac:dyDescent="0.3">
      <c r="B48" s="2" t="s">
        <v>164</v>
      </c>
      <c r="C48" s="4" t="s">
        <v>3876</v>
      </c>
    </row>
    <row r="49" spans="2:3" x14ac:dyDescent="0.3">
      <c r="B49" s="2" t="s">
        <v>165</v>
      </c>
      <c r="C49" s="4" t="s">
        <v>3877</v>
      </c>
    </row>
    <row r="50" spans="2:3" x14ac:dyDescent="0.3">
      <c r="B50" s="2" t="s">
        <v>166</v>
      </c>
      <c r="C50" s="4" t="s">
        <v>3878</v>
      </c>
    </row>
    <row r="51" spans="2:3" x14ac:dyDescent="0.3">
      <c r="B51" s="7" t="s">
        <v>170</v>
      </c>
      <c r="C51" s="9" t="s">
        <v>3879</v>
      </c>
    </row>
    <row r="52" spans="2:3" x14ac:dyDescent="0.3">
      <c r="B52" s="2" t="s">
        <v>171</v>
      </c>
      <c r="C52" s="4" t="s">
        <v>3879</v>
      </c>
    </row>
    <row r="53" spans="2:3" x14ac:dyDescent="0.3">
      <c r="B53" s="7" t="s">
        <v>172</v>
      </c>
      <c r="C53" s="9" t="s">
        <v>3880</v>
      </c>
    </row>
    <row r="54" spans="2:3" x14ac:dyDescent="0.3">
      <c r="B54" s="2" t="s">
        <v>173</v>
      </c>
      <c r="C54" s="4" t="s">
        <v>3881</v>
      </c>
    </row>
    <row r="55" spans="2:3" x14ac:dyDescent="0.3">
      <c r="B55" s="2" t="s">
        <v>174</v>
      </c>
      <c r="C55" s="4" t="s">
        <v>3882</v>
      </c>
    </row>
    <row r="56" spans="2:3" x14ac:dyDescent="0.3">
      <c r="B56" s="2" t="s">
        <v>175</v>
      </c>
      <c r="C56" s="4" t="s">
        <v>1014</v>
      </c>
    </row>
    <row r="57" spans="2:3" x14ac:dyDescent="0.3">
      <c r="B57" s="2" t="s">
        <v>176</v>
      </c>
      <c r="C57" s="4" t="s">
        <v>3883</v>
      </c>
    </row>
    <row r="58" spans="2:3" x14ac:dyDescent="0.3">
      <c r="B58" s="2" t="s">
        <v>177</v>
      </c>
      <c r="C58" s="4" t="s">
        <v>3884</v>
      </c>
    </row>
    <row r="59" spans="2:3" x14ac:dyDescent="0.3">
      <c r="B59" s="7" t="s">
        <v>178</v>
      </c>
      <c r="C59" s="9" t="s">
        <v>3885</v>
      </c>
    </row>
    <row r="60" spans="2:3" x14ac:dyDescent="0.3">
      <c r="B60" s="2" t="s">
        <v>179</v>
      </c>
      <c r="C60" s="4" t="s">
        <v>3886</v>
      </c>
    </row>
    <row r="61" spans="2:3" x14ac:dyDescent="0.3">
      <c r="B61" s="2" t="s">
        <v>180</v>
      </c>
      <c r="C61" s="4" t="s">
        <v>3887</v>
      </c>
    </row>
    <row r="62" spans="2:3" ht="26.4" x14ac:dyDescent="0.3">
      <c r="B62" s="2" t="s">
        <v>181</v>
      </c>
      <c r="C62" s="4" t="s">
        <v>3888</v>
      </c>
    </row>
    <row r="63" spans="2:3" x14ac:dyDescent="0.3">
      <c r="B63" s="2" t="s">
        <v>182</v>
      </c>
      <c r="C63" s="4" t="s">
        <v>3889</v>
      </c>
    </row>
    <row r="64" spans="2:3" x14ac:dyDescent="0.3">
      <c r="B64" s="2" t="s">
        <v>183</v>
      </c>
      <c r="C64" s="4" t="s">
        <v>3890</v>
      </c>
    </row>
    <row r="65" spans="2:3" x14ac:dyDescent="0.3">
      <c r="B65" s="2" t="s">
        <v>184</v>
      </c>
      <c r="C65" s="4" t="s">
        <v>3891</v>
      </c>
    </row>
    <row r="66" spans="2:3" x14ac:dyDescent="0.3">
      <c r="B66" s="2" t="s">
        <v>185</v>
      </c>
      <c r="C66" s="4" t="s">
        <v>3892</v>
      </c>
    </row>
    <row r="67" spans="2:3" x14ac:dyDescent="0.3">
      <c r="B67" s="2" t="s">
        <v>186</v>
      </c>
      <c r="C67" s="4" t="s">
        <v>3893</v>
      </c>
    </row>
    <row r="68" spans="2:3" x14ac:dyDescent="0.3">
      <c r="B68" s="6" t="s">
        <v>187</v>
      </c>
      <c r="C68" s="8" t="s">
        <v>3894</v>
      </c>
    </row>
    <row r="69" spans="2:3" x14ac:dyDescent="0.3">
      <c r="B69" s="7" t="s">
        <v>188</v>
      </c>
      <c r="C69" s="9" t="s">
        <v>3895</v>
      </c>
    </row>
    <row r="70" spans="2:3" x14ac:dyDescent="0.3">
      <c r="B70" s="2" t="s">
        <v>189</v>
      </c>
      <c r="C70" s="4" t="s">
        <v>3896</v>
      </c>
    </row>
    <row r="71" spans="2:3" x14ac:dyDescent="0.3">
      <c r="B71" s="2" t="s">
        <v>190</v>
      </c>
      <c r="C71" s="4" t="s">
        <v>3897</v>
      </c>
    </row>
    <row r="72" spans="2:3" x14ac:dyDescent="0.3">
      <c r="B72" s="2" t="s">
        <v>191</v>
      </c>
      <c r="C72" s="4" t="s">
        <v>3898</v>
      </c>
    </row>
    <row r="73" spans="2:3" x14ac:dyDescent="0.3">
      <c r="B73" s="2" t="s">
        <v>192</v>
      </c>
      <c r="C73" s="4" t="s">
        <v>3899</v>
      </c>
    </row>
    <row r="74" spans="2:3" x14ac:dyDescent="0.3">
      <c r="B74" s="2" t="s">
        <v>194</v>
      </c>
      <c r="C74" s="4" t="s">
        <v>3900</v>
      </c>
    </row>
    <row r="75" spans="2:3" x14ac:dyDescent="0.3">
      <c r="B75" s="2" t="s">
        <v>195</v>
      </c>
      <c r="C75" s="4" t="s">
        <v>3901</v>
      </c>
    </row>
    <row r="76" spans="2:3" x14ac:dyDescent="0.3">
      <c r="B76" s="2" t="s">
        <v>196</v>
      </c>
      <c r="C76" s="4" t="s">
        <v>697</v>
      </c>
    </row>
    <row r="77" spans="2:3" x14ac:dyDescent="0.3">
      <c r="B77" s="7" t="s">
        <v>197</v>
      </c>
      <c r="C77" s="9" t="s">
        <v>3902</v>
      </c>
    </row>
    <row r="78" spans="2:3" x14ac:dyDescent="0.3">
      <c r="B78" s="2" t="s">
        <v>200</v>
      </c>
      <c r="C78" s="4" t="s">
        <v>1640</v>
      </c>
    </row>
    <row r="79" spans="2:3" x14ac:dyDescent="0.3">
      <c r="B79" s="2" t="s">
        <v>202</v>
      </c>
      <c r="C79" s="4" t="s">
        <v>3903</v>
      </c>
    </row>
    <row r="80" spans="2:3" x14ac:dyDescent="0.3">
      <c r="B80" s="2" t="s">
        <v>204</v>
      </c>
      <c r="C80" s="4" t="s">
        <v>3904</v>
      </c>
    </row>
    <row r="81" spans="2:3" x14ac:dyDescent="0.3">
      <c r="B81" s="2" t="s">
        <v>205</v>
      </c>
      <c r="C81" s="4" t="s">
        <v>3905</v>
      </c>
    </row>
    <row r="82" spans="2:3" x14ac:dyDescent="0.3">
      <c r="B82" s="7" t="s">
        <v>206</v>
      </c>
      <c r="C82" s="9" t="s">
        <v>3906</v>
      </c>
    </row>
    <row r="83" spans="2:3" x14ac:dyDescent="0.3">
      <c r="B83" s="2" t="s">
        <v>207</v>
      </c>
      <c r="C83" s="4" t="s">
        <v>3907</v>
      </c>
    </row>
    <row r="84" spans="2:3" x14ac:dyDescent="0.3">
      <c r="B84" s="2" t="s">
        <v>208</v>
      </c>
      <c r="C84" s="4" t="s">
        <v>3908</v>
      </c>
    </row>
    <row r="85" spans="2:3" x14ac:dyDescent="0.3">
      <c r="B85" s="2" t="s">
        <v>209</v>
      </c>
      <c r="C85" s="4" t="s">
        <v>3909</v>
      </c>
    </row>
    <row r="86" spans="2:3" x14ac:dyDescent="0.3">
      <c r="B86" s="2" t="s">
        <v>210</v>
      </c>
      <c r="C86" s="4" t="s">
        <v>3910</v>
      </c>
    </row>
    <row r="87" spans="2:3" x14ac:dyDescent="0.3">
      <c r="B87" s="2" t="s">
        <v>212</v>
      </c>
      <c r="C87" s="4" t="s">
        <v>3911</v>
      </c>
    </row>
    <row r="88" spans="2:3" x14ac:dyDescent="0.3">
      <c r="B88" s="2" t="s">
        <v>213</v>
      </c>
      <c r="C88" s="4" t="s">
        <v>922</v>
      </c>
    </row>
    <row r="89" spans="2:3" x14ac:dyDescent="0.3">
      <c r="B89" s="2" t="s">
        <v>214</v>
      </c>
      <c r="C89" s="4" t="s">
        <v>3912</v>
      </c>
    </row>
    <row r="90" spans="2:3" x14ac:dyDescent="0.3">
      <c r="B90" s="2" t="s">
        <v>215</v>
      </c>
      <c r="C90" s="4" t="s">
        <v>2762</v>
      </c>
    </row>
    <row r="91" spans="2:3" x14ac:dyDescent="0.3">
      <c r="B91" s="7" t="s">
        <v>216</v>
      </c>
      <c r="C91" s="9" t="s">
        <v>3913</v>
      </c>
    </row>
    <row r="92" spans="2:3" x14ac:dyDescent="0.3">
      <c r="B92" s="2" t="s">
        <v>217</v>
      </c>
      <c r="C92" s="4" t="s">
        <v>3914</v>
      </c>
    </row>
    <row r="93" spans="2:3" x14ac:dyDescent="0.3">
      <c r="B93" s="2" t="s">
        <v>218</v>
      </c>
      <c r="C93" s="4" t="s">
        <v>3915</v>
      </c>
    </row>
    <row r="94" spans="2:3" x14ac:dyDescent="0.3">
      <c r="B94" s="2" t="s">
        <v>220</v>
      </c>
      <c r="C94" s="4" t="s">
        <v>3916</v>
      </c>
    </row>
    <row r="95" spans="2:3" x14ac:dyDescent="0.3">
      <c r="B95" s="2" t="s">
        <v>222</v>
      </c>
      <c r="C95" s="4" t="s">
        <v>1577</v>
      </c>
    </row>
    <row r="96" spans="2:3" x14ac:dyDescent="0.3">
      <c r="B96" s="7" t="s">
        <v>224</v>
      </c>
      <c r="C96" s="9" t="s">
        <v>3917</v>
      </c>
    </row>
    <row r="97" spans="2:3" ht="26.4" x14ac:dyDescent="0.3">
      <c r="B97" s="2" t="s">
        <v>226</v>
      </c>
      <c r="C97" s="4" t="s">
        <v>3918</v>
      </c>
    </row>
    <row r="98" spans="2:3" ht="26.4" x14ac:dyDescent="0.3">
      <c r="B98" s="2" t="s">
        <v>227</v>
      </c>
      <c r="C98" s="4" t="s">
        <v>3919</v>
      </c>
    </row>
    <row r="99" spans="2:3" x14ac:dyDescent="0.3">
      <c r="B99" s="2" t="s">
        <v>229</v>
      </c>
      <c r="C99" s="4" t="s">
        <v>3920</v>
      </c>
    </row>
    <row r="100" spans="2:3" x14ac:dyDescent="0.3">
      <c r="B100" s="2" t="s">
        <v>230</v>
      </c>
      <c r="C100" s="4" t="s">
        <v>3921</v>
      </c>
    </row>
    <row r="101" spans="2:3" x14ac:dyDescent="0.3">
      <c r="B101" s="2" t="s">
        <v>231</v>
      </c>
      <c r="C101" s="4" t="s">
        <v>3922</v>
      </c>
    </row>
    <row r="102" spans="2:3" x14ac:dyDescent="0.3">
      <c r="B102" s="2" t="s">
        <v>232</v>
      </c>
      <c r="C102" s="4" t="s">
        <v>3923</v>
      </c>
    </row>
    <row r="103" spans="2:3" x14ac:dyDescent="0.3">
      <c r="B103" s="7" t="s">
        <v>239</v>
      </c>
      <c r="C103" s="9" t="s">
        <v>3924</v>
      </c>
    </row>
    <row r="104" spans="2:3" x14ac:dyDescent="0.3">
      <c r="B104" s="2" t="s">
        <v>240</v>
      </c>
      <c r="C104" s="4" t="s">
        <v>3925</v>
      </c>
    </row>
    <row r="105" spans="2:3" x14ac:dyDescent="0.3">
      <c r="B105" s="2" t="s">
        <v>241</v>
      </c>
      <c r="C105" s="4" t="s">
        <v>3926</v>
      </c>
    </row>
    <row r="106" spans="2:3" x14ac:dyDescent="0.3">
      <c r="B106" s="2" t="s">
        <v>242</v>
      </c>
      <c r="C106" s="4" t="s">
        <v>3927</v>
      </c>
    </row>
    <row r="107" spans="2:3" x14ac:dyDescent="0.3">
      <c r="B107" s="2" t="s">
        <v>244</v>
      </c>
      <c r="C107" s="4" t="s">
        <v>930</v>
      </c>
    </row>
    <row r="108" spans="2:3" x14ac:dyDescent="0.3">
      <c r="B108" s="7" t="s">
        <v>246</v>
      </c>
      <c r="C108" s="9" t="s">
        <v>3928</v>
      </c>
    </row>
    <row r="109" spans="2:3" x14ac:dyDescent="0.3">
      <c r="B109" s="2" t="s">
        <v>248</v>
      </c>
      <c r="C109" s="4" t="s">
        <v>3928</v>
      </c>
    </row>
    <row r="110" spans="2:3" x14ac:dyDescent="0.3">
      <c r="B110" s="7" t="s">
        <v>252</v>
      </c>
      <c r="C110" s="9" t="s">
        <v>3929</v>
      </c>
    </row>
    <row r="111" spans="2:3" x14ac:dyDescent="0.3">
      <c r="B111" s="2" t="s">
        <v>253</v>
      </c>
      <c r="C111" s="4" t="s">
        <v>3930</v>
      </c>
    </row>
    <row r="112" spans="2:3" x14ac:dyDescent="0.3">
      <c r="B112" s="2" t="s">
        <v>254</v>
      </c>
      <c r="C112" s="4" t="s">
        <v>3931</v>
      </c>
    </row>
    <row r="113" spans="2:3" x14ac:dyDescent="0.3">
      <c r="B113" s="2" t="s">
        <v>255</v>
      </c>
      <c r="C113" s="4" t="s">
        <v>3932</v>
      </c>
    </row>
    <row r="114" spans="2:3" x14ac:dyDescent="0.3">
      <c r="B114" s="2" t="s">
        <v>256</v>
      </c>
      <c r="C114" s="4" t="s">
        <v>692</v>
      </c>
    </row>
    <row r="115" spans="2:3" x14ac:dyDescent="0.3">
      <c r="B115" s="2" t="s">
        <v>257</v>
      </c>
      <c r="C115" s="4" t="s">
        <v>3933</v>
      </c>
    </row>
    <row r="116" spans="2:3" x14ac:dyDescent="0.3">
      <c r="B116" s="2" t="s">
        <v>258</v>
      </c>
      <c r="C116" s="4" t="s">
        <v>3934</v>
      </c>
    </row>
    <row r="117" spans="2:3" x14ac:dyDescent="0.3">
      <c r="B117" s="2" t="s">
        <v>259</v>
      </c>
      <c r="C117" s="4" t="s">
        <v>636</v>
      </c>
    </row>
    <row r="118" spans="2:3" x14ac:dyDescent="0.3">
      <c r="B118" s="6" t="s">
        <v>260</v>
      </c>
      <c r="C118" s="8" t="s">
        <v>3935</v>
      </c>
    </row>
    <row r="119" spans="2:3" x14ac:dyDescent="0.3">
      <c r="B119" s="7" t="s">
        <v>269</v>
      </c>
      <c r="C119" s="9" t="s">
        <v>3936</v>
      </c>
    </row>
    <row r="120" spans="2:3" x14ac:dyDescent="0.3">
      <c r="B120" s="2" t="s">
        <v>271</v>
      </c>
      <c r="C120" s="4" t="s">
        <v>3936</v>
      </c>
    </row>
    <row r="121" spans="2:3" x14ac:dyDescent="0.3">
      <c r="B121" s="7" t="s">
        <v>3831</v>
      </c>
      <c r="C121" s="9" t="s">
        <v>3937</v>
      </c>
    </row>
    <row r="122" spans="2:3" x14ac:dyDescent="0.3">
      <c r="B122" s="2" t="s">
        <v>3832</v>
      </c>
      <c r="C122" s="4" t="s">
        <v>3937</v>
      </c>
    </row>
    <row r="123" spans="2:3" x14ac:dyDescent="0.3">
      <c r="B123" s="6" t="s">
        <v>276</v>
      </c>
      <c r="C123" s="8" t="s">
        <v>3938</v>
      </c>
    </row>
    <row r="124" spans="2:3" x14ac:dyDescent="0.3">
      <c r="B124" s="7" t="s">
        <v>277</v>
      </c>
      <c r="C124" s="9" t="s">
        <v>3939</v>
      </c>
    </row>
    <row r="125" spans="2:3" x14ac:dyDescent="0.3">
      <c r="B125" s="2" t="s">
        <v>278</v>
      </c>
      <c r="C125" s="4" t="s">
        <v>756</v>
      </c>
    </row>
    <row r="126" spans="2:3" x14ac:dyDescent="0.3">
      <c r="B126" s="2" t="s">
        <v>279</v>
      </c>
      <c r="C126" s="4" t="s">
        <v>1164</v>
      </c>
    </row>
    <row r="127" spans="2:3" x14ac:dyDescent="0.3">
      <c r="B127" s="2" t="s">
        <v>281</v>
      </c>
      <c r="C127" s="4" t="s">
        <v>3940</v>
      </c>
    </row>
    <row r="128" spans="2:3" x14ac:dyDescent="0.3">
      <c r="B128" s="2" t="s">
        <v>282</v>
      </c>
      <c r="C128" s="4" t="s">
        <v>756</v>
      </c>
    </row>
    <row r="129" spans="2:3" x14ac:dyDescent="0.3">
      <c r="B129" s="7" t="s">
        <v>283</v>
      </c>
      <c r="C129" s="9" t="s">
        <v>506</v>
      </c>
    </row>
    <row r="130" spans="2:3" x14ac:dyDescent="0.3">
      <c r="B130" s="2" t="s">
        <v>284</v>
      </c>
      <c r="C130" s="4" t="s">
        <v>1096</v>
      </c>
    </row>
    <row r="131" spans="2:3" x14ac:dyDescent="0.3">
      <c r="B131" s="2" t="s">
        <v>287</v>
      </c>
      <c r="C131" s="4" t="s">
        <v>756</v>
      </c>
    </row>
    <row r="132" spans="2:3" x14ac:dyDescent="0.3">
      <c r="B132" s="7" t="s">
        <v>294</v>
      </c>
      <c r="C132" s="9" t="s">
        <v>2738</v>
      </c>
    </row>
    <row r="133" spans="2:3" x14ac:dyDescent="0.3">
      <c r="B133" s="2" t="s">
        <v>296</v>
      </c>
      <c r="C133" s="4" t="s">
        <v>756</v>
      </c>
    </row>
    <row r="134" spans="2:3" x14ac:dyDescent="0.3">
      <c r="B134" s="2" t="s">
        <v>297</v>
      </c>
      <c r="C134" s="4" t="s">
        <v>756</v>
      </c>
    </row>
    <row r="135" spans="2:3" x14ac:dyDescent="0.3">
      <c r="B135" s="2" t="s">
        <v>298</v>
      </c>
      <c r="C135" s="4" t="s">
        <v>756</v>
      </c>
    </row>
    <row r="136" spans="2:3" x14ac:dyDescent="0.3">
      <c r="B136" s="2" t="s">
        <v>300</v>
      </c>
      <c r="C136" s="4" t="s">
        <v>1096</v>
      </c>
    </row>
    <row r="137" spans="2:3" x14ac:dyDescent="0.3">
      <c r="B137" s="2" t="s">
        <v>301</v>
      </c>
      <c r="C137" s="4" t="s">
        <v>756</v>
      </c>
    </row>
    <row r="138" spans="2:3" x14ac:dyDescent="0.3">
      <c r="B138" s="7" t="s">
        <v>304</v>
      </c>
      <c r="C138" s="9" t="s">
        <v>3941</v>
      </c>
    </row>
    <row r="139" spans="2:3" x14ac:dyDescent="0.3">
      <c r="B139" s="2" t="s">
        <v>306</v>
      </c>
      <c r="C139" s="4" t="s">
        <v>3941</v>
      </c>
    </row>
    <row r="140" spans="2:3" x14ac:dyDescent="0.3">
      <c r="B140" s="6" t="s">
        <v>3833</v>
      </c>
      <c r="C140" s="8" t="s">
        <v>3942</v>
      </c>
    </row>
    <row r="141" spans="2:3" x14ac:dyDescent="0.3">
      <c r="B141" s="7" t="s">
        <v>3834</v>
      </c>
      <c r="C141" s="9" t="s">
        <v>3942</v>
      </c>
    </row>
    <row r="142" spans="2:3" x14ac:dyDescent="0.3">
      <c r="B142" s="2" t="s">
        <v>3835</v>
      </c>
      <c r="C142" s="4" t="s">
        <v>3942</v>
      </c>
    </row>
    <row r="143" spans="2:3" x14ac:dyDescent="0.3">
      <c r="B143" s="3" t="s">
        <v>52</v>
      </c>
      <c r="C143" s="5" t="s">
        <v>3830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7F7E3-B6D5-472D-B80E-4B740CF62813}">
  <dimension ref="A1:L37"/>
  <sheetViews>
    <sheetView showGridLines="0" zoomScale="80" zoomScaleNormal="80" zoomScalePageLayoutView="96" workbookViewId="0">
      <selection activeCell="N18" sqref="N18"/>
    </sheetView>
    <sheetView workbookViewId="1"/>
  </sheetViews>
  <sheetFormatPr baseColWidth="10" defaultColWidth="11.44140625" defaultRowHeight="13.2" x14ac:dyDescent="0.25"/>
  <cols>
    <col min="1" max="1" width="14.88671875" style="61" customWidth="1"/>
    <col min="2" max="2" width="45.5546875" style="61" bestFit="1" customWidth="1"/>
    <col min="3" max="3" width="12" style="212" bestFit="1" customWidth="1"/>
    <col min="4" max="6" width="13.6640625" style="212" customWidth="1"/>
    <col min="7" max="9" width="11.6640625" style="212" customWidth="1"/>
    <col min="10" max="10" width="9.6640625" style="61" customWidth="1"/>
    <col min="11" max="11" width="11.6640625" style="61" customWidth="1"/>
    <col min="12" max="12" width="2" style="63" bestFit="1" customWidth="1"/>
    <col min="13" max="13" width="8.5546875" style="61" bestFit="1" customWidth="1"/>
    <col min="14" max="16384" width="11.44140625" style="61"/>
  </cols>
  <sheetData>
    <row r="1" spans="1:11" s="61" customFormat="1" x14ac:dyDescent="0.25">
      <c r="C1" s="212"/>
      <c r="D1" s="212"/>
      <c r="E1" s="212"/>
      <c r="F1" s="212"/>
      <c r="G1" s="212"/>
      <c r="H1" s="212"/>
      <c r="I1" s="212"/>
    </row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5.75" customHeight="1" x14ac:dyDescent="0.25">
      <c r="A3" s="669" t="s">
        <v>51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7" customHeight="1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7342</v>
      </c>
      <c r="B11" s="42" t="s">
        <v>7343</v>
      </c>
      <c r="C11" s="78">
        <v>75422.899999999994</v>
      </c>
      <c r="D11" s="72">
        <v>0</v>
      </c>
      <c r="E11" s="72">
        <v>0</v>
      </c>
      <c r="F11" s="77">
        <v>75422.899999999994</v>
      </c>
      <c r="G11" s="77">
        <v>25140.966666666664</v>
      </c>
      <c r="H11" s="77">
        <v>12570.483333333332</v>
      </c>
      <c r="I11" s="77">
        <v>100563.86666666665</v>
      </c>
      <c r="J11" s="77">
        <v>0</v>
      </c>
      <c r="K11" s="77">
        <v>138275.31666666665</v>
      </c>
    </row>
    <row r="12" spans="1:11" s="63" customFormat="1" x14ac:dyDescent="0.25">
      <c r="A12" s="42" t="s">
        <v>5207</v>
      </c>
      <c r="B12" s="42" t="s">
        <v>7344</v>
      </c>
      <c r="C12" s="78">
        <v>56575.15</v>
      </c>
      <c r="D12" s="72">
        <v>0</v>
      </c>
      <c r="E12" s="72">
        <v>0</v>
      </c>
      <c r="F12" s="77">
        <v>56575.15</v>
      </c>
      <c r="G12" s="77">
        <v>18858.383333333335</v>
      </c>
      <c r="H12" s="77">
        <v>9429.1916666666675</v>
      </c>
      <c r="I12" s="77">
        <v>75433.53333333334</v>
      </c>
      <c r="J12" s="77">
        <v>0</v>
      </c>
      <c r="K12" s="77">
        <v>103721.10833333334</v>
      </c>
    </row>
    <row r="13" spans="1:11" s="63" customFormat="1" x14ac:dyDescent="0.25">
      <c r="A13" s="42" t="s">
        <v>5367</v>
      </c>
      <c r="B13" s="42" t="s">
        <v>7345</v>
      </c>
      <c r="C13" s="78">
        <v>29157.3</v>
      </c>
      <c r="D13" s="72">
        <v>0</v>
      </c>
      <c r="E13" s="72">
        <v>0</v>
      </c>
      <c r="F13" s="77">
        <v>29157.3</v>
      </c>
      <c r="G13" s="77">
        <v>9719.1</v>
      </c>
      <c r="H13" s="77">
        <v>4859.55</v>
      </c>
      <c r="I13" s="77">
        <v>38876.400000000001</v>
      </c>
      <c r="J13" s="77">
        <v>0</v>
      </c>
      <c r="K13" s="77">
        <v>53455.05</v>
      </c>
    </row>
    <row r="14" spans="1:11" s="63" customFormat="1" x14ac:dyDescent="0.25">
      <c r="A14" s="73"/>
      <c r="B14" s="73"/>
      <c r="C14" s="217"/>
      <c r="D14" s="217"/>
      <c r="E14" s="217"/>
      <c r="F14" s="217"/>
      <c r="G14" s="217"/>
      <c r="H14" s="217"/>
      <c r="I14" s="217"/>
      <c r="J14" s="74"/>
      <c r="K14" s="75"/>
    </row>
    <row r="15" spans="1:11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</row>
    <row r="16" spans="1:11" s="63" customFormat="1" x14ac:dyDescent="0.25">
      <c r="A16" s="671" t="s">
        <v>4324</v>
      </c>
      <c r="B16" s="671"/>
      <c r="C16" s="671"/>
      <c r="D16" s="214" t="s">
        <v>517</v>
      </c>
      <c r="E16" s="214" t="s">
        <v>517</v>
      </c>
      <c r="F16" s="214" t="s">
        <v>517</v>
      </c>
      <c r="G16" s="214" t="s">
        <v>517</v>
      </c>
      <c r="H16" s="214" t="s">
        <v>517</v>
      </c>
      <c r="I16" s="214" t="s">
        <v>517</v>
      </c>
      <c r="J16" s="76" t="s">
        <v>517</v>
      </c>
      <c r="K16" s="76" t="s">
        <v>517</v>
      </c>
    </row>
    <row r="17" spans="1:12" s="63" customFormat="1" ht="12.75" customHeight="1" x14ac:dyDescent="0.25">
      <c r="A17" s="663" t="s">
        <v>4311</v>
      </c>
      <c r="B17" s="665" t="s">
        <v>4292</v>
      </c>
      <c r="C17" s="708" t="s">
        <v>4312</v>
      </c>
      <c r="D17" s="708" t="s">
        <v>4312</v>
      </c>
      <c r="E17" s="708" t="s">
        <v>4312</v>
      </c>
      <c r="F17" s="708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2" s="63" customFormat="1" ht="31.5" customHeight="1" x14ac:dyDescent="0.25">
      <c r="A18" s="664" t="s">
        <v>4311</v>
      </c>
      <c r="B18" s="666" t="s">
        <v>4314</v>
      </c>
      <c r="C18" s="215" t="s">
        <v>4315</v>
      </c>
      <c r="D18" s="215" t="s">
        <v>4316</v>
      </c>
      <c r="E18" s="215" t="s">
        <v>4317</v>
      </c>
      <c r="F18" s="215" t="s">
        <v>4318</v>
      </c>
      <c r="G18" s="194" t="s">
        <v>4319</v>
      </c>
      <c r="H18" s="194" t="s">
        <v>4320</v>
      </c>
      <c r="I18" s="215" t="s">
        <v>4321</v>
      </c>
      <c r="J18" s="70" t="s">
        <v>4322</v>
      </c>
      <c r="K18" s="71" t="s">
        <v>4318</v>
      </c>
    </row>
    <row r="19" spans="1:12" s="63" customFormat="1" x14ac:dyDescent="0.25">
      <c r="A19" s="89" t="s">
        <v>7346</v>
      </c>
      <c r="B19" s="89" t="s">
        <v>7347</v>
      </c>
      <c r="C19" s="85">
        <v>20067.75</v>
      </c>
      <c r="D19" s="90">
        <v>1380.5</v>
      </c>
      <c r="E19" s="90">
        <v>0</v>
      </c>
      <c r="F19" s="90">
        <v>21448.25</v>
      </c>
      <c r="G19" s="90">
        <v>16054.199999999999</v>
      </c>
      <c r="H19" s="90">
        <v>3344.625</v>
      </c>
      <c r="I19" s="90">
        <v>26757</v>
      </c>
      <c r="J19" s="90">
        <v>0</v>
      </c>
      <c r="K19" s="90">
        <v>46155.824999999997</v>
      </c>
    </row>
    <row r="20" spans="1:12" s="63" customFormat="1" x14ac:dyDescent="0.25">
      <c r="A20" s="89" t="s">
        <v>7348</v>
      </c>
      <c r="B20" s="89" t="s">
        <v>7349</v>
      </c>
      <c r="C20" s="85">
        <v>25220.95</v>
      </c>
      <c r="D20" s="90">
        <v>1380.5</v>
      </c>
      <c r="E20" s="90">
        <v>0</v>
      </c>
      <c r="F20" s="90">
        <v>26601.45</v>
      </c>
      <c r="G20" s="90">
        <v>20176.760000000002</v>
      </c>
      <c r="H20" s="90">
        <v>4203.4916666666668</v>
      </c>
      <c r="I20" s="90">
        <v>33627.933333333334</v>
      </c>
      <c r="J20" s="90">
        <v>0</v>
      </c>
      <c r="K20" s="90">
        <v>58008.185000000005</v>
      </c>
    </row>
    <row r="21" spans="1:12" s="63" customFormat="1" x14ac:dyDescent="0.25">
      <c r="A21" s="89" t="s">
        <v>7350</v>
      </c>
      <c r="B21" s="89" t="s">
        <v>7351</v>
      </c>
      <c r="C21" s="85">
        <v>17880.400000000001</v>
      </c>
      <c r="D21" s="90">
        <v>1380.5</v>
      </c>
      <c r="E21" s="90">
        <v>0</v>
      </c>
      <c r="F21" s="90">
        <v>19260.900000000001</v>
      </c>
      <c r="G21" s="90">
        <v>14304.320000000003</v>
      </c>
      <c r="H21" s="90">
        <v>2980.0666666666671</v>
      </c>
      <c r="I21" s="90">
        <v>23840.533333333336</v>
      </c>
      <c r="J21" s="90">
        <v>0</v>
      </c>
      <c r="K21" s="90">
        <v>41124.920000000006</v>
      </c>
    </row>
    <row r="22" spans="1:12" s="63" customFormat="1" x14ac:dyDescent="0.25">
      <c r="A22" s="89" t="s">
        <v>7352</v>
      </c>
      <c r="B22" s="89" t="s">
        <v>7353</v>
      </c>
      <c r="C22" s="85">
        <v>11178.95</v>
      </c>
      <c r="D22" s="90">
        <v>1380.5</v>
      </c>
      <c r="E22" s="90">
        <v>0</v>
      </c>
      <c r="F22" s="90">
        <v>12559.45</v>
      </c>
      <c r="G22" s="90">
        <v>8943.1600000000017</v>
      </c>
      <c r="H22" s="90">
        <v>1863.1583333333335</v>
      </c>
      <c r="I22" s="90">
        <v>14905.266666666668</v>
      </c>
      <c r="J22" s="90">
        <v>0</v>
      </c>
      <c r="K22" s="90">
        <v>25711.585000000003</v>
      </c>
    </row>
    <row r="23" spans="1:12" s="63" customFormat="1" x14ac:dyDescent="0.25">
      <c r="A23" s="89" t="s">
        <v>7354</v>
      </c>
      <c r="B23" s="89" t="s">
        <v>7355</v>
      </c>
      <c r="C23" s="85">
        <v>9620.25</v>
      </c>
      <c r="D23" s="90">
        <v>1380.5</v>
      </c>
      <c r="E23" s="90">
        <v>0</v>
      </c>
      <c r="F23" s="90">
        <v>11000.75</v>
      </c>
      <c r="G23" s="90">
        <v>7696.2000000000007</v>
      </c>
      <c r="H23" s="90">
        <v>1603.375</v>
      </c>
      <c r="I23" s="90">
        <v>12827</v>
      </c>
      <c r="J23" s="90">
        <v>0</v>
      </c>
      <c r="K23" s="90">
        <v>22126.575000000001</v>
      </c>
    </row>
    <row r="24" spans="1:12" s="63" customFormat="1" x14ac:dyDescent="0.25">
      <c r="A24" s="89" t="s">
        <v>7356</v>
      </c>
      <c r="B24" s="89" t="s">
        <v>7357</v>
      </c>
      <c r="C24" s="85">
        <v>9359.9</v>
      </c>
      <c r="D24" s="90">
        <v>1380.5</v>
      </c>
      <c r="E24" s="90">
        <v>0</v>
      </c>
      <c r="F24" s="90">
        <v>10740.4</v>
      </c>
      <c r="G24" s="90">
        <v>7487.92</v>
      </c>
      <c r="H24" s="90">
        <v>1559.9833333333333</v>
      </c>
      <c r="I24" s="90">
        <v>12479.866666666667</v>
      </c>
      <c r="J24" s="90">
        <v>0</v>
      </c>
      <c r="K24" s="90">
        <v>21527.77</v>
      </c>
    </row>
    <row r="25" spans="1:12" s="63" customFormat="1" x14ac:dyDescent="0.25">
      <c r="A25" s="89" t="s">
        <v>7358</v>
      </c>
      <c r="B25" s="89" t="s">
        <v>7359</v>
      </c>
      <c r="C25" s="85">
        <v>9359.9</v>
      </c>
      <c r="D25" s="90">
        <v>1380.5</v>
      </c>
      <c r="E25" s="90">
        <v>0</v>
      </c>
      <c r="F25" s="90">
        <v>10740.4</v>
      </c>
      <c r="G25" s="90">
        <v>7487.92</v>
      </c>
      <c r="H25" s="90">
        <v>1559.9833333333333</v>
      </c>
      <c r="I25" s="90">
        <v>12479.866666666667</v>
      </c>
      <c r="J25" s="90">
        <v>0</v>
      </c>
      <c r="K25" s="90">
        <v>21527.77</v>
      </c>
    </row>
    <row r="26" spans="1:12" s="63" customFormat="1" x14ac:dyDescent="0.25">
      <c r="A26" s="89" t="s">
        <v>7360</v>
      </c>
      <c r="B26" s="89" t="s">
        <v>7361</v>
      </c>
      <c r="C26" s="85">
        <v>9092.7000000000007</v>
      </c>
      <c r="D26" s="90">
        <v>1380.5</v>
      </c>
      <c r="E26" s="90">
        <v>0</v>
      </c>
      <c r="F26" s="90">
        <v>10473.200000000001</v>
      </c>
      <c r="G26" s="90">
        <v>7274.1600000000008</v>
      </c>
      <c r="H26" s="90">
        <v>1515.4500000000003</v>
      </c>
      <c r="I26" s="90">
        <v>12123.600000000002</v>
      </c>
      <c r="J26" s="90">
        <v>0</v>
      </c>
      <c r="K26" s="90">
        <v>20913.210000000003</v>
      </c>
    </row>
    <row r="27" spans="1:12" s="63" customFormat="1" x14ac:dyDescent="0.25">
      <c r="A27" s="89" t="s">
        <v>7362</v>
      </c>
      <c r="B27" s="89" t="s">
        <v>7363</v>
      </c>
      <c r="C27" s="85">
        <v>8557.7000000000007</v>
      </c>
      <c r="D27" s="90">
        <v>1380.5</v>
      </c>
      <c r="E27" s="90">
        <v>0</v>
      </c>
      <c r="F27" s="90">
        <v>9938.2000000000007</v>
      </c>
      <c r="G27" s="90">
        <v>6846.1600000000017</v>
      </c>
      <c r="H27" s="90">
        <v>1426.2833333333335</v>
      </c>
      <c r="I27" s="90">
        <v>11410.266666666668</v>
      </c>
      <c r="J27" s="90">
        <v>0</v>
      </c>
      <c r="K27" s="90">
        <v>19682.710000000003</v>
      </c>
    </row>
    <row r="28" spans="1:12" s="63" customFormat="1" x14ac:dyDescent="0.25">
      <c r="A28" s="89" t="s">
        <v>7364</v>
      </c>
      <c r="B28" s="89" t="s">
        <v>7365</v>
      </c>
      <c r="C28" s="85">
        <v>8503.4</v>
      </c>
      <c r="D28" s="90">
        <v>1380.5</v>
      </c>
      <c r="E28" s="90">
        <v>0</v>
      </c>
      <c r="F28" s="90">
        <v>9883.9</v>
      </c>
      <c r="G28" s="90">
        <v>6802.7199999999993</v>
      </c>
      <c r="H28" s="90">
        <v>1417.2333333333333</v>
      </c>
      <c r="I28" s="90">
        <v>11337.866666666667</v>
      </c>
      <c r="J28" s="90">
        <v>0</v>
      </c>
      <c r="K28" s="90">
        <v>19557.82</v>
      </c>
    </row>
    <row r="29" spans="1:12" s="63" customFormat="1" x14ac:dyDescent="0.25">
      <c r="A29" s="89" t="s">
        <v>7366</v>
      </c>
      <c r="B29" s="89" t="s">
        <v>7367</v>
      </c>
      <c r="C29" s="85">
        <v>8503.4</v>
      </c>
      <c r="D29" s="90">
        <v>1380.5</v>
      </c>
      <c r="E29" s="90">
        <v>0</v>
      </c>
      <c r="F29" s="90">
        <v>9883.9</v>
      </c>
      <c r="G29" s="90">
        <v>6802.7199999999993</v>
      </c>
      <c r="H29" s="90">
        <v>1417.2333333333333</v>
      </c>
      <c r="I29" s="90">
        <v>11337.866666666667</v>
      </c>
      <c r="J29" s="90">
        <v>0</v>
      </c>
      <c r="K29" s="90">
        <v>19557.82</v>
      </c>
    </row>
    <row r="30" spans="1:12" s="63" customFormat="1" x14ac:dyDescent="0.25">
      <c r="A30" s="89" t="s">
        <v>7368</v>
      </c>
      <c r="B30" s="89" t="s">
        <v>7263</v>
      </c>
      <c r="C30" s="85">
        <v>8503.4</v>
      </c>
      <c r="D30" s="90">
        <v>1380.5</v>
      </c>
      <c r="E30" s="90">
        <v>0</v>
      </c>
      <c r="F30" s="90">
        <v>9883.9</v>
      </c>
      <c r="G30" s="90">
        <v>6802.7199999999993</v>
      </c>
      <c r="H30" s="90">
        <v>1417.2333333333333</v>
      </c>
      <c r="I30" s="90">
        <v>11337.866666666667</v>
      </c>
      <c r="J30" s="90">
        <v>0</v>
      </c>
      <c r="K30" s="90">
        <v>19557.82</v>
      </c>
    </row>
    <row r="31" spans="1:12" s="63" customFormat="1" x14ac:dyDescent="0.25">
      <c r="A31" s="89" t="s">
        <v>7369</v>
      </c>
      <c r="B31" s="89" t="s">
        <v>7370</v>
      </c>
      <c r="C31" s="85">
        <v>145.83000000000001</v>
      </c>
      <c r="D31" s="90">
        <v>8.6300000000000008</v>
      </c>
      <c r="E31" s="90">
        <v>0</v>
      </c>
      <c r="F31" s="90">
        <v>154.46</v>
      </c>
      <c r="G31" s="90">
        <v>116.66400000000002</v>
      </c>
      <c r="H31" s="90">
        <v>0</v>
      </c>
      <c r="I31" s="90">
        <v>194.44000000000003</v>
      </c>
      <c r="J31" s="90">
        <v>5.16</v>
      </c>
      <c r="K31" s="90">
        <v>316.26400000000007</v>
      </c>
      <c r="L31" s="63" t="s">
        <v>5348</v>
      </c>
    </row>
    <row r="32" spans="1:12" s="63" customFormat="1" x14ac:dyDescent="0.25">
      <c r="A32" s="75"/>
      <c r="B32" s="75"/>
      <c r="C32" s="75"/>
      <c r="D32" s="608"/>
      <c r="E32" s="322"/>
      <c r="F32" s="74"/>
      <c r="G32" s="74"/>
      <c r="H32" s="74"/>
      <c r="I32" s="74"/>
      <c r="J32" s="609"/>
      <c r="K32" s="74"/>
    </row>
    <row r="33" spans="1:9" s="63" customFormat="1" x14ac:dyDescent="0.25">
      <c r="A33" s="182" t="s">
        <v>7341</v>
      </c>
      <c r="B33" s="182"/>
      <c r="C33" s="229"/>
      <c r="D33" s="229"/>
      <c r="E33" s="212"/>
      <c r="F33" s="212"/>
      <c r="G33" s="212"/>
      <c r="H33" s="212"/>
      <c r="I33" s="212"/>
    </row>
    <row r="34" spans="1:9" s="63" customFormat="1" x14ac:dyDescent="0.25">
      <c r="A34" s="182"/>
      <c r="B34" s="182"/>
      <c r="C34" s="229"/>
      <c r="D34" s="229"/>
      <c r="E34" s="212"/>
      <c r="F34" s="212"/>
      <c r="G34" s="212"/>
      <c r="H34" s="212"/>
      <c r="I34" s="212"/>
    </row>
    <row r="35" spans="1:9" s="63" customFormat="1" x14ac:dyDescent="0.25">
      <c r="A35" s="478" t="s">
        <v>7134</v>
      </c>
      <c r="B35" s="226"/>
      <c r="I35" s="212"/>
    </row>
    <row r="36" spans="1:9" s="63" customFormat="1" x14ac:dyDescent="0.25">
      <c r="A36" s="69" t="s">
        <v>4311</v>
      </c>
      <c r="B36" s="497" t="s">
        <v>3311</v>
      </c>
      <c r="F36" s="212"/>
      <c r="G36" s="212"/>
      <c r="I36" s="212"/>
    </row>
    <row r="37" spans="1:9" s="63" customFormat="1" x14ac:dyDescent="0.25">
      <c r="A37" s="199" t="s">
        <v>4303</v>
      </c>
      <c r="B37" s="123" t="s">
        <v>7135</v>
      </c>
      <c r="F37" s="212"/>
      <c r="G37" s="212"/>
      <c r="I37" s="212"/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7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4208</v>
      </c>
      <c r="C2" s="637"/>
    </row>
    <row r="3" spans="2:3" x14ac:dyDescent="0.3">
      <c r="B3" s="1" t="s">
        <v>2922</v>
      </c>
      <c r="C3" s="1" t="s">
        <v>53</v>
      </c>
    </row>
    <row r="4" spans="2:3" x14ac:dyDescent="0.3">
      <c r="B4" s="6" t="s">
        <v>3828</v>
      </c>
      <c r="C4" s="8" t="s">
        <v>3830</v>
      </c>
    </row>
    <row r="5" spans="2:3" x14ac:dyDescent="0.3">
      <c r="B5" s="2" t="s">
        <v>2923</v>
      </c>
      <c r="C5" s="4" t="s">
        <v>3943</v>
      </c>
    </row>
    <row r="6" spans="2:3" x14ac:dyDescent="0.3">
      <c r="B6" s="2" t="s">
        <v>2924</v>
      </c>
      <c r="C6" s="4" t="s">
        <v>3944</v>
      </c>
    </row>
    <row r="7" spans="2:3" x14ac:dyDescent="0.3">
      <c r="B7" s="2" t="s">
        <v>2925</v>
      </c>
      <c r="C7" s="4" t="s">
        <v>3935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H5"/>
  <sheetViews>
    <sheetView showGridLines="0" workbookViewId="0"/>
    <sheetView workbookViewId="1"/>
  </sheetViews>
  <sheetFormatPr baseColWidth="10" defaultRowHeight="14.4" x14ac:dyDescent="0.3"/>
  <cols>
    <col min="2" max="2" width="54.44140625" customWidth="1"/>
    <col min="3" max="4" width="25.88671875" customWidth="1"/>
    <col min="5" max="5" width="27.5546875" customWidth="1"/>
    <col min="6" max="7" width="34.33203125" customWidth="1"/>
    <col min="8" max="8" width="36" customWidth="1"/>
  </cols>
  <sheetData>
    <row r="2" spans="2:8" x14ac:dyDescent="0.3">
      <c r="B2" s="636" t="s">
        <v>4209</v>
      </c>
      <c r="C2" s="637"/>
      <c r="D2" s="637"/>
      <c r="E2" s="637"/>
      <c r="F2" s="637"/>
      <c r="G2" s="637"/>
      <c r="H2" s="637"/>
    </row>
    <row r="3" spans="2:8" ht="26.4" x14ac:dyDescent="0.3">
      <c r="B3" s="1" t="s">
        <v>3828</v>
      </c>
      <c r="C3" s="1" t="s">
        <v>2923</v>
      </c>
      <c r="D3" s="1" t="s">
        <v>2924</v>
      </c>
      <c r="E3" s="1" t="s">
        <v>2925</v>
      </c>
      <c r="F3" s="1" t="s">
        <v>2963</v>
      </c>
      <c r="G3" s="1" t="s">
        <v>2964</v>
      </c>
      <c r="H3" s="1" t="s">
        <v>53</v>
      </c>
    </row>
    <row r="4" spans="2:8" ht="26.4" x14ac:dyDescent="0.3">
      <c r="B4" s="2" t="s">
        <v>3829</v>
      </c>
      <c r="C4" s="4" t="s">
        <v>3943</v>
      </c>
      <c r="D4" s="4" t="s">
        <v>3944</v>
      </c>
      <c r="E4" s="4" t="s">
        <v>3935</v>
      </c>
      <c r="F4" s="4">
        <v>0</v>
      </c>
      <c r="G4" s="4">
        <v>0</v>
      </c>
      <c r="H4" s="10" t="s">
        <v>3830</v>
      </c>
    </row>
    <row r="5" spans="2:8" x14ac:dyDescent="0.3">
      <c r="B5" s="3" t="s">
        <v>2928</v>
      </c>
      <c r="C5" s="5" t="s">
        <v>3943</v>
      </c>
      <c r="D5" s="5" t="s">
        <v>3944</v>
      </c>
      <c r="E5" s="5" t="s">
        <v>3935</v>
      </c>
      <c r="F5" s="5">
        <v>0</v>
      </c>
      <c r="G5" s="5">
        <v>0</v>
      </c>
      <c r="H5" s="5" t="s">
        <v>3830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C5"/>
  <sheetViews>
    <sheetView showGridLines="0" workbookViewId="0"/>
    <sheetView workbookViewId="1"/>
  </sheetViews>
  <sheetFormatPr baseColWidth="10" defaultRowHeight="14.4" x14ac:dyDescent="0.3"/>
  <cols>
    <col min="2" max="2" width="75.6640625" customWidth="1"/>
    <col min="3" max="3" width="20.6640625" customWidth="1"/>
  </cols>
  <sheetData>
    <row r="2" spans="2:3" x14ac:dyDescent="0.3">
      <c r="B2" s="636" t="s">
        <v>4210</v>
      </c>
      <c r="C2" s="637"/>
    </row>
    <row r="3" spans="2:3" x14ac:dyDescent="0.3">
      <c r="B3" s="1" t="s">
        <v>2965</v>
      </c>
      <c r="C3" s="1" t="s">
        <v>53</v>
      </c>
    </row>
    <row r="4" spans="2:3" x14ac:dyDescent="0.3">
      <c r="B4" s="2" t="s">
        <v>2966</v>
      </c>
      <c r="C4" s="4" t="s">
        <v>3830</v>
      </c>
    </row>
    <row r="5" spans="2:3" x14ac:dyDescent="0.3">
      <c r="B5" s="3" t="s">
        <v>3945</v>
      </c>
      <c r="C5" s="5" t="s">
        <v>3830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E5"/>
  <sheetViews>
    <sheetView showGridLines="0" workbookViewId="0"/>
    <sheetView workbookViewId="1"/>
  </sheetViews>
  <sheetFormatPr baseColWidth="10" defaultRowHeight="14.4" x14ac:dyDescent="0.3"/>
  <cols>
    <col min="2" max="2" width="50.6640625" customWidth="1"/>
    <col min="3" max="5" width="20.6640625" customWidth="1"/>
  </cols>
  <sheetData>
    <row r="2" spans="2:5" x14ac:dyDescent="0.3">
      <c r="B2" s="636" t="s">
        <v>4211</v>
      </c>
      <c r="C2" s="637"/>
      <c r="D2" s="637"/>
      <c r="E2" s="637"/>
    </row>
    <row r="3" spans="2:5" x14ac:dyDescent="0.3">
      <c r="B3" s="1" t="s">
        <v>3828</v>
      </c>
      <c r="C3" s="1" t="s">
        <v>2966</v>
      </c>
      <c r="D3" s="1" t="s">
        <v>2967</v>
      </c>
      <c r="E3" s="1" t="s">
        <v>53</v>
      </c>
    </row>
    <row r="4" spans="2:5" ht="26.4" x14ac:dyDescent="0.3">
      <c r="B4" s="2" t="s">
        <v>3829</v>
      </c>
      <c r="C4" s="4" t="s">
        <v>3830</v>
      </c>
      <c r="D4" s="4">
        <v>0</v>
      </c>
      <c r="E4" s="10" t="s">
        <v>3830</v>
      </c>
    </row>
    <row r="5" spans="2:5" x14ac:dyDescent="0.3">
      <c r="B5" s="3" t="s">
        <v>52</v>
      </c>
      <c r="C5" s="5" t="s">
        <v>3830</v>
      </c>
      <c r="D5" s="5">
        <v>0</v>
      </c>
      <c r="E5" s="5" t="s">
        <v>3830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12"/>
  <sheetViews>
    <sheetView showGridLines="0" workbookViewId="0"/>
    <sheetView workbookViewId="1"/>
  </sheetViews>
  <sheetFormatPr baseColWidth="10" defaultRowHeight="14.4" x14ac:dyDescent="0.3"/>
  <cols>
    <col min="2" max="2" width="70.6640625" customWidth="1"/>
    <col min="3" max="4" width="20.6640625" customWidth="1"/>
  </cols>
  <sheetData>
    <row r="2" spans="2:4" x14ac:dyDescent="0.3">
      <c r="B2" s="636" t="s">
        <v>4212</v>
      </c>
      <c r="C2" s="637"/>
      <c r="D2" s="637"/>
    </row>
    <row r="3" spans="2:4" x14ac:dyDescent="0.3">
      <c r="B3" s="1" t="s">
        <v>2975</v>
      </c>
      <c r="C3" s="1" t="s">
        <v>3069</v>
      </c>
      <c r="D3" s="1" t="s">
        <v>53</v>
      </c>
    </row>
    <row r="4" spans="2:4" x14ac:dyDescent="0.3">
      <c r="B4" s="6" t="s">
        <v>3828</v>
      </c>
      <c r="C4" s="12" t="s">
        <v>517</v>
      </c>
      <c r="D4" s="8" t="s">
        <v>3830</v>
      </c>
    </row>
    <row r="5" spans="2:4" x14ac:dyDescent="0.3">
      <c r="B5" s="11" t="s">
        <v>2976</v>
      </c>
      <c r="C5" s="13" t="s">
        <v>517</v>
      </c>
      <c r="D5" s="16" t="s">
        <v>3947</v>
      </c>
    </row>
    <row r="6" spans="2:4" ht="26.4" x14ac:dyDescent="0.3">
      <c r="B6" s="7" t="s">
        <v>2979</v>
      </c>
      <c r="C6" s="14" t="s">
        <v>517</v>
      </c>
      <c r="D6" s="9" t="s">
        <v>3947</v>
      </c>
    </row>
    <row r="7" spans="2:4" ht="26.4" x14ac:dyDescent="0.3">
      <c r="B7" s="2" t="s">
        <v>2980</v>
      </c>
      <c r="C7" s="15" t="s">
        <v>3070</v>
      </c>
      <c r="D7" s="4" t="s">
        <v>3947</v>
      </c>
    </row>
    <row r="8" spans="2:4" x14ac:dyDescent="0.3">
      <c r="B8" s="11" t="s">
        <v>2995</v>
      </c>
      <c r="C8" s="13" t="s">
        <v>517</v>
      </c>
      <c r="D8" s="16" t="s">
        <v>3948</v>
      </c>
    </row>
    <row r="9" spans="2:4" x14ac:dyDescent="0.3">
      <c r="B9" s="7" t="s">
        <v>2996</v>
      </c>
      <c r="C9" s="14" t="s">
        <v>517</v>
      </c>
      <c r="D9" s="9" t="s">
        <v>3948</v>
      </c>
    </row>
    <row r="10" spans="2:4" ht="26.4" x14ac:dyDescent="0.3">
      <c r="B10" s="2" t="s">
        <v>2997</v>
      </c>
      <c r="C10" s="15" t="s">
        <v>3075</v>
      </c>
      <c r="D10" s="4" t="s">
        <v>3949</v>
      </c>
    </row>
    <row r="11" spans="2:4" ht="26.4" x14ac:dyDescent="0.3">
      <c r="B11" s="2" t="s">
        <v>3946</v>
      </c>
      <c r="C11" s="15" t="s">
        <v>3071</v>
      </c>
      <c r="D11" s="4" t="s">
        <v>3950</v>
      </c>
    </row>
    <row r="12" spans="2:4" x14ac:dyDescent="0.3">
      <c r="B12" s="3" t="s">
        <v>3945</v>
      </c>
      <c r="C12" s="1" t="s">
        <v>517</v>
      </c>
      <c r="D12" s="5" t="s">
        <v>3830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215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4196</v>
      </c>
      <c r="C2" s="637"/>
    </row>
    <row r="3" spans="2:3" x14ac:dyDescent="0.3">
      <c r="B3" s="1" t="s">
        <v>0</v>
      </c>
      <c r="C3" s="1" t="s">
        <v>53</v>
      </c>
    </row>
    <row r="4" spans="2:3" x14ac:dyDescent="0.3">
      <c r="B4" s="6" t="s">
        <v>106</v>
      </c>
      <c r="C4" s="8" t="s">
        <v>317</v>
      </c>
    </row>
    <row r="5" spans="2:3" x14ac:dyDescent="0.3">
      <c r="B5" s="7" t="s">
        <v>107</v>
      </c>
      <c r="C5" s="9" t="s">
        <v>318</v>
      </c>
    </row>
    <row r="6" spans="2:3" x14ac:dyDescent="0.3">
      <c r="B6" s="2" t="s">
        <v>108</v>
      </c>
      <c r="C6" s="4" t="s">
        <v>318</v>
      </c>
    </row>
    <row r="7" spans="2:3" x14ac:dyDescent="0.3">
      <c r="B7" s="7" t="s">
        <v>109</v>
      </c>
      <c r="C7" s="9" t="s">
        <v>319</v>
      </c>
    </row>
    <row r="8" spans="2:3" x14ac:dyDescent="0.3">
      <c r="B8" s="2" t="s">
        <v>110</v>
      </c>
      <c r="C8" s="4" t="s">
        <v>320</v>
      </c>
    </row>
    <row r="9" spans="2:3" x14ac:dyDescent="0.3">
      <c r="B9" s="2" t="s">
        <v>111</v>
      </c>
      <c r="C9" s="4" t="s">
        <v>321</v>
      </c>
    </row>
    <row r="10" spans="2:3" x14ac:dyDescent="0.3">
      <c r="B10" s="7" t="s">
        <v>112</v>
      </c>
      <c r="C10" s="9" t="s">
        <v>322</v>
      </c>
    </row>
    <row r="11" spans="2:3" x14ac:dyDescent="0.3">
      <c r="B11" s="2" t="s">
        <v>113</v>
      </c>
      <c r="C11" s="4" t="s">
        <v>323</v>
      </c>
    </row>
    <row r="12" spans="2:3" x14ac:dyDescent="0.3">
      <c r="B12" s="2" t="s">
        <v>114</v>
      </c>
      <c r="C12" s="4" t="s">
        <v>324</v>
      </c>
    </row>
    <row r="13" spans="2:3" x14ac:dyDescent="0.3">
      <c r="B13" s="2" t="s">
        <v>115</v>
      </c>
      <c r="C13" s="4" t="s">
        <v>325</v>
      </c>
    </row>
    <row r="14" spans="2:3" x14ac:dyDescent="0.3">
      <c r="B14" s="2" t="s">
        <v>116</v>
      </c>
      <c r="C14" s="4" t="s">
        <v>326</v>
      </c>
    </row>
    <row r="15" spans="2:3" x14ac:dyDescent="0.3">
      <c r="B15" s="7" t="s">
        <v>117</v>
      </c>
      <c r="C15" s="9" t="s">
        <v>327</v>
      </c>
    </row>
    <row r="16" spans="2:3" x14ac:dyDescent="0.3">
      <c r="B16" s="2" t="s">
        <v>118</v>
      </c>
      <c r="C16" s="4" t="s">
        <v>328</v>
      </c>
    </row>
    <row r="17" spans="2:3" x14ac:dyDescent="0.3">
      <c r="B17" s="2" t="s">
        <v>119</v>
      </c>
      <c r="C17" s="4" t="s">
        <v>329</v>
      </c>
    </row>
    <row r="18" spans="2:3" x14ac:dyDescent="0.3">
      <c r="B18" s="2" t="s">
        <v>120</v>
      </c>
      <c r="C18" s="4" t="s">
        <v>330</v>
      </c>
    </row>
    <row r="19" spans="2:3" x14ac:dyDescent="0.3">
      <c r="B19" s="2" t="s">
        <v>121</v>
      </c>
      <c r="C19" s="4" t="s">
        <v>331</v>
      </c>
    </row>
    <row r="20" spans="2:3" x14ac:dyDescent="0.3">
      <c r="B20" s="7" t="s">
        <v>122</v>
      </c>
      <c r="C20" s="9" t="s">
        <v>332</v>
      </c>
    </row>
    <row r="21" spans="2:3" x14ac:dyDescent="0.3">
      <c r="B21" s="2" t="s">
        <v>123</v>
      </c>
      <c r="C21" s="4" t="s">
        <v>333</v>
      </c>
    </row>
    <row r="22" spans="2:3" x14ac:dyDescent="0.3">
      <c r="B22" s="2" t="s">
        <v>124</v>
      </c>
      <c r="C22" s="4" t="s">
        <v>334</v>
      </c>
    </row>
    <row r="23" spans="2:3" x14ac:dyDescent="0.3">
      <c r="B23" s="2" t="s">
        <v>125</v>
      </c>
      <c r="C23" s="4" t="s">
        <v>335</v>
      </c>
    </row>
    <row r="24" spans="2:3" x14ac:dyDescent="0.3">
      <c r="B24" s="2" t="s">
        <v>126</v>
      </c>
      <c r="C24" s="4" t="s">
        <v>336</v>
      </c>
    </row>
    <row r="25" spans="2:3" x14ac:dyDescent="0.3">
      <c r="B25" s="2" t="s">
        <v>127</v>
      </c>
      <c r="C25" s="4" t="s">
        <v>337</v>
      </c>
    </row>
    <row r="26" spans="2:3" x14ac:dyDescent="0.3">
      <c r="B26" s="2" t="s">
        <v>128</v>
      </c>
      <c r="C26" s="4" t="s">
        <v>338</v>
      </c>
    </row>
    <row r="27" spans="2:3" x14ac:dyDescent="0.3">
      <c r="B27" s="7" t="s">
        <v>129</v>
      </c>
      <c r="C27" s="9" t="s">
        <v>339</v>
      </c>
    </row>
    <row r="28" spans="2:3" x14ac:dyDescent="0.3">
      <c r="B28" s="2" t="s">
        <v>130</v>
      </c>
      <c r="C28" s="4" t="s">
        <v>339</v>
      </c>
    </row>
    <row r="29" spans="2:3" x14ac:dyDescent="0.3">
      <c r="B29" s="7" t="s">
        <v>131</v>
      </c>
      <c r="C29" s="9" t="s">
        <v>340</v>
      </c>
    </row>
    <row r="30" spans="2:3" x14ac:dyDescent="0.3">
      <c r="B30" s="2" t="s">
        <v>132</v>
      </c>
      <c r="C30" s="4" t="s">
        <v>340</v>
      </c>
    </row>
    <row r="31" spans="2:3" x14ac:dyDescent="0.3">
      <c r="B31" s="6" t="s">
        <v>133</v>
      </c>
      <c r="C31" s="8" t="s">
        <v>341</v>
      </c>
    </row>
    <row r="32" spans="2:3" x14ac:dyDescent="0.3">
      <c r="B32" s="7" t="s">
        <v>134</v>
      </c>
      <c r="C32" s="9" t="s">
        <v>342</v>
      </c>
    </row>
    <row r="33" spans="2:3" x14ac:dyDescent="0.3">
      <c r="B33" s="2" t="s">
        <v>135</v>
      </c>
      <c r="C33" s="4" t="s">
        <v>343</v>
      </c>
    </row>
    <row r="34" spans="2:3" x14ac:dyDescent="0.3">
      <c r="B34" s="2" t="s">
        <v>136</v>
      </c>
      <c r="C34" s="4" t="s">
        <v>344</v>
      </c>
    </row>
    <row r="35" spans="2:3" x14ac:dyDescent="0.3">
      <c r="B35" s="2" t="s">
        <v>137</v>
      </c>
      <c r="C35" s="4" t="s">
        <v>345</v>
      </c>
    </row>
    <row r="36" spans="2:3" x14ac:dyDescent="0.3">
      <c r="B36" s="2" t="s">
        <v>138</v>
      </c>
      <c r="C36" s="4" t="s">
        <v>346</v>
      </c>
    </row>
    <row r="37" spans="2:3" x14ac:dyDescent="0.3">
      <c r="B37" s="2" t="s">
        <v>139</v>
      </c>
      <c r="C37" s="4" t="s">
        <v>347</v>
      </c>
    </row>
    <row r="38" spans="2:3" x14ac:dyDescent="0.3">
      <c r="B38" s="2" t="s">
        <v>140</v>
      </c>
      <c r="C38" s="4" t="s">
        <v>348</v>
      </c>
    </row>
    <row r="39" spans="2:3" x14ac:dyDescent="0.3">
      <c r="B39" s="2" t="s">
        <v>141</v>
      </c>
      <c r="C39" s="4" t="s">
        <v>349</v>
      </c>
    </row>
    <row r="40" spans="2:3" x14ac:dyDescent="0.3">
      <c r="B40" s="2" t="s">
        <v>142</v>
      </c>
      <c r="C40" s="4" t="s">
        <v>350</v>
      </c>
    </row>
    <row r="41" spans="2:3" x14ac:dyDescent="0.3">
      <c r="B41" s="7" t="s">
        <v>143</v>
      </c>
      <c r="C41" s="9" t="s">
        <v>351</v>
      </c>
    </row>
    <row r="42" spans="2:3" x14ac:dyDescent="0.3">
      <c r="B42" s="2" t="s">
        <v>144</v>
      </c>
      <c r="C42" s="4" t="s">
        <v>352</v>
      </c>
    </row>
    <row r="43" spans="2:3" x14ac:dyDescent="0.3">
      <c r="B43" s="2" t="s">
        <v>145</v>
      </c>
      <c r="C43" s="4" t="s">
        <v>353</v>
      </c>
    </row>
    <row r="44" spans="2:3" x14ac:dyDescent="0.3">
      <c r="B44" s="2" t="s">
        <v>146</v>
      </c>
      <c r="C44" s="4" t="s">
        <v>354</v>
      </c>
    </row>
    <row r="45" spans="2:3" x14ac:dyDescent="0.3">
      <c r="B45" s="7" t="s">
        <v>147</v>
      </c>
      <c r="C45" s="9" t="s">
        <v>355</v>
      </c>
    </row>
    <row r="46" spans="2:3" x14ac:dyDescent="0.3">
      <c r="B46" s="2" t="s">
        <v>148</v>
      </c>
      <c r="C46" s="4" t="s">
        <v>356</v>
      </c>
    </row>
    <row r="47" spans="2:3" x14ac:dyDescent="0.3">
      <c r="B47" s="2" t="s">
        <v>149</v>
      </c>
      <c r="C47" s="4" t="s">
        <v>357</v>
      </c>
    </row>
    <row r="48" spans="2:3" x14ac:dyDescent="0.3">
      <c r="B48" s="2" t="s">
        <v>150</v>
      </c>
      <c r="C48" s="4" t="s">
        <v>358</v>
      </c>
    </row>
    <row r="49" spans="2:3" x14ac:dyDescent="0.3">
      <c r="B49" s="2" t="s">
        <v>151</v>
      </c>
      <c r="C49" s="4" t="s">
        <v>359</v>
      </c>
    </row>
    <row r="50" spans="2:3" x14ac:dyDescent="0.3">
      <c r="B50" s="7" t="s">
        <v>152</v>
      </c>
      <c r="C50" s="9" t="s">
        <v>360</v>
      </c>
    </row>
    <row r="51" spans="2:3" x14ac:dyDescent="0.3">
      <c r="B51" s="2" t="s">
        <v>153</v>
      </c>
      <c r="C51" s="4" t="s">
        <v>361</v>
      </c>
    </row>
    <row r="52" spans="2:3" x14ac:dyDescent="0.3">
      <c r="B52" s="2" t="s">
        <v>154</v>
      </c>
      <c r="C52" s="4" t="s">
        <v>362</v>
      </c>
    </row>
    <row r="53" spans="2:3" x14ac:dyDescent="0.3">
      <c r="B53" s="2" t="s">
        <v>155</v>
      </c>
      <c r="C53" s="4" t="s">
        <v>363</v>
      </c>
    </row>
    <row r="54" spans="2:3" x14ac:dyDescent="0.3">
      <c r="B54" s="2" t="s">
        <v>156</v>
      </c>
      <c r="C54" s="4" t="s">
        <v>364</v>
      </c>
    </row>
    <row r="55" spans="2:3" x14ac:dyDescent="0.3">
      <c r="B55" s="2" t="s">
        <v>157</v>
      </c>
      <c r="C55" s="4" t="s">
        <v>365</v>
      </c>
    </row>
    <row r="56" spans="2:3" x14ac:dyDescent="0.3">
      <c r="B56" s="2" t="s">
        <v>158</v>
      </c>
      <c r="C56" s="4" t="s">
        <v>366</v>
      </c>
    </row>
    <row r="57" spans="2:3" x14ac:dyDescent="0.3">
      <c r="B57" s="2" t="s">
        <v>159</v>
      </c>
      <c r="C57" s="4" t="s">
        <v>367</v>
      </c>
    </row>
    <row r="58" spans="2:3" x14ac:dyDescent="0.3">
      <c r="B58" s="2" t="s">
        <v>160</v>
      </c>
      <c r="C58" s="4" t="s">
        <v>368</v>
      </c>
    </row>
    <row r="59" spans="2:3" x14ac:dyDescent="0.3">
      <c r="B59" s="2" t="s">
        <v>161</v>
      </c>
      <c r="C59" s="4" t="s">
        <v>369</v>
      </c>
    </row>
    <row r="60" spans="2:3" x14ac:dyDescent="0.3">
      <c r="B60" s="7" t="s">
        <v>162</v>
      </c>
      <c r="C60" s="9" t="s">
        <v>370</v>
      </c>
    </row>
    <row r="61" spans="2:3" x14ac:dyDescent="0.3">
      <c r="B61" s="2" t="s">
        <v>163</v>
      </c>
      <c r="C61" s="4" t="s">
        <v>371</v>
      </c>
    </row>
    <row r="62" spans="2:3" x14ac:dyDescent="0.3">
      <c r="B62" s="2" t="s">
        <v>164</v>
      </c>
      <c r="C62" s="4" t="s">
        <v>372</v>
      </c>
    </row>
    <row r="63" spans="2:3" x14ac:dyDescent="0.3">
      <c r="B63" s="2" t="s">
        <v>165</v>
      </c>
      <c r="C63" s="4" t="s">
        <v>373</v>
      </c>
    </row>
    <row r="64" spans="2:3" x14ac:dyDescent="0.3">
      <c r="B64" s="2" t="s">
        <v>166</v>
      </c>
      <c r="C64" s="4" t="s">
        <v>374</v>
      </c>
    </row>
    <row r="65" spans="2:3" x14ac:dyDescent="0.3">
      <c r="B65" s="2" t="s">
        <v>167</v>
      </c>
      <c r="C65" s="4" t="s">
        <v>375</v>
      </c>
    </row>
    <row r="66" spans="2:3" x14ac:dyDescent="0.3">
      <c r="B66" s="2" t="s">
        <v>168</v>
      </c>
      <c r="C66" s="4" t="s">
        <v>376</v>
      </c>
    </row>
    <row r="67" spans="2:3" x14ac:dyDescent="0.3">
      <c r="B67" s="2" t="s">
        <v>169</v>
      </c>
      <c r="C67" s="4" t="s">
        <v>377</v>
      </c>
    </row>
    <row r="68" spans="2:3" x14ac:dyDescent="0.3">
      <c r="B68" s="7" t="s">
        <v>170</v>
      </c>
      <c r="C68" s="9" t="s">
        <v>378</v>
      </c>
    </row>
    <row r="69" spans="2:3" x14ac:dyDescent="0.3">
      <c r="B69" s="2" t="s">
        <v>171</v>
      </c>
      <c r="C69" s="4" t="s">
        <v>378</v>
      </c>
    </row>
    <row r="70" spans="2:3" x14ac:dyDescent="0.3">
      <c r="B70" s="7" t="s">
        <v>172</v>
      </c>
      <c r="C70" s="9" t="s">
        <v>379</v>
      </c>
    </row>
    <row r="71" spans="2:3" x14ac:dyDescent="0.3">
      <c r="B71" s="2" t="s">
        <v>173</v>
      </c>
      <c r="C71" s="4" t="s">
        <v>380</v>
      </c>
    </row>
    <row r="72" spans="2:3" x14ac:dyDescent="0.3">
      <c r="B72" s="2" t="s">
        <v>174</v>
      </c>
      <c r="C72" s="4" t="s">
        <v>381</v>
      </c>
    </row>
    <row r="73" spans="2:3" x14ac:dyDescent="0.3">
      <c r="B73" s="2" t="s">
        <v>175</v>
      </c>
      <c r="C73" s="4" t="s">
        <v>382</v>
      </c>
    </row>
    <row r="74" spans="2:3" x14ac:dyDescent="0.3">
      <c r="B74" s="2" t="s">
        <v>176</v>
      </c>
      <c r="C74" s="4" t="s">
        <v>383</v>
      </c>
    </row>
    <row r="75" spans="2:3" x14ac:dyDescent="0.3">
      <c r="B75" s="2" t="s">
        <v>177</v>
      </c>
      <c r="C75" s="4" t="s">
        <v>384</v>
      </c>
    </row>
    <row r="76" spans="2:3" x14ac:dyDescent="0.3">
      <c r="B76" s="7" t="s">
        <v>178</v>
      </c>
      <c r="C76" s="9" t="s">
        <v>385</v>
      </c>
    </row>
    <row r="77" spans="2:3" x14ac:dyDescent="0.3">
      <c r="B77" s="2" t="s">
        <v>179</v>
      </c>
      <c r="C77" s="4" t="s">
        <v>386</v>
      </c>
    </row>
    <row r="78" spans="2:3" x14ac:dyDescent="0.3">
      <c r="B78" s="2" t="s">
        <v>180</v>
      </c>
      <c r="C78" s="4" t="s">
        <v>387</v>
      </c>
    </row>
    <row r="79" spans="2:3" ht="26.4" x14ac:dyDescent="0.3">
      <c r="B79" s="2" t="s">
        <v>181</v>
      </c>
      <c r="C79" s="4" t="s">
        <v>388</v>
      </c>
    </row>
    <row r="80" spans="2:3" x14ac:dyDescent="0.3">
      <c r="B80" s="2" t="s">
        <v>182</v>
      </c>
      <c r="C80" s="4" t="s">
        <v>389</v>
      </c>
    </row>
    <row r="81" spans="2:3" x14ac:dyDescent="0.3">
      <c r="B81" s="2" t="s">
        <v>183</v>
      </c>
      <c r="C81" s="4" t="s">
        <v>390</v>
      </c>
    </row>
    <row r="82" spans="2:3" x14ac:dyDescent="0.3">
      <c r="B82" s="2" t="s">
        <v>184</v>
      </c>
      <c r="C82" s="4" t="s">
        <v>391</v>
      </c>
    </row>
    <row r="83" spans="2:3" x14ac:dyDescent="0.3">
      <c r="B83" s="2" t="s">
        <v>185</v>
      </c>
      <c r="C83" s="4" t="s">
        <v>392</v>
      </c>
    </row>
    <row r="84" spans="2:3" x14ac:dyDescent="0.3">
      <c r="B84" s="2" t="s">
        <v>186</v>
      </c>
      <c r="C84" s="4" t="s">
        <v>393</v>
      </c>
    </row>
    <row r="85" spans="2:3" x14ac:dyDescent="0.3">
      <c r="B85" s="6" t="s">
        <v>187</v>
      </c>
      <c r="C85" s="8" t="s">
        <v>394</v>
      </c>
    </row>
    <row r="86" spans="2:3" x14ac:dyDescent="0.3">
      <c r="B86" s="7" t="s">
        <v>188</v>
      </c>
      <c r="C86" s="9" t="s">
        <v>395</v>
      </c>
    </row>
    <row r="87" spans="2:3" x14ac:dyDescent="0.3">
      <c r="B87" s="2" t="s">
        <v>189</v>
      </c>
      <c r="C87" s="4" t="s">
        <v>396</v>
      </c>
    </row>
    <row r="88" spans="2:3" x14ac:dyDescent="0.3">
      <c r="B88" s="2" t="s">
        <v>190</v>
      </c>
      <c r="C88" s="4" t="s">
        <v>397</v>
      </c>
    </row>
    <row r="89" spans="2:3" x14ac:dyDescent="0.3">
      <c r="B89" s="2" t="s">
        <v>191</v>
      </c>
      <c r="C89" s="4" t="s">
        <v>398</v>
      </c>
    </row>
    <row r="90" spans="2:3" x14ac:dyDescent="0.3">
      <c r="B90" s="2" t="s">
        <v>192</v>
      </c>
      <c r="C90" s="4" t="s">
        <v>399</v>
      </c>
    </row>
    <row r="91" spans="2:3" x14ac:dyDescent="0.3">
      <c r="B91" s="2" t="s">
        <v>193</v>
      </c>
      <c r="C91" s="4" t="s">
        <v>400</v>
      </c>
    </row>
    <row r="92" spans="2:3" x14ac:dyDescent="0.3">
      <c r="B92" s="2" t="s">
        <v>194</v>
      </c>
      <c r="C92" s="4" t="s">
        <v>401</v>
      </c>
    </row>
    <row r="93" spans="2:3" x14ac:dyDescent="0.3">
      <c r="B93" s="2" t="s">
        <v>195</v>
      </c>
      <c r="C93" s="4" t="s">
        <v>402</v>
      </c>
    </row>
    <row r="94" spans="2:3" x14ac:dyDescent="0.3">
      <c r="B94" s="2" t="s">
        <v>196</v>
      </c>
      <c r="C94" s="4" t="s">
        <v>403</v>
      </c>
    </row>
    <row r="95" spans="2:3" x14ac:dyDescent="0.3">
      <c r="B95" s="7" t="s">
        <v>197</v>
      </c>
      <c r="C95" s="9" t="s">
        <v>404</v>
      </c>
    </row>
    <row r="96" spans="2:3" x14ac:dyDescent="0.3">
      <c r="B96" s="2" t="s">
        <v>198</v>
      </c>
      <c r="C96" s="4" t="s">
        <v>405</v>
      </c>
    </row>
    <row r="97" spans="2:3" x14ac:dyDescent="0.3">
      <c r="B97" s="2" t="s">
        <v>199</v>
      </c>
      <c r="C97" s="4" t="s">
        <v>406</v>
      </c>
    </row>
    <row r="98" spans="2:3" x14ac:dyDescent="0.3">
      <c r="B98" s="2" t="s">
        <v>200</v>
      </c>
      <c r="C98" s="4" t="s">
        <v>407</v>
      </c>
    </row>
    <row r="99" spans="2:3" x14ac:dyDescent="0.3">
      <c r="B99" s="2" t="s">
        <v>201</v>
      </c>
      <c r="C99" s="4" t="s">
        <v>408</v>
      </c>
    </row>
    <row r="100" spans="2:3" x14ac:dyDescent="0.3">
      <c r="B100" s="2" t="s">
        <v>202</v>
      </c>
      <c r="C100" s="4" t="s">
        <v>409</v>
      </c>
    </row>
    <row r="101" spans="2:3" x14ac:dyDescent="0.3">
      <c r="B101" s="2" t="s">
        <v>203</v>
      </c>
      <c r="C101" s="4" t="s">
        <v>410</v>
      </c>
    </row>
    <row r="102" spans="2:3" x14ac:dyDescent="0.3">
      <c r="B102" s="2" t="s">
        <v>204</v>
      </c>
      <c r="C102" s="4" t="s">
        <v>411</v>
      </c>
    </row>
    <row r="103" spans="2:3" x14ac:dyDescent="0.3">
      <c r="B103" s="2" t="s">
        <v>205</v>
      </c>
      <c r="C103" s="4" t="s">
        <v>412</v>
      </c>
    </row>
    <row r="104" spans="2:3" x14ac:dyDescent="0.3">
      <c r="B104" s="7" t="s">
        <v>206</v>
      </c>
      <c r="C104" s="9" t="s">
        <v>413</v>
      </c>
    </row>
    <row r="105" spans="2:3" x14ac:dyDescent="0.3">
      <c r="B105" s="2" t="s">
        <v>207</v>
      </c>
      <c r="C105" s="4" t="s">
        <v>414</v>
      </c>
    </row>
    <row r="106" spans="2:3" x14ac:dyDescent="0.3">
      <c r="B106" s="2" t="s">
        <v>208</v>
      </c>
      <c r="C106" s="4" t="s">
        <v>415</v>
      </c>
    </row>
    <row r="107" spans="2:3" x14ac:dyDescent="0.3">
      <c r="B107" s="2" t="s">
        <v>209</v>
      </c>
      <c r="C107" s="4" t="s">
        <v>416</v>
      </c>
    </row>
    <row r="108" spans="2:3" x14ac:dyDescent="0.3">
      <c r="B108" s="2" t="s">
        <v>210</v>
      </c>
      <c r="C108" s="4" t="s">
        <v>417</v>
      </c>
    </row>
    <row r="109" spans="2:3" x14ac:dyDescent="0.3">
      <c r="B109" s="2" t="s">
        <v>211</v>
      </c>
      <c r="C109" s="4" t="s">
        <v>418</v>
      </c>
    </row>
    <row r="110" spans="2:3" x14ac:dyDescent="0.3">
      <c r="B110" s="2" t="s">
        <v>212</v>
      </c>
      <c r="C110" s="4" t="s">
        <v>419</v>
      </c>
    </row>
    <row r="111" spans="2:3" x14ac:dyDescent="0.3">
      <c r="B111" s="2" t="s">
        <v>213</v>
      </c>
      <c r="C111" s="4" t="s">
        <v>420</v>
      </c>
    </row>
    <row r="112" spans="2:3" x14ac:dyDescent="0.3">
      <c r="B112" s="2" t="s">
        <v>214</v>
      </c>
      <c r="C112" s="4" t="s">
        <v>421</v>
      </c>
    </row>
    <row r="113" spans="2:3" x14ac:dyDescent="0.3">
      <c r="B113" s="2" t="s">
        <v>215</v>
      </c>
      <c r="C113" s="4" t="s">
        <v>422</v>
      </c>
    </row>
    <row r="114" spans="2:3" x14ac:dyDescent="0.3">
      <c r="B114" s="7" t="s">
        <v>216</v>
      </c>
      <c r="C114" s="9" t="s">
        <v>423</v>
      </c>
    </row>
    <row r="115" spans="2:3" x14ac:dyDescent="0.3">
      <c r="B115" s="2" t="s">
        <v>217</v>
      </c>
      <c r="C115" s="4" t="s">
        <v>424</v>
      </c>
    </row>
    <row r="116" spans="2:3" x14ac:dyDescent="0.3">
      <c r="B116" s="2" t="s">
        <v>218</v>
      </c>
      <c r="C116" s="4" t="s">
        <v>425</v>
      </c>
    </row>
    <row r="117" spans="2:3" x14ac:dyDescent="0.3">
      <c r="B117" s="2" t="s">
        <v>219</v>
      </c>
      <c r="C117" s="4" t="s">
        <v>426</v>
      </c>
    </row>
    <row r="118" spans="2:3" x14ac:dyDescent="0.3">
      <c r="B118" s="2" t="s">
        <v>220</v>
      </c>
      <c r="C118" s="4" t="s">
        <v>427</v>
      </c>
    </row>
    <row r="119" spans="2:3" x14ac:dyDescent="0.3">
      <c r="B119" s="2" t="s">
        <v>221</v>
      </c>
      <c r="C119" s="4" t="s">
        <v>428</v>
      </c>
    </row>
    <row r="120" spans="2:3" x14ac:dyDescent="0.3">
      <c r="B120" s="2" t="s">
        <v>222</v>
      </c>
      <c r="C120" s="4" t="s">
        <v>429</v>
      </c>
    </row>
    <row r="121" spans="2:3" x14ac:dyDescent="0.3">
      <c r="B121" s="2" t="s">
        <v>223</v>
      </c>
      <c r="C121" s="4" t="s">
        <v>430</v>
      </c>
    </row>
    <row r="122" spans="2:3" x14ac:dyDescent="0.3">
      <c r="B122" s="7" t="s">
        <v>224</v>
      </c>
      <c r="C122" s="9" t="s">
        <v>431</v>
      </c>
    </row>
    <row r="123" spans="2:3" x14ac:dyDescent="0.3">
      <c r="B123" s="2" t="s">
        <v>225</v>
      </c>
      <c r="C123" s="4" t="s">
        <v>432</v>
      </c>
    </row>
    <row r="124" spans="2:3" ht="26.4" x14ac:dyDescent="0.3">
      <c r="B124" s="2" t="s">
        <v>226</v>
      </c>
      <c r="C124" s="4" t="s">
        <v>433</v>
      </c>
    </row>
    <row r="125" spans="2:3" ht="26.4" x14ac:dyDescent="0.3">
      <c r="B125" s="2" t="s">
        <v>227</v>
      </c>
      <c r="C125" s="4" t="s">
        <v>434</v>
      </c>
    </row>
    <row r="126" spans="2:3" x14ac:dyDescent="0.3">
      <c r="B126" s="2" t="s">
        <v>228</v>
      </c>
      <c r="C126" s="4" t="s">
        <v>435</v>
      </c>
    </row>
    <row r="127" spans="2:3" x14ac:dyDescent="0.3">
      <c r="B127" s="2" t="s">
        <v>229</v>
      </c>
      <c r="C127" s="4" t="s">
        <v>436</v>
      </c>
    </row>
    <row r="128" spans="2:3" x14ac:dyDescent="0.3">
      <c r="B128" s="2" t="s">
        <v>230</v>
      </c>
      <c r="C128" s="4" t="s">
        <v>437</v>
      </c>
    </row>
    <row r="129" spans="2:3" x14ac:dyDescent="0.3">
      <c r="B129" s="2" t="s">
        <v>231</v>
      </c>
      <c r="C129" s="4" t="s">
        <v>438</v>
      </c>
    </row>
    <row r="130" spans="2:3" x14ac:dyDescent="0.3">
      <c r="B130" s="2" t="s">
        <v>232</v>
      </c>
      <c r="C130" s="4" t="s">
        <v>439</v>
      </c>
    </row>
    <row r="131" spans="2:3" x14ac:dyDescent="0.3">
      <c r="B131" s="7" t="s">
        <v>233</v>
      </c>
      <c r="C131" s="9" t="s">
        <v>440</v>
      </c>
    </row>
    <row r="132" spans="2:3" ht="26.4" x14ac:dyDescent="0.3">
      <c r="B132" s="2" t="s">
        <v>234</v>
      </c>
      <c r="C132" s="4" t="s">
        <v>441</v>
      </c>
    </row>
    <row r="133" spans="2:3" ht="26.4" x14ac:dyDescent="0.3">
      <c r="B133" s="2" t="s">
        <v>235</v>
      </c>
      <c r="C133" s="4" t="s">
        <v>442</v>
      </c>
    </row>
    <row r="134" spans="2:3" x14ac:dyDescent="0.3">
      <c r="B134" s="2" t="s">
        <v>236</v>
      </c>
      <c r="C134" s="4" t="s">
        <v>443</v>
      </c>
    </row>
    <row r="135" spans="2:3" x14ac:dyDescent="0.3">
      <c r="B135" s="2" t="s">
        <v>237</v>
      </c>
      <c r="C135" s="4" t="s">
        <v>357</v>
      </c>
    </row>
    <row r="136" spans="2:3" x14ac:dyDescent="0.3">
      <c r="B136" s="2" t="s">
        <v>238</v>
      </c>
      <c r="C136" s="4" t="s">
        <v>444</v>
      </c>
    </row>
    <row r="137" spans="2:3" x14ac:dyDescent="0.3">
      <c r="B137" s="7" t="s">
        <v>239</v>
      </c>
      <c r="C137" s="9" t="s">
        <v>445</v>
      </c>
    </row>
    <row r="138" spans="2:3" x14ac:dyDescent="0.3">
      <c r="B138" s="2" t="s">
        <v>240</v>
      </c>
      <c r="C138" s="4" t="s">
        <v>446</v>
      </c>
    </row>
    <row r="139" spans="2:3" x14ac:dyDescent="0.3">
      <c r="B139" s="2" t="s">
        <v>241</v>
      </c>
      <c r="C139" s="4" t="s">
        <v>447</v>
      </c>
    </row>
    <row r="140" spans="2:3" x14ac:dyDescent="0.3">
      <c r="B140" s="2" t="s">
        <v>242</v>
      </c>
      <c r="C140" s="4" t="s">
        <v>448</v>
      </c>
    </row>
    <row r="141" spans="2:3" x14ac:dyDescent="0.3">
      <c r="B141" s="2" t="s">
        <v>243</v>
      </c>
      <c r="C141" s="4" t="s">
        <v>449</v>
      </c>
    </row>
    <row r="142" spans="2:3" x14ac:dyDescent="0.3">
      <c r="B142" s="2" t="s">
        <v>244</v>
      </c>
      <c r="C142" s="4" t="s">
        <v>450</v>
      </c>
    </row>
    <row r="143" spans="2:3" x14ac:dyDescent="0.3">
      <c r="B143" s="2" t="s">
        <v>245</v>
      </c>
      <c r="C143" s="4" t="s">
        <v>451</v>
      </c>
    </row>
    <row r="144" spans="2:3" x14ac:dyDescent="0.3">
      <c r="B144" s="7" t="s">
        <v>246</v>
      </c>
      <c r="C144" s="9" t="s">
        <v>452</v>
      </c>
    </row>
    <row r="145" spans="2:3" x14ac:dyDescent="0.3">
      <c r="B145" s="2" t="s">
        <v>247</v>
      </c>
      <c r="C145" s="4" t="s">
        <v>453</v>
      </c>
    </row>
    <row r="146" spans="2:3" x14ac:dyDescent="0.3">
      <c r="B146" s="2" t="s">
        <v>248</v>
      </c>
      <c r="C146" s="4" t="s">
        <v>454</v>
      </c>
    </row>
    <row r="147" spans="2:3" x14ac:dyDescent="0.3">
      <c r="B147" s="2" t="s">
        <v>249</v>
      </c>
      <c r="C147" s="4" t="s">
        <v>455</v>
      </c>
    </row>
    <row r="148" spans="2:3" x14ac:dyDescent="0.3">
      <c r="B148" s="2" t="s">
        <v>250</v>
      </c>
      <c r="C148" s="4" t="s">
        <v>456</v>
      </c>
    </row>
    <row r="149" spans="2:3" x14ac:dyDescent="0.3">
      <c r="B149" s="2" t="s">
        <v>251</v>
      </c>
      <c r="C149" s="4" t="s">
        <v>457</v>
      </c>
    </row>
    <row r="150" spans="2:3" x14ac:dyDescent="0.3">
      <c r="B150" s="7" t="s">
        <v>252</v>
      </c>
      <c r="C150" s="9" t="s">
        <v>458</v>
      </c>
    </row>
    <row r="151" spans="2:3" x14ac:dyDescent="0.3">
      <c r="B151" s="2" t="s">
        <v>253</v>
      </c>
      <c r="C151" s="4" t="s">
        <v>459</v>
      </c>
    </row>
    <row r="152" spans="2:3" x14ac:dyDescent="0.3">
      <c r="B152" s="2" t="s">
        <v>254</v>
      </c>
      <c r="C152" s="4" t="s">
        <v>460</v>
      </c>
    </row>
    <row r="153" spans="2:3" x14ac:dyDescent="0.3">
      <c r="B153" s="2" t="s">
        <v>255</v>
      </c>
      <c r="C153" s="4" t="s">
        <v>461</v>
      </c>
    </row>
    <row r="154" spans="2:3" x14ac:dyDescent="0.3">
      <c r="B154" s="2" t="s">
        <v>256</v>
      </c>
      <c r="C154" s="4" t="s">
        <v>462</v>
      </c>
    </row>
    <row r="155" spans="2:3" x14ac:dyDescent="0.3">
      <c r="B155" s="2" t="s">
        <v>257</v>
      </c>
      <c r="C155" s="4" t="s">
        <v>463</v>
      </c>
    </row>
    <row r="156" spans="2:3" x14ac:dyDescent="0.3">
      <c r="B156" s="2" t="s">
        <v>258</v>
      </c>
      <c r="C156" s="4" t="s">
        <v>464</v>
      </c>
    </row>
    <row r="157" spans="2:3" x14ac:dyDescent="0.3">
      <c r="B157" s="2" t="s">
        <v>259</v>
      </c>
      <c r="C157" s="4" t="s">
        <v>465</v>
      </c>
    </row>
    <row r="158" spans="2:3" x14ac:dyDescent="0.3">
      <c r="B158" s="6" t="s">
        <v>260</v>
      </c>
      <c r="C158" s="8" t="s">
        <v>466</v>
      </c>
    </row>
    <row r="159" spans="2:3" x14ac:dyDescent="0.3">
      <c r="B159" s="7" t="s">
        <v>261</v>
      </c>
      <c r="C159" s="9" t="s">
        <v>467</v>
      </c>
    </row>
    <row r="160" spans="2:3" x14ac:dyDescent="0.3">
      <c r="B160" s="2" t="s">
        <v>262</v>
      </c>
      <c r="C160" s="4" t="s">
        <v>468</v>
      </c>
    </row>
    <row r="161" spans="2:3" x14ac:dyDescent="0.3">
      <c r="B161" s="2" t="s">
        <v>263</v>
      </c>
      <c r="C161" s="4" t="s">
        <v>469</v>
      </c>
    </row>
    <row r="162" spans="2:3" x14ac:dyDescent="0.3">
      <c r="B162" s="2" t="s">
        <v>264</v>
      </c>
      <c r="C162" s="4" t="s">
        <v>470</v>
      </c>
    </row>
    <row r="163" spans="2:3" x14ac:dyDescent="0.3">
      <c r="B163" s="2" t="s">
        <v>265</v>
      </c>
      <c r="C163" s="4" t="s">
        <v>471</v>
      </c>
    </row>
    <row r="164" spans="2:3" x14ac:dyDescent="0.3">
      <c r="B164" s="7" t="s">
        <v>266</v>
      </c>
      <c r="C164" s="9" t="s">
        <v>472</v>
      </c>
    </row>
    <row r="165" spans="2:3" x14ac:dyDescent="0.3">
      <c r="B165" s="2" t="s">
        <v>267</v>
      </c>
      <c r="C165" s="4" t="s">
        <v>473</v>
      </c>
    </row>
    <row r="166" spans="2:3" x14ac:dyDescent="0.3">
      <c r="B166" s="2" t="s">
        <v>268</v>
      </c>
      <c r="C166" s="4" t="s">
        <v>474</v>
      </c>
    </row>
    <row r="167" spans="2:3" x14ac:dyDescent="0.3">
      <c r="B167" s="7" t="s">
        <v>269</v>
      </c>
      <c r="C167" s="9" t="s">
        <v>475</v>
      </c>
    </row>
    <row r="168" spans="2:3" x14ac:dyDescent="0.3">
      <c r="B168" s="2" t="s">
        <v>270</v>
      </c>
      <c r="C168" s="4" t="s">
        <v>476</v>
      </c>
    </row>
    <row r="169" spans="2:3" x14ac:dyDescent="0.3">
      <c r="B169" s="2" t="s">
        <v>271</v>
      </c>
      <c r="C169" s="4" t="s">
        <v>476</v>
      </c>
    </row>
    <row r="170" spans="2:3" x14ac:dyDescent="0.3">
      <c r="B170" s="7" t="s">
        <v>272</v>
      </c>
      <c r="C170" s="9" t="s">
        <v>477</v>
      </c>
    </row>
    <row r="171" spans="2:3" x14ac:dyDescent="0.3">
      <c r="B171" s="2" t="s">
        <v>273</v>
      </c>
      <c r="C171" s="4" t="s">
        <v>477</v>
      </c>
    </row>
    <row r="172" spans="2:3" x14ac:dyDescent="0.3">
      <c r="B172" s="7" t="s">
        <v>274</v>
      </c>
      <c r="C172" s="9" t="s">
        <v>478</v>
      </c>
    </row>
    <row r="173" spans="2:3" x14ac:dyDescent="0.3">
      <c r="B173" s="2" t="s">
        <v>275</v>
      </c>
      <c r="C173" s="4" t="s">
        <v>478</v>
      </c>
    </row>
    <row r="174" spans="2:3" x14ac:dyDescent="0.3">
      <c r="B174" s="6" t="s">
        <v>276</v>
      </c>
      <c r="C174" s="8" t="s">
        <v>479</v>
      </c>
    </row>
    <row r="175" spans="2:3" x14ac:dyDescent="0.3">
      <c r="B175" s="7" t="s">
        <v>277</v>
      </c>
      <c r="C175" s="9" t="s">
        <v>480</v>
      </c>
    </row>
    <row r="176" spans="2:3" x14ac:dyDescent="0.3">
      <c r="B176" s="2" t="s">
        <v>278</v>
      </c>
      <c r="C176" s="4" t="s">
        <v>481</v>
      </c>
    </row>
    <row r="177" spans="2:3" x14ac:dyDescent="0.3">
      <c r="B177" s="2" t="s">
        <v>279</v>
      </c>
      <c r="C177" s="4" t="s">
        <v>482</v>
      </c>
    </row>
    <row r="178" spans="2:3" x14ac:dyDescent="0.3">
      <c r="B178" s="2" t="s">
        <v>280</v>
      </c>
      <c r="C178" s="4" t="s">
        <v>483</v>
      </c>
    </row>
    <row r="179" spans="2:3" x14ac:dyDescent="0.3">
      <c r="B179" s="2" t="s">
        <v>281</v>
      </c>
      <c r="C179" s="4" t="s">
        <v>484</v>
      </c>
    </row>
    <row r="180" spans="2:3" x14ac:dyDescent="0.3">
      <c r="B180" s="2" t="s">
        <v>282</v>
      </c>
      <c r="C180" s="4" t="s">
        <v>485</v>
      </c>
    </row>
    <row r="181" spans="2:3" x14ac:dyDescent="0.3">
      <c r="B181" s="7" t="s">
        <v>283</v>
      </c>
      <c r="C181" s="9" t="s">
        <v>486</v>
      </c>
    </row>
    <row r="182" spans="2:3" x14ac:dyDescent="0.3">
      <c r="B182" s="2" t="s">
        <v>284</v>
      </c>
      <c r="C182" s="4" t="s">
        <v>487</v>
      </c>
    </row>
    <row r="183" spans="2:3" x14ac:dyDescent="0.3">
      <c r="B183" s="2" t="s">
        <v>285</v>
      </c>
      <c r="C183" s="4" t="s">
        <v>488</v>
      </c>
    </row>
    <row r="184" spans="2:3" x14ac:dyDescent="0.3">
      <c r="B184" s="2" t="s">
        <v>286</v>
      </c>
      <c r="C184" s="4" t="s">
        <v>489</v>
      </c>
    </row>
    <row r="185" spans="2:3" x14ac:dyDescent="0.3">
      <c r="B185" s="2" t="s">
        <v>287</v>
      </c>
      <c r="C185" s="4" t="s">
        <v>490</v>
      </c>
    </row>
    <row r="186" spans="2:3" x14ac:dyDescent="0.3">
      <c r="B186" s="7" t="s">
        <v>288</v>
      </c>
      <c r="C186" s="9" t="s">
        <v>491</v>
      </c>
    </row>
    <row r="187" spans="2:3" x14ac:dyDescent="0.3">
      <c r="B187" s="2" t="s">
        <v>289</v>
      </c>
      <c r="C187" s="4" t="s">
        <v>492</v>
      </c>
    </row>
    <row r="188" spans="2:3" x14ac:dyDescent="0.3">
      <c r="B188" s="2" t="s">
        <v>290</v>
      </c>
      <c r="C188" s="4" t="s">
        <v>493</v>
      </c>
    </row>
    <row r="189" spans="2:3" x14ac:dyDescent="0.3">
      <c r="B189" s="7" t="s">
        <v>291</v>
      </c>
      <c r="C189" s="9" t="s">
        <v>494</v>
      </c>
    </row>
    <row r="190" spans="2:3" x14ac:dyDescent="0.3">
      <c r="B190" s="2" t="s">
        <v>292</v>
      </c>
      <c r="C190" s="4" t="s">
        <v>495</v>
      </c>
    </row>
    <row r="191" spans="2:3" x14ac:dyDescent="0.3">
      <c r="B191" s="2" t="s">
        <v>293</v>
      </c>
      <c r="C191" s="4" t="s">
        <v>496</v>
      </c>
    </row>
    <row r="192" spans="2:3" x14ac:dyDescent="0.3">
      <c r="B192" s="7" t="s">
        <v>294</v>
      </c>
      <c r="C192" s="9" t="s">
        <v>497</v>
      </c>
    </row>
    <row r="193" spans="2:3" x14ac:dyDescent="0.3">
      <c r="B193" s="2" t="s">
        <v>295</v>
      </c>
      <c r="C193" s="4" t="s">
        <v>498</v>
      </c>
    </row>
    <row r="194" spans="2:3" x14ac:dyDescent="0.3">
      <c r="B194" s="2" t="s">
        <v>296</v>
      </c>
      <c r="C194" s="4" t="s">
        <v>499</v>
      </c>
    </row>
    <row r="195" spans="2:3" x14ac:dyDescent="0.3">
      <c r="B195" s="2" t="s">
        <v>297</v>
      </c>
      <c r="C195" s="4" t="s">
        <v>500</v>
      </c>
    </row>
    <row r="196" spans="2:3" x14ac:dyDescent="0.3">
      <c r="B196" s="2" t="s">
        <v>298</v>
      </c>
      <c r="C196" s="4" t="s">
        <v>501</v>
      </c>
    </row>
    <row r="197" spans="2:3" x14ac:dyDescent="0.3">
      <c r="B197" s="2" t="s">
        <v>299</v>
      </c>
      <c r="C197" s="4" t="s">
        <v>496</v>
      </c>
    </row>
    <row r="198" spans="2:3" x14ac:dyDescent="0.3">
      <c r="B198" s="2" t="s">
        <v>300</v>
      </c>
      <c r="C198" s="4" t="s">
        <v>502</v>
      </c>
    </row>
    <row r="199" spans="2:3" x14ac:dyDescent="0.3">
      <c r="B199" s="2" t="s">
        <v>301</v>
      </c>
      <c r="C199" s="4" t="s">
        <v>503</v>
      </c>
    </row>
    <row r="200" spans="2:3" x14ac:dyDescent="0.3">
      <c r="B200" s="7" t="s">
        <v>302</v>
      </c>
      <c r="C200" s="9" t="s">
        <v>504</v>
      </c>
    </row>
    <row r="201" spans="2:3" x14ac:dyDescent="0.3">
      <c r="B201" s="2" t="s">
        <v>303</v>
      </c>
      <c r="C201" s="4" t="s">
        <v>504</v>
      </c>
    </row>
    <row r="202" spans="2:3" x14ac:dyDescent="0.3">
      <c r="B202" s="7" t="s">
        <v>304</v>
      </c>
      <c r="C202" s="9" t="s">
        <v>505</v>
      </c>
    </row>
    <row r="203" spans="2:3" x14ac:dyDescent="0.3">
      <c r="B203" s="2" t="s">
        <v>305</v>
      </c>
      <c r="C203" s="4" t="s">
        <v>506</v>
      </c>
    </row>
    <row r="204" spans="2:3" x14ac:dyDescent="0.3">
      <c r="B204" s="2" t="s">
        <v>306</v>
      </c>
      <c r="C204" s="4" t="s">
        <v>507</v>
      </c>
    </row>
    <row r="205" spans="2:3" x14ac:dyDescent="0.3">
      <c r="B205" s="6" t="s">
        <v>307</v>
      </c>
      <c r="C205" s="8" t="s">
        <v>508</v>
      </c>
    </row>
    <row r="206" spans="2:3" x14ac:dyDescent="0.3">
      <c r="B206" s="7" t="s">
        <v>308</v>
      </c>
      <c r="C206" s="9" t="s">
        <v>509</v>
      </c>
    </row>
    <row r="207" spans="2:3" x14ac:dyDescent="0.3">
      <c r="B207" s="2" t="s">
        <v>309</v>
      </c>
      <c r="C207" s="4" t="s">
        <v>510</v>
      </c>
    </row>
    <row r="208" spans="2:3" x14ac:dyDescent="0.3">
      <c r="B208" s="2" t="s">
        <v>310</v>
      </c>
      <c r="C208" s="4" t="s">
        <v>511</v>
      </c>
    </row>
    <row r="209" spans="2:3" ht="26.4" x14ac:dyDescent="0.3">
      <c r="B209" s="2" t="s">
        <v>311</v>
      </c>
      <c r="C209" s="4" t="s">
        <v>512</v>
      </c>
    </row>
    <row r="210" spans="2:3" x14ac:dyDescent="0.3">
      <c r="B210" s="2" t="s">
        <v>312</v>
      </c>
      <c r="C210" s="4" t="s">
        <v>513</v>
      </c>
    </row>
    <row r="211" spans="2:3" x14ac:dyDescent="0.3">
      <c r="B211" s="2" t="s">
        <v>313</v>
      </c>
      <c r="C211" s="4" t="s">
        <v>514</v>
      </c>
    </row>
    <row r="212" spans="2:3" x14ac:dyDescent="0.3">
      <c r="B212" s="7" t="s">
        <v>314</v>
      </c>
      <c r="C212" s="9" t="s">
        <v>515</v>
      </c>
    </row>
    <row r="213" spans="2:3" ht="26.4" x14ac:dyDescent="0.3">
      <c r="B213" s="2" t="s">
        <v>315</v>
      </c>
      <c r="C213" s="4" t="s">
        <v>516</v>
      </c>
    </row>
    <row r="214" spans="2:3" x14ac:dyDescent="0.3">
      <c r="B214" s="2" t="s">
        <v>316</v>
      </c>
      <c r="C214" s="4" t="s">
        <v>100</v>
      </c>
    </row>
    <row r="215" spans="2:3" x14ac:dyDescent="0.3">
      <c r="B215" s="3" t="s">
        <v>52</v>
      </c>
      <c r="C215" s="5" t="s">
        <v>105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12"/>
  <sheetViews>
    <sheetView showGridLines="0" workbookViewId="0"/>
    <sheetView workbookViewId="1"/>
  </sheetViews>
  <sheetFormatPr baseColWidth="10" defaultRowHeight="14.4" x14ac:dyDescent="0.3"/>
  <cols>
    <col min="2" max="2" width="65.6640625" customWidth="1"/>
    <col min="3" max="4" width="20.6640625" customWidth="1"/>
  </cols>
  <sheetData>
    <row r="2" spans="2:4" x14ac:dyDescent="0.3">
      <c r="B2" s="636" t="s">
        <v>4213</v>
      </c>
      <c r="C2" s="637"/>
      <c r="D2" s="637"/>
    </row>
    <row r="3" spans="2:4" x14ac:dyDescent="0.3">
      <c r="B3" s="1" t="s">
        <v>2975</v>
      </c>
      <c r="C3" s="1" t="s">
        <v>3069</v>
      </c>
      <c r="D3" s="1" t="s">
        <v>53</v>
      </c>
    </row>
    <row r="4" spans="2:4" ht="26.4" x14ac:dyDescent="0.3">
      <c r="B4" s="6" t="s">
        <v>3829</v>
      </c>
      <c r="C4" s="12" t="s">
        <v>517</v>
      </c>
      <c r="D4" s="8" t="s">
        <v>3830</v>
      </c>
    </row>
    <row r="5" spans="2:4" x14ac:dyDescent="0.3">
      <c r="B5" s="11" t="s">
        <v>2976</v>
      </c>
      <c r="C5" s="13" t="s">
        <v>517</v>
      </c>
      <c r="D5" s="16" t="s">
        <v>3947</v>
      </c>
    </row>
    <row r="6" spans="2:4" ht="26.4" x14ac:dyDescent="0.3">
      <c r="B6" s="7" t="s">
        <v>2979</v>
      </c>
      <c r="C6" s="14" t="s">
        <v>517</v>
      </c>
      <c r="D6" s="9" t="s">
        <v>3947</v>
      </c>
    </row>
    <row r="7" spans="2:4" ht="26.4" x14ac:dyDescent="0.3">
      <c r="B7" s="2" t="s">
        <v>2980</v>
      </c>
      <c r="C7" s="15" t="s">
        <v>3070</v>
      </c>
      <c r="D7" s="4" t="s">
        <v>3947</v>
      </c>
    </row>
    <row r="8" spans="2:4" x14ac:dyDescent="0.3">
      <c r="B8" s="11" t="s">
        <v>2995</v>
      </c>
      <c r="C8" s="13" t="s">
        <v>517</v>
      </c>
      <c r="D8" s="16" t="s">
        <v>3948</v>
      </c>
    </row>
    <row r="9" spans="2:4" x14ac:dyDescent="0.3">
      <c r="B9" s="7" t="s">
        <v>2996</v>
      </c>
      <c r="C9" s="14" t="s">
        <v>517</v>
      </c>
      <c r="D9" s="9" t="s">
        <v>3948</v>
      </c>
    </row>
    <row r="10" spans="2:4" ht="26.4" x14ac:dyDescent="0.3">
      <c r="B10" s="2" t="s">
        <v>2997</v>
      </c>
      <c r="C10" s="15" t="s">
        <v>3075</v>
      </c>
      <c r="D10" s="4" t="s">
        <v>3949</v>
      </c>
    </row>
    <row r="11" spans="2:4" ht="26.4" x14ac:dyDescent="0.3">
      <c r="B11" s="2" t="s">
        <v>3946</v>
      </c>
      <c r="C11" s="15" t="s">
        <v>3071</v>
      </c>
      <c r="D11" s="4" t="s">
        <v>3950</v>
      </c>
    </row>
    <row r="12" spans="2:4" x14ac:dyDescent="0.3">
      <c r="B12" s="3" t="s">
        <v>3945</v>
      </c>
      <c r="C12" s="1" t="s">
        <v>517</v>
      </c>
      <c r="D12" s="5" t="s">
        <v>3830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G71"/>
  <sheetViews>
    <sheetView showGridLines="0" workbookViewId="0"/>
    <sheetView workbookViewId="1"/>
  </sheetViews>
  <sheetFormatPr baseColWidth="10" defaultRowHeight="14.4" x14ac:dyDescent="0.3"/>
  <cols>
    <col min="2" max="4" width="7.6640625" customWidth="1"/>
    <col min="5" max="5" width="105.6640625" customWidth="1"/>
    <col min="6" max="7" width="15.6640625" customWidth="1"/>
  </cols>
  <sheetData>
    <row r="2" spans="2:7" x14ac:dyDescent="0.3">
      <c r="B2" s="636" t="s">
        <v>4204</v>
      </c>
      <c r="C2" s="637"/>
      <c r="D2" s="637"/>
      <c r="E2" s="637"/>
      <c r="F2" s="637"/>
      <c r="G2" s="637"/>
    </row>
    <row r="3" spans="2:7" x14ac:dyDescent="0.3">
      <c r="B3" s="638" t="s">
        <v>3951</v>
      </c>
      <c r="C3" s="638" t="s">
        <v>3321</v>
      </c>
      <c r="D3" s="638" t="s">
        <v>3321</v>
      </c>
      <c r="E3" s="638" t="s">
        <v>3321</v>
      </c>
      <c r="F3" s="638" t="s">
        <v>3321</v>
      </c>
      <c r="G3" s="638" t="s">
        <v>3321</v>
      </c>
    </row>
    <row r="4" spans="2:7" x14ac:dyDescent="0.3">
      <c r="B4" s="639" t="s">
        <v>3308</v>
      </c>
      <c r="C4" s="639" t="s">
        <v>3308</v>
      </c>
      <c r="D4" s="639" t="s">
        <v>3308</v>
      </c>
      <c r="E4" s="639" t="s">
        <v>3308</v>
      </c>
      <c r="F4" s="639" t="s">
        <v>3308</v>
      </c>
      <c r="G4" s="639" t="s">
        <v>3308</v>
      </c>
    </row>
    <row r="5" spans="2:7" x14ac:dyDescent="0.3">
      <c r="B5" s="639" t="s">
        <v>3309</v>
      </c>
      <c r="C5" s="639" t="s">
        <v>3309</v>
      </c>
      <c r="D5" s="639" t="s">
        <v>3309</v>
      </c>
      <c r="E5" s="639" t="s">
        <v>3309</v>
      </c>
      <c r="F5" s="639" t="s">
        <v>3309</v>
      </c>
      <c r="G5" s="639" t="s">
        <v>3309</v>
      </c>
    </row>
    <row r="6" spans="2:7" x14ac:dyDescent="0.3">
      <c r="B6" s="640" t="s">
        <v>3310</v>
      </c>
      <c r="C6" s="640" t="s">
        <v>3310</v>
      </c>
      <c r="D6" s="640" t="s">
        <v>3310</v>
      </c>
      <c r="E6" s="640" t="s">
        <v>3310</v>
      </c>
      <c r="F6" s="640" t="s">
        <v>3310</v>
      </c>
      <c r="G6" s="640" t="s">
        <v>3310</v>
      </c>
    </row>
    <row r="7" spans="2:7" x14ac:dyDescent="0.3">
      <c r="B7" s="641" t="s">
        <v>3311</v>
      </c>
      <c r="C7" s="641" t="s">
        <v>3311</v>
      </c>
      <c r="D7" s="641" t="s">
        <v>3311</v>
      </c>
      <c r="E7" s="641" t="s">
        <v>3311</v>
      </c>
      <c r="F7" s="14">
        <v>2026</v>
      </c>
      <c r="G7" s="14">
        <v>2025</v>
      </c>
    </row>
    <row r="8" spans="2:7" x14ac:dyDescent="0.3">
      <c r="B8" s="642" t="s">
        <v>3312</v>
      </c>
      <c r="C8" s="642" t="s">
        <v>3312</v>
      </c>
      <c r="D8" s="642" t="s">
        <v>3312</v>
      </c>
      <c r="E8" s="642" t="s">
        <v>3312</v>
      </c>
      <c r="F8" s="10" t="s">
        <v>517</v>
      </c>
      <c r="G8" s="10" t="s">
        <v>517</v>
      </c>
    </row>
    <row r="9" spans="2:7" x14ac:dyDescent="0.3">
      <c r="B9" s="17" t="s">
        <v>517</v>
      </c>
      <c r="C9" s="645" t="s">
        <v>3322</v>
      </c>
      <c r="D9" s="645" t="s">
        <v>3322</v>
      </c>
      <c r="E9" s="645" t="s">
        <v>3322</v>
      </c>
      <c r="F9" s="10" t="s">
        <v>3830</v>
      </c>
      <c r="G9" s="10" t="s">
        <v>3958</v>
      </c>
    </row>
    <row r="10" spans="2:7" x14ac:dyDescent="0.3">
      <c r="B10" s="18" t="s">
        <v>517</v>
      </c>
      <c r="C10" s="19" t="s">
        <v>517</v>
      </c>
      <c r="D10" s="644" t="s">
        <v>3324</v>
      </c>
      <c r="E10" s="644" t="s">
        <v>3324</v>
      </c>
      <c r="F10" s="4">
        <v>0</v>
      </c>
      <c r="G10" s="4">
        <v>0</v>
      </c>
    </row>
    <row r="11" spans="2:7" x14ac:dyDescent="0.3">
      <c r="B11" s="18" t="s">
        <v>517</v>
      </c>
      <c r="C11" s="19" t="s">
        <v>517</v>
      </c>
      <c r="D11" s="644" t="s">
        <v>3325</v>
      </c>
      <c r="E11" s="644" t="s">
        <v>3325</v>
      </c>
      <c r="F11" s="4">
        <v>0</v>
      </c>
      <c r="G11" s="4">
        <v>0</v>
      </c>
    </row>
    <row r="12" spans="2:7" x14ac:dyDescent="0.3">
      <c r="B12" s="18" t="s">
        <v>517</v>
      </c>
      <c r="C12" s="19" t="s">
        <v>517</v>
      </c>
      <c r="D12" s="644" t="s">
        <v>3326</v>
      </c>
      <c r="E12" s="644" t="s">
        <v>3326</v>
      </c>
      <c r="F12" s="4">
        <v>0</v>
      </c>
      <c r="G12" s="4">
        <v>0</v>
      </c>
    </row>
    <row r="13" spans="2:7" x14ac:dyDescent="0.3">
      <c r="B13" s="18" t="s">
        <v>517</v>
      </c>
      <c r="C13" s="19" t="s">
        <v>517</v>
      </c>
      <c r="D13" s="644" t="s">
        <v>3327</v>
      </c>
      <c r="E13" s="644" t="s">
        <v>3327</v>
      </c>
      <c r="F13" s="4">
        <v>0</v>
      </c>
      <c r="G13" s="4">
        <v>0</v>
      </c>
    </row>
    <row r="14" spans="2:7" x14ac:dyDescent="0.3">
      <c r="B14" s="18" t="s">
        <v>517</v>
      </c>
      <c r="C14" s="19" t="s">
        <v>517</v>
      </c>
      <c r="D14" s="644" t="s">
        <v>3328</v>
      </c>
      <c r="E14" s="644" t="s">
        <v>3328</v>
      </c>
      <c r="F14" s="4">
        <v>0</v>
      </c>
      <c r="G14" s="4">
        <v>0</v>
      </c>
    </row>
    <row r="15" spans="2:7" x14ac:dyDescent="0.3">
      <c r="B15" s="18" t="s">
        <v>517</v>
      </c>
      <c r="C15" s="19" t="s">
        <v>517</v>
      </c>
      <c r="D15" s="644" t="s">
        <v>3329</v>
      </c>
      <c r="E15" s="644" t="s">
        <v>3329</v>
      </c>
      <c r="F15" s="4">
        <v>0</v>
      </c>
      <c r="G15" s="4">
        <v>0</v>
      </c>
    </row>
    <row r="16" spans="2:7" x14ac:dyDescent="0.3">
      <c r="B16" s="18" t="s">
        <v>517</v>
      </c>
      <c r="C16" s="19" t="s">
        <v>517</v>
      </c>
      <c r="D16" s="644" t="s">
        <v>3330</v>
      </c>
      <c r="E16" s="644" t="s">
        <v>3330</v>
      </c>
      <c r="F16" s="4" t="s">
        <v>3952</v>
      </c>
      <c r="G16" s="4" t="s">
        <v>3959</v>
      </c>
    </row>
    <row r="17" spans="2:7" x14ac:dyDescent="0.3">
      <c r="B17" s="18" t="s">
        <v>517</v>
      </c>
      <c r="C17" s="19" t="s">
        <v>517</v>
      </c>
      <c r="D17" s="644" t="s">
        <v>3331</v>
      </c>
      <c r="E17" s="644" t="s">
        <v>3331</v>
      </c>
      <c r="F17" s="4">
        <v>0</v>
      </c>
      <c r="G17" s="4">
        <v>0</v>
      </c>
    </row>
    <row r="18" spans="2:7" x14ac:dyDescent="0.3">
      <c r="B18" s="18" t="s">
        <v>517</v>
      </c>
      <c r="C18" s="19" t="s">
        <v>517</v>
      </c>
      <c r="D18" s="644" t="s">
        <v>3332</v>
      </c>
      <c r="E18" s="644" t="s">
        <v>3332</v>
      </c>
      <c r="F18" s="4" t="s">
        <v>3953</v>
      </c>
      <c r="G18" s="4" t="s">
        <v>3960</v>
      </c>
    </row>
    <row r="19" spans="2:7" x14ac:dyDescent="0.3">
      <c r="B19" s="18" t="s">
        <v>517</v>
      </c>
      <c r="C19" s="19" t="s">
        <v>517</v>
      </c>
      <c r="D19" s="644" t="s">
        <v>3333</v>
      </c>
      <c r="E19" s="644" t="s">
        <v>3333</v>
      </c>
      <c r="F19" s="4">
        <v>0</v>
      </c>
      <c r="G19" s="4">
        <v>0</v>
      </c>
    </row>
    <row r="20" spans="2:7" x14ac:dyDescent="0.3">
      <c r="B20" s="643" t="s">
        <v>517</v>
      </c>
      <c r="C20" s="643" t="s">
        <v>517</v>
      </c>
      <c r="D20" s="643" t="s">
        <v>517</v>
      </c>
      <c r="E20" s="643" t="s">
        <v>517</v>
      </c>
      <c r="F20" s="4" t="s">
        <v>517</v>
      </c>
      <c r="G20" s="4" t="s">
        <v>517</v>
      </c>
    </row>
    <row r="21" spans="2:7" x14ac:dyDescent="0.3">
      <c r="B21" s="17" t="s">
        <v>517</v>
      </c>
      <c r="C21" s="645" t="s">
        <v>3323</v>
      </c>
      <c r="D21" s="645" t="s">
        <v>3323</v>
      </c>
      <c r="E21" s="645" t="s">
        <v>3323</v>
      </c>
      <c r="F21" s="10" t="s">
        <v>3954</v>
      </c>
      <c r="G21" s="10" t="s">
        <v>3961</v>
      </c>
    </row>
    <row r="22" spans="2:7" x14ac:dyDescent="0.3">
      <c r="B22" s="18" t="s">
        <v>517</v>
      </c>
      <c r="C22" s="19" t="s">
        <v>517</v>
      </c>
      <c r="D22" s="644" t="s">
        <v>3334</v>
      </c>
      <c r="E22" s="644" t="s">
        <v>3334</v>
      </c>
      <c r="F22" s="4" t="s">
        <v>3836</v>
      </c>
      <c r="G22" s="4" t="s">
        <v>3962</v>
      </c>
    </row>
    <row r="23" spans="2:7" x14ac:dyDescent="0.3">
      <c r="B23" s="18" t="s">
        <v>517</v>
      </c>
      <c r="C23" s="19" t="s">
        <v>517</v>
      </c>
      <c r="D23" s="644" t="s">
        <v>3335</v>
      </c>
      <c r="E23" s="644" t="s">
        <v>3335</v>
      </c>
      <c r="F23" s="4" t="s">
        <v>3852</v>
      </c>
      <c r="G23" s="4" t="s">
        <v>3963</v>
      </c>
    </row>
    <row r="24" spans="2:7" x14ac:dyDescent="0.3">
      <c r="B24" s="18" t="s">
        <v>517</v>
      </c>
      <c r="C24" s="19" t="s">
        <v>517</v>
      </c>
      <c r="D24" s="644" t="s">
        <v>3336</v>
      </c>
      <c r="E24" s="644" t="s">
        <v>3336</v>
      </c>
      <c r="F24" s="4" t="s">
        <v>3894</v>
      </c>
      <c r="G24" s="4" t="s">
        <v>3964</v>
      </c>
    </row>
    <row r="25" spans="2:7" x14ac:dyDescent="0.3">
      <c r="B25" s="18" t="s">
        <v>517</v>
      </c>
      <c r="C25" s="19" t="s">
        <v>517</v>
      </c>
      <c r="D25" s="644" t="s">
        <v>3337</v>
      </c>
      <c r="E25" s="644" t="s">
        <v>3337</v>
      </c>
      <c r="F25" s="4">
        <v>0</v>
      </c>
      <c r="G25" s="4">
        <v>0</v>
      </c>
    </row>
    <row r="26" spans="2:7" x14ac:dyDescent="0.3">
      <c r="B26" s="18" t="s">
        <v>517</v>
      </c>
      <c r="C26" s="19" t="s">
        <v>517</v>
      </c>
      <c r="D26" s="644" t="s">
        <v>3338</v>
      </c>
      <c r="E26" s="644" t="s">
        <v>3338</v>
      </c>
      <c r="F26" s="4">
        <v>0</v>
      </c>
      <c r="G26" s="4">
        <v>0</v>
      </c>
    </row>
    <row r="27" spans="2:7" x14ac:dyDescent="0.3">
      <c r="B27" s="18" t="s">
        <v>517</v>
      </c>
      <c r="C27" s="19" t="s">
        <v>517</v>
      </c>
      <c r="D27" s="644" t="s">
        <v>3339</v>
      </c>
      <c r="E27" s="644" t="s">
        <v>3339</v>
      </c>
      <c r="F27" s="4">
        <v>0</v>
      </c>
      <c r="G27" s="4">
        <v>0</v>
      </c>
    </row>
    <row r="28" spans="2:7" x14ac:dyDescent="0.3">
      <c r="B28" s="18" t="s">
        <v>517</v>
      </c>
      <c r="C28" s="19" t="s">
        <v>517</v>
      </c>
      <c r="D28" s="644" t="s">
        <v>3340</v>
      </c>
      <c r="E28" s="644" t="s">
        <v>3340</v>
      </c>
      <c r="F28" s="4">
        <v>0</v>
      </c>
      <c r="G28" s="4">
        <v>0</v>
      </c>
    </row>
    <row r="29" spans="2:7" x14ac:dyDescent="0.3">
      <c r="B29" s="18" t="s">
        <v>517</v>
      </c>
      <c r="C29" s="19" t="s">
        <v>517</v>
      </c>
      <c r="D29" s="644" t="s">
        <v>3341</v>
      </c>
      <c r="E29" s="644" t="s">
        <v>3341</v>
      </c>
      <c r="F29" s="4" t="s">
        <v>3936</v>
      </c>
      <c r="G29" s="4" t="s">
        <v>3965</v>
      </c>
    </row>
    <row r="30" spans="2:7" x14ac:dyDescent="0.3">
      <c r="B30" s="18" t="s">
        <v>517</v>
      </c>
      <c r="C30" s="19" t="s">
        <v>517</v>
      </c>
      <c r="D30" s="644" t="s">
        <v>3342</v>
      </c>
      <c r="E30" s="644" t="s">
        <v>3342</v>
      </c>
      <c r="F30" s="4">
        <v>0</v>
      </c>
      <c r="G30" s="4">
        <v>0</v>
      </c>
    </row>
    <row r="31" spans="2:7" x14ac:dyDescent="0.3">
      <c r="B31" s="18" t="s">
        <v>517</v>
      </c>
      <c r="C31" s="19" t="s">
        <v>517</v>
      </c>
      <c r="D31" s="644" t="s">
        <v>3343</v>
      </c>
      <c r="E31" s="644" t="s">
        <v>3343</v>
      </c>
      <c r="F31" s="4" t="s">
        <v>3937</v>
      </c>
      <c r="G31" s="4" t="s">
        <v>3966</v>
      </c>
    </row>
    <row r="32" spans="2:7" x14ac:dyDescent="0.3">
      <c r="B32" s="18" t="s">
        <v>517</v>
      </c>
      <c r="C32" s="19" t="s">
        <v>517</v>
      </c>
      <c r="D32" s="644" t="s">
        <v>3344</v>
      </c>
      <c r="E32" s="644" t="s">
        <v>3344</v>
      </c>
      <c r="F32" s="4">
        <v>0</v>
      </c>
      <c r="G32" s="4">
        <v>0</v>
      </c>
    </row>
    <row r="33" spans="2:7" x14ac:dyDescent="0.3">
      <c r="B33" s="18" t="s">
        <v>517</v>
      </c>
      <c r="C33" s="19" t="s">
        <v>517</v>
      </c>
      <c r="D33" s="644" t="s">
        <v>3345</v>
      </c>
      <c r="E33" s="644" t="s">
        <v>3345</v>
      </c>
      <c r="F33" s="4">
        <v>0</v>
      </c>
      <c r="G33" s="4">
        <v>0</v>
      </c>
    </row>
    <row r="34" spans="2:7" x14ac:dyDescent="0.3">
      <c r="B34" s="18" t="s">
        <v>517</v>
      </c>
      <c r="C34" s="19" t="s">
        <v>517</v>
      </c>
      <c r="D34" s="644" t="s">
        <v>3346</v>
      </c>
      <c r="E34" s="644" t="s">
        <v>3346</v>
      </c>
      <c r="F34" s="4">
        <v>0</v>
      </c>
      <c r="G34" s="4">
        <v>0</v>
      </c>
    </row>
    <row r="35" spans="2:7" x14ac:dyDescent="0.3">
      <c r="B35" s="18" t="s">
        <v>517</v>
      </c>
      <c r="C35" s="19" t="s">
        <v>517</v>
      </c>
      <c r="D35" s="644" t="s">
        <v>3347</v>
      </c>
      <c r="E35" s="644" t="s">
        <v>3347</v>
      </c>
      <c r="F35" s="4">
        <v>0</v>
      </c>
      <c r="G35" s="4">
        <v>0</v>
      </c>
    </row>
    <row r="36" spans="2:7" x14ac:dyDescent="0.3">
      <c r="B36" s="18" t="s">
        <v>517</v>
      </c>
      <c r="C36" s="19" t="s">
        <v>517</v>
      </c>
      <c r="D36" s="644" t="s">
        <v>3348</v>
      </c>
      <c r="E36" s="644" t="s">
        <v>3348</v>
      </c>
      <c r="F36" s="4">
        <v>0</v>
      </c>
      <c r="G36" s="4">
        <v>0</v>
      </c>
    </row>
    <row r="37" spans="2:7" x14ac:dyDescent="0.3">
      <c r="B37" s="18" t="s">
        <v>517</v>
      </c>
      <c r="C37" s="19" t="s">
        <v>517</v>
      </c>
      <c r="D37" s="644" t="s">
        <v>3349</v>
      </c>
      <c r="E37" s="644" t="s">
        <v>3349</v>
      </c>
      <c r="F37" s="4">
        <v>0</v>
      </c>
      <c r="G37" s="4">
        <v>0</v>
      </c>
    </row>
    <row r="38" spans="2:7" x14ac:dyDescent="0.3">
      <c r="B38" s="642" t="s">
        <v>3313</v>
      </c>
      <c r="C38" s="642" t="s">
        <v>3313</v>
      </c>
      <c r="D38" s="642" t="s">
        <v>3313</v>
      </c>
      <c r="E38" s="642" t="s">
        <v>3313</v>
      </c>
      <c r="F38" s="10" t="s">
        <v>3944</v>
      </c>
      <c r="G38" s="10" t="s">
        <v>3967</v>
      </c>
    </row>
    <row r="39" spans="2:7" x14ac:dyDescent="0.3">
      <c r="B39" s="643" t="s">
        <v>517</v>
      </c>
      <c r="C39" s="643" t="s">
        <v>517</v>
      </c>
      <c r="D39" s="643" t="s">
        <v>517</v>
      </c>
      <c r="E39" s="643" t="s">
        <v>517</v>
      </c>
      <c r="F39" s="4" t="s">
        <v>517</v>
      </c>
      <c r="G39" s="4" t="s">
        <v>517</v>
      </c>
    </row>
    <row r="40" spans="2:7" x14ac:dyDescent="0.3">
      <c r="B40" s="642" t="s">
        <v>3314</v>
      </c>
      <c r="C40" s="642" t="s">
        <v>3314</v>
      </c>
      <c r="D40" s="642" t="s">
        <v>3314</v>
      </c>
      <c r="E40" s="642" t="s">
        <v>3314</v>
      </c>
      <c r="F40" s="10" t="s">
        <v>517</v>
      </c>
      <c r="G40" s="10" t="s">
        <v>517</v>
      </c>
    </row>
    <row r="41" spans="2:7" x14ac:dyDescent="0.3">
      <c r="B41" s="17" t="s">
        <v>517</v>
      </c>
      <c r="C41" s="645" t="s">
        <v>3322</v>
      </c>
      <c r="D41" s="645" t="s">
        <v>3322</v>
      </c>
      <c r="E41" s="645" t="s">
        <v>3322</v>
      </c>
      <c r="F41" s="10">
        <v>0</v>
      </c>
      <c r="G41" s="10">
        <v>0</v>
      </c>
    </row>
    <row r="42" spans="2:7" x14ac:dyDescent="0.3">
      <c r="B42" s="18" t="s">
        <v>517</v>
      </c>
      <c r="C42" s="19" t="s">
        <v>517</v>
      </c>
      <c r="D42" s="644" t="s">
        <v>3350</v>
      </c>
      <c r="E42" s="644" t="s">
        <v>3350</v>
      </c>
      <c r="F42" s="4">
        <v>0</v>
      </c>
      <c r="G42" s="4">
        <v>0</v>
      </c>
    </row>
    <row r="43" spans="2:7" x14ac:dyDescent="0.3">
      <c r="B43" s="18" t="s">
        <v>517</v>
      </c>
      <c r="C43" s="19" t="s">
        <v>517</v>
      </c>
      <c r="D43" s="644" t="s">
        <v>3351</v>
      </c>
      <c r="E43" s="644" t="s">
        <v>3351</v>
      </c>
      <c r="F43" s="4">
        <v>0</v>
      </c>
      <c r="G43" s="4">
        <v>0</v>
      </c>
    </row>
    <row r="44" spans="2:7" x14ac:dyDescent="0.3">
      <c r="B44" s="18" t="s">
        <v>517</v>
      </c>
      <c r="C44" s="19" t="s">
        <v>517</v>
      </c>
      <c r="D44" s="644" t="s">
        <v>3352</v>
      </c>
      <c r="E44" s="644" t="s">
        <v>3352</v>
      </c>
      <c r="F44" s="4">
        <v>0</v>
      </c>
      <c r="G44" s="4">
        <v>0</v>
      </c>
    </row>
    <row r="45" spans="2:7" x14ac:dyDescent="0.3">
      <c r="B45" s="643" t="s">
        <v>517</v>
      </c>
      <c r="C45" s="643" t="s">
        <v>517</v>
      </c>
      <c r="D45" s="643" t="s">
        <v>517</v>
      </c>
      <c r="E45" s="643" t="s">
        <v>517</v>
      </c>
      <c r="F45" s="4" t="s">
        <v>517</v>
      </c>
      <c r="G45" s="4" t="s">
        <v>517</v>
      </c>
    </row>
    <row r="46" spans="2:7" x14ac:dyDescent="0.3">
      <c r="B46" s="17" t="s">
        <v>517</v>
      </c>
      <c r="C46" s="645" t="s">
        <v>3323</v>
      </c>
      <c r="D46" s="645" t="s">
        <v>3323</v>
      </c>
      <c r="E46" s="645" t="s">
        <v>3323</v>
      </c>
      <c r="F46" s="10" t="s">
        <v>3944</v>
      </c>
      <c r="G46" s="10" t="s">
        <v>3967</v>
      </c>
    </row>
    <row r="47" spans="2:7" x14ac:dyDescent="0.3">
      <c r="B47" s="18" t="s">
        <v>517</v>
      </c>
      <c r="C47" s="19" t="s">
        <v>517</v>
      </c>
      <c r="D47" s="644" t="s">
        <v>3350</v>
      </c>
      <c r="E47" s="644" t="s">
        <v>3350</v>
      </c>
      <c r="F47" s="4">
        <v>0</v>
      </c>
      <c r="G47" s="4">
        <v>0</v>
      </c>
    </row>
    <row r="48" spans="2:7" x14ac:dyDescent="0.3">
      <c r="B48" s="18" t="s">
        <v>517</v>
      </c>
      <c r="C48" s="19" t="s">
        <v>517</v>
      </c>
      <c r="D48" s="644" t="s">
        <v>3351</v>
      </c>
      <c r="E48" s="644" t="s">
        <v>3351</v>
      </c>
      <c r="F48" s="4" t="s">
        <v>3955</v>
      </c>
      <c r="G48" s="4" t="s">
        <v>3967</v>
      </c>
    </row>
    <row r="49" spans="2:7" x14ac:dyDescent="0.3">
      <c r="B49" s="18" t="s">
        <v>517</v>
      </c>
      <c r="C49" s="19" t="s">
        <v>517</v>
      </c>
      <c r="D49" s="644" t="s">
        <v>3353</v>
      </c>
      <c r="E49" s="644" t="s">
        <v>3353</v>
      </c>
      <c r="F49" s="4" t="s">
        <v>3956</v>
      </c>
      <c r="G49" s="4">
        <v>0</v>
      </c>
    </row>
    <row r="50" spans="2:7" x14ac:dyDescent="0.3">
      <c r="B50" s="642" t="s">
        <v>3315</v>
      </c>
      <c r="C50" s="642" t="s">
        <v>3315</v>
      </c>
      <c r="D50" s="642" t="s">
        <v>3315</v>
      </c>
      <c r="E50" s="642" t="s">
        <v>3315</v>
      </c>
      <c r="F50" s="10" t="s">
        <v>3957</v>
      </c>
      <c r="G50" s="10" t="s">
        <v>3968</v>
      </c>
    </row>
    <row r="51" spans="2:7" x14ac:dyDescent="0.3">
      <c r="B51" s="643" t="s">
        <v>517</v>
      </c>
      <c r="C51" s="643" t="s">
        <v>517</v>
      </c>
      <c r="D51" s="643" t="s">
        <v>517</v>
      </c>
      <c r="E51" s="643" t="s">
        <v>517</v>
      </c>
      <c r="F51" s="4" t="s">
        <v>517</v>
      </c>
      <c r="G51" s="4" t="s">
        <v>517</v>
      </c>
    </row>
    <row r="52" spans="2:7" x14ac:dyDescent="0.3">
      <c r="B52" s="642" t="s">
        <v>3316</v>
      </c>
      <c r="C52" s="642" t="s">
        <v>3316</v>
      </c>
      <c r="D52" s="642" t="s">
        <v>3316</v>
      </c>
      <c r="E52" s="642" t="s">
        <v>3316</v>
      </c>
      <c r="F52" s="10" t="s">
        <v>517</v>
      </c>
      <c r="G52" s="10" t="s">
        <v>517</v>
      </c>
    </row>
    <row r="53" spans="2:7" x14ac:dyDescent="0.3">
      <c r="B53" s="17" t="s">
        <v>517</v>
      </c>
      <c r="C53" s="645" t="s">
        <v>3322</v>
      </c>
      <c r="D53" s="645" t="s">
        <v>3322</v>
      </c>
      <c r="E53" s="645" t="s">
        <v>3322</v>
      </c>
      <c r="F53" s="10">
        <v>0</v>
      </c>
      <c r="G53" s="10">
        <v>0</v>
      </c>
    </row>
    <row r="54" spans="2:7" x14ac:dyDescent="0.3">
      <c r="B54" s="18" t="s">
        <v>517</v>
      </c>
      <c r="C54" s="19" t="s">
        <v>517</v>
      </c>
      <c r="D54" s="644" t="s">
        <v>3354</v>
      </c>
      <c r="E54" s="644" t="s">
        <v>3354</v>
      </c>
      <c r="F54" s="4">
        <v>0</v>
      </c>
      <c r="G54" s="4">
        <v>0</v>
      </c>
    </row>
    <row r="55" spans="2:7" x14ac:dyDescent="0.3">
      <c r="B55" s="18" t="s">
        <v>517</v>
      </c>
      <c r="C55" s="19" t="s">
        <v>517</v>
      </c>
      <c r="D55" s="19" t="s">
        <v>517</v>
      </c>
      <c r="E55" s="20" t="s">
        <v>3358</v>
      </c>
      <c r="F55" s="4">
        <v>0</v>
      </c>
      <c r="G55" s="4">
        <v>0</v>
      </c>
    </row>
    <row r="56" spans="2:7" x14ac:dyDescent="0.3">
      <c r="B56" s="18" t="s">
        <v>517</v>
      </c>
      <c r="C56" s="19" t="s">
        <v>517</v>
      </c>
      <c r="D56" s="19" t="s">
        <v>517</v>
      </c>
      <c r="E56" s="20" t="s">
        <v>3359</v>
      </c>
      <c r="F56" s="4">
        <v>0</v>
      </c>
      <c r="G56" s="4">
        <v>0</v>
      </c>
    </row>
    <row r="57" spans="2:7" x14ac:dyDescent="0.3">
      <c r="B57" s="18" t="s">
        <v>517</v>
      </c>
      <c r="C57" s="19" t="s">
        <v>517</v>
      </c>
      <c r="D57" s="644" t="s">
        <v>3355</v>
      </c>
      <c r="E57" s="644" t="s">
        <v>3355</v>
      </c>
      <c r="F57" s="4">
        <v>0</v>
      </c>
      <c r="G57" s="4">
        <v>0</v>
      </c>
    </row>
    <row r="58" spans="2:7" x14ac:dyDescent="0.3">
      <c r="B58" s="643" t="s">
        <v>517</v>
      </c>
      <c r="C58" s="643" t="s">
        <v>517</v>
      </c>
      <c r="D58" s="643" t="s">
        <v>517</v>
      </c>
      <c r="E58" s="643" t="s">
        <v>517</v>
      </c>
      <c r="F58" s="4" t="s">
        <v>517</v>
      </c>
      <c r="G58" s="4" t="s">
        <v>517</v>
      </c>
    </row>
    <row r="59" spans="2:7" x14ac:dyDescent="0.3">
      <c r="B59" s="17" t="s">
        <v>517</v>
      </c>
      <c r="C59" s="645" t="s">
        <v>3323</v>
      </c>
      <c r="D59" s="645" t="s">
        <v>3323</v>
      </c>
      <c r="E59" s="645" t="s">
        <v>3323</v>
      </c>
      <c r="F59" s="10">
        <v>0</v>
      </c>
      <c r="G59" s="10">
        <v>0</v>
      </c>
    </row>
    <row r="60" spans="2:7" x14ac:dyDescent="0.3">
      <c r="B60" s="18" t="s">
        <v>517</v>
      </c>
      <c r="C60" s="19" t="s">
        <v>517</v>
      </c>
      <c r="D60" s="644" t="s">
        <v>3356</v>
      </c>
      <c r="E60" s="644" t="s">
        <v>3356</v>
      </c>
      <c r="F60" s="4">
        <v>0</v>
      </c>
      <c r="G60" s="4">
        <v>0</v>
      </c>
    </row>
    <row r="61" spans="2:7" x14ac:dyDescent="0.3">
      <c r="B61" s="18" t="s">
        <v>517</v>
      </c>
      <c r="C61" s="19" t="s">
        <v>517</v>
      </c>
      <c r="D61" s="19" t="s">
        <v>517</v>
      </c>
      <c r="E61" s="20" t="s">
        <v>3358</v>
      </c>
      <c r="F61" s="4">
        <v>0</v>
      </c>
      <c r="G61" s="4">
        <v>0</v>
      </c>
    </row>
    <row r="62" spans="2:7" x14ac:dyDescent="0.3">
      <c r="B62" s="18" t="s">
        <v>517</v>
      </c>
      <c r="C62" s="19" t="s">
        <v>517</v>
      </c>
      <c r="D62" s="19" t="s">
        <v>517</v>
      </c>
      <c r="E62" s="20" t="s">
        <v>3359</v>
      </c>
      <c r="F62" s="4">
        <v>0</v>
      </c>
      <c r="G62" s="4">
        <v>0</v>
      </c>
    </row>
    <row r="63" spans="2:7" x14ac:dyDescent="0.3">
      <c r="B63" s="18" t="s">
        <v>517</v>
      </c>
      <c r="C63" s="19" t="s">
        <v>517</v>
      </c>
      <c r="D63" s="644" t="s">
        <v>3357</v>
      </c>
      <c r="E63" s="644" t="s">
        <v>3357</v>
      </c>
      <c r="F63" s="4">
        <v>0</v>
      </c>
      <c r="G63" s="4">
        <v>0</v>
      </c>
    </row>
    <row r="64" spans="2:7" x14ac:dyDescent="0.3">
      <c r="B64" s="642" t="s">
        <v>3317</v>
      </c>
      <c r="C64" s="642" t="s">
        <v>3317</v>
      </c>
      <c r="D64" s="642" t="s">
        <v>3317</v>
      </c>
      <c r="E64" s="642" t="s">
        <v>3317</v>
      </c>
      <c r="F64" s="10">
        <v>0</v>
      </c>
      <c r="G64" s="10">
        <v>0</v>
      </c>
    </row>
    <row r="65" spans="2:7" x14ac:dyDescent="0.3">
      <c r="B65" s="643" t="s">
        <v>517</v>
      </c>
      <c r="C65" s="643" t="s">
        <v>517</v>
      </c>
      <c r="D65" s="643" t="s">
        <v>517</v>
      </c>
      <c r="E65" s="643" t="s">
        <v>517</v>
      </c>
      <c r="F65" s="4" t="s">
        <v>517</v>
      </c>
      <c r="G65" s="4" t="s">
        <v>517</v>
      </c>
    </row>
    <row r="66" spans="2:7" x14ac:dyDescent="0.3">
      <c r="B66" s="642" t="s">
        <v>3318</v>
      </c>
      <c r="C66" s="642" t="s">
        <v>3318</v>
      </c>
      <c r="D66" s="642" t="s">
        <v>3318</v>
      </c>
      <c r="E66" s="642" t="s">
        <v>3318</v>
      </c>
      <c r="F66" s="10">
        <v>0</v>
      </c>
      <c r="G66" s="10">
        <v>0</v>
      </c>
    </row>
    <row r="67" spans="2:7" x14ac:dyDescent="0.3">
      <c r="B67" s="643" t="s">
        <v>517</v>
      </c>
      <c r="C67" s="643" t="s">
        <v>517</v>
      </c>
      <c r="D67" s="643" t="s">
        <v>517</v>
      </c>
      <c r="E67" s="643" t="s">
        <v>517</v>
      </c>
      <c r="F67" s="4" t="s">
        <v>517</v>
      </c>
      <c r="G67" s="4" t="s">
        <v>517</v>
      </c>
    </row>
    <row r="68" spans="2:7" x14ac:dyDescent="0.3">
      <c r="B68" s="642" t="s">
        <v>3319</v>
      </c>
      <c r="C68" s="642" t="s">
        <v>3319</v>
      </c>
      <c r="D68" s="642" t="s">
        <v>3319</v>
      </c>
      <c r="E68" s="642" t="s">
        <v>3319</v>
      </c>
      <c r="F68" s="10">
        <v>0</v>
      </c>
      <c r="G68" s="10">
        <v>0</v>
      </c>
    </row>
    <row r="69" spans="2:7" x14ac:dyDescent="0.3">
      <c r="B69" s="643" t="s">
        <v>517</v>
      </c>
      <c r="C69" s="643" t="s">
        <v>517</v>
      </c>
      <c r="D69" s="643" t="s">
        <v>517</v>
      </c>
      <c r="E69" s="643" t="s">
        <v>517</v>
      </c>
      <c r="F69" s="4" t="s">
        <v>517</v>
      </c>
      <c r="G69" s="4" t="s">
        <v>517</v>
      </c>
    </row>
    <row r="70" spans="2:7" x14ac:dyDescent="0.3">
      <c r="B70" s="642" t="s">
        <v>3320</v>
      </c>
      <c r="C70" s="642" t="s">
        <v>3320</v>
      </c>
      <c r="D70" s="642" t="s">
        <v>3320</v>
      </c>
      <c r="E70" s="642" t="s">
        <v>3320</v>
      </c>
      <c r="F70" s="10">
        <v>0</v>
      </c>
      <c r="G70" s="10">
        <v>0</v>
      </c>
    </row>
    <row r="71" spans="2:7" x14ac:dyDescent="0.3">
      <c r="B71" s="643" t="s">
        <v>517</v>
      </c>
      <c r="C71" s="643" t="s">
        <v>517</v>
      </c>
      <c r="D71" s="643" t="s">
        <v>517</v>
      </c>
      <c r="E71" s="643" t="s">
        <v>517</v>
      </c>
      <c r="F71" s="4" t="s">
        <v>517</v>
      </c>
      <c r="G71" s="4" t="s">
        <v>517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G71"/>
  <sheetViews>
    <sheetView showGridLines="0" workbookViewId="0"/>
    <sheetView workbookViewId="1"/>
  </sheetViews>
  <sheetFormatPr baseColWidth="10" defaultRowHeight="14.4" x14ac:dyDescent="0.3"/>
  <cols>
    <col min="2" max="4" width="7.6640625" customWidth="1"/>
    <col min="5" max="5" width="105.6640625" customWidth="1"/>
    <col min="6" max="7" width="15.6640625" customWidth="1"/>
  </cols>
  <sheetData>
    <row r="2" spans="2:7" x14ac:dyDescent="0.3">
      <c r="B2" s="636" t="s">
        <v>4214</v>
      </c>
      <c r="C2" s="637"/>
      <c r="D2" s="637"/>
      <c r="E2" s="637"/>
      <c r="F2" s="637"/>
      <c r="G2" s="637"/>
    </row>
    <row r="3" spans="2:7" x14ac:dyDescent="0.3">
      <c r="B3" s="638" t="s">
        <v>3829</v>
      </c>
      <c r="C3" s="638" t="s">
        <v>3321</v>
      </c>
      <c r="D3" s="638" t="s">
        <v>3321</v>
      </c>
      <c r="E3" s="638" t="s">
        <v>3321</v>
      </c>
      <c r="F3" s="638" t="s">
        <v>3321</v>
      </c>
      <c r="G3" s="638" t="s">
        <v>3321</v>
      </c>
    </row>
    <row r="4" spans="2:7" x14ac:dyDescent="0.3">
      <c r="B4" s="639" t="s">
        <v>3308</v>
      </c>
      <c r="C4" s="639" t="s">
        <v>3308</v>
      </c>
      <c r="D4" s="639" t="s">
        <v>3308</v>
      </c>
      <c r="E4" s="639" t="s">
        <v>3308</v>
      </c>
      <c r="F4" s="639" t="s">
        <v>3308</v>
      </c>
      <c r="G4" s="639" t="s">
        <v>3308</v>
      </c>
    </row>
    <row r="5" spans="2:7" x14ac:dyDescent="0.3">
      <c r="B5" s="639" t="s">
        <v>3309</v>
      </c>
      <c r="C5" s="639" t="s">
        <v>3309</v>
      </c>
      <c r="D5" s="639" t="s">
        <v>3309</v>
      </c>
      <c r="E5" s="639" t="s">
        <v>3309</v>
      </c>
      <c r="F5" s="639" t="s">
        <v>3309</v>
      </c>
      <c r="G5" s="639" t="s">
        <v>3309</v>
      </c>
    </row>
    <row r="6" spans="2:7" x14ac:dyDescent="0.3">
      <c r="B6" s="640" t="s">
        <v>3310</v>
      </c>
      <c r="C6" s="640" t="s">
        <v>3310</v>
      </c>
      <c r="D6" s="640" t="s">
        <v>3310</v>
      </c>
      <c r="E6" s="640" t="s">
        <v>3310</v>
      </c>
      <c r="F6" s="640" t="s">
        <v>3310</v>
      </c>
      <c r="G6" s="640" t="s">
        <v>3310</v>
      </c>
    </row>
    <row r="7" spans="2:7" x14ac:dyDescent="0.3">
      <c r="B7" s="641" t="s">
        <v>3311</v>
      </c>
      <c r="C7" s="641" t="s">
        <v>3311</v>
      </c>
      <c r="D7" s="641" t="s">
        <v>3311</v>
      </c>
      <c r="E7" s="641" t="s">
        <v>3311</v>
      </c>
      <c r="F7" s="14">
        <v>2026</v>
      </c>
      <c r="G7" s="14">
        <v>2025</v>
      </c>
    </row>
    <row r="8" spans="2:7" x14ac:dyDescent="0.3">
      <c r="B8" s="642" t="s">
        <v>3312</v>
      </c>
      <c r="C8" s="642" t="s">
        <v>3312</v>
      </c>
      <c r="D8" s="642" t="s">
        <v>3312</v>
      </c>
      <c r="E8" s="642" t="s">
        <v>3312</v>
      </c>
      <c r="F8" s="10" t="s">
        <v>517</v>
      </c>
      <c r="G8" s="10" t="s">
        <v>517</v>
      </c>
    </row>
    <row r="9" spans="2:7" x14ac:dyDescent="0.3">
      <c r="B9" s="17" t="s">
        <v>517</v>
      </c>
      <c r="C9" s="645" t="s">
        <v>3322</v>
      </c>
      <c r="D9" s="645" t="s">
        <v>3322</v>
      </c>
      <c r="E9" s="645" t="s">
        <v>3322</v>
      </c>
      <c r="F9" s="10" t="s">
        <v>3830</v>
      </c>
      <c r="G9" s="10" t="s">
        <v>3958</v>
      </c>
    </row>
    <row r="10" spans="2:7" x14ac:dyDescent="0.3">
      <c r="B10" s="18" t="s">
        <v>517</v>
      </c>
      <c r="C10" s="19" t="s">
        <v>517</v>
      </c>
      <c r="D10" s="644" t="s">
        <v>3324</v>
      </c>
      <c r="E10" s="644" t="s">
        <v>3324</v>
      </c>
      <c r="F10" s="4">
        <v>0</v>
      </c>
      <c r="G10" s="4">
        <v>0</v>
      </c>
    </row>
    <row r="11" spans="2:7" x14ac:dyDescent="0.3">
      <c r="B11" s="18" t="s">
        <v>517</v>
      </c>
      <c r="C11" s="19" t="s">
        <v>517</v>
      </c>
      <c r="D11" s="644" t="s">
        <v>3325</v>
      </c>
      <c r="E11" s="644" t="s">
        <v>3325</v>
      </c>
      <c r="F11" s="4">
        <v>0</v>
      </c>
      <c r="G11" s="4">
        <v>0</v>
      </c>
    </row>
    <row r="12" spans="2:7" x14ac:dyDescent="0.3">
      <c r="B12" s="18" t="s">
        <v>517</v>
      </c>
      <c r="C12" s="19" t="s">
        <v>517</v>
      </c>
      <c r="D12" s="644" t="s">
        <v>3326</v>
      </c>
      <c r="E12" s="644" t="s">
        <v>3326</v>
      </c>
      <c r="F12" s="4">
        <v>0</v>
      </c>
      <c r="G12" s="4">
        <v>0</v>
      </c>
    </row>
    <row r="13" spans="2:7" x14ac:dyDescent="0.3">
      <c r="B13" s="18" t="s">
        <v>517</v>
      </c>
      <c r="C13" s="19" t="s">
        <v>517</v>
      </c>
      <c r="D13" s="644" t="s">
        <v>3327</v>
      </c>
      <c r="E13" s="644" t="s">
        <v>3327</v>
      </c>
      <c r="F13" s="4">
        <v>0</v>
      </c>
      <c r="G13" s="4">
        <v>0</v>
      </c>
    </row>
    <row r="14" spans="2:7" x14ac:dyDescent="0.3">
      <c r="B14" s="18" t="s">
        <v>517</v>
      </c>
      <c r="C14" s="19" t="s">
        <v>517</v>
      </c>
      <c r="D14" s="644" t="s">
        <v>3328</v>
      </c>
      <c r="E14" s="644" t="s">
        <v>3328</v>
      </c>
      <c r="F14" s="4">
        <v>0</v>
      </c>
      <c r="G14" s="4">
        <v>0</v>
      </c>
    </row>
    <row r="15" spans="2:7" x14ac:dyDescent="0.3">
      <c r="B15" s="18" t="s">
        <v>517</v>
      </c>
      <c r="C15" s="19" t="s">
        <v>517</v>
      </c>
      <c r="D15" s="644" t="s">
        <v>3329</v>
      </c>
      <c r="E15" s="644" t="s">
        <v>3329</v>
      </c>
      <c r="F15" s="4">
        <v>0</v>
      </c>
      <c r="G15" s="4">
        <v>0</v>
      </c>
    </row>
    <row r="16" spans="2:7" x14ac:dyDescent="0.3">
      <c r="B16" s="18" t="s">
        <v>517</v>
      </c>
      <c r="C16" s="19" t="s">
        <v>517</v>
      </c>
      <c r="D16" s="644" t="s">
        <v>3330</v>
      </c>
      <c r="E16" s="644" t="s">
        <v>3330</v>
      </c>
      <c r="F16" s="4" t="s">
        <v>3952</v>
      </c>
      <c r="G16" s="4" t="s">
        <v>3959</v>
      </c>
    </row>
    <row r="17" spans="2:7" x14ac:dyDescent="0.3">
      <c r="B17" s="18" t="s">
        <v>517</v>
      </c>
      <c r="C17" s="19" t="s">
        <v>517</v>
      </c>
      <c r="D17" s="644" t="s">
        <v>3331</v>
      </c>
      <c r="E17" s="644" t="s">
        <v>3331</v>
      </c>
      <c r="F17" s="4">
        <v>0</v>
      </c>
      <c r="G17" s="4">
        <v>0</v>
      </c>
    </row>
    <row r="18" spans="2:7" x14ac:dyDescent="0.3">
      <c r="B18" s="18" t="s">
        <v>517</v>
      </c>
      <c r="C18" s="19" t="s">
        <v>517</v>
      </c>
      <c r="D18" s="644" t="s">
        <v>3332</v>
      </c>
      <c r="E18" s="644" t="s">
        <v>3332</v>
      </c>
      <c r="F18" s="4" t="s">
        <v>3953</v>
      </c>
      <c r="G18" s="4" t="s">
        <v>3960</v>
      </c>
    </row>
    <row r="19" spans="2:7" x14ac:dyDescent="0.3">
      <c r="B19" s="18" t="s">
        <v>517</v>
      </c>
      <c r="C19" s="19" t="s">
        <v>517</v>
      </c>
      <c r="D19" s="644" t="s">
        <v>3333</v>
      </c>
      <c r="E19" s="644" t="s">
        <v>3333</v>
      </c>
      <c r="F19" s="4">
        <v>0</v>
      </c>
      <c r="G19" s="4">
        <v>0</v>
      </c>
    </row>
    <row r="20" spans="2:7" x14ac:dyDescent="0.3">
      <c r="B20" s="643" t="s">
        <v>517</v>
      </c>
      <c r="C20" s="643" t="s">
        <v>517</v>
      </c>
      <c r="D20" s="643" t="s">
        <v>517</v>
      </c>
      <c r="E20" s="643" t="s">
        <v>517</v>
      </c>
      <c r="F20" s="4" t="s">
        <v>517</v>
      </c>
      <c r="G20" s="4" t="s">
        <v>517</v>
      </c>
    </row>
    <row r="21" spans="2:7" x14ac:dyDescent="0.3">
      <c r="B21" s="17" t="s">
        <v>517</v>
      </c>
      <c r="C21" s="645" t="s">
        <v>3323</v>
      </c>
      <c r="D21" s="645" t="s">
        <v>3323</v>
      </c>
      <c r="E21" s="645" t="s">
        <v>3323</v>
      </c>
      <c r="F21" s="10" t="s">
        <v>3954</v>
      </c>
      <c r="G21" s="10" t="s">
        <v>3961</v>
      </c>
    </row>
    <row r="22" spans="2:7" x14ac:dyDescent="0.3">
      <c r="B22" s="18" t="s">
        <v>517</v>
      </c>
      <c r="C22" s="19" t="s">
        <v>517</v>
      </c>
      <c r="D22" s="644" t="s">
        <v>3334</v>
      </c>
      <c r="E22" s="644" t="s">
        <v>3334</v>
      </c>
      <c r="F22" s="4" t="s">
        <v>3836</v>
      </c>
      <c r="G22" s="4" t="s">
        <v>3962</v>
      </c>
    </row>
    <row r="23" spans="2:7" x14ac:dyDescent="0.3">
      <c r="B23" s="18" t="s">
        <v>517</v>
      </c>
      <c r="C23" s="19" t="s">
        <v>517</v>
      </c>
      <c r="D23" s="644" t="s">
        <v>3335</v>
      </c>
      <c r="E23" s="644" t="s">
        <v>3335</v>
      </c>
      <c r="F23" s="4" t="s">
        <v>3852</v>
      </c>
      <c r="G23" s="4" t="s">
        <v>3963</v>
      </c>
    </row>
    <row r="24" spans="2:7" x14ac:dyDescent="0.3">
      <c r="B24" s="18" t="s">
        <v>517</v>
      </c>
      <c r="C24" s="19" t="s">
        <v>517</v>
      </c>
      <c r="D24" s="644" t="s">
        <v>3336</v>
      </c>
      <c r="E24" s="644" t="s">
        <v>3336</v>
      </c>
      <c r="F24" s="4" t="s">
        <v>3894</v>
      </c>
      <c r="G24" s="4" t="s">
        <v>3964</v>
      </c>
    </row>
    <row r="25" spans="2:7" x14ac:dyDescent="0.3">
      <c r="B25" s="18" t="s">
        <v>517</v>
      </c>
      <c r="C25" s="19" t="s">
        <v>517</v>
      </c>
      <c r="D25" s="644" t="s">
        <v>3337</v>
      </c>
      <c r="E25" s="644" t="s">
        <v>3337</v>
      </c>
      <c r="F25" s="4">
        <v>0</v>
      </c>
      <c r="G25" s="4">
        <v>0</v>
      </c>
    </row>
    <row r="26" spans="2:7" x14ac:dyDescent="0.3">
      <c r="B26" s="18" t="s">
        <v>517</v>
      </c>
      <c r="C26" s="19" t="s">
        <v>517</v>
      </c>
      <c r="D26" s="644" t="s">
        <v>3338</v>
      </c>
      <c r="E26" s="644" t="s">
        <v>3338</v>
      </c>
      <c r="F26" s="4">
        <v>0</v>
      </c>
      <c r="G26" s="4">
        <v>0</v>
      </c>
    </row>
    <row r="27" spans="2:7" x14ac:dyDescent="0.3">
      <c r="B27" s="18" t="s">
        <v>517</v>
      </c>
      <c r="C27" s="19" t="s">
        <v>517</v>
      </c>
      <c r="D27" s="644" t="s">
        <v>3339</v>
      </c>
      <c r="E27" s="644" t="s">
        <v>3339</v>
      </c>
      <c r="F27" s="4">
        <v>0</v>
      </c>
      <c r="G27" s="4">
        <v>0</v>
      </c>
    </row>
    <row r="28" spans="2:7" x14ac:dyDescent="0.3">
      <c r="B28" s="18" t="s">
        <v>517</v>
      </c>
      <c r="C28" s="19" t="s">
        <v>517</v>
      </c>
      <c r="D28" s="644" t="s">
        <v>3340</v>
      </c>
      <c r="E28" s="644" t="s">
        <v>3340</v>
      </c>
      <c r="F28" s="4">
        <v>0</v>
      </c>
      <c r="G28" s="4">
        <v>0</v>
      </c>
    </row>
    <row r="29" spans="2:7" x14ac:dyDescent="0.3">
      <c r="B29" s="18" t="s">
        <v>517</v>
      </c>
      <c r="C29" s="19" t="s">
        <v>517</v>
      </c>
      <c r="D29" s="644" t="s">
        <v>3341</v>
      </c>
      <c r="E29" s="644" t="s">
        <v>3341</v>
      </c>
      <c r="F29" s="4" t="s">
        <v>3936</v>
      </c>
      <c r="G29" s="4" t="s">
        <v>3965</v>
      </c>
    </row>
    <row r="30" spans="2:7" x14ac:dyDescent="0.3">
      <c r="B30" s="18" t="s">
        <v>517</v>
      </c>
      <c r="C30" s="19" t="s">
        <v>517</v>
      </c>
      <c r="D30" s="644" t="s">
        <v>3342</v>
      </c>
      <c r="E30" s="644" t="s">
        <v>3342</v>
      </c>
      <c r="F30" s="4">
        <v>0</v>
      </c>
      <c r="G30" s="4">
        <v>0</v>
      </c>
    </row>
    <row r="31" spans="2:7" x14ac:dyDescent="0.3">
      <c r="B31" s="18" t="s">
        <v>517</v>
      </c>
      <c r="C31" s="19" t="s">
        <v>517</v>
      </c>
      <c r="D31" s="644" t="s">
        <v>3343</v>
      </c>
      <c r="E31" s="644" t="s">
        <v>3343</v>
      </c>
      <c r="F31" s="4" t="s">
        <v>3937</v>
      </c>
      <c r="G31" s="4" t="s">
        <v>3966</v>
      </c>
    </row>
    <row r="32" spans="2:7" x14ac:dyDescent="0.3">
      <c r="B32" s="18" t="s">
        <v>517</v>
      </c>
      <c r="C32" s="19" t="s">
        <v>517</v>
      </c>
      <c r="D32" s="644" t="s">
        <v>3344</v>
      </c>
      <c r="E32" s="644" t="s">
        <v>3344</v>
      </c>
      <c r="F32" s="4">
        <v>0</v>
      </c>
      <c r="G32" s="4">
        <v>0</v>
      </c>
    </row>
    <row r="33" spans="2:7" x14ac:dyDescent="0.3">
      <c r="B33" s="18" t="s">
        <v>517</v>
      </c>
      <c r="C33" s="19" t="s">
        <v>517</v>
      </c>
      <c r="D33" s="644" t="s">
        <v>3345</v>
      </c>
      <c r="E33" s="644" t="s">
        <v>3345</v>
      </c>
      <c r="F33" s="4">
        <v>0</v>
      </c>
      <c r="G33" s="4">
        <v>0</v>
      </c>
    </row>
    <row r="34" spans="2:7" x14ac:dyDescent="0.3">
      <c r="B34" s="18" t="s">
        <v>517</v>
      </c>
      <c r="C34" s="19" t="s">
        <v>517</v>
      </c>
      <c r="D34" s="644" t="s">
        <v>3346</v>
      </c>
      <c r="E34" s="644" t="s">
        <v>3346</v>
      </c>
      <c r="F34" s="4">
        <v>0</v>
      </c>
      <c r="G34" s="4">
        <v>0</v>
      </c>
    </row>
    <row r="35" spans="2:7" x14ac:dyDescent="0.3">
      <c r="B35" s="18" t="s">
        <v>517</v>
      </c>
      <c r="C35" s="19" t="s">
        <v>517</v>
      </c>
      <c r="D35" s="644" t="s">
        <v>3347</v>
      </c>
      <c r="E35" s="644" t="s">
        <v>3347</v>
      </c>
      <c r="F35" s="4">
        <v>0</v>
      </c>
      <c r="G35" s="4">
        <v>0</v>
      </c>
    </row>
    <row r="36" spans="2:7" x14ac:dyDescent="0.3">
      <c r="B36" s="18" t="s">
        <v>517</v>
      </c>
      <c r="C36" s="19" t="s">
        <v>517</v>
      </c>
      <c r="D36" s="644" t="s">
        <v>3348</v>
      </c>
      <c r="E36" s="644" t="s">
        <v>3348</v>
      </c>
      <c r="F36" s="4">
        <v>0</v>
      </c>
      <c r="G36" s="4">
        <v>0</v>
      </c>
    </row>
    <row r="37" spans="2:7" x14ac:dyDescent="0.3">
      <c r="B37" s="18" t="s">
        <v>517</v>
      </c>
      <c r="C37" s="19" t="s">
        <v>517</v>
      </c>
      <c r="D37" s="644" t="s">
        <v>3349</v>
      </c>
      <c r="E37" s="644" t="s">
        <v>3349</v>
      </c>
      <c r="F37" s="4">
        <v>0</v>
      </c>
      <c r="G37" s="4">
        <v>0</v>
      </c>
    </row>
    <row r="38" spans="2:7" x14ac:dyDescent="0.3">
      <c r="B38" s="642" t="s">
        <v>3313</v>
      </c>
      <c r="C38" s="642" t="s">
        <v>3313</v>
      </c>
      <c r="D38" s="642" t="s">
        <v>3313</v>
      </c>
      <c r="E38" s="642" t="s">
        <v>3313</v>
      </c>
      <c r="F38" s="10" t="s">
        <v>3944</v>
      </c>
      <c r="G38" s="10" t="s">
        <v>3967</v>
      </c>
    </row>
    <row r="39" spans="2:7" x14ac:dyDescent="0.3">
      <c r="B39" s="643" t="s">
        <v>517</v>
      </c>
      <c r="C39" s="643" t="s">
        <v>517</v>
      </c>
      <c r="D39" s="643" t="s">
        <v>517</v>
      </c>
      <c r="E39" s="643" t="s">
        <v>517</v>
      </c>
      <c r="F39" s="4" t="s">
        <v>517</v>
      </c>
      <c r="G39" s="4" t="s">
        <v>517</v>
      </c>
    </row>
    <row r="40" spans="2:7" x14ac:dyDescent="0.3">
      <c r="B40" s="642" t="s">
        <v>3314</v>
      </c>
      <c r="C40" s="642" t="s">
        <v>3314</v>
      </c>
      <c r="D40" s="642" t="s">
        <v>3314</v>
      </c>
      <c r="E40" s="642" t="s">
        <v>3314</v>
      </c>
      <c r="F40" s="10" t="s">
        <v>517</v>
      </c>
      <c r="G40" s="10" t="s">
        <v>517</v>
      </c>
    </row>
    <row r="41" spans="2:7" x14ac:dyDescent="0.3">
      <c r="B41" s="17" t="s">
        <v>517</v>
      </c>
      <c r="C41" s="645" t="s">
        <v>3322</v>
      </c>
      <c r="D41" s="645" t="s">
        <v>3322</v>
      </c>
      <c r="E41" s="645" t="s">
        <v>3322</v>
      </c>
      <c r="F41" s="10">
        <v>0</v>
      </c>
      <c r="G41" s="10">
        <v>0</v>
      </c>
    </row>
    <row r="42" spans="2:7" x14ac:dyDescent="0.3">
      <c r="B42" s="18" t="s">
        <v>517</v>
      </c>
      <c r="C42" s="19" t="s">
        <v>517</v>
      </c>
      <c r="D42" s="644" t="s">
        <v>3350</v>
      </c>
      <c r="E42" s="644" t="s">
        <v>3350</v>
      </c>
      <c r="F42" s="4">
        <v>0</v>
      </c>
      <c r="G42" s="4">
        <v>0</v>
      </c>
    </row>
    <row r="43" spans="2:7" x14ac:dyDescent="0.3">
      <c r="B43" s="18" t="s">
        <v>517</v>
      </c>
      <c r="C43" s="19" t="s">
        <v>517</v>
      </c>
      <c r="D43" s="644" t="s">
        <v>3351</v>
      </c>
      <c r="E43" s="644" t="s">
        <v>3351</v>
      </c>
      <c r="F43" s="4">
        <v>0</v>
      </c>
      <c r="G43" s="4">
        <v>0</v>
      </c>
    </row>
    <row r="44" spans="2:7" x14ac:dyDescent="0.3">
      <c r="B44" s="18" t="s">
        <v>517</v>
      </c>
      <c r="C44" s="19" t="s">
        <v>517</v>
      </c>
      <c r="D44" s="644" t="s">
        <v>3352</v>
      </c>
      <c r="E44" s="644" t="s">
        <v>3352</v>
      </c>
      <c r="F44" s="4">
        <v>0</v>
      </c>
      <c r="G44" s="4">
        <v>0</v>
      </c>
    </row>
    <row r="45" spans="2:7" x14ac:dyDescent="0.3">
      <c r="B45" s="643" t="s">
        <v>517</v>
      </c>
      <c r="C45" s="643" t="s">
        <v>517</v>
      </c>
      <c r="D45" s="643" t="s">
        <v>517</v>
      </c>
      <c r="E45" s="643" t="s">
        <v>517</v>
      </c>
      <c r="F45" s="4" t="s">
        <v>517</v>
      </c>
      <c r="G45" s="4" t="s">
        <v>517</v>
      </c>
    </row>
    <row r="46" spans="2:7" x14ac:dyDescent="0.3">
      <c r="B46" s="17" t="s">
        <v>517</v>
      </c>
      <c r="C46" s="645" t="s">
        <v>3323</v>
      </c>
      <c r="D46" s="645" t="s">
        <v>3323</v>
      </c>
      <c r="E46" s="645" t="s">
        <v>3323</v>
      </c>
      <c r="F46" s="10" t="s">
        <v>3944</v>
      </c>
      <c r="G46" s="10" t="s">
        <v>3967</v>
      </c>
    </row>
    <row r="47" spans="2:7" x14ac:dyDescent="0.3">
      <c r="B47" s="18" t="s">
        <v>517</v>
      </c>
      <c r="C47" s="19" t="s">
        <v>517</v>
      </c>
      <c r="D47" s="644" t="s">
        <v>3350</v>
      </c>
      <c r="E47" s="644" t="s">
        <v>3350</v>
      </c>
      <c r="F47" s="4">
        <v>0</v>
      </c>
      <c r="G47" s="4">
        <v>0</v>
      </c>
    </row>
    <row r="48" spans="2:7" x14ac:dyDescent="0.3">
      <c r="B48" s="18" t="s">
        <v>517</v>
      </c>
      <c r="C48" s="19" t="s">
        <v>517</v>
      </c>
      <c r="D48" s="644" t="s">
        <v>3351</v>
      </c>
      <c r="E48" s="644" t="s">
        <v>3351</v>
      </c>
      <c r="F48" s="4" t="s">
        <v>3955</v>
      </c>
      <c r="G48" s="4" t="s">
        <v>3967</v>
      </c>
    </row>
    <row r="49" spans="2:7" x14ac:dyDescent="0.3">
      <c r="B49" s="18" t="s">
        <v>517</v>
      </c>
      <c r="C49" s="19" t="s">
        <v>517</v>
      </c>
      <c r="D49" s="644" t="s">
        <v>3353</v>
      </c>
      <c r="E49" s="644" t="s">
        <v>3353</v>
      </c>
      <c r="F49" s="4" t="s">
        <v>3956</v>
      </c>
      <c r="G49" s="4">
        <v>0</v>
      </c>
    </row>
    <row r="50" spans="2:7" x14ac:dyDescent="0.3">
      <c r="B50" s="642" t="s">
        <v>3315</v>
      </c>
      <c r="C50" s="642" t="s">
        <v>3315</v>
      </c>
      <c r="D50" s="642" t="s">
        <v>3315</v>
      </c>
      <c r="E50" s="642" t="s">
        <v>3315</v>
      </c>
      <c r="F50" s="10" t="s">
        <v>3957</v>
      </c>
      <c r="G50" s="10" t="s">
        <v>3968</v>
      </c>
    </row>
    <row r="51" spans="2:7" x14ac:dyDescent="0.3">
      <c r="B51" s="643" t="s">
        <v>517</v>
      </c>
      <c r="C51" s="643" t="s">
        <v>517</v>
      </c>
      <c r="D51" s="643" t="s">
        <v>517</v>
      </c>
      <c r="E51" s="643" t="s">
        <v>517</v>
      </c>
      <c r="F51" s="4" t="s">
        <v>517</v>
      </c>
      <c r="G51" s="4" t="s">
        <v>517</v>
      </c>
    </row>
    <row r="52" spans="2:7" x14ac:dyDescent="0.3">
      <c r="B52" s="642" t="s">
        <v>3316</v>
      </c>
      <c r="C52" s="642" t="s">
        <v>3316</v>
      </c>
      <c r="D52" s="642" t="s">
        <v>3316</v>
      </c>
      <c r="E52" s="642" t="s">
        <v>3316</v>
      </c>
      <c r="F52" s="10" t="s">
        <v>517</v>
      </c>
      <c r="G52" s="10" t="s">
        <v>517</v>
      </c>
    </row>
    <row r="53" spans="2:7" x14ac:dyDescent="0.3">
      <c r="B53" s="17" t="s">
        <v>517</v>
      </c>
      <c r="C53" s="645" t="s">
        <v>3322</v>
      </c>
      <c r="D53" s="645" t="s">
        <v>3322</v>
      </c>
      <c r="E53" s="645" t="s">
        <v>3322</v>
      </c>
      <c r="F53" s="10">
        <v>0</v>
      </c>
      <c r="G53" s="10">
        <v>0</v>
      </c>
    </row>
    <row r="54" spans="2:7" x14ac:dyDescent="0.3">
      <c r="B54" s="18" t="s">
        <v>517</v>
      </c>
      <c r="C54" s="19" t="s">
        <v>517</v>
      </c>
      <c r="D54" s="644" t="s">
        <v>3354</v>
      </c>
      <c r="E54" s="644" t="s">
        <v>3354</v>
      </c>
      <c r="F54" s="4">
        <v>0</v>
      </c>
      <c r="G54" s="4">
        <v>0</v>
      </c>
    </row>
    <row r="55" spans="2:7" x14ac:dyDescent="0.3">
      <c r="B55" s="18" t="s">
        <v>517</v>
      </c>
      <c r="C55" s="19" t="s">
        <v>517</v>
      </c>
      <c r="D55" s="19" t="s">
        <v>517</v>
      </c>
      <c r="E55" s="20" t="s">
        <v>3358</v>
      </c>
      <c r="F55" s="4">
        <v>0</v>
      </c>
      <c r="G55" s="4">
        <v>0</v>
      </c>
    </row>
    <row r="56" spans="2:7" x14ac:dyDescent="0.3">
      <c r="B56" s="18" t="s">
        <v>517</v>
      </c>
      <c r="C56" s="19" t="s">
        <v>517</v>
      </c>
      <c r="D56" s="19" t="s">
        <v>517</v>
      </c>
      <c r="E56" s="20" t="s">
        <v>3359</v>
      </c>
      <c r="F56" s="4">
        <v>0</v>
      </c>
      <c r="G56" s="4">
        <v>0</v>
      </c>
    </row>
    <row r="57" spans="2:7" x14ac:dyDescent="0.3">
      <c r="B57" s="18" t="s">
        <v>517</v>
      </c>
      <c r="C57" s="19" t="s">
        <v>517</v>
      </c>
      <c r="D57" s="644" t="s">
        <v>3355</v>
      </c>
      <c r="E57" s="644" t="s">
        <v>3355</v>
      </c>
      <c r="F57" s="4">
        <v>0</v>
      </c>
      <c r="G57" s="4">
        <v>0</v>
      </c>
    </row>
    <row r="58" spans="2:7" x14ac:dyDescent="0.3">
      <c r="B58" s="643" t="s">
        <v>517</v>
      </c>
      <c r="C58" s="643" t="s">
        <v>517</v>
      </c>
      <c r="D58" s="643" t="s">
        <v>517</v>
      </c>
      <c r="E58" s="643" t="s">
        <v>517</v>
      </c>
      <c r="F58" s="4" t="s">
        <v>517</v>
      </c>
      <c r="G58" s="4" t="s">
        <v>517</v>
      </c>
    </row>
    <row r="59" spans="2:7" x14ac:dyDescent="0.3">
      <c r="B59" s="17" t="s">
        <v>517</v>
      </c>
      <c r="C59" s="645" t="s">
        <v>3323</v>
      </c>
      <c r="D59" s="645" t="s">
        <v>3323</v>
      </c>
      <c r="E59" s="645" t="s">
        <v>3323</v>
      </c>
      <c r="F59" s="10">
        <v>0</v>
      </c>
      <c r="G59" s="10">
        <v>0</v>
      </c>
    </row>
    <row r="60" spans="2:7" x14ac:dyDescent="0.3">
      <c r="B60" s="18" t="s">
        <v>517</v>
      </c>
      <c r="C60" s="19" t="s">
        <v>517</v>
      </c>
      <c r="D60" s="644" t="s">
        <v>3356</v>
      </c>
      <c r="E60" s="644" t="s">
        <v>3356</v>
      </c>
      <c r="F60" s="4">
        <v>0</v>
      </c>
      <c r="G60" s="4">
        <v>0</v>
      </c>
    </row>
    <row r="61" spans="2:7" x14ac:dyDescent="0.3">
      <c r="B61" s="18" t="s">
        <v>517</v>
      </c>
      <c r="C61" s="19" t="s">
        <v>517</v>
      </c>
      <c r="D61" s="19" t="s">
        <v>517</v>
      </c>
      <c r="E61" s="20" t="s">
        <v>3358</v>
      </c>
      <c r="F61" s="4">
        <v>0</v>
      </c>
      <c r="G61" s="4">
        <v>0</v>
      </c>
    </row>
    <row r="62" spans="2:7" x14ac:dyDescent="0.3">
      <c r="B62" s="18" t="s">
        <v>517</v>
      </c>
      <c r="C62" s="19" t="s">
        <v>517</v>
      </c>
      <c r="D62" s="19" t="s">
        <v>517</v>
      </c>
      <c r="E62" s="20" t="s">
        <v>3359</v>
      </c>
      <c r="F62" s="4">
        <v>0</v>
      </c>
      <c r="G62" s="4">
        <v>0</v>
      </c>
    </row>
    <row r="63" spans="2:7" x14ac:dyDescent="0.3">
      <c r="B63" s="18" t="s">
        <v>517</v>
      </c>
      <c r="C63" s="19" t="s">
        <v>517</v>
      </c>
      <c r="D63" s="644" t="s">
        <v>3357</v>
      </c>
      <c r="E63" s="644" t="s">
        <v>3357</v>
      </c>
      <c r="F63" s="4">
        <v>0</v>
      </c>
      <c r="G63" s="4">
        <v>0</v>
      </c>
    </row>
    <row r="64" spans="2:7" x14ac:dyDescent="0.3">
      <c r="B64" s="642" t="s">
        <v>3317</v>
      </c>
      <c r="C64" s="642" t="s">
        <v>3317</v>
      </c>
      <c r="D64" s="642" t="s">
        <v>3317</v>
      </c>
      <c r="E64" s="642" t="s">
        <v>3317</v>
      </c>
      <c r="F64" s="10">
        <v>0</v>
      </c>
      <c r="G64" s="10">
        <v>0</v>
      </c>
    </row>
    <row r="65" spans="2:7" x14ac:dyDescent="0.3">
      <c r="B65" s="643" t="s">
        <v>517</v>
      </c>
      <c r="C65" s="643" t="s">
        <v>517</v>
      </c>
      <c r="D65" s="643" t="s">
        <v>517</v>
      </c>
      <c r="E65" s="643" t="s">
        <v>517</v>
      </c>
      <c r="F65" s="4" t="s">
        <v>517</v>
      </c>
      <c r="G65" s="4" t="s">
        <v>517</v>
      </c>
    </row>
    <row r="66" spans="2:7" x14ac:dyDescent="0.3">
      <c r="B66" s="642" t="s">
        <v>3318</v>
      </c>
      <c r="C66" s="642" t="s">
        <v>3318</v>
      </c>
      <c r="D66" s="642" t="s">
        <v>3318</v>
      </c>
      <c r="E66" s="642" t="s">
        <v>3318</v>
      </c>
      <c r="F66" s="10">
        <v>0</v>
      </c>
      <c r="G66" s="10">
        <v>0</v>
      </c>
    </row>
    <row r="67" spans="2:7" x14ac:dyDescent="0.3">
      <c r="B67" s="643" t="s">
        <v>517</v>
      </c>
      <c r="C67" s="643" t="s">
        <v>517</v>
      </c>
      <c r="D67" s="643" t="s">
        <v>517</v>
      </c>
      <c r="E67" s="643" t="s">
        <v>517</v>
      </c>
      <c r="F67" s="4" t="s">
        <v>517</v>
      </c>
      <c r="G67" s="4" t="s">
        <v>517</v>
      </c>
    </row>
    <row r="68" spans="2:7" x14ac:dyDescent="0.3">
      <c r="B68" s="642" t="s">
        <v>3319</v>
      </c>
      <c r="C68" s="642" t="s">
        <v>3319</v>
      </c>
      <c r="D68" s="642" t="s">
        <v>3319</v>
      </c>
      <c r="E68" s="642" t="s">
        <v>3319</v>
      </c>
      <c r="F68" s="10">
        <v>0</v>
      </c>
      <c r="G68" s="10">
        <v>0</v>
      </c>
    </row>
    <row r="69" spans="2:7" x14ac:dyDescent="0.3">
      <c r="B69" s="643" t="s">
        <v>517</v>
      </c>
      <c r="C69" s="643" t="s">
        <v>517</v>
      </c>
      <c r="D69" s="643" t="s">
        <v>517</v>
      </c>
      <c r="E69" s="643" t="s">
        <v>517</v>
      </c>
      <c r="F69" s="4" t="s">
        <v>517</v>
      </c>
      <c r="G69" s="4" t="s">
        <v>517</v>
      </c>
    </row>
    <row r="70" spans="2:7" x14ac:dyDescent="0.3">
      <c r="B70" s="642" t="s">
        <v>3320</v>
      </c>
      <c r="C70" s="642" t="s">
        <v>3320</v>
      </c>
      <c r="D70" s="642" t="s">
        <v>3320</v>
      </c>
      <c r="E70" s="642" t="s">
        <v>3320</v>
      </c>
      <c r="F70" s="10">
        <v>0</v>
      </c>
      <c r="G70" s="10">
        <v>0</v>
      </c>
    </row>
    <row r="71" spans="2:7" x14ac:dyDescent="0.3">
      <c r="B71" s="643" t="s">
        <v>517</v>
      </c>
      <c r="C71" s="643" t="s">
        <v>517</v>
      </c>
      <c r="D71" s="643" t="s">
        <v>517</v>
      </c>
      <c r="E71" s="643" t="s">
        <v>517</v>
      </c>
      <c r="F71" s="4" t="s">
        <v>517</v>
      </c>
      <c r="G71" s="4" t="s">
        <v>517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C8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4215</v>
      </c>
      <c r="C2" s="637"/>
    </row>
    <row r="3" spans="2:3" x14ac:dyDescent="0.3">
      <c r="B3" s="1" t="s">
        <v>3969</v>
      </c>
      <c r="C3" s="1" t="s">
        <v>53</v>
      </c>
    </row>
    <row r="4" spans="2:3" x14ac:dyDescent="0.3">
      <c r="B4" s="2" t="s">
        <v>3970</v>
      </c>
      <c r="C4" s="4" t="s">
        <v>3974</v>
      </c>
    </row>
    <row r="5" spans="2:3" x14ac:dyDescent="0.3">
      <c r="B5" s="2" t="s">
        <v>3971</v>
      </c>
      <c r="C5" s="4">
        <v>0</v>
      </c>
    </row>
    <row r="6" spans="2:3" x14ac:dyDescent="0.3">
      <c r="B6" s="2" t="s">
        <v>3972</v>
      </c>
      <c r="C6" s="4" t="s">
        <v>3975</v>
      </c>
    </row>
    <row r="7" spans="2:3" x14ac:dyDescent="0.3">
      <c r="B7" s="2" t="s">
        <v>3973</v>
      </c>
      <c r="C7" s="4" t="s">
        <v>3976</v>
      </c>
    </row>
    <row r="8" spans="2:3" x14ac:dyDescent="0.3">
      <c r="B8" s="3" t="s">
        <v>52</v>
      </c>
      <c r="C8" s="5" t="s">
        <v>3977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C114"/>
  <sheetViews>
    <sheetView showGridLines="0" workbookViewId="0"/>
    <sheetView workbookViewId="1"/>
  </sheetViews>
  <sheetFormatPr baseColWidth="10" defaultRowHeight="14.4" x14ac:dyDescent="0.3"/>
  <cols>
    <col min="2" max="2" width="120.6640625" customWidth="1"/>
    <col min="3" max="3" width="20.6640625" customWidth="1"/>
  </cols>
  <sheetData>
    <row r="2" spans="2:3" x14ac:dyDescent="0.3">
      <c r="B2" s="636" t="s">
        <v>4216</v>
      </c>
      <c r="C2" s="637"/>
    </row>
    <row r="3" spans="2:3" x14ac:dyDescent="0.3">
      <c r="B3" s="1" t="s">
        <v>3969</v>
      </c>
      <c r="C3" s="1" t="s">
        <v>53</v>
      </c>
    </row>
    <row r="4" spans="2:3" x14ac:dyDescent="0.3">
      <c r="B4" s="6" t="s">
        <v>106</v>
      </c>
      <c r="C4" s="8" t="s">
        <v>3978</v>
      </c>
    </row>
    <row r="5" spans="2:3" x14ac:dyDescent="0.3">
      <c r="B5" s="7" t="s">
        <v>107</v>
      </c>
      <c r="C5" s="9" t="s">
        <v>3979</v>
      </c>
    </row>
    <row r="6" spans="2:3" x14ac:dyDescent="0.3">
      <c r="B6" s="2" t="s">
        <v>108</v>
      </c>
      <c r="C6" s="4" t="s">
        <v>3979</v>
      </c>
    </row>
    <row r="7" spans="2:3" x14ac:dyDescent="0.3">
      <c r="B7" s="7" t="s">
        <v>112</v>
      </c>
      <c r="C7" s="9" t="s">
        <v>3980</v>
      </c>
    </row>
    <row r="8" spans="2:3" x14ac:dyDescent="0.3">
      <c r="B8" s="2" t="s">
        <v>114</v>
      </c>
      <c r="C8" s="4" t="s">
        <v>3981</v>
      </c>
    </row>
    <row r="9" spans="2:3" x14ac:dyDescent="0.3">
      <c r="B9" s="2" t="s">
        <v>115</v>
      </c>
      <c r="C9" s="4" t="s">
        <v>3982</v>
      </c>
    </row>
    <row r="10" spans="2:3" x14ac:dyDescent="0.3">
      <c r="B10" s="2" t="s">
        <v>116</v>
      </c>
      <c r="C10" s="4" t="s">
        <v>3983</v>
      </c>
    </row>
    <row r="11" spans="2:3" x14ac:dyDescent="0.3">
      <c r="B11" s="7" t="s">
        <v>117</v>
      </c>
      <c r="C11" s="9" t="s">
        <v>3984</v>
      </c>
    </row>
    <row r="12" spans="2:3" x14ac:dyDescent="0.3">
      <c r="B12" s="2" t="s">
        <v>118</v>
      </c>
      <c r="C12" s="4" t="s">
        <v>3985</v>
      </c>
    </row>
    <row r="13" spans="2:3" x14ac:dyDescent="0.3">
      <c r="B13" s="2" t="s">
        <v>119</v>
      </c>
      <c r="C13" s="4" t="s">
        <v>3986</v>
      </c>
    </row>
    <row r="14" spans="2:3" x14ac:dyDescent="0.3">
      <c r="B14" s="2" t="s">
        <v>120</v>
      </c>
      <c r="C14" s="4" t="s">
        <v>3987</v>
      </c>
    </row>
    <row r="15" spans="2:3" x14ac:dyDescent="0.3">
      <c r="B15" s="2" t="s">
        <v>121</v>
      </c>
      <c r="C15" s="4" t="s">
        <v>3988</v>
      </c>
    </row>
    <row r="16" spans="2:3" x14ac:dyDescent="0.3">
      <c r="B16" s="7" t="s">
        <v>122</v>
      </c>
      <c r="C16" s="9" t="s">
        <v>3989</v>
      </c>
    </row>
    <row r="17" spans="2:3" x14ac:dyDescent="0.3">
      <c r="B17" s="2" t="s">
        <v>124</v>
      </c>
      <c r="C17" s="4" t="s">
        <v>3990</v>
      </c>
    </row>
    <row r="18" spans="2:3" x14ac:dyDescent="0.3">
      <c r="B18" s="2" t="s">
        <v>125</v>
      </c>
      <c r="C18" s="4" t="s">
        <v>3991</v>
      </c>
    </row>
    <row r="19" spans="2:3" x14ac:dyDescent="0.3">
      <c r="B19" s="2" t="s">
        <v>126</v>
      </c>
      <c r="C19" s="4" t="s">
        <v>3992</v>
      </c>
    </row>
    <row r="20" spans="2:3" x14ac:dyDescent="0.3">
      <c r="B20" s="7" t="s">
        <v>129</v>
      </c>
      <c r="C20" s="9" t="s">
        <v>3993</v>
      </c>
    </row>
    <row r="21" spans="2:3" x14ac:dyDescent="0.3">
      <c r="B21" s="2" t="s">
        <v>130</v>
      </c>
      <c r="C21" s="4" t="s">
        <v>3993</v>
      </c>
    </row>
    <row r="22" spans="2:3" x14ac:dyDescent="0.3">
      <c r="B22" s="7" t="s">
        <v>131</v>
      </c>
      <c r="C22" s="9" t="s">
        <v>3994</v>
      </c>
    </row>
    <row r="23" spans="2:3" x14ac:dyDescent="0.3">
      <c r="B23" s="2" t="s">
        <v>132</v>
      </c>
      <c r="C23" s="4" t="s">
        <v>3994</v>
      </c>
    </row>
    <row r="24" spans="2:3" x14ac:dyDescent="0.3">
      <c r="B24" s="6" t="s">
        <v>133</v>
      </c>
      <c r="C24" s="8" t="s">
        <v>3995</v>
      </c>
    </row>
    <row r="25" spans="2:3" x14ac:dyDescent="0.3">
      <c r="B25" s="7" t="s">
        <v>134</v>
      </c>
      <c r="C25" s="9" t="s">
        <v>3996</v>
      </c>
    </row>
    <row r="26" spans="2:3" x14ac:dyDescent="0.3">
      <c r="B26" s="2" t="s">
        <v>135</v>
      </c>
      <c r="C26" s="4" t="s">
        <v>3997</v>
      </c>
    </row>
    <row r="27" spans="2:3" x14ac:dyDescent="0.3">
      <c r="B27" s="2" t="s">
        <v>138</v>
      </c>
      <c r="C27" s="4" t="s">
        <v>3998</v>
      </c>
    </row>
    <row r="28" spans="2:3" x14ac:dyDescent="0.3">
      <c r="B28" s="2" t="s">
        <v>139</v>
      </c>
      <c r="C28" s="4" t="s">
        <v>3999</v>
      </c>
    </row>
    <row r="29" spans="2:3" x14ac:dyDescent="0.3">
      <c r="B29" s="2" t="s">
        <v>140</v>
      </c>
      <c r="C29" s="4" t="s">
        <v>4000</v>
      </c>
    </row>
    <row r="30" spans="2:3" x14ac:dyDescent="0.3">
      <c r="B30" s="7" t="s">
        <v>143</v>
      </c>
      <c r="C30" s="9" t="s">
        <v>4001</v>
      </c>
    </row>
    <row r="31" spans="2:3" x14ac:dyDescent="0.3">
      <c r="B31" s="2" t="s">
        <v>144</v>
      </c>
      <c r="C31" s="4" t="s">
        <v>4002</v>
      </c>
    </row>
    <row r="32" spans="2:3" x14ac:dyDescent="0.3">
      <c r="B32" s="2" t="s">
        <v>146</v>
      </c>
      <c r="C32" s="4" t="s">
        <v>4003</v>
      </c>
    </row>
    <row r="33" spans="2:3" x14ac:dyDescent="0.3">
      <c r="B33" s="7" t="s">
        <v>152</v>
      </c>
      <c r="C33" s="9" t="s">
        <v>4004</v>
      </c>
    </row>
    <row r="34" spans="2:3" x14ac:dyDescent="0.3">
      <c r="B34" s="2" t="s">
        <v>158</v>
      </c>
      <c r="C34" s="4" t="s">
        <v>4005</v>
      </c>
    </row>
    <row r="35" spans="2:3" x14ac:dyDescent="0.3">
      <c r="B35" s="2" t="s">
        <v>160</v>
      </c>
      <c r="C35" s="4" t="s">
        <v>1871</v>
      </c>
    </row>
    <row r="36" spans="2:3" x14ac:dyDescent="0.3">
      <c r="B36" s="2" t="s">
        <v>161</v>
      </c>
      <c r="C36" s="4" t="s">
        <v>4006</v>
      </c>
    </row>
    <row r="37" spans="2:3" x14ac:dyDescent="0.3">
      <c r="B37" s="7" t="s">
        <v>162</v>
      </c>
      <c r="C37" s="9" t="s">
        <v>4007</v>
      </c>
    </row>
    <row r="38" spans="2:3" x14ac:dyDescent="0.3">
      <c r="B38" s="2" t="s">
        <v>163</v>
      </c>
      <c r="C38" s="4" t="s">
        <v>4008</v>
      </c>
    </row>
    <row r="39" spans="2:3" x14ac:dyDescent="0.3">
      <c r="B39" s="2" t="s">
        <v>165</v>
      </c>
      <c r="C39" s="4" t="s">
        <v>4009</v>
      </c>
    </row>
    <row r="40" spans="2:3" x14ac:dyDescent="0.3">
      <c r="B40" s="7" t="s">
        <v>170</v>
      </c>
      <c r="C40" s="9" t="s">
        <v>4010</v>
      </c>
    </row>
    <row r="41" spans="2:3" x14ac:dyDescent="0.3">
      <c r="B41" s="2" t="s">
        <v>171</v>
      </c>
      <c r="C41" s="4" t="s">
        <v>4010</v>
      </c>
    </row>
    <row r="42" spans="2:3" x14ac:dyDescent="0.3">
      <c r="B42" s="7" t="s">
        <v>172</v>
      </c>
      <c r="C42" s="9" t="s">
        <v>4011</v>
      </c>
    </row>
    <row r="43" spans="2:3" x14ac:dyDescent="0.3">
      <c r="B43" s="2" t="s">
        <v>173</v>
      </c>
      <c r="C43" s="4" t="s">
        <v>470</v>
      </c>
    </row>
    <row r="44" spans="2:3" x14ac:dyDescent="0.3">
      <c r="B44" s="2" t="s">
        <v>174</v>
      </c>
      <c r="C44" s="4" t="s">
        <v>4012</v>
      </c>
    </row>
    <row r="45" spans="2:3" x14ac:dyDescent="0.3">
      <c r="B45" s="2" t="s">
        <v>177</v>
      </c>
      <c r="C45" s="4">
        <v>780</v>
      </c>
    </row>
    <row r="46" spans="2:3" x14ac:dyDescent="0.3">
      <c r="B46" s="7" t="s">
        <v>178</v>
      </c>
      <c r="C46" s="9" t="s">
        <v>4013</v>
      </c>
    </row>
    <row r="47" spans="2:3" x14ac:dyDescent="0.3">
      <c r="B47" s="2" t="s">
        <v>179</v>
      </c>
      <c r="C47" s="4" t="s">
        <v>4014</v>
      </c>
    </row>
    <row r="48" spans="2:3" x14ac:dyDescent="0.3">
      <c r="B48" s="2" t="s">
        <v>180</v>
      </c>
      <c r="C48" s="4" t="s">
        <v>4015</v>
      </c>
    </row>
    <row r="49" spans="2:3" x14ac:dyDescent="0.3">
      <c r="B49" s="2" t="s">
        <v>181</v>
      </c>
      <c r="C49" s="4" t="s">
        <v>4016</v>
      </c>
    </row>
    <row r="50" spans="2:3" x14ac:dyDescent="0.3">
      <c r="B50" s="2" t="s">
        <v>182</v>
      </c>
      <c r="C50" s="4" t="s">
        <v>4017</v>
      </c>
    </row>
    <row r="51" spans="2:3" x14ac:dyDescent="0.3">
      <c r="B51" s="2" t="s">
        <v>184</v>
      </c>
      <c r="C51" s="4" t="s">
        <v>4018</v>
      </c>
    </row>
    <row r="52" spans="2:3" x14ac:dyDescent="0.3">
      <c r="B52" s="2" t="s">
        <v>185</v>
      </c>
      <c r="C52" s="4" t="s">
        <v>4019</v>
      </c>
    </row>
    <row r="53" spans="2:3" x14ac:dyDescent="0.3">
      <c r="B53" s="2" t="s">
        <v>186</v>
      </c>
      <c r="C53" s="4" t="s">
        <v>420</v>
      </c>
    </row>
    <row r="54" spans="2:3" x14ac:dyDescent="0.3">
      <c r="B54" s="6" t="s">
        <v>187</v>
      </c>
      <c r="C54" s="8" t="s">
        <v>4020</v>
      </c>
    </row>
    <row r="55" spans="2:3" x14ac:dyDescent="0.3">
      <c r="B55" s="7" t="s">
        <v>188</v>
      </c>
      <c r="C55" s="9" t="s">
        <v>4021</v>
      </c>
    </row>
    <row r="56" spans="2:3" x14ac:dyDescent="0.3">
      <c r="B56" s="2" t="s">
        <v>189</v>
      </c>
      <c r="C56" s="4" t="s">
        <v>4022</v>
      </c>
    </row>
    <row r="57" spans="2:3" x14ac:dyDescent="0.3">
      <c r="B57" s="2" t="s">
        <v>191</v>
      </c>
      <c r="C57" s="4" t="s">
        <v>4023</v>
      </c>
    </row>
    <row r="58" spans="2:3" x14ac:dyDescent="0.3">
      <c r="B58" s="2" t="s">
        <v>192</v>
      </c>
      <c r="C58" s="4" t="s">
        <v>4024</v>
      </c>
    </row>
    <row r="59" spans="2:3" x14ac:dyDescent="0.3">
      <c r="B59" s="2" t="s">
        <v>193</v>
      </c>
      <c r="C59" s="4" t="s">
        <v>4025</v>
      </c>
    </row>
    <row r="60" spans="2:3" x14ac:dyDescent="0.3">
      <c r="B60" s="2" t="s">
        <v>194</v>
      </c>
      <c r="C60" s="4" t="s">
        <v>4026</v>
      </c>
    </row>
    <row r="61" spans="2:3" x14ac:dyDescent="0.3">
      <c r="B61" s="2" t="s">
        <v>195</v>
      </c>
      <c r="C61" s="4" t="s">
        <v>4027</v>
      </c>
    </row>
    <row r="62" spans="2:3" x14ac:dyDescent="0.3">
      <c r="B62" s="2" t="s">
        <v>196</v>
      </c>
      <c r="C62" s="4" t="s">
        <v>667</v>
      </c>
    </row>
    <row r="63" spans="2:3" x14ac:dyDescent="0.3">
      <c r="B63" s="7" t="s">
        <v>197</v>
      </c>
      <c r="C63" s="9" t="s">
        <v>4028</v>
      </c>
    </row>
    <row r="64" spans="2:3" x14ac:dyDescent="0.3">
      <c r="B64" s="2" t="s">
        <v>199</v>
      </c>
      <c r="C64" s="4" t="s">
        <v>4029</v>
      </c>
    </row>
    <row r="65" spans="2:3" x14ac:dyDescent="0.3">
      <c r="B65" s="2" t="s">
        <v>200</v>
      </c>
      <c r="C65" s="4" t="s">
        <v>4030</v>
      </c>
    </row>
    <row r="66" spans="2:3" x14ac:dyDescent="0.3">
      <c r="B66" s="2" t="s">
        <v>202</v>
      </c>
      <c r="C66" s="4" t="s">
        <v>4031</v>
      </c>
    </row>
    <row r="67" spans="2:3" x14ac:dyDescent="0.3">
      <c r="B67" s="2" t="s">
        <v>204</v>
      </c>
      <c r="C67" s="4" t="s">
        <v>4032</v>
      </c>
    </row>
    <row r="68" spans="2:3" x14ac:dyDescent="0.3">
      <c r="B68" s="2" t="s">
        <v>205</v>
      </c>
      <c r="C68" s="4">
        <v>1</v>
      </c>
    </row>
    <row r="69" spans="2:3" x14ac:dyDescent="0.3">
      <c r="B69" s="7" t="s">
        <v>206</v>
      </c>
      <c r="C69" s="9" t="s">
        <v>4033</v>
      </c>
    </row>
    <row r="70" spans="2:3" x14ac:dyDescent="0.3">
      <c r="B70" s="2" t="s">
        <v>207</v>
      </c>
      <c r="C70" s="4" t="s">
        <v>4034</v>
      </c>
    </row>
    <row r="71" spans="2:3" x14ac:dyDescent="0.3">
      <c r="B71" s="2" t="s">
        <v>209</v>
      </c>
      <c r="C71" s="4" t="s">
        <v>4035</v>
      </c>
    </row>
    <row r="72" spans="2:3" x14ac:dyDescent="0.3">
      <c r="B72" s="2" t="s">
        <v>210</v>
      </c>
      <c r="C72" s="4" t="s">
        <v>613</v>
      </c>
    </row>
    <row r="73" spans="2:3" x14ac:dyDescent="0.3">
      <c r="B73" s="2" t="s">
        <v>212</v>
      </c>
      <c r="C73" s="4" t="s">
        <v>4036</v>
      </c>
    </row>
    <row r="74" spans="2:3" x14ac:dyDescent="0.3">
      <c r="B74" s="2" t="s">
        <v>214</v>
      </c>
      <c r="C74" s="4" t="s">
        <v>4037</v>
      </c>
    </row>
    <row r="75" spans="2:3" x14ac:dyDescent="0.3">
      <c r="B75" s="2" t="s">
        <v>215</v>
      </c>
      <c r="C75" s="4" t="s">
        <v>4038</v>
      </c>
    </row>
    <row r="76" spans="2:3" x14ac:dyDescent="0.3">
      <c r="B76" s="7" t="s">
        <v>216</v>
      </c>
      <c r="C76" s="9" t="s">
        <v>4039</v>
      </c>
    </row>
    <row r="77" spans="2:3" x14ac:dyDescent="0.3">
      <c r="B77" s="2" t="s">
        <v>217</v>
      </c>
      <c r="C77" s="4" t="s">
        <v>4040</v>
      </c>
    </row>
    <row r="78" spans="2:3" x14ac:dyDescent="0.3">
      <c r="B78" s="2" t="s">
        <v>220</v>
      </c>
      <c r="C78" s="4" t="s">
        <v>4041</v>
      </c>
    </row>
    <row r="79" spans="2:3" x14ac:dyDescent="0.3">
      <c r="B79" s="2" t="s">
        <v>222</v>
      </c>
      <c r="C79" s="4" t="s">
        <v>4042</v>
      </c>
    </row>
    <row r="80" spans="2:3" x14ac:dyDescent="0.3">
      <c r="B80" s="2" t="s">
        <v>223</v>
      </c>
      <c r="C80" s="4" t="s">
        <v>4043</v>
      </c>
    </row>
    <row r="81" spans="2:3" x14ac:dyDescent="0.3">
      <c r="B81" s="7" t="s">
        <v>224</v>
      </c>
      <c r="C81" s="9" t="s">
        <v>4044</v>
      </c>
    </row>
    <row r="82" spans="2:3" x14ac:dyDescent="0.3">
      <c r="B82" s="2" t="s">
        <v>225</v>
      </c>
      <c r="C82" s="4" t="s">
        <v>1012</v>
      </c>
    </row>
    <row r="83" spans="2:3" ht="26.4" x14ac:dyDescent="0.3">
      <c r="B83" s="2" t="s">
        <v>226</v>
      </c>
      <c r="C83" s="4" t="s">
        <v>691</v>
      </c>
    </row>
    <row r="84" spans="2:3" x14ac:dyDescent="0.3">
      <c r="B84" s="2" t="s">
        <v>227</v>
      </c>
      <c r="C84" s="4" t="s">
        <v>4045</v>
      </c>
    </row>
    <row r="85" spans="2:3" x14ac:dyDescent="0.3">
      <c r="B85" s="2" t="s">
        <v>229</v>
      </c>
      <c r="C85" s="4" t="s">
        <v>4046</v>
      </c>
    </row>
    <row r="86" spans="2:3" x14ac:dyDescent="0.3">
      <c r="B86" s="2" t="s">
        <v>230</v>
      </c>
      <c r="C86" s="4" t="s">
        <v>4047</v>
      </c>
    </row>
    <row r="87" spans="2:3" x14ac:dyDescent="0.3">
      <c r="B87" s="2" t="s">
        <v>231</v>
      </c>
      <c r="C87" s="4" t="s">
        <v>4048</v>
      </c>
    </row>
    <row r="88" spans="2:3" x14ac:dyDescent="0.3">
      <c r="B88" s="2" t="s">
        <v>232</v>
      </c>
      <c r="C88" s="4" t="s">
        <v>638</v>
      </c>
    </row>
    <row r="89" spans="2:3" x14ac:dyDescent="0.3">
      <c r="B89" s="7" t="s">
        <v>233</v>
      </c>
      <c r="C89" s="9" t="s">
        <v>4049</v>
      </c>
    </row>
    <row r="90" spans="2:3" ht="26.4" x14ac:dyDescent="0.3">
      <c r="B90" s="2" t="s">
        <v>234</v>
      </c>
      <c r="C90" s="4" t="s">
        <v>4050</v>
      </c>
    </row>
    <row r="91" spans="2:3" ht="26.4" x14ac:dyDescent="0.3">
      <c r="B91" s="2" t="s">
        <v>235</v>
      </c>
      <c r="C91" s="4" t="s">
        <v>2692</v>
      </c>
    </row>
    <row r="92" spans="2:3" x14ac:dyDescent="0.3">
      <c r="B92" s="7" t="s">
        <v>239</v>
      </c>
      <c r="C92" s="9" t="s">
        <v>4051</v>
      </c>
    </row>
    <row r="93" spans="2:3" x14ac:dyDescent="0.3">
      <c r="B93" s="2" t="s">
        <v>240</v>
      </c>
      <c r="C93" s="4" t="s">
        <v>4052</v>
      </c>
    </row>
    <row r="94" spans="2:3" x14ac:dyDescent="0.3">
      <c r="B94" s="2" t="s">
        <v>241</v>
      </c>
      <c r="C94" s="4" t="s">
        <v>4053</v>
      </c>
    </row>
    <row r="95" spans="2:3" x14ac:dyDescent="0.3">
      <c r="B95" s="2" t="s">
        <v>242</v>
      </c>
      <c r="C95" s="4" t="s">
        <v>2764</v>
      </c>
    </row>
    <row r="96" spans="2:3" x14ac:dyDescent="0.3">
      <c r="B96" s="7" t="s">
        <v>246</v>
      </c>
      <c r="C96" s="9" t="s">
        <v>357</v>
      </c>
    </row>
    <row r="97" spans="2:3" x14ac:dyDescent="0.3">
      <c r="B97" s="2" t="s">
        <v>248</v>
      </c>
      <c r="C97" s="4" t="s">
        <v>357</v>
      </c>
    </row>
    <row r="98" spans="2:3" x14ac:dyDescent="0.3">
      <c r="B98" s="7" t="s">
        <v>252</v>
      </c>
      <c r="C98" s="9" t="s">
        <v>4054</v>
      </c>
    </row>
    <row r="99" spans="2:3" x14ac:dyDescent="0.3">
      <c r="B99" s="2" t="s">
        <v>254</v>
      </c>
      <c r="C99" s="4" t="s">
        <v>4055</v>
      </c>
    </row>
    <row r="100" spans="2:3" x14ac:dyDescent="0.3">
      <c r="B100" s="2" t="s">
        <v>256</v>
      </c>
      <c r="C100" s="4" t="s">
        <v>578</v>
      </c>
    </row>
    <row r="101" spans="2:3" x14ac:dyDescent="0.3">
      <c r="B101" s="2" t="s">
        <v>258</v>
      </c>
      <c r="C101" s="4" t="s">
        <v>4056</v>
      </c>
    </row>
    <row r="102" spans="2:3" x14ac:dyDescent="0.3">
      <c r="B102" s="6" t="s">
        <v>276</v>
      </c>
      <c r="C102" s="8" t="s">
        <v>4057</v>
      </c>
    </row>
    <row r="103" spans="2:3" x14ac:dyDescent="0.3">
      <c r="B103" s="7" t="s">
        <v>277</v>
      </c>
      <c r="C103" s="9" t="s">
        <v>4058</v>
      </c>
    </row>
    <row r="104" spans="2:3" x14ac:dyDescent="0.3">
      <c r="B104" s="2" t="s">
        <v>278</v>
      </c>
      <c r="C104" s="4" t="s">
        <v>1900</v>
      </c>
    </row>
    <row r="105" spans="2:3" x14ac:dyDescent="0.3">
      <c r="B105" s="2" t="s">
        <v>281</v>
      </c>
      <c r="C105" s="4" t="s">
        <v>4059</v>
      </c>
    </row>
    <row r="106" spans="2:3" x14ac:dyDescent="0.3">
      <c r="B106" s="2" t="s">
        <v>282</v>
      </c>
      <c r="C106" s="4" t="s">
        <v>459</v>
      </c>
    </row>
    <row r="107" spans="2:3" x14ac:dyDescent="0.3">
      <c r="B107" s="7" t="s">
        <v>283</v>
      </c>
      <c r="C107" s="9" t="s">
        <v>2880</v>
      </c>
    </row>
    <row r="108" spans="2:3" x14ac:dyDescent="0.3">
      <c r="B108" s="2" t="s">
        <v>287</v>
      </c>
      <c r="C108" s="4" t="s">
        <v>2880</v>
      </c>
    </row>
    <row r="109" spans="2:3" x14ac:dyDescent="0.3">
      <c r="B109" s="7" t="s">
        <v>294</v>
      </c>
      <c r="C109" s="9" t="s">
        <v>2880</v>
      </c>
    </row>
    <row r="110" spans="2:3" x14ac:dyDescent="0.3">
      <c r="B110" s="2" t="s">
        <v>298</v>
      </c>
      <c r="C110" s="4" t="s">
        <v>2880</v>
      </c>
    </row>
    <row r="111" spans="2:3" x14ac:dyDescent="0.3">
      <c r="B111" s="7" t="s">
        <v>304</v>
      </c>
      <c r="C111" s="9" t="s">
        <v>4060</v>
      </c>
    </row>
    <row r="112" spans="2:3" x14ac:dyDescent="0.3">
      <c r="B112" s="2" t="s">
        <v>305</v>
      </c>
      <c r="C112" s="4" t="s">
        <v>4061</v>
      </c>
    </row>
    <row r="113" spans="2:3" x14ac:dyDescent="0.3">
      <c r="B113" s="2" t="s">
        <v>306</v>
      </c>
      <c r="C113" s="4" t="s">
        <v>588</v>
      </c>
    </row>
    <row r="114" spans="2:3" x14ac:dyDescent="0.3">
      <c r="B114" s="3" t="s">
        <v>52</v>
      </c>
      <c r="C114" s="5" t="s">
        <v>3977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C218"/>
  <sheetViews>
    <sheetView showGridLines="0" workbookViewId="0"/>
    <sheetView workbookViewId="1"/>
  </sheetViews>
  <sheetFormatPr baseColWidth="10" defaultRowHeight="14.4" x14ac:dyDescent="0.3"/>
  <cols>
    <col min="2" max="2" width="130.6640625" customWidth="1"/>
    <col min="3" max="3" width="25.6640625" customWidth="1"/>
  </cols>
  <sheetData>
    <row r="2" spans="2:3" x14ac:dyDescent="0.3">
      <c r="B2" s="636" t="s">
        <v>4217</v>
      </c>
      <c r="C2" s="637"/>
    </row>
    <row r="3" spans="2:3" x14ac:dyDescent="0.3">
      <c r="B3" s="3" t="s">
        <v>3970</v>
      </c>
      <c r="C3" s="5" t="s">
        <v>53</v>
      </c>
    </row>
    <row r="4" spans="2:3" x14ac:dyDescent="0.3">
      <c r="B4" s="6" t="s">
        <v>106</v>
      </c>
      <c r="C4" s="8" t="s">
        <v>4062</v>
      </c>
    </row>
    <row r="5" spans="2:3" x14ac:dyDescent="0.3">
      <c r="B5" s="7" t="s">
        <v>107</v>
      </c>
      <c r="C5" s="9" t="s">
        <v>4063</v>
      </c>
    </row>
    <row r="6" spans="2:3" x14ac:dyDescent="0.3">
      <c r="B6" s="2" t="s">
        <v>108</v>
      </c>
      <c r="C6" s="4" t="s">
        <v>4063</v>
      </c>
    </row>
    <row r="7" spans="2:3" x14ac:dyDescent="0.3">
      <c r="B7" s="7" t="s">
        <v>112</v>
      </c>
      <c r="C7" s="9" t="s">
        <v>4064</v>
      </c>
    </row>
    <row r="8" spans="2:3" x14ac:dyDescent="0.3">
      <c r="B8" s="2" t="s">
        <v>114</v>
      </c>
      <c r="C8" s="4" t="s">
        <v>4064</v>
      </c>
    </row>
    <row r="9" spans="2:3" x14ac:dyDescent="0.3">
      <c r="B9" s="7" t="s">
        <v>117</v>
      </c>
      <c r="C9" s="9" t="s">
        <v>4065</v>
      </c>
    </row>
    <row r="10" spans="2:3" x14ac:dyDescent="0.3">
      <c r="B10" s="2" t="s">
        <v>118</v>
      </c>
      <c r="C10" s="4" t="s">
        <v>4065</v>
      </c>
    </row>
    <row r="11" spans="2:3" x14ac:dyDescent="0.3">
      <c r="B11" s="6" t="s">
        <v>133</v>
      </c>
      <c r="C11" s="8" t="s">
        <v>4066</v>
      </c>
    </row>
    <row r="12" spans="2:3" x14ac:dyDescent="0.3">
      <c r="B12" s="7" t="s">
        <v>134</v>
      </c>
      <c r="C12" s="9" t="s">
        <v>1018</v>
      </c>
    </row>
    <row r="13" spans="2:3" x14ac:dyDescent="0.3">
      <c r="B13" s="2" t="s">
        <v>135</v>
      </c>
      <c r="C13" s="4" t="s">
        <v>1018</v>
      </c>
    </row>
    <row r="14" spans="2:3" x14ac:dyDescent="0.3">
      <c r="B14" s="7" t="s">
        <v>170</v>
      </c>
      <c r="C14" s="9" t="s">
        <v>4067</v>
      </c>
    </row>
    <row r="15" spans="2:3" x14ac:dyDescent="0.3">
      <c r="B15" s="2" t="s">
        <v>171</v>
      </c>
      <c r="C15" s="4" t="s">
        <v>4067</v>
      </c>
    </row>
    <row r="16" spans="2:3" x14ac:dyDescent="0.3">
      <c r="B16" s="6" t="s">
        <v>187</v>
      </c>
      <c r="C16" s="8" t="s">
        <v>4068</v>
      </c>
    </row>
    <row r="17" spans="2:3" x14ac:dyDescent="0.3">
      <c r="B17" s="7" t="s">
        <v>206</v>
      </c>
      <c r="C17" s="9" t="s">
        <v>4069</v>
      </c>
    </row>
    <row r="18" spans="2:3" x14ac:dyDescent="0.3">
      <c r="B18" s="2" t="s">
        <v>207</v>
      </c>
      <c r="C18" s="4" t="s">
        <v>4069</v>
      </c>
    </row>
    <row r="19" spans="2:3" x14ac:dyDescent="0.3">
      <c r="B19" s="7" t="s">
        <v>224</v>
      </c>
      <c r="C19" s="9" t="s">
        <v>534</v>
      </c>
    </row>
    <row r="20" spans="2:3" x14ac:dyDescent="0.3">
      <c r="B20" s="2" t="s">
        <v>225</v>
      </c>
      <c r="C20" s="4" t="s">
        <v>534</v>
      </c>
    </row>
    <row r="21" spans="2:3" x14ac:dyDescent="0.3">
      <c r="B21" s="7" t="s">
        <v>239</v>
      </c>
      <c r="C21" s="9" t="s">
        <v>1640</v>
      </c>
    </row>
    <row r="22" spans="2:3" x14ac:dyDescent="0.3">
      <c r="B22" s="2" t="s">
        <v>240</v>
      </c>
      <c r="C22" s="4" t="s">
        <v>1640</v>
      </c>
    </row>
    <row r="23" spans="2:3" x14ac:dyDescent="0.3">
      <c r="B23" s="7" t="s">
        <v>252</v>
      </c>
      <c r="C23" s="9" t="s">
        <v>1165</v>
      </c>
    </row>
    <row r="24" spans="2:3" x14ac:dyDescent="0.3">
      <c r="B24" s="2" t="s">
        <v>258</v>
      </c>
      <c r="C24" s="4" t="s">
        <v>1165</v>
      </c>
    </row>
    <row r="25" spans="2:3" x14ac:dyDescent="0.3">
      <c r="B25" s="6" t="s">
        <v>276</v>
      </c>
      <c r="C25" s="8" t="s">
        <v>4070</v>
      </c>
    </row>
    <row r="26" spans="2:3" x14ac:dyDescent="0.3">
      <c r="B26" s="7" t="s">
        <v>277</v>
      </c>
      <c r="C26" s="9" t="s">
        <v>4070</v>
      </c>
    </row>
    <row r="27" spans="2:3" x14ac:dyDescent="0.3">
      <c r="B27" s="2" t="s">
        <v>278</v>
      </c>
      <c r="C27" s="4" t="s">
        <v>984</v>
      </c>
    </row>
    <row r="28" spans="2:3" x14ac:dyDescent="0.3">
      <c r="B28" s="2" t="s">
        <v>281</v>
      </c>
      <c r="C28" s="4" t="s">
        <v>4071</v>
      </c>
    </row>
    <row r="29" spans="2:3" x14ac:dyDescent="0.3">
      <c r="B29" s="3" t="s">
        <v>52</v>
      </c>
      <c r="C29" s="5" t="s">
        <v>3974</v>
      </c>
    </row>
    <row r="30" spans="2:3" x14ac:dyDescent="0.3">
      <c r="B30" s="2" t="s">
        <v>517</v>
      </c>
      <c r="C30" s="4" t="s">
        <v>517</v>
      </c>
    </row>
    <row r="31" spans="2:3" x14ac:dyDescent="0.3">
      <c r="B31" s="2" t="s">
        <v>517</v>
      </c>
      <c r="C31" s="4" t="s">
        <v>517</v>
      </c>
    </row>
    <row r="32" spans="2:3" x14ac:dyDescent="0.3">
      <c r="B32" s="2" t="s">
        <v>517</v>
      </c>
      <c r="C32" s="4" t="s">
        <v>517</v>
      </c>
    </row>
    <row r="33" spans="2:3" x14ac:dyDescent="0.3">
      <c r="B33" s="3" t="s">
        <v>3971</v>
      </c>
      <c r="C33" s="5" t="s">
        <v>53</v>
      </c>
    </row>
    <row r="34" spans="2:3" x14ac:dyDescent="0.3">
      <c r="B34" s="6" t="s">
        <v>517</v>
      </c>
      <c r="C34" s="8">
        <v>0</v>
      </c>
    </row>
    <row r="35" spans="2:3" x14ac:dyDescent="0.3">
      <c r="B35" s="7" t="s">
        <v>517</v>
      </c>
      <c r="C35" s="9">
        <v>0</v>
      </c>
    </row>
    <row r="36" spans="2:3" x14ac:dyDescent="0.3">
      <c r="B36" s="2" t="s">
        <v>517</v>
      </c>
      <c r="C36" s="4">
        <v>0</v>
      </c>
    </row>
    <row r="37" spans="2:3" x14ac:dyDescent="0.3">
      <c r="B37" s="3" t="s">
        <v>52</v>
      </c>
      <c r="C37" s="5">
        <v>0</v>
      </c>
    </row>
    <row r="38" spans="2:3" x14ac:dyDescent="0.3">
      <c r="B38" s="2" t="s">
        <v>517</v>
      </c>
      <c r="C38" s="4" t="s">
        <v>517</v>
      </c>
    </row>
    <row r="39" spans="2:3" x14ac:dyDescent="0.3">
      <c r="B39" s="2" t="s">
        <v>517</v>
      </c>
      <c r="C39" s="4" t="s">
        <v>517</v>
      </c>
    </row>
    <row r="40" spans="2:3" x14ac:dyDescent="0.3">
      <c r="B40" s="2" t="s">
        <v>517</v>
      </c>
      <c r="C40" s="4" t="s">
        <v>517</v>
      </c>
    </row>
    <row r="41" spans="2:3" x14ac:dyDescent="0.3">
      <c r="B41" s="3" t="s">
        <v>3972</v>
      </c>
      <c r="C41" s="5" t="s">
        <v>53</v>
      </c>
    </row>
    <row r="42" spans="2:3" x14ac:dyDescent="0.3">
      <c r="B42" s="6" t="s">
        <v>106</v>
      </c>
      <c r="C42" s="8" t="s">
        <v>4072</v>
      </c>
    </row>
    <row r="43" spans="2:3" x14ac:dyDescent="0.3">
      <c r="B43" s="7" t="s">
        <v>107</v>
      </c>
      <c r="C43" s="9" t="s">
        <v>4073</v>
      </c>
    </row>
    <row r="44" spans="2:3" x14ac:dyDescent="0.3">
      <c r="B44" s="2" t="s">
        <v>108</v>
      </c>
      <c r="C44" s="4" t="s">
        <v>4073</v>
      </c>
    </row>
    <row r="45" spans="2:3" x14ac:dyDescent="0.3">
      <c r="B45" s="7" t="s">
        <v>112</v>
      </c>
      <c r="C45" s="9" t="s">
        <v>4074</v>
      </c>
    </row>
    <row r="46" spans="2:3" x14ac:dyDescent="0.3">
      <c r="B46" s="2" t="s">
        <v>114</v>
      </c>
      <c r="C46" s="4" t="s">
        <v>4074</v>
      </c>
    </row>
    <row r="47" spans="2:3" x14ac:dyDescent="0.3">
      <c r="B47" s="7" t="s">
        <v>117</v>
      </c>
      <c r="C47" s="9" t="s">
        <v>4075</v>
      </c>
    </row>
    <row r="48" spans="2:3" x14ac:dyDescent="0.3">
      <c r="B48" s="2" t="s">
        <v>118</v>
      </c>
      <c r="C48" s="4" t="s">
        <v>4076</v>
      </c>
    </row>
    <row r="49" spans="2:3" x14ac:dyDescent="0.3">
      <c r="B49" s="2" t="s">
        <v>119</v>
      </c>
      <c r="C49" s="4" t="s">
        <v>4077</v>
      </c>
    </row>
    <row r="50" spans="2:3" x14ac:dyDescent="0.3">
      <c r="B50" s="2" t="s">
        <v>120</v>
      </c>
      <c r="C50" s="4" t="s">
        <v>4078</v>
      </c>
    </row>
    <row r="51" spans="2:3" x14ac:dyDescent="0.3">
      <c r="B51" s="2" t="s">
        <v>121</v>
      </c>
      <c r="C51" s="4" t="s">
        <v>4079</v>
      </c>
    </row>
    <row r="52" spans="2:3" x14ac:dyDescent="0.3">
      <c r="B52" s="7" t="s">
        <v>122</v>
      </c>
      <c r="C52" s="9" t="s">
        <v>4080</v>
      </c>
    </row>
    <row r="53" spans="2:3" x14ac:dyDescent="0.3">
      <c r="B53" s="2" t="s">
        <v>126</v>
      </c>
      <c r="C53" s="4" t="s">
        <v>4080</v>
      </c>
    </row>
    <row r="54" spans="2:3" x14ac:dyDescent="0.3">
      <c r="B54" s="7" t="s">
        <v>129</v>
      </c>
      <c r="C54" s="9" t="s">
        <v>4081</v>
      </c>
    </row>
    <row r="55" spans="2:3" x14ac:dyDescent="0.3">
      <c r="B55" s="2" t="s">
        <v>130</v>
      </c>
      <c r="C55" s="4" t="s">
        <v>4081</v>
      </c>
    </row>
    <row r="56" spans="2:3" x14ac:dyDescent="0.3">
      <c r="B56" s="7" t="s">
        <v>131</v>
      </c>
      <c r="C56" s="9" t="s">
        <v>3994</v>
      </c>
    </row>
    <row r="57" spans="2:3" x14ac:dyDescent="0.3">
      <c r="B57" s="2" t="s">
        <v>132</v>
      </c>
      <c r="C57" s="4" t="s">
        <v>3994</v>
      </c>
    </row>
    <row r="58" spans="2:3" x14ac:dyDescent="0.3">
      <c r="B58" s="6" t="s">
        <v>133</v>
      </c>
      <c r="C58" s="8" t="s">
        <v>4082</v>
      </c>
    </row>
    <row r="59" spans="2:3" x14ac:dyDescent="0.3">
      <c r="B59" s="7" t="s">
        <v>134</v>
      </c>
      <c r="C59" s="9" t="s">
        <v>4083</v>
      </c>
    </row>
    <row r="60" spans="2:3" x14ac:dyDescent="0.3">
      <c r="B60" s="2" t="s">
        <v>135</v>
      </c>
      <c r="C60" s="4" t="s">
        <v>2100</v>
      </c>
    </row>
    <row r="61" spans="2:3" x14ac:dyDescent="0.3">
      <c r="B61" s="2" t="s">
        <v>140</v>
      </c>
      <c r="C61" s="4" t="s">
        <v>2353</v>
      </c>
    </row>
    <row r="62" spans="2:3" x14ac:dyDescent="0.3">
      <c r="B62" s="7" t="s">
        <v>143</v>
      </c>
      <c r="C62" s="9" t="s">
        <v>638</v>
      </c>
    </row>
    <row r="63" spans="2:3" x14ac:dyDescent="0.3">
      <c r="B63" s="2" t="s">
        <v>144</v>
      </c>
      <c r="C63" s="4" t="s">
        <v>4083</v>
      </c>
    </row>
    <row r="64" spans="2:3" x14ac:dyDescent="0.3">
      <c r="B64" s="2" t="s">
        <v>146</v>
      </c>
      <c r="C64" s="4" t="s">
        <v>420</v>
      </c>
    </row>
    <row r="65" spans="2:3" x14ac:dyDescent="0.3">
      <c r="B65" s="7" t="s">
        <v>170</v>
      </c>
      <c r="C65" s="9" t="s">
        <v>4084</v>
      </c>
    </row>
    <row r="66" spans="2:3" x14ac:dyDescent="0.3">
      <c r="B66" s="2" t="s">
        <v>171</v>
      </c>
      <c r="C66" s="4" t="s">
        <v>4084</v>
      </c>
    </row>
    <row r="67" spans="2:3" x14ac:dyDescent="0.3">
      <c r="B67" s="7" t="s">
        <v>178</v>
      </c>
      <c r="C67" s="9" t="s">
        <v>677</v>
      </c>
    </row>
    <row r="68" spans="2:3" x14ac:dyDescent="0.3">
      <c r="B68" s="2" t="s">
        <v>182</v>
      </c>
      <c r="C68" s="4" t="s">
        <v>577</v>
      </c>
    </row>
    <row r="69" spans="2:3" x14ac:dyDescent="0.3">
      <c r="B69" s="2" t="s">
        <v>184</v>
      </c>
      <c r="C69" s="4" t="s">
        <v>420</v>
      </c>
    </row>
    <row r="70" spans="2:3" x14ac:dyDescent="0.3">
      <c r="B70" s="2" t="s">
        <v>186</v>
      </c>
      <c r="C70" s="4" t="s">
        <v>420</v>
      </c>
    </row>
    <row r="71" spans="2:3" x14ac:dyDescent="0.3">
      <c r="B71" s="6" t="s">
        <v>187</v>
      </c>
      <c r="C71" s="8" t="s">
        <v>4085</v>
      </c>
    </row>
    <row r="72" spans="2:3" x14ac:dyDescent="0.3">
      <c r="B72" s="7" t="s">
        <v>188</v>
      </c>
      <c r="C72" s="9" t="s">
        <v>2640</v>
      </c>
    </row>
    <row r="73" spans="2:3" x14ac:dyDescent="0.3">
      <c r="B73" s="2" t="s">
        <v>189</v>
      </c>
      <c r="C73" s="4" t="s">
        <v>1012</v>
      </c>
    </row>
    <row r="74" spans="2:3" x14ac:dyDescent="0.3">
      <c r="B74" s="2" t="s">
        <v>191</v>
      </c>
      <c r="C74" s="4" t="s">
        <v>1050</v>
      </c>
    </row>
    <row r="75" spans="2:3" x14ac:dyDescent="0.3">
      <c r="B75" s="2" t="s">
        <v>192</v>
      </c>
      <c r="C75" s="4" t="s">
        <v>1050</v>
      </c>
    </row>
    <row r="76" spans="2:3" x14ac:dyDescent="0.3">
      <c r="B76" s="2" t="s">
        <v>195</v>
      </c>
      <c r="C76" s="4" t="s">
        <v>966</v>
      </c>
    </row>
    <row r="77" spans="2:3" x14ac:dyDescent="0.3">
      <c r="B77" s="7" t="s">
        <v>197</v>
      </c>
      <c r="C77" s="9" t="s">
        <v>4086</v>
      </c>
    </row>
    <row r="78" spans="2:3" x14ac:dyDescent="0.3">
      <c r="B78" s="2" t="s">
        <v>199</v>
      </c>
      <c r="C78" s="4" t="s">
        <v>4087</v>
      </c>
    </row>
    <row r="79" spans="2:3" x14ac:dyDescent="0.3">
      <c r="B79" s="2" t="s">
        <v>200</v>
      </c>
      <c r="C79" s="4" t="s">
        <v>578</v>
      </c>
    </row>
    <row r="80" spans="2:3" x14ac:dyDescent="0.3">
      <c r="B80" s="2" t="s">
        <v>202</v>
      </c>
      <c r="C80" s="4" t="s">
        <v>4031</v>
      </c>
    </row>
    <row r="81" spans="2:3" x14ac:dyDescent="0.3">
      <c r="B81" s="2" t="s">
        <v>205</v>
      </c>
      <c r="C81" s="4">
        <v>1</v>
      </c>
    </row>
    <row r="82" spans="2:3" x14ac:dyDescent="0.3">
      <c r="B82" s="7" t="s">
        <v>206</v>
      </c>
      <c r="C82" s="9" t="s">
        <v>4088</v>
      </c>
    </row>
    <row r="83" spans="2:3" x14ac:dyDescent="0.3">
      <c r="B83" s="2" t="s">
        <v>207</v>
      </c>
      <c r="C83" s="4" t="s">
        <v>4089</v>
      </c>
    </row>
    <row r="84" spans="2:3" x14ac:dyDescent="0.3">
      <c r="B84" s="2" t="s">
        <v>209</v>
      </c>
      <c r="C84" s="4" t="s">
        <v>506</v>
      </c>
    </row>
    <row r="85" spans="2:3" x14ac:dyDescent="0.3">
      <c r="B85" s="2" t="s">
        <v>210</v>
      </c>
      <c r="C85" s="4" t="s">
        <v>613</v>
      </c>
    </row>
    <row r="86" spans="2:3" x14ac:dyDescent="0.3">
      <c r="B86" s="2" t="s">
        <v>212</v>
      </c>
      <c r="C86" s="4" t="s">
        <v>2664</v>
      </c>
    </row>
    <row r="87" spans="2:3" x14ac:dyDescent="0.3">
      <c r="B87" s="2" t="s">
        <v>214</v>
      </c>
      <c r="C87" s="4" t="s">
        <v>4090</v>
      </c>
    </row>
    <row r="88" spans="2:3" x14ac:dyDescent="0.3">
      <c r="B88" s="2" t="s">
        <v>215</v>
      </c>
      <c r="C88" s="4" t="s">
        <v>531</v>
      </c>
    </row>
    <row r="89" spans="2:3" x14ac:dyDescent="0.3">
      <c r="B89" s="7" t="s">
        <v>216</v>
      </c>
      <c r="C89" s="9" t="s">
        <v>4091</v>
      </c>
    </row>
    <row r="90" spans="2:3" x14ac:dyDescent="0.3">
      <c r="B90" s="2" t="s">
        <v>217</v>
      </c>
      <c r="C90" s="4" t="s">
        <v>2353</v>
      </c>
    </row>
    <row r="91" spans="2:3" x14ac:dyDescent="0.3">
      <c r="B91" s="2" t="s">
        <v>220</v>
      </c>
      <c r="C91" s="4" t="s">
        <v>4092</v>
      </c>
    </row>
    <row r="92" spans="2:3" x14ac:dyDescent="0.3">
      <c r="B92" s="7" t="s">
        <v>224</v>
      </c>
      <c r="C92" s="9" t="s">
        <v>4093</v>
      </c>
    </row>
    <row r="93" spans="2:3" x14ac:dyDescent="0.3">
      <c r="B93" s="2" t="s">
        <v>225</v>
      </c>
      <c r="C93" s="4" t="s">
        <v>578</v>
      </c>
    </row>
    <row r="94" spans="2:3" x14ac:dyDescent="0.3">
      <c r="B94" s="2" t="s">
        <v>226</v>
      </c>
      <c r="C94" s="4" t="s">
        <v>691</v>
      </c>
    </row>
    <row r="95" spans="2:3" x14ac:dyDescent="0.3">
      <c r="B95" s="2" t="s">
        <v>227</v>
      </c>
      <c r="C95" s="4" t="s">
        <v>1718</v>
      </c>
    </row>
    <row r="96" spans="2:3" x14ac:dyDescent="0.3">
      <c r="B96" s="2" t="s">
        <v>229</v>
      </c>
      <c r="C96" s="4" t="s">
        <v>496</v>
      </c>
    </row>
    <row r="97" spans="2:3" x14ac:dyDescent="0.3">
      <c r="B97" s="2" t="s">
        <v>230</v>
      </c>
      <c r="C97" s="4" t="s">
        <v>636</v>
      </c>
    </row>
    <row r="98" spans="2:3" x14ac:dyDescent="0.3">
      <c r="B98" s="2" t="s">
        <v>231</v>
      </c>
      <c r="C98" s="4" t="s">
        <v>4094</v>
      </c>
    </row>
    <row r="99" spans="2:3" x14ac:dyDescent="0.3">
      <c r="B99" s="2" t="s">
        <v>232</v>
      </c>
      <c r="C99" s="4" t="s">
        <v>526</v>
      </c>
    </row>
    <row r="100" spans="2:3" x14ac:dyDescent="0.3">
      <c r="B100" s="7" t="s">
        <v>239</v>
      </c>
      <c r="C100" s="9" t="s">
        <v>1806</v>
      </c>
    </row>
    <row r="101" spans="2:3" x14ac:dyDescent="0.3">
      <c r="B101" s="2" t="s">
        <v>240</v>
      </c>
      <c r="C101" s="4" t="s">
        <v>459</v>
      </c>
    </row>
    <row r="102" spans="2:3" x14ac:dyDescent="0.3">
      <c r="B102" s="2" t="s">
        <v>241</v>
      </c>
      <c r="C102" s="4" t="s">
        <v>957</v>
      </c>
    </row>
    <row r="103" spans="2:3" x14ac:dyDescent="0.3">
      <c r="B103" s="2" t="s">
        <v>242</v>
      </c>
      <c r="C103" s="4" t="s">
        <v>496</v>
      </c>
    </row>
    <row r="104" spans="2:3" x14ac:dyDescent="0.3">
      <c r="B104" s="7" t="s">
        <v>246</v>
      </c>
      <c r="C104" s="9" t="s">
        <v>357</v>
      </c>
    </row>
    <row r="105" spans="2:3" x14ac:dyDescent="0.3">
      <c r="B105" s="2" t="s">
        <v>248</v>
      </c>
      <c r="C105" s="4" t="s">
        <v>357</v>
      </c>
    </row>
    <row r="106" spans="2:3" x14ac:dyDescent="0.3">
      <c r="B106" s="7" t="s">
        <v>252</v>
      </c>
      <c r="C106" s="9" t="s">
        <v>4095</v>
      </c>
    </row>
    <row r="107" spans="2:3" x14ac:dyDescent="0.3">
      <c r="B107" s="2" t="s">
        <v>254</v>
      </c>
      <c r="C107" s="4" t="s">
        <v>676</v>
      </c>
    </row>
    <row r="108" spans="2:3" x14ac:dyDescent="0.3">
      <c r="B108" s="2" t="s">
        <v>256</v>
      </c>
      <c r="C108" s="4" t="s">
        <v>578</v>
      </c>
    </row>
    <row r="109" spans="2:3" x14ac:dyDescent="0.3">
      <c r="B109" s="2" t="s">
        <v>258</v>
      </c>
      <c r="C109" s="4" t="s">
        <v>4096</v>
      </c>
    </row>
    <row r="110" spans="2:3" x14ac:dyDescent="0.3">
      <c r="B110" s="6" t="s">
        <v>276</v>
      </c>
      <c r="C110" s="8" t="s">
        <v>4097</v>
      </c>
    </row>
    <row r="111" spans="2:3" x14ac:dyDescent="0.3">
      <c r="B111" s="7" t="s">
        <v>277</v>
      </c>
      <c r="C111" s="9" t="s">
        <v>4098</v>
      </c>
    </row>
    <row r="112" spans="2:3" x14ac:dyDescent="0.3">
      <c r="B112" s="2" t="s">
        <v>278</v>
      </c>
      <c r="C112" s="4" t="s">
        <v>1808</v>
      </c>
    </row>
    <row r="113" spans="2:3" x14ac:dyDescent="0.3">
      <c r="B113" s="2" t="s">
        <v>281</v>
      </c>
      <c r="C113" s="4" t="s">
        <v>470</v>
      </c>
    </row>
    <row r="114" spans="2:3" x14ac:dyDescent="0.3">
      <c r="B114" s="2" t="s">
        <v>282</v>
      </c>
      <c r="C114" s="4" t="s">
        <v>677</v>
      </c>
    </row>
    <row r="115" spans="2:3" x14ac:dyDescent="0.3">
      <c r="B115" s="7" t="s">
        <v>304</v>
      </c>
      <c r="C115" s="9" t="s">
        <v>4060</v>
      </c>
    </row>
    <row r="116" spans="2:3" x14ac:dyDescent="0.3">
      <c r="B116" s="2" t="s">
        <v>305</v>
      </c>
      <c r="C116" s="4" t="s">
        <v>4061</v>
      </c>
    </row>
    <row r="117" spans="2:3" x14ac:dyDescent="0.3">
      <c r="B117" s="2" t="s">
        <v>306</v>
      </c>
      <c r="C117" s="4" t="s">
        <v>588</v>
      </c>
    </row>
    <row r="118" spans="2:3" x14ac:dyDescent="0.3">
      <c r="B118" s="3" t="s">
        <v>52</v>
      </c>
      <c r="C118" s="5" t="s">
        <v>3975</v>
      </c>
    </row>
    <row r="119" spans="2:3" x14ac:dyDescent="0.3">
      <c r="B119" s="2" t="s">
        <v>517</v>
      </c>
      <c r="C119" s="4" t="s">
        <v>517</v>
      </c>
    </row>
    <row r="120" spans="2:3" x14ac:dyDescent="0.3">
      <c r="B120" s="2" t="s">
        <v>517</v>
      </c>
      <c r="C120" s="4" t="s">
        <v>517</v>
      </c>
    </row>
    <row r="121" spans="2:3" x14ac:dyDescent="0.3">
      <c r="B121" s="2" t="s">
        <v>517</v>
      </c>
      <c r="C121" s="4" t="s">
        <v>517</v>
      </c>
    </row>
    <row r="122" spans="2:3" x14ac:dyDescent="0.3">
      <c r="B122" s="3" t="s">
        <v>3973</v>
      </c>
      <c r="C122" s="5" t="s">
        <v>53</v>
      </c>
    </row>
    <row r="123" spans="2:3" x14ac:dyDescent="0.3">
      <c r="B123" s="6" t="s">
        <v>106</v>
      </c>
      <c r="C123" s="8" t="s">
        <v>4099</v>
      </c>
    </row>
    <row r="124" spans="2:3" x14ac:dyDescent="0.3">
      <c r="B124" s="7" t="s">
        <v>107</v>
      </c>
      <c r="C124" s="9" t="s">
        <v>4100</v>
      </c>
    </row>
    <row r="125" spans="2:3" x14ac:dyDescent="0.3">
      <c r="B125" s="2" t="s">
        <v>108</v>
      </c>
      <c r="C125" s="4" t="s">
        <v>4100</v>
      </c>
    </row>
    <row r="126" spans="2:3" x14ac:dyDescent="0.3">
      <c r="B126" s="7" t="s">
        <v>112</v>
      </c>
      <c r="C126" s="9" t="s">
        <v>4101</v>
      </c>
    </row>
    <row r="127" spans="2:3" x14ac:dyDescent="0.3">
      <c r="B127" s="2" t="s">
        <v>114</v>
      </c>
      <c r="C127" s="4" t="s">
        <v>4102</v>
      </c>
    </row>
    <row r="128" spans="2:3" x14ac:dyDescent="0.3">
      <c r="B128" s="2" t="s">
        <v>115</v>
      </c>
      <c r="C128" s="4" t="s">
        <v>3982</v>
      </c>
    </row>
    <row r="129" spans="2:3" x14ac:dyDescent="0.3">
      <c r="B129" s="2" t="s">
        <v>116</v>
      </c>
      <c r="C129" s="4" t="s">
        <v>3983</v>
      </c>
    </row>
    <row r="130" spans="2:3" x14ac:dyDescent="0.3">
      <c r="B130" s="7" t="s">
        <v>117</v>
      </c>
      <c r="C130" s="9" t="s">
        <v>4103</v>
      </c>
    </row>
    <row r="131" spans="2:3" x14ac:dyDescent="0.3">
      <c r="B131" s="2" t="s">
        <v>118</v>
      </c>
      <c r="C131" s="4" t="s">
        <v>4104</v>
      </c>
    </row>
    <row r="132" spans="2:3" x14ac:dyDescent="0.3">
      <c r="B132" s="2" t="s">
        <v>119</v>
      </c>
      <c r="C132" s="4" t="s">
        <v>4105</v>
      </c>
    </row>
    <row r="133" spans="2:3" x14ac:dyDescent="0.3">
      <c r="B133" s="2" t="s">
        <v>120</v>
      </c>
      <c r="C133" s="4" t="s">
        <v>4106</v>
      </c>
    </row>
    <row r="134" spans="2:3" x14ac:dyDescent="0.3">
      <c r="B134" s="2" t="s">
        <v>121</v>
      </c>
      <c r="C134" s="4" t="s">
        <v>4107</v>
      </c>
    </row>
    <row r="135" spans="2:3" x14ac:dyDescent="0.3">
      <c r="B135" s="7" t="s">
        <v>122</v>
      </c>
      <c r="C135" s="9" t="s">
        <v>4108</v>
      </c>
    </row>
    <row r="136" spans="2:3" x14ac:dyDescent="0.3">
      <c r="B136" s="2" t="s">
        <v>124</v>
      </c>
      <c r="C136" s="4" t="s">
        <v>3990</v>
      </c>
    </row>
    <row r="137" spans="2:3" x14ac:dyDescent="0.3">
      <c r="B137" s="2" t="s">
        <v>125</v>
      </c>
      <c r="C137" s="4" t="s">
        <v>3991</v>
      </c>
    </row>
    <row r="138" spans="2:3" x14ac:dyDescent="0.3">
      <c r="B138" s="2" t="s">
        <v>126</v>
      </c>
      <c r="C138" s="4" t="s">
        <v>4109</v>
      </c>
    </row>
    <row r="139" spans="2:3" x14ac:dyDescent="0.3">
      <c r="B139" s="7" t="s">
        <v>129</v>
      </c>
      <c r="C139" s="9" t="s">
        <v>4110</v>
      </c>
    </row>
    <row r="140" spans="2:3" x14ac:dyDescent="0.3">
      <c r="B140" s="2" t="s">
        <v>130</v>
      </c>
      <c r="C140" s="4" t="s">
        <v>4110</v>
      </c>
    </row>
    <row r="141" spans="2:3" x14ac:dyDescent="0.3">
      <c r="B141" s="6" t="s">
        <v>133</v>
      </c>
      <c r="C141" s="8" t="s">
        <v>4111</v>
      </c>
    </row>
    <row r="142" spans="2:3" x14ac:dyDescent="0.3">
      <c r="B142" s="7" t="s">
        <v>134</v>
      </c>
      <c r="C142" s="9" t="s">
        <v>4112</v>
      </c>
    </row>
    <row r="143" spans="2:3" x14ac:dyDescent="0.3">
      <c r="B143" s="2" t="s">
        <v>135</v>
      </c>
      <c r="C143" s="4" t="s">
        <v>1894</v>
      </c>
    </row>
    <row r="144" spans="2:3" x14ac:dyDescent="0.3">
      <c r="B144" s="2" t="s">
        <v>138</v>
      </c>
      <c r="C144" s="4" t="s">
        <v>3998</v>
      </c>
    </row>
    <row r="145" spans="2:3" x14ac:dyDescent="0.3">
      <c r="B145" s="2" t="s">
        <v>139</v>
      </c>
      <c r="C145" s="4" t="s">
        <v>3999</v>
      </c>
    </row>
    <row r="146" spans="2:3" x14ac:dyDescent="0.3">
      <c r="B146" s="2" t="s">
        <v>140</v>
      </c>
      <c r="C146" s="4" t="s">
        <v>4113</v>
      </c>
    </row>
    <row r="147" spans="2:3" x14ac:dyDescent="0.3">
      <c r="B147" s="7" t="s">
        <v>143</v>
      </c>
      <c r="C147" s="9" t="s">
        <v>4114</v>
      </c>
    </row>
    <row r="148" spans="2:3" x14ac:dyDescent="0.3">
      <c r="B148" s="2" t="s">
        <v>144</v>
      </c>
      <c r="C148" s="4" t="s">
        <v>4115</v>
      </c>
    </row>
    <row r="149" spans="2:3" x14ac:dyDescent="0.3">
      <c r="B149" s="2" t="s">
        <v>146</v>
      </c>
      <c r="C149" s="4" t="s">
        <v>4116</v>
      </c>
    </row>
    <row r="150" spans="2:3" x14ac:dyDescent="0.3">
      <c r="B150" s="7" t="s">
        <v>152</v>
      </c>
      <c r="C150" s="9" t="s">
        <v>4004</v>
      </c>
    </row>
    <row r="151" spans="2:3" x14ac:dyDescent="0.3">
      <c r="B151" s="2" t="s">
        <v>158</v>
      </c>
      <c r="C151" s="4" t="s">
        <v>4005</v>
      </c>
    </row>
    <row r="152" spans="2:3" x14ac:dyDescent="0.3">
      <c r="B152" s="2" t="s">
        <v>160</v>
      </c>
      <c r="C152" s="4" t="s">
        <v>1871</v>
      </c>
    </row>
    <row r="153" spans="2:3" x14ac:dyDescent="0.3">
      <c r="B153" s="2" t="s">
        <v>161</v>
      </c>
      <c r="C153" s="4" t="s">
        <v>4006</v>
      </c>
    </row>
    <row r="154" spans="2:3" x14ac:dyDescent="0.3">
      <c r="B154" s="7" t="s">
        <v>162</v>
      </c>
      <c r="C154" s="9" t="s">
        <v>4007</v>
      </c>
    </row>
    <row r="155" spans="2:3" x14ac:dyDescent="0.3">
      <c r="B155" s="2" t="s">
        <v>163</v>
      </c>
      <c r="C155" s="4" t="s">
        <v>4008</v>
      </c>
    </row>
    <row r="156" spans="2:3" x14ac:dyDescent="0.3">
      <c r="B156" s="2" t="s">
        <v>165</v>
      </c>
      <c r="C156" s="4" t="s">
        <v>4009</v>
      </c>
    </row>
    <row r="157" spans="2:3" x14ac:dyDescent="0.3">
      <c r="B157" s="7" t="s">
        <v>170</v>
      </c>
      <c r="C157" s="9" t="s">
        <v>4117</v>
      </c>
    </row>
    <row r="158" spans="2:3" x14ac:dyDescent="0.3">
      <c r="B158" s="2" t="s">
        <v>171</v>
      </c>
      <c r="C158" s="4" t="s">
        <v>4117</v>
      </c>
    </row>
    <row r="159" spans="2:3" x14ac:dyDescent="0.3">
      <c r="B159" s="7" t="s">
        <v>172</v>
      </c>
      <c r="C159" s="9" t="s">
        <v>4011</v>
      </c>
    </row>
    <row r="160" spans="2:3" x14ac:dyDescent="0.3">
      <c r="B160" s="2" t="s">
        <v>173</v>
      </c>
      <c r="C160" s="4" t="s">
        <v>470</v>
      </c>
    </row>
    <row r="161" spans="2:3" x14ac:dyDescent="0.3">
      <c r="B161" s="2" t="s">
        <v>174</v>
      </c>
      <c r="C161" s="4" t="s">
        <v>4012</v>
      </c>
    </row>
    <row r="162" spans="2:3" x14ac:dyDescent="0.3">
      <c r="B162" s="2" t="s">
        <v>177</v>
      </c>
      <c r="C162" s="4">
        <v>780</v>
      </c>
    </row>
    <row r="163" spans="2:3" x14ac:dyDescent="0.3">
      <c r="B163" s="7" t="s">
        <v>178</v>
      </c>
      <c r="C163" s="9" t="s">
        <v>4118</v>
      </c>
    </row>
    <row r="164" spans="2:3" x14ac:dyDescent="0.3">
      <c r="B164" s="2" t="s">
        <v>179</v>
      </c>
      <c r="C164" s="4" t="s">
        <v>4014</v>
      </c>
    </row>
    <row r="165" spans="2:3" x14ac:dyDescent="0.3">
      <c r="B165" s="2" t="s">
        <v>180</v>
      </c>
      <c r="C165" s="4" t="s">
        <v>4015</v>
      </c>
    </row>
    <row r="166" spans="2:3" x14ac:dyDescent="0.3">
      <c r="B166" s="2" t="s">
        <v>181</v>
      </c>
      <c r="C166" s="4" t="s">
        <v>4016</v>
      </c>
    </row>
    <row r="167" spans="2:3" x14ac:dyDescent="0.3">
      <c r="B167" s="2" t="s">
        <v>182</v>
      </c>
      <c r="C167" s="4" t="s">
        <v>4119</v>
      </c>
    </row>
    <row r="168" spans="2:3" x14ac:dyDescent="0.3">
      <c r="B168" s="2" t="s">
        <v>184</v>
      </c>
      <c r="C168" s="4" t="s">
        <v>4120</v>
      </c>
    </row>
    <row r="169" spans="2:3" x14ac:dyDescent="0.3">
      <c r="B169" s="2" t="s">
        <v>185</v>
      </c>
      <c r="C169" s="4" t="s">
        <v>4019</v>
      </c>
    </row>
    <row r="170" spans="2:3" x14ac:dyDescent="0.3">
      <c r="B170" s="6" t="s">
        <v>187</v>
      </c>
      <c r="C170" s="8" t="s">
        <v>4121</v>
      </c>
    </row>
    <row r="171" spans="2:3" x14ac:dyDescent="0.3">
      <c r="B171" s="7" t="s">
        <v>188</v>
      </c>
      <c r="C171" s="9" t="s">
        <v>4122</v>
      </c>
    </row>
    <row r="172" spans="2:3" x14ac:dyDescent="0.3">
      <c r="B172" s="2" t="s">
        <v>189</v>
      </c>
      <c r="C172" s="4" t="s">
        <v>1709</v>
      </c>
    </row>
    <row r="173" spans="2:3" x14ac:dyDescent="0.3">
      <c r="B173" s="2" t="s">
        <v>191</v>
      </c>
      <c r="C173" s="4" t="s">
        <v>4123</v>
      </c>
    </row>
    <row r="174" spans="2:3" x14ac:dyDescent="0.3">
      <c r="B174" s="2" t="s">
        <v>192</v>
      </c>
      <c r="C174" s="4" t="s">
        <v>4124</v>
      </c>
    </row>
    <row r="175" spans="2:3" x14ac:dyDescent="0.3">
      <c r="B175" s="2" t="s">
        <v>193</v>
      </c>
      <c r="C175" s="4" t="s">
        <v>4025</v>
      </c>
    </row>
    <row r="176" spans="2:3" x14ac:dyDescent="0.3">
      <c r="B176" s="2" t="s">
        <v>194</v>
      </c>
      <c r="C176" s="4" t="s">
        <v>4026</v>
      </c>
    </row>
    <row r="177" spans="2:3" x14ac:dyDescent="0.3">
      <c r="B177" s="2" t="s">
        <v>195</v>
      </c>
      <c r="C177" s="4" t="s">
        <v>4125</v>
      </c>
    </row>
    <row r="178" spans="2:3" x14ac:dyDescent="0.3">
      <c r="B178" s="2" t="s">
        <v>196</v>
      </c>
      <c r="C178" s="4" t="s">
        <v>667</v>
      </c>
    </row>
    <row r="179" spans="2:3" x14ac:dyDescent="0.3">
      <c r="B179" s="7" t="s">
        <v>197</v>
      </c>
      <c r="C179" s="9" t="s">
        <v>4126</v>
      </c>
    </row>
    <row r="180" spans="2:3" x14ac:dyDescent="0.3">
      <c r="B180" s="2" t="s">
        <v>199</v>
      </c>
      <c r="C180" s="4" t="s">
        <v>4127</v>
      </c>
    </row>
    <row r="181" spans="2:3" x14ac:dyDescent="0.3">
      <c r="B181" s="2" t="s">
        <v>200</v>
      </c>
      <c r="C181" s="4" t="s">
        <v>4128</v>
      </c>
    </row>
    <row r="182" spans="2:3" x14ac:dyDescent="0.3">
      <c r="B182" s="2" t="s">
        <v>204</v>
      </c>
      <c r="C182" s="4" t="s">
        <v>4032</v>
      </c>
    </row>
    <row r="183" spans="2:3" x14ac:dyDescent="0.3">
      <c r="B183" s="7" t="s">
        <v>206</v>
      </c>
      <c r="C183" s="9" t="s">
        <v>4129</v>
      </c>
    </row>
    <row r="184" spans="2:3" x14ac:dyDescent="0.3">
      <c r="B184" s="2" t="s">
        <v>207</v>
      </c>
      <c r="C184" s="4" t="s">
        <v>4130</v>
      </c>
    </row>
    <row r="185" spans="2:3" x14ac:dyDescent="0.3">
      <c r="B185" s="2" t="s">
        <v>209</v>
      </c>
      <c r="C185" s="4" t="s">
        <v>966</v>
      </c>
    </row>
    <row r="186" spans="2:3" x14ac:dyDescent="0.3">
      <c r="B186" s="2" t="s">
        <v>212</v>
      </c>
      <c r="C186" s="4" t="s">
        <v>2088</v>
      </c>
    </row>
    <row r="187" spans="2:3" x14ac:dyDescent="0.3">
      <c r="B187" s="2" t="s">
        <v>214</v>
      </c>
      <c r="C187" s="4" t="s">
        <v>4131</v>
      </c>
    </row>
    <row r="188" spans="2:3" x14ac:dyDescent="0.3">
      <c r="B188" s="2" t="s">
        <v>215</v>
      </c>
      <c r="C188" s="4" t="s">
        <v>4132</v>
      </c>
    </row>
    <row r="189" spans="2:3" x14ac:dyDescent="0.3">
      <c r="B189" s="7" t="s">
        <v>216</v>
      </c>
      <c r="C189" s="9" t="s">
        <v>4133</v>
      </c>
    </row>
    <row r="190" spans="2:3" x14ac:dyDescent="0.3">
      <c r="B190" s="2" t="s">
        <v>217</v>
      </c>
      <c r="C190" s="4" t="s">
        <v>1861</v>
      </c>
    </row>
    <row r="191" spans="2:3" x14ac:dyDescent="0.3">
      <c r="B191" s="2" t="s">
        <v>220</v>
      </c>
      <c r="C191" s="4" t="s">
        <v>4134</v>
      </c>
    </row>
    <row r="192" spans="2:3" x14ac:dyDescent="0.3">
      <c r="B192" s="2" t="s">
        <v>222</v>
      </c>
      <c r="C192" s="4" t="s">
        <v>4042</v>
      </c>
    </row>
    <row r="193" spans="2:3" x14ac:dyDescent="0.3">
      <c r="B193" s="2" t="s">
        <v>223</v>
      </c>
      <c r="C193" s="4" t="s">
        <v>4043</v>
      </c>
    </row>
    <row r="194" spans="2:3" x14ac:dyDescent="0.3">
      <c r="B194" s="7" t="s">
        <v>224</v>
      </c>
      <c r="C194" s="9" t="s">
        <v>4135</v>
      </c>
    </row>
    <row r="195" spans="2:3" x14ac:dyDescent="0.3">
      <c r="B195" s="2" t="s">
        <v>227</v>
      </c>
      <c r="C195" s="4" t="s">
        <v>981</v>
      </c>
    </row>
    <row r="196" spans="2:3" x14ac:dyDescent="0.3">
      <c r="B196" s="2" t="s">
        <v>229</v>
      </c>
      <c r="C196" s="4" t="s">
        <v>1160</v>
      </c>
    </row>
    <row r="197" spans="2:3" x14ac:dyDescent="0.3">
      <c r="B197" s="2" t="s">
        <v>230</v>
      </c>
      <c r="C197" s="4" t="s">
        <v>4136</v>
      </c>
    </row>
    <row r="198" spans="2:3" x14ac:dyDescent="0.3">
      <c r="B198" s="2" t="s">
        <v>231</v>
      </c>
      <c r="C198" s="4" t="s">
        <v>4137</v>
      </c>
    </row>
    <row r="199" spans="2:3" x14ac:dyDescent="0.3">
      <c r="B199" s="2" t="s">
        <v>232</v>
      </c>
      <c r="C199" s="4" t="s">
        <v>626</v>
      </c>
    </row>
    <row r="200" spans="2:3" x14ac:dyDescent="0.3">
      <c r="B200" s="7" t="s">
        <v>233</v>
      </c>
      <c r="C200" s="9" t="s">
        <v>4049</v>
      </c>
    </row>
    <row r="201" spans="2:3" x14ac:dyDescent="0.3">
      <c r="B201" s="2" t="s">
        <v>234</v>
      </c>
      <c r="C201" s="4" t="s">
        <v>4050</v>
      </c>
    </row>
    <row r="202" spans="2:3" ht="26.4" x14ac:dyDescent="0.3">
      <c r="B202" s="2" t="s">
        <v>235</v>
      </c>
      <c r="C202" s="4" t="s">
        <v>2692</v>
      </c>
    </row>
    <row r="203" spans="2:3" x14ac:dyDescent="0.3">
      <c r="B203" s="7" t="s">
        <v>239</v>
      </c>
      <c r="C203" s="9" t="s">
        <v>4138</v>
      </c>
    </row>
    <row r="204" spans="2:3" x14ac:dyDescent="0.3">
      <c r="B204" s="2" t="s">
        <v>240</v>
      </c>
      <c r="C204" s="4" t="s">
        <v>699</v>
      </c>
    </row>
    <row r="205" spans="2:3" x14ac:dyDescent="0.3">
      <c r="B205" s="2" t="s">
        <v>241</v>
      </c>
      <c r="C205" s="4" t="s">
        <v>4042</v>
      </c>
    </row>
    <row r="206" spans="2:3" x14ac:dyDescent="0.3">
      <c r="B206" s="2" t="s">
        <v>242</v>
      </c>
      <c r="C206" s="4" t="s">
        <v>420</v>
      </c>
    </row>
    <row r="207" spans="2:3" x14ac:dyDescent="0.3">
      <c r="B207" s="7" t="s">
        <v>252</v>
      </c>
      <c r="C207" s="9" t="s">
        <v>4139</v>
      </c>
    </row>
    <row r="208" spans="2:3" x14ac:dyDescent="0.3">
      <c r="B208" s="2" t="s">
        <v>254</v>
      </c>
      <c r="C208" s="4" t="s">
        <v>4140</v>
      </c>
    </row>
    <row r="209" spans="2:3" x14ac:dyDescent="0.3">
      <c r="B209" s="2" t="s">
        <v>258</v>
      </c>
      <c r="C209" s="4" t="s">
        <v>4141</v>
      </c>
    </row>
    <row r="210" spans="2:3" x14ac:dyDescent="0.3">
      <c r="B210" s="6" t="s">
        <v>276</v>
      </c>
      <c r="C210" s="8" t="s">
        <v>751</v>
      </c>
    </row>
    <row r="211" spans="2:3" x14ac:dyDescent="0.3">
      <c r="B211" s="7" t="s">
        <v>277</v>
      </c>
      <c r="C211" s="9" t="s">
        <v>461</v>
      </c>
    </row>
    <row r="212" spans="2:3" x14ac:dyDescent="0.3">
      <c r="B212" s="2" t="s">
        <v>281</v>
      </c>
      <c r="C212" s="4" t="s">
        <v>2880</v>
      </c>
    </row>
    <row r="213" spans="2:3" x14ac:dyDescent="0.3">
      <c r="B213" s="2" t="s">
        <v>282</v>
      </c>
      <c r="C213" s="4" t="s">
        <v>2880</v>
      </c>
    </row>
    <row r="214" spans="2:3" x14ac:dyDescent="0.3">
      <c r="B214" s="7" t="s">
        <v>283</v>
      </c>
      <c r="C214" s="9" t="s">
        <v>2880</v>
      </c>
    </row>
    <row r="215" spans="2:3" x14ac:dyDescent="0.3">
      <c r="B215" s="2" t="s">
        <v>287</v>
      </c>
      <c r="C215" s="4" t="s">
        <v>2880</v>
      </c>
    </row>
    <row r="216" spans="2:3" x14ac:dyDescent="0.3">
      <c r="B216" s="7" t="s">
        <v>294</v>
      </c>
      <c r="C216" s="9" t="s">
        <v>2880</v>
      </c>
    </row>
    <row r="217" spans="2:3" x14ac:dyDescent="0.3">
      <c r="B217" s="2" t="s">
        <v>298</v>
      </c>
      <c r="C217" s="4" t="s">
        <v>2880</v>
      </c>
    </row>
    <row r="218" spans="2:3" x14ac:dyDescent="0.3">
      <c r="B218" s="3" t="s">
        <v>52</v>
      </c>
      <c r="C218" s="5" t="s">
        <v>3976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C6"/>
  <sheetViews>
    <sheetView showGridLines="0" workbookViewId="0"/>
    <sheetView workbookViewId="1"/>
  </sheetViews>
  <sheetFormatPr baseColWidth="10" defaultRowHeight="14.4" x14ac:dyDescent="0.3"/>
  <cols>
    <col min="2" max="2" width="120.6640625" customWidth="1"/>
    <col min="3" max="3" width="20.6640625" customWidth="1"/>
  </cols>
  <sheetData>
    <row r="2" spans="2:3" x14ac:dyDescent="0.3">
      <c r="B2" s="636" t="s">
        <v>4218</v>
      </c>
      <c r="C2" s="637"/>
    </row>
    <row r="3" spans="2:3" x14ac:dyDescent="0.3">
      <c r="B3" s="1" t="s">
        <v>2922</v>
      </c>
      <c r="C3" s="1" t="s">
        <v>53</v>
      </c>
    </row>
    <row r="4" spans="2:3" x14ac:dyDescent="0.3">
      <c r="B4" s="6" t="s">
        <v>3969</v>
      </c>
      <c r="C4" s="8" t="s">
        <v>3977</v>
      </c>
    </row>
    <row r="5" spans="2:3" x14ac:dyDescent="0.3">
      <c r="B5" s="2" t="s">
        <v>2923</v>
      </c>
      <c r="C5" s="4" t="s">
        <v>4142</v>
      </c>
    </row>
    <row r="6" spans="2:3" x14ac:dyDescent="0.3">
      <c r="B6" s="2" t="s">
        <v>2924</v>
      </c>
      <c r="C6" s="4" t="s">
        <v>4057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H8"/>
  <sheetViews>
    <sheetView showGridLines="0" workbookViewId="0"/>
    <sheetView workbookViewId="1"/>
  </sheetViews>
  <sheetFormatPr baseColWidth="10" defaultRowHeight="14.4" x14ac:dyDescent="0.3"/>
  <cols>
    <col min="2" max="2" width="54.44140625" customWidth="1"/>
    <col min="3" max="4" width="25.88671875" customWidth="1"/>
    <col min="5" max="5" width="27.5546875" customWidth="1"/>
    <col min="6" max="7" width="34.33203125" customWidth="1"/>
    <col min="8" max="8" width="36" customWidth="1"/>
  </cols>
  <sheetData>
    <row r="2" spans="2:8" x14ac:dyDescent="0.3">
      <c r="B2" s="636" t="s">
        <v>4219</v>
      </c>
      <c r="C2" s="637"/>
      <c r="D2" s="637"/>
      <c r="E2" s="637"/>
      <c r="F2" s="637"/>
      <c r="G2" s="637"/>
      <c r="H2" s="637"/>
    </row>
    <row r="3" spans="2:8" ht="39.6" x14ac:dyDescent="0.3">
      <c r="B3" s="1" t="s">
        <v>3969</v>
      </c>
      <c r="C3" s="1" t="s">
        <v>2923</v>
      </c>
      <c r="D3" s="1" t="s">
        <v>2924</v>
      </c>
      <c r="E3" s="1" t="s">
        <v>2925</v>
      </c>
      <c r="F3" s="1" t="s">
        <v>2963</v>
      </c>
      <c r="G3" s="1" t="s">
        <v>2964</v>
      </c>
      <c r="H3" s="1" t="s">
        <v>53</v>
      </c>
    </row>
    <row r="4" spans="2:8" ht="26.4" x14ac:dyDescent="0.3">
      <c r="B4" s="2" t="s">
        <v>3970</v>
      </c>
      <c r="C4" s="4" t="s">
        <v>4143</v>
      </c>
      <c r="D4" s="4" t="s">
        <v>4070</v>
      </c>
      <c r="E4" s="4">
        <v>0</v>
      </c>
      <c r="F4" s="4">
        <v>0</v>
      </c>
      <c r="G4" s="4">
        <v>0</v>
      </c>
      <c r="H4" s="10" t="s">
        <v>3974</v>
      </c>
    </row>
    <row r="5" spans="2:8" x14ac:dyDescent="0.3">
      <c r="B5" s="2" t="s">
        <v>3971</v>
      </c>
      <c r="C5" s="4">
        <v>0</v>
      </c>
      <c r="D5" s="4">
        <v>0</v>
      </c>
      <c r="E5" s="4">
        <v>0</v>
      </c>
      <c r="F5" s="4">
        <v>0</v>
      </c>
      <c r="G5" s="4">
        <v>0</v>
      </c>
      <c r="H5" s="10">
        <v>0</v>
      </c>
    </row>
    <row r="6" spans="2:8" ht="26.4" x14ac:dyDescent="0.3">
      <c r="B6" s="2" t="s">
        <v>3972</v>
      </c>
      <c r="C6" s="4" t="s">
        <v>4144</v>
      </c>
      <c r="D6" s="4" t="s">
        <v>4097</v>
      </c>
      <c r="E6" s="4">
        <v>0</v>
      </c>
      <c r="F6" s="4">
        <v>0</v>
      </c>
      <c r="G6" s="4">
        <v>0</v>
      </c>
      <c r="H6" s="10" t="s">
        <v>3975</v>
      </c>
    </row>
    <row r="7" spans="2:8" x14ac:dyDescent="0.3">
      <c r="B7" s="2" t="s">
        <v>3973</v>
      </c>
      <c r="C7" s="4" t="s">
        <v>4145</v>
      </c>
      <c r="D7" s="4" t="s">
        <v>751</v>
      </c>
      <c r="E7" s="4">
        <v>0</v>
      </c>
      <c r="F7" s="4">
        <v>0</v>
      </c>
      <c r="G7" s="4">
        <v>0</v>
      </c>
      <c r="H7" s="10" t="s">
        <v>3976</v>
      </c>
    </row>
    <row r="8" spans="2:8" x14ac:dyDescent="0.3">
      <c r="B8" s="3" t="s">
        <v>2928</v>
      </c>
      <c r="C8" s="5" t="s">
        <v>4142</v>
      </c>
      <c r="D8" s="5" t="s">
        <v>4057</v>
      </c>
      <c r="E8" s="5">
        <v>0</v>
      </c>
      <c r="F8" s="5">
        <v>0</v>
      </c>
      <c r="G8" s="5">
        <v>0</v>
      </c>
      <c r="H8" s="5" t="s">
        <v>3977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C5"/>
  <sheetViews>
    <sheetView showGridLines="0" workbookViewId="0"/>
    <sheetView workbookViewId="1"/>
  </sheetViews>
  <sheetFormatPr baseColWidth="10" defaultRowHeight="14.4" x14ac:dyDescent="0.3"/>
  <cols>
    <col min="2" max="2" width="90.6640625" customWidth="1"/>
    <col min="3" max="3" width="20.6640625" customWidth="1"/>
  </cols>
  <sheetData>
    <row r="2" spans="2:3" x14ac:dyDescent="0.3">
      <c r="B2" s="636" t="s">
        <v>4220</v>
      </c>
      <c r="C2" s="637"/>
    </row>
    <row r="3" spans="2:3" x14ac:dyDescent="0.3">
      <c r="B3" s="1" t="s">
        <v>2965</v>
      </c>
      <c r="C3" s="1" t="s">
        <v>53</v>
      </c>
    </row>
    <row r="4" spans="2:3" x14ac:dyDescent="0.3">
      <c r="B4" s="2" t="s">
        <v>2966</v>
      </c>
      <c r="C4" s="4" t="s">
        <v>3977</v>
      </c>
    </row>
    <row r="5" spans="2:3" x14ac:dyDescent="0.3">
      <c r="B5" s="3" t="s">
        <v>4146</v>
      </c>
      <c r="C5" s="5" t="s">
        <v>3977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E8"/>
  <sheetViews>
    <sheetView showGridLines="0" workbookViewId="0"/>
    <sheetView workbookViewId="1"/>
  </sheetViews>
  <sheetFormatPr baseColWidth="10" defaultRowHeight="14.4" x14ac:dyDescent="0.3"/>
  <cols>
    <col min="2" max="2" width="60.6640625" customWidth="1"/>
    <col min="3" max="5" width="20.6640625" customWidth="1"/>
  </cols>
  <sheetData>
    <row r="2" spans="2:5" x14ac:dyDescent="0.3">
      <c r="B2" s="636" t="s">
        <v>4221</v>
      </c>
      <c r="C2" s="637"/>
      <c r="D2" s="637"/>
      <c r="E2" s="637"/>
    </row>
    <row r="3" spans="2:5" x14ac:dyDescent="0.3">
      <c r="B3" s="1" t="s">
        <v>4147</v>
      </c>
      <c r="C3" s="1" t="s">
        <v>2966</v>
      </c>
      <c r="D3" s="1" t="s">
        <v>2967</v>
      </c>
      <c r="E3" s="1" t="s">
        <v>53</v>
      </c>
    </row>
    <row r="4" spans="2:5" ht="26.4" x14ac:dyDescent="0.3">
      <c r="B4" s="2" t="s">
        <v>3970</v>
      </c>
      <c r="C4" s="4" t="s">
        <v>3974</v>
      </c>
      <c r="D4" s="4">
        <v>0</v>
      </c>
      <c r="E4" s="10" t="s">
        <v>3974</v>
      </c>
    </row>
    <row r="5" spans="2:5" x14ac:dyDescent="0.3">
      <c r="B5" s="2" t="s">
        <v>3971</v>
      </c>
      <c r="C5" s="4">
        <v>0</v>
      </c>
      <c r="D5" s="4">
        <v>0</v>
      </c>
      <c r="E5" s="10">
        <v>0</v>
      </c>
    </row>
    <row r="6" spans="2:5" ht="26.4" x14ac:dyDescent="0.3">
      <c r="B6" s="2" t="s">
        <v>3972</v>
      </c>
      <c r="C6" s="4" t="s">
        <v>3975</v>
      </c>
      <c r="D6" s="4">
        <v>0</v>
      </c>
      <c r="E6" s="10" t="s">
        <v>3975</v>
      </c>
    </row>
    <row r="7" spans="2:5" x14ac:dyDescent="0.3">
      <c r="B7" s="2" t="s">
        <v>3973</v>
      </c>
      <c r="C7" s="4" t="s">
        <v>3976</v>
      </c>
      <c r="D7" s="4">
        <v>0</v>
      </c>
      <c r="E7" s="10" t="s">
        <v>3976</v>
      </c>
    </row>
    <row r="8" spans="2:5" x14ac:dyDescent="0.3">
      <c r="B8" s="3" t="s">
        <v>52</v>
      </c>
      <c r="C8" s="5" t="s">
        <v>3977</v>
      </c>
      <c r="D8" s="5">
        <v>0</v>
      </c>
      <c r="E8" s="5" t="s">
        <v>3977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4273"/>
  <sheetViews>
    <sheetView showGridLines="0" workbookViewId="0"/>
    <sheetView workbookViewId="1"/>
  </sheetViews>
  <sheetFormatPr baseColWidth="10" defaultRowHeight="14.4" x14ac:dyDescent="0.3"/>
  <cols>
    <col min="2" max="2" width="116.6640625" customWidth="1"/>
    <col min="3" max="3" width="15.6640625" customWidth="1"/>
  </cols>
  <sheetData>
    <row r="2" spans="2:3" x14ac:dyDescent="0.3">
      <c r="B2" s="636" t="s">
        <v>4197</v>
      </c>
      <c r="C2" s="637"/>
    </row>
    <row r="3" spans="2:3" x14ac:dyDescent="0.3">
      <c r="B3" s="3" t="s">
        <v>1</v>
      </c>
      <c r="C3" s="5" t="s">
        <v>53</v>
      </c>
    </row>
    <row r="4" spans="2:3" x14ac:dyDescent="0.3">
      <c r="B4" s="6" t="s">
        <v>106</v>
      </c>
      <c r="C4" s="8" t="s">
        <v>518</v>
      </c>
    </row>
    <row r="5" spans="2:3" x14ac:dyDescent="0.3">
      <c r="B5" s="7" t="s">
        <v>107</v>
      </c>
      <c r="C5" s="9" t="s">
        <v>519</v>
      </c>
    </row>
    <row r="6" spans="2:3" x14ac:dyDescent="0.3">
      <c r="B6" s="2" t="s">
        <v>108</v>
      </c>
      <c r="C6" s="4" t="s">
        <v>519</v>
      </c>
    </row>
    <row r="7" spans="2:3" x14ac:dyDescent="0.3">
      <c r="B7" s="7" t="s">
        <v>112</v>
      </c>
      <c r="C7" s="9" t="s">
        <v>520</v>
      </c>
    </row>
    <row r="8" spans="2:3" x14ac:dyDescent="0.3">
      <c r="B8" s="2" t="s">
        <v>114</v>
      </c>
      <c r="C8" s="4" t="s">
        <v>520</v>
      </c>
    </row>
    <row r="9" spans="2:3" x14ac:dyDescent="0.3">
      <c r="B9" s="7" t="s">
        <v>117</v>
      </c>
      <c r="C9" s="9" t="s">
        <v>521</v>
      </c>
    </row>
    <row r="10" spans="2:3" x14ac:dyDescent="0.3">
      <c r="B10" s="2" t="s">
        <v>118</v>
      </c>
      <c r="C10" s="4" t="s">
        <v>522</v>
      </c>
    </row>
    <row r="11" spans="2:3" x14ac:dyDescent="0.3">
      <c r="B11" s="2" t="s">
        <v>121</v>
      </c>
      <c r="C11" s="4" t="s">
        <v>523</v>
      </c>
    </row>
    <row r="12" spans="2:3" x14ac:dyDescent="0.3">
      <c r="B12" s="7" t="s">
        <v>122</v>
      </c>
      <c r="C12" s="9" t="s">
        <v>524</v>
      </c>
    </row>
    <row r="13" spans="2:3" x14ac:dyDescent="0.3">
      <c r="B13" s="2" t="s">
        <v>124</v>
      </c>
      <c r="C13" s="4" t="s">
        <v>525</v>
      </c>
    </row>
    <row r="14" spans="2:3" x14ac:dyDescent="0.3">
      <c r="B14" s="2" t="s">
        <v>126</v>
      </c>
      <c r="C14" s="4" t="s">
        <v>526</v>
      </c>
    </row>
    <row r="15" spans="2:3" x14ac:dyDescent="0.3">
      <c r="B15" s="7" t="s">
        <v>129</v>
      </c>
      <c r="C15" s="9" t="s">
        <v>527</v>
      </c>
    </row>
    <row r="16" spans="2:3" x14ac:dyDescent="0.3">
      <c r="B16" s="2" t="s">
        <v>130</v>
      </c>
      <c r="C16" s="4" t="s">
        <v>527</v>
      </c>
    </row>
    <row r="17" spans="2:3" x14ac:dyDescent="0.3">
      <c r="B17" s="6" t="s">
        <v>133</v>
      </c>
      <c r="C17" s="8" t="s">
        <v>528</v>
      </c>
    </row>
    <row r="18" spans="2:3" x14ac:dyDescent="0.3">
      <c r="B18" s="7" t="s">
        <v>134</v>
      </c>
      <c r="C18" s="9" t="s">
        <v>529</v>
      </c>
    </row>
    <row r="19" spans="2:3" x14ac:dyDescent="0.3">
      <c r="B19" s="2" t="s">
        <v>135</v>
      </c>
      <c r="C19" s="4" t="s">
        <v>530</v>
      </c>
    </row>
    <row r="20" spans="2:3" x14ac:dyDescent="0.3">
      <c r="B20" s="2" t="s">
        <v>136</v>
      </c>
      <c r="C20" s="4" t="s">
        <v>531</v>
      </c>
    </row>
    <row r="21" spans="2:3" x14ac:dyDescent="0.3">
      <c r="B21" s="2" t="s">
        <v>138</v>
      </c>
      <c r="C21" s="4" t="s">
        <v>531</v>
      </c>
    </row>
    <row r="22" spans="2:3" x14ac:dyDescent="0.3">
      <c r="B22" s="2" t="s">
        <v>139</v>
      </c>
      <c r="C22" s="4" t="s">
        <v>444</v>
      </c>
    </row>
    <row r="23" spans="2:3" x14ac:dyDescent="0.3">
      <c r="B23" s="2" t="s">
        <v>140</v>
      </c>
      <c r="C23" s="4" t="s">
        <v>457</v>
      </c>
    </row>
    <row r="24" spans="2:3" x14ac:dyDescent="0.3">
      <c r="B24" s="2" t="s">
        <v>142</v>
      </c>
      <c r="C24" s="4" t="s">
        <v>444</v>
      </c>
    </row>
    <row r="25" spans="2:3" x14ac:dyDescent="0.3">
      <c r="B25" s="7" t="s">
        <v>143</v>
      </c>
      <c r="C25" s="9" t="s">
        <v>532</v>
      </c>
    </row>
    <row r="26" spans="2:3" x14ac:dyDescent="0.3">
      <c r="B26" s="2" t="s">
        <v>144</v>
      </c>
      <c r="C26" s="4" t="s">
        <v>532</v>
      </c>
    </row>
    <row r="27" spans="2:3" x14ac:dyDescent="0.3">
      <c r="B27" s="7" t="s">
        <v>170</v>
      </c>
      <c r="C27" s="9" t="s">
        <v>533</v>
      </c>
    </row>
    <row r="28" spans="2:3" x14ac:dyDescent="0.3">
      <c r="B28" s="2" t="s">
        <v>171</v>
      </c>
      <c r="C28" s="4" t="s">
        <v>533</v>
      </c>
    </row>
    <row r="29" spans="2:3" x14ac:dyDescent="0.3">
      <c r="B29" s="7" t="s">
        <v>178</v>
      </c>
      <c r="C29" s="9" t="s">
        <v>534</v>
      </c>
    </row>
    <row r="30" spans="2:3" x14ac:dyDescent="0.3">
      <c r="B30" s="2" t="s">
        <v>184</v>
      </c>
      <c r="C30" s="4" t="s">
        <v>534</v>
      </c>
    </row>
    <row r="31" spans="2:3" x14ac:dyDescent="0.3">
      <c r="B31" s="6" t="s">
        <v>187</v>
      </c>
      <c r="C31" s="8" t="s">
        <v>535</v>
      </c>
    </row>
    <row r="32" spans="2:3" x14ac:dyDescent="0.3">
      <c r="B32" s="7" t="s">
        <v>188</v>
      </c>
      <c r="C32" s="9" t="s">
        <v>536</v>
      </c>
    </row>
    <row r="33" spans="2:3" x14ac:dyDescent="0.3">
      <c r="B33" s="2" t="s">
        <v>189</v>
      </c>
      <c r="C33" s="4" t="s">
        <v>537</v>
      </c>
    </row>
    <row r="34" spans="2:3" x14ac:dyDescent="0.3">
      <c r="B34" s="2" t="s">
        <v>191</v>
      </c>
      <c r="C34" s="4" t="s">
        <v>538</v>
      </c>
    </row>
    <row r="35" spans="2:3" x14ac:dyDescent="0.3">
      <c r="B35" s="2" t="s">
        <v>192</v>
      </c>
      <c r="C35" s="4" t="s">
        <v>539</v>
      </c>
    </row>
    <row r="36" spans="2:3" x14ac:dyDescent="0.3">
      <c r="B36" s="2" t="s">
        <v>196</v>
      </c>
      <c r="C36" s="4" t="s">
        <v>540</v>
      </c>
    </row>
    <row r="37" spans="2:3" x14ac:dyDescent="0.3">
      <c r="B37" s="7" t="s">
        <v>206</v>
      </c>
      <c r="C37" s="9" t="s">
        <v>541</v>
      </c>
    </row>
    <row r="38" spans="2:3" x14ac:dyDescent="0.3">
      <c r="B38" s="2" t="s">
        <v>207</v>
      </c>
      <c r="C38" s="4" t="s">
        <v>542</v>
      </c>
    </row>
    <row r="39" spans="2:3" x14ac:dyDescent="0.3">
      <c r="B39" s="2" t="s">
        <v>209</v>
      </c>
      <c r="C39" s="4" t="s">
        <v>543</v>
      </c>
    </row>
    <row r="40" spans="2:3" x14ac:dyDescent="0.3">
      <c r="B40" s="2" t="s">
        <v>214</v>
      </c>
      <c r="C40" s="4" t="s">
        <v>544</v>
      </c>
    </row>
    <row r="41" spans="2:3" x14ac:dyDescent="0.3">
      <c r="B41" s="7" t="s">
        <v>216</v>
      </c>
      <c r="C41" s="9" t="s">
        <v>545</v>
      </c>
    </row>
    <row r="42" spans="2:3" x14ac:dyDescent="0.3">
      <c r="B42" s="2" t="s">
        <v>220</v>
      </c>
      <c r="C42" s="4" t="s">
        <v>545</v>
      </c>
    </row>
    <row r="43" spans="2:3" x14ac:dyDescent="0.3">
      <c r="B43" s="7" t="s">
        <v>224</v>
      </c>
      <c r="C43" s="9" t="s">
        <v>546</v>
      </c>
    </row>
    <row r="44" spans="2:3" x14ac:dyDescent="0.3">
      <c r="B44" s="2" t="s">
        <v>227</v>
      </c>
      <c r="C44" s="4" t="s">
        <v>547</v>
      </c>
    </row>
    <row r="45" spans="2:3" x14ac:dyDescent="0.3">
      <c r="B45" s="2" t="s">
        <v>229</v>
      </c>
      <c r="C45" s="4" t="s">
        <v>420</v>
      </c>
    </row>
    <row r="46" spans="2:3" x14ac:dyDescent="0.3">
      <c r="B46" s="2" t="s">
        <v>231</v>
      </c>
      <c r="C46" s="4" t="s">
        <v>548</v>
      </c>
    </row>
    <row r="47" spans="2:3" x14ac:dyDescent="0.3">
      <c r="B47" s="7" t="s">
        <v>239</v>
      </c>
      <c r="C47" s="9" t="s">
        <v>549</v>
      </c>
    </row>
    <row r="48" spans="2:3" x14ac:dyDescent="0.3">
      <c r="B48" s="2" t="s">
        <v>245</v>
      </c>
      <c r="C48" s="4" t="s">
        <v>549</v>
      </c>
    </row>
    <row r="49" spans="2:3" x14ac:dyDescent="0.3">
      <c r="B49" s="6" t="s">
        <v>260</v>
      </c>
      <c r="C49" s="8" t="s">
        <v>550</v>
      </c>
    </row>
    <row r="50" spans="2:3" x14ac:dyDescent="0.3">
      <c r="B50" s="7" t="s">
        <v>266</v>
      </c>
      <c r="C50" s="9" t="s">
        <v>550</v>
      </c>
    </row>
    <row r="51" spans="2:3" x14ac:dyDescent="0.3">
      <c r="B51" s="2" t="s">
        <v>267</v>
      </c>
      <c r="C51" s="4" t="s">
        <v>550</v>
      </c>
    </row>
    <row r="52" spans="2:3" x14ac:dyDescent="0.3">
      <c r="B52" s="3" t="s">
        <v>52</v>
      </c>
      <c r="C52" s="5" t="s">
        <v>54</v>
      </c>
    </row>
    <row r="53" spans="2:3" x14ac:dyDescent="0.3">
      <c r="B53" s="2" t="s">
        <v>517</v>
      </c>
      <c r="C53" s="4" t="s">
        <v>517</v>
      </c>
    </row>
    <row r="54" spans="2:3" x14ac:dyDescent="0.3">
      <c r="B54" s="2" t="s">
        <v>517</v>
      </c>
      <c r="C54" s="4" t="s">
        <v>517</v>
      </c>
    </row>
    <row r="55" spans="2:3" x14ac:dyDescent="0.3">
      <c r="B55" s="2" t="s">
        <v>517</v>
      </c>
      <c r="C55" s="4" t="s">
        <v>517</v>
      </c>
    </row>
    <row r="56" spans="2:3" x14ac:dyDescent="0.3">
      <c r="B56" s="3" t="s">
        <v>2</v>
      </c>
      <c r="C56" s="5" t="s">
        <v>53</v>
      </c>
    </row>
    <row r="57" spans="2:3" x14ac:dyDescent="0.3">
      <c r="B57" s="6" t="s">
        <v>106</v>
      </c>
      <c r="C57" s="8" t="s">
        <v>551</v>
      </c>
    </row>
    <row r="58" spans="2:3" x14ac:dyDescent="0.3">
      <c r="B58" s="7" t="s">
        <v>107</v>
      </c>
      <c r="C58" s="9" t="s">
        <v>552</v>
      </c>
    </row>
    <row r="59" spans="2:3" x14ac:dyDescent="0.3">
      <c r="B59" s="2" t="s">
        <v>108</v>
      </c>
      <c r="C59" s="4" t="s">
        <v>552</v>
      </c>
    </row>
    <row r="60" spans="2:3" x14ac:dyDescent="0.3">
      <c r="B60" s="7" t="s">
        <v>112</v>
      </c>
      <c r="C60" s="9" t="s">
        <v>553</v>
      </c>
    </row>
    <row r="61" spans="2:3" x14ac:dyDescent="0.3">
      <c r="B61" s="2" t="s">
        <v>113</v>
      </c>
      <c r="C61" s="4" t="s">
        <v>554</v>
      </c>
    </row>
    <row r="62" spans="2:3" x14ac:dyDescent="0.3">
      <c r="B62" s="2" t="s">
        <v>114</v>
      </c>
      <c r="C62" s="4" t="s">
        <v>555</v>
      </c>
    </row>
    <row r="63" spans="2:3" x14ac:dyDescent="0.3">
      <c r="B63" s="7" t="s">
        <v>117</v>
      </c>
      <c r="C63" s="9" t="s">
        <v>556</v>
      </c>
    </row>
    <row r="64" spans="2:3" x14ac:dyDescent="0.3">
      <c r="B64" s="2" t="s">
        <v>118</v>
      </c>
      <c r="C64" s="4" t="s">
        <v>557</v>
      </c>
    </row>
    <row r="65" spans="2:3" x14ac:dyDescent="0.3">
      <c r="B65" s="2" t="s">
        <v>121</v>
      </c>
      <c r="C65" s="4" t="s">
        <v>558</v>
      </c>
    </row>
    <row r="66" spans="2:3" x14ac:dyDescent="0.3">
      <c r="B66" s="7" t="s">
        <v>122</v>
      </c>
      <c r="C66" s="9" t="s">
        <v>559</v>
      </c>
    </row>
    <row r="67" spans="2:3" x14ac:dyDescent="0.3">
      <c r="B67" s="2" t="s">
        <v>126</v>
      </c>
      <c r="C67" s="4" t="s">
        <v>559</v>
      </c>
    </row>
    <row r="68" spans="2:3" x14ac:dyDescent="0.3">
      <c r="B68" s="7" t="s">
        <v>131</v>
      </c>
      <c r="C68" s="9" t="s">
        <v>560</v>
      </c>
    </row>
    <row r="69" spans="2:3" x14ac:dyDescent="0.3">
      <c r="B69" s="2" t="s">
        <v>132</v>
      </c>
      <c r="C69" s="4" t="s">
        <v>560</v>
      </c>
    </row>
    <row r="70" spans="2:3" x14ac:dyDescent="0.3">
      <c r="B70" s="6" t="s">
        <v>133</v>
      </c>
      <c r="C70" s="8" t="s">
        <v>561</v>
      </c>
    </row>
    <row r="71" spans="2:3" x14ac:dyDescent="0.3">
      <c r="B71" s="7" t="s">
        <v>134</v>
      </c>
      <c r="C71" s="9" t="s">
        <v>562</v>
      </c>
    </row>
    <row r="72" spans="2:3" x14ac:dyDescent="0.3">
      <c r="B72" s="2" t="s">
        <v>135</v>
      </c>
      <c r="C72" s="4" t="s">
        <v>563</v>
      </c>
    </row>
    <row r="73" spans="2:3" x14ac:dyDescent="0.3">
      <c r="B73" s="2" t="s">
        <v>138</v>
      </c>
      <c r="C73" s="4" t="s">
        <v>564</v>
      </c>
    </row>
    <row r="74" spans="2:3" x14ac:dyDescent="0.3">
      <c r="B74" s="2" t="s">
        <v>140</v>
      </c>
      <c r="C74" s="4" t="s">
        <v>357</v>
      </c>
    </row>
    <row r="75" spans="2:3" x14ac:dyDescent="0.3">
      <c r="B75" s="7" t="s">
        <v>143</v>
      </c>
      <c r="C75" s="9" t="s">
        <v>565</v>
      </c>
    </row>
    <row r="76" spans="2:3" x14ac:dyDescent="0.3">
      <c r="B76" s="2" t="s">
        <v>144</v>
      </c>
      <c r="C76" s="4" t="s">
        <v>566</v>
      </c>
    </row>
    <row r="77" spans="2:3" x14ac:dyDescent="0.3">
      <c r="B77" s="2" t="s">
        <v>146</v>
      </c>
      <c r="C77" s="4" t="s">
        <v>567</v>
      </c>
    </row>
    <row r="78" spans="2:3" x14ac:dyDescent="0.3">
      <c r="B78" s="7" t="s">
        <v>152</v>
      </c>
      <c r="C78" s="9" t="s">
        <v>568</v>
      </c>
    </row>
    <row r="79" spans="2:3" x14ac:dyDescent="0.3">
      <c r="B79" s="2" t="s">
        <v>158</v>
      </c>
      <c r="C79" s="4">
        <v>440</v>
      </c>
    </row>
    <row r="80" spans="2:3" x14ac:dyDescent="0.3">
      <c r="B80" s="2" t="s">
        <v>160</v>
      </c>
      <c r="C80" s="4" t="s">
        <v>569</v>
      </c>
    </row>
    <row r="81" spans="2:3" x14ac:dyDescent="0.3">
      <c r="B81" s="7" t="s">
        <v>162</v>
      </c>
      <c r="C81" s="9">
        <v>258</v>
      </c>
    </row>
    <row r="82" spans="2:3" x14ac:dyDescent="0.3">
      <c r="B82" s="2" t="s">
        <v>164</v>
      </c>
      <c r="C82" s="4">
        <v>258</v>
      </c>
    </row>
    <row r="83" spans="2:3" x14ac:dyDescent="0.3">
      <c r="B83" s="7" t="s">
        <v>170</v>
      </c>
      <c r="C83" s="9" t="s">
        <v>506</v>
      </c>
    </row>
    <row r="84" spans="2:3" x14ac:dyDescent="0.3">
      <c r="B84" s="2" t="s">
        <v>171</v>
      </c>
      <c r="C84" s="4" t="s">
        <v>506</v>
      </c>
    </row>
    <row r="85" spans="2:3" x14ac:dyDescent="0.3">
      <c r="B85" s="7" t="s">
        <v>172</v>
      </c>
      <c r="C85" s="9">
        <v>849</v>
      </c>
    </row>
    <row r="86" spans="2:3" x14ac:dyDescent="0.3">
      <c r="B86" s="2" t="s">
        <v>173</v>
      </c>
      <c r="C86" s="4">
        <v>849</v>
      </c>
    </row>
    <row r="87" spans="2:3" x14ac:dyDescent="0.3">
      <c r="B87" s="7" t="s">
        <v>178</v>
      </c>
      <c r="C87" s="9" t="s">
        <v>570</v>
      </c>
    </row>
    <row r="88" spans="2:3" x14ac:dyDescent="0.3">
      <c r="B88" s="2" t="s">
        <v>179</v>
      </c>
      <c r="C88" s="4" t="s">
        <v>571</v>
      </c>
    </row>
    <row r="89" spans="2:3" x14ac:dyDescent="0.3">
      <c r="B89" s="2" t="s">
        <v>180</v>
      </c>
      <c r="C89" s="4">
        <v>260</v>
      </c>
    </row>
    <row r="90" spans="2:3" x14ac:dyDescent="0.3">
      <c r="B90" s="2" t="s">
        <v>182</v>
      </c>
      <c r="C90" s="4" t="s">
        <v>572</v>
      </c>
    </row>
    <row r="91" spans="2:3" x14ac:dyDescent="0.3">
      <c r="B91" s="2" t="s">
        <v>184</v>
      </c>
      <c r="C91" s="4" t="s">
        <v>573</v>
      </c>
    </row>
    <row r="92" spans="2:3" x14ac:dyDescent="0.3">
      <c r="B92" s="2" t="s">
        <v>185</v>
      </c>
      <c r="C92" s="4">
        <v>696</v>
      </c>
    </row>
    <row r="93" spans="2:3" x14ac:dyDescent="0.3">
      <c r="B93" s="2" t="s">
        <v>186</v>
      </c>
      <c r="C93" s="4" t="s">
        <v>574</v>
      </c>
    </row>
    <row r="94" spans="2:3" x14ac:dyDescent="0.3">
      <c r="B94" s="6" t="s">
        <v>187</v>
      </c>
      <c r="C94" s="8" t="s">
        <v>575</v>
      </c>
    </row>
    <row r="95" spans="2:3" x14ac:dyDescent="0.3">
      <c r="B95" s="7" t="s">
        <v>188</v>
      </c>
      <c r="C95" s="9" t="s">
        <v>576</v>
      </c>
    </row>
    <row r="96" spans="2:3" x14ac:dyDescent="0.3">
      <c r="B96" s="2" t="s">
        <v>189</v>
      </c>
      <c r="C96" s="4" t="s">
        <v>459</v>
      </c>
    </row>
    <row r="97" spans="2:3" x14ac:dyDescent="0.3">
      <c r="B97" s="2" t="s">
        <v>191</v>
      </c>
      <c r="C97" s="4" t="s">
        <v>577</v>
      </c>
    </row>
    <row r="98" spans="2:3" x14ac:dyDescent="0.3">
      <c r="B98" s="2" t="s">
        <v>192</v>
      </c>
      <c r="C98" s="4" t="s">
        <v>578</v>
      </c>
    </row>
    <row r="99" spans="2:3" x14ac:dyDescent="0.3">
      <c r="B99" s="2" t="s">
        <v>195</v>
      </c>
      <c r="C99" s="4" t="s">
        <v>539</v>
      </c>
    </row>
    <row r="100" spans="2:3" x14ac:dyDescent="0.3">
      <c r="B100" s="2" t="s">
        <v>196</v>
      </c>
      <c r="C100" s="4" t="s">
        <v>420</v>
      </c>
    </row>
    <row r="101" spans="2:3" x14ac:dyDescent="0.3">
      <c r="B101" s="7" t="s">
        <v>197</v>
      </c>
      <c r="C101" s="9" t="s">
        <v>579</v>
      </c>
    </row>
    <row r="102" spans="2:3" x14ac:dyDescent="0.3">
      <c r="B102" s="2" t="s">
        <v>199</v>
      </c>
      <c r="C102" s="4" t="s">
        <v>580</v>
      </c>
    </row>
    <row r="103" spans="2:3" x14ac:dyDescent="0.3">
      <c r="B103" s="2" t="s">
        <v>202</v>
      </c>
      <c r="C103" s="4" t="s">
        <v>581</v>
      </c>
    </row>
    <row r="104" spans="2:3" x14ac:dyDescent="0.3">
      <c r="B104" s="2" t="s">
        <v>204</v>
      </c>
      <c r="C104" s="4" t="s">
        <v>582</v>
      </c>
    </row>
    <row r="105" spans="2:3" x14ac:dyDescent="0.3">
      <c r="B105" s="7" t="s">
        <v>206</v>
      </c>
      <c r="C105" s="9" t="s">
        <v>583</v>
      </c>
    </row>
    <row r="106" spans="2:3" x14ac:dyDescent="0.3">
      <c r="B106" s="2" t="s">
        <v>207</v>
      </c>
      <c r="C106" s="4" t="s">
        <v>584</v>
      </c>
    </row>
    <row r="107" spans="2:3" x14ac:dyDescent="0.3">
      <c r="B107" s="2" t="s">
        <v>209</v>
      </c>
      <c r="C107" s="4" t="s">
        <v>585</v>
      </c>
    </row>
    <row r="108" spans="2:3" x14ac:dyDescent="0.3">
      <c r="B108" s="2" t="s">
        <v>210</v>
      </c>
      <c r="C108" s="4" t="s">
        <v>586</v>
      </c>
    </row>
    <row r="109" spans="2:3" x14ac:dyDescent="0.3">
      <c r="B109" s="2" t="s">
        <v>212</v>
      </c>
      <c r="C109" s="4" t="s">
        <v>587</v>
      </c>
    </row>
    <row r="110" spans="2:3" x14ac:dyDescent="0.3">
      <c r="B110" s="2" t="s">
        <v>214</v>
      </c>
      <c r="C110" s="4" t="s">
        <v>588</v>
      </c>
    </row>
    <row r="111" spans="2:3" x14ac:dyDescent="0.3">
      <c r="B111" s="2" t="s">
        <v>215</v>
      </c>
      <c r="C111" s="4" t="s">
        <v>589</v>
      </c>
    </row>
    <row r="112" spans="2:3" x14ac:dyDescent="0.3">
      <c r="B112" s="7" t="s">
        <v>216</v>
      </c>
      <c r="C112" s="9" t="s">
        <v>590</v>
      </c>
    </row>
    <row r="113" spans="2:3" x14ac:dyDescent="0.3">
      <c r="B113" s="2" t="s">
        <v>217</v>
      </c>
      <c r="C113" s="4" t="s">
        <v>591</v>
      </c>
    </row>
    <row r="114" spans="2:3" x14ac:dyDescent="0.3">
      <c r="B114" s="2" t="s">
        <v>220</v>
      </c>
      <c r="C114" s="4" t="s">
        <v>592</v>
      </c>
    </row>
    <row r="115" spans="2:3" x14ac:dyDescent="0.3">
      <c r="B115" s="7" t="s">
        <v>224</v>
      </c>
      <c r="C115" s="9" t="s">
        <v>593</v>
      </c>
    </row>
    <row r="116" spans="2:3" x14ac:dyDescent="0.3">
      <c r="B116" s="2" t="s">
        <v>225</v>
      </c>
      <c r="C116" s="4" t="s">
        <v>594</v>
      </c>
    </row>
    <row r="117" spans="2:3" ht="26.4" x14ac:dyDescent="0.3">
      <c r="B117" s="2" t="s">
        <v>226</v>
      </c>
      <c r="C117" s="4" t="s">
        <v>496</v>
      </c>
    </row>
    <row r="118" spans="2:3" x14ac:dyDescent="0.3">
      <c r="B118" s="2" t="s">
        <v>227</v>
      </c>
      <c r="C118" s="4" t="s">
        <v>595</v>
      </c>
    </row>
    <row r="119" spans="2:3" x14ac:dyDescent="0.3">
      <c r="B119" s="2" t="s">
        <v>229</v>
      </c>
      <c r="C119" s="4" t="s">
        <v>489</v>
      </c>
    </row>
    <row r="120" spans="2:3" x14ac:dyDescent="0.3">
      <c r="B120" s="2" t="s">
        <v>230</v>
      </c>
      <c r="C120" s="4" t="s">
        <v>596</v>
      </c>
    </row>
    <row r="121" spans="2:3" x14ac:dyDescent="0.3">
      <c r="B121" s="2" t="s">
        <v>231</v>
      </c>
      <c r="C121" s="4" t="s">
        <v>578</v>
      </c>
    </row>
    <row r="122" spans="2:3" x14ac:dyDescent="0.3">
      <c r="B122" s="2" t="s">
        <v>232</v>
      </c>
      <c r="C122" s="4" t="s">
        <v>420</v>
      </c>
    </row>
    <row r="123" spans="2:3" x14ac:dyDescent="0.3">
      <c r="B123" s="7" t="s">
        <v>233</v>
      </c>
      <c r="C123" s="9" t="s">
        <v>530</v>
      </c>
    </row>
    <row r="124" spans="2:3" ht="26.4" x14ac:dyDescent="0.3">
      <c r="B124" s="2" t="s">
        <v>234</v>
      </c>
      <c r="C124" s="4" t="s">
        <v>530</v>
      </c>
    </row>
    <row r="125" spans="2:3" x14ac:dyDescent="0.3">
      <c r="B125" s="7" t="s">
        <v>239</v>
      </c>
      <c r="C125" s="9" t="s">
        <v>597</v>
      </c>
    </row>
    <row r="126" spans="2:3" x14ac:dyDescent="0.3">
      <c r="B126" s="2" t="s">
        <v>240</v>
      </c>
      <c r="C126" s="4" t="s">
        <v>598</v>
      </c>
    </row>
    <row r="127" spans="2:3" x14ac:dyDescent="0.3">
      <c r="B127" s="2" t="s">
        <v>241</v>
      </c>
      <c r="C127" s="4" t="s">
        <v>599</v>
      </c>
    </row>
    <row r="128" spans="2:3" x14ac:dyDescent="0.3">
      <c r="B128" s="2" t="s">
        <v>242</v>
      </c>
      <c r="C128" s="4" t="s">
        <v>600</v>
      </c>
    </row>
    <row r="129" spans="2:3" x14ac:dyDescent="0.3">
      <c r="B129" s="7" t="s">
        <v>246</v>
      </c>
      <c r="C129" s="9" t="s">
        <v>601</v>
      </c>
    </row>
    <row r="130" spans="2:3" x14ac:dyDescent="0.3">
      <c r="B130" s="2" t="s">
        <v>247</v>
      </c>
      <c r="C130" s="4" t="s">
        <v>602</v>
      </c>
    </row>
    <row r="131" spans="2:3" x14ac:dyDescent="0.3">
      <c r="B131" s="2" t="s">
        <v>248</v>
      </c>
      <c r="C131" s="4" t="s">
        <v>603</v>
      </c>
    </row>
    <row r="132" spans="2:3" x14ac:dyDescent="0.3">
      <c r="B132" s="2" t="s">
        <v>249</v>
      </c>
      <c r="C132" s="4" t="s">
        <v>604</v>
      </c>
    </row>
    <row r="133" spans="2:3" x14ac:dyDescent="0.3">
      <c r="B133" s="7" t="s">
        <v>252</v>
      </c>
      <c r="C133" s="9" t="s">
        <v>605</v>
      </c>
    </row>
    <row r="134" spans="2:3" x14ac:dyDescent="0.3">
      <c r="B134" s="2" t="s">
        <v>256</v>
      </c>
      <c r="C134" s="4" t="s">
        <v>606</v>
      </c>
    </row>
    <row r="135" spans="2:3" x14ac:dyDescent="0.3">
      <c r="B135" s="2" t="s">
        <v>258</v>
      </c>
      <c r="C135" s="4" t="s">
        <v>607</v>
      </c>
    </row>
    <row r="136" spans="2:3" x14ac:dyDescent="0.3">
      <c r="B136" s="6" t="s">
        <v>276</v>
      </c>
      <c r="C136" s="8" t="s">
        <v>608</v>
      </c>
    </row>
    <row r="137" spans="2:3" x14ac:dyDescent="0.3">
      <c r="B137" s="7" t="s">
        <v>277</v>
      </c>
      <c r="C137" s="9" t="s">
        <v>609</v>
      </c>
    </row>
    <row r="138" spans="2:3" x14ac:dyDescent="0.3">
      <c r="B138" s="2" t="s">
        <v>278</v>
      </c>
      <c r="C138" s="4" t="s">
        <v>610</v>
      </c>
    </row>
    <row r="139" spans="2:3" x14ac:dyDescent="0.3">
      <c r="B139" s="2" t="s">
        <v>279</v>
      </c>
      <c r="C139" s="4" t="s">
        <v>611</v>
      </c>
    </row>
    <row r="140" spans="2:3" x14ac:dyDescent="0.3">
      <c r="B140" s="2" t="s">
        <v>281</v>
      </c>
      <c r="C140" s="4" t="s">
        <v>612</v>
      </c>
    </row>
    <row r="141" spans="2:3" x14ac:dyDescent="0.3">
      <c r="B141" s="2" t="s">
        <v>282</v>
      </c>
      <c r="C141" s="4" t="s">
        <v>613</v>
      </c>
    </row>
    <row r="142" spans="2:3" x14ac:dyDescent="0.3">
      <c r="B142" s="7" t="s">
        <v>294</v>
      </c>
      <c r="C142" s="9" t="s">
        <v>612</v>
      </c>
    </row>
    <row r="143" spans="2:3" x14ac:dyDescent="0.3">
      <c r="B143" s="2" t="s">
        <v>297</v>
      </c>
      <c r="C143" s="4" t="s">
        <v>612</v>
      </c>
    </row>
    <row r="144" spans="2:3" x14ac:dyDescent="0.3">
      <c r="B144" s="7" t="s">
        <v>304</v>
      </c>
      <c r="C144" s="9" t="s">
        <v>357</v>
      </c>
    </row>
    <row r="145" spans="2:3" x14ac:dyDescent="0.3">
      <c r="B145" s="2" t="s">
        <v>306</v>
      </c>
      <c r="C145" s="4" t="s">
        <v>357</v>
      </c>
    </row>
    <row r="146" spans="2:3" x14ac:dyDescent="0.3">
      <c r="B146" s="6" t="s">
        <v>307</v>
      </c>
      <c r="C146" s="8" t="s">
        <v>614</v>
      </c>
    </row>
    <row r="147" spans="2:3" x14ac:dyDescent="0.3">
      <c r="B147" s="7" t="s">
        <v>308</v>
      </c>
      <c r="C147" s="9" t="s">
        <v>614</v>
      </c>
    </row>
    <row r="148" spans="2:3" ht="26.4" x14ac:dyDescent="0.3">
      <c r="B148" s="2" t="s">
        <v>311</v>
      </c>
      <c r="C148" s="4" t="s">
        <v>614</v>
      </c>
    </row>
    <row r="149" spans="2:3" x14ac:dyDescent="0.3">
      <c r="B149" s="3" t="s">
        <v>52</v>
      </c>
      <c r="C149" s="5" t="s">
        <v>55</v>
      </c>
    </row>
    <row r="150" spans="2:3" x14ac:dyDescent="0.3">
      <c r="B150" s="2" t="s">
        <v>517</v>
      </c>
      <c r="C150" s="4" t="s">
        <v>517</v>
      </c>
    </row>
    <row r="151" spans="2:3" x14ac:dyDescent="0.3">
      <c r="B151" s="2" t="s">
        <v>517</v>
      </c>
      <c r="C151" s="4" t="s">
        <v>517</v>
      </c>
    </row>
    <row r="152" spans="2:3" x14ac:dyDescent="0.3">
      <c r="B152" s="2" t="s">
        <v>517</v>
      </c>
      <c r="C152" s="4" t="s">
        <v>517</v>
      </c>
    </row>
    <row r="153" spans="2:3" x14ac:dyDescent="0.3">
      <c r="B153" s="3" t="s">
        <v>3</v>
      </c>
      <c r="C153" s="5" t="s">
        <v>53</v>
      </c>
    </row>
    <row r="154" spans="2:3" x14ac:dyDescent="0.3">
      <c r="B154" s="6" t="s">
        <v>106</v>
      </c>
      <c r="C154" s="8" t="s">
        <v>615</v>
      </c>
    </row>
    <row r="155" spans="2:3" x14ac:dyDescent="0.3">
      <c r="B155" s="7" t="s">
        <v>107</v>
      </c>
      <c r="C155" s="9" t="s">
        <v>616</v>
      </c>
    </row>
    <row r="156" spans="2:3" x14ac:dyDescent="0.3">
      <c r="B156" s="2" t="s">
        <v>108</v>
      </c>
      <c r="C156" s="4" t="s">
        <v>616</v>
      </c>
    </row>
    <row r="157" spans="2:3" x14ac:dyDescent="0.3">
      <c r="B157" s="7" t="s">
        <v>112</v>
      </c>
      <c r="C157" s="9" t="s">
        <v>617</v>
      </c>
    </row>
    <row r="158" spans="2:3" x14ac:dyDescent="0.3">
      <c r="B158" s="2" t="s">
        <v>114</v>
      </c>
      <c r="C158" s="4" t="s">
        <v>617</v>
      </c>
    </row>
    <row r="159" spans="2:3" x14ac:dyDescent="0.3">
      <c r="B159" s="7" t="s">
        <v>117</v>
      </c>
      <c r="C159" s="9" t="s">
        <v>618</v>
      </c>
    </row>
    <row r="160" spans="2:3" x14ac:dyDescent="0.3">
      <c r="B160" s="2" t="s">
        <v>118</v>
      </c>
      <c r="C160" s="4" t="s">
        <v>619</v>
      </c>
    </row>
    <row r="161" spans="2:3" x14ac:dyDescent="0.3">
      <c r="B161" s="2" t="s">
        <v>121</v>
      </c>
      <c r="C161" s="4" t="s">
        <v>620</v>
      </c>
    </row>
    <row r="162" spans="2:3" x14ac:dyDescent="0.3">
      <c r="B162" s="7" t="s">
        <v>122</v>
      </c>
      <c r="C162" s="9" t="s">
        <v>621</v>
      </c>
    </row>
    <row r="163" spans="2:3" x14ac:dyDescent="0.3">
      <c r="B163" s="2" t="s">
        <v>126</v>
      </c>
      <c r="C163" s="4" t="s">
        <v>621</v>
      </c>
    </row>
    <row r="164" spans="2:3" x14ac:dyDescent="0.3">
      <c r="B164" s="7" t="s">
        <v>129</v>
      </c>
      <c r="C164" s="9" t="s">
        <v>622</v>
      </c>
    </row>
    <row r="165" spans="2:3" x14ac:dyDescent="0.3">
      <c r="B165" s="2" t="s">
        <v>130</v>
      </c>
      <c r="C165" s="4" t="s">
        <v>622</v>
      </c>
    </row>
    <row r="166" spans="2:3" x14ac:dyDescent="0.3">
      <c r="B166" s="6" t="s">
        <v>133</v>
      </c>
      <c r="C166" s="8" t="s">
        <v>623</v>
      </c>
    </row>
    <row r="167" spans="2:3" x14ac:dyDescent="0.3">
      <c r="B167" s="7" t="s">
        <v>134</v>
      </c>
      <c r="C167" s="9" t="s">
        <v>624</v>
      </c>
    </row>
    <row r="168" spans="2:3" x14ac:dyDescent="0.3">
      <c r="B168" s="2" t="s">
        <v>135</v>
      </c>
      <c r="C168" s="4" t="s">
        <v>578</v>
      </c>
    </row>
    <row r="169" spans="2:3" x14ac:dyDescent="0.3">
      <c r="B169" s="2" t="s">
        <v>138</v>
      </c>
      <c r="C169" s="4" t="s">
        <v>625</v>
      </c>
    </row>
    <row r="170" spans="2:3" x14ac:dyDescent="0.3">
      <c r="B170" s="2" t="s">
        <v>140</v>
      </c>
      <c r="C170" s="4" t="s">
        <v>626</v>
      </c>
    </row>
    <row r="171" spans="2:3" x14ac:dyDescent="0.3">
      <c r="B171" s="7" t="s">
        <v>143</v>
      </c>
      <c r="C171" s="9" t="s">
        <v>627</v>
      </c>
    </row>
    <row r="172" spans="2:3" x14ac:dyDescent="0.3">
      <c r="B172" s="2" t="s">
        <v>144</v>
      </c>
      <c r="C172" s="4" t="s">
        <v>627</v>
      </c>
    </row>
    <row r="173" spans="2:3" x14ac:dyDescent="0.3">
      <c r="B173" s="7" t="s">
        <v>170</v>
      </c>
      <c r="C173" s="9" t="s">
        <v>628</v>
      </c>
    </row>
    <row r="174" spans="2:3" x14ac:dyDescent="0.3">
      <c r="B174" s="2" t="s">
        <v>171</v>
      </c>
      <c r="C174" s="4" t="s">
        <v>628</v>
      </c>
    </row>
    <row r="175" spans="2:3" x14ac:dyDescent="0.3">
      <c r="B175" s="6" t="s">
        <v>187</v>
      </c>
      <c r="C175" s="8" t="s">
        <v>629</v>
      </c>
    </row>
    <row r="176" spans="2:3" x14ac:dyDescent="0.3">
      <c r="B176" s="7" t="s">
        <v>188</v>
      </c>
      <c r="C176" s="9" t="s">
        <v>630</v>
      </c>
    </row>
    <row r="177" spans="2:3" x14ac:dyDescent="0.3">
      <c r="B177" s="2" t="s">
        <v>189</v>
      </c>
      <c r="C177" s="4" t="s">
        <v>630</v>
      </c>
    </row>
    <row r="178" spans="2:3" x14ac:dyDescent="0.3">
      <c r="B178" s="7" t="s">
        <v>197</v>
      </c>
      <c r="C178" s="9" t="s">
        <v>631</v>
      </c>
    </row>
    <row r="179" spans="2:3" x14ac:dyDescent="0.3">
      <c r="B179" s="2" t="s">
        <v>204</v>
      </c>
      <c r="C179" s="4" t="s">
        <v>631</v>
      </c>
    </row>
    <row r="180" spans="2:3" x14ac:dyDescent="0.3">
      <c r="B180" s="7" t="s">
        <v>206</v>
      </c>
      <c r="C180" s="9" t="s">
        <v>632</v>
      </c>
    </row>
    <row r="181" spans="2:3" x14ac:dyDescent="0.3">
      <c r="B181" s="2" t="s">
        <v>207</v>
      </c>
      <c r="C181" s="4" t="s">
        <v>633</v>
      </c>
    </row>
    <row r="182" spans="2:3" x14ac:dyDescent="0.3">
      <c r="B182" s="2" t="s">
        <v>209</v>
      </c>
      <c r="C182" s="4" t="s">
        <v>634</v>
      </c>
    </row>
    <row r="183" spans="2:3" x14ac:dyDescent="0.3">
      <c r="B183" s="7" t="s">
        <v>216</v>
      </c>
      <c r="C183" s="9" t="s">
        <v>635</v>
      </c>
    </row>
    <row r="184" spans="2:3" x14ac:dyDescent="0.3">
      <c r="B184" s="2" t="s">
        <v>217</v>
      </c>
      <c r="C184" s="4" t="s">
        <v>635</v>
      </c>
    </row>
    <row r="185" spans="2:3" x14ac:dyDescent="0.3">
      <c r="B185" s="7" t="s">
        <v>224</v>
      </c>
      <c r="C185" s="9" t="s">
        <v>636</v>
      </c>
    </row>
    <row r="186" spans="2:3" ht="26.4" x14ac:dyDescent="0.3">
      <c r="B186" s="2" t="s">
        <v>226</v>
      </c>
      <c r="C186" s="4" t="s">
        <v>636</v>
      </c>
    </row>
    <row r="187" spans="2:3" x14ac:dyDescent="0.3">
      <c r="B187" s="7" t="s">
        <v>239</v>
      </c>
      <c r="C187" s="9" t="s">
        <v>637</v>
      </c>
    </row>
    <row r="188" spans="2:3" x14ac:dyDescent="0.3">
      <c r="B188" s="2" t="s">
        <v>240</v>
      </c>
      <c r="C188" s="4" t="s">
        <v>638</v>
      </c>
    </row>
    <row r="189" spans="2:3" x14ac:dyDescent="0.3">
      <c r="B189" s="2" t="s">
        <v>242</v>
      </c>
      <c r="C189" s="4" t="s">
        <v>639</v>
      </c>
    </row>
    <row r="190" spans="2:3" x14ac:dyDescent="0.3">
      <c r="B190" s="7" t="s">
        <v>252</v>
      </c>
      <c r="C190" s="9" t="s">
        <v>640</v>
      </c>
    </row>
    <row r="191" spans="2:3" x14ac:dyDescent="0.3">
      <c r="B191" s="2" t="s">
        <v>258</v>
      </c>
      <c r="C191" s="4" t="s">
        <v>640</v>
      </c>
    </row>
    <row r="192" spans="2:3" x14ac:dyDescent="0.3">
      <c r="B192" s="3" t="s">
        <v>52</v>
      </c>
      <c r="C192" s="5" t="s">
        <v>56</v>
      </c>
    </row>
    <row r="193" spans="2:3" x14ac:dyDescent="0.3">
      <c r="B193" s="2" t="s">
        <v>517</v>
      </c>
      <c r="C193" s="4" t="s">
        <v>517</v>
      </c>
    </row>
    <row r="194" spans="2:3" x14ac:dyDescent="0.3">
      <c r="B194" s="2" t="s">
        <v>517</v>
      </c>
      <c r="C194" s="4" t="s">
        <v>517</v>
      </c>
    </row>
    <row r="195" spans="2:3" x14ac:dyDescent="0.3">
      <c r="B195" s="2" t="s">
        <v>517</v>
      </c>
      <c r="C195" s="4" t="s">
        <v>517</v>
      </c>
    </row>
    <row r="196" spans="2:3" x14ac:dyDescent="0.3">
      <c r="B196" s="3" t="s">
        <v>4</v>
      </c>
      <c r="C196" s="5" t="s">
        <v>53</v>
      </c>
    </row>
    <row r="197" spans="2:3" x14ac:dyDescent="0.3">
      <c r="B197" s="6" t="s">
        <v>106</v>
      </c>
      <c r="C197" s="8" t="s">
        <v>641</v>
      </c>
    </row>
    <row r="198" spans="2:3" x14ac:dyDescent="0.3">
      <c r="B198" s="7" t="s">
        <v>107</v>
      </c>
      <c r="C198" s="9" t="s">
        <v>642</v>
      </c>
    </row>
    <row r="199" spans="2:3" x14ac:dyDescent="0.3">
      <c r="B199" s="2" t="s">
        <v>108</v>
      </c>
      <c r="C199" s="4" t="s">
        <v>642</v>
      </c>
    </row>
    <row r="200" spans="2:3" x14ac:dyDescent="0.3">
      <c r="B200" s="7" t="s">
        <v>112</v>
      </c>
      <c r="C200" s="9" t="s">
        <v>643</v>
      </c>
    </row>
    <row r="201" spans="2:3" x14ac:dyDescent="0.3">
      <c r="B201" s="2" t="s">
        <v>113</v>
      </c>
      <c r="C201" s="4" t="s">
        <v>644</v>
      </c>
    </row>
    <row r="202" spans="2:3" x14ac:dyDescent="0.3">
      <c r="B202" s="2" t="s">
        <v>114</v>
      </c>
      <c r="C202" s="4" t="s">
        <v>645</v>
      </c>
    </row>
    <row r="203" spans="2:3" x14ac:dyDescent="0.3">
      <c r="B203" s="2" t="s">
        <v>116</v>
      </c>
      <c r="C203" s="4" t="s">
        <v>646</v>
      </c>
    </row>
    <row r="204" spans="2:3" x14ac:dyDescent="0.3">
      <c r="B204" s="7" t="s">
        <v>117</v>
      </c>
      <c r="C204" s="9" t="s">
        <v>647</v>
      </c>
    </row>
    <row r="205" spans="2:3" x14ac:dyDescent="0.3">
      <c r="B205" s="2" t="s">
        <v>118</v>
      </c>
      <c r="C205" s="4" t="s">
        <v>648</v>
      </c>
    </row>
    <row r="206" spans="2:3" x14ac:dyDescent="0.3">
      <c r="B206" s="2" t="s">
        <v>121</v>
      </c>
      <c r="C206" s="4" t="s">
        <v>649</v>
      </c>
    </row>
    <row r="207" spans="2:3" x14ac:dyDescent="0.3">
      <c r="B207" s="7" t="s">
        <v>122</v>
      </c>
      <c r="C207" s="9" t="s">
        <v>650</v>
      </c>
    </row>
    <row r="208" spans="2:3" x14ac:dyDescent="0.3">
      <c r="B208" s="2" t="s">
        <v>126</v>
      </c>
      <c r="C208" s="4" t="s">
        <v>650</v>
      </c>
    </row>
    <row r="209" spans="2:3" x14ac:dyDescent="0.3">
      <c r="B209" s="7" t="s">
        <v>129</v>
      </c>
      <c r="C209" s="9" t="s">
        <v>651</v>
      </c>
    </row>
    <row r="210" spans="2:3" x14ac:dyDescent="0.3">
      <c r="B210" s="2" t="s">
        <v>130</v>
      </c>
      <c r="C210" s="4" t="s">
        <v>651</v>
      </c>
    </row>
    <row r="211" spans="2:3" x14ac:dyDescent="0.3">
      <c r="B211" s="7" t="s">
        <v>131</v>
      </c>
      <c r="C211" s="9" t="s">
        <v>652</v>
      </c>
    </row>
    <row r="212" spans="2:3" x14ac:dyDescent="0.3">
      <c r="B212" s="2" t="s">
        <v>132</v>
      </c>
      <c r="C212" s="4" t="s">
        <v>652</v>
      </c>
    </row>
    <row r="213" spans="2:3" x14ac:dyDescent="0.3">
      <c r="B213" s="6" t="s">
        <v>133</v>
      </c>
      <c r="C213" s="8" t="s">
        <v>653</v>
      </c>
    </row>
    <row r="214" spans="2:3" x14ac:dyDescent="0.3">
      <c r="B214" s="7" t="s">
        <v>134</v>
      </c>
      <c r="C214" s="9" t="s">
        <v>654</v>
      </c>
    </row>
    <row r="215" spans="2:3" x14ac:dyDescent="0.3">
      <c r="B215" s="2" t="s">
        <v>135</v>
      </c>
      <c r="C215" s="4" t="s">
        <v>655</v>
      </c>
    </row>
    <row r="216" spans="2:3" x14ac:dyDescent="0.3">
      <c r="B216" s="2" t="s">
        <v>136</v>
      </c>
      <c r="C216" s="4" t="s">
        <v>656</v>
      </c>
    </row>
    <row r="217" spans="2:3" x14ac:dyDescent="0.3">
      <c r="B217" s="2" t="s">
        <v>138</v>
      </c>
      <c r="C217" s="4" t="s">
        <v>457</v>
      </c>
    </row>
    <row r="218" spans="2:3" x14ac:dyDescent="0.3">
      <c r="B218" s="2" t="s">
        <v>140</v>
      </c>
      <c r="C218" s="4" t="s">
        <v>578</v>
      </c>
    </row>
    <row r="219" spans="2:3" x14ac:dyDescent="0.3">
      <c r="B219" s="7" t="s">
        <v>143</v>
      </c>
      <c r="C219" s="9" t="s">
        <v>657</v>
      </c>
    </row>
    <row r="220" spans="2:3" x14ac:dyDescent="0.3">
      <c r="B220" s="2" t="s">
        <v>144</v>
      </c>
      <c r="C220" s="4" t="s">
        <v>658</v>
      </c>
    </row>
    <row r="221" spans="2:3" x14ac:dyDescent="0.3">
      <c r="B221" s="2" t="s">
        <v>146</v>
      </c>
      <c r="C221" s="4" t="s">
        <v>659</v>
      </c>
    </row>
    <row r="222" spans="2:3" x14ac:dyDescent="0.3">
      <c r="B222" s="7" t="s">
        <v>152</v>
      </c>
      <c r="C222" s="9" t="s">
        <v>660</v>
      </c>
    </row>
    <row r="223" spans="2:3" x14ac:dyDescent="0.3">
      <c r="B223" s="2" t="s">
        <v>153</v>
      </c>
      <c r="C223" s="4" t="s">
        <v>444</v>
      </c>
    </row>
    <row r="224" spans="2:3" x14ac:dyDescent="0.3">
      <c r="B224" s="2" t="s">
        <v>154</v>
      </c>
      <c r="C224" s="4" t="s">
        <v>444</v>
      </c>
    </row>
    <row r="225" spans="2:3" x14ac:dyDescent="0.3">
      <c r="B225" s="2" t="s">
        <v>158</v>
      </c>
      <c r="C225" s="4" t="s">
        <v>661</v>
      </c>
    </row>
    <row r="226" spans="2:3" x14ac:dyDescent="0.3">
      <c r="B226" s="2" t="s">
        <v>159</v>
      </c>
      <c r="C226" s="4" t="s">
        <v>661</v>
      </c>
    </row>
    <row r="227" spans="2:3" x14ac:dyDescent="0.3">
      <c r="B227" s="2" t="s">
        <v>160</v>
      </c>
      <c r="C227" s="4" t="s">
        <v>662</v>
      </c>
    </row>
    <row r="228" spans="2:3" x14ac:dyDescent="0.3">
      <c r="B228" s="2" t="s">
        <v>161</v>
      </c>
      <c r="C228" s="4" t="s">
        <v>663</v>
      </c>
    </row>
    <row r="229" spans="2:3" x14ac:dyDescent="0.3">
      <c r="B229" s="7" t="s">
        <v>162</v>
      </c>
      <c r="C229" s="9" t="s">
        <v>664</v>
      </c>
    </row>
    <row r="230" spans="2:3" x14ac:dyDescent="0.3">
      <c r="B230" s="2" t="s">
        <v>165</v>
      </c>
      <c r="C230" s="4" t="s">
        <v>664</v>
      </c>
    </row>
    <row r="231" spans="2:3" x14ac:dyDescent="0.3">
      <c r="B231" s="7" t="s">
        <v>170</v>
      </c>
      <c r="C231" s="9" t="s">
        <v>665</v>
      </c>
    </row>
    <row r="232" spans="2:3" x14ac:dyDescent="0.3">
      <c r="B232" s="2" t="s">
        <v>171</v>
      </c>
      <c r="C232" s="4" t="s">
        <v>665</v>
      </c>
    </row>
    <row r="233" spans="2:3" x14ac:dyDescent="0.3">
      <c r="B233" s="7" t="s">
        <v>178</v>
      </c>
      <c r="C233" s="9" t="s">
        <v>666</v>
      </c>
    </row>
    <row r="234" spans="2:3" x14ac:dyDescent="0.3">
      <c r="B234" s="2" t="s">
        <v>179</v>
      </c>
      <c r="C234" s="4" t="s">
        <v>444</v>
      </c>
    </row>
    <row r="235" spans="2:3" x14ac:dyDescent="0.3">
      <c r="B235" s="2" t="s">
        <v>180</v>
      </c>
      <c r="C235" s="4" t="s">
        <v>667</v>
      </c>
    </row>
    <row r="236" spans="2:3" x14ac:dyDescent="0.3">
      <c r="B236" s="2" t="s">
        <v>182</v>
      </c>
      <c r="C236" s="4" t="s">
        <v>667</v>
      </c>
    </row>
    <row r="237" spans="2:3" x14ac:dyDescent="0.3">
      <c r="B237" s="6" t="s">
        <v>187</v>
      </c>
      <c r="C237" s="8" t="s">
        <v>668</v>
      </c>
    </row>
    <row r="238" spans="2:3" x14ac:dyDescent="0.3">
      <c r="B238" s="7" t="s">
        <v>188</v>
      </c>
      <c r="C238" s="9" t="s">
        <v>669</v>
      </c>
    </row>
    <row r="239" spans="2:3" x14ac:dyDescent="0.3">
      <c r="B239" s="2" t="s">
        <v>189</v>
      </c>
      <c r="C239" s="4" t="s">
        <v>670</v>
      </c>
    </row>
    <row r="240" spans="2:3" x14ac:dyDescent="0.3">
      <c r="B240" s="2" t="s">
        <v>191</v>
      </c>
      <c r="C240" s="4" t="s">
        <v>667</v>
      </c>
    </row>
    <row r="241" spans="2:3" x14ac:dyDescent="0.3">
      <c r="B241" s="2" t="s">
        <v>192</v>
      </c>
      <c r="C241" s="4" t="s">
        <v>671</v>
      </c>
    </row>
    <row r="242" spans="2:3" x14ac:dyDescent="0.3">
      <c r="B242" s="2" t="s">
        <v>193</v>
      </c>
      <c r="C242" s="4" t="s">
        <v>672</v>
      </c>
    </row>
    <row r="243" spans="2:3" x14ac:dyDescent="0.3">
      <c r="B243" s="2" t="s">
        <v>195</v>
      </c>
      <c r="C243" s="4" t="s">
        <v>673</v>
      </c>
    </row>
    <row r="244" spans="2:3" x14ac:dyDescent="0.3">
      <c r="B244" s="2" t="s">
        <v>196</v>
      </c>
      <c r="C244" s="4" t="s">
        <v>661</v>
      </c>
    </row>
    <row r="245" spans="2:3" x14ac:dyDescent="0.3">
      <c r="B245" s="7" t="s">
        <v>197</v>
      </c>
      <c r="C245" s="9" t="s">
        <v>674</v>
      </c>
    </row>
    <row r="246" spans="2:3" x14ac:dyDescent="0.3">
      <c r="B246" s="2" t="s">
        <v>200</v>
      </c>
      <c r="C246" s="4" t="s">
        <v>674</v>
      </c>
    </row>
    <row r="247" spans="2:3" x14ac:dyDescent="0.3">
      <c r="B247" s="7" t="s">
        <v>206</v>
      </c>
      <c r="C247" s="9" t="s">
        <v>675</v>
      </c>
    </row>
    <row r="248" spans="2:3" x14ac:dyDescent="0.3">
      <c r="B248" s="2" t="s">
        <v>207</v>
      </c>
      <c r="C248" s="4" t="s">
        <v>676</v>
      </c>
    </row>
    <row r="249" spans="2:3" x14ac:dyDescent="0.3">
      <c r="B249" s="2" t="s">
        <v>209</v>
      </c>
      <c r="C249" s="4" t="s">
        <v>677</v>
      </c>
    </row>
    <row r="250" spans="2:3" x14ac:dyDescent="0.3">
      <c r="B250" s="2" t="s">
        <v>210</v>
      </c>
      <c r="C250" s="4" t="s">
        <v>678</v>
      </c>
    </row>
    <row r="251" spans="2:3" x14ac:dyDescent="0.3">
      <c r="B251" s="2" t="s">
        <v>212</v>
      </c>
      <c r="C251" s="4" t="s">
        <v>679</v>
      </c>
    </row>
    <row r="252" spans="2:3" x14ac:dyDescent="0.3">
      <c r="B252" s="7" t="s">
        <v>216</v>
      </c>
      <c r="C252" s="9" t="s">
        <v>680</v>
      </c>
    </row>
    <row r="253" spans="2:3" x14ac:dyDescent="0.3">
      <c r="B253" s="2" t="s">
        <v>220</v>
      </c>
      <c r="C253" s="4" t="s">
        <v>680</v>
      </c>
    </row>
    <row r="254" spans="2:3" x14ac:dyDescent="0.3">
      <c r="B254" s="7" t="s">
        <v>224</v>
      </c>
      <c r="C254" s="9" t="s">
        <v>681</v>
      </c>
    </row>
    <row r="255" spans="2:3" x14ac:dyDescent="0.3">
      <c r="B255" s="2" t="s">
        <v>225</v>
      </c>
      <c r="C255" s="4" t="s">
        <v>682</v>
      </c>
    </row>
    <row r="256" spans="2:3" x14ac:dyDescent="0.3">
      <c r="B256" s="2" t="s">
        <v>229</v>
      </c>
      <c r="C256" s="4" t="s">
        <v>683</v>
      </c>
    </row>
    <row r="257" spans="2:3" x14ac:dyDescent="0.3">
      <c r="B257" s="2" t="s">
        <v>232</v>
      </c>
      <c r="C257" s="4" t="s">
        <v>662</v>
      </c>
    </row>
    <row r="258" spans="2:3" x14ac:dyDescent="0.3">
      <c r="B258" s="7" t="s">
        <v>233</v>
      </c>
      <c r="C258" s="9" t="s">
        <v>684</v>
      </c>
    </row>
    <row r="259" spans="2:3" ht="26.4" x14ac:dyDescent="0.3">
      <c r="B259" s="2" t="s">
        <v>234</v>
      </c>
      <c r="C259" s="4" t="s">
        <v>684</v>
      </c>
    </row>
    <row r="260" spans="2:3" x14ac:dyDescent="0.3">
      <c r="B260" s="7" t="s">
        <v>239</v>
      </c>
      <c r="C260" s="9" t="s">
        <v>578</v>
      </c>
    </row>
    <row r="261" spans="2:3" x14ac:dyDescent="0.3">
      <c r="B261" s="2" t="s">
        <v>240</v>
      </c>
      <c r="C261" s="4" t="s">
        <v>420</v>
      </c>
    </row>
    <row r="262" spans="2:3" x14ac:dyDescent="0.3">
      <c r="B262" s="2" t="s">
        <v>242</v>
      </c>
      <c r="C262" s="4" t="s">
        <v>420</v>
      </c>
    </row>
    <row r="263" spans="2:3" x14ac:dyDescent="0.3">
      <c r="B263" s="7" t="s">
        <v>246</v>
      </c>
      <c r="C263" s="9" t="s">
        <v>685</v>
      </c>
    </row>
    <row r="264" spans="2:3" x14ac:dyDescent="0.3">
      <c r="B264" s="2" t="s">
        <v>248</v>
      </c>
      <c r="C264" s="4" t="s">
        <v>667</v>
      </c>
    </row>
    <row r="265" spans="2:3" x14ac:dyDescent="0.3">
      <c r="B265" s="2" t="s">
        <v>249</v>
      </c>
      <c r="C265" s="4" t="s">
        <v>686</v>
      </c>
    </row>
    <row r="266" spans="2:3" x14ac:dyDescent="0.3">
      <c r="B266" s="7" t="s">
        <v>252</v>
      </c>
      <c r="C266" s="9" t="s">
        <v>687</v>
      </c>
    </row>
    <row r="267" spans="2:3" x14ac:dyDescent="0.3">
      <c r="B267" s="2" t="s">
        <v>258</v>
      </c>
      <c r="C267" s="4" t="s">
        <v>687</v>
      </c>
    </row>
    <row r="268" spans="2:3" x14ac:dyDescent="0.3">
      <c r="B268" s="3" t="s">
        <v>52</v>
      </c>
      <c r="C268" s="5" t="s">
        <v>57</v>
      </c>
    </row>
    <row r="269" spans="2:3" x14ac:dyDescent="0.3">
      <c r="B269" s="2" t="s">
        <v>517</v>
      </c>
      <c r="C269" s="4" t="s">
        <v>517</v>
      </c>
    </row>
    <row r="270" spans="2:3" x14ac:dyDescent="0.3">
      <c r="B270" s="2" t="s">
        <v>517</v>
      </c>
      <c r="C270" s="4" t="s">
        <v>517</v>
      </c>
    </row>
    <row r="271" spans="2:3" x14ac:dyDescent="0.3">
      <c r="B271" s="2" t="s">
        <v>517</v>
      </c>
      <c r="C271" s="4" t="s">
        <v>517</v>
      </c>
    </row>
    <row r="272" spans="2:3" x14ac:dyDescent="0.3">
      <c r="B272" s="3" t="s">
        <v>5</v>
      </c>
      <c r="C272" s="5" t="s">
        <v>53</v>
      </c>
    </row>
    <row r="273" spans="2:3" x14ac:dyDescent="0.3">
      <c r="B273" s="6" t="s">
        <v>106</v>
      </c>
      <c r="C273" s="8" t="s">
        <v>688</v>
      </c>
    </row>
    <row r="274" spans="2:3" x14ac:dyDescent="0.3">
      <c r="B274" s="7" t="s">
        <v>109</v>
      </c>
      <c r="C274" s="9" t="s">
        <v>688</v>
      </c>
    </row>
    <row r="275" spans="2:3" x14ac:dyDescent="0.3">
      <c r="B275" s="2" t="s">
        <v>110</v>
      </c>
      <c r="C275" s="4" t="s">
        <v>688</v>
      </c>
    </row>
    <row r="276" spans="2:3" x14ac:dyDescent="0.3">
      <c r="B276" s="6" t="s">
        <v>133</v>
      </c>
      <c r="C276" s="8" t="s">
        <v>689</v>
      </c>
    </row>
    <row r="277" spans="2:3" x14ac:dyDescent="0.3">
      <c r="B277" s="7" t="s">
        <v>134</v>
      </c>
      <c r="C277" s="9" t="s">
        <v>690</v>
      </c>
    </row>
    <row r="278" spans="2:3" x14ac:dyDescent="0.3">
      <c r="B278" s="2" t="s">
        <v>135</v>
      </c>
      <c r="C278" s="4" t="s">
        <v>420</v>
      </c>
    </row>
    <row r="279" spans="2:3" x14ac:dyDescent="0.3">
      <c r="B279" s="2" t="s">
        <v>138</v>
      </c>
      <c r="C279" s="4" t="s">
        <v>691</v>
      </c>
    </row>
    <row r="280" spans="2:3" x14ac:dyDescent="0.3">
      <c r="B280" s="2" t="s">
        <v>140</v>
      </c>
      <c r="C280" s="4" t="s">
        <v>531</v>
      </c>
    </row>
    <row r="281" spans="2:3" x14ac:dyDescent="0.3">
      <c r="B281" s="7" t="s">
        <v>143</v>
      </c>
      <c r="C281" s="9" t="s">
        <v>636</v>
      </c>
    </row>
    <row r="282" spans="2:3" x14ac:dyDescent="0.3">
      <c r="B282" s="2" t="s">
        <v>144</v>
      </c>
      <c r="C282" s="4" t="s">
        <v>636</v>
      </c>
    </row>
    <row r="283" spans="2:3" x14ac:dyDescent="0.3">
      <c r="B283" s="7" t="s">
        <v>162</v>
      </c>
      <c r="C283" s="9" t="s">
        <v>692</v>
      </c>
    </row>
    <row r="284" spans="2:3" x14ac:dyDescent="0.3">
      <c r="B284" s="2" t="s">
        <v>166</v>
      </c>
      <c r="C284" s="4" t="s">
        <v>692</v>
      </c>
    </row>
    <row r="285" spans="2:3" x14ac:dyDescent="0.3">
      <c r="B285" s="7" t="s">
        <v>170</v>
      </c>
      <c r="C285" s="9" t="s">
        <v>693</v>
      </c>
    </row>
    <row r="286" spans="2:3" x14ac:dyDescent="0.3">
      <c r="B286" s="2" t="s">
        <v>171</v>
      </c>
      <c r="C286" s="4" t="s">
        <v>693</v>
      </c>
    </row>
    <row r="287" spans="2:3" x14ac:dyDescent="0.3">
      <c r="B287" s="7" t="s">
        <v>172</v>
      </c>
      <c r="C287" s="9" t="s">
        <v>577</v>
      </c>
    </row>
    <row r="288" spans="2:3" x14ac:dyDescent="0.3">
      <c r="B288" s="2" t="s">
        <v>173</v>
      </c>
      <c r="C288" s="4" t="s">
        <v>577</v>
      </c>
    </row>
    <row r="289" spans="2:3" x14ac:dyDescent="0.3">
      <c r="B289" s="7" t="s">
        <v>178</v>
      </c>
      <c r="C289" s="9" t="s">
        <v>694</v>
      </c>
    </row>
    <row r="290" spans="2:3" x14ac:dyDescent="0.3">
      <c r="B290" s="2" t="s">
        <v>182</v>
      </c>
      <c r="C290" s="4" t="s">
        <v>534</v>
      </c>
    </row>
    <row r="291" spans="2:3" x14ac:dyDescent="0.3">
      <c r="B291" s="2" t="s">
        <v>184</v>
      </c>
      <c r="C291" s="4" t="s">
        <v>531</v>
      </c>
    </row>
    <row r="292" spans="2:3" x14ac:dyDescent="0.3">
      <c r="B292" s="6" t="s">
        <v>187</v>
      </c>
      <c r="C292" s="8" t="s">
        <v>695</v>
      </c>
    </row>
    <row r="293" spans="2:3" x14ac:dyDescent="0.3">
      <c r="B293" s="7" t="s">
        <v>188</v>
      </c>
      <c r="C293" s="9" t="s">
        <v>696</v>
      </c>
    </row>
    <row r="294" spans="2:3" x14ac:dyDescent="0.3">
      <c r="B294" s="2" t="s">
        <v>194</v>
      </c>
      <c r="C294" s="4" t="s">
        <v>697</v>
      </c>
    </row>
    <row r="295" spans="2:3" x14ac:dyDescent="0.3">
      <c r="B295" s="2" t="s">
        <v>195</v>
      </c>
      <c r="C295" s="4" t="s">
        <v>661</v>
      </c>
    </row>
    <row r="296" spans="2:3" x14ac:dyDescent="0.3">
      <c r="B296" s="2" t="s">
        <v>196</v>
      </c>
      <c r="C296" s="4" t="s">
        <v>444</v>
      </c>
    </row>
    <row r="297" spans="2:3" x14ac:dyDescent="0.3">
      <c r="B297" s="7" t="s">
        <v>197</v>
      </c>
      <c r="C297" s="9" t="s">
        <v>698</v>
      </c>
    </row>
    <row r="298" spans="2:3" x14ac:dyDescent="0.3">
      <c r="B298" s="2" t="s">
        <v>200</v>
      </c>
      <c r="C298" s="4" t="s">
        <v>699</v>
      </c>
    </row>
    <row r="299" spans="2:3" x14ac:dyDescent="0.3">
      <c r="B299" s="2" t="s">
        <v>201</v>
      </c>
      <c r="C299" s="4" t="s">
        <v>496</v>
      </c>
    </row>
    <row r="300" spans="2:3" x14ac:dyDescent="0.3">
      <c r="B300" s="2" t="s">
        <v>204</v>
      </c>
      <c r="C300" s="4" t="s">
        <v>700</v>
      </c>
    </row>
    <row r="301" spans="2:3" x14ac:dyDescent="0.3">
      <c r="B301" s="7" t="s">
        <v>206</v>
      </c>
      <c r="C301" s="9" t="s">
        <v>701</v>
      </c>
    </row>
    <row r="302" spans="2:3" x14ac:dyDescent="0.3">
      <c r="B302" s="2" t="s">
        <v>207</v>
      </c>
      <c r="C302" s="4" t="s">
        <v>702</v>
      </c>
    </row>
    <row r="303" spans="2:3" x14ac:dyDescent="0.3">
      <c r="B303" s="2" t="s">
        <v>210</v>
      </c>
      <c r="C303" s="4" t="s">
        <v>703</v>
      </c>
    </row>
    <row r="304" spans="2:3" x14ac:dyDescent="0.3">
      <c r="B304" s="2" t="s">
        <v>212</v>
      </c>
      <c r="C304" s="4" t="s">
        <v>704</v>
      </c>
    </row>
    <row r="305" spans="2:3" x14ac:dyDescent="0.3">
      <c r="B305" s="2" t="s">
        <v>215</v>
      </c>
      <c r="C305" s="4" t="s">
        <v>705</v>
      </c>
    </row>
    <row r="306" spans="2:3" x14ac:dyDescent="0.3">
      <c r="B306" s="7" t="s">
        <v>216</v>
      </c>
      <c r="C306" s="9" t="s">
        <v>662</v>
      </c>
    </row>
    <row r="307" spans="2:3" x14ac:dyDescent="0.3">
      <c r="B307" s="2" t="s">
        <v>217</v>
      </c>
      <c r="C307" s="4" t="s">
        <v>662</v>
      </c>
    </row>
    <row r="308" spans="2:3" x14ac:dyDescent="0.3">
      <c r="B308" s="7" t="s">
        <v>224</v>
      </c>
      <c r="C308" s="9" t="s">
        <v>706</v>
      </c>
    </row>
    <row r="309" spans="2:3" x14ac:dyDescent="0.3">
      <c r="B309" s="2" t="s">
        <v>225</v>
      </c>
      <c r="C309" s="4" t="s">
        <v>707</v>
      </c>
    </row>
    <row r="310" spans="2:3" x14ac:dyDescent="0.3">
      <c r="B310" s="2" t="s">
        <v>227</v>
      </c>
      <c r="C310" s="4" t="s">
        <v>444</v>
      </c>
    </row>
    <row r="311" spans="2:3" x14ac:dyDescent="0.3">
      <c r="B311" s="2" t="s">
        <v>229</v>
      </c>
      <c r="C311" s="4" t="s">
        <v>531</v>
      </c>
    </row>
    <row r="312" spans="2:3" x14ac:dyDescent="0.3">
      <c r="B312" s="2" t="s">
        <v>230</v>
      </c>
      <c r="C312" s="4" t="s">
        <v>708</v>
      </c>
    </row>
    <row r="313" spans="2:3" x14ac:dyDescent="0.3">
      <c r="B313" s="2" t="s">
        <v>231</v>
      </c>
      <c r="C313" s="4" t="s">
        <v>709</v>
      </c>
    </row>
    <row r="314" spans="2:3" x14ac:dyDescent="0.3">
      <c r="B314" s="7" t="s">
        <v>239</v>
      </c>
      <c r="C314" s="9" t="s">
        <v>700</v>
      </c>
    </row>
    <row r="315" spans="2:3" x14ac:dyDescent="0.3">
      <c r="B315" s="2" t="s">
        <v>240</v>
      </c>
      <c r="C315" s="4" t="s">
        <v>531</v>
      </c>
    </row>
    <row r="316" spans="2:3" x14ac:dyDescent="0.3">
      <c r="B316" s="2" t="s">
        <v>242</v>
      </c>
      <c r="C316" s="4" t="s">
        <v>710</v>
      </c>
    </row>
    <row r="317" spans="2:3" x14ac:dyDescent="0.3">
      <c r="B317" s="7" t="s">
        <v>246</v>
      </c>
      <c r="C317" s="9" t="s">
        <v>711</v>
      </c>
    </row>
    <row r="318" spans="2:3" x14ac:dyDescent="0.3">
      <c r="B318" s="2" t="s">
        <v>248</v>
      </c>
      <c r="C318" s="4" t="s">
        <v>711</v>
      </c>
    </row>
    <row r="319" spans="2:3" x14ac:dyDescent="0.3">
      <c r="B319" s="7" t="s">
        <v>252</v>
      </c>
      <c r="C319" s="9" t="s">
        <v>712</v>
      </c>
    </row>
    <row r="320" spans="2:3" x14ac:dyDescent="0.3">
      <c r="B320" s="2" t="s">
        <v>258</v>
      </c>
      <c r="C320" s="4" t="s">
        <v>712</v>
      </c>
    </row>
    <row r="321" spans="2:3" x14ac:dyDescent="0.3">
      <c r="B321" s="6" t="s">
        <v>260</v>
      </c>
      <c r="C321" s="8" t="s">
        <v>713</v>
      </c>
    </row>
    <row r="322" spans="2:3" x14ac:dyDescent="0.3">
      <c r="B322" s="7" t="s">
        <v>266</v>
      </c>
      <c r="C322" s="9" t="s">
        <v>713</v>
      </c>
    </row>
    <row r="323" spans="2:3" x14ac:dyDescent="0.3">
      <c r="B323" s="2" t="s">
        <v>267</v>
      </c>
      <c r="C323" s="4" t="s">
        <v>713</v>
      </c>
    </row>
    <row r="324" spans="2:3" x14ac:dyDescent="0.3">
      <c r="B324" s="6" t="s">
        <v>276</v>
      </c>
      <c r="C324" s="8" t="s">
        <v>714</v>
      </c>
    </row>
    <row r="325" spans="2:3" x14ac:dyDescent="0.3">
      <c r="B325" s="7" t="s">
        <v>288</v>
      </c>
      <c r="C325" s="9" t="s">
        <v>714</v>
      </c>
    </row>
    <row r="326" spans="2:3" x14ac:dyDescent="0.3">
      <c r="B326" s="2" t="s">
        <v>289</v>
      </c>
      <c r="C326" s="4" t="s">
        <v>714</v>
      </c>
    </row>
    <row r="327" spans="2:3" x14ac:dyDescent="0.3">
      <c r="B327" s="3" t="s">
        <v>52</v>
      </c>
      <c r="C327" s="5" t="s">
        <v>58</v>
      </c>
    </row>
    <row r="328" spans="2:3" x14ac:dyDescent="0.3">
      <c r="B328" s="2" t="s">
        <v>517</v>
      </c>
      <c r="C328" s="4" t="s">
        <v>517</v>
      </c>
    </row>
    <row r="329" spans="2:3" x14ac:dyDescent="0.3">
      <c r="B329" s="2" t="s">
        <v>517</v>
      </c>
      <c r="C329" s="4" t="s">
        <v>517</v>
      </c>
    </row>
    <row r="330" spans="2:3" x14ac:dyDescent="0.3">
      <c r="B330" s="2" t="s">
        <v>517</v>
      </c>
      <c r="C330" s="4" t="s">
        <v>517</v>
      </c>
    </row>
    <row r="331" spans="2:3" x14ac:dyDescent="0.3">
      <c r="B331" s="3" t="s">
        <v>6</v>
      </c>
      <c r="C331" s="5" t="s">
        <v>53</v>
      </c>
    </row>
    <row r="332" spans="2:3" x14ac:dyDescent="0.3">
      <c r="B332" s="6" t="s">
        <v>106</v>
      </c>
      <c r="C332" s="8" t="s">
        <v>715</v>
      </c>
    </row>
    <row r="333" spans="2:3" x14ac:dyDescent="0.3">
      <c r="B333" s="7" t="s">
        <v>107</v>
      </c>
      <c r="C333" s="9" t="s">
        <v>716</v>
      </c>
    </row>
    <row r="334" spans="2:3" x14ac:dyDescent="0.3">
      <c r="B334" s="2" t="s">
        <v>108</v>
      </c>
      <c r="C334" s="4" t="s">
        <v>716</v>
      </c>
    </row>
    <row r="335" spans="2:3" x14ac:dyDescent="0.3">
      <c r="B335" s="7" t="s">
        <v>109</v>
      </c>
      <c r="C335" s="9" t="s">
        <v>717</v>
      </c>
    </row>
    <row r="336" spans="2:3" x14ac:dyDescent="0.3">
      <c r="B336" s="2" t="s">
        <v>110</v>
      </c>
      <c r="C336" s="4" t="s">
        <v>717</v>
      </c>
    </row>
    <row r="337" spans="2:3" x14ac:dyDescent="0.3">
      <c r="B337" s="7" t="s">
        <v>112</v>
      </c>
      <c r="C337" s="9" t="s">
        <v>718</v>
      </c>
    </row>
    <row r="338" spans="2:3" x14ac:dyDescent="0.3">
      <c r="B338" s="2" t="s">
        <v>113</v>
      </c>
      <c r="C338" s="4" t="s">
        <v>719</v>
      </c>
    </row>
    <row r="339" spans="2:3" x14ac:dyDescent="0.3">
      <c r="B339" s="2" t="s">
        <v>114</v>
      </c>
      <c r="C339" s="4" t="s">
        <v>720</v>
      </c>
    </row>
    <row r="340" spans="2:3" x14ac:dyDescent="0.3">
      <c r="B340" s="2" t="s">
        <v>116</v>
      </c>
      <c r="C340" s="4" t="s">
        <v>721</v>
      </c>
    </row>
    <row r="341" spans="2:3" x14ac:dyDescent="0.3">
      <c r="B341" s="7" t="s">
        <v>117</v>
      </c>
      <c r="C341" s="9" t="s">
        <v>722</v>
      </c>
    </row>
    <row r="342" spans="2:3" x14ac:dyDescent="0.3">
      <c r="B342" s="2" t="s">
        <v>118</v>
      </c>
      <c r="C342" s="4" t="s">
        <v>723</v>
      </c>
    </row>
    <row r="343" spans="2:3" x14ac:dyDescent="0.3">
      <c r="B343" s="2" t="s">
        <v>121</v>
      </c>
      <c r="C343" s="4" t="s">
        <v>724</v>
      </c>
    </row>
    <row r="344" spans="2:3" x14ac:dyDescent="0.3">
      <c r="B344" s="7" t="s">
        <v>122</v>
      </c>
      <c r="C344" s="9" t="s">
        <v>725</v>
      </c>
    </row>
    <row r="345" spans="2:3" x14ac:dyDescent="0.3">
      <c r="B345" s="2" t="s">
        <v>124</v>
      </c>
      <c r="C345" s="4" t="s">
        <v>726</v>
      </c>
    </row>
    <row r="346" spans="2:3" x14ac:dyDescent="0.3">
      <c r="B346" s="2" t="s">
        <v>126</v>
      </c>
      <c r="C346" s="4" t="s">
        <v>727</v>
      </c>
    </row>
    <row r="347" spans="2:3" x14ac:dyDescent="0.3">
      <c r="B347" s="2" t="s">
        <v>128</v>
      </c>
      <c r="C347" s="4" t="s">
        <v>728</v>
      </c>
    </row>
    <row r="348" spans="2:3" x14ac:dyDescent="0.3">
      <c r="B348" s="7" t="s">
        <v>131</v>
      </c>
      <c r="C348" s="9" t="s">
        <v>729</v>
      </c>
    </row>
    <row r="349" spans="2:3" x14ac:dyDescent="0.3">
      <c r="B349" s="2" t="s">
        <v>132</v>
      </c>
      <c r="C349" s="4" t="s">
        <v>729</v>
      </c>
    </row>
    <row r="350" spans="2:3" x14ac:dyDescent="0.3">
      <c r="B350" s="6" t="s">
        <v>133</v>
      </c>
      <c r="C350" s="8" t="s">
        <v>730</v>
      </c>
    </row>
    <row r="351" spans="2:3" x14ac:dyDescent="0.3">
      <c r="B351" s="7" t="s">
        <v>134</v>
      </c>
      <c r="C351" s="9" t="s">
        <v>731</v>
      </c>
    </row>
    <row r="352" spans="2:3" x14ac:dyDescent="0.3">
      <c r="B352" s="2" t="s">
        <v>135</v>
      </c>
      <c r="C352" s="4" t="s">
        <v>732</v>
      </c>
    </row>
    <row r="353" spans="2:3" x14ac:dyDescent="0.3">
      <c r="B353" s="2" t="s">
        <v>138</v>
      </c>
      <c r="C353" s="4" t="s">
        <v>405</v>
      </c>
    </row>
    <row r="354" spans="2:3" x14ac:dyDescent="0.3">
      <c r="B354" s="2" t="s">
        <v>140</v>
      </c>
      <c r="C354" s="4" t="s">
        <v>733</v>
      </c>
    </row>
    <row r="355" spans="2:3" x14ac:dyDescent="0.3">
      <c r="B355" s="7" t="s">
        <v>143</v>
      </c>
      <c r="C355" s="9" t="s">
        <v>734</v>
      </c>
    </row>
    <row r="356" spans="2:3" x14ac:dyDescent="0.3">
      <c r="B356" s="2" t="s">
        <v>144</v>
      </c>
      <c r="C356" s="4" t="s">
        <v>734</v>
      </c>
    </row>
    <row r="357" spans="2:3" x14ac:dyDescent="0.3">
      <c r="B357" s="7" t="s">
        <v>152</v>
      </c>
      <c r="C357" s="9" t="s">
        <v>735</v>
      </c>
    </row>
    <row r="358" spans="2:3" x14ac:dyDescent="0.3">
      <c r="B358" s="2" t="s">
        <v>158</v>
      </c>
      <c r="C358" s="4" t="s">
        <v>405</v>
      </c>
    </row>
    <row r="359" spans="2:3" x14ac:dyDescent="0.3">
      <c r="B359" s="2" t="s">
        <v>161</v>
      </c>
      <c r="C359" s="4" t="s">
        <v>736</v>
      </c>
    </row>
    <row r="360" spans="2:3" x14ac:dyDescent="0.3">
      <c r="B360" s="7" t="s">
        <v>170</v>
      </c>
      <c r="C360" s="9" t="s">
        <v>737</v>
      </c>
    </row>
    <row r="361" spans="2:3" x14ac:dyDescent="0.3">
      <c r="B361" s="2" t="s">
        <v>171</v>
      </c>
      <c r="C361" s="4" t="s">
        <v>737</v>
      </c>
    </row>
    <row r="362" spans="2:3" x14ac:dyDescent="0.3">
      <c r="B362" s="7" t="s">
        <v>172</v>
      </c>
      <c r="C362" s="9" t="s">
        <v>738</v>
      </c>
    </row>
    <row r="363" spans="2:3" x14ac:dyDescent="0.3">
      <c r="B363" s="2" t="s">
        <v>173</v>
      </c>
      <c r="C363" s="4" t="s">
        <v>468</v>
      </c>
    </row>
    <row r="364" spans="2:3" x14ac:dyDescent="0.3">
      <c r="B364" s="2" t="s">
        <v>175</v>
      </c>
      <c r="C364" s="4" t="s">
        <v>739</v>
      </c>
    </row>
    <row r="365" spans="2:3" x14ac:dyDescent="0.3">
      <c r="B365" s="7" t="s">
        <v>178</v>
      </c>
      <c r="C365" s="9" t="s">
        <v>740</v>
      </c>
    </row>
    <row r="366" spans="2:3" x14ac:dyDescent="0.3">
      <c r="B366" s="2" t="s">
        <v>179</v>
      </c>
      <c r="C366" s="4" t="s">
        <v>740</v>
      </c>
    </row>
    <row r="367" spans="2:3" x14ac:dyDescent="0.3">
      <c r="B367" s="6" t="s">
        <v>187</v>
      </c>
      <c r="C367" s="8" t="s">
        <v>741</v>
      </c>
    </row>
    <row r="368" spans="2:3" x14ac:dyDescent="0.3">
      <c r="B368" s="7" t="s">
        <v>188</v>
      </c>
      <c r="C368" s="9" t="s">
        <v>742</v>
      </c>
    </row>
    <row r="369" spans="2:3" x14ac:dyDescent="0.3">
      <c r="B369" s="2" t="s">
        <v>189</v>
      </c>
      <c r="C369" s="4" t="s">
        <v>743</v>
      </c>
    </row>
    <row r="370" spans="2:3" x14ac:dyDescent="0.3">
      <c r="B370" s="2" t="s">
        <v>191</v>
      </c>
      <c r="C370" s="4" t="s">
        <v>496</v>
      </c>
    </row>
    <row r="371" spans="2:3" x14ac:dyDescent="0.3">
      <c r="B371" s="2" t="s">
        <v>192</v>
      </c>
      <c r="C371" s="4" t="s">
        <v>744</v>
      </c>
    </row>
    <row r="372" spans="2:3" x14ac:dyDescent="0.3">
      <c r="B372" s="2" t="s">
        <v>195</v>
      </c>
      <c r="C372" s="4" t="s">
        <v>745</v>
      </c>
    </row>
    <row r="373" spans="2:3" x14ac:dyDescent="0.3">
      <c r="B373" s="7" t="s">
        <v>197</v>
      </c>
      <c r="C373" s="9" t="s">
        <v>746</v>
      </c>
    </row>
    <row r="374" spans="2:3" x14ac:dyDescent="0.3">
      <c r="B374" s="2" t="s">
        <v>199</v>
      </c>
      <c r="C374" s="4" t="s">
        <v>405</v>
      </c>
    </row>
    <row r="375" spans="2:3" x14ac:dyDescent="0.3">
      <c r="B375" s="2" t="s">
        <v>200</v>
      </c>
      <c r="C375" s="4" t="s">
        <v>747</v>
      </c>
    </row>
    <row r="376" spans="2:3" x14ac:dyDescent="0.3">
      <c r="B376" s="2" t="s">
        <v>202</v>
      </c>
      <c r="C376" s="4" t="s">
        <v>748</v>
      </c>
    </row>
    <row r="377" spans="2:3" x14ac:dyDescent="0.3">
      <c r="B377" s="7" t="s">
        <v>206</v>
      </c>
      <c r="C377" s="9" t="s">
        <v>749</v>
      </c>
    </row>
    <row r="378" spans="2:3" x14ac:dyDescent="0.3">
      <c r="B378" s="2" t="s">
        <v>207</v>
      </c>
      <c r="C378" s="4" t="s">
        <v>750</v>
      </c>
    </row>
    <row r="379" spans="2:3" x14ac:dyDescent="0.3">
      <c r="B379" s="2" t="s">
        <v>209</v>
      </c>
      <c r="C379" s="4" t="s">
        <v>459</v>
      </c>
    </row>
    <row r="380" spans="2:3" x14ac:dyDescent="0.3">
      <c r="B380" s="2" t="s">
        <v>210</v>
      </c>
      <c r="C380" s="4" t="s">
        <v>751</v>
      </c>
    </row>
    <row r="381" spans="2:3" x14ac:dyDescent="0.3">
      <c r="B381" s="2" t="s">
        <v>212</v>
      </c>
      <c r="C381" s="4" t="s">
        <v>752</v>
      </c>
    </row>
    <row r="382" spans="2:3" x14ac:dyDescent="0.3">
      <c r="B382" s="2" t="s">
        <v>214</v>
      </c>
      <c r="C382" s="4" t="s">
        <v>753</v>
      </c>
    </row>
    <row r="383" spans="2:3" x14ac:dyDescent="0.3">
      <c r="B383" s="7" t="s">
        <v>216</v>
      </c>
      <c r="C383" s="9" t="s">
        <v>754</v>
      </c>
    </row>
    <row r="384" spans="2:3" x14ac:dyDescent="0.3">
      <c r="B384" s="2" t="s">
        <v>220</v>
      </c>
      <c r="C384" s="4" t="s">
        <v>754</v>
      </c>
    </row>
    <row r="385" spans="2:3" x14ac:dyDescent="0.3">
      <c r="B385" s="7" t="s">
        <v>224</v>
      </c>
      <c r="C385" s="9" t="s">
        <v>755</v>
      </c>
    </row>
    <row r="386" spans="2:3" x14ac:dyDescent="0.3">
      <c r="B386" s="2" t="s">
        <v>225</v>
      </c>
      <c r="C386" s="4" t="s">
        <v>756</v>
      </c>
    </row>
    <row r="387" spans="2:3" x14ac:dyDescent="0.3">
      <c r="B387" s="2" t="s">
        <v>231</v>
      </c>
      <c r="C387" s="4" t="s">
        <v>757</v>
      </c>
    </row>
    <row r="388" spans="2:3" x14ac:dyDescent="0.3">
      <c r="B388" s="7" t="s">
        <v>246</v>
      </c>
      <c r="C388" s="9" t="s">
        <v>758</v>
      </c>
    </row>
    <row r="389" spans="2:3" x14ac:dyDescent="0.3">
      <c r="B389" s="2" t="s">
        <v>248</v>
      </c>
      <c r="C389" s="4" t="s">
        <v>758</v>
      </c>
    </row>
    <row r="390" spans="2:3" x14ac:dyDescent="0.3">
      <c r="B390" s="7" t="s">
        <v>252</v>
      </c>
      <c r="C390" s="9" t="s">
        <v>759</v>
      </c>
    </row>
    <row r="391" spans="2:3" x14ac:dyDescent="0.3">
      <c r="B391" s="2" t="s">
        <v>258</v>
      </c>
      <c r="C391" s="4" t="s">
        <v>759</v>
      </c>
    </row>
    <row r="392" spans="2:3" x14ac:dyDescent="0.3">
      <c r="B392" s="6" t="s">
        <v>260</v>
      </c>
      <c r="C392" s="8" t="s">
        <v>753</v>
      </c>
    </row>
    <row r="393" spans="2:3" x14ac:dyDescent="0.3">
      <c r="B393" s="7" t="s">
        <v>261</v>
      </c>
      <c r="C393" s="9" t="s">
        <v>753</v>
      </c>
    </row>
    <row r="394" spans="2:3" x14ac:dyDescent="0.3">
      <c r="B394" s="2" t="s">
        <v>265</v>
      </c>
      <c r="C394" s="4" t="s">
        <v>753</v>
      </c>
    </row>
    <row r="395" spans="2:3" x14ac:dyDescent="0.3">
      <c r="B395" s="6" t="s">
        <v>276</v>
      </c>
      <c r="C395" s="8" t="s">
        <v>760</v>
      </c>
    </row>
    <row r="396" spans="2:3" x14ac:dyDescent="0.3">
      <c r="B396" s="7" t="s">
        <v>277</v>
      </c>
      <c r="C396" s="9" t="s">
        <v>750</v>
      </c>
    </row>
    <row r="397" spans="2:3" x14ac:dyDescent="0.3">
      <c r="B397" s="2" t="s">
        <v>278</v>
      </c>
      <c r="C397" s="4" t="s">
        <v>506</v>
      </c>
    </row>
    <row r="398" spans="2:3" x14ac:dyDescent="0.3">
      <c r="B398" s="2" t="s">
        <v>281</v>
      </c>
      <c r="C398" s="4" t="s">
        <v>761</v>
      </c>
    </row>
    <row r="399" spans="2:3" x14ac:dyDescent="0.3">
      <c r="B399" s="7" t="s">
        <v>294</v>
      </c>
      <c r="C399" s="9" t="s">
        <v>762</v>
      </c>
    </row>
    <row r="400" spans="2:3" x14ac:dyDescent="0.3">
      <c r="B400" s="2" t="s">
        <v>297</v>
      </c>
      <c r="C400" s="4" t="s">
        <v>763</v>
      </c>
    </row>
    <row r="401" spans="2:3" x14ac:dyDescent="0.3">
      <c r="B401" s="2" t="s">
        <v>300</v>
      </c>
      <c r="C401" s="4" t="s">
        <v>754</v>
      </c>
    </row>
    <row r="402" spans="2:3" x14ac:dyDescent="0.3">
      <c r="B402" s="3" t="s">
        <v>52</v>
      </c>
      <c r="C402" s="5" t="s">
        <v>59</v>
      </c>
    </row>
    <row r="403" spans="2:3" x14ac:dyDescent="0.3">
      <c r="B403" s="2" t="s">
        <v>517</v>
      </c>
      <c r="C403" s="4" t="s">
        <v>517</v>
      </c>
    </row>
    <row r="404" spans="2:3" x14ac:dyDescent="0.3">
      <c r="B404" s="2" t="s">
        <v>517</v>
      </c>
      <c r="C404" s="4" t="s">
        <v>517</v>
      </c>
    </row>
    <row r="405" spans="2:3" x14ac:dyDescent="0.3">
      <c r="B405" s="2" t="s">
        <v>517</v>
      </c>
      <c r="C405" s="4" t="s">
        <v>517</v>
      </c>
    </row>
    <row r="406" spans="2:3" x14ac:dyDescent="0.3">
      <c r="B406" s="3" t="s">
        <v>7</v>
      </c>
      <c r="C406" s="5" t="s">
        <v>53</v>
      </c>
    </row>
    <row r="407" spans="2:3" x14ac:dyDescent="0.3">
      <c r="B407" s="6" t="s">
        <v>106</v>
      </c>
      <c r="C407" s="8" t="s">
        <v>764</v>
      </c>
    </row>
    <row r="408" spans="2:3" x14ac:dyDescent="0.3">
      <c r="B408" s="7" t="s">
        <v>107</v>
      </c>
      <c r="C408" s="9" t="s">
        <v>765</v>
      </c>
    </row>
    <row r="409" spans="2:3" x14ac:dyDescent="0.3">
      <c r="B409" s="2" t="s">
        <v>108</v>
      </c>
      <c r="C409" s="4" t="s">
        <v>765</v>
      </c>
    </row>
    <row r="410" spans="2:3" x14ac:dyDescent="0.3">
      <c r="B410" s="7" t="s">
        <v>109</v>
      </c>
      <c r="C410" s="9" t="s">
        <v>766</v>
      </c>
    </row>
    <row r="411" spans="2:3" x14ac:dyDescent="0.3">
      <c r="B411" s="2" t="s">
        <v>110</v>
      </c>
      <c r="C411" s="4" t="s">
        <v>766</v>
      </c>
    </row>
    <row r="412" spans="2:3" x14ac:dyDescent="0.3">
      <c r="B412" s="7" t="s">
        <v>112</v>
      </c>
      <c r="C412" s="9" t="s">
        <v>767</v>
      </c>
    </row>
    <row r="413" spans="2:3" x14ac:dyDescent="0.3">
      <c r="B413" s="2" t="s">
        <v>113</v>
      </c>
      <c r="C413" s="4" t="s">
        <v>768</v>
      </c>
    </row>
    <row r="414" spans="2:3" x14ac:dyDescent="0.3">
      <c r="B414" s="2" t="s">
        <v>114</v>
      </c>
      <c r="C414" s="4" t="s">
        <v>769</v>
      </c>
    </row>
    <row r="415" spans="2:3" x14ac:dyDescent="0.3">
      <c r="B415" s="2" t="s">
        <v>116</v>
      </c>
      <c r="C415" s="4" t="s">
        <v>770</v>
      </c>
    </row>
    <row r="416" spans="2:3" x14ac:dyDescent="0.3">
      <c r="B416" s="7" t="s">
        <v>117</v>
      </c>
      <c r="C416" s="9" t="s">
        <v>771</v>
      </c>
    </row>
    <row r="417" spans="2:3" x14ac:dyDescent="0.3">
      <c r="B417" s="2" t="s">
        <v>118</v>
      </c>
      <c r="C417" s="4" t="s">
        <v>772</v>
      </c>
    </row>
    <row r="418" spans="2:3" x14ac:dyDescent="0.3">
      <c r="B418" s="2" t="s">
        <v>119</v>
      </c>
      <c r="C418" s="4" t="s">
        <v>773</v>
      </c>
    </row>
    <row r="419" spans="2:3" x14ac:dyDescent="0.3">
      <c r="B419" s="2" t="s">
        <v>120</v>
      </c>
      <c r="C419" s="4" t="s">
        <v>774</v>
      </c>
    </row>
    <row r="420" spans="2:3" x14ac:dyDescent="0.3">
      <c r="B420" s="2" t="s">
        <v>121</v>
      </c>
      <c r="C420" s="4" t="s">
        <v>775</v>
      </c>
    </row>
    <row r="421" spans="2:3" x14ac:dyDescent="0.3">
      <c r="B421" s="7" t="s">
        <v>122</v>
      </c>
      <c r="C421" s="9" t="s">
        <v>776</v>
      </c>
    </row>
    <row r="422" spans="2:3" x14ac:dyDescent="0.3">
      <c r="B422" s="2" t="s">
        <v>124</v>
      </c>
      <c r="C422" s="4" t="s">
        <v>777</v>
      </c>
    </row>
    <row r="423" spans="2:3" x14ac:dyDescent="0.3">
      <c r="B423" s="2" t="s">
        <v>125</v>
      </c>
      <c r="C423" s="4" t="s">
        <v>778</v>
      </c>
    </row>
    <row r="424" spans="2:3" x14ac:dyDescent="0.3">
      <c r="B424" s="2" t="s">
        <v>126</v>
      </c>
      <c r="C424" s="4" t="s">
        <v>779</v>
      </c>
    </row>
    <row r="425" spans="2:3" x14ac:dyDescent="0.3">
      <c r="B425" s="2" t="s">
        <v>127</v>
      </c>
      <c r="C425" s="4" t="s">
        <v>780</v>
      </c>
    </row>
    <row r="426" spans="2:3" x14ac:dyDescent="0.3">
      <c r="B426" s="2" t="s">
        <v>128</v>
      </c>
      <c r="C426" s="4" t="s">
        <v>781</v>
      </c>
    </row>
    <row r="427" spans="2:3" x14ac:dyDescent="0.3">
      <c r="B427" s="7" t="s">
        <v>129</v>
      </c>
      <c r="C427" s="9" t="s">
        <v>782</v>
      </c>
    </row>
    <row r="428" spans="2:3" x14ac:dyDescent="0.3">
      <c r="B428" s="2" t="s">
        <v>130</v>
      </c>
      <c r="C428" s="4" t="s">
        <v>782</v>
      </c>
    </row>
    <row r="429" spans="2:3" x14ac:dyDescent="0.3">
      <c r="B429" s="7" t="s">
        <v>131</v>
      </c>
      <c r="C429" s="9" t="s">
        <v>783</v>
      </c>
    </row>
    <row r="430" spans="2:3" x14ac:dyDescent="0.3">
      <c r="B430" s="2" t="s">
        <v>132</v>
      </c>
      <c r="C430" s="4" t="s">
        <v>783</v>
      </c>
    </row>
    <row r="431" spans="2:3" x14ac:dyDescent="0.3">
      <c r="B431" s="6" t="s">
        <v>133</v>
      </c>
      <c r="C431" s="8" t="s">
        <v>784</v>
      </c>
    </row>
    <row r="432" spans="2:3" x14ac:dyDescent="0.3">
      <c r="B432" s="7" t="s">
        <v>134</v>
      </c>
      <c r="C432" s="9" t="s">
        <v>785</v>
      </c>
    </row>
    <row r="433" spans="2:3" x14ac:dyDescent="0.3">
      <c r="B433" s="2" t="s">
        <v>135</v>
      </c>
      <c r="C433" s="4" t="s">
        <v>786</v>
      </c>
    </row>
    <row r="434" spans="2:3" x14ac:dyDescent="0.3">
      <c r="B434" s="2" t="s">
        <v>136</v>
      </c>
      <c r="C434" s="4" t="s">
        <v>787</v>
      </c>
    </row>
    <row r="435" spans="2:3" x14ac:dyDescent="0.3">
      <c r="B435" s="2" t="s">
        <v>138</v>
      </c>
      <c r="C435" s="4" t="s">
        <v>788</v>
      </c>
    </row>
    <row r="436" spans="2:3" x14ac:dyDescent="0.3">
      <c r="B436" s="2" t="s">
        <v>140</v>
      </c>
      <c r="C436" s="4" t="s">
        <v>789</v>
      </c>
    </row>
    <row r="437" spans="2:3" x14ac:dyDescent="0.3">
      <c r="B437" s="2" t="s">
        <v>141</v>
      </c>
      <c r="C437" s="4" t="s">
        <v>790</v>
      </c>
    </row>
    <row r="438" spans="2:3" x14ac:dyDescent="0.3">
      <c r="B438" s="7" t="s">
        <v>143</v>
      </c>
      <c r="C438" s="9" t="s">
        <v>791</v>
      </c>
    </row>
    <row r="439" spans="2:3" x14ac:dyDescent="0.3">
      <c r="B439" s="2" t="s">
        <v>144</v>
      </c>
      <c r="C439" s="4" t="s">
        <v>792</v>
      </c>
    </row>
    <row r="440" spans="2:3" x14ac:dyDescent="0.3">
      <c r="B440" s="2" t="s">
        <v>146</v>
      </c>
      <c r="C440" s="4" t="s">
        <v>793</v>
      </c>
    </row>
    <row r="441" spans="2:3" x14ac:dyDescent="0.3">
      <c r="B441" s="7" t="s">
        <v>152</v>
      </c>
      <c r="C441" s="9" t="s">
        <v>794</v>
      </c>
    </row>
    <row r="442" spans="2:3" x14ac:dyDescent="0.3">
      <c r="B442" s="2" t="s">
        <v>158</v>
      </c>
      <c r="C442" s="4" t="s">
        <v>795</v>
      </c>
    </row>
    <row r="443" spans="2:3" x14ac:dyDescent="0.3">
      <c r="B443" s="2" t="s">
        <v>159</v>
      </c>
      <c r="C443" s="4" t="s">
        <v>796</v>
      </c>
    </row>
    <row r="444" spans="2:3" x14ac:dyDescent="0.3">
      <c r="B444" s="2" t="s">
        <v>160</v>
      </c>
      <c r="C444" s="4" t="s">
        <v>797</v>
      </c>
    </row>
    <row r="445" spans="2:3" x14ac:dyDescent="0.3">
      <c r="B445" s="2" t="s">
        <v>161</v>
      </c>
      <c r="C445" s="4" t="s">
        <v>798</v>
      </c>
    </row>
    <row r="446" spans="2:3" x14ac:dyDescent="0.3">
      <c r="B446" s="7" t="s">
        <v>162</v>
      </c>
      <c r="C446" s="9" t="s">
        <v>793</v>
      </c>
    </row>
    <row r="447" spans="2:3" x14ac:dyDescent="0.3">
      <c r="B447" s="2" t="s">
        <v>165</v>
      </c>
      <c r="C447" s="4" t="s">
        <v>793</v>
      </c>
    </row>
    <row r="448" spans="2:3" x14ac:dyDescent="0.3">
      <c r="B448" s="7" t="s">
        <v>170</v>
      </c>
      <c r="C448" s="9" t="s">
        <v>799</v>
      </c>
    </row>
    <row r="449" spans="2:3" x14ac:dyDescent="0.3">
      <c r="B449" s="2" t="s">
        <v>171</v>
      </c>
      <c r="C449" s="4" t="s">
        <v>799</v>
      </c>
    </row>
    <row r="450" spans="2:3" x14ac:dyDescent="0.3">
      <c r="B450" s="7" t="s">
        <v>172</v>
      </c>
      <c r="C450" s="9" t="s">
        <v>800</v>
      </c>
    </row>
    <row r="451" spans="2:3" x14ac:dyDescent="0.3">
      <c r="B451" s="2" t="s">
        <v>173</v>
      </c>
      <c r="C451" s="4" t="s">
        <v>801</v>
      </c>
    </row>
    <row r="452" spans="2:3" x14ac:dyDescent="0.3">
      <c r="B452" s="2" t="s">
        <v>175</v>
      </c>
      <c r="C452" s="4" t="s">
        <v>802</v>
      </c>
    </row>
    <row r="453" spans="2:3" x14ac:dyDescent="0.3">
      <c r="B453" s="7" t="s">
        <v>178</v>
      </c>
      <c r="C453" s="9" t="s">
        <v>803</v>
      </c>
    </row>
    <row r="454" spans="2:3" x14ac:dyDescent="0.3">
      <c r="B454" s="2" t="s">
        <v>179</v>
      </c>
      <c r="C454" s="4" t="s">
        <v>793</v>
      </c>
    </row>
    <row r="455" spans="2:3" x14ac:dyDescent="0.3">
      <c r="B455" s="2" t="s">
        <v>180</v>
      </c>
      <c r="C455" s="4" t="s">
        <v>489</v>
      </c>
    </row>
    <row r="456" spans="2:3" x14ac:dyDescent="0.3">
      <c r="B456" s="2" t="s">
        <v>182</v>
      </c>
      <c r="C456" s="4" t="s">
        <v>804</v>
      </c>
    </row>
    <row r="457" spans="2:3" x14ac:dyDescent="0.3">
      <c r="B457" s="2" t="s">
        <v>184</v>
      </c>
      <c r="C457" s="4" t="s">
        <v>805</v>
      </c>
    </row>
    <row r="458" spans="2:3" x14ac:dyDescent="0.3">
      <c r="B458" s="6" t="s">
        <v>187</v>
      </c>
      <c r="C458" s="8" t="s">
        <v>806</v>
      </c>
    </row>
    <row r="459" spans="2:3" x14ac:dyDescent="0.3">
      <c r="B459" s="7" t="s">
        <v>188</v>
      </c>
      <c r="C459" s="9" t="s">
        <v>807</v>
      </c>
    </row>
    <row r="460" spans="2:3" x14ac:dyDescent="0.3">
      <c r="B460" s="2" t="s">
        <v>189</v>
      </c>
      <c r="C460" s="4" t="s">
        <v>808</v>
      </c>
    </row>
    <row r="461" spans="2:3" x14ac:dyDescent="0.3">
      <c r="B461" s="2" t="s">
        <v>191</v>
      </c>
      <c r="C461" s="4" t="s">
        <v>809</v>
      </c>
    </row>
    <row r="462" spans="2:3" x14ac:dyDescent="0.3">
      <c r="B462" s="2" t="s">
        <v>192</v>
      </c>
      <c r="C462" s="4" t="s">
        <v>810</v>
      </c>
    </row>
    <row r="463" spans="2:3" x14ac:dyDescent="0.3">
      <c r="B463" s="2" t="s">
        <v>195</v>
      </c>
      <c r="C463" s="4" t="s">
        <v>811</v>
      </c>
    </row>
    <row r="464" spans="2:3" x14ac:dyDescent="0.3">
      <c r="B464" s="2" t="s">
        <v>196</v>
      </c>
      <c r="C464" s="4" t="s">
        <v>812</v>
      </c>
    </row>
    <row r="465" spans="2:3" x14ac:dyDescent="0.3">
      <c r="B465" s="7" t="s">
        <v>197</v>
      </c>
      <c r="C465" s="9" t="s">
        <v>813</v>
      </c>
    </row>
    <row r="466" spans="2:3" x14ac:dyDescent="0.3">
      <c r="B466" s="2" t="s">
        <v>199</v>
      </c>
      <c r="C466" s="4" t="s">
        <v>814</v>
      </c>
    </row>
    <row r="467" spans="2:3" x14ac:dyDescent="0.3">
      <c r="B467" s="2" t="s">
        <v>200</v>
      </c>
      <c r="C467" s="4" t="s">
        <v>815</v>
      </c>
    </row>
    <row r="468" spans="2:3" x14ac:dyDescent="0.3">
      <c r="B468" s="2" t="s">
        <v>202</v>
      </c>
      <c r="C468" s="4" t="s">
        <v>816</v>
      </c>
    </row>
    <row r="469" spans="2:3" x14ac:dyDescent="0.3">
      <c r="B469" s="2" t="s">
        <v>205</v>
      </c>
      <c r="C469" s="4" t="s">
        <v>817</v>
      </c>
    </row>
    <row r="470" spans="2:3" x14ac:dyDescent="0.3">
      <c r="B470" s="7" t="s">
        <v>206</v>
      </c>
      <c r="C470" s="9" t="s">
        <v>818</v>
      </c>
    </row>
    <row r="471" spans="2:3" x14ac:dyDescent="0.3">
      <c r="B471" s="2" t="s">
        <v>207</v>
      </c>
      <c r="C471" s="4" t="s">
        <v>819</v>
      </c>
    </row>
    <row r="472" spans="2:3" x14ac:dyDescent="0.3">
      <c r="B472" s="2" t="s">
        <v>209</v>
      </c>
      <c r="C472" s="4" t="s">
        <v>820</v>
      </c>
    </row>
    <row r="473" spans="2:3" x14ac:dyDescent="0.3">
      <c r="B473" s="2" t="s">
        <v>210</v>
      </c>
      <c r="C473" s="4" t="s">
        <v>821</v>
      </c>
    </row>
    <row r="474" spans="2:3" x14ac:dyDescent="0.3">
      <c r="B474" s="2" t="s">
        <v>212</v>
      </c>
      <c r="C474" s="4" t="s">
        <v>822</v>
      </c>
    </row>
    <row r="475" spans="2:3" x14ac:dyDescent="0.3">
      <c r="B475" s="2" t="s">
        <v>214</v>
      </c>
      <c r="C475" s="4" t="s">
        <v>823</v>
      </c>
    </row>
    <row r="476" spans="2:3" x14ac:dyDescent="0.3">
      <c r="B476" s="2" t="s">
        <v>215</v>
      </c>
      <c r="C476" s="4" t="s">
        <v>824</v>
      </c>
    </row>
    <row r="477" spans="2:3" x14ac:dyDescent="0.3">
      <c r="B477" s="7" t="s">
        <v>216</v>
      </c>
      <c r="C477" s="9" t="s">
        <v>825</v>
      </c>
    </row>
    <row r="478" spans="2:3" x14ac:dyDescent="0.3">
      <c r="B478" s="2" t="s">
        <v>220</v>
      </c>
      <c r="C478" s="4" t="s">
        <v>825</v>
      </c>
    </row>
    <row r="479" spans="2:3" x14ac:dyDescent="0.3">
      <c r="B479" s="7" t="s">
        <v>224</v>
      </c>
      <c r="C479" s="9" t="s">
        <v>826</v>
      </c>
    </row>
    <row r="480" spans="2:3" x14ac:dyDescent="0.3">
      <c r="B480" s="2" t="s">
        <v>229</v>
      </c>
      <c r="C480" s="4" t="s">
        <v>824</v>
      </c>
    </row>
    <row r="481" spans="2:3" x14ac:dyDescent="0.3">
      <c r="B481" s="2" t="s">
        <v>230</v>
      </c>
      <c r="C481" s="4" t="s">
        <v>793</v>
      </c>
    </row>
    <row r="482" spans="2:3" x14ac:dyDescent="0.3">
      <c r="B482" s="2" t="s">
        <v>231</v>
      </c>
      <c r="C482" s="4" t="s">
        <v>827</v>
      </c>
    </row>
    <row r="483" spans="2:3" x14ac:dyDescent="0.3">
      <c r="B483" s="2" t="s">
        <v>232</v>
      </c>
      <c r="C483" s="4" t="s">
        <v>828</v>
      </c>
    </row>
    <row r="484" spans="2:3" x14ac:dyDescent="0.3">
      <c r="B484" s="7" t="s">
        <v>233</v>
      </c>
      <c r="C484" s="9" t="s">
        <v>829</v>
      </c>
    </row>
    <row r="485" spans="2:3" ht="26.4" x14ac:dyDescent="0.3">
      <c r="B485" s="2" t="s">
        <v>234</v>
      </c>
      <c r="C485" s="4" t="s">
        <v>830</v>
      </c>
    </row>
    <row r="486" spans="2:3" ht="26.4" x14ac:dyDescent="0.3">
      <c r="B486" s="2" t="s">
        <v>235</v>
      </c>
      <c r="C486" s="4" t="s">
        <v>831</v>
      </c>
    </row>
    <row r="487" spans="2:3" x14ac:dyDescent="0.3">
      <c r="B487" s="7" t="s">
        <v>239</v>
      </c>
      <c r="C487" s="9" t="s">
        <v>832</v>
      </c>
    </row>
    <row r="488" spans="2:3" x14ac:dyDescent="0.3">
      <c r="B488" s="2" t="s">
        <v>240</v>
      </c>
      <c r="C488" s="4" t="s">
        <v>833</v>
      </c>
    </row>
    <row r="489" spans="2:3" x14ac:dyDescent="0.3">
      <c r="B489" s="2" t="s">
        <v>242</v>
      </c>
      <c r="C489" s="4" t="s">
        <v>834</v>
      </c>
    </row>
    <row r="490" spans="2:3" x14ac:dyDescent="0.3">
      <c r="B490" s="7" t="s">
        <v>246</v>
      </c>
      <c r="C490" s="9" t="s">
        <v>835</v>
      </c>
    </row>
    <row r="491" spans="2:3" x14ac:dyDescent="0.3">
      <c r="B491" s="2" t="s">
        <v>248</v>
      </c>
      <c r="C491" s="4" t="s">
        <v>835</v>
      </c>
    </row>
    <row r="492" spans="2:3" x14ac:dyDescent="0.3">
      <c r="B492" s="7" t="s">
        <v>252</v>
      </c>
      <c r="C492" s="9" t="s">
        <v>836</v>
      </c>
    </row>
    <row r="493" spans="2:3" x14ac:dyDescent="0.3">
      <c r="B493" s="2" t="s">
        <v>254</v>
      </c>
      <c r="C493" s="4" t="s">
        <v>830</v>
      </c>
    </row>
    <row r="494" spans="2:3" x14ac:dyDescent="0.3">
      <c r="B494" s="2" t="s">
        <v>258</v>
      </c>
      <c r="C494" s="4" t="s">
        <v>837</v>
      </c>
    </row>
    <row r="495" spans="2:3" x14ac:dyDescent="0.3">
      <c r="B495" s="3" t="s">
        <v>52</v>
      </c>
      <c r="C495" s="5" t="s">
        <v>60</v>
      </c>
    </row>
    <row r="496" spans="2:3" x14ac:dyDescent="0.3">
      <c r="B496" s="2" t="s">
        <v>517</v>
      </c>
      <c r="C496" s="4" t="s">
        <v>517</v>
      </c>
    </row>
    <row r="497" spans="2:3" x14ac:dyDescent="0.3">
      <c r="B497" s="2" t="s">
        <v>517</v>
      </c>
      <c r="C497" s="4" t="s">
        <v>517</v>
      </c>
    </row>
    <row r="498" spans="2:3" x14ac:dyDescent="0.3">
      <c r="B498" s="2" t="s">
        <v>517</v>
      </c>
      <c r="C498" s="4" t="s">
        <v>517</v>
      </c>
    </row>
    <row r="499" spans="2:3" x14ac:dyDescent="0.3">
      <c r="B499" s="3" t="s">
        <v>8</v>
      </c>
      <c r="C499" s="5" t="s">
        <v>53</v>
      </c>
    </row>
    <row r="500" spans="2:3" x14ac:dyDescent="0.3">
      <c r="B500" s="6" t="s">
        <v>106</v>
      </c>
      <c r="C500" s="8" t="s">
        <v>838</v>
      </c>
    </row>
    <row r="501" spans="2:3" x14ac:dyDescent="0.3">
      <c r="B501" s="7" t="s">
        <v>107</v>
      </c>
      <c r="C501" s="9" t="s">
        <v>839</v>
      </c>
    </row>
    <row r="502" spans="2:3" x14ac:dyDescent="0.3">
      <c r="B502" s="2" t="s">
        <v>108</v>
      </c>
      <c r="C502" s="4" t="s">
        <v>839</v>
      </c>
    </row>
    <row r="503" spans="2:3" x14ac:dyDescent="0.3">
      <c r="B503" s="7" t="s">
        <v>112</v>
      </c>
      <c r="C503" s="9" t="s">
        <v>840</v>
      </c>
    </row>
    <row r="504" spans="2:3" x14ac:dyDescent="0.3">
      <c r="B504" s="2" t="s">
        <v>113</v>
      </c>
      <c r="C504" s="4" t="s">
        <v>841</v>
      </c>
    </row>
    <row r="505" spans="2:3" x14ac:dyDescent="0.3">
      <c r="B505" s="2" t="s">
        <v>114</v>
      </c>
      <c r="C505" s="4" t="s">
        <v>842</v>
      </c>
    </row>
    <row r="506" spans="2:3" x14ac:dyDescent="0.3">
      <c r="B506" s="2" t="s">
        <v>116</v>
      </c>
      <c r="C506" s="4" t="s">
        <v>843</v>
      </c>
    </row>
    <row r="507" spans="2:3" x14ac:dyDescent="0.3">
      <c r="B507" s="7" t="s">
        <v>117</v>
      </c>
      <c r="C507" s="9" t="s">
        <v>844</v>
      </c>
    </row>
    <row r="508" spans="2:3" x14ac:dyDescent="0.3">
      <c r="B508" s="2" t="s">
        <v>118</v>
      </c>
      <c r="C508" s="4" t="s">
        <v>845</v>
      </c>
    </row>
    <row r="509" spans="2:3" x14ac:dyDescent="0.3">
      <c r="B509" s="2" t="s">
        <v>119</v>
      </c>
      <c r="C509" s="4" t="s">
        <v>846</v>
      </c>
    </row>
    <row r="510" spans="2:3" x14ac:dyDescent="0.3">
      <c r="B510" s="2" t="s">
        <v>121</v>
      </c>
      <c r="C510" s="4" t="s">
        <v>847</v>
      </c>
    </row>
    <row r="511" spans="2:3" x14ac:dyDescent="0.3">
      <c r="B511" s="7" t="s">
        <v>122</v>
      </c>
      <c r="C511" s="9" t="s">
        <v>848</v>
      </c>
    </row>
    <row r="512" spans="2:3" x14ac:dyDescent="0.3">
      <c r="B512" s="2" t="s">
        <v>125</v>
      </c>
      <c r="C512" s="4" t="s">
        <v>849</v>
      </c>
    </row>
    <row r="513" spans="2:3" x14ac:dyDescent="0.3">
      <c r="B513" s="2" t="s">
        <v>128</v>
      </c>
      <c r="C513" s="4" t="s">
        <v>850</v>
      </c>
    </row>
    <row r="514" spans="2:3" x14ac:dyDescent="0.3">
      <c r="B514" s="7" t="s">
        <v>129</v>
      </c>
      <c r="C514" s="9" t="s">
        <v>636</v>
      </c>
    </row>
    <row r="515" spans="2:3" x14ac:dyDescent="0.3">
      <c r="B515" s="2" t="s">
        <v>130</v>
      </c>
      <c r="C515" s="4" t="s">
        <v>636</v>
      </c>
    </row>
    <row r="516" spans="2:3" x14ac:dyDescent="0.3">
      <c r="B516" s="7" t="s">
        <v>131</v>
      </c>
      <c r="C516" s="9" t="s">
        <v>851</v>
      </c>
    </row>
    <row r="517" spans="2:3" x14ac:dyDescent="0.3">
      <c r="B517" s="2" t="s">
        <v>132</v>
      </c>
      <c r="C517" s="4" t="s">
        <v>851</v>
      </c>
    </row>
    <row r="518" spans="2:3" x14ac:dyDescent="0.3">
      <c r="B518" s="6" t="s">
        <v>133</v>
      </c>
      <c r="C518" s="8" t="s">
        <v>852</v>
      </c>
    </row>
    <row r="519" spans="2:3" x14ac:dyDescent="0.3">
      <c r="B519" s="7" t="s">
        <v>134</v>
      </c>
      <c r="C519" s="9" t="s">
        <v>853</v>
      </c>
    </row>
    <row r="520" spans="2:3" x14ac:dyDescent="0.3">
      <c r="B520" s="2" t="s">
        <v>135</v>
      </c>
      <c r="C520" s="4" t="s">
        <v>854</v>
      </c>
    </row>
    <row r="521" spans="2:3" x14ac:dyDescent="0.3">
      <c r="B521" s="2" t="s">
        <v>138</v>
      </c>
      <c r="C521" s="4" t="s">
        <v>855</v>
      </c>
    </row>
    <row r="522" spans="2:3" x14ac:dyDescent="0.3">
      <c r="B522" s="2" t="s">
        <v>140</v>
      </c>
      <c r="C522" s="4" t="s">
        <v>856</v>
      </c>
    </row>
    <row r="523" spans="2:3" x14ac:dyDescent="0.3">
      <c r="B523" s="2" t="s">
        <v>141</v>
      </c>
      <c r="C523" s="4" t="s">
        <v>857</v>
      </c>
    </row>
    <row r="524" spans="2:3" x14ac:dyDescent="0.3">
      <c r="B524" s="7" t="s">
        <v>143</v>
      </c>
      <c r="C524" s="9" t="s">
        <v>858</v>
      </c>
    </row>
    <row r="525" spans="2:3" x14ac:dyDescent="0.3">
      <c r="B525" s="2" t="s">
        <v>144</v>
      </c>
      <c r="C525" s="4" t="s">
        <v>858</v>
      </c>
    </row>
    <row r="526" spans="2:3" x14ac:dyDescent="0.3">
      <c r="B526" s="7" t="s">
        <v>152</v>
      </c>
      <c r="C526" s="9" t="s">
        <v>859</v>
      </c>
    </row>
    <row r="527" spans="2:3" x14ac:dyDescent="0.3">
      <c r="B527" s="2" t="s">
        <v>158</v>
      </c>
      <c r="C527" s="4" t="s">
        <v>860</v>
      </c>
    </row>
    <row r="528" spans="2:3" x14ac:dyDescent="0.3">
      <c r="B528" s="2" t="s">
        <v>160</v>
      </c>
      <c r="C528" s="4" t="s">
        <v>861</v>
      </c>
    </row>
    <row r="529" spans="2:3" x14ac:dyDescent="0.3">
      <c r="B529" s="2" t="s">
        <v>161</v>
      </c>
      <c r="C529" s="4" t="s">
        <v>862</v>
      </c>
    </row>
    <row r="530" spans="2:3" x14ac:dyDescent="0.3">
      <c r="B530" s="7" t="s">
        <v>162</v>
      </c>
      <c r="C530" s="9" t="s">
        <v>863</v>
      </c>
    </row>
    <row r="531" spans="2:3" x14ac:dyDescent="0.3">
      <c r="B531" s="2" t="s">
        <v>163</v>
      </c>
      <c r="C531" s="4" t="s">
        <v>863</v>
      </c>
    </row>
    <row r="532" spans="2:3" x14ac:dyDescent="0.3">
      <c r="B532" s="7" t="s">
        <v>170</v>
      </c>
      <c r="C532" s="9" t="s">
        <v>864</v>
      </c>
    </row>
    <row r="533" spans="2:3" x14ac:dyDescent="0.3">
      <c r="B533" s="2" t="s">
        <v>171</v>
      </c>
      <c r="C533" s="4" t="s">
        <v>864</v>
      </c>
    </row>
    <row r="534" spans="2:3" x14ac:dyDescent="0.3">
      <c r="B534" s="7" t="s">
        <v>172</v>
      </c>
      <c r="C534" s="9" t="s">
        <v>865</v>
      </c>
    </row>
    <row r="535" spans="2:3" x14ac:dyDescent="0.3">
      <c r="B535" s="2" t="s">
        <v>173</v>
      </c>
      <c r="C535" s="4" t="s">
        <v>866</v>
      </c>
    </row>
    <row r="536" spans="2:3" x14ac:dyDescent="0.3">
      <c r="B536" s="2" t="s">
        <v>174</v>
      </c>
      <c r="C536" s="4" t="s">
        <v>444</v>
      </c>
    </row>
    <row r="537" spans="2:3" x14ac:dyDescent="0.3">
      <c r="B537" s="2" t="s">
        <v>175</v>
      </c>
      <c r="C537" s="4" t="s">
        <v>867</v>
      </c>
    </row>
    <row r="538" spans="2:3" x14ac:dyDescent="0.3">
      <c r="B538" s="7" t="s">
        <v>178</v>
      </c>
      <c r="C538" s="9" t="s">
        <v>868</v>
      </c>
    </row>
    <row r="539" spans="2:3" x14ac:dyDescent="0.3">
      <c r="B539" s="2" t="s">
        <v>179</v>
      </c>
      <c r="C539" s="4" t="s">
        <v>869</v>
      </c>
    </row>
    <row r="540" spans="2:3" x14ac:dyDescent="0.3">
      <c r="B540" s="2" t="s">
        <v>180</v>
      </c>
      <c r="C540" s="4" t="s">
        <v>870</v>
      </c>
    </row>
    <row r="541" spans="2:3" ht="26.4" x14ac:dyDescent="0.3">
      <c r="B541" s="2" t="s">
        <v>181</v>
      </c>
      <c r="C541" s="4" t="s">
        <v>871</v>
      </c>
    </row>
    <row r="542" spans="2:3" x14ac:dyDescent="0.3">
      <c r="B542" s="2" t="s">
        <v>182</v>
      </c>
      <c r="C542" s="4" t="s">
        <v>872</v>
      </c>
    </row>
    <row r="543" spans="2:3" x14ac:dyDescent="0.3">
      <c r="B543" s="2" t="s">
        <v>184</v>
      </c>
      <c r="C543" s="4" t="s">
        <v>873</v>
      </c>
    </row>
    <row r="544" spans="2:3" x14ac:dyDescent="0.3">
      <c r="B544" s="2" t="s">
        <v>186</v>
      </c>
      <c r="C544" s="4" t="s">
        <v>874</v>
      </c>
    </row>
    <row r="545" spans="2:3" x14ac:dyDescent="0.3">
      <c r="B545" s="6" t="s">
        <v>187</v>
      </c>
      <c r="C545" s="8" t="s">
        <v>875</v>
      </c>
    </row>
    <row r="546" spans="2:3" x14ac:dyDescent="0.3">
      <c r="B546" s="7" t="s">
        <v>188</v>
      </c>
      <c r="C546" s="9" t="s">
        <v>876</v>
      </c>
    </row>
    <row r="547" spans="2:3" x14ac:dyDescent="0.3">
      <c r="B547" s="2" t="s">
        <v>189</v>
      </c>
      <c r="C547" s="4" t="s">
        <v>877</v>
      </c>
    </row>
    <row r="548" spans="2:3" x14ac:dyDescent="0.3">
      <c r="B548" s="2" t="s">
        <v>192</v>
      </c>
      <c r="C548" s="4" t="s">
        <v>878</v>
      </c>
    </row>
    <row r="549" spans="2:3" x14ac:dyDescent="0.3">
      <c r="B549" s="2" t="s">
        <v>195</v>
      </c>
      <c r="C549" s="4" t="s">
        <v>879</v>
      </c>
    </row>
    <row r="550" spans="2:3" x14ac:dyDescent="0.3">
      <c r="B550" s="2" t="s">
        <v>196</v>
      </c>
      <c r="C550" s="4" t="s">
        <v>880</v>
      </c>
    </row>
    <row r="551" spans="2:3" x14ac:dyDescent="0.3">
      <c r="B551" s="7" t="s">
        <v>197</v>
      </c>
      <c r="C551" s="9" t="s">
        <v>881</v>
      </c>
    </row>
    <row r="552" spans="2:3" x14ac:dyDescent="0.3">
      <c r="B552" s="2" t="s">
        <v>205</v>
      </c>
      <c r="C552" s="4" t="s">
        <v>881</v>
      </c>
    </row>
    <row r="553" spans="2:3" x14ac:dyDescent="0.3">
      <c r="B553" s="7" t="s">
        <v>206</v>
      </c>
      <c r="C553" s="9" t="s">
        <v>882</v>
      </c>
    </row>
    <row r="554" spans="2:3" x14ac:dyDescent="0.3">
      <c r="B554" s="2" t="s">
        <v>207</v>
      </c>
      <c r="C554" s="4" t="s">
        <v>883</v>
      </c>
    </row>
    <row r="555" spans="2:3" x14ac:dyDescent="0.3">
      <c r="B555" s="2" t="s">
        <v>210</v>
      </c>
      <c r="C555" s="4" t="s">
        <v>884</v>
      </c>
    </row>
    <row r="556" spans="2:3" x14ac:dyDescent="0.3">
      <c r="B556" s="2" t="s">
        <v>212</v>
      </c>
      <c r="C556" s="4" t="s">
        <v>885</v>
      </c>
    </row>
    <row r="557" spans="2:3" x14ac:dyDescent="0.3">
      <c r="B557" s="2" t="s">
        <v>214</v>
      </c>
      <c r="C557" s="4" t="s">
        <v>886</v>
      </c>
    </row>
    <row r="558" spans="2:3" x14ac:dyDescent="0.3">
      <c r="B558" s="7" t="s">
        <v>216</v>
      </c>
      <c r="C558" s="9" t="s">
        <v>887</v>
      </c>
    </row>
    <row r="559" spans="2:3" x14ac:dyDescent="0.3">
      <c r="B559" s="2" t="s">
        <v>220</v>
      </c>
      <c r="C559" s="4" t="s">
        <v>887</v>
      </c>
    </row>
    <row r="560" spans="2:3" x14ac:dyDescent="0.3">
      <c r="B560" s="7" t="s">
        <v>224</v>
      </c>
      <c r="C560" s="9" t="s">
        <v>888</v>
      </c>
    </row>
    <row r="561" spans="2:3" x14ac:dyDescent="0.3">
      <c r="B561" s="2" t="s">
        <v>225</v>
      </c>
      <c r="C561" s="4" t="s">
        <v>889</v>
      </c>
    </row>
    <row r="562" spans="2:3" ht="26.4" x14ac:dyDescent="0.3">
      <c r="B562" s="2" t="s">
        <v>226</v>
      </c>
      <c r="C562" s="4" t="s">
        <v>890</v>
      </c>
    </row>
    <row r="563" spans="2:3" x14ac:dyDescent="0.3">
      <c r="B563" s="2" t="s">
        <v>227</v>
      </c>
      <c r="C563" s="4" t="s">
        <v>891</v>
      </c>
    </row>
    <row r="564" spans="2:3" x14ac:dyDescent="0.3">
      <c r="B564" s="2" t="s">
        <v>229</v>
      </c>
      <c r="C564" s="4" t="s">
        <v>892</v>
      </c>
    </row>
    <row r="565" spans="2:3" x14ac:dyDescent="0.3">
      <c r="B565" s="2" t="s">
        <v>231</v>
      </c>
      <c r="C565" s="4" t="s">
        <v>893</v>
      </c>
    </row>
    <row r="566" spans="2:3" x14ac:dyDescent="0.3">
      <c r="B566" s="2" t="s">
        <v>232</v>
      </c>
      <c r="C566" s="4" t="s">
        <v>894</v>
      </c>
    </row>
    <row r="567" spans="2:3" x14ac:dyDescent="0.3">
      <c r="B567" s="7" t="s">
        <v>233</v>
      </c>
      <c r="C567" s="9" t="s">
        <v>895</v>
      </c>
    </row>
    <row r="568" spans="2:3" ht="26.4" x14ac:dyDescent="0.3">
      <c r="B568" s="2" t="s">
        <v>235</v>
      </c>
      <c r="C568" s="4" t="s">
        <v>895</v>
      </c>
    </row>
    <row r="569" spans="2:3" x14ac:dyDescent="0.3">
      <c r="B569" s="7" t="s">
        <v>239</v>
      </c>
      <c r="C569" s="9" t="s">
        <v>896</v>
      </c>
    </row>
    <row r="570" spans="2:3" x14ac:dyDescent="0.3">
      <c r="B570" s="2" t="s">
        <v>240</v>
      </c>
      <c r="C570" s="4" t="s">
        <v>897</v>
      </c>
    </row>
    <row r="571" spans="2:3" x14ac:dyDescent="0.3">
      <c r="B571" s="2" t="s">
        <v>242</v>
      </c>
      <c r="C571" s="4" t="s">
        <v>898</v>
      </c>
    </row>
    <row r="572" spans="2:3" x14ac:dyDescent="0.3">
      <c r="B572" s="7" t="s">
        <v>246</v>
      </c>
      <c r="C572" s="9" t="s">
        <v>899</v>
      </c>
    </row>
    <row r="573" spans="2:3" x14ac:dyDescent="0.3">
      <c r="B573" s="2" t="s">
        <v>248</v>
      </c>
      <c r="C573" s="4" t="s">
        <v>899</v>
      </c>
    </row>
    <row r="574" spans="2:3" x14ac:dyDescent="0.3">
      <c r="B574" s="7" t="s">
        <v>252</v>
      </c>
      <c r="C574" s="9" t="s">
        <v>900</v>
      </c>
    </row>
    <row r="575" spans="2:3" x14ac:dyDescent="0.3">
      <c r="B575" s="2" t="s">
        <v>256</v>
      </c>
      <c r="C575" s="4" t="s">
        <v>901</v>
      </c>
    </row>
    <row r="576" spans="2:3" x14ac:dyDescent="0.3">
      <c r="B576" s="2" t="s">
        <v>258</v>
      </c>
      <c r="C576" s="4" t="s">
        <v>902</v>
      </c>
    </row>
    <row r="577" spans="2:3" x14ac:dyDescent="0.3">
      <c r="B577" s="3" t="s">
        <v>52</v>
      </c>
      <c r="C577" s="5" t="s">
        <v>61</v>
      </c>
    </row>
    <row r="578" spans="2:3" x14ac:dyDescent="0.3">
      <c r="B578" s="2" t="s">
        <v>517</v>
      </c>
      <c r="C578" s="4" t="s">
        <v>517</v>
      </c>
    </row>
    <row r="579" spans="2:3" x14ac:dyDescent="0.3">
      <c r="B579" s="2" t="s">
        <v>517</v>
      </c>
      <c r="C579" s="4" t="s">
        <v>517</v>
      </c>
    </row>
    <row r="580" spans="2:3" x14ac:dyDescent="0.3">
      <c r="B580" s="2" t="s">
        <v>517</v>
      </c>
      <c r="C580" s="4" t="s">
        <v>517</v>
      </c>
    </row>
    <row r="581" spans="2:3" x14ac:dyDescent="0.3">
      <c r="B581" s="3" t="s">
        <v>9</v>
      </c>
      <c r="C581" s="5" t="s">
        <v>53</v>
      </c>
    </row>
    <row r="582" spans="2:3" x14ac:dyDescent="0.3">
      <c r="B582" s="6" t="s">
        <v>106</v>
      </c>
      <c r="C582" s="8" t="s">
        <v>903</v>
      </c>
    </row>
    <row r="583" spans="2:3" x14ac:dyDescent="0.3">
      <c r="B583" s="7" t="s">
        <v>107</v>
      </c>
      <c r="C583" s="9" t="s">
        <v>904</v>
      </c>
    </row>
    <row r="584" spans="2:3" x14ac:dyDescent="0.3">
      <c r="B584" s="2" t="s">
        <v>108</v>
      </c>
      <c r="C584" s="4" t="s">
        <v>904</v>
      </c>
    </row>
    <row r="585" spans="2:3" x14ac:dyDescent="0.3">
      <c r="B585" s="7" t="s">
        <v>109</v>
      </c>
      <c r="C585" s="9" t="s">
        <v>905</v>
      </c>
    </row>
    <row r="586" spans="2:3" x14ac:dyDescent="0.3">
      <c r="B586" s="2" t="s">
        <v>110</v>
      </c>
      <c r="C586" s="4" t="s">
        <v>905</v>
      </c>
    </row>
    <row r="587" spans="2:3" x14ac:dyDescent="0.3">
      <c r="B587" s="7" t="s">
        <v>112</v>
      </c>
      <c r="C587" s="9" t="s">
        <v>906</v>
      </c>
    </row>
    <row r="588" spans="2:3" x14ac:dyDescent="0.3">
      <c r="B588" s="2" t="s">
        <v>113</v>
      </c>
      <c r="C588" s="4" t="s">
        <v>907</v>
      </c>
    </row>
    <row r="589" spans="2:3" x14ac:dyDescent="0.3">
      <c r="B589" s="2" t="s">
        <v>114</v>
      </c>
      <c r="C589" s="4" t="s">
        <v>908</v>
      </c>
    </row>
    <row r="590" spans="2:3" x14ac:dyDescent="0.3">
      <c r="B590" s="2" t="s">
        <v>116</v>
      </c>
      <c r="C590" s="4" t="s">
        <v>909</v>
      </c>
    </row>
    <row r="591" spans="2:3" x14ac:dyDescent="0.3">
      <c r="B591" s="7" t="s">
        <v>117</v>
      </c>
      <c r="C591" s="9" t="s">
        <v>910</v>
      </c>
    </row>
    <row r="592" spans="2:3" x14ac:dyDescent="0.3">
      <c r="B592" s="2" t="s">
        <v>118</v>
      </c>
      <c r="C592" s="4" t="s">
        <v>911</v>
      </c>
    </row>
    <row r="593" spans="2:3" x14ac:dyDescent="0.3">
      <c r="B593" s="2" t="s">
        <v>121</v>
      </c>
      <c r="C593" s="4" t="s">
        <v>912</v>
      </c>
    </row>
    <row r="594" spans="2:3" x14ac:dyDescent="0.3">
      <c r="B594" s="7" t="s">
        <v>122</v>
      </c>
      <c r="C594" s="9" t="s">
        <v>913</v>
      </c>
    </row>
    <row r="595" spans="2:3" x14ac:dyDescent="0.3">
      <c r="B595" s="2" t="s">
        <v>126</v>
      </c>
      <c r="C595" s="4" t="s">
        <v>913</v>
      </c>
    </row>
    <row r="596" spans="2:3" x14ac:dyDescent="0.3">
      <c r="B596" s="7" t="s">
        <v>129</v>
      </c>
      <c r="C596" s="9" t="s">
        <v>914</v>
      </c>
    </row>
    <row r="597" spans="2:3" x14ac:dyDescent="0.3">
      <c r="B597" s="2" t="s">
        <v>130</v>
      </c>
      <c r="C597" s="4" t="s">
        <v>914</v>
      </c>
    </row>
    <row r="598" spans="2:3" x14ac:dyDescent="0.3">
      <c r="B598" s="7" t="s">
        <v>131</v>
      </c>
      <c r="C598" s="9" t="s">
        <v>915</v>
      </c>
    </row>
    <row r="599" spans="2:3" x14ac:dyDescent="0.3">
      <c r="B599" s="2" t="s">
        <v>132</v>
      </c>
      <c r="C599" s="4" t="s">
        <v>915</v>
      </c>
    </row>
    <row r="600" spans="2:3" x14ac:dyDescent="0.3">
      <c r="B600" s="6" t="s">
        <v>133</v>
      </c>
      <c r="C600" s="8" t="s">
        <v>916</v>
      </c>
    </row>
    <row r="601" spans="2:3" x14ac:dyDescent="0.3">
      <c r="B601" s="7" t="s">
        <v>134</v>
      </c>
      <c r="C601" s="9" t="s">
        <v>832</v>
      </c>
    </row>
    <row r="602" spans="2:3" x14ac:dyDescent="0.3">
      <c r="B602" s="2" t="s">
        <v>135</v>
      </c>
      <c r="C602" s="4" t="s">
        <v>917</v>
      </c>
    </row>
    <row r="603" spans="2:3" x14ac:dyDescent="0.3">
      <c r="B603" s="2" t="s">
        <v>136</v>
      </c>
      <c r="C603" s="4" t="s">
        <v>918</v>
      </c>
    </row>
    <row r="604" spans="2:3" x14ac:dyDescent="0.3">
      <c r="B604" s="2" t="s">
        <v>139</v>
      </c>
      <c r="C604" s="4" t="s">
        <v>534</v>
      </c>
    </row>
    <row r="605" spans="2:3" x14ac:dyDescent="0.3">
      <c r="B605" s="2" t="s">
        <v>140</v>
      </c>
      <c r="C605" s="4" t="s">
        <v>919</v>
      </c>
    </row>
    <row r="606" spans="2:3" x14ac:dyDescent="0.3">
      <c r="B606" s="2" t="s">
        <v>141</v>
      </c>
      <c r="C606" s="4" t="s">
        <v>457</v>
      </c>
    </row>
    <row r="607" spans="2:3" x14ac:dyDescent="0.3">
      <c r="B607" s="7" t="s">
        <v>143</v>
      </c>
      <c r="C607" s="9" t="s">
        <v>920</v>
      </c>
    </row>
    <row r="608" spans="2:3" x14ac:dyDescent="0.3">
      <c r="B608" s="2" t="s">
        <v>144</v>
      </c>
      <c r="C608" s="4" t="s">
        <v>921</v>
      </c>
    </row>
    <row r="609" spans="2:3" x14ac:dyDescent="0.3">
      <c r="B609" s="2" t="s">
        <v>146</v>
      </c>
      <c r="C609" s="4" t="s">
        <v>457</v>
      </c>
    </row>
    <row r="610" spans="2:3" x14ac:dyDescent="0.3">
      <c r="B610" s="7" t="s">
        <v>152</v>
      </c>
      <c r="C610" s="9" t="s">
        <v>922</v>
      </c>
    </row>
    <row r="611" spans="2:3" x14ac:dyDescent="0.3">
      <c r="B611" s="2" t="s">
        <v>158</v>
      </c>
      <c r="C611" s="4" t="s">
        <v>571</v>
      </c>
    </row>
    <row r="612" spans="2:3" x14ac:dyDescent="0.3">
      <c r="B612" s="2" t="s">
        <v>160</v>
      </c>
      <c r="C612" s="4" t="s">
        <v>667</v>
      </c>
    </row>
    <row r="613" spans="2:3" x14ac:dyDescent="0.3">
      <c r="B613" s="2" t="s">
        <v>161</v>
      </c>
      <c r="C613" s="4" t="s">
        <v>667</v>
      </c>
    </row>
    <row r="614" spans="2:3" x14ac:dyDescent="0.3">
      <c r="B614" s="7" t="s">
        <v>162</v>
      </c>
      <c r="C614" s="9" t="s">
        <v>534</v>
      </c>
    </row>
    <row r="615" spans="2:3" x14ac:dyDescent="0.3">
      <c r="B615" s="2" t="s">
        <v>165</v>
      </c>
      <c r="C615" s="4" t="s">
        <v>534</v>
      </c>
    </row>
    <row r="616" spans="2:3" x14ac:dyDescent="0.3">
      <c r="B616" s="7" t="s">
        <v>170</v>
      </c>
      <c r="C616" s="9" t="s">
        <v>923</v>
      </c>
    </row>
    <row r="617" spans="2:3" x14ac:dyDescent="0.3">
      <c r="B617" s="2" t="s">
        <v>171</v>
      </c>
      <c r="C617" s="4" t="s">
        <v>923</v>
      </c>
    </row>
    <row r="618" spans="2:3" x14ac:dyDescent="0.3">
      <c r="B618" s="7" t="s">
        <v>172</v>
      </c>
      <c r="C618" s="9" t="s">
        <v>496</v>
      </c>
    </row>
    <row r="619" spans="2:3" x14ac:dyDescent="0.3">
      <c r="B619" s="2" t="s">
        <v>173</v>
      </c>
      <c r="C619" s="4" t="s">
        <v>496</v>
      </c>
    </row>
    <row r="620" spans="2:3" x14ac:dyDescent="0.3">
      <c r="B620" s="7" t="s">
        <v>178</v>
      </c>
      <c r="C620" s="9" t="s">
        <v>924</v>
      </c>
    </row>
    <row r="621" spans="2:3" x14ac:dyDescent="0.3">
      <c r="B621" s="2" t="s">
        <v>180</v>
      </c>
      <c r="C621" s="4" t="s">
        <v>420</v>
      </c>
    </row>
    <row r="622" spans="2:3" ht="26.4" x14ac:dyDescent="0.3">
      <c r="B622" s="2" t="s">
        <v>181</v>
      </c>
      <c r="C622" s="4" t="s">
        <v>626</v>
      </c>
    </row>
    <row r="623" spans="2:3" x14ac:dyDescent="0.3">
      <c r="B623" s="2" t="s">
        <v>182</v>
      </c>
      <c r="C623" s="4" t="s">
        <v>630</v>
      </c>
    </row>
    <row r="624" spans="2:3" x14ac:dyDescent="0.3">
      <c r="B624" s="2" t="s">
        <v>184</v>
      </c>
      <c r="C624" s="4" t="s">
        <v>613</v>
      </c>
    </row>
    <row r="625" spans="2:3" x14ac:dyDescent="0.3">
      <c r="B625" s="2" t="s">
        <v>185</v>
      </c>
      <c r="C625" s="4" t="s">
        <v>578</v>
      </c>
    </row>
    <row r="626" spans="2:3" x14ac:dyDescent="0.3">
      <c r="B626" s="2" t="s">
        <v>186</v>
      </c>
      <c r="C626" s="4" t="s">
        <v>457</v>
      </c>
    </row>
    <row r="627" spans="2:3" x14ac:dyDescent="0.3">
      <c r="B627" s="6" t="s">
        <v>187</v>
      </c>
      <c r="C627" s="8" t="s">
        <v>925</v>
      </c>
    </row>
    <row r="628" spans="2:3" x14ac:dyDescent="0.3">
      <c r="B628" s="7" t="s">
        <v>188</v>
      </c>
      <c r="C628" s="9" t="s">
        <v>926</v>
      </c>
    </row>
    <row r="629" spans="2:3" x14ac:dyDescent="0.3">
      <c r="B629" s="2" t="s">
        <v>193</v>
      </c>
      <c r="C629" s="4" t="s">
        <v>534</v>
      </c>
    </row>
    <row r="630" spans="2:3" x14ac:dyDescent="0.3">
      <c r="B630" s="2" t="s">
        <v>196</v>
      </c>
      <c r="C630" s="4" t="s">
        <v>691</v>
      </c>
    </row>
    <row r="631" spans="2:3" x14ac:dyDescent="0.3">
      <c r="B631" s="7" t="s">
        <v>197</v>
      </c>
      <c r="C631" s="9" t="s">
        <v>921</v>
      </c>
    </row>
    <row r="632" spans="2:3" x14ac:dyDescent="0.3">
      <c r="B632" s="2" t="s">
        <v>200</v>
      </c>
      <c r="C632" s="4" t="s">
        <v>927</v>
      </c>
    </row>
    <row r="633" spans="2:3" x14ac:dyDescent="0.3">
      <c r="B633" s="2" t="s">
        <v>204</v>
      </c>
      <c r="C633" s="4" t="s">
        <v>595</v>
      </c>
    </row>
    <row r="634" spans="2:3" x14ac:dyDescent="0.3">
      <c r="B634" s="7" t="s">
        <v>206</v>
      </c>
      <c r="C634" s="9" t="s">
        <v>928</v>
      </c>
    </row>
    <row r="635" spans="2:3" x14ac:dyDescent="0.3">
      <c r="B635" s="2" t="s">
        <v>207</v>
      </c>
      <c r="C635" s="4" t="s">
        <v>753</v>
      </c>
    </row>
    <row r="636" spans="2:3" x14ac:dyDescent="0.3">
      <c r="B636" s="2" t="s">
        <v>209</v>
      </c>
      <c r="C636" s="4" t="s">
        <v>929</v>
      </c>
    </row>
    <row r="637" spans="2:3" x14ac:dyDescent="0.3">
      <c r="B637" s="2" t="s">
        <v>210</v>
      </c>
      <c r="C637" s="4" t="s">
        <v>930</v>
      </c>
    </row>
    <row r="638" spans="2:3" x14ac:dyDescent="0.3">
      <c r="B638" s="2" t="s">
        <v>212</v>
      </c>
      <c r="C638" s="4" t="s">
        <v>534</v>
      </c>
    </row>
    <row r="639" spans="2:3" x14ac:dyDescent="0.3">
      <c r="B639" s="7" t="s">
        <v>216</v>
      </c>
      <c r="C639" s="9" t="s">
        <v>931</v>
      </c>
    </row>
    <row r="640" spans="2:3" x14ac:dyDescent="0.3">
      <c r="B640" s="2" t="s">
        <v>217</v>
      </c>
      <c r="C640" s="4" t="s">
        <v>534</v>
      </c>
    </row>
    <row r="641" spans="2:3" x14ac:dyDescent="0.3">
      <c r="B641" s="2" t="s">
        <v>220</v>
      </c>
      <c r="C641" s="4" t="s">
        <v>932</v>
      </c>
    </row>
    <row r="642" spans="2:3" x14ac:dyDescent="0.3">
      <c r="B642" s="7" t="s">
        <v>224</v>
      </c>
      <c r="C642" s="9" t="s">
        <v>933</v>
      </c>
    </row>
    <row r="643" spans="2:3" x14ac:dyDescent="0.3">
      <c r="B643" s="2" t="s">
        <v>225</v>
      </c>
      <c r="C643" s="4" t="s">
        <v>934</v>
      </c>
    </row>
    <row r="644" spans="2:3" ht="26.4" x14ac:dyDescent="0.3">
      <c r="B644" s="2" t="s">
        <v>226</v>
      </c>
      <c r="C644" s="4" t="s">
        <v>935</v>
      </c>
    </row>
    <row r="645" spans="2:3" x14ac:dyDescent="0.3">
      <c r="B645" s="2" t="s">
        <v>229</v>
      </c>
      <c r="C645" s="4" t="s">
        <v>936</v>
      </c>
    </row>
    <row r="646" spans="2:3" x14ac:dyDescent="0.3">
      <c r="B646" s="2" t="s">
        <v>230</v>
      </c>
      <c r="C646" s="4" t="s">
        <v>937</v>
      </c>
    </row>
    <row r="647" spans="2:3" x14ac:dyDescent="0.3">
      <c r="B647" s="2" t="s">
        <v>231</v>
      </c>
      <c r="C647" s="4" t="s">
        <v>938</v>
      </c>
    </row>
    <row r="648" spans="2:3" x14ac:dyDescent="0.3">
      <c r="B648" s="2" t="s">
        <v>232</v>
      </c>
      <c r="C648" s="4" t="s">
        <v>578</v>
      </c>
    </row>
    <row r="649" spans="2:3" x14ac:dyDescent="0.3">
      <c r="B649" s="7" t="s">
        <v>239</v>
      </c>
      <c r="C649" s="9" t="s">
        <v>939</v>
      </c>
    </row>
    <row r="650" spans="2:3" x14ac:dyDescent="0.3">
      <c r="B650" s="2" t="s">
        <v>240</v>
      </c>
      <c r="C650" s="4" t="s">
        <v>420</v>
      </c>
    </row>
    <row r="651" spans="2:3" x14ac:dyDescent="0.3">
      <c r="B651" s="2" t="s">
        <v>241</v>
      </c>
      <c r="C651" s="4" t="s">
        <v>630</v>
      </c>
    </row>
    <row r="652" spans="2:3" x14ac:dyDescent="0.3">
      <c r="B652" s="2" t="s">
        <v>242</v>
      </c>
      <c r="C652" s="4" t="s">
        <v>626</v>
      </c>
    </row>
    <row r="653" spans="2:3" x14ac:dyDescent="0.3">
      <c r="B653" s="2" t="s">
        <v>245</v>
      </c>
      <c r="C653" s="4" t="s">
        <v>940</v>
      </c>
    </row>
    <row r="654" spans="2:3" x14ac:dyDescent="0.3">
      <c r="B654" s="7" t="s">
        <v>246</v>
      </c>
      <c r="C654" s="9" t="s">
        <v>457</v>
      </c>
    </row>
    <row r="655" spans="2:3" x14ac:dyDescent="0.3">
      <c r="B655" s="2" t="s">
        <v>248</v>
      </c>
      <c r="C655" s="4" t="s">
        <v>457</v>
      </c>
    </row>
    <row r="656" spans="2:3" x14ac:dyDescent="0.3">
      <c r="B656" s="7" t="s">
        <v>252</v>
      </c>
      <c r="C656" s="9" t="s">
        <v>941</v>
      </c>
    </row>
    <row r="657" spans="2:3" x14ac:dyDescent="0.3">
      <c r="B657" s="2" t="s">
        <v>254</v>
      </c>
      <c r="C657" s="4" t="s">
        <v>630</v>
      </c>
    </row>
    <row r="658" spans="2:3" x14ac:dyDescent="0.3">
      <c r="B658" s="2" t="s">
        <v>256</v>
      </c>
      <c r="C658" s="4" t="s">
        <v>457</v>
      </c>
    </row>
    <row r="659" spans="2:3" x14ac:dyDescent="0.3">
      <c r="B659" s="2" t="s">
        <v>258</v>
      </c>
      <c r="C659" s="4" t="s">
        <v>942</v>
      </c>
    </row>
    <row r="660" spans="2:3" x14ac:dyDescent="0.3">
      <c r="B660" s="6" t="s">
        <v>260</v>
      </c>
      <c r="C660" s="8" t="s">
        <v>760</v>
      </c>
    </row>
    <row r="661" spans="2:3" x14ac:dyDescent="0.3">
      <c r="B661" s="7" t="s">
        <v>272</v>
      </c>
      <c r="C661" s="9" t="s">
        <v>760</v>
      </c>
    </row>
    <row r="662" spans="2:3" x14ac:dyDescent="0.3">
      <c r="B662" s="2" t="s">
        <v>273</v>
      </c>
      <c r="C662" s="4" t="s">
        <v>760</v>
      </c>
    </row>
    <row r="663" spans="2:3" x14ac:dyDescent="0.3">
      <c r="B663" s="3" t="s">
        <v>52</v>
      </c>
      <c r="C663" s="5" t="s">
        <v>62</v>
      </c>
    </row>
    <row r="664" spans="2:3" x14ac:dyDescent="0.3">
      <c r="B664" s="2" t="s">
        <v>517</v>
      </c>
      <c r="C664" s="4" t="s">
        <v>517</v>
      </c>
    </row>
    <row r="665" spans="2:3" x14ac:dyDescent="0.3">
      <c r="B665" s="2" t="s">
        <v>517</v>
      </c>
      <c r="C665" s="4" t="s">
        <v>517</v>
      </c>
    </row>
    <row r="666" spans="2:3" x14ac:dyDescent="0.3">
      <c r="B666" s="2" t="s">
        <v>517</v>
      </c>
      <c r="C666" s="4" t="s">
        <v>517</v>
      </c>
    </row>
    <row r="667" spans="2:3" x14ac:dyDescent="0.3">
      <c r="B667" s="3" t="s">
        <v>10</v>
      </c>
      <c r="C667" s="5" t="s">
        <v>53</v>
      </c>
    </row>
    <row r="668" spans="2:3" x14ac:dyDescent="0.3">
      <c r="B668" s="6" t="s">
        <v>106</v>
      </c>
      <c r="C668" s="8" t="s">
        <v>943</v>
      </c>
    </row>
    <row r="669" spans="2:3" x14ac:dyDescent="0.3">
      <c r="B669" s="7" t="s">
        <v>107</v>
      </c>
      <c r="C669" s="9" t="s">
        <v>944</v>
      </c>
    </row>
    <row r="670" spans="2:3" x14ac:dyDescent="0.3">
      <c r="B670" s="2" t="s">
        <v>108</v>
      </c>
      <c r="C670" s="4" t="s">
        <v>944</v>
      </c>
    </row>
    <row r="671" spans="2:3" x14ac:dyDescent="0.3">
      <c r="B671" s="7" t="s">
        <v>112</v>
      </c>
      <c r="C671" s="9" t="s">
        <v>945</v>
      </c>
    </row>
    <row r="672" spans="2:3" x14ac:dyDescent="0.3">
      <c r="B672" s="2" t="s">
        <v>113</v>
      </c>
      <c r="C672" s="4" t="s">
        <v>946</v>
      </c>
    </row>
    <row r="673" spans="2:3" x14ac:dyDescent="0.3">
      <c r="B673" s="2" t="s">
        <v>114</v>
      </c>
      <c r="C673" s="4" t="s">
        <v>947</v>
      </c>
    </row>
    <row r="674" spans="2:3" x14ac:dyDescent="0.3">
      <c r="B674" s="2" t="s">
        <v>116</v>
      </c>
      <c r="C674" s="4" t="s">
        <v>948</v>
      </c>
    </row>
    <row r="675" spans="2:3" x14ac:dyDescent="0.3">
      <c r="B675" s="7" t="s">
        <v>117</v>
      </c>
      <c r="C675" s="9" t="s">
        <v>949</v>
      </c>
    </row>
    <row r="676" spans="2:3" x14ac:dyDescent="0.3">
      <c r="B676" s="2" t="s">
        <v>118</v>
      </c>
      <c r="C676" s="4" t="s">
        <v>950</v>
      </c>
    </row>
    <row r="677" spans="2:3" x14ac:dyDescent="0.3">
      <c r="B677" s="2" t="s">
        <v>121</v>
      </c>
      <c r="C677" s="4" t="s">
        <v>951</v>
      </c>
    </row>
    <row r="678" spans="2:3" x14ac:dyDescent="0.3">
      <c r="B678" s="7" t="s">
        <v>122</v>
      </c>
      <c r="C678" s="9" t="s">
        <v>952</v>
      </c>
    </row>
    <row r="679" spans="2:3" x14ac:dyDescent="0.3">
      <c r="B679" s="2" t="s">
        <v>126</v>
      </c>
      <c r="C679" s="4" t="s">
        <v>952</v>
      </c>
    </row>
    <row r="680" spans="2:3" x14ac:dyDescent="0.3">
      <c r="B680" s="7" t="s">
        <v>129</v>
      </c>
      <c r="C680" s="9" t="s">
        <v>953</v>
      </c>
    </row>
    <row r="681" spans="2:3" x14ac:dyDescent="0.3">
      <c r="B681" s="2" t="s">
        <v>130</v>
      </c>
      <c r="C681" s="4" t="s">
        <v>953</v>
      </c>
    </row>
    <row r="682" spans="2:3" x14ac:dyDescent="0.3">
      <c r="B682" s="7" t="s">
        <v>131</v>
      </c>
      <c r="C682" s="9" t="s">
        <v>954</v>
      </c>
    </row>
    <row r="683" spans="2:3" x14ac:dyDescent="0.3">
      <c r="B683" s="2" t="s">
        <v>132</v>
      </c>
      <c r="C683" s="4" t="s">
        <v>954</v>
      </c>
    </row>
    <row r="684" spans="2:3" x14ac:dyDescent="0.3">
      <c r="B684" s="6" t="s">
        <v>133</v>
      </c>
      <c r="C684" s="8" t="s">
        <v>753</v>
      </c>
    </row>
    <row r="685" spans="2:3" x14ac:dyDescent="0.3">
      <c r="B685" s="7" t="s">
        <v>134</v>
      </c>
      <c r="C685" s="9" t="s">
        <v>955</v>
      </c>
    </row>
    <row r="686" spans="2:3" x14ac:dyDescent="0.3">
      <c r="B686" s="2" t="s">
        <v>135</v>
      </c>
      <c r="C686" s="4" t="s">
        <v>956</v>
      </c>
    </row>
    <row r="687" spans="2:3" x14ac:dyDescent="0.3">
      <c r="B687" s="2" t="s">
        <v>136</v>
      </c>
      <c r="C687" s="4" t="s">
        <v>667</v>
      </c>
    </row>
    <row r="688" spans="2:3" x14ac:dyDescent="0.3">
      <c r="B688" s="2" t="s">
        <v>138</v>
      </c>
      <c r="C688" s="4" t="s">
        <v>577</v>
      </c>
    </row>
    <row r="689" spans="2:3" x14ac:dyDescent="0.3">
      <c r="B689" s="2" t="s">
        <v>139</v>
      </c>
      <c r="C689" s="4" t="s">
        <v>420</v>
      </c>
    </row>
    <row r="690" spans="2:3" x14ac:dyDescent="0.3">
      <c r="B690" s="2" t="s">
        <v>140</v>
      </c>
      <c r="C690" s="4" t="s">
        <v>708</v>
      </c>
    </row>
    <row r="691" spans="2:3" x14ac:dyDescent="0.3">
      <c r="B691" s="7" t="s">
        <v>143</v>
      </c>
      <c r="C691" s="9" t="s">
        <v>956</v>
      </c>
    </row>
    <row r="692" spans="2:3" x14ac:dyDescent="0.3">
      <c r="B692" s="2" t="s">
        <v>144</v>
      </c>
      <c r="C692" s="4" t="s">
        <v>589</v>
      </c>
    </row>
    <row r="693" spans="2:3" x14ac:dyDescent="0.3">
      <c r="B693" s="2" t="s">
        <v>146</v>
      </c>
      <c r="C693" s="4" t="s">
        <v>957</v>
      </c>
    </row>
    <row r="694" spans="2:3" x14ac:dyDescent="0.3">
      <c r="B694" s="7" t="s">
        <v>152</v>
      </c>
      <c r="C694" s="9" t="s">
        <v>918</v>
      </c>
    </row>
    <row r="695" spans="2:3" x14ac:dyDescent="0.3">
      <c r="B695" s="2" t="s">
        <v>158</v>
      </c>
      <c r="C695" s="4" t="s">
        <v>666</v>
      </c>
    </row>
    <row r="696" spans="2:3" x14ac:dyDescent="0.3">
      <c r="B696" s="2" t="s">
        <v>160</v>
      </c>
      <c r="C696" s="4" t="s">
        <v>667</v>
      </c>
    </row>
    <row r="697" spans="2:3" x14ac:dyDescent="0.3">
      <c r="B697" s="2" t="s">
        <v>161</v>
      </c>
      <c r="C697" s="4" t="s">
        <v>444</v>
      </c>
    </row>
    <row r="698" spans="2:3" x14ac:dyDescent="0.3">
      <c r="B698" s="7" t="s">
        <v>162</v>
      </c>
      <c r="C698" s="9" t="s">
        <v>631</v>
      </c>
    </row>
    <row r="699" spans="2:3" x14ac:dyDescent="0.3">
      <c r="B699" s="2" t="s">
        <v>165</v>
      </c>
      <c r="C699" s="4" t="s">
        <v>631</v>
      </c>
    </row>
    <row r="700" spans="2:3" x14ac:dyDescent="0.3">
      <c r="B700" s="7" t="s">
        <v>170</v>
      </c>
      <c r="C700" s="9" t="s">
        <v>958</v>
      </c>
    </row>
    <row r="701" spans="2:3" x14ac:dyDescent="0.3">
      <c r="B701" s="2" t="s">
        <v>171</v>
      </c>
      <c r="C701" s="4" t="s">
        <v>958</v>
      </c>
    </row>
    <row r="702" spans="2:3" x14ac:dyDescent="0.3">
      <c r="B702" s="7" t="s">
        <v>172</v>
      </c>
      <c r="C702" s="9" t="s">
        <v>959</v>
      </c>
    </row>
    <row r="703" spans="2:3" x14ac:dyDescent="0.3">
      <c r="B703" s="2" t="s">
        <v>173</v>
      </c>
      <c r="C703" s="4" t="s">
        <v>959</v>
      </c>
    </row>
    <row r="704" spans="2:3" x14ac:dyDescent="0.3">
      <c r="B704" s="7" t="s">
        <v>178</v>
      </c>
      <c r="C704" s="9" t="s">
        <v>960</v>
      </c>
    </row>
    <row r="705" spans="2:3" x14ac:dyDescent="0.3">
      <c r="B705" s="2" t="s">
        <v>179</v>
      </c>
      <c r="C705" s="4" t="s">
        <v>631</v>
      </c>
    </row>
    <row r="706" spans="2:3" x14ac:dyDescent="0.3">
      <c r="B706" s="2" t="s">
        <v>180</v>
      </c>
      <c r="C706" s="4" t="s">
        <v>531</v>
      </c>
    </row>
    <row r="707" spans="2:3" ht="26.4" x14ac:dyDescent="0.3">
      <c r="B707" s="2" t="s">
        <v>181</v>
      </c>
      <c r="C707" s="4" t="s">
        <v>961</v>
      </c>
    </row>
    <row r="708" spans="2:3" x14ac:dyDescent="0.3">
      <c r="B708" s="2" t="s">
        <v>182</v>
      </c>
      <c r="C708" s="4" t="s">
        <v>962</v>
      </c>
    </row>
    <row r="709" spans="2:3" x14ac:dyDescent="0.3">
      <c r="B709" s="2" t="s">
        <v>184</v>
      </c>
      <c r="C709" s="4" t="s">
        <v>630</v>
      </c>
    </row>
    <row r="710" spans="2:3" x14ac:dyDescent="0.3">
      <c r="B710" s="2" t="s">
        <v>186</v>
      </c>
      <c r="C710" s="4" t="s">
        <v>457</v>
      </c>
    </row>
    <row r="711" spans="2:3" x14ac:dyDescent="0.3">
      <c r="B711" s="6" t="s">
        <v>187</v>
      </c>
      <c r="C711" s="8" t="s">
        <v>963</v>
      </c>
    </row>
    <row r="712" spans="2:3" x14ac:dyDescent="0.3">
      <c r="B712" s="7" t="s">
        <v>188</v>
      </c>
      <c r="C712" s="9" t="s">
        <v>964</v>
      </c>
    </row>
    <row r="713" spans="2:3" x14ac:dyDescent="0.3">
      <c r="B713" s="2" t="s">
        <v>192</v>
      </c>
      <c r="C713" s="4" t="s">
        <v>965</v>
      </c>
    </row>
    <row r="714" spans="2:3" x14ac:dyDescent="0.3">
      <c r="B714" s="2" t="s">
        <v>193</v>
      </c>
      <c r="C714" s="4" t="s">
        <v>966</v>
      </c>
    </row>
    <row r="715" spans="2:3" x14ac:dyDescent="0.3">
      <c r="B715" s="2" t="s">
        <v>195</v>
      </c>
      <c r="C715" s="4" t="s">
        <v>967</v>
      </c>
    </row>
    <row r="716" spans="2:3" x14ac:dyDescent="0.3">
      <c r="B716" s="2" t="s">
        <v>196</v>
      </c>
      <c r="C716" s="4" t="s">
        <v>703</v>
      </c>
    </row>
    <row r="717" spans="2:3" x14ac:dyDescent="0.3">
      <c r="B717" s="7" t="s">
        <v>197</v>
      </c>
      <c r="C717" s="9" t="s">
        <v>968</v>
      </c>
    </row>
    <row r="718" spans="2:3" x14ac:dyDescent="0.3">
      <c r="B718" s="2" t="s">
        <v>199</v>
      </c>
      <c r="C718" s="4" t="s">
        <v>969</v>
      </c>
    </row>
    <row r="719" spans="2:3" x14ac:dyDescent="0.3">
      <c r="B719" s="2" t="s">
        <v>200</v>
      </c>
      <c r="C719" s="4" t="s">
        <v>420</v>
      </c>
    </row>
    <row r="720" spans="2:3" x14ac:dyDescent="0.3">
      <c r="B720" s="2" t="s">
        <v>202</v>
      </c>
      <c r="C720" s="4" t="s">
        <v>530</v>
      </c>
    </row>
    <row r="721" spans="2:3" x14ac:dyDescent="0.3">
      <c r="B721" s="2" t="s">
        <v>204</v>
      </c>
      <c r="C721" s="4" t="s">
        <v>483</v>
      </c>
    </row>
    <row r="722" spans="2:3" x14ac:dyDescent="0.3">
      <c r="B722" s="2" t="s">
        <v>205</v>
      </c>
      <c r="C722" s="4" t="s">
        <v>970</v>
      </c>
    </row>
    <row r="723" spans="2:3" x14ac:dyDescent="0.3">
      <c r="B723" s="7" t="s">
        <v>206</v>
      </c>
      <c r="C723" s="9" t="s">
        <v>971</v>
      </c>
    </row>
    <row r="724" spans="2:3" x14ac:dyDescent="0.3">
      <c r="B724" s="2" t="s">
        <v>207</v>
      </c>
      <c r="C724" s="4" t="s">
        <v>972</v>
      </c>
    </row>
    <row r="725" spans="2:3" x14ac:dyDescent="0.3">
      <c r="B725" s="2" t="s">
        <v>209</v>
      </c>
      <c r="C725" s="4" t="s">
        <v>973</v>
      </c>
    </row>
    <row r="726" spans="2:3" x14ac:dyDescent="0.3">
      <c r="B726" s="2" t="s">
        <v>210</v>
      </c>
      <c r="C726" s="4" t="s">
        <v>578</v>
      </c>
    </row>
    <row r="727" spans="2:3" x14ac:dyDescent="0.3">
      <c r="B727" s="2" t="s">
        <v>212</v>
      </c>
      <c r="C727" s="4" t="s">
        <v>496</v>
      </c>
    </row>
    <row r="728" spans="2:3" x14ac:dyDescent="0.3">
      <c r="B728" s="2" t="s">
        <v>215</v>
      </c>
      <c r="C728" s="4" t="s">
        <v>974</v>
      </c>
    </row>
    <row r="729" spans="2:3" x14ac:dyDescent="0.3">
      <c r="B729" s="7" t="s">
        <v>216</v>
      </c>
      <c r="C729" s="9" t="s">
        <v>975</v>
      </c>
    </row>
    <row r="730" spans="2:3" x14ac:dyDescent="0.3">
      <c r="B730" s="2" t="s">
        <v>217</v>
      </c>
      <c r="C730" s="4" t="s">
        <v>976</v>
      </c>
    </row>
    <row r="731" spans="2:3" x14ac:dyDescent="0.3">
      <c r="B731" s="2" t="s">
        <v>220</v>
      </c>
      <c r="C731" s="4" t="s">
        <v>977</v>
      </c>
    </row>
    <row r="732" spans="2:3" x14ac:dyDescent="0.3">
      <c r="B732" s="2" t="s">
        <v>222</v>
      </c>
      <c r="C732" s="4" t="s">
        <v>978</v>
      </c>
    </row>
    <row r="733" spans="2:3" x14ac:dyDescent="0.3">
      <c r="B733" s="7" t="s">
        <v>224</v>
      </c>
      <c r="C733" s="9" t="s">
        <v>979</v>
      </c>
    </row>
    <row r="734" spans="2:3" x14ac:dyDescent="0.3">
      <c r="B734" s="2" t="s">
        <v>225</v>
      </c>
      <c r="C734" s="4" t="s">
        <v>636</v>
      </c>
    </row>
    <row r="735" spans="2:3" ht="26.4" x14ac:dyDescent="0.3">
      <c r="B735" s="2" t="s">
        <v>226</v>
      </c>
      <c r="C735" s="4" t="s">
        <v>980</v>
      </c>
    </row>
    <row r="736" spans="2:3" x14ac:dyDescent="0.3">
      <c r="B736" s="2" t="s">
        <v>227</v>
      </c>
      <c r="C736" s="4" t="s">
        <v>981</v>
      </c>
    </row>
    <row r="737" spans="2:3" x14ac:dyDescent="0.3">
      <c r="B737" s="2" t="s">
        <v>229</v>
      </c>
      <c r="C737" s="4" t="s">
        <v>677</v>
      </c>
    </row>
    <row r="738" spans="2:3" x14ac:dyDescent="0.3">
      <c r="B738" s="2" t="s">
        <v>230</v>
      </c>
      <c r="C738" s="4" t="s">
        <v>982</v>
      </c>
    </row>
    <row r="739" spans="2:3" x14ac:dyDescent="0.3">
      <c r="B739" s="2" t="s">
        <v>231</v>
      </c>
      <c r="C739" s="4" t="s">
        <v>537</v>
      </c>
    </row>
    <row r="740" spans="2:3" x14ac:dyDescent="0.3">
      <c r="B740" s="2" t="s">
        <v>232</v>
      </c>
      <c r="C740" s="4" t="s">
        <v>534</v>
      </c>
    </row>
    <row r="741" spans="2:3" x14ac:dyDescent="0.3">
      <c r="B741" s="7" t="s">
        <v>233</v>
      </c>
      <c r="C741" s="9" t="s">
        <v>983</v>
      </c>
    </row>
    <row r="742" spans="2:3" ht="26.4" x14ac:dyDescent="0.3">
      <c r="B742" s="2" t="s">
        <v>234</v>
      </c>
      <c r="C742" s="4" t="s">
        <v>984</v>
      </c>
    </row>
    <row r="743" spans="2:3" ht="26.4" x14ac:dyDescent="0.3">
      <c r="B743" s="2" t="s">
        <v>235</v>
      </c>
      <c r="C743" s="4" t="s">
        <v>506</v>
      </c>
    </row>
    <row r="744" spans="2:3" x14ac:dyDescent="0.3">
      <c r="B744" s="2" t="s">
        <v>236</v>
      </c>
      <c r="C744" s="4" t="s">
        <v>443</v>
      </c>
    </row>
    <row r="745" spans="2:3" x14ac:dyDescent="0.3">
      <c r="B745" s="2" t="s">
        <v>237</v>
      </c>
      <c r="C745" s="4" t="s">
        <v>357</v>
      </c>
    </row>
    <row r="746" spans="2:3" x14ac:dyDescent="0.3">
      <c r="B746" s="2" t="s">
        <v>238</v>
      </c>
      <c r="C746" s="4" t="s">
        <v>444</v>
      </c>
    </row>
    <row r="747" spans="2:3" x14ac:dyDescent="0.3">
      <c r="B747" s="7" t="s">
        <v>239</v>
      </c>
      <c r="C747" s="9" t="s">
        <v>985</v>
      </c>
    </row>
    <row r="748" spans="2:3" x14ac:dyDescent="0.3">
      <c r="B748" s="2" t="s">
        <v>240</v>
      </c>
      <c r="C748" s="4" t="s">
        <v>986</v>
      </c>
    </row>
    <row r="749" spans="2:3" x14ac:dyDescent="0.3">
      <c r="B749" s="2" t="s">
        <v>242</v>
      </c>
      <c r="C749" s="4" t="s">
        <v>987</v>
      </c>
    </row>
    <row r="750" spans="2:3" x14ac:dyDescent="0.3">
      <c r="B750" s="2" t="s">
        <v>244</v>
      </c>
      <c r="C750" s="4" t="s">
        <v>973</v>
      </c>
    </row>
    <row r="751" spans="2:3" x14ac:dyDescent="0.3">
      <c r="B751" s="2" t="s">
        <v>245</v>
      </c>
      <c r="C751" s="4" t="s">
        <v>988</v>
      </c>
    </row>
    <row r="752" spans="2:3" x14ac:dyDescent="0.3">
      <c r="B752" s="7" t="s">
        <v>246</v>
      </c>
      <c r="C752" s="9" t="s">
        <v>989</v>
      </c>
    </row>
    <row r="753" spans="2:3" x14ac:dyDescent="0.3">
      <c r="B753" s="2" t="s">
        <v>248</v>
      </c>
      <c r="C753" s="4" t="s">
        <v>989</v>
      </c>
    </row>
    <row r="754" spans="2:3" x14ac:dyDescent="0.3">
      <c r="B754" s="7" t="s">
        <v>252</v>
      </c>
      <c r="C754" s="9" t="s">
        <v>990</v>
      </c>
    </row>
    <row r="755" spans="2:3" x14ac:dyDescent="0.3">
      <c r="B755" s="2" t="s">
        <v>254</v>
      </c>
      <c r="C755" s="4" t="s">
        <v>577</v>
      </c>
    </row>
    <row r="756" spans="2:3" x14ac:dyDescent="0.3">
      <c r="B756" s="2" t="s">
        <v>256</v>
      </c>
      <c r="C756" s="4" t="s">
        <v>662</v>
      </c>
    </row>
    <row r="757" spans="2:3" x14ac:dyDescent="0.3">
      <c r="B757" s="2" t="s">
        <v>258</v>
      </c>
      <c r="C757" s="4" t="s">
        <v>991</v>
      </c>
    </row>
    <row r="758" spans="2:3" x14ac:dyDescent="0.3">
      <c r="B758" s="6" t="s">
        <v>276</v>
      </c>
      <c r="C758" s="8" t="s">
        <v>992</v>
      </c>
    </row>
    <row r="759" spans="2:3" x14ac:dyDescent="0.3">
      <c r="B759" s="7" t="s">
        <v>277</v>
      </c>
      <c r="C759" s="9" t="s">
        <v>992</v>
      </c>
    </row>
    <row r="760" spans="2:3" x14ac:dyDescent="0.3">
      <c r="B760" s="2" t="s">
        <v>280</v>
      </c>
      <c r="C760" s="4" t="s">
        <v>483</v>
      </c>
    </row>
    <row r="761" spans="2:3" x14ac:dyDescent="0.3">
      <c r="B761" s="2" t="s">
        <v>281</v>
      </c>
      <c r="C761" s="4" t="s">
        <v>470</v>
      </c>
    </row>
    <row r="762" spans="2:3" x14ac:dyDescent="0.3">
      <c r="B762" s="3" t="s">
        <v>52</v>
      </c>
      <c r="C762" s="5" t="s">
        <v>63</v>
      </c>
    </row>
    <row r="763" spans="2:3" x14ac:dyDescent="0.3">
      <c r="B763" s="2" t="s">
        <v>517</v>
      </c>
      <c r="C763" s="4" t="s">
        <v>517</v>
      </c>
    </row>
    <row r="764" spans="2:3" x14ac:dyDescent="0.3">
      <c r="B764" s="2" t="s">
        <v>517</v>
      </c>
      <c r="C764" s="4" t="s">
        <v>517</v>
      </c>
    </row>
    <row r="765" spans="2:3" x14ac:dyDescent="0.3">
      <c r="B765" s="2" t="s">
        <v>517</v>
      </c>
      <c r="C765" s="4" t="s">
        <v>517</v>
      </c>
    </row>
    <row r="766" spans="2:3" x14ac:dyDescent="0.3">
      <c r="B766" s="3" t="s">
        <v>11</v>
      </c>
      <c r="C766" s="5" t="s">
        <v>53</v>
      </c>
    </row>
    <row r="767" spans="2:3" x14ac:dyDescent="0.3">
      <c r="B767" s="6" t="s">
        <v>187</v>
      </c>
      <c r="C767" s="8" t="s">
        <v>64</v>
      </c>
    </row>
    <row r="768" spans="2:3" x14ac:dyDescent="0.3">
      <c r="B768" s="7" t="s">
        <v>233</v>
      </c>
      <c r="C768" s="9" t="s">
        <v>64</v>
      </c>
    </row>
    <row r="769" spans="2:3" ht="26.4" x14ac:dyDescent="0.3">
      <c r="B769" s="2" t="s">
        <v>234</v>
      </c>
      <c r="C769" s="4" t="s">
        <v>64</v>
      </c>
    </row>
    <row r="770" spans="2:3" x14ac:dyDescent="0.3">
      <c r="B770" s="3" t="s">
        <v>52</v>
      </c>
      <c r="C770" s="5" t="s">
        <v>64</v>
      </c>
    </row>
    <row r="771" spans="2:3" x14ac:dyDescent="0.3">
      <c r="B771" s="2" t="s">
        <v>517</v>
      </c>
      <c r="C771" s="4" t="s">
        <v>517</v>
      </c>
    </row>
    <row r="772" spans="2:3" x14ac:dyDescent="0.3">
      <c r="B772" s="2" t="s">
        <v>517</v>
      </c>
      <c r="C772" s="4" t="s">
        <v>517</v>
      </c>
    </row>
    <row r="773" spans="2:3" x14ac:dyDescent="0.3">
      <c r="B773" s="2" t="s">
        <v>517</v>
      </c>
      <c r="C773" s="4" t="s">
        <v>517</v>
      </c>
    </row>
    <row r="774" spans="2:3" x14ac:dyDescent="0.3">
      <c r="B774" s="3" t="s">
        <v>12</v>
      </c>
      <c r="C774" s="5" t="s">
        <v>53</v>
      </c>
    </row>
    <row r="775" spans="2:3" x14ac:dyDescent="0.3">
      <c r="B775" s="6" t="s">
        <v>106</v>
      </c>
      <c r="C775" s="8" t="s">
        <v>993</v>
      </c>
    </row>
    <row r="776" spans="2:3" x14ac:dyDescent="0.3">
      <c r="B776" s="7" t="s">
        <v>107</v>
      </c>
      <c r="C776" s="9" t="s">
        <v>994</v>
      </c>
    </row>
    <row r="777" spans="2:3" x14ac:dyDescent="0.3">
      <c r="B777" s="2" t="s">
        <v>108</v>
      </c>
      <c r="C777" s="4" t="s">
        <v>994</v>
      </c>
    </row>
    <row r="778" spans="2:3" x14ac:dyDescent="0.3">
      <c r="B778" s="7" t="s">
        <v>109</v>
      </c>
      <c r="C778" s="9" t="s">
        <v>920</v>
      </c>
    </row>
    <row r="779" spans="2:3" x14ac:dyDescent="0.3">
      <c r="B779" s="2" t="s">
        <v>110</v>
      </c>
      <c r="C779" s="4" t="s">
        <v>920</v>
      </c>
    </row>
    <row r="780" spans="2:3" x14ac:dyDescent="0.3">
      <c r="B780" s="7" t="s">
        <v>112</v>
      </c>
      <c r="C780" s="9" t="s">
        <v>995</v>
      </c>
    </row>
    <row r="781" spans="2:3" x14ac:dyDescent="0.3">
      <c r="B781" s="2" t="s">
        <v>114</v>
      </c>
      <c r="C781" s="4" t="s">
        <v>995</v>
      </c>
    </row>
    <row r="782" spans="2:3" x14ac:dyDescent="0.3">
      <c r="B782" s="7" t="s">
        <v>117</v>
      </c>
      <c r="C782" s="9" t="s">
        <v>996</v>
      </c>
    </row>
    <row r="783" spans="2:3" x14ac:dyDescent="0.3">
      <c r="B783" s="2" t="s">
        <v>118</v>
      </c>
      <c r="C783" s="4" t="s">
        <v>997</v>
      </c>
    </row>
    <row r="784" spans="2:3" x14ac:dyDescent="0.3">
      <c r="B784" s="2" t="s">
        <v>119</v>
      </c>
      <c r="C784" s="4" t="s">
        <v>998</v>
      </c>
    </row>
    <row r="785" spans="2:3" x14ac:dyDescent="0.3">
      <c r="B785" s="2" t="s">
        <v>120</v>
      </c>
      <c r="C785" s="4" t="s">
        <v>999</v>
      </c>
    </row>
    <row r="786" spans="2:3" x14ac:dyDescent="0.3">
      <c r="B786" s="2" t="s">
        <v>121</v>
      </c>
      <c r="C786" s="4" t="s">
        <v>1000</v>
      </c>
    </row>
    <row r="787" spans="2:3" x14ac:dyDescent="0.3">
      <c r="B787" s="7" t="s">
        <v>122</v>
      </c>
      <c r="C787" s="9" t="s">
        <v>1001</v>
      </c>
    </row>
    <row r="788" spans="2:3" x14ac:dyDescent="0.3">
      <c r="B788" s="2" t="s">
        <v>124</v>
      </c>
      <c r="C788" s="4" t="s">
        <v>1002</v>
      </c>
    </row>
    <row r="789" spans="2:3" x14ac:dyDescent="0.3">
      <c r="B789" s="2" t="s">
        <v>126</v>
      </c>
      <c r="C789" s="4" t="s">
        <v>1003</v>
      </c>
    </row>
    <row r="790" spans="2:3" x14ac:dyDescent="0.3">
      <c r="B790" s="7" t="s">
        <v>129</v>
      </c>
      <c r="C790" s="9" t="s">
        <v>1004</v>
      </c>
    </row>
    <row r="791" spans="2:3" x14ac:dyDescent="0.3">
      <c r="B791" s="2" t="s">
        <v>130</v>
      </c>
      <c r="C791" s="4" t="s">
        <v>1004</v>
      </c>
    </row>
    <row r="792" spans="2:3" x14ac:dyDescent="0.3">
      <c r="B792" s="6" t="s">
        <v>133</v>
      </c>
      <c r="C792" s="8" t="s">
        <v>1005</v>
      </c>
    </row>
    <row r="793" spans="2:3" x14ac:dyDescent="0.3">
      <c r="B793" s="7" t="s">
        <v>134</v>
      </c>
      <c r="C793" s="9" t="s">
        <v>1006</v>
      </c>
    </row>
    <row r="794" spans="2:3" x14ac:dyDescent="0.3">
      <c r="B794" s="2" t="s">
        <v>135</v>
      </c>
      <c r="C794" s="4" t="s">
        <v>1007</v>
      </c>
    </row>
    <row r="795" spans="2:3" x14ac:dyDescent="0.3">
      <c r="B795" s="2" t="s">
        <v>138</v>
      </c>
      <c r="C795" s="4" t="s">
        <v>1008</v>
      </c>
    </row>
    <row r="796" spans="2:3" x14ac:dyDescent="0.3">
      <c r="B796" s="2" t="s">
        <v>139</v>
      </c>
      <c r="C796" s="4" t="s">
        <v>957</v>
      </c>
    </row>
    <row r="797" spans="2:3" x14ac:dyDescent="0.3">
      <c r="B797" s="2" t="s">
        <v>140</v>
      </c>
      <c r="C797" s="4" t="s">
        <v>992</v>
      </c>
    </row>
    <row r="798" spans="2:3" x14ac:dyDescent="0.3">
      <c r="B798" s="7" t="s">
        <v>143</v>
      </c>
      <c r="C798" s="9" t="s">
        <v>1009</v>
      </c>
    </row>
    <row r="799" spans="2:3" x14ac:dyDescent="0.3">
      <c r="B799" s="2" t="s">
        <v>144</v>
      </c>
      <c r="C799" s="4" t="s">
        <v>1010</v>
      </c>
    </row>
    <row r="800" spans="2:3" x14ac:dyDescent="0.3">
      <c r="B800" s="2" t="s">
        <v>146</v>
      </c>
      <c r="C800" s="4" t="s">
        <v>631</v>
      </c>
    </row>
    <row r="801" spans="2:3" x14ac:dyDescent="0.3">
      <c r="B801" s="7" t="s">
        <v>152</v>
      </c>
      <c r="C801" s="9" t="s">
        <v>1011</v>
      </c>
    </row>
    <row r="802" spans="2:3" x14ac:dyDescent="0.3">
      <c r="B802" s="2" t="s">
        <v>158</v>
      </c>
      <c r="C802" s="4" t="s">
        <v>1012</v>
      </c>
    </row>
    <row r="803" spans="2:3" x14ac:dyDescent="0.3">
      <c r="B803" s="2" t="s">
        <v>159</v>
      </c>
      <c r="C803" s="4" t="s">
        <v>1013</v>
      </c>
    </row>
    <row r="804" spans="2:3" x14ac:dyDescent="0.3">
      <c r="B804" s="2" t="s">
        <v>160</v>
      </c>
      <c r="C804" s="4" t="s">
        <v>1014</v>
      </c>
    </row>
    <row r="805" spans="2:3" x14ac:dyDescent="0.3">
      <c r="B805" s="2" t="s">
        <v>161</v>
      </c>
      <c r="C805" s="4" t="s">
        <v>1012</v>
      </c>
    </row>
    <row r="806" spans="2:3" x14ac:dyDescent="0.3">
      <c r="B806" s="7" t="s">
        <v>162</v>
      </c>
      <c r="C806" s="9" t="s">
        <v>457</v>
      </c>
    </row>
    <row r="807" spans="2:3" x14ac:dyDescent="0.3">
      <c r="B807" s="2" t="s">
        <v>165</v>
      </c>
      <c r="C807" s="4" t="s">
        <v>457</v>
      </c>
    </row>
    <row r="808" spans="2:3" x14ac:dyDescent="0.3">
      <c r="B808" s="7" t="s">
        <v>170</v>
      </c>
      <c r="C808" s="9" t="s">
        <v>1015</v>
      </c>
    </row>
    <row r="809" spans="2:3" x14ac:dyDescent="0.3">
      <c r="B809" s="2" t="s">
        <v>171</v>
      </c>
      <c r="C809" s="4" t="s">
        <v>1015</v>
      </c>
    </row>
    <row r="810" spans="2:3" x14ac:dyDescent="0.3">
      <c r="B810" s="7" t="s">
        <v>172</v>
      </c>
      <c r="C810" s="9" t="s">
        <v>595</v>
      </c>
    </row>
    <row r="811" spans="2:3" x14ac:dyDescent="0.3">
      <c r="B811" s="2" t="s">
        <v>173</v>
      </c>
      <c r="C811" s="4" t="s">
        <v>357</v>
      </c>
    </row>
    <row r="812" spans="2:3" x14ac:dyDescent="0.3">
      <c r="B812" s="2" t="s">
        <v>174</v>
      </c>
      <c r="C812" s="4" t="s">
        <v>444</v>
      </c>
    </row>
    <row r="813" spans="2:3" x14ac:dyDescent="0.3">
      <c r="B813" s="7" t="s">
        <v>178</v>
      </c>
      <c r="C813" s="9" t="s">
        <v>1016</v>
      </c>
    </row>
    <row r="814" spans="2:3" x14ac:dyDescent="0.3">
      <c r="B814" s="2" t="s">
        <v>179</v>
      </c>
      <c r="C814" s="4" t="s">
        <v>534</v>
      </c>
    </row>
    <row r="815" spans="2:3" x14ac:dyDescent="0.3">
      <c r="B815" s="2" t="s">
        <v>180</v>
      </c>
      <c r="C815" s="4" t="s">
        <v>1017</v>
      </c>
    </row>
    <row r="816" spans="2:3" ht="26.4" x14ac:dyDescent="0.3">
      <c r="B816" s="2" t="s">
        <v>181</v>
      </c>
      <c r="C816" s="4" t="s">
        <v>534</v>
      </c>
    </row>
    <row r="817" spans="2:3" x14ac:dyDescent="0.3">
      <c r="B817" s="2" t="s">
        <v>182</v>
      </c>
      <c r="C817" s="4" t="s">
        <v>1018</v>
      </c>
    </row>
    <row r="818" spans="2:3" x14ac:dyDescent="0.3">
      <c r="B818" s="2" t="s">
        <v>184</v>
      </c>
      <c r="C818" s="4" t="s">
        <v>630</v>
      </c>
    </row>
    <row r="819" spans="2:3" x14ac:dyDescent="0.3">
      <c r="B819" s="2" t="s">
        <v>185</v>
      </c>
      <c r="C819" s="4" t="s">
        <v>938</v>
      </c>
    </row>
    <row r="820" spans="2:3" x14ac:dyDescent="0.3">
      <c r="B820" s="2" t="s">
        <v>186</v>
      </c>
      <c r="C820" s="4" t="s">
        <v>1019</v>
      </c>
    </row>
    <row r="821" spans="2:3" x14ac:dyDescent="0.3">
      <c r="B821" s="6" t="s">
        <v>187</v>
      </c>
      <c r="C821" s="8" t="s">
        <v>1020</v>
      </c>
    </row>
    <row r="822" spans="2:3" x14ac:dyDescent="0.3">
      <c r="B822" s="7" t="s">
        <v>188</v>
      </c>
      <c r="C822" s="9" t="s">
        <v>1021</v>
      </c>
    </row>
    <row r="823" spans="2:3" x14ac:dyDescent="0.3">
      <c r="B823" s="2" t="s">
        <v>189</v>
      </c>
      <c r="C823" s="4" t="s">
        <v>1022</v>
      </c>
    </row>
    <row r="824" spans="2:3" x14ac:dyDescent="0.3">
      <c r="B824" s="2" t="s">
        <v>192</v>
      </c>
      <c r="C824" s="4" t="s">
        <v>1023</v>
      </c>
    </row>
    <row r="825" spans="2:3" x14ac:dyDescent="0.3">
      <c r="B825" s="2" t="s">
        <v>193</v>
      </c>
      <c r="C825" s="4" t="s">
        <v>1024</v>
      </c>
    </row>
    <row r="826" spans="2:3" x14ac:dyDescent="0.3">
      <c r="B826" s="2" t="s">
        <v>195</v>
      </c>
      <c r="C826" s="4" t="s">
        <v>920</v>
      </c>
    </row>
    <row r="827" spans="2:3" x14ac:dyDescent="0.3">
      <c r="B827" s="2" t="s">
        <v>196</v>
      </c>
      <c r="C827" s="4" t="s">
        <v>1025</v>
      </c>
    </row>
    <row r="828" spans="2:3" x14ac:dyDescent="0.3">
      <c r="B828" s="7" t="s">
        <v>197</v>
      </c>
      <c r="C828" s="9" t="s">
        <v>1026</v>
      </c>
    </row>
    <row r="829" spans="2:3" x14ac:dyDescent="0.3">
      <c r="B829" s="2" t="s">
        <v>199</v>
      </c>
      <c r="C829" s="4" t="s">
        <v>1027</v>
      </c>
    </row>
    <row r="830" spans="2:3" x14ac:dyDescent="0.3">
      <c r="B830" s="2" t="s">
        <v>200</v>
      </c>
      <c r="C830" s="4" t="s">
        <v>626</v>
      </c>
    </row>
    <row r="831" spans="2:3" x14ac:dyDescent="0.3">
      <c r="B831" s="2" t="s">
        <v>204</v>
      </c>
      <c r="C831" s="4" t="s">
        <v>1028</v>
      </c>
    </row>
    <row r="832" spans="2:3" x14ac:dyDescent="0.3">
      <c r="B832" s="2" t="s">
        <v>205</v>
      </c>
      <c r="C832" s="4" t="s">
        <v>470</v>
      </c>
    </row>
    <row r="833" spans="2:3" x14ac:dyDescent="0.3">
      <c r="B833" s="7" t="s">
        <v>206</v>
      </c>
      <c r="C833" s="9" t="s">
        <v>1029</v>
      </c>
    </row>
    <row r="834" spans="2:3" x14ac:dyDescent="0.3">
      <c r="B834" s="2" t="s">
        <v>207</v>
      </c>
      <c r="C834" s="4" t="s">
        <v>1030</v>
      </c>
    </row>
    <row r="835" spans="2:3" x14ac:dyDescent="0.3">
      <c r="B835" s="2" t="s">
        <v>209</v>
      </c>
      <c r="C835" s="4" t="s">
        <v>457</v>
      </c>
    </row>
    <row r="836" spans="2:3" x14ac:dyDescent="0.3">
      <c r="B836" s="2" t="s">
        <v>210</v>
      </c>
      <c r="C836" s="4" t="s">
        <v>457</v>
      </c>
    </row>
    <row r="837" spans="2:3" x14ac:dyDescent="0.3">
      <c r="B837" s="2" t="s">
        <v>212</v>
      </c>
      <c r="C837" s="4" t="s">
        <v>1031</v>
      </c>
    </row>
    <row r="838" spans="2:3" x14ac:dyDescent="0.3">
      <c r="B838" s="2" t="s">
        <v>214</v>
      </c>
      <c r="C838" s="4" t="s">
        <v>1032</v>
      </c>
    </row>
    <row r="839" spans="2:3" x14ac:dyDescent="0.3">
      <c r="B839" s="2" t="s">
        <v>215</v>
      </c>
      <c r="C839" s="4" t="s">
        <v>1033</v>
      </c>
    </row>
    <row r="840" spans="2:3" x14ac:dyDescent="0.3">
      <c r="B840" s="7" t="s">
        <v>216</v>
      </c>
      <c r="C840" s="9" t="s">
        <v>1034</v>
      </c>
    </row>
    <row r="841" spans="2:3" x14ac:dyDescent="0.3">
      <c r="B841" s="2" t="s">
        <v>217</v>
      </c>
      <c r="C841" s="4" t="s">
        <v>1035</v>
      </c>
    </row>
    <row r="842" spans="2:3" x14ac:dyDescent="0.3">
      <c r="B842" s="2" t="s">
        <v>220</v>
      </c>
      <c r="C842" s="4" t="s">
        <v>1036</v>
      </c>
    </row>
    <row r="843" spans="2:3" x14ac:dyDescent="0.3">
      <c r="B843" s="2" t="s">
        <v>223</v>
      </c>
      <c r="C843" s="4" t="s">
        <v>1037</v>
      </c>
    </row>
    <row r="844" spans="2:3" x14ac:dyDescent="0.3">
      <c r="B844" s="7" t="s">
        <v>224</v>
      </c>
      <c r="C844" s="9" t="s">
        <v>1038</v>
      </c>
    </row>
    <row r="845" spans="2:3" x14ac:dyDescent="0.3">
      <c r="B845" s="2" t="s">
        <v>225</v>
      </c>
      <c r="C845" s="4" t="s">
        <v>756</v>
      </c>
    </row>
    <row r="846" spans="2:3" ht="26.4" x14ac:dyDescent="0.3">
      <c r="B846" s="2" t="s">
        <v>226</v>
      </c>
      <c r="C846" s="4" t="s">
        <v>662</v>
      </c>
    </row>
    <row r="847" spans="2:3" x14ac:dyDescent="0.3">
      <c r="B847" s="2" t="s">
        <v>227</v>
      </c>
      <c r="C847" s="4" t="s">
        <v>588</v>
      </c>
    </row>
    <row r="848" spans="2:3" x14ac:dyDescent="0.3">
      <c r="B848" s="2" t="s">
        <v>229</v>
      </c>
      <c r="C848" s="4" t="s">
        <v>1039</v>
      </c>
    </row>
    <row r="849" spans="2:3" x14ac:dyDescent="0.3">
      <c r="B849" s="2" t="s">
        <v>230</v>
      </c>
      <c r="C849" s="4" t="s">
        <v>1040</v>
      </c>
    </row>
    <row r="850" spans="2:3" x14ac:dyDescent="0.3">
      <c r="B850" s="2" t="s">
        <v>231</v>
      </c>
      <c r="C850" s="4" t="s">
        <v>1041</v>
      </c>
    </row>
    <row r="851" spans="2:3" x14ac:dyDescent="0.3">
      <c r="B851" s="2" t="s">
        <v>232</v>
      </c>
      <c r="C851" s="4" t="s">
        <v>1037</v>
      </c>
    </row>
    <row r="852" spans="2:3" x14ac:dyDescent="0.3">
      <c r="B852" s="7" t="s">
        <v>233</v>
      </c>
      <c r="C852" s="9" t="s">
        <v>1042</v>
      </c>
    </row>
    <row r="853" spans="2:3" ht="26.4" x14ac:dyDescent="0.3">
      <c r="B853" s="2" t="s">
        <v>234</v>
      </c>
      <c r="C853" s="4" t="s">
        <v>1042</v>
      </c>
    </row>
    <row r="854" spans="2:3" x14ac:dyDescent="0.3">
      <c r="B854" s="7" t="s">
        <v>239</v>
      </c>
      <c r="C854" s="9" t="s">
        <v>1043</v>
      </c>
    </row>
    <row r="855" spans="2:3" x14ac:dyDescent="0.3">
      <c r="B855" s="2" t="s">
        <v>240</v>
      </c>
      <c r="C855" s="4" t="s">
        <v>1044</v>
      </c>
    </row>
    <row r="856" spans="2:3" x14ac:dyDescent="0.3">
      <c r="B856" s="2" t="s">
        <v>241</v>
      </c>
      <c r="C856" s="4" t="s">
        <v>1045</v>
      </c>
    </row>
    <row r="857" spans="2:3" x14ac:dyDescent="0.3">
      <c r="B857" s="2" t="s">
        <v>242</v>
      </c>
      <c r="C857" s="4" t="s">
        <v>470</v>
      </c>
    </row>
    <row r="858" spans="2:3" x14ac:dyDescent="0.3">
      <c r="B858" s="7" t="s">
        <v>246</v>
      </c>
      <c r="C858" s="9" t="s">
        <v>1046</v>
      </c>
    </row>
    <row r="859" spans="2:3" x14ac:dyDescent="0.3">
      <c r="B859" s="2" t="s">
        <v>247</v>
      </c>
      <c r="C859" s="4" t="s">
        <v>1047</v>
      </c>
    </row>
    <row r="860" spans="2:3" x14ac:dyDescent="0.3">
      <c r="B860" s="2" t="s">
        <v>249</v>
      </c>
      <c r="C860" s="4" t="s">
        <v>1048</v>
      </c>
    </row>
    <row r="861" spans="2:3" x14ac:dyDescent="0.3">
      <c r="B861" s="7" t="s">
        <v>252</v>
      </c>
      <c r="C861" s="9" t="s">
        <v>1049</v>
      </c>
    </row>
    <row r="862" spans="2:3" x14ac:dyDescent="0.3">
      <c r="B862" s="2" t="s">
        <v>254</v>
      </c>
      <c r="C862" s="4" t="s">
        <v>1050</v>
      </c>
    </row>
    <row r="863" spans="2:3" x14ac:dyDescent="0.3">
      <c r="B863" s="2" t="s">
        <v>256</v>
      </c>
      <c r="C863" s="4" t="s">
        <v>1051</v>
      </c>
    </row>
    <row r="864" spans="2:3" x14ac:dyDescent="0.3">
      <c r="B864" s="2" t="s">
        <v>258</v>
      </c>
      <c r="C864" s="4" t="s">
        <v>1052</v>
      </c>
    </row>
    <row r="865" spans="2:3" x14ac:dyDescent="0.3">
      <c r="B865" s="6" t="s">
        <v>276</v>
      </c>
      <c r="C865" s="8" t="s">
        <v>1053</v>
      </c>
    </row>
    <row r="866" spans="2:3" x14ac:dyDescent="0.3">
      <c r="B866" s="7" t="s">
        <v>277</v>
      </c>
      <c r="C866" s="9" t="s">
        <v>461</v>
      </c>
    </row>
    <row r="867" spans="2:3" x14ac:dyDescent="0.3">
      <c r="B867" s="2" t="s">
        <v>278</v>
      </c>
      <c r="C867" s="4" t="s">
        <v>357</v>
      </c>
    </row>
    <row r="868" spans="2:3" x14ac:dyDescent="0.3">
      <c r="B868" s="2" t="s">
        <v>281</v>
      </c>
      <c r="C868" s="4" t="s">
        <v>1054</v>
      </c>
    </row>
    <row r="869" spans="2:3" x14ac:dyDescent="0.3">
      <c r="B869" s="2" t="s">
        <v>282</v>
      </c>
      <c r="C869" s="4" t="s">
        <v>444</v>
      </c>
    </row>
    <row r="870" spans="2:3" x14ac:dyDescent="0.3">
      <c r="B870" s="7" t="s">
        <v>283</v>
      </c>
      <c r="C870" s="9" t="s">
        <v>470</v>
      </c>
    </row>
    <row r="871" spans="2:3" x14ac:dyDescent="0.3">
      <c r="B871" s="2" t="s">
        <v>284</v>
      </c>
      <c r="C871" s="4" t="s">
        <v>470</v>
      </c>
    </row>
    <row r="872" spans="2:3" x14ac:dyDescent="0.3">
      <c r="B872" s="3" t="s">
        <v>52</v>
      </c>
      <c r="C872" s="5" t="s">
        <v>65</v>
      </c>
    </row>
    <row r="873" spans="2:3" x14ac:dyDescent="0.3">
      <c r="B873" s="2" t="s">
        <v>517</v>
      </c>
      <c r="C873" s="4" t="s">
        <v>517</v>
      </c>
    </row>
    <row r="874" spans="2:3" x14ac:dyDescent="0.3">
      <c r="B874" s="2" t="s">
        <v>517</v>
      </c>
      <c r="C874" s="4" t="s">
        <v>517</v>
      </c>
    </row>
    <row r="875" spans="2:3" x14ac:dyDescent="0.3">
      <c r="B875" s="2" t="s">
        <v>517</v>
      </c>
      <c r="C875" s="4" t="s">
        <v>517</v>
      </c>
    </row>
    <row r="876" spans="2:3" x14ac:dyDescent="0.3">
      <c r="B876" s="3" t="s">
        <v>13</v>
      </c>
      <c r="C876" s="5" t="s">
        <v>53</v>
      </c>
    </row>
    <row r="877" spans="2:3" x14ac:dyDescent="0.3">
      <c r="B877" s="6" t="s">
        <v>106</v>
      </c>
      <c r="C877" s="8" t="s">
        <v>1055</v>
      </c>
    </row>
    <row r="878" spans="2:3" x14ac:dyDescent="0.3">
      <c r="B878" s="7" t="s">
        <v>107</v>
      </c>
      <c r="C878" s="9" t="s">
        <v>1056</v>
      </c>
    </row>
    <row r="879" spans="2:3" x14ac:dyDescent="0.3">
      <c r="B879" s="2" t="s">
        <v>108</v>
      </c>
      <c r="C879" s="4" t="s">
        <v>1056</v>
      </c>
    </row>
    <row r="880" spans="2:3" x14ac:dyDescent="0.3">
      <c r="B880" s="7" t="s">
        <v>112</v>
      </c>
      <c r="C880" s="9" t="s">
        <v>1057</v>
      </c>
    </row>
    <row r="881" spans="2:3" x14ac:dyDescent="0.3">
      <c r="B881" s="2" t="s">
        <v>113</v>
      </c>
      <c r="C881" s="4" t="s">
        <v>1058</v>
      </c>
    </row>
    <row r="882" spans="2:3" x14ac:dyDescent="0.3">
      <c r="B882" s="2" t="s">
        <v>114</v>
      </c>
      <c r="C882" s="4" t="s">
        <v>1059</v>
      </c>
    </row>
    <row r="883" spans="2:3" x14ac:dyDescent="0.3">
      <c r="B883" s="7" t="s">
        <v>117</v>
      </c>
      <c r="C883" s="9" t="s">
        <v>1060</v>
      </c>
    </row>
    <row r="884" spans="2:3" x14ac:dyDescent="0.3">
      <c r="B884" s="2" t="s">
        <v>118</v>
      </c>
      <c r="C884" s="4" t="s">
        <v>1061</v>
      </c>
    </row>
    <row r="885" spans="2:3" x14ac:dyDescent="0.3">
      <c r="B885" s="2" t="s">
        <v>121</v>
      </c>
      <c r="C885" s="4" t="s">
        <v>1062</v>
      </c>
    </row>
    <row r="886" spans="2:3" x14ac:dyDescent="0.3">
      <c r="B886" s="7" t="s">
        <v>122</v>
      </c>
      <c r="C886" s="9" t="s">
        <v>621</v>
      </c>
    </row>
    <row r="887" spans="2:3" x14ac:dyDescent="0.3">
      <c r="B887" s="2" t="s">
        <v>126</v>
      </c>
      <c r="C887" s="4" t="s">
        <v>621</v>
      </c>
    </row>
    <row r="888" spans="2:3" x14ac:dyDescent="0.3">
      <c r="B888" s="7" t="s">
        <v>129</v>
      </c>
      <c r="C888" s="9" t="s">
        <v>1063</v>
      </c>
    </row>
    <row r="889" spans="2:3" x14ac:dyDescent="0.3">
      <c r="B889" s="2" t="s">
        <v>130</v>
      </c>
      <c r="C889" s="4" t="s">
        <v>1063</v>
      </c>
    </row>
    <row r="890" spans="2:3" x14ac:dyDescent="0.3">
      <c r="B890" s="7" t="s">
        <v>131</v>
      </c>
      <c r="C890" s="9" t="s">
        <v>1064</v>
      </c>
    </row>
    <row r="891" spans="2:3" x14ac:dyDescent="0.3">
      <c r="B891" s="2" t="s">
        <v>132</v>
      </c>
      <c r="C891" s="4" t="s">
        <v>1064</v>
      </c>
    </row>
    <row r="892" spans="2:3" x14ac:dyDescent="0.3">
      <c r="B892" s="6" t="s">
        <v>133</v>
      </c>
      <c r="C892" s="8" t="s">
        <v>1065</v>
      </c>
    </row>
    <row r="893" spans="2:3" x14ac:dyDescent="0.3">
      <c r="B893" s="7" t="s">
        <v>134</v>
      </c>
      <c r="C893" s="9" t="s">
        <v>1066</v>
      </c>
    </row>
    <row r="894" spans="2:3" x14ac:dyDescent="0.3">
      <c r="B894" s="2" t="s">
        <v>135</v>
      </c>
      <c r="C894" s="4" t="s">
        <v>626</v>
      </c>
    </row>
    <row r="895" spans="2:3" x14ac:dyDescent="0.3">
      <c r="B895" s="2" t="s">
        <v>140</v>
      </c>
      <c r="C895" s="4" t="s">
        <v>1067</v>
      </c>
    </row>
    <row r="896" spans="2:3" x14ac:dyDescent="0.3">
      <c r="B896" s="7" t="s">
        <v>143</v>
      </c>
      <c r="C896" s="9" t="s">
        <v>635</v>
      </c>
    </row>
    <row r="897" spans="2:3" x14ac:dyDescent="0.3">
      <c r="B897" s="2" t="s">
        <v>144</v>
      </c>
      <c r="C897" s="4" t="s">
        <v>635</v>
      </c>
    </row>
    <row r="898" spans="2:3" x14ac:dyDescent="0.3">
      <c r="B898" s="7" t="s">
        <v>170</v>
      </c>
      <c r="C898" s="9" t="s">
        <v>935</v>
      </c>
    </row>
    <row r="899" spans="2:3" x14ac:dyDescent="0.3">
      <c r="B899" s="2" t="s">
        <v>171</v>
      </c>
      <c r="C899" s="4" t="s">
        <v>935</v>
      </c>
    </row>
    <row r="900" spans="2:3" x14ac:dyDescent="0.3">
      <c r="B900" s="7" t="s">
        <v>172</v>
      </c>
      <c r="C900" s="9" t="s">
        <v>1068</v>
      </c>
    </row>
    <row r="901" spans="2:3" x14ac:dyDescent="0.3">
      <c r="B901" s="2" t="s">
        <v>173</v>
      </c>
      <c r="C901" s="4" t="s">
        <v>1068</v>
      </c>
    </row>
    <row r="902" spans="2:3" x14ac:dyDescent="0.3">
      <c r="B902" s="6" t="s">
        <v>187</v>
      </c>
      <c r="C902" s="8" t="s">
        <v>1069</v>
      </c>
    </row>
    <row r="903" spans="2:3" x14ac:dyDescent="0.3">
      <c r="B903" s="7" t="s">
        <v>188</v>
      </c>
      <c r="C903" s="9" t="s">
        <v>1070</v>
      </c>
    </row>
    <row r="904" spans="2:3" x14ac:dyDescent="0.3">
      <c r="B904" s="2" t="s">
        <v>192</v>
      </c>
      <c r="C904" s="4" t="s">
        <v>1070</v>
      </c>
    </row>
    <row r="905" spans="2:3" x14ac:dyDescent="0.3">
      <c r="B905" s="7" t="s">
        <v>197</v>
      </c>
      <c r="C905" s="9" t="s">
        <v>1071</v>
      </c>
    </row>
    <row r="906" spans="2:3" x14ac:dyDescent="0.3">
      <c r="B906" s="2" t="s">
        <v>202</v>
      </c>
      <c r="C906" s="4" t="s">
        <v>1071</v>
      </c>
    </row>
    <row r="907" spans="2:3" x14ac:dyDescent="0.3">
      <c r="B907" s="7" t="s">
        <v>206</v>
      </c>
      <c r="C907" s="9" t="s">
        <v>1072</v>
      </c>
    </row>
    <row r="908" spans="2:3" x14ac:dyDescent="0.3">
      <c r="B908" s="2" t="s">
        <v>207</v>
      </c>
      <c r="C908" s="4" t="s">
        <v>1073</v>
      </c>
    </row>
    <row r="909" spans="2:3" x14ac:dyDescent="0.3">
      <c r="B909" s="2" t="s">
        <v>212</v>
      </c>
      <c r="C909" s="4" t="s">
        <v>1074</v>
      </c>
    </row>
    <row r="910" spans="2:3" x14ac:dyDescent="0.3">
      <c r="B910" s="7" t="s">
        <v>216</v>
      </c>
      <c r="C910" s="9" t="s">
        <v>1075</v>
      </c>
    </row>
    <row r="911" spans="2:3" x14ac:dyDescent="0.3">
      <c r="B911" s="2" t="s">
        <v>217</v>
      </c>
      <c r="C911" s="4" t="s">
        <v>1075</v>
      </c>
    </row>
    <row r="912" spans="2:3" x14ac:dyDescent="0.3">
      <c r="B912" s="7" t="s">
        <v>252</v>
      </c>
      <c r="C912" s="9" t="s">
        <v>1076</v>
      </c>
    </row>
    <row r="913" spans="2:3" x14ac:dyDescent="0.3">
      <c r="B913" s="2" t="s">
        <v>258</v>
      </c>
      <c r="C913" s="4" t="s">
        <v>1076</v>
      </c>
    </row>
    <row r="914" spans="2:3" x14ac:dyDescent="0.3">
      <c r="B914" s="3" t="s">
        <v>52</v>
      </c>
      <c r="C914" s="5" t="s">
        <v>66</v>
      </c>
    </row>
    <row r="915" spans="2:3" x14ac:dyDescent="0.3">
      <c r="B915" s="2" t="s">
        <v>517</v>
      </c>
      <c r="C915" s="4" t="s">
        <v>517</v>
      </c>
    </row>
    <row r="916" spans="2:3" x14ac:dyDescent="0.3">
      <c r="B916" s="2" t="s">
        <v>517</v>
      </c>
      <c r="C916" s="4" t="s">
        <v>517</v>
      </c>
    </row>
    <row r="917" spans="2:3" x14ac:dyDescent="0.3">
      <c r="B917" s="2" t="s">
        <v>517</v>
      </c>
      <c r="C917" s="4" t="s">
        <v>517</v>
      </c>
    </row>
    <row r="918" spans="2:3" x14ac:dyDescent="0.3">
      <c r="B918" s="3" t="s">
        <v>14</v>
      </c>
      <c r="C918" s="5" t="s">
        <v>53</v>
      </c>
    </row>
    <row r="919" spans="2:3" x14ac:dyDescent="0.3">
      <c r="B919" s="6" t="s">
        <v>106</v>
      </c>
      <c r="C919" s="8" t="s">
        <v>1077</v>
      </c>
    </row>
    <row r="920" spans="2:3" x14ac:dyDescent="0.3">
      <c r="B920" s="7" t="s">
        <v>107</v>
      </c>
      <c r="C920" s="9" t="s">
        <v>1078</v>
      </c>
    </row>
    <row r="921" spans="2:3" x14ac:dyDescent="0.3">
      <c r="B921" s="2" t="s">
        <v>108</v>
      </c>
      <c r="C921" s="4" t="s">
        <v>1078</v>
      </c>
    </row>
    <row r="922" spans="2:3" x14ac:dyDescent="0.3">
      <c r="B922" s="7" t="s">
        <v>109</v>
      </c>
      <c r="C922" s="9" t="s">
        <v>1079</v>
      </c>
    </row>
    <row r="923" spans="2:3" x14ac:dyDescent="0.3">
      <c r="B923" s="2" t="s">
        <v>110</v>
      </c>
      <c r="C923" s="4" t="s">
        <v>1079</v>
      </c>
    </row>
    <row r="924" spans="2:3" x14ac:dyDescent="0.3">
      <c r="B924" s="7" t="s">
        <v>112</v>
      </c>
      <c r="C924" s="9" t="s">
        <v>1080</v>
      </c>
    </row>
    <row r="925" spans="2:3" x14ac:dyDescent="0.3">
      <c r="B925" s="2" t="s">
        <v>113</v>
      </c>
      <c r="C925" s="4" t="s">
        <v>1081</v>
      </c>
    </row>
    <row r="926" spans="2:3" x14ac:dyDescent="0.3">
      <c r="B926" s="2" t="s">
        <v>114</v>
      </c>
      <c r="C926" s="4" t="s">
        <v>1082</v>
      </c>
    </row>
    <row r="927" spans="2:3" x14ac:dyDescent="0.3">
      <c r="B927" s="7" t="s">
        <v>117</v>
      </c>
      <c r="C927" s="9" t="s">
        <v>1083</v>
      </c>
    </row>
    <row r="928" spans="2:3" x14ac:dyDescent="0.3">
      <c r="B928" s="2" t="s">
        <v>118</v>
      </c>
      <c r="C928" s="4" t="s">
        <v>1084</v>
      </c>
    </row>
    <row r="929" spans="2:3" x14ac:dyDescent="0.3">
      <c r="B929" s="2" t="s">
        <v>119</v>
      </c>
      <c r="C929" s="4" t="s">
        <v>1085</v>
      </c>
    </row>
    <row r="930" spans="2:3" x14ac:dyDescent="0.3">
      <c r="B930" s="2" t="s">
        <v>120</v>
      </c>
      <c r="C930" s="4" t="s">
        <v>1086</v>
      </c>
    </row>
    <row r="931" spans="2:3" x14ac:dyDescent="0.3">
      <c r="B931" s="2" t="s">
        <v>121</v>
      </c>
      <c r="C931" s="4" t="s">
        <v>1087</v>
      </c>
    </row>
    <row r="932" spans="2:3" x14ac:dyDescent="0.3">
      <c r="B932" s="7" t="s">
        <v>122</v>
      </c>
      <c r="C932" s="9" t="s">
        <v>1088</v>
      </c>
    </row>
    <row r="933" spans="2:3" x14ac:dyDescent="0.3">
      <c r="B933" s="2" t="s">
        <v>126</v>
      </c>
      <c r="C933" s="4" t="s">
        <v>1088</v>
      </c>
    </row>
    <row r="934" spans="2:3" x14ac:dyDescent="0.3">
      <c r="B934" s="7" t="s">
        <v>129</v>
      </c>
      <c r="C934" s="9" t="s">
        <v>1089</v>
      </c>
    </row>
    <row r="935" spans="2:3" x14ac:dyDescent="0.3">
      <c r="B935" s="2" t="s">
        <v>130</v>
      </c>
      <c r="C935" s="4" t="s">
        <v>1089</v>
      </c>
    </row>
    <row r="936" spans="2:3" x14ac:dyDescent="0.3">
      <c r="B936" s="6" t="s">
        <v>133</v>
      </c>
      <c r="C936" s="8" t="s">
        <v>1090</v>
      </c>
    </row>
    <row r="937" spans="2:3" x14ac:dyDescent="0.3">
      <c r="B937" s="7" t="s">
        <v>134</v>
      </c>
      <c r="C937" s="9" t="s">
        <v>1091</v>
      </c>
    </row>
    <row r="938" spans="2:3" x14ac:dyDescent="0.3">
      <c r="B938" s="2" t="s">
        <v>135</v>
      </c>
      <c r="C938" s="4" t="s">
        <v>496</v>
      </c>
    </row>
    <row r="939" spans="2:3" x14ac:dyDescent="0.3">
      <c r="B939" s="2" t="s">
        <v>138</v>
      </c>
      <c r="C939" s="4" t="s">
        <v>636</v>
      </c>
    </row>
    <row r="940" spans="2:3" x14ac:dyDescent="0.3">
      <c r="B940" s="2" t="s">
        <v>139</v>
      </c>
      <c r="C940" s="4" t="s">
        <v>577</v>
      </c>
    </row>
    <row r="941" spans="2:3" x14ac:dyDescent="0.3">
      <c r="B941" s="2" t="s">
        <v>140</v>
      </c>
      <c r="C941" s="4" t="s">
        <v>588</v>
      </c>
    </row>
    <row r="942" spans="2:3" x14ac:dyDescent="0.3">
      <c r="B942" s="7" t="s">
        <v>143</v>
      </c>
      <c r="C942" s="9" t="s">
        <v>496</v>
      </c>
    </row>
    <row r="943" spans="2:3" x14ac:dyDescent="0.3">
      <c r="B943" s="2" t="s">
        <v>144</v>
      </c>
      <c r="C943" s="4" t="s">
        <v>496</v>
      </c>
    </row>
    <row r="944" spans="2:3" x14ac:dyDescent="0.3">
      <c r="B944" s="7" t="s">
        <v>152</v>
      </c>
      <c r="C944" s="9" t="s">
        <v>588</v>
      </c>
    </row>
    <row r="945" spans="2:3" x14ac:dyDescent="0.3">
      <c r="B945" s="2" t="s">
        <v>158</v>
      </c>
      <c r="C945" s="4" t="s">
        <v>530</v>
      </c>
    </row>
    <row r="946" spans="2:3" x14ac:dyDescent="0.3">
      <c r="B946" s="2" t="s">
        <v>161</v>
      </c>
      <c r="C946" s="4" t="s">
        <v>483</v>
      </c>
    </row>
    <row r="947" spans="2:3" x14ac:dyDescent="0.3">
      <c r="B947" s="7" t="s">
        <v>162</v>
      </c>
      <c r="C947" s="9" t="s">
        <v>662</v>
      </c>
    </row>
    <row r="948" spans="2:3" x14ac:dyDescent="0.3">
      <c r="B948" s="2" t="s">
        <v>165</v>
      </c>
      <c r="C948" s="4" t="s">
        <v>973</v>
      </c>
    </row>
    <row r="949" spans="2:3" x14ac:dyDescent="0.3">
      <c r="B949" s="2" t="s">
        <v>169</v>
      </c>
      <c r="C949" s="4" t="s">
        <v>973</v>
      </c>
    </row>
    <row r="950" spans="2:3" x14ac:dyDescent="0.3">
      <c r="B950" s="7" t="s">
        <v>170</v>
      </c>
      <c r="C950" s="9" t="s">
        <v>470</v>
      </c>
    </row>
    <row r="951" spans="2:3" x14ac:dyDescent="0.3">
      <c r="B951" s="2" t="s">
        <v>171</v>
      </c>
      <c r="C951" s="4" t="s">
        <v>470</v>
      </c>
    </row>
    <row r="952" spans="2:3" x14ac:dyDescent="0.3">
      <c r="B952" s="7" t="s">
        <v>172</v>
      </c>
      <c r="C952" s="9" t="s">
        <v>982</v>
      </c>
    </row>
    <row r="953" spans="2:3" x14ac:dyDescent="0.3">
      <c r="B953" s="2" t="s">
        <v>173</v>
      </c>
      <c r="C953" s="4" t="s">
        <v>530</v>
      </c>
    </row>
    <row r="954" spans="2:3" x14ac:dyDescent="0.3">
      <c r="B954" s="2" t="s">
        <v>174</v>
      </c>
      <c r="C954" s="4" t="s">
        <v>631</v>
      </c>
    </row>
    <row r="955" spans="2:3" x14ac:dyDescent="0.3">
      <c r="B955" s="7" t="s">
        <v>178</v>
      </c>
      <c r="C955" s="9" t="s">
        <v>1092</v>
      </c>
    </row>
    <row r="956" spans="2:3" x14ac:dyDescent="0.3">
      <c r="B956" s="2" t="s">
        <v>179</v>
      </c>
      <c r="C956" s="4" t="s">
        <v>530</v>
      </c>
    </row>
    <row r="957" spans="2:3" x14ac:dyDescent="0.3">
      <c r="B957" s="2" t="s">
        <v>180</v>
      </c>
      <c r="C957" s="4" t="s">
        <v>578</v>
      </c>
    </row>
    <row r="958" spans="2:3" ht="26.4" x14ac:dyDescent="0.3">
      <c r="B958" s="2" t="s">
        <v>181</v>
      </c>
      <c r="C958" s="4" t="s">
        <v>577</v>
      </c>
    </row>
    <row r="959" spans="2:3" x14ac:dyDescent="0.3">
      <c r="B959" s="2" t="s">
        <v>182</v>
      </c>
      <c r="C959" s="4" t="s">
        <v>357</v>
      </c>
    </row>
    <row r="960" spans="2:3" x14ac:dyDescent="0.3">
      <c r="B960" s="2" t="s">
        <v>185</v>
      </c>
      <c r="C960" s="4" t="s">
        <v>935</v>
      </c>
    </row>
    <row r="961" spans="2:3" x14ac:dyDescent="0.3">
      <c r="B961" s="2" t="s">
        <v>186</v>
      </c>
      <c r="C961" s="4" t="s">
        <v>577</v>
      </c>
    </row>
    <row r="962" spans="2:3" x14ac:dyDescent="0.3">
      <c r="B962" s="6" t="s">
        <v>187</v>
      </c>
      <c r="C962" s="8" t="s">
        <v>1093</v>
      </c>
    </row>
    <row r="963" spans="2:3" x14ac:dyDescent="0.3">
      <c r="B963" s="7" t="s">
        <v>188</v>
      </c>
      <c r="C963" s="9" t="s">
        <v>1094</v>
      </c>
    </row>
    <row r="964" spans="2:3" x14ac:dyDescent="0.3">
      <c r="B964" s="2" t="s">
        <v>189</v>
      </c>
      <c r="C964" s="4" t="s">
        <v>1095</v>
      </c>
    </row>
    <row r="965" spans="2:3" x14ac:dyDescent="0.3">
      <c r="B965" s="2" t="s">
        <v>191</v>
      </c>
      <c r="C965" s="4" t="s">
        <v>659</v>
      </c>
    </row>
    <row r="966" spans="2:3" x14ac:dyDescent="0.3">
      <c r="B966" s="2" t="s">
        <v>192</v>
      </c>
      <c r="C966" s="4" t="s">
        <v>630</v>
      </c>
    </row>
    <row r="967" spans="2:3" x14ac:dyDescent="0.3">
      <c r="B967" s="2" t="s">
        <v>193</v>
      </c>
      <c r="C967" s="4" t="s">
        <v>531</v>
      </c>
    </row>
    <row r="968" spans="2:3" x14ac:dyDescent="0.3">
      <c r="B968" s="2" t="s">
        <v>196</v>
      </c>
      <c r="C968" s="4" t="s">
        <v>444</v>
      </c>
    </row>
    <row r="969" spans="2:3" x14ac:dyDescent="0.3">
      <c r="B969" s="7" t="s">
        <v>197</v>
      </c>
      <c r="C969" s="9" t="s">
        <v>1096</v>
      </c>
    </row>
    <row r="970" spans="2:3" x14ac:dyDescent="0.3">
      <c r="B970" s="2" t="s">
        <v>199</v>
      </c>
      <c r="C970" s="4" t="s">
        <v>470</v>
      </c>
    </row>
    <row r="971" spans="2:3" x14ac:dyDescent="0.3">
      <c r="B971" s="2" t="s">
        <v>204</v>
      </c>
      <c r="C971" s="4" t="s">
        <v>578</v>
      </c>
    </row>
    <row r="972" spans="2:3" x14ac:dyDescent="0.3">
      <c r="B972" s="7" t="s">
        <v>206</v>
      </c>
      <c r="C972" s="9" t="s">
        <v>1097</v>
      </c>
    </row>
    <row r="973" spans="2:3" x14ac:dyDescent="0.3">
      <c r="B973" s="2" t="s">
        <v>207</v>
      </c>
      <c r="C973" s="4" t="s">
        <v>754</v>
      </c>
    </row>
    <row r="974" spans="2:3" x14ac:dyDescent="0.3">
      <c r="B974" s="2" t="s">
        <v>208</v>
      </c>
      <c r="C974" s="4" t="s">
        <v>531</v>
      </c>
    </row>
    <row r="975" spans="2:3" x14ac:dyDescent="0.3">
      <c r="B975" s="2" t="s">
        <v>210</v>
      </c>
      <c r="C975" s="4" t="s">
        <v>578</v>
      </c>
    </row>
    <row r="976" spans="2:3" x14ac:dyDescent="0.3">
      <c r="B976" s="2" t="s">
        <v>212</v>
      </c>
      <c r="C976" s="4" t="s">
        <v>612</v>
      </c>
    </row>
    <row r="977" spans="2:3" x14ac:dyDescent="0.3">
      <c r="B977" s="2" t="s">
        <v>214</v>
      </c>
      <c r="C977" s="4" t="s">
        <v>1098</v>
      </c>
    </row>
    <row r="978" spans="2:3" x14ac:dyDescent="0.3">
      <c r="B978" s="2" t="s">
        <v>215</v>
      </c>
      <c r="C978" s="4" t="s">
        <v>1099</v>
      </c>
    </row>
    <row r="979" spans="2:3" x14ac:dyDescent="0.3">
      <c r="B979" s="7" t="s">
        <v>216</v>
      </c>
      <c r="C979" s="9" t="s">
        <v>1100</v>
      </c>
    </row>
    <row r="980" spans="2:3" x14ac:dyDescent="0.3">
      <c r="B980" s="2" t="s">
        <v>217</v>
      </c>
      <c r="C980" s="4" t="s">
        <v>1101</v>
      </c>
    </row>
    <row r="981" spans="2:3" x14ac:dyDescent="0.3">
      <c r="B981" s="2" t="s">
        <v>220</v>
      </c>
      <c r="C981" s="4" t="s">
        <v>1102</v>
      </c>
    </row>
    <row r="982" spans="2:3" x14ac:dyDescent="0.3">
      <c r="B982" s="7" t="s">
        <v>224</v>
      </c>
      <c r="C982" s="9" t="s">
        <v>1103</v>
      </c>
    </row>
    <row r="983" spans="2:3" x14ac:dyDescent="0.3">
      <c r="B983" s="2" t="s">
        <v>225</v>
      </c>
      <c r="C983" s="4" t="s">
        <v>461</v>
      </c>
    </row>
    <row r="984" spans="2:3" ht="26.4" x14ac:dyDescent="0.3">
      <c r="B984" s="2" t="s">
        <v>226</v>
      </c>
      <c r="C984" s="4" t="s">
        <v>420</v>
      </c>
    </row>
    <row r="985" spans="2:3" x14ac:dyDescent="0.3">
      <c r="B985" s="2" t="s">
        <v>230</v>
      </c>
      <c r="C985" s="4" t="s">
        <v>1104</v>
      </c>
    </row>
    <row r="986" spans="2:3" x14ac:dyDescent="0.3">
      <c r="B986" s="2" t="s">
        <v>231</v>
      </c>
      <c r="C986" s="4" t="s">
        <v>1105</v>
      </c>
    </row>
    <row r="987" spans="2:3" x14ac:dyDescent="0.3">
      <c r="B987" s="2" t="s">
        <v>232</v>
      </c>
      <c r="C987" s="4" t="s">
        <v>496</v>
      </c>
    </row>
    <row r="988" spans="2:3" x14ac:dyDescent="0.3">
      <c r="B988" s="7" t="s">
        <v>233</v>
      </c>
      <c r="C988" s="9" t="s">
        <v>588</v>
      </c>
    </row>
    <row r="989" spans="2:3" ht="26.4" x14ac:dyDescent="0.3">
      <c r="B989" s="2" t="s">
        <v>234</v>
      </c>
      <c r="C989" s="4" t="s">
        <v>420</v>
      </c>
    </row>
    <row r="990" spans="2:3" ht="26.4" x14ac:dyDescent="0.3">
      <c r="B990" s="2" t="s">
        <v>235</v>
      </c>
      <c r="C990" s="4" t="s">
        <v>589</v>
      </c>
    </row>
    <row r="991" spans="2:3" x14ac:dyDescent="0.3">
      <c r="B991" s="7" t="s">
        <v>239</v>
      </c>
      <c r="C991" s="9" t="s">
        <v>357</v>
      </c>
    </row>
    <row r="992" spans="2:3" x14ac:dyDescent="0.3">
      <c r="B992" s="2" t="s">
        <v>241</v>
      </c>
      <c r="C992" s="4" t="s">
        <v>357</v>
      </c>
    </row>
    <row r="993" spans="2:3" x14ac:dyDescent="0.3">
      <c r="B993" s="7" t="s">
        <v>246</v>
      </c>
      <c r="C993" s="9" t="s">
        <v>483</v>
      </c>
    </row>
    <row r="994" spans="2:3" x14ac:dyDescent="0.3">
      <c r="B994" s="2" t="s">
        <v>248</v>
      </c>
      <c r="C994" s="4" t="s">
        <v>483</v>
      </c>
    </row>
    <row r="995" spans="2:3" x14ac:dyDescent="0.3">
      <c r="B995" s="7" t="s">
        <v>252</v>
      </c>
      <c r="C995" s="9" t="s">
        <v>1106</v>
      </c>
    </row>
    <row r="996" spans="2:3" x14ac:dyDescent="0.3">
      <c r="B996" s="2" t="s">
        <v>258</v>
      </c>
      <c r="C996" s="4" t="s">
        <v>1106</v>
      </c>
    </row>
    <row r="997" spans="2:3" x14ac:dyDescent="0.3">
      <c r="B997" s="6" t="s">
        <v>276</v>
      </c>
      <c r="C997" s="8" t="s">
        <v>461</v>
      </c>
    </row>
    <row r="998" spans="2:3" x14ac:dyDescent="0.3">
      <c r="B998" s="7" t="s">
        <v>277</v>
      </c>
      <c r="C998" s="9" t="s">
        <v>461</v>
      </c>
    </row>
    <row r="999" spans="2:3" x14ac:dyDescent="0.3">
      <c r="B999" s="2" t="s">
        <v>281</v>
      </c>
      <c r="C999" s="4" t="s">
        <v>461</v>
      </c>
    </row>
    <row r="1000" spans="2:3" x14ac:dyDescent="0.3">
      <c r="B1000" s="3" t="s">
        <v>52</v>
      </c>
      <c r="C1000" s="5" t="s">
        <v>67</v>
      </c>
    </row>
    <row r="1001" spans="2:3" x14ac:dyDescent="0.3">
      <c r="B1001" s="2" t="s">
        <v>517</v>
      </c>
      <c r="C1001" s="4" t="s">
        <v>517</v>
      </c>
    </row>
    <row r="1002" spans="2:3" x14ac:dyDescent="0.3">
      <c r="B1002" s="2" t="s">
        <v>517</v>
      </c>
      <c r="C1002" s="4" t="s">
        <v>517</v>
      </c>
    </row>
    <row r="1003" spans="2:3" x14ac:dyDescent="0.3">
      <c r="B1003" s="2" t="s">
        <v>517</v>
      </c>
      <c r="C1003" s="4" t="s">
        <v>517</v>
      </c>
    </row>
    <row r="1004" spans="2:3" x14ac:dyDescent="0.3">
      <c r="B1004" s="3" t="s">
        <v>15</v>
      </c>
      <c r="C1004" s="5" t="s">
        <v>53</v>
      </c>
    </row>
    <row r="1005" spans="2:3" x14ac:dyDescent="0.3">
      <c r="B1005" s="6" t="s">
        <v>106</v>
      </c>
      <c r="C1005" s="8" t="s">
        <v>1107</v>
      </c>
    </row>
    <row r="1006" spans="2:3" x14ac:dyDescent="0.3">
      <c r="B1006" s="7" t="s">
        <v>107</v>
      </c>
      <c r="C1006" s="9" t="s">
        <v>1108</v>
      </c>
    </row>
    <row r="1007" spans="2:3" x14ac:dyDescent="0.3">
      <c r="B1007" s="2" t="s">
        <v>108</v>
      </c>
      <c r="C1007" s="4" t="s">
        <v>1108</v>
      </c>
    </row>
    <row r="1008" spans="2:3" x14ac:dyDescent="0.3">
      <c r="B1008" s="7" t="s">
        <v>109</v>
      </c>
      <c r="C1008" s="9" t="s">
        <v>1109</v>
      </c>
    </row>
    <row r="1009" spans="2:3" x14ac:dyDescent="0.3">
      <c r="B1009" s="2" t="s">
        <v>111</v>
      </c>
      <c r="C1009" s="4" t="s">
        <v>1109</v>
      </c>
    </row>
    <row r="1010" spans="2:3" x14ac:dyDescent="0.3">
      <c r="B1010" s="7" t="s">
        <v>112</v>
      </c>
      <c r="C1010" s="9" t="s">
        <v>1110</v>
      </c>
    </row>
    <row r="1011" spans="2:3" x14ac:dyDescent="0.3">
      <c r="B1011" s="2" t="s">
        <v>114</v>
      </c>
      <c r="C1011" s="4" t="s">
        <v>1110</v>
      </c>
    </row>
    <row r="1012" spans="2:3" x14ac:dyDescent="0.3">
      <c r="B1012" s="7" t="s">
        <v>117</v>
      </c>
      <c r="C1012" s="9" t="s">
        <v>1111</v>
      </c>
    </row>
    <row r="1013" spans="2:3" x14ac:dyDescent="0.3">
      <c r="B1013" s="2" t="s">
        <v>118</v>
      </c>
      <c r="C1013" s="4" t="s">
        <v>1112</v>
      </c>
    </row>
    <row r="1014" spans="2:3" x14ac:dyDescent="0.3">
      <c r="B1014" s="2" t="s">
        <v>121</v>
      </c>
      <c r="C1014" s="4" t="s">
        <v>1113</v>
      </c>
    </row>
    <row r="1015" spans="2:3" x14ac:dyDescent="0.3">
      <c r="B1015" s="6" t="s">
        <v>133</v>
      </c>
      <c r="C1015" s="8" t="s">
        <v>1114</v>
      </c>
    </row>
    <row r="1016" spans="2:3" x14ac:dyDescent="0.3">
      <c r="B1016" s="7" t="s">
        <v>134</v>
      </c>
      <c r="C1016" s="9" t="s">
        <v>1115</v>
      </c>
    </row>
    <row r="1017" spans="2:3" x14ac:dyDescent="0.3">
      <c r="B1017" s="2" t="s">
        <v>135</v>
      </c>
      <c r="C1017" s="4" t="s">
        <v>1116</v>
      </c>
    </row>
    <row r="1018" spans="2:3" x14ac:dyDescent="0.3">
      <c r="B1018" s="2" t="s">
        <v>140</v>
      </c>
      <c r="C1018" s="4" t="s">
        <v>1117</v>
      </c>
    </row>
    <row r="1019" spans="2:3" x14ac:dyDescent="0.3">
      <c r="B1019" s="7" t="s">
        <v>143</v>
      </c>
      <c r="C1019" s="9" t="s">
        <v>1118</v>
      </c>
    </row>
    <row r="1020" spans="2:3" x14ac:dyDescent="0.3">
      <c r="B1020" s="2" t="s">
        <v>144</v>
      </c>
      <c r="C1020" s="4" t="s">
        <v>1118</v>
      </c>
    </row>
    <row r="1021" spans="2:3" x14ac:dyDescent="0.3">
      <c r="B1021" s="7" t="s">
        <v>152</v>
      </c>
      <c r="C1021" s="9" t="s">
        <v>1119</v>
      </c>
    </row>
    <row r="1022" spans="2:3" x14ac:dyDescent="0.3">
      <c r="B1022" s="2" t="s">
        <v>158</v>
      </c>
      <c r="C1022" s="4" t="s">
        <v>578</v>
      </c>
    </row>
    <row r="1023" spans="2:3" x14ac:dyDescent="0.3">
      <c r="B1023" s="2" t="s">
        <v>160</v>
      </c>
      <c r="C1023" s="4" t="s">
        <v>483</v>
      </c>
    </row>
    <row r="1024" spans="2:3" x14ac:dyDescent="0.3">
      <c r="B1024" s="7" t="s">
        <v>162</v>
      </c>
      <c r="C1024" s="9" t="s">
        <v>1120</v>
      </c>
    </row>
    <row r="1025" spans="2:3" x14ac:dyDescent="0.3">
      <c r="B1025" s="2" t="s">
        <v>163</v>
      </c>
      <c r="C1025" s="4" t="s">
        <v>1121</v>
      </c>
    </row>
    <row r="1026" spans="2:3" x14ac:dyDescent="0.3">
      <c r="B1026" s="2" t="s">
        <v>165</v>
      </c>
      <c r="C1026" s="4" t="s">
        <v>1122</v>
      </c>
    </row>
    <row r="1027" spans="2:3" x14ac:dyDescent="0.3">
      <c r="B1027" s="2" t="s">
        <v>166</v>
      </c>
      <c r="C1027" s="4" t="s">
        <v>1123</v>
      </c>
    </row>
    <row r="1028" spans="2:3" x14ac:dyDescent="0.3">
      <c r="B1028" s="2" t="s">
        <v>167</v>
      </c>
      <c r="C1028" s="4" t="s">
        <v>1124</v>
      </c>
    </row>
    <row r="1029" spans="2:3" x14ac:dyDescent="0.3">
      <c r="B1029" s="7" t="s">
        <v>170</v>
      </c>
      <c r="C1029" s="9" t="s">
        <v>1125</v>
      </c>
    </row>
    <row r="1030" spans="2:3" x14ac:dyDescent="0.3">
      <c r="B1030" s="2" t="s">
        <v>171</v>
      </c>
      <c r="C1030" s="4" t="s">
        <v>1125</v>
      </c>
    </row>
    <row r="1031" spans="2:3" x14ac:dyDescent="0.3">
      <c r="B1031" s="7" t="s">
        <v>172</v>
      </c>
      <c r="C1031" s="9" t="s">
        <v>530</v>
      </c>
    </row>
    <row r="1032" spans="2:3" x14ac:dyDescent="0.3">
      <c r="B1032" s="2" t="s">
        <v>173</v>
      </c>
      <c r="C1032" s="4" t="s">
        <v>530</v>
      </c>
    </row>
    <row r="1033" spans="2:3" x14ac:dyDescent="0.3">
      <c r="B1033" s="7" t="s">
        <v>178</v>
      </c>
      <c r="C1033" s="9" t="s">
        <v>420</v>
      </c>
    </row>
    <row r="1034" spans="2:3" x14ac:dyDescent="0.3">
      <c r="B1034" s="2" t="s">
        <v>179</v>
      </c>
      <c r="C1034" s="4" t="s">
        <v>684</v>
      </c>
    </row>
    <row r="1035" spans="2:3" x14ac:dyDescent="0.3">
      <c r="B1035" s="2" t="s">
        <v>186</v>
      </c>
      <c r="C1035" s="4" t="s">
        <v>457</v>
      </c>
    </row>
    <row r="1036" spans="2:3" x14ac:dyDescent="0.3">
      <c r="B1036" s="6" t="s">
        <v>187</v>
      </c>
      <c r="C1036" s="8" t="s">
        <v>1126</v>
      </c>
    </row>
    <row r="1037" spans="2:3" x14ac:dyDescent="0.3">
      <c r="B1037" s="7" t="s">
        <v>188</v>
      </c>
      <c r="C1037" s="9" t="s">
        <v>1127</v>
      </c>
    </row>
    <row r="1038" spans="2:3" x14ac:dyDescent="0.3">
      <c r="B1038" s="2" t="s">
        <v>189</v>
      </c>
      <c r="C1038" s="4" t="s">
        <v>1128</v>
      </c>
    </row>
    <row r="1039" spans="2:3" x14ac:dyDescent="0.3">
      <c r="B1039" s="2" t="s">
        <v>191</v>
      </c>
      <c r="C1039" s="4" t="s">
        <v>626</v>
      </c>
    </row>
    <row r="1040" spans="2:3" x14ac:dyDescent="0.3">
      <c r="B1040" s="2" t="s">
        <v>192</v>
      </c>
      <c r="C1040" s="4" t="s">
        <v>457</v>
      </c>
    </row>
    <row r="1041" spans="2:3" x14ac:dyDescent="0.3">
      <c r="B1041" s="2" t="s">
        <v>196</v>
      </c>
      <c r="C1041" s="4" t="s">
        <v>534</v>
      </c>
    </row>
    <row r="1042" spans="2:3" x14ac:dyDescent="0.3">
      <c r="B1042" s="7" t="s">
        <v>197</v>
      </c>
      <c r="C1042" s="9" t="s">
        <v>626</v>
      </c>
    </row>
    <row r="1043" spans="2:3" x14ac:dyDescent="0.3">
      <c r="B1043" s="2" t="s">
        <v>200</v>
      </c>
      <c r="C1043" s="4" t="s">
        <v>626</v>
      </c>
    </row>
    <row r="1044" spans="2:3" x14ac:dyDescent="0.3">
      <c r="B1044" s="7" t="s">
        <v>206</v>
      </c>
      <c r="C1044" s="9" t="s">
        <v>1129</v>
      </c>
    </row>
    <row r="1045" spans="2:3" x14ac:dyDescent="0.3">
      <c r="B1045" s="2" t="s">
        <v>207</v>
      </c>
      <c r="C1045" s="4" t="s">
        <v>980</v>
      </c>
    </row>
    <row r="1046" spans="2:3" x14ac:dyDescent="0.3">
      <c r="B1046" s="2" t="s">
        <v>209</v>
      </c>
      <c r="C1046" s="4" t="s">
        <v>420</v>
      </c>
    </row>
    <row r="1047" spans="2:3" x14ac:dyDescent="0.3">
      <c r="B1047" s="2" t="s">
        <v>212</v>
      </c>
      <c r="C1047" s="4" t="s">
        <v>961</v>
      </c>
    </row>
    <row r="1048" spans="2:3" x14ac:dyDescent="0.3">
      <c r="B1048" s="7" t="s">
        <v>224</v>
      </c>
      <c r="C1048" s="9" t="s">
        <v>1130</v>
      </c>
    </row>
    <row r="1049" spans="2:3" x14ac:dyDescent="0.3">
      <c r="B1049" s="2" t="s">
        <v>228</v>
      </c>
      <c r="C1049" s="4" t="s">
        <v>1131</v>
      </c>
    </row>
    <row r="1050" spans="2:3" x14ac:dyDescent="0.3">
      <c r="B1050" s="2" t="s">
        <v>229</v>
      </c>
      <c r="C1050" s="4" t="s">
        <v>357</v>
      </c>
    </row>
    <row r="1051" spans="2:3" x14ac:dyDescent="0.3">
      <c r="B1051" s="2" t="s">
        <v>230</v>
      </c>
      <c r="C1051" s="4" t="s">
        <v>1117</v>
      </c>
    </row>
    <row r="1052" spans="2:3" x14ac:dyDescent="0.3">
      <c r="B1052" s="2" t="s">
        <v>231</v>
      </c>
      <c r="C1052" s="4" t="s">
        <v>470</v>
      </c>
    </row>
    <row r="1053" spans="2:3" x14ac:dyDescent="0.3">
      <c r="B1053" s="2" t="s">
        <v>232</v>
      </c>
      <c r="C1053" s="4" t="s">
        <v>1132</v>
      </c>
    </row>
    <row r="1054" spans="2:3" x14ac:dyDescent="0.3">
      <c r="B1054" s="6" t="s">
        <v>276</v>
      </c>
      <c r="C1054" s="8" t="s">
        <v>751</v>
      </c>
    </row>
    <row r="1055" spans="2:3" x14ac:dyDescent="0.3">
      <c r="B1055" s="7" t="s">
        <v>288</v>
      </c>
      <c r="C1055" s="9" t="s">
        <v>751</v>
      </c>
    </row>
    <row r="1056" spans="2:3" x14ac:dyDescent="0.3">
      <c r="B1056" s="2" t="s">
        <v>289</v>
      </c>
      <c r="C1056" s="4" t="s">
        <v>751</v>
      </c>
    </row>
    <row r="1057" spans="2:3" x14ac:dyDescent="0.3">
      <c r="B1057" s="3" t="s">
        <v>52</v>
      </c>
      <c r="C1057" s="5" t="s">
        <v>68</v>
      </c>
    </row>
    <row r="1058" spans="2:3" x14ac:dyDescent="0.3">
      <c r="B1058" s="2" t="s">
        <v>517</v>
      </c>
      <c r="C1058" s="4" t="s">
        <v>517</v>
      </c>
    </row>
    <row r="1059" spans="2:3" x14ac:dyDescent="0.3">
      <c r="B1059" s="2" t="s">
        <v>517</v>
      </c>
      <c r="C1059" s="4" t="s">
        <v>517</v>
      </c>
    </row>
    <row r="1060" spans="2:3" x14ac:dyDescent="0.3">
      <c r="B1060" s="2" t="s">
        <v>517</v>
      </c>
      <c r="C1060" s="4" t="s">
        <v>517</v>
      </c>
    </row>
    <row r="1061" spans="2:3" x14ac:dyDescent="0.3">
      <c r="B1061" s="3" t="s">
        <v>16</v>
      </c>
      <c r="C1061" s="5" t="s">
        <v>53</v>
      </c>
    </row>
    <row r="1062" spans="2:3" x14ac:dyDescent="0.3">
      <c r="B1062" s="6" t="s">
        <v>106</v>
      </c>
      <c r="C1062" s="8" t="s">
        <v>1133</v>
      </c>
    </row>
    <row r="1063" spans="2:3" x14ac:dyDescent="0.3">
      <c r="B1063" s="7" t="s">
        <v>107</v>
      </c>
      <c r="C1063" s="9" t="s">
        <v>1134</v>
      </c>
    </row>
    <row r="1064" spans="2:3" x14ac:dyDescent="0.3">
      <c r="B1064" s="2" t="s">
        <v>108</v>
      </c>
      <c r="C1064" s="4" t="s">
        <v>1134</v>
      </c>
    </row>
    <row r="1065" spans="2:3" x14ac:dyDescent="0.3">
      <c r="B1065" s="7" t="s">
        <v>109</v>
      </c>
      <c r="C1065" s="9" t="s">
        <v>1135</v>
      </c>
    </row>
    <row r="1066" spans="2:3" x14ac:dyDescent="0.3">
      <c r="B1066" s="2" t="s">
        <v>110</v>
      </c>
      <c r="C1066" s="4" t="s">
        <v>1135</v>
      </c>
    </row>
    <row r="1067" spans="2:3" x14ac:dyDescent="0.3">
      <c r="B1067" s="7" t="s">
        <v>112</v>
      </c>
      <c r="C1067" s="9" t="s">
        <v>1136</v>
      </c>
    </row>
    <row r="1068" spans="2:3" x14ac:dyDescent="0.3">
      <c r="B1068" s="2" t="s">
        <v>114</v>
      </c>
      <c r="C1068" s="4" t="s">
        <v>1136</v>
      </c>
    </row>
    <row r="1069" spans="2:3" x14ac:dyDescent="0.3">
      <c r="B1069" s="7" t="s">
        <v>117</v>
      </c>
      <c r="C1069" s="9" t="s">
        <v>1137</v>
      </c>
    </row>
    <row r="1070" spans="2:3" x14ac:dyDescent="0.3">
      <c r="B1070" s="2" t="s">
        <v>118</v>
      </c>
      <c r="C1070" s="4" t="s">
        <v>1138</v>
      </c>
    </row>
    <row r="1071" spans="2:3" x14ac:dyDescent="0.3">
      <c r="B1071" s="2" t="s">
        <v>121</v>
      </c>
      <c r="C1071" s="4" t="s">
        <v>1139</v>
      </c>
    </row>
    <row r="1072" spans="2:3" x14ac:dyDescent="0.3">
      <c r="B1072" s="7" t="s">
        <v>129</v>
      </c>
      <c r="C1072" s="9" t="s">
        <v>1140</v>
      </c>
    </row>
    <row r="1073" spans="2:3" x14ac:dyDescent="0.3">
      <c r="B1073" s="2" t="s">
        <v>130</v>
      </c>
      <c r="C1073" s="4" t="s">
        <v>1140</v>
      </c>
    </row>
    <row r="1074" spans="2:3" x14ac:dyDescent="0.3">
      <c r="B1074" s="6" t="s">
        <v>133</v>
      </c>
      <c r="C1074" s="8" t="s">
        <v>1141</v>
      </c>
    </row>
    <row r="1075" spans="2:3" x14ac:dyDescent="0.3">
      <c r="B1075" s="7" t="s">
        <v>134</v>
      </c>
      <c r="C1075" s="9" t="s">
        <v>1142</v>
      </c>
    </row>
    <row r="1076" spans="2:3" x14ac:dyDescent="0.3">
      <c r="B1076" s="2" t="s">
        <v>135</v>
      </c>
      <c r="C1076" s="4" t="s">
        <v>1143</v>
      </c>
    </row>
    <row r="1077" spans="2:3" x14ac:dyDescent="0.3">
      <c r="B1077" s="2" t="s">
        <v>138</v>
      </c>
      <c r="C1077" s="4" t="s">
        <v>667</v>
      </c>
    </row>
    <row r="1078" spans="2:3" x14ac:dyDescent="0.3">
      <c r="B1078" s="2" t="s">
        <v>139</v>
      </c>
      <c r="C1078" s="4" t="s">
        <v>534</v>
      </c>
    </row>
    <row r="1079" spans="2:3" x14ac:dyDescent="0.3">
      <c r="B1079" s="2" t="s">
        <v>140</v>
      </c>
      <c r="C1079" s="4" t="s">
        <v>1096</v>
      </c>
    </row>
    <row r="1080" spans="2:3" x14ac:dyDescent="0.3">
      <c r="B1080" s="2" t="s">
        <v>142</v>
      </c>
      <c r="C1080" s="4" t="s">
        <v>531</v>
      </c>
    </row>
    <row r="1081" spans="2:3" x14ac:dyDescent="0.3">
      <c r="B1081" s="7" t="s">
        <v>143</v>
      </c>
      <c r="C1081" s="9" t="s">
        <v>1144</v>
      </c>
    </row>
    <row r="1082" spans="2:3" x14ac:dyDescent="0.3">
      <c r="B1082" s="2" t="s">
        <v>144</v>
      </c>
      <c r="C1082" s="4" t="s">
        <v>1145</v>
      </c>
    </row>
    <row r="1083" spans="2:3" x14ac:dyDescent="0.3">
      <c r="B1083" s="2" t="s">
        <v>146</v>
      </c>
      <c r="C1083" s="4" t="s">
        <v>1146</v>
      </c>
    </row>
    <row r="1084" spans="2:3" x14ac:dyDescent="0.3">
      <c r="B1084" s="7" t="s">
        <v>152</v>
      </c>
      <c r="C1084" s="9" t="s">
        <v>1147</v>
      </c>
    </row>
    <row r="1085" spans="2:3" x14ac:dyDescent="0.3">
      <c r="B1085" s="2" t="s">
        <v>158</v>
      </c>
      <c r="C1085" s="4" t="s">
        <v>630</v>
      </c>
    </row>
    <row r="1086" spans="2:3" x14ac:dyDescent="0.3">
      <c r="B1086" s="2" t="s">
        <v>160</v>
      </c>
      <c r="C1086" s="4" t="s">
        <v>539</v>
      </c>
    </row>
    <row r="1087" spans="2:3" x14ac:dyDescent="0.3">
      <c r="B1087" s="7" t="s">
        <v>162</v>
      </c>
      <c r="C1087" s="9" t="s">
        <v>1148</v>
      </c>
    </row>
    <row r="1088" spans="2:3" x14ac:dyDescent="0.3">
      <c r="B1088" s="2" t="s">
        <v>163</v>
      </c>
      <c r="C1088" s="4" t="s">
        <v>539</v>
      </c>
    </row>
    <row r="1089" spans="2:3" x14ac:dyDescent="0.3">
      <c r="B1089" s="2" t="s">
        <v>165</v>
      </c>
      <c r="C1089" s="4" t="s">
        <v>1149</v>
      </c>
    </row>
    <row r="1090" spans="2:3" x14ac:dyDescent="0.3">
      <c r="B1090" s="2" t="s">
        <v>166</v>
      </c>
      <c r="C1090" s="4" t="s">
        <v>1150</v>
      </c>
    </row>
    <row r="1091" spans="2:3" x14ac:dyDescent="0.3">
      <c r="B1091" s="2" t="s">
        <v>167</v>
      </c>
      <c r="C1091" s="4" t="s">
        <v>1151</v>
      </c>
    </row>
    <row r="1092" spans="2:3" x14ac:dyDescent="0.3">
      <c r="B1092" s="7" t="s">
        <v>170</v>
      </c>
      <c r="C1092" s="9" t="s">
        <v>1152</v>
      </c>
    </row>
    <row r="1093" spans="2:3" x14ac:dyDescent="0.3">
      <c r="B1093" s="2" t="s">
        <v>171</v>
      </c>
      <c r="C1093" s="4" t="s">
        <v>1152</v>
      </c>
    </row>
    <row r="1094" spans="2:3" x14ac:dyDescent="0.3">
      <c r="B1094" s="7" t="s">
        <v>172</v>
      </c>
      <c r="C1094" s="9" t="s">
        <v>1153</v>
      </c>
    </row>
    <row r="1095" spans="2:3" x14ac:dyDescent="0.3">
      <c r="B1095" s="2" t="s">
        <v>173</v>
      </c>
      <c r="C1095" s="4" t="s">
        <v>1154</v>
      </c>
    </row>
    <row r="1096" spans="2:3" x14ac:dyDescent="0.3">
      <c r="B1096" s="2" t="s">
        <v>175</v>
      </c>
      <c r="C1096" s="4" t="s">
        <v>534</v>
      </c>
    </row>
    <row r="1097" spans="2:3" x14ac:dyDescent="0.3">
      <c r="B1097" s="2" t="s">
        <v>176</v>
      </c>
      <c r="C1097" s="4" t="s">
        <v>496</v>
      </c>
    </row>
    <row r="1098" spans="2:3" x14ac:dyDescent="0.3">
      <c r="B1098" s="2" t="s">
        <v>177</v>
      </c>
      <c r="C1098" s="4" t="s">
        <v>578</v>
      </c>
    </row>
    <row r="1099" spans="2:3" x14ac:dyDescent="0.3">
      <c r="B1099" s="7" t="s">
        <v>178</v>
      </c>
      <c r="C1099" s="9" t="s">
        <v>1155</v>
      </c>
    </row>
    <row r="1100" spans="2:3" x14ac:dyDescent="0.3">
      <c r="B1100" s="2" t="s">
        <v>179</v>
      </c>
      <c r="C1100" s="4" t="s">
        <v>1019</v>
      </c>
    </row>
    <row r="1101" spans="2:3" x14ac:dyDescent="0.3">
      <c r="B1101" s="2" t="s">
        <v>182</v>
      </c>
      <c r="C1101" s="4" t="s">
        <v>457</v>
      </c>
    </row>
    <row r="1102" spans="2:3" x14ac:dyDescent="0.3">
      <c r="B1102" s="2" t="s">
        <v>183</v>
      </c>
      <c r="C1102" s="4" t="s">
        <v>1156</v>
      </c>
    </row>
    <row r="1103" spans="2:3" x14ac:dyDescent="0.3">
      <c r="B1103" s="2" t="s">
        <v>184</v>
      </c>
      <c r="C1103" s="4" t="s">
        <v>1119</v>
      </c>
    </row>
    <row r="1104" spans="2:3" x14ac:dyDescent="0.3">
      <c r="B1104" s="2" t="s">
        <v>185</v>
      </c>
      <c r="C1104" s="4" t="s">
        <v>470</v>
      </c>
    </row>
    <row r="1105" spans="2:3" x14ac:dyDescent="0.3">
      <c r="B1105" s="6" t="s">
        <v>187</v>
      </c>
      <c r="C1105" s="8" t="s">
        <v>1157</v>
      </c>
    </row>
    <row r="1106" spans="2:3" x14ac:dyDescent="0.3">
      <c r="B1106" s="7" t="s">
        <v>188</v>
      </c>
      <c r="C1106" s="9" t="s">
        <v>1158</v>
      </c>
    </row>
    <row r="1107" spans="2:3" x14ac:dyDescent="0.3">
      <c r="B1107" s="2" t="s">
        <v>189</v>
      </c>
      <c r="C1107" s="4" t="s">
        <v>1159</v>
      </c>
    </row>
    <row r="1108" spans="2:3" x14ac:dyDescent="0.3">
      <c r="B1108" s="2" t="s">
        <v>191</v>
      </c>
      <c r="C1108" s="4" t="s">
        <v>659</v>
      </c>
    </row>
    <row r="1109" spans="2:3" x14ac:dyDescent="0.3">
      <c r="B1109" s="2" t="s">
        <v>192</v>
      </c>
      <c r="C1109" s="4" t="s">
        <v>1160</v>
      </c>
    </row>
    <row r="1110" spans="2:3" x14ac:dyDescent="0.3">
      <c r="B1110" s="2" t="s">
        <v>194</v>
      </c>
      <c r="C1110" s="4" t="s">
        <v>1161</v>
      </c>
    </row>
    <row r="1111" spans="2:3" x14ac:dyDescent="0.3">
      <c r="B1111" s="7" t="s">
        <v>197</v>
      </c>
      <c r="C1111" s="9" t="s">
        <v>1162</v>
      </c>
    </row>
    <row r="1112" spans="2:3" x14ac:dyDescent="0.3">
      <c r="B1112" s="2" t="s">
        <v>200</v>
      </c>
      <c r="C1112" s="4" t="s">
        <v>1160</v>
      </c>
    </row>
    <row r="1113" spans="2:3" x14ac:dyDescent="0.3">
      <c r="B1113" s="2" t="s">
        <v>204</v>
      </c>
      <c r="C1113" s="4" t="s">
        <v>636</v>
      </c>
    </row>
    <row r="1114" spans="2:3" x14ac:dyDescent="0.3">
      <c r="B1114" s="7" t="s">
        <v>206</v>
      </c>
      <c r="C1114" s="9" t="s">
        <v>1163</v>
      </c>
    </row>
    <row r="1115" spans="2:3" x14ac:dyDescent="0.3">
      <c r="B1115" s="2" t="s">
        <v>207</v>
      </c>
      <c r="C1115" s="4" t="s">
        <v>1164</v>
      </c>
    </row>
    <row r="1116" spans="2:3" x14ac:dyDescent="0.3">
      <c r="B1116" s="2" t="s">
        <v>209</v>
      </c>
      <c r="C1116" s="4" t="s">
        <v>957</v>
      </c>
    </row>
    <row r="1117" spans="2:3" x14ac:dyDescent="0.3">
      <c r="B1117" s="2" t="s">
        <v>210</v>
      </c>
      <c r="C1117" s="4" t="s">
        <v>457</v>
      </c>
    </row>
    <row r="1118" spans="2:3" x14ac:dyDescent="0.3">
      <c r="B1118" s="2" t="s">
        <v>212</v>
      </c>
      <c r="C1118" s="4" t="s">
        <v>457</v>
      </c>
    </row>
    <row r="1119" spans="2:3" x14ac:dyDescent="0.3">
      <c r="B1119" s="2" t="s">
        <v>215</v>
      </c>
      <c r="C1119" s="4" t="s">
        <v>982</v>
      </c>
    </row>
    <row r="1120" spans="2:3" x14ac:dyDescent="0.3">
      <c r="B1120" s="7" t="s">
        <v>216</v>
      </c>
      <c r="C1120" s="9" t="s">
        <v>1165</v>
      </c>
    </row>
    <row r="1121" spans="2:3" x14ac:dyDescent="0.3">
      <c r="B1121" s="2" t="s">
        <v>217</v>
      </c>
      <c r="C1121" s="4" t="s">
        <v>630</v>
      </c>
    </row>
    <row r="1122" spans="2:3" x14ac:dyDescent="0.3">
      <c r="B1122" s="2" t="s">
        <v>220</v>
      </c>
      <c r="C1122" s="4" t="s">
        <v>1166</v>
      </c>
    </row>
    <row r="1123" spans="2:3" x14ac:dyDescent="0.3">
      <c r="B1123" s="7" t="s">
        <v>224</v>
      </c>
      <c r="C1123" s="9" t="s">
        <v>1167</v>
      </c>
    </row>
    <row r="1124" spans="2:3" x14ac:dyDescent="0.3">
      <c r="B1124" s="2" t="s">
        <v>228</v>
      </c>
      <c r="C1124" s="4" t="s">
        <v>1096</v>
      </c>
    </row>
    <row r="1125" spans="2:3" x14ac:dyDescent="0.3">
      <c r="B1125" s="2" t="s">
        <v>229</v>
      </c>
      <c r="C1125" s="4" t="s">
        <v>1096</v>
      </c>
    </row>
    <row r="1126" spans="2:3" x14ac:dyDescent="0.3">
      <c r="B1126" s="2" t="s">
        <v>230</v>
      </c>
      <c r="C1126" s="4" t="s">
        <v>756</v>
      </c>
    </row>
    <row r="1127" spans="2:3" x14ac:dyDescent="0.3">
      <c r="B1127" s="2" t="s">
        <v>231</v>
      </c>
      <c r="C1127" s="4" t="s">
        <v>1168</v>
      </c>
    </row>
    <row r="1128" spans="2:3" x14ac:dyDescent="0.3">
      <c r="B1128" s="2" t="s">
        <v>232</v>
      </c>
      <c r="C1128" s="4" t="s">
        <v>1169</v>
      </c>
    </row>
    <row r="1129" spans="2:3" x14ac:dyDescent="0.3">
      <c r="B1129" s="7" t="s">
        <v>233</v>
      </c>
      <c r="C1129" s="9" t="s">
        <v>496</v>
      </c>
    </row>
    <row r="1130" spans="2:3" ht="26.4" x14ac:dyDescent="0.3">
      <c r="B1130" s="2" t="s">
        <v>234</v>
      </c>
      <c r="C1130" s="4" t="s">
        <v>496</v>
      </c>
    </row>
    <row r="1131" spans="2:3" x14ac:dyDescent="0.3">
      <c r="B1131" s="7" t="s">
        <v>239</v>
      </c>
      <c r="C1131" s="9" t="s">
        <v>1160</v>
      </c>
    </row>
    <row r="1132" spans="2:3" x14ac:dyDescent="0.3">
      <c r="B1132" s="2" t="s">
        <v>242</v>
      </c>
      <c r="C1132" s="4" t="s">
        <v>1160</v>
      </c>
    </row>
    <row r="1133" spans="2:3" x14ac:dyDescent="0.3">
      <c r="B1133" s="7" t="s">
        <v>246</v>
      </c>
      <c r="C1133" s="9" t="s">
        <v>740</v>
      </c>
    </row>
    <row r="1134" spans="2:3" x14ac:dyDescent="0.3">
      <c r="B1134" s="2" t="s">
        <v>248</v>
      </c>
      <c r="C1134" s="4" t="s">
        <v>740</v>
      </c>
    </row>
    <row r="1135" spans="2:3" x14ac:dyDescent="0.3">
      <c r="B1135" s="7" t="s">
        <v>252</v>
      </c>
      <c r="C1135" s="9" t="s">
        <v>539</v>
      </c>
    </row>
    <row r="1136" spans="2:3" x14ac:dyDescent="0.3">
      <c r="B1136" s="2" t="s">
        <v>256</v>
      </c>
      <c r="C1136" s="4" t="s">
        <v>539</v>
      </c>
    </row>
    <row r="1137" spans="2:3" x14ac:dyDescent="0.3">
      <c r="B1137" s="6" t="s">
        <v>276</v>
      </c>
      <c r="C1137" s="8" t="s">
        <v>1170</v>
      </c>
    </row>
    <row r="1138" spans="2:3" x14ac:dyDescent="0.3">
      <c r="B1138" s="7" t="s">
        <v>277</v>
      </c>
      <c r="C1138" s="9" t="s">
        <v>578</v>
      </c>
    </row>
    <row r="1139" spans="2:3" x14ac:dyDescent="0.3">
      <c r="B1139" s="2" t="s">
        <v>278</v>
      </c>
      <c r="C1139" s="4" t="s">
        <v>577</v>
      </c>
    </row>
    <row r="1140" spans="2:3" x14ac:dyDescent="0.3">
      <c r="B1140" s="2" t="s">
        <v>281</v>
      </c>
      <c r="C1140" s="4" t="s">
        <v>984</v>
      </c>
    </row>
    <row r="1141" spans="2:3" x14ac:dyDescent="0.3">
      <c r="B1141" s="7" t="s">
        <v>288</v>
      </c>
      <c r="C1141" s="9" t="s">
        <v>613</v>
      </c>
    </row>
    <row r="1142" spans="2:3" x14ac:dyDescent="0.3">
      <c r="B1142" s="2" t="s">
        <v>289</v>
      </c>
      <c r="C1142" s="4" t="s">
        <v>613</v>
      </c>
    </row>
    <row r="1143" spans="2:3" x14ac:dyDescent="0.3">
      <c r="B1143" s="7" t="s">
        <v>294</v>
      </c>
      <c r="C1143" s="9" t="s">
        <v>613</v>
      </c>
    </row>
    <row r="1144" spans="2:3" x14ac:dyDescent="0.3">
      <c r="B1144" s="2" t="s">
        <v>297</v>
      </c>
      <c r="C1144" s="4" t="s">
        <v>613</v>
      </c>
    </row>
    <row r="1145" spans="2:3" x14ac:dyDescent="0.3">
      <c r="B1145" s="3" t="s">
        <v>52</v>
      </c>
      <c r="C1145" s="5" t="s">
        <v>69</v>
      </c>
    </row>
    <row r="1146" spans="2:3" x14ac:dyDescent="0.3">
      <c r="B1146" s="2" t="s">
        <v>517</v>
      </c>
      <c r="C1146" s="4" t="s">
        <v>517</v>
      </c>
    </row>
    <row r="1147" spans="2:3" x14ac:dyDescent="0.3">
      <c r="B1147" s="2" t="s">
        <v>517</v>
      </c>
      <c r="C1147" s="4" t="s">
        <v>517</v>
      </c>
    </row>
    <row r="1148" spans="2:3" x14ac:dyDescent="0.3">
      <c r="B1148" s="2" t="s">
        <v>517</v>
      </c>
      <c r="C1148" s="4" t="s">
        <v>517</v>
      </c>
    </row>
    <row r="1149" spans="2:3" x14ac:dyDescent="0.3">
      <c r="B1149" s="3" t="s">
        <v>17</v>
      </c>
      <c r="C1149" s="5" t="s">
        <v>53</v>
      </c>
    </row>
    <row r="1150" spans="2:3" x14ac:dyDescent="0.3">
      <c r="B1150" s="6" t="s">
        <v>106</v>
      </c>
      <c r="C1150" s="8" t="s">
        <v>1171</v>
      </c>
    </row>
    <row r="1151" spans="2:3" x14ac:dyDescent="0.3">
      <c r="B1151" s="7" t="s">
        <v>107</v>
      </c>
      <c r="C1151" s="9" t="s">
        <v>1172</v>
      </c>
    </row>
    <row r="1152" spans="2:3" x14ac:dyDescent="0.3">
      <c r="B1152" s="2" t="s">
        <v>108</v>
      </c>
      <c r="C1152" s="4" t="s">
        <v>1172</v>
      </c>
    </row>
    <row r="1153" spans="2:3" x14ac:dyDescent="0.3">
      <c r="B1153" s="7" t="s">
        <v>112</v>
      </c>
      <c r="C1153" s="9" t="s">
        <v>1173</v>
      </c>
    </row>
    <row r="1154" spans="2:3" x14ac:dyDescent="0.3">
      <c r="B1154" s="2" t="s">
        <v>113</v>
      </c>
      <c r="C1154" s="4" t="s">
        <v>1174</v>
      </c>
    </row>
    <row r="1155" spans="2:3" x14ac:dyDescent="0.3">
      <c r="B1155" s="2" t="s">
        <v>114</v>
      </c>
      <c r="C1155" s="4" t="s">
        <v>1175</v>
      </c>
    </row>
    <row r="1156" spans="2:3" x14ac:dyDescent="0.3">
      <c r="B1156" s="7" t="s">
        <v>117</v>
      </c>
      <c r="C1156" s="9" t="s">
        <v>1176</v>
      </c>
    </row>
    <row r="1157" spans="2:3" x14ac:dyDescent="0.3">
      <c r="B1157" s="2" t="s">
        <v>118</v>
      </c>
      <c r="C1157" s="4" t="s">
        <v>1177</v>
      </c>
    </row>
    <row r="1158" spans="2:3" x14ac:dyDescent="0.3">
      <c r="B1158" s="2" t="s">
        <v>121</v>
      </c>
      <c r="C1158" s="4" t="s">
        <v>1178</v>
      </c>
    </row>
    <row r="1159" spans="2:3" x14ac:dyDescent="0.3">
      <c r="B1159" s="7" t="s">
        <v>122</v>
      </c>
      <c r="C1159" s="9" t="s">
        <v>1179</v>
      </c>
    </row>
    <row r="1160" spans="2:3" x14ac:dyDescent="0.3">
      <c r="B1160" s="2" t="s">
        <v>124</v>
      </c>
      <c r="C1160" s="4" t="s">
        <v>1180</v>
      </c>
    </row>
    <row r="1161" spans="2:3" x14ac:dyDescent="0.3">
      <c r="B1161" s="2" t="s">
        <v>125</v>
      </c>
      <c r="C1161" s="4" t="s">
        <v>1181</v>
      </c>
    </row>
    <row r="1162" spans="2:3" x14ac:dyDescent="0.3">
      <c r="B1162" s="2" t="s">
        <v>126</v>
      </c>
      <c r="C1162" s="4" t="s">
        <v>1182</v>
      </c>
    </row>
    <row r="1163" spans="2:3" x14ac:dyDescent="0.3">
      <c r="B1163" s="7" t="s">
        <v>129</v>
      </c>
      <c r="C1163" s="9" t="s">
        <v>1183</v>
      </c>
    </row>
    <row r="1164" spans="2:3" x14ac:dyDescent="0.3">
      <c r="B1164" s="2" t="s">
        <v>130</v>
      </c>
      <c r="C1164" s="4" t="s">
        <v>1183</v>
      </c>
    </row>
    <row r="1165" spans="2:3" x14ac:dyDescent="0.3">
      <c r="B1165" s="7" t="s">
        <v>131</v>
      </c>
      <c r="C1165" s="9" t="s">
        <v>1184</v>
      </c>
    </row>
    <row r="1166" spans="2:3" x14ac:dyDescent="0.3">
      <c r="B1166" s="2" t="s">
        <v>132</v>
      </c>
      <c r="C1166" s="4" t="s">
        <v>1184</v>
      </c>
    </row>
    <row r="1167" spans="2:3" x14ac:dyDescent="0.3">
      <c r="B1167" s="6" t="s">
        <v>133</v>
      </c>
      <c r="C1167" s="8" t="s">
        <v>1185</v>
      </c>
    </row>
    <row r="1168" spans="2:3" x14ac:dyDescent="0.3">
      <c r="B1168" s="7" t="s">
        <v>134</v>
      </c>
      <c r="C1168" s="9" t="s">
        <v>1186</v>
      </c>
    </row>
    <row r="1169" spans="2:3" x14ac:dyDescent="0.3">
      <c r="B1169" s="2" t="s">
        <v>135</v>
      </c>
      <c r="C1169" s="4" t="s">
        <v>1187</v>
      </c>
    </row>
    <row r="1170" spans="2:3" x14ac:dyDescent="0.3">
      <c r="B1170" s="2" t="s">
        <v>138</v>
      </c>
      <c r="C1170" s="4" t="s">
        <v>636</v>
      </c>
    </row>
    <row r="1171" spans="2:3" x14ac:dyDescent="0.3">
      <c r="B1171" s="2" t="s">
        <v>139</v>
      </c>
      <c r="C1171" s="4" t="s">
        <v>1188</v>
      </c>
    </row>
    <row r="1172" spans="2:3" x14ac:dyDescent="0.3">
      <c r="B1172" s="2" t="s">
        <v>140</v>
      </c>
      <c r="C1172" s="4" t="s">
        <v>461</v>
      </c>
    </row>
    <row r="1173" spans="2:3" x14ac:dyDescent="0.3">
      <c r="B1173" s="7" t="s">
        <v>143</v>
      </c>
      <c r="C1173" s="9" t="s">
        <v>1189</v>
      </c>
    </row>
    <row r="1174" spans="2:3" x14ac:dyDescent="0.3">
      <c r="B1174" s="2" t="s">
        <v>144</v>
      </c>
      <c r="C1174" s="4" t="s">
        <v>1190</v>
      </c>
    </row>
    <row r="1175" spans="2:3" x14ac:dyDescent="0.3">
      <c r="B1175" s="2" t="s">
        <v>146</v>
      </c>
      <c r="C1175" s="4" t="s">
        <v>636</v>
      </c>
    </row>
    <row r="1176" spans="2:3" x14ac:dyDescent="0.3">
      <c r="B1176" s="7" t="s">
        <v>152</v>
      </c>
      <c r="C1176" s="9" t="s">
        <v>707</v>
      </c>
    </row>
    <row r="1177" spans="2:3" x14ac:dyDescent="0.3">
      <c r="B1177" s="2" t="s">
        <v>158</v>
      </c>
      <c r="C1177" s="4" t="s">
        <v>577</v>
      </c>
    </row>
    <row r="1178" spans="2:3" x14ac:dyDescent="0.3">
      <c r="B1178" s="2" t="s">
        <v>161</v>
      </c>
      <c r="C1178" s="4" t="s">
        <v>357</v>
      </c>
    </row>
    <row r="1179" spans="2:3" x14ac:dyDescent="0.3">
      <c r="B1179" s="7" t="s">
        <v>162</v>
      </c>
      <c r="C1179" s="9" t="s">
        <v>1191</v>
      </c>
    </row>
    <row r="1180" spans="2:3" x14ac:dyDescent="0.3">
      <c r="B1180" s="2" t="s">
        <v>163</v>
      </c>
      <c r="C1180" s="4" t="s">
        <v>1002</v>
      </c>
    </row>
    <row r="1181" spans="2:3" x14ac:dyDescent="0.3">
      <c r="B1181" s="2" t="s">
        <v>165</v>
      </c>
      <c r="C1181" s="4" t="s">
        <v>1192</v>
      </c>
    </row>
    <row r="1182" spans="2:3" x14ac:dyDescent="0.3">
      <c r="B1182" s="2" t="s">
        <v>166</v>
      </c>
      <c r="C1182" s="4" t="s">
        <v>1193</v>
      </c>
    </row>
    <row r="1183" spans="2:3" x14ac:dyDescent="0.3">
      <c r="B1183" s="2" t="s">
        <v>167</v>
      </c>
      <c r="C1183" s="4" t="s">
        <v>935</v>
      </c>
    </row>
    <row r="1184" spans="2:3" x14ac:dyDescent="0.3">
      <c r="B1184" s="7" t="s">
        <v>170</v>
      </c>
      <c r="C1184" s="9" t="s">
        <v>1096</v>
      </c>
    </row>
    <row r="1185" spans="2:3" x14ac:dyDescent="0.3">
      <c r="B1185" s="2" t="s">
        <v>171</v>
      </c>
      <c r="C1185" s="4" t="s">
        <v>1096</v>
      </c>
    </row>
    <row r="1186" spans="2:3" x14ac:dyDescent="0.3">
      <c r="B1186" s="7" t="s">
        <v>172</v>
      </c>
      <c r="C1186" s="9" t="s">
        <v>631</v>
      </c>
    </row>
    <row r="1187" spans="2:3" x14ac:dyDescent="0.3">
      <c r="B1187" s="2" t="s">
        <v>177</v>
      </c>
      <c r="C1187" s="4" t="s">
        <v>631</v>
      </c>
    </row>
    <row r="1188" spans="2:3" x14ac:dyDescent="0.3">
      <c r="B1188" s="7" t="s">
        <v>178</v>
      </c>
      <c r="C1188" s="9" t="s">
        <v>420</v>
      </c>
    </row>
    <row r="1189" spans="2:3" x14ac:dyDescent="0.3">
      <c r="B1189" s="2" t="s">
        <v>180</v>
      </c>
      <c r="C1189" s="4" t="s">
        <v>444</v>
      </c>
    </row>
    <row r="1190" spans="2:3" ht="26.4" x14ac:dyDescent="0.3">
      <c r="B1190" s="2" t="s">
        <v>181</v>
      </c>
      <c r="C1190" s="4" t="s">
        <v>444</v>
      </c>
    </row>
    <row r="1191" spans="2:3" x14ac:dyDescent="0.3">
      <c r="B1191" s="2" t="s">
        <v>182</v>
      </c>
      <c r="C1191" s="4" t="s">
        <v>444</v>
      </c>
    </row>
    <row r="1192" spans="2:3" x14ac:dyDescent="0.3">
      <c r="B1192" s="2" t="s">
        <v>183</v>
      </c>
      <c r="C1192" s="4" t="s">
        <v>444</v>
      </c>
    </row>
    <row r="1193" spans="2:3" x14ac:dyDescent="0.3">
      <c r="B1193" s="2" t="s">
        <v>184</v>
      </c>
      <c r="C1193" s="4" t="s">
        <v>444</v>
      </c>
    </row>
    <row r="1194" spans="2:3" x14ac:dyDescent="0.3">
      <c r="B1194" s="2" t="s">
        <v>185</v>
      </c>
      <c r="C1194" s="4" t="s">
        <v>444</v>
      </c>
    </row>
    <row r="1195" spans="2:3" x14ac:dyDescent="0.3">
      <c r="B1195" s="6" t="s">
        <v>187</v>
      </c>
      <c r="C1195" s="8" t="s">
        <v>1194</v>
      </c>
    </row>
    <row r="1196" spans="2:3" x14ac:dyDescent="0.3">
      <c r="B1196" s="7" t="s">
        <v>188</v>
      </c>
      <c r="C1196" s="9" t="s">
        <v>1195</v>
      </c>
    </row>
    <row r="1197" spans="2:3" x14ac:dyDescent="0.3">
      <c r="B1197" s="2" t="s">
        <v>189</v>
      </c>
      <c r="C1197" s="4" t="s">
        <v>1196</v>
      </c>
    </row>
    <row r="1198" spans="2:3" x14ac:dyDescent="0.3">
      <c r="B1198" s="2" t="s">
        <v>190</v>
      </c>
      <c r="C1198" s="4" t="s">
        <v>483</v>
      </c>
    </row>
    <row r="1199" spans="2:3" x14ac:dyDescent="0.3">
      <c r="B1199" s="2" t="s">
        <v>192</v>
      </c>
      <c r="C1199" s="4" t="s">
        <v>636</v>
      </c>
    </row>
    <row r="1200" spans="2:3" x14ac:dyDescent="0.3">
      <c r="B1200" s="2" t="s">
        <v>193</v>
      </c>
      <c r="C1200" s="4" t="s">
        <v>1197</v>
      </c>
    </row>
    <row r="1201" spans="2:3" x14ac:dyDescent="0.3">
      <c r="B1201" s="7" t="s">
        <v>197</v>
      </c>
      <c r="C1201" s="9" t="s">
        <v>1198</v>
      </c>
    </row>
    <row r="1202" spans="2:3" x14ac:dyDescent="0.3">
      <c r="B1202" s="2" t="s">
        <v>201</v>
      </c>
      <c r="C1202" s="4" t="s">
        <v>613</v>
      </c>
    </row>
    <row r="1203" spans="2:3" x14ac:dyDescent="0.3">
      <c r="B1203" s="2" t="s">
        <v>205</v>
      </c>
      <c r="C1203" s="4">
        <v>960</v>
      </c>
    </row>
    <row r="1204" spans="2:3" x14ac:dyDescent="0.3">
      <c r="B1204" s="7" t="s">
        <v>206</v>
      </c>
      <c r="C1204" s="9" t="s">
        <v>1199</v>
      </c>
    </row>
    <row r="1205" spans="2:3" x14ac:dyDescent="0.3">
      <c r="B1205" s="2" t="s">
        <v>207</v>
      </c>
      <c r="C1205" s="4" t="s">
        <v>1200</v>
      </c>
    </row>
    <row r="1206" spans="2:3" x14ac:dyDescent="0.3">
      <c r="B1206" s="2" t="s">
        <v>209</v>
      </c>
      <c r="C1206" s="4" t="s">
        <v>1201</v>
      </c>
    </row>
    <row r="1207" spans="2:3" x14ac:dyDescent="0.3">
      <c r="B1207" s="2" t="s">
        <v>212</v>
      </c>
      <c r="C1207" s="4" t="s">
        <v>677</v>
      </c>
    </row>
    <row r="1208" spans="2:3" x14ac:dyDescent="0.3">
      <c r="B1208" s="2" t="s">
        <v>213</v>
      </c>
      <c r="C1208" s="4" t="s">
        <v>420</v>
      </c>
    </row>
    <row r="1209" spans="2:3" x14ac:dyDescent="0.3">
      <c r="B1209" s="2" t="s">
        <v>214</v>
      </c>
      <c r="C1209" s="4" t="s">
        <v>1202</v>
      </c>
    </row>
    <row r="1210" spans="2:3" x14ac:dyDescent="0.3">
      <c r="B1210" s="7" t="s">
        <v>216</v>
      </c>
      <c r="C1210" s="9" t="s">
        <v>1203</v>
      </c>
    </row>
    <row r="1211" spans="2:3" x14ac:dyDescent="0.3">
      <c r="B1211" s="2" t="s">
        <v>217</v>
      </c>
      <c r="C1211" s="4" t="s">
        <v>1204</v>
      </c>
    </row>
    <row r="1212" spans="2:3" x14ac:dyDescent="0.3">
      <c r="B1212" s="2" t="s">
        <v>220</v>
      </c>
      <c r="C1212" s="4" t="s">
        <v>1205</v>
      </c>
    </row>
    <row r="1213" spans="2:3" x14ac:dyDescent="0.3">
      <c r="B1213" s="2" t="s">
        <v>222</v>
      </c>
      <c r="C1213" s="4" t="s">
        <v>1206</v>
      </c>
    </row>
    <row r="1214" spans="2:3" x14ac:dyDescent="0.3">
      <c r="B1214" s="7" t="s">
        <v>224</v>
      </c>
      <c r="C1214" s="9" t="s">
        <v>1207</v>
      </c>
    </row>
    <row r="1215" spans="2:3" x14ac:dyDescent="0.3">
      <c r="B1215" s="2" t="s">
        <v>225</v>
      </c>
      <c r="C1215" s="4" t="s">
        <v>1208</v>
      </c>
    </row>
    <row r="1216" spans="2:3" ht="26.4" x14ac:dyDescent="0.3">
      <c r="B1216" s="2" t="s">
        <v>226</v>
      </c>
      <c r="C1216" s="4" t="s">
        <v>444</v>
      </c>
    </row>
    <row r="1217" spans="2:3" x14ac:dyDescent="0.3">
      <c r="B1217" s="2" t="s">
        <v>228</v>
      </c>
      <c r="C1217" s="4" t="s">
        <v>628</v>
      </c>
    </row>
    <row r="1218" spans="2:3" x14ac:dyDescent="0.3">
      <c r="B1218" s="2" t="s">
        <v>229</v>
      </c>
      <c r="C1218" s="4" t="s">
        <v>531</v>
      </c>
    </row>
    <row r="1219" spans="2:3" x14ac:dyDescent="0.3">
      <c r="B1219" s="2" t="s">
        <v>230</v>
      </c>
      <c r="C1219" s="4" t="s">
        <v>1209</v>
      </c>
    </row>
    <row r="1220" spans="2:3" x14ac:dyDescent="0.3">
      <c r="B1220" s="2" t="s">
        <v>231</v>
      </c>
      <c r="C1220" s="4" t="s">
        <v>756</v>
      </c>
    </row>
    <row r="1221" spans="2:3" x14ac:dyDescent="0.3">
      <c r="B1221" s="2" t="s">
        <v>232</v>
      </c>
      <c r="C1221" s="4" t="s">
        <v>1210</v>
      </c>
    </row>
    <row r="1222" spans="2:3" x14ac:dyDescent="0.3">
      <c r="B1222" s="7" t="s">
        <v>233</v>
      </c>
      <c r="C1222" s="9" t="s">
        <v>420</v>
      </c>
    </row>
    <row r="1223" spans="2:3" ht="26.4" x14ac:dyDescent="0.3">
      <c r="B1223" s="2" t="s">
        <v>234</v>
      </c>
      <c r="C1223" s="4" t="s">
        <v>420</v>
      </c>
    </row>
    <row r="1224" spans="2:3" x14ac:dyDescent="0.3">
      <c r="B1224" s="7" t="s">
        <v>246</v>
      </c>
      <c r="C1224" s="9" t="s">
        <v>444</v>
      </c>
    </row>
    <row r="1225" spans="2:3" x14ac:dyDescent="0.3">
      <c r="B1225" s="2" t="s">
        <v>248</v>
      </c>
      <c r="C1225" s="4" t="s">
        <v>444</v>
      </c>
    </row>
    <row r="1226" spans="2:3" x14ac:dyDescent="0.3">
      <c r="B1226" s="7" t="s">
        <v>252</v>
      </c>
      <c r="C1226" s="9" t="s">
        <v>531</v>
      </c>
    </row>
    <row r="1227" spans="2:3" x14ac:dyDescent="0.3">
      <c r="B1227" s="2" t="s">
        <v>254</v>
      </c>
      <c r="C1227" s="4" t="s">
        <v>531</v>
      </c>
    </row>
    <row r="1228" spans="2:3" x14ac:dyDescent="0.3">
      <c r="B1228" s="6" t="s">
        <v>276</v>
      </c>
      <c r="C1228" s="8" t="s">
        <v>531</v>
      </c>
    </row>
    <row r="1229" spans="2:3" x14ac:dyDescent="0.3">
      <c r="B1229" s="7" t="s">
        <v>277</v>
      </c>
      <c r="C1229" s="9" t="s">
        <v>531</v>
      </c>
    </row>
    <row r="1230" spans="2:3" x14ac:dyDescent="0.3">
      <c r="B1230" s="2" t="s">
        <v>278</v>
      </c>
      <c r="C1230" s="4" t="s">
        <v>444</v>
      </c>
    </row>
    <row r="1231" spans="2:3" x14ac:dyDescent="0.3">
      <c r="B1231" s="2" t="s">
        <v>281</v>
      </c>
      <c r="C1231" s="4" t="s">
        <v>444</v>
      </c>
    </row>
    <row r="1232" spans="2:3" x14ac:dyDescent="0.3">
      <c r="B1232" s="3" t="s">
        <v>52</v>
      </c>
      <c r="C1232" s="5" t="s">
        <v>70</v>
      </c>
    </row>
    <row r="1233" spans="2:3" x14ac:dyDescent="0.3">
      <c r="B1233" s="2" t="s">
        <v>517</v>
      </c>
      <c r="C1233" s="4" t="s">
        <v>517</v>
      </c>
    </row>
    <row r="1234" spans="2:3" x14ac:dyDescent="0.3">
      <c r="B1234" s="2" t="s">
        <v>517</v>
      </c>
      <c r="C1234" s="4" t="s">
        <v>517</v>
      </c>
    </row>
    <row r="1235" spans="2:3" x14ac:dyDescent="0.3">
      <c r="B1235" s="2" t="s">
        <v>517</v>
      </c>
      <c r="C1235" s="4" t="s">
        <v>517</v>
      </c>
    </row>
    <row r="1236" spans="2:3" x14ac:dyDescent="0.3">
      <c r="B1236" s="3" t="s">
        <v>18</v>
      </c>
      <c r="C1236" s="5" t="s">
        <v>53</v>
      </c>
    </row>
    <row r="1237" spans="2:3" x14ac:dyDescent="0.3">
      <c r="B1237" s="6" t="s">
        <v>106</v>
      </c>
      <c r="C1237" s="8" t="s">
        <v>1211</v>
      </c>
    </row>
    <row r="1238" spans="2:3" x14ac:dyDescent="0.3">
      <c r="B1238" s="7" t="s">
        <v>107</v>
      </c>
      <c r="C1238" s="9" t="s">
        <v>1212</v>
      </c>
    </row>
    <row r="1239" spans="2:3" x14ac:dyDescent="0.3">
      <c r="B1239" s="2" t="s">
        <v>108</v>
      </c>
      <c r="C1239" s="4" t="s">
        <v>1212</v>
      </c>
    </row>
    <row r="1240" spans="2:3" x14ac:dyDescent="0.3">
      <c r="B1240" s="7" t="s">
        <v>109</v>
      </c>
      <c r="C1240" s="9" t="s">
        <v>1037</v>
      </c>
    </row>
    <row r="1241" spans="2:3" x14ac:dyDescent="0.3">
      <c r="B1241" s="2" t="s">
        <v>111</v>
      </c>
      <c r="C1241" s="4" t="s">
        <v>1037</v>
      </c>
    </row>
    <row r="1242" spans="2:3" x14ac:dyDescent="0.3">
      <c r="B1242" s="7" t="s">
        <v>112</v>
      </c>
      <c r="C1242" s="9" t="s">
        <v>1213</v>
      </c>
    </row>
    <row r="1243" spans="2:3" x14ac:dyDescent="0.3">
      <c r="B1243" s="2" t="s">
        <v>113</v>
      </c>
      <c r="C1243" s="4" t="s">
        <v>1214</v>
      </c>
    </row>
    <row r="1244" spans="2:3" x14ac:dyDescent="0.3">
      <c r="B1244" s="2" t="s">
        <v>114</v>
      </c>
      <c r="C1244" s="4" t="s">
        <v>1215</v>
      </c>
    </row>
    <row r="1245" spans="2:3" x14ac:dyDescent="0.3">
      <c r="B1245" s="2" t="s">
        <v>116</v>
      </c>
      <c r="C1245" s="4" t="s">
        <v>1216</v>
      </c>
    </row>
    <row r="1246" spans="2:3" x14ac:dyDescent="0.3">
      <c r="B1246" s="7" t="s">
        <v>117</v>
      </c>
      <c r="C1246" s="9" t="s">
        <v>1217</v>
      </c>
    </row>
    <row r="1247" spans="2:3" x14ac:dyDescent="0.3">
      <c r="B1247" s="2" t="s">
        <v>118</v>
      </c>
      <c r="C1247" s="4" t="s">
        <v>1218</v>
      </c>
    </row>
    <row r="1248" spans="2:3" x14ac:dyDescent="0.3">
      <c r="B1248" s="2" t="s">
        <v>121</v>
      </c>
      <c r="C1248" s="4" t="s">
        <v>1219</v>
      </c>
    </row>
    <row r="1249" spans="2:3" x14ac:dyDescent="0.3">
      <c r="B1249" s="7" t="s">
        <v>122</v>
      </c>
      <c r="C1249" s="9" t="s">
        <v>1220</v>
      </c>
    </row>
    <row r="1250" spans="2:3" x14ac:dyDescent="0.3">
      <c r="B1250" s="2" t="s">
        <v>126</v>
      </c>
      <c r="C1250" s="4" t="s">
        <v>1220</v>
      </c>
    </row>
    <row r="1251" spans="2:3" x14ac:dyDescent="0.3">
      <c r="B1251" s="7" t="s">
        <v>129</v>
      </c>
      <c r="C1251" s="9" t="s">
        <v>1221</v>
      </c>
    </row>
    <row r="1252" spans="2:3" x14ac:dyDescent="0.3">
      <c r="B1252" s="2" t="s">
        <v>130</v>
      </c>
      <c r="C1252" s="4" t="s">
        <v>1221</v>
      </c>
    </row>
    <row r="1253" spans="2:3" x14ac:dyDescent="0.3">
      <c r="B1253" s="7" t="s">
        <v>131</v>
      </c>
      <c r="C1253" s="9" t="s">
        <v>1222</v>
      </c>
    </row>
    <row r="1254" spans="2:3" x14ac:dyDescent="0.3">
      <c r="B1254" s="2" t="s">
        <v>132</v>
      </c>
      <c r="C1254" s="4" t="s">
        <v>1222</v>
      </c>
    </row>
    <row r="1255" spans="2:3" x14ac:dyDescent="0.3">
      <c r="B1255" s="6" t="s">
        <v>133</v>
      </c>
      <c r="C1255" s="8" t="s">
        <v>1223</v>
      </c>
    </row>
    <row r="1256" spans="2:3" x14ac:dyDescent="0.3">
      <c r="B1256" s="7" t="s">
        <v>134</v>
      </c>
      <c r="C1256" s="9" t="s">
        <v>1224</v>
      </c>
    </row>
    <row r="1257" spans="2:3" x14ac:dyDescent="0.3">
      <c r="B1257" s="2" t="s">
        <v>135</v>
      </c>
      <c r="C1257" s="4" t="s">
        <v>1225</v>
      </c>
    </row>
    <row r="1258" spans="2:3" x14ac:dyDescent="0.3">
      <c r="B1258" s="2" t="s">
        <v>136</v>
      </c>
      <c r="C1258" s="4" t="s">
        <v>1226</v>
      </c>
    </row>
    <row r="1259" spans="2:3" x14ac:dyDescent="0.3">
      <c r="B1259" s="2" t="s">
        <v>138</v>
      </c>
      <c r="C1259" s="4" t="s">
        <v>1227</v>
      </c>
    </row>
    <row r="1260" spans="2:3" x14ac:dyDescent="0.3">
      <c r="B1260" s="2" t="s">
        <v>139</v>
      </c>
      <c r="C1260" s="4" t="s">
        <v>1228</v>
      </c>
    </row>
    <row r="1261" spans="2:3" x14ac:dyDescent="0.3">
      <c r="B1261" s="2" t="s">
        <v>140</v>
      </c>
      <c r="C1261" s="4" t="s">
        <v>1229</v>
      </c>
    </row>
    <row r="1262" spans="2:3" x14ac:dyDescent="0.3">
      <c r="B1262" s="2" t="s">
        <v>141</v>
      </c>
      <c r="C1262" s="4" t="s">
        <v>1230</v>
      </c>
    </row>
    <row r="1263" spans="2:3" x14ac:dyDescent="0.3">
      <c r="B1263" s="2" t="s">
        <v>142</v>
      </c>
      <c r="C1263" s="4">
        <v>914</v>
      </c>
    </row>
    <row r="1264" spans="2:3" x14ac:dyDescent="0.3">
      <c r="B1264" s="7" t="s">
        <v>143</v>
      </c>
      <c r="C1264" s="9" t="s">
        <v>1231</v>
      </c>
    </row>
    <row r="1265" spans="2:3" x14ac:dyDescent="0.3">
      <c r="B1265" s="2" t="s">
        <v>144</v>
      </c>
      <c r="C1265" s="4" t="s">
        <v>1232</v>
      </c>
    </row>
    <row r="1266" spans="2:3" x14ac:dyDescent="0.3">
      <c r="B1266" s="2" t="s">
        <v>146</v>
      </c>
      <c r="C1266" s="4" t="s">
        <v>1233</v>
      </c>
    </row>
    <row r="1267" spans="2:3" x14ac:dyDescent="0.3">
      <c r="B1267" s="7" t="s">
        <v>152</v>
      </c>
      <c r="C1267" s="9" t="s">
        <v>1234</v>
      </c>
    </row>
    <row r="1268" spans="2:3" x14ac:dyDescent="0.3">
      <c r="B1268" s="2" t="s">
        <v>158</v>
      </c>
      <c r="C1268" s="4" t="s">
        <v>1235</v>
      </c>
    </row>
    <row r="1269" spans="2:3" x14ac:dyDescent="0.3">
      <c r="B1269" s="2" t="s">
        <v>160</v>
      </c>
      <c r="C1269" s="4" t="s">
        <v>1236</v>
      </c>
    </row>
    <row r="1270" spans="2:3" x14ac:dyDescent="0.3">
      <c r="B1270" s="2" t="s">
        <v>161</v>
      </c>
      <c r="C1270" s="4" t="s">
        <v>1237</v>
      </c>
    </row>
    <row r="1271" spans="2:3" x14ac:dyDescent="0.3">
      <c r="B1271" s="7" t="s">
        <v>170</v>
      </c>
      <c r="C1271" s="9" t="s">
        <v>1238</v>
      </c>
    </row>
    <row r="1272" spans="2:3" x14ac:dyDescent="0.3">
      <c r="B1272" s="2" t="s">
        <v>171</v>
      </c>
      <c r="C1272" s="4" t="s">
        <v>1238</v>
      </c>
    </row>
    <row r="1273" spans="2:3" x14ac:dyDescent="0.3">
      <c r="B1273" s="7" t="s">
        <v>178</v>
      </c>
      <c r="C1273" s="9" t="s">
        <v>1239</v>
      </c>
    </row>
    <row r="1274" spans="2:3" x14ac:dyDescent="0.3">
      <c r="B1274" s="2" t="s">
        <v>179</v>
      </c>
      <c r="C1274" s="4" t="s">
        <v>1240</v>
      </c>
    </row>
    <row r="1275" spans="2:3" x14ac:dyDescent="0.3">
      <c r="B1275" s="2" t="s">
        <v>180</v>
      </c>
      <c r="C1275" s="4" t="s">
        <v>1233</v>
      </c>
    </row>
    <row r="1276" spans="2:3" x14ac:dyDescent="0.3">
      <c r="B1276" s="2" t="s">
        <v>184</v>
      </c>
      <c r="C1276" s="4" t="s">
        <v>1241</v>
      </c>
    </row>
    <row r="1277" spans="2:3" x14ac:dyDescent="0.3">
      <c r="B1277" s="6" t="s">
        <v>187</v>
      </c>
      <c r="C1277" s="8" t="s">
        <v>1242</v>
      </c>
    </row>
    <row r="1278" spans="2:3" x14ac:dyDescent="0.3">
      <c r="B1278" s="7" t="s">
        <v>188</v>
      </c>
      <c r="C1278" s="9" t="s">
        <v>1243</v>
      </c>
    </row>
    <row r="1279" spans="2:3" x14ac:dyDescent="0.3">
      <c r="B1279" s="2" t="s">
        <v>189</v>
      </c>
      <c r="C1279" s="4" t="s">
        <v>1244</v>
      </c>
    </row>
    <row r="1280" spans="2:3" x14ac:dyDescent="0.3">
      <c r="B1280" s="2" t="s">
        <v>191</v>
      </c>
      <c r="C1280" s="4" t="s">
        <v>1245</v>
      </c>
    </row>
    <row r="1281" spans="2:3" x14ac:dyDescent="0.3">
      <c r="B1281" s="2" t="s">
        <v>192</v>
      </c>
      <c r="C1281" s="4" t="s">
        <v>1246</v>
      </c>
    </row>
    <row r="1282" spans="2:3" x14ac:dyDescent="0.3">
      <c r="B1282" s="2" t="s">
        <v>193</v>
      </c>
      <c r="C1282" s="4" t="s">
        <v>1247</v>
      </c>
    </row>
    <row r="1283" spans="2:3" x14ac:dyDescent="0.3">
      <c r="B1283" s="2" t="s">
        <v>195</v>
      </c>
      <c r="C1283" s="4" t="s">
        <v>1248</v>
      </c>
    </row>
    <row r="1284" spans="2:3" x14ac:dyDescent="0.3">
      <c r="B1284" s="2" t="s">
        <v>196</v>
      </c>
      <c r="C1284" s="4" t="s">
        <v>1249</v>
      </c>
    </row>
    <row r="1285" spans="2:3" x14ac:dyDescent="0.3">
      <c r="B1285" s="7" t="s">
        <v>197</v>
      </c>
      <c r="C1285" s="9" t="s">
        <v>1250</v>
      </c>
    </row>
    <row r="1286" spans="2:3" x14ac:dyDescent="0.3">
      <c r="B1286" s="2" t="s">
        <v>200</v>
      </c>
      <c r="C1286" s="4" t="s">
        <v>1251</v>
      </c>
    </row>
    <row r="1287" spans="2:3" x14ac:dyDescent="0.3">
      <c r="B1287" s="2" t="s">
        <v>204</v>
      </c>
      <c r="C1287" s="4" t="s">
        <v>1252</v>
      </c>
    </row>
    <row r="1288" spans="2:3" x14ac:dyDescent="0.3">
      <c r="B1288" s="7" t="s">
        <v>206</v>
      </c>
      <c r="C1288" s="9" t="s">
        <v>1253</v>
      </c>
    </row>
    <row r="1289" spans="2:3" x14ac:dyDescent="0.3">
      <c r="B1289" s="2" t="s">
        <v>207</v>
      </c>
      <c r="C1289" s="4" t="s">
        <v>1254</v>
      </c>
    </row>
    <row r="1290" spans="2:3" x14ac:dyDescent="0.3">
      <c r="B1290" s="2" t="s">
        <v>209</v>
      </c>
      <c r="C1290" s="4" t="s">
        <v>1255</v>
      </c>
    </row>
    <row r="1291" spans="2:3" x14ac:dyDescent="0.3">
      <c r="B1291" s="2" t="s">
        <v>210</v>
      </c>
      <c r="C1291" s="4" t="s">
        <v>1256</v>
      </c>
    </row>
    <row r="1292" spans="2:3" x14ac:dyDescent="0.3">
      <c r="B1292" s="2" t="s">
        <v>212</v>
      </c>
      <c r="C1292" s="4" t="s">
        <v>1257</v>
      </c>
    </row>
    <row r="1293" spans="2:3" x14ac:dyDescent="0.3">
      <c r="B1293" s="7" t="s">
        <v>216</v>
      </c>
      <c r="C1293" s="9" t="s">
        <v>1258</v>
      </c>
    </row>
    <row r="1294" spans="2:3" x14ac:dyDescent="0.3">
      <c r="B1294" s="2" t="s">
        <v>217</v>
      </c>
      <c r="C1294" s="4" t="s">
        <v>1259</v>
      </c>
    </row>
    <row r="1295" spans="2:3" x14ac:dyDescent="0.3">
      <c r="B1295" s="2" t="s">
        <v>220</v>
      </c>
      <c r="C1295" s="4" t="s">
        <v>1260</v>
      </c>
    </row>
    <row r="1296" spans="2:3" x14ac:dyDescent="0.3">
      <c r="B1296" s="7" t="s">
        <v>224</v>
      </c>
      <c r="C1296" s="9" t="s">
        <v>1261</v>
      </c>
    </row>
    <row r="1297" spans="2:3" x14ac:dyDescent="0.3">
      <c r="B1297" s="2" t="s">
        <v>225</v>
      </c>
      <c r="C1297" s="4" t="s">
        <v>1262</v>
      </c>
    </row>
    <row r="1298" spans="2:3" ht="26.4" x14ac:dyDescent="0.3">
      <c r="B1298" s="2" t="s">
        <v>226</v>
      </c>
      <c r="C1298" s="4" t="s">
        <v>1263</v>
      </c>
    </row>
    <row r="1299" spans="2:3" x14ac:dyDescent="0.3">
      <c r="B1299" s="2" t="s">
        <v>229</v>
      </c>
      <c r="C1299" s="4" t="s">
        <v>1264</v>
      </c>
    </row>
    <row r="1300" spans="2:3" x14ac:dyDescent="0.3">
      <c r="B1300" s="2" t="s">
        <v>231</v>
      </c>
      <c r="C1300" s="4" t="s">
        <v>1265</v>
      </c>
    </row>
    <row r="1301" spans="2:3" x14ac:dyDescent="0.3">
      <c r="B1301" s="2" t="s">
        <v>232</v>
      </c>
      <c r="C1301" s="4" t="s">
        <v>1266</v>
      </c>
    </row>
    <row r="1302" spans="2:3" x14ac:dyDescent="0.3">
      <c r="B1302" s="7" t="s">
        <v>233</v>
      </c>
      <c r="C1302" s="9" t="s">
        <v>578</v>
      </c>
    </row>
    <row r="1303" spans="2:3" ht="26.4" x14ac:dyDescent="0.3">
      <c r="B1303" s="2" t="s">
        <v>235</v>
      </c>
      <c r="C1303" s="4" t="s">
        <v>578</v>
      </c>
    </row>
    <row r="1304" spans="2:3" x14ac:dyDescent="0.3">
      <c r="B1304" s="7" t="s">
        <v>239</v>
      </c>
      <c r="C1304" s="9" t="s">
        <v>1267</v>
      </c>
    </row>
    <row r="1305" spans="2:3" x14ac:dyDescent="0.3">
      <c r="B1305" s="2" t="s">
        <v>240</v>
      </c>
      <c r="C1305" s="4" t="s">
        <v>1268</v>
      </c>
    </row>
    <row r="1306" spans="2:3" x14ac:dyDescent="0.3">
      <c r="B1306" s="2" t="s">
        <v>241</v>
      </c>
      <c r="C1306" s="4" t="s">
        <v>1269</v>
      </c>
    </row>
    <row r="1307" spans="2:3" x14ac:dyDescent="0.3">
      <c r="B1307" s="2" t="s">
        <v>242</v>
      </c>
      <c r="C1307" s="4" t="s">
        <v>1270</v>
      </c>
    </row>
    <row r="1308" spans="2:3" x14ac:dyDescent="0.3">
      <c r="B1308" s="7" t="s">
        <v>252</v>
      </c>
      <c r="C1308" s="9" t="s">
        <v>1271</v>
      </c>
    </row>
    <row r="1309" spans="2:3" x14ac:dyDescent="0.3">
      <c r="B1309" s="2" t="s">
        <v>254</v>
      </c>
      <c r="C1309" s="4" t="s">
        <v>1272</v>
      </c>
    </row>
    <row r="1310" spans="2:3" x14ac:dyDescent="0.3">
      <c r="B1310" s="2" t="s">
        <v>256</v>
      </c>
      <c r="C1310" s="4" t="s">
        <v>1273</v>
      </c>
    </row>
    <row r="1311" spans="2:3" x14ac:dyDescent="0.3">
      <c r="B1311" s="2" t="s">
        <v>258</v>
      </c>
      <c r="C1311" s="4" t="s">
        <v>1274</v>
      </c>
    </row>
    <row r="1312" spans="2:3" x14ac:dyDescent="0.3">
      <c r="B1312" s="6" t="s">
        <v>276</v>
      </c>
      <c r="C1312" s="8" t="s">
        <v>1275</v>
      </c>
    </row>
    <row r="1313" spans="2:3" x14ac:dyDescent="0.3">
      <c r="B1313" s="7" t="s">
        <v>277</v>
      </c>
      <c r="C1313" s="9" t="s">
        <v>1275</v>
      </c>
    </row>
    <row r="1314" spans="2:3" x14ac:dyDescent="0.3">
      <c r="B1314" s="2" t="s">
        <v>278</v>
      </c>
      <c r="C1314" s="4" t="s">
        <v>1276</v>
      </c>
    </row>
    <row r="1315" spans="2:3" x14ac:dyDescent="0.3">
      <c r="B1315" s="2" t="s">
        <v>279</v>
      </c>
      <c r="C1315" s="4" t="s">
        <v>1277</v>
      </c>
    </row>
    <row r="1316" spans="2:3" x14ac:dyDescent="0.3">
      <c r="B1316" s="2" t="s">
        <v>281</v>
      </c>
      <c r="C1316" s="4" t="s">
        <v>1278</v>
      </c>
    </row>
    <row r="1317" spans="2:3" x14ac:dyDescent="0.3">
      <c r="B1317" s="3" t="s">
        <v>52</v>
      </c>
      <c r="C1317" s="5" t="s">
        <v>71</v>
      </c>
    </row>
    <row r="1318" spans="2:3" x14ac:dyDescent="0.3">
      <c r="B1318" s="2" t="s">
        <v>517</v>
      </c>
      <c r="C1318" s="4" t="s">
        <v>517</v>
      </c>
    </row>
    <row r="1319" spans="2:3" x14ac:dyDescent="0.3">
      <c r="B1319" s="2" t="s">
        <v>517</v>
      </c>
      <c r="C1319" s="4" t="s">
        <v>517</v>
      </c>
    </row>
    <row r="1320" spans="2:3" x14ac:dyDescent="0.3">
      <c r="B1320" s="2" t="s">
        <v>517</v>
      </c>
      <c r="C1320" s="4" t="s">
        <v>517</v>
      </c>
    </row>
    <row r="1321" spans="2:3" x14ac:dyDescent="0.3">
      <c r="B1321" s="3" t="s">
        <v>19</v>
      </c>
      <c r="C1321" s="5" t="s">
        <v>53</v>
      </c>
    </row>
    <row r="1322" spans="2:3" x14ac:dyDescent="0.3">
      <c r="B1322" s="6" t="s">
        <v>106</v>
      </c>
      <c r="C1322" s="8" t="s">
        <v>1279</v>
      </c>
    </row>
    <row r="1323" spans="2:3" x14ac:dyDescent="0.3">
      <c r="B1323" s="7" t="s">
        <v>107</v>
      </c>
      <c r="C1323" s="9" t="s">
        <v>1280</v>
      </c>
    </row>
    <row r="1324" spans="2:3" x14ac:dyDescent="0.3">
      <c r="B1324" s="2" t="s">
        <v>108</v>
      </c>
      <c r="C1324" s="4" t="s">
        <v>1280</v>
      </c>
    </row>
    <row r="1325" spans="2:3" x14ac:dyDescent="0.3">
      <c r="B1325" s="7" t="s">
        <v>109</v>
      </c>
      <c r="C1325" s="9" t="s">
        <v>1281</v>
      </c>
    </row>
    <row r="1326" spans="2:3" x14ac:dyDescent="0.3">
      <c r="B1326" s="2" t="s">
        <v>110</v>
      </c>
      <c r="C1326" s="4" t="s">
        <v>1281</v>
      </c>
    </row>
    <row r="1327" spans="2:3" x14ac:dyDescent="0.3">
      <c r="B1327" s="7" t="s">
        <v>112</v>
      </c>
      <c r="C1327" s="9" t="s">
        <v>1282</v>
      </c>
    </row>
    <row r="1328" spans="2:3" x14ac:dyDescent="0.3">
      <c r="B1328" s="2" t="s">
        <v>113</v>
      </c>
      <c r="C1328" s="4" t="s">
        <v>1283</v>
      </c>
    </row>
    <row r="1329" spans="2:3" x14ac:dyDescent="0.3">
      <c r="B1329" s="2" t="s">
        <v>114</v>
      </c>
      <c r="C1329" s="4" t="s">
        <v>1284</v>
      </c>
    </row>
    <row r="1330" spans="2:3" x14ac:dyDescent="0.3">
      <c r="B1330" s="2" t="s">
        <v>116</v>
      </c>
      <c r="C1330" s="4" t="s">
        <v>1285</v>
      </c>
    </row>
    <row r="1331" spans="2:3" x14ac:dyDescent="0.3">
      <c r="B1331" s="7" t="s">
        <v>117</v>
      </c>
      <c r="C1331" s="9" t="s">
        <v>1286</v>
      </c>
    </row>
    <row r="1332" spans="2:3" x14ac:dyDescent="0.3">
      <c r="B1332" s="2" t="s">
        <v>118</v>
      </c>
      <c r="C1332" s="4" t="s">
        <v>1287</v>
      </c>
    </row>
    <row r="1333" spans="2:3" x14ac:dyDescent="0.3">
      <c r="B1333" s="2" t="s">
        <v>119</v>
      </c>
      <c r="C1333" s="4" t="s">
        <v>1288</v>
      </c>
    </row>
    <row r="1334" spans="2:3" x14ac:dyDescent="0.3">
      <c r="B1334" s="2" t="s">
        <v>120</v>
      </c>
      <c r="C1334" s="4" t="s">
        <v>1289</v>
      </c>
    </row>
    <row r="1335" spans="2:3" x14ac:dyDescent="0.3">
      <c r="B1335" s="2" t="s">
        <v>121</v>
      </c>
      <c r="C1335" s="4" t="s">
        <v>1290</v>
      </c>
    </row>
    <row r="1336" spans="2:3" x14ac:dyDescent="0.3">
      <c r="B1336" s="7" t="s">
        <v>122</v>
      </c>
      <c r="C1336" s="9" t="s">
        <v>1291</v>
      </c>
    </row>
    <row r="1337" spans="2:3" x14ac:dyDescent="0.3">
      <c r="B1337" s="2" t="s">
        <v>123</v>
      </c>
      <c r="C1337" s="4" t="s">
        <v>333</v>
      </c>
    </row>
    <row r="1338" spans="2:3" x14ac:dyDescent="0.3">
      <c r="B1338" s="2" t="s">
        <v>126</v>
      </c>
      <c r="C1338" s="4" t="s">
        <v>1292</v>
      </c>
    </row>
    <row r="1339" spans="2:3" x14ac:dyDescent="0.3">
      <c r="B1339" s="2" t="s">
        <v>128</v>
      </c>
      <c r="C1339" s="4" t="s">
        <v>1293</v>
      </c>
    </row>
    <row r="1340" spans="2:3" x14ac:dyDescent="0.3">
      <c r="B1340" s="7" t="s">
        <v>131</v>
      </c>
      <c r="C1340" s="9" t="s">
        <v>1294</v>
      </c>
    </row>
    <row r="1341" spans="2:3" x14ac:dyDescent="0.3">
      <c r="B1341" s="2" t="s">
        <v>132</v>
      </c>
      <c r="C1341" s="4" t="s">
        <v>1294</v>
      </c>
    </row>
    <row r="1342" spans="2:3" x14ac:dyDescent="0.3">
      <c r="B1342" s="6" t="s">
        <v>133</v>
      </c>
      <c r="C1342" s="8" t="s">
        <v>1295</v>
      </c>
    </row>
    <row r="1343" spans="2:3" x14ac:dyDescent="0.3">
      <c r="B1343" s="7" t="s">
        <v>134</v>
      </c>
      <c r="C1343" s="9" t="s">
        <v>1296</v>
      </c>
    </row>
    <row r="1344" spans="2:3" x14ac:dyDescent="0.3">
      <c r="B1344" s="2" t="s">
        <v>135</v>
      </c>
      <c r="C1344" s="4" t="s">
        <v>1297</v>
      </c>
    </row>
    <row r="1345" spans="2:3" x14ac:dyDescent="0.3">
      <c r="B1345" s="2" t="s">
        <v>138</v>
      </c>
      <c r="C1345" s="4" t="s">
        <v>537</v>
      </c>
    </row>
    <row r="1346" spans="2:3" x14ac:dyDescent="0.3">
      <c r="B1346" s="2" t="s">
        <v>139</v>
      </c>
      <c r="C1346" s="4" t="s">
        <v>496</v>
      </c>
    </row>
    <row r="1347" spans="2:3" x14ac:dyDescent="0.3">
      <c r="B1347" s="2" t="s">
        <v>140</v>
      </c>
      <c r="C1347" s="4" t="s">
        <v>1298</v>
      </c>
    </row>
    <row r="1348" spans="2:3" x14ac:dyDescent="0.3">
      <c r="B1348" s="7" t="s">
        <v>143</v>
      </c>
      <c r="C1348" s="9" t="s">
        <v>1299</v>
      </c>
    </row>
    <row r="1349" spans="2:3" x14ac:dyDescent="0.3">
      <c r="B1349" s="2" t="s">
        <v>144</v>
      </c>
      <c r="C1349" s="4" t="s">
        <v>1299</v>
      </c>
    </row>
    <row r="1350" spans="2:3" x14ac:dyDescent="0.3">
      <c r="B1350" s="7" t="s">
        <v>152</v>
      </c>
      <c r="C1350" s="9" t="s">
        <v>628</v>
      </c>
    </row>
    <row r="1351" spans="2:3" x14ac:dyDescent="0.3">
      <c r="B1351" s="2" t="s">
        <v>158</v>
      </c>
      <c r="C1351" s="4" t="s">
        <v>1147</v>
      </c>
    </row>
    <row r="1352" spans="2:3" x14ac:dyDescent="0.3">
      <c r="B1352" s="2" t="s">
        <v>161</v>
      </c>
      <c r="C1352" s="4" t="s">
        <v>1300</v>
      </c>
    </row>
    <row r="1353" spans="2:3" x14ac:dyDescent="0.3">
      <c r="B1353" s="7" t="s">
        <v>162</v>
      </c>
      <c r="C1353" s="9" t="s">
        <v>444</v>
      </c>
    </row>
    <row r="1354" spans="2:3" x14ac:dyDescent="0.3">
      <c r="B1354" s="2" t="s">
        <v>164</v>
      </c>
      <c r="C1354" s="4" t="s">
        <v>667</v>
      </c>
    </row>
    <row r="1355" spans="2:3" x14ac:dyDescent="0.3">
      <c r="B1355" s="2" t="s">
        <v>165</v>
      </c>
      <c r="C1355" s="4" t="s">
        <v>662</v>
      </c>
    </row>
    <row r="1356" spans="2:3" x14ac:dyDescent="0.3">
      <c r="B1356" s="7" t="s">
        <v>170</v>
      </c>
      <c r="C1356" s="9" t="s">
        <v>1301</v>
      </c>
    </row>
    <row r="1357" spans="2:3" x14ac:dyDescent="0.3">
      <c r="B1357" s="2" t="s">
        <v>171</v>
      </c>
      <c r="C1357" s="4" t="s">
        <v>1301</v>
      </c>
    </row>
    <row r="1358" spans="2:3" x14ac:dyDescent="0.3">
      <c r="B1358" s="7" t="s">
        <v>172</v>
      </c>
      <c r="C1358" s="9" t="s">
        <v>1302</v>
      </c>
    </row>
    <row r="1359" spans="2:3" x14ac:dyDescent="0.3">
      <c r="B1359" s="2" t="s">
        <v>173</v>
      </c>
      <c r="C1359" s="4" t="s">
        <v>1303</v>
      </c>
    </row>
    <row r="1360" spans="2:3" x14ac:dyDescent="0.3">
      <c r="B1360" s="2" t="s">
        <v>174</v>
      </c>
      <c r="C1360" s="4" t="s">
        <v>531</v>
      </c>
    </row>
    <row r="1361" spans="2:3" x14ac:dyDescent="0.3">
      <c r="B1361" s="7" t="s">
        <v>178</v>
      </c>
      <c r="C1361" s="9" t="s">
        <v>461</v>
      </c>
    </row>
    <row r="1362" spans="2:3" x14ac:dyDescent="0.3">
      <c r="B1362" s="2" t="s">
        <v>179</v>
      </c>
      <c r="C1362" s="4" t="s">
        <v>1304</v>
      </c>
    </row>
    <row r="1363" spans="2:3" x14ac:dyDescent="0.3">
      <c r="B1363" s="2" t="s">
        <v>180</v>
      </c>
      <c r="C1363" s="4" t="s">
        <v>1305</v>
      </c>
    </row>
    <row r="1364" spans="2:3" x14ac:dyDescent="0.3">
      <c r="B1364" s="2" t="s">
        <v>182</v>
      </c>
      <c r="C1364" s="4" t="s">
        <v>578</v>
      </c>
    </row>
    <row r="1365" spans="2:3" x14ac:dyDescent="0.3">
      <c r="B1365" s="2" t="s">
        <v>184</v>
      </c>
      <c r="C1365" s="4" t="s">
        <v>588</v>
      </c>
    </row>
    <row r="1366" spans="2:3" x14ac:dyDescent="0.3">
      <c r="B1366" s="6" t="s">
        <v>187</v>
      </c>
      <c r="C1366" s="8" t="s">
        <v>1306</v>
      </c>
    </row>
    <row r="1367" spans="2:3" x14ac:dyDescent="0.3">
      <c r="B1367" s="7" t="s">
        <v>188</v>
      </c>
      <c r="C1367" s="9" t="s">
        <v>1307</v>
      </c>
    </row>
    <row r="1368" spans="2:3" x14ac:dyDescent="0.3">
      <c r="B1368" s="2" t="s">
        <v>189</v>
      </c>
      <c r="C1368" s="4" t="s">
        <v>1308</v>
      </c>
    </row>
    <row r="1369" spans="2:3" x14ac:dyDescent="0.3">
      <c r="B1369" s="2" t="s">
        <v>191</v>
      </c>
      <c r="C1369" s="4" t="s">
        <v>1309</v>
      </c>
    </row>
    <row r="1370" spans="2:3" x14ac:dyDescent="0.3">
      <c r="B1370" s="2" t="s">
        <v>192</v>
      </c>
      <c r="C1370" s="4" t="s">
        <v>1310</v>
      </c>
    </row>
    <row r="1371" spans="2:3" x14ac:dyDescent="0.3">
      <c r="B1371" s="2" t="s">
        <v>194</v>
      </c>
      <c r="C1371" s="4" t="s">
        <v>1311</v>
      </c>
    </row>
    <row r="1372" spans="2:3" x14ac:dyDescent="0.3">
      <c r="B1372" s="2" t="s">
        <v>196</v>
      </c>
      <c r="C1372" s="4" t="s">
        <v>1312</v>
      </c>
    </row>
    <row r="1373" spans="2:3" x14ac:dyDescent="0.3">
      <c r="B1373" s="7" t="s">
        <v>197</v>
      </c>
      <c r="C1373" s="9" t="s">
        <v>1313</v>
      </c>
    </row>
    <row r="1374" spans="2:3" x14ac:dyDescent="0.3">
      <c r="B1374" s="2" t="s">
        <v>199</v>
      </c>
      <c r="C1374" s="4" t="s">
        <v>1314</v>
      </c>
    </row>
    <row r="1375" spans="2:3" x14ac:dyDescent="0.3">
      <c r="B1375" s="2" t="s">
        <v>200</v>
      </c>
      <c r="C1375" s="4" t="s">
        <v>1315</v>
      </c>
    </row>
    <row r="1376" spans="2:3" x14ac:dyDescent="0.3">
      <c r="B1376" s="2" t="s">
        <v>204</v>
      </c>
      <c r="C1376" s="4" t="s">
        <v>1316</v>
      </c>
    </row>
    <row r="1377" spans="2:3" x14ac:dyDescent="0.3">
      <c r="B1377" s="7" t="s">
        <v>206</v>
      </c>
      <c r="C1377" s="9" t="s">
        <v>1317</v>
      </c>
    </row>
    <row r="1378" spans="2:3" x14ac:dyDescent="0.3">
      <c r="B1378" s="2" t="s">
        <v>207</v>
      </c>
      <c r="C1378" s="4" t="s">
        <v>1318</v>
      </c>
    </row>
    <row r="1379" spans="2:3" x14ac:dyDescent="0.3">
      <c r="B1379" s="2" t="s">
        <v>209</v>
      </c>
      <c r="C1379" s="4" t="s">
        <v>1319</v>
      </c>
    </row>
    <row r="1380" spans="2:3" x14ac:dyDescent="0.3">
      <c r="B1380" s="2" t="s">
        <v>210</v>
      </c>
      <c r="C1380" s="4" t="s">
        <v>420</v>
      </c>
    </row>
    <row r="1381" spans="2:3" x14ac:dyDescent="0.3">
      <c r="B1381" s="2" t="s">
        <v>211</v>
      </c>
      <c r="C1381" s="4" t="s">
        <v>1320</v>
      </c>
    </row>
    <row r="1382" spans="2:3" x14ac:dyDescent="0.3">
      <c r="B1382" s="2" t="s">
        <v>212</v>
      </c>
      <c r="C1382" s="4" t="s">
        <v>1321</v>
      </c>
    </row>
    <row r="1383" spans="2:3" x14ac:dyDescent="0.3">
      <c r="B1383" s="2" t="s">
        <v>214</v>
      </c>
      <c r="C1383" s="4" t="s">
        <v>1322</v>
      </c>
    </row>
    <row r="1384" spans="2:3" x14ac:dyDescent="0.3">
      <c r="B1384" s="7" t="s">
        <v>216</v>
      </c>
      <c r="C1384" s="9" t="s">
        <v>1323</v>
      </c>
    </row>
    <row r="1385" spans="2:3" x14ac:dyDescent="0.3">
      <c r="B1385" s="2" t="s">
        <v>217</v>
      </c>
      <c r="C1385" s="4" t="s">
        <v>1311</v>
      </c>
    </row>
    <row r="1386" spans="2:3" x14ac:dyDescent="0.3">
      <c r="B1386" s="2" t="s">
        <v>220</v>
      </c>
      <c r="C1386" s="4" t="s">
        <v>1324</v>
      </c>
    </row>
    <row r="1387" spans="2:3" x14ac:dyDescent="0.3">
      <c r="B1387" s="7" t="s">
        <v>224</v>
      </c>
      <c r="C1387" s="9" t="s">
        <v>1325</v>
      </c>
    </row>
    <row r="1388" spans="2:3" x14ac:dyDescent="0.3">
      <c r="B1388" s="2" t="s">
        <v>225</v>
      </c>
      <c r="C1388" s="4" t="s">
        <v>1326</v>
      </c>
    </row>
    <row r="1389" spans="2:3" ht="26.4" x14ac:dyDescent="0.3">
      <c r="B1389" s="2" t="s">
        <v>226</v>
      </c>
      <c r="C1389" s="4" t="s">
        <v>577</v>
      </c>
    </row>
    <row r="1390" spans="2:3" x14ac:dyDescent="0.3">
      <c r="B1390" s="2" t="s">
        <v>229</v>
      </c>
      <c r="C1390" s="4" t="s">
        <v>1327</v>
      </c>
    </row>
    <row r="1391" spans="2:3" x14ac:dyDescent="0.3">
      <c r="B1391" s="2" t="s">
        <v>230</v>
      </c>
      <c r="C1391" s="4" t="s">
        <v>1019</v>
      </c>
    </row>
    <row r="1392" spans="2:3" x14ac:dyDescent="0.3">
      <c r="B1392" s="2" t="s">
        <v>231</v>
      </c>
      <c r="C1392" s="4" t="s">
        <v>1328</v>
      </c>
    </row>
    <row r="1393" spans="2:3" x14ac:dyDescent="0.3">
      <c r="B1393" s="7" t="s">
        <v>239</v>
      </c>
      <c r="C1393" s="9" t="s">
        <v>1329</v>
      </c>
    </row>
    <row r="1394" spans="2:3" x14ac:dyDescent="0.3">
      <c r="B1394" s="2" t="s">
        <v>240</v>
      </c>
      <c r="C1394" s="4" t="s">
        <v>1163</v>
      </c>
    </row>
    <row r="1395" spans="2:3" x14ac:dyDescent="0.3">
      <c r="B1395" s="2" t="s">
        <v>241</v>
      </c>
      <c r="C1395" s="4" t="s">
        <v>1330</v>
      </c>
    </row>
    <row r="1396" spans="2:3" x14ac:dyDescent="0.3">
      <c r="B1396" s="2" t="s">
        <v>242</v>
      </c>
      <c r="C1396" s="4" t="s">
        <v>1331</v>
      </c>
    </row>
    <row r="1397" spans="2:3" x14ac:dyDescent="0.3">
      <c r="B1397" s="7" t="s">
        <v>246</v>
      </c>
      <c r="C1397" s="9" t="s">
        <v>1332</v>
      </c>
    </row>
    <row r="1398" spans="2:3" x14ac:dyDescent="0.3">
      <c r="B1398" s="2" t="s">
        <v>248</v>
      </c>
      <c r="C1398" s="4" t="s">
        <v>1332</v>
      </c>
    </row>
    <row r="1399" spans="2:3" x14ac:dyDescent="0.3">
      <c r="B1399" s="7" t="s">
        <v>252</v>
      </c>
      <c r="C1399" s="9" t="s">
        <v>662</v>
      </c>
    </row>
    <row r="1400" spans="2:3" x14ac:dyDescent="0.3">
      <c r="B1400" s="2" t="s">
        <v>254</v>
      </c>
      <c r="C1400" s="4" t="s">
        <v>662</v>
      </c>
    </row>
    <row r="1401" spans="2:3" x14ac:dyDescent="0.3">
      <c r="B1401" s="6" t="s">
        <v>260</v>
      </c>
      <c r="C1401" s="8" t="s">
        <v>1333</v>
      </c>
    </row>
    <row r="1402" spans="2:3" x14ac:dyDescent="0.3">
      <c r="B1402" s="7" t="s">
        <v>266</v>
      </c>
      <c r="C1402" s="9" t="s">
        <v>1333</v>
      </c>
    </row>
    <row r="1403" spans="2:3" x14ac:dyDescent="0.3">
      <c r="B1403" s="2" t="s">
        <v>267</v>
      </c>
      <c r="C1403" s="4" t="s">
        <v>1333</v>
      </c>
    </row>
    <row r="1404" spans="2:3" x14ac:dyDescent="0.3">
      <c r="B1404" s="6" t="s">
        <v>276</v>
      </c>
      <c r="C1404" s="8" t="s">
        <v>1334</v>
      </c>
    </row>
    <row r="1405" spans="2:3" x14ac:dyDescent="0.3">
      <c r="B1405" s="7" t="s">
        <v>277</v>
      </c>
      <c r="C1405" s="9" t="s">
        <v>1335</v>
      </c>
    </row>
    <row r="1406" spans="2:3" x14ac:dyDescent="0.3">
      <c r="B1406" s="2" t="s">
        <v>278</v>
      </c>
      <c r="C1406" s="4" t="s">
        <v>1336</v>
      </c>
    </row>
    <row r="1407" spans="2:3" x14ac:dyDescent="0.3">
      <c r="B1407" s="2" t="s">
        <v>281</v>
      </c>
      <c r="C1407" s="4" t="s">
        <v>1337</v>
      </c>
    </row>
    <row r="1408" spans="2:3" x14ac:dyDescent="0.3">
      <c r="B1408" s="2" t="s">
        <v>282</v>
      </c>
      <c r="C1408" s="4" t="s">
        <v>1338</v>
      </c>
    </row>
    <row r="1409" spans="2:3" x14ac:dyDescent="0.3">
      <c r="B1409" s="7" t="s">
        <v>294</v>
      </c>
      <c r="C1409" s="9" t="s">
        <v>1339</v>
      </c>
    </row>
    <row r="1410" spans="2:3" x14ac:dyDescent="0.3">
      <c r="B1410" s="2" t="s">
        <v>298</v>
      </c>
      <c r="C1410" s="4" t="s">
        <v>1339</v>
      </c>
    </row>
    <row r="1411" spans="2:3" x14ac:dyDescent="0.3">
      <c r="B1411" s="3" t="s">
        <v>52</v>
      </c>
      <c r="C1411" s="5" t="s">
        <v>72</v>
      </c>
    </row>
    <row r="1412" spans="2:3" x14ac:dyDescent="0.3">
      <c r="B1412" s="2" t="s">
        <v>517</v>
      </c>
      <c r="C1412" s="4" t="s">
        <v>517</v>
      </c>
    </row>
    <row r="1413" spans="2:3" x14ac:dyDescent="0.3">
      <c r="B1413" s="2" t="s">
        <v>517</v>
      </c>
      <c r="C1413" s="4" t="s">
        <v>517</v>
      </c>
    </row>
    <row r="1414" spans="2:3" x14ac:dyDescent="0.3">
      <c r="B1414" s="2" t="s">
        <v>517</v>
      </c>
      <c r="C1414" s="4" t="s">
        <v>517</v>
      </c>
    </row>
    <row r="1415" spans="2:3" x14ac:dyDescent="0.3">
      <c r="B1415" s="3" t="s">
        <v>20</v>
      </c>
      <c r="C1415" s="5" t="s">
        <v>53</v>
      </c>
    </row>
    <row r="1416" spans="2:3" x14ac:dyDescent="0.3">
      <c r="B1416" s="6" t="s">
        <v>106</v>
      </c>
      <c r="C1416" s="8" t="s">
        <v>1340</v>
      </c>
    </row>
    <row r="1417" spans="2:3" x14ac:dyDescent="0.3">
      <c r="B1417" s="7" t="s">
        <v>107</v>
      </c>
      <c r="C1417" s="9" t="s">
        <v>1341</v>
      </c>
    </row>
    <row r="1418" spans="2:3" x14ac:dyDescent="0.3">
      <c r="B1418" s="2" t="s">
        <v>108</v>
      </c>
      <c r="C1418" s="4" t="s">
        <v>1341</v>
      </c>
    </row>
    <row r="1419" spans="2:3" x14ac:dyDescent="0.3">
      <c r="B1419" s="7" t="s">
        <v>112</v>
      </c>
      <c r="C1419" s="9" t="s">
        <v>1342</v>
      </c>
    </row>
    <row r="1420" spans="2:3" x14ac:dyDescent="0.3">
      <c r="B1420" s="2" t="s">
        <v>113</v>
      </c>
      <c r="C1420" s="4" t="s">
        <v>1343</v>
      </c>
    </row>
    <row r="1421" spans="2:3" x14ac:dyDescent="0.3">
      <c r="B1421" s="2" t="s">
        <v>114</v>
      </c>
      <c r="C1421" s="4" t="s">
        <v>1344</v>
      </c>
    </row>
    <row r="1422" spans="2:3" x14ac:dyDescent="0.3">
      <c r="B1422" s="2" t="s">
        <v>115</v>
      </c>
      <c r="C1422" s="4" t="s">
        <v>1345</v>
      </c>
    </row>
    <row r="1423" spans="2:3" x14ac:dyDescent="0.3">
      <c r="B1423" s="2" t="s">
        <v>116</v>
      </c>
      <c r="C1423" s="4" t="s">
        <v>1346</v>
      </c>
    </row>
    <row r="1424" spans="2:3" x14ac:dyDescent="0.3">
      <c r="B1424" s="7" t="s">
        <v>117</v>
      </c>
      <c r="C1424" s="9" t="s">
        <v>1347</v>
      </c>
    </row>
    <row r="1425" spans="2:3" x14ac:dyDescent="0.3">
      <c r="B1425" s="2" t="s">
        <v>118</v>
      </c>
      <c r="C1425" s="4" t="s">
        <v>1348</v>
      </c>
    </row>
    <row r="1426" spans="2:3" x14ac:dyDescent="0.3">
      <c r="B1426" s="2" t="s">
        <v>121</v>
      </c>
      <c r="C1426" s="4" t="s">
        <v>1349</v>
      </c>
    </row>
    <row r="1427" spans="2:3" x14ac:dyDescent="0.3">
      <c r="B1427" s="7" t="s">
        <v>122</v>
      </c>
      <c r="C1427" s="9" t="s">
        <v>1350</v>
      </c>
    </row>
    <row r="1428" spans="2:3" x14ac:dyDescent="0.3">
      <c r="B1428" s="2" t="s">
        <v>124</v>
      </c>
      <c r="C1428" s="4" t="s">
        <v>1351</v>
      </c>
    </row>
    <row r="1429" spans="2:3" x14ac:dyDescent="0.3">
      <c r="B1429" s="2" t="s">
        <v>126</v>
      </c>
      <c r="C1429" s="4" t="s">
        <v>1352</v>
      </c>
    </row>
    <row r="1430" spans="2:3" x14ac:dyDescent="0.3">
      <c r="B1430" s="7" t="s">
        <v>129</v>
      </c>
      <c r="C1430" s="9" t="s">
        <v>1353</v>
      </c>
    </row>
    <row r="1431" spans="2:3" x14ac:dyDescent="0.3">
      <c r="B1431" s="2" t="s">
        <v>130</v>
      </c>
      <c r="C1431" s="4" t="s">
        <v>1353</v>
      </c>
    </row>
    <row r="1432" spans="2:3" x14ac:dyDescent="0.3">
      <c r="B1432" s="7" t="s">
        <v>131</v>
      </c>
      <c r="C1432" s="9" t="s">
        <v>1354</v>
      </c>
    </row>
    <row r="1433" spans="2:3" x14ac:dyDescent="0.3">
      <c r="B1433" s="2" t="s">
        <v>132</v>
      </c>
      <c r="C1433" s="4" t="s">
        <v>1354</v>
      </c>
    </row>
    <row r="1434" spans="2:3" x14ac:dyDescent="0.3">
      <c r="B1434" s="6" t="s">
        <v>133</v>
      </c>
      <c r="C1434" s="8" t="s">
        <v>1355</v>
      </c>
    </row>
    <row r="1435" spans="2:3" x14ac:dyDescent="0.3">
      <c r="B1435" s="7" t="s">
        <v>134</v>
      </c>
      <c r="C1435" s="9" t="s">
        <v>1356</v>
      </c>
    </row>
    <row r="1436" spans="2:3" x14ac:dyDescent="0.3">
      <c r="B1436" s="2" t="s">
        <v>135</v>
      </c>
      <c r="C1436" s="4" t="s">
        <v>1357</v>
      </c>
    </row>
    <row r="1437" spans="2:3" x14ac:dyDescent="0.3">
      <c r="B1437" s="2" t="s">
        <v>136</v>
      </c>
      <c r="C1437" s="4">
        <v>128</v>
      </c>
    </row>
    <row r="1438" spans="2:3" x14ac:dyDescent="0.3">
      <c r="B1438" s="2" t="s">
        <v>138</v>
      </c>
      <c r="C1438" s="4" t="s">
        <v>1358</v>
      </c>
    </row>
    <row r="1439" spans="2:3" x14ac:dyDescent="0.3">
      <c r="B1439" s="2" t="s">
        <v>140</v>
      </c>
      <c r="C1439" s="4" t="s">
        <v>1359</v>
      </c>
    </row>
    <row r="1440" spans="2:3" x14ac:dyDescent="0.3">
      <c r="B1440" s="2" t="s">
        <v>141</v>
      </c>
      <c r="C1440" s="4">
        <v>84</v>
      </c>
    </row>
    <row r="1441" spans="2:3" x14ac:dyDescent="0.3">
      <c r="B1441" s="7" t="s">
        <v>143</v>
      </c>
      <c r="C1441" s="9" t="s">
        <v>1360</v>
      </c>
    </row>
    <row r="1442" spans="2:3" x14ac:dyDescent="0.3">
      <c r="B1442" s="2" t="s">
        <v>144</v>
      </c>
      <c r="C1442" s="4" t="s">
        <v>1361</v>
      </c>
    </row>
    <row r="1443" spans="2:3" x14ac:dyDescent="0.3">
      <c r="B1443" s="2" t="s">
        <v>146</v>
      </c>
      <c r="C1443" s="4" t="s">
        <v>1362</v>
      </c>
    </row>
    <row r="1444" spans="2:3" x14ac:dyDescent="0.3">
      <c r="B1444" s="7" t="s">
        <v>152</v>
      </c>
      <c r="C1444" s="9" t="s">
        <v>1363</v>
      </c>
    </row>
    <row r="1445" spans="2:3" x14ac:dyDescent="0.3">
      <c r="B1445" s="2" t="s">
        <v>153</v>
      </c>
      <c r="C1445" s="4" t="s">
        <v>1364</v>
      </c>
    </row>
    <row r="1446" spans="2:3" x14ac:dyDescent="0.3">
      <c r="B1446" s="2" t="s">
        <v>154</v>
      </c>
      <c r="C1446" s="4" t="s">
        <v>1365</v>
      </c>
    </row>
    <row r="1447" spans="2:3" x14ac:dyDescent="0.3">
      <c r="B1447" s="2" t="s">
        <v>155</v>
      </c>
      <c r="C1447" s="4" t="s">
        <v>1366</v>
      </c>
    </row>
    <row r="1448" spans="2:3" x14ac:dyDescent="0.3">
      <c r="B1448" s="2" t="s">
        <v>156</v>
      </c>
      <c r="C1448" s="4" t="s">
        <v>1367</v>
      </c>
    </row>
    <row r="1449" spans="2:3" x14ac:dyDescent="0.3">
      <c r="B1449" s="2" t="s">
        <v>157</v>
      </c>
      <c r="C1449" s="4" t="s">
        <v>1368</v>
      </c>
    </row>
    <row r="1450" spans="2:3" x14ac:dyDescent="0.3">
      <c r="B1450" s="2" t="s">
        <v>158</v>
      </c>
      <c r="C1450" s="4" t="s">
        <v>1369</v>
      </c>
    </row>
    <row r="1451" spans="2:3" x14ac:dyDescent="0.3">
      <c r="B1451" s="2" t="s">
        <v>159</v>
      </c>
      <c r="C1451" s="4" t="s">
        <v>1370</v>
      </c>
    </row>
    <row r="1452" spans="2:3" x14ac:dyDescent="0.3">
      <c r="B1452" s="2" t="s">
        <v>160</v>
      </c>
      <c r="C1452" s="4" t="s">
        <v>1371</v>
      </c>
    </row>
    <row r="1453" spans="2:3" x14ac:dyDescent="0.3">
      <c r="B1453" s="2" t="s">
        <v>161</v>
      </c>
      <c r="C1453" s="4" t="s">
        <v>1372</v>
      </c>
    </row>
    <row r="1454" spans="2:3" x14ac:dyDescent="0.3">
      <c r="B1454" s="7" t="s">
        <v>162</v>
      </c>
      <c r="C1454" s="9" t="s">
        <v>1373</v>
      </c>
    </row>
    <row r="1455" spans="2:3" x14ac:dyDescent="0.3">
      <c r="B1455" s="2" t="s">
        <v>163</v>
      </c>
      <c r="C1455" s="4" t="s">
        <v>1374</v>
      </c>
    </row>
    <row r="1456" spans="2:3" x14ac:dyDescent="0.3">
      <c r="B1456" s="2" t="s">
        <v>164</v>
      </c>
      <c r="C1456" s="4" t="s">
        <v>1375</v>
      </c>
    </row>
    <row r="1457" spans="2:3" x14ac:dyDescent="0.3">
      <c r="B1457" s="2" t="s">
        <v>165</v>
      </c>
      <c r="C1457" s="4" t="s">
        <v>1376</v>
      </c>
    </row>
    <row r="1458" spans="2:3" x14ac:dyDescent="0.3">
      <c r="B1458" s="2" t="s">
        <v>166</v>
      </c>
      <c r="C1458" s="4" t="s">
        <v>1377</v>
      </c>
    </row>
    <row r="1459" spans="2:3" x14ac:dyDescent="0.3">
      <c r="B1459" s="2" t="s">
        <v>167</v>
      </c>
      <c r="C1459" s="4">
        <v>775</v>
      </c>
    </row>
    <row r="1460" spans="2:3" x14ac:dyDescent="0.3">
      <c r="B1460" s="2" t="s">
        <v>168</v>
      </c>
      <c r="C1460" s="4" t="s">
        <v>376</v>
      </c>
    </row>
    <row r="1461" spans="2:3" x14ac:dyDescent="0.3">
      <c r="B1461" s="2" t="s">
        <v>169</v>
      </c>
      <c r="C1461" s="4" t="s">
        <v>1378</v>
      </c>
    </row>
    <row r="1462" spans="2:3" x14ac:dyDescent="0.3">
      <c r="B1462" s="7" t="s">
        <v>170</v>
      </c>
      <c r="C1462" s="9" t="s">
        <v>1379</v>
      </c>
    </row>
    <row r="1463" spans="2:3" x14ac:dyDescent="0.3">
      <c r="B1463" s="2" t="s">
        <v>171</v>
      </c>
      <c r="C1463" s="4" t="s">
        <v>1379</v>
      </c>
    </row>
    <row r="1464" spans="2:3" x14ac:dyDescent="0.3">
      <c r="B1464" s="7" t="s">
        <v>172</v>
      </c>
      <c r="C1464" s="9" t="s">
        <v>1380</v>
      </c>
    </row>
    <row r="1465" spans="2:3" x14ac:dyDescent="0.3">
      <c r="B1465" s="2" t="s">
        <v>173</v>
      </c>
      <c r="C1465" s="4" t="s">
        <v>1381</v>
      </c>
    </row>
    <row r="1466" spans="2:3" x14ac:dyDescent="0.3">
      <c r="B1466" s="2" t="s">
        <v>174</v>
      </c>
      <c r="C1466" s="4" t="s">
        <v>1382</v>
      </c>
    </row>
    <row r="1467" spans="2:3" x14ac:dyDescent="0.3">
      <c r="B1467" s="2" t="s">
        <v>176</v>
      </c>
      <c r="C1467" s="4" t="s">
        <v>1383</v>
      </c>
    </row>
    <row r="1468" spans="2:3" x14ac:dyDescent="0.3">
      <c r="B1468" s="7" t="s">
        <v>178</v>
      </c>
      <c r="C1468" s="9" t="s">
        <v>1384</v>
      </c>
    </row>
    <row r="1469" spans="2:3" x14ac:dyDescent="0.3">
      <c r="B1469" s="2" t="s">
        <v>179</v>
      </c>
      <c r="C1469" s="4" t="s">
        <v>1385</v>
      </c>
    </row>
    <row r="1470" spans="2:3" x14ac:dyDescent="0.3">
      <c r="B1470" s="2" t="s">
        <v>180</v>
      </c>
      <c r="C1470" s="4" t="s">
        <v>1386</v>
      </c>
    </row>
    <row r="1471" spans="2:3" x14ac:dyDescent="0.3">
      <c r="B1471" s="2" t="s">
        <v>182</v>
      </c>
      <c r="C1471" s="4" t="s">
        <v>1387</v>
      </c>
    </row>
    <row r="1472" spans="2:3" x14ac:dyDescent="0.3">
      <c r="B1472" s="2" t="s">
        <v>184</v>
      </c>
      <c r="C1472" s="4" t="s">
        <v>1388</v>
      </c>
    </row>
    <row r="1473" spans="2:3" x14ac:dyDescent="0.3">
      <c r="B1473" s="2" t="s">
        <v>185</v>
      </c>
      <c r="C1473" s="4" t="s">
        <v>1389</v>
      </c>
    </row>
    <row r="1474" spans="2:3" x14ac:dyDescent="0.3">
      <c r="B1474" s="2" t="s">
        <v>186</v>
      </c>
      <c r="C1474" s="4" t="s">
        <v>1390</v>
      </c>
    </row>
    <row r="1475" spans="2:3" x14ac:dyDescent="0.3">
      <c r="B1475" s="6" t="s">
        <v>187</v>
      </c>
      <c r="C1475" s="8" t="s">
        <v>1391</v>
      </c>
    </row>
    <row r="1476" spans="2:3" x14ac:dyDescent="0.3">
      <c r="B1476" s="7" t="s">
        <v>188</v>
      </c>
      <c r="C1476" s="9" t="s">
        <v>1392</v>
      </c>
    </row>
    <row r="1477" spans="2:3" x14ac:dyDescent="0.3">
      <c r="B1477" s="2" t="s">
        <v>189</v>
      </c>
      <c r="C1477" s="4" t="s">
        <v>1393</v>
      </c>
    </row>
    <row r="1478" spans="2:3" x14ac:dyDescent="0.3">
      <c r="B1478" s="2" t="s">
        <v>191</v>
      </c>
      <c r="C1478" s="4" t="s">
        <v>1394</v>
      </c>
    </row>
    <row r="1479" spans="2:3" x14ac:dyDescent="0.3">
      <c r="B1479" s="2" t="s">
        <v>192</v>
      </c>
      <c r="C1479" s="4" t="s">
        <v>1395</v>
      </c>
    </row>
    <row r="1480" spans="2:3" x14ac:dyDescent="0.3">
      <c r="B1480" s="2" t="s">
        <v>193</v>
      </c>
      <c r="C1480" s="4" t="s">
        <v>1396</v>
      </c>
    </row>
    <row r="1481" spans="2:3" x14ac:dyDescent="0.3">
      <c r="B1481" s="2" t="s">
        <v>195</v>
      </c>
      <c r="C1481" s="4" t="s">
        <v>1397</v>
      </c>
    </row>
    <row r="1482" spans="2:3" x14ac:dyDescent="0.3">
      <c r="B1482" s="2" t="s">
        <v>196</v>
      </c>
      <c r="C1482" s="4" t="s">
        <v>1398</v>
      </c>
    </row>
    <row r="1483" spans="2:3" x14ac:dyDescent="0.3">
      <c r="B1483" s="7" t="s">
        <v>197</v>
      </c>
      <c r="C1483" s="9" t="s">
        <v>1399</v>
      </c>
    </row>
    <row r="1484" spans="2:3" x14ac:dyDescent="0.3">
      <c r="B1484" s="2" t="s">
        <v>200</v>
      </c>
      <c r="C1484" s="4" t="s">
        <v>1400</v>
      </c>
    </row>
    <row r="1485" spans="2:3" x14ac:dyDescent="0.3">
      <c r="B1485" s="2" t="s">
        <v>203</v>
      </c>
      <c r="C1485" s="4" t="s">
        <v>1401</v>
      </c>
    </row>
    <row r="1486" spans="2:3" x14ac:dyDescent="0.3">
      <c r="B1486" s="2" t="s">
        <v>204</v>
      </c>
      <c r="C1486" s="4" t="s">
        <v>1402</v>
      </c>
    </row>
    <row r="1487" spans="2:3" x14ac:dyDescent="0.3">
      <c r="B1487" s="2" t="s">
        <v>205</v>
      </c>
      <c r="C1487" s="4" t="s">
        <v>1403</v>
      </c>
    </row>
    <row r="1488" spans="2:3" x14ac:dyDescent="0.3">
      <c r="B1488" s="7" t="s">
        <v>206</v>
      </c>
      <c r="C1488" s="9" t="s">
        <v>1404</v>
      </c>
    </row>
    <row r="1489" spans="2:3" x14ac:dyDescent="0.3">
      <c r="B1489" s="2" t="s">
        <v>207</v>
      </c>
      <c r="C1489" s="4" t="s">
        <v>1405</v>
      </c>
    </row>
    <row r="1490" spans="2:3" x14ac:dyDescent="0.3">
      <c r="B1490" s="2" t="s">
        <v>209</v>
      </c>
      <c r="C1490" s="4" t="s">
        <v>1406</v>
      </c>
    </row>
    <row r="1491" spans="2:3" x14ac:dyDescent="0.3">
      <c r="B1491" s="2" t="s">
        <v>210</v>
      </c>
      <c r="C1491" s="4" t="s">
        <v>1407</v>
      </c>
    </row>
    <row r="1492" spans="2:3" x14ac:dyDescent="0.3">
      <c r="B1492" s="2" t="s">
        <v>212</v>
      </c>
      <c r="C1492" s="4" t="s">
        <v>1408</v>
      </c>
    </row>
    <row r="1493" spans="2:3" x14ac:dyDescent="0.3">
      <c r="B1493" s="2" t="s">
        <v>214</v>
      </c>
      <c r="C1493" s="4" t="s">
        <v>1409</v>
      </c>
    </row>
    <row r="1494" spans="2:3" x14ac:dyDescent="0.3">
      <c r="B1494" s="7" t="s">
        <v>216</v>
      </c>
      <c r="C1494" s="9" t="s">
        <v>1410</v>
      </c>
    </row>
    <row r="1495" spans="2:3" x14ac:dyDescent="0.3">
      <c r="B1495" s="2" t="s">
        <v>217</v>
      </c>
      <c r="C1495" s="4" t="s">
        <v>1411</v>
      </c>
    </row>
    <row r="1496" spans="2:3" x14ac:dyDescent="0.3">
      <c r="B1496" s="2" t="s">
        <v>220</v>
      </c>
      <c r="C1496" s="4" t="s">
        <v>1412</v>
      </c>
    </row>
    <row r="1497" spans="2:3" x14ac:dyDescent="0.3">
      <c r="B1497" s="7" t="s">
        <v>224</v>
      </c>
      <c r="C1497" s="9" t="s">
        <v>1413</v>
      </c>
    </row>
    <row r="1498" spans="2:3" x14ac:dyDescent="0.3">
      <c r="B1498" s="2" t="s">
        <v>225</v>
      </c>
      <c r="C1498" s="4" t="s">
        <v>1002</v>
      </c>
    </row>
    <row r="1499" spans="2:3" ht="26.4" x14ac:dyDescent="0.3">
      <c r="B1499" s="2" t="s">
        <v>226</v>
      </c>
      <c r="C1499" s="4" t="s">
        <v>1414</v>
      </c>
    </row>
    <row r="1500" spans="2:3" x14ac:dyDescent="0.3">
      <c r="B1500" s="2" t="s">
        <v>228</v>
      </c>
      <c r="C1500" s="4" t="s">
        <v>1415</v>
      </c>
    </row>
    <row r="1501" spans="2:3" x14ac:dyDescent="0.3">
      <c r="B1501" s="2" t="s">
        <v>229</v>
      </c>
      <c r="C1501" s="4" t="s">
        <v>1416</v>
      </c>
    </row>
    <row r="1502" spans="2:3" x14ac:dyDescent="0.3">
      <c r="B1502" s="2" t="s">
        <v>230</v>
      </c>
      <c r="C1502" s="4" t="s">
        <v>1417</v>
      </c>
    </row>
    <row r="1503" spans="2:3" x14ac:dyDescent="0.3">
      <c r="B1503" s="2" t="s">
        <v>231</v>
      </c>
      <c r="C1503" s="4" t="s">
        <v>1418</v>
      </c>
    </row>
    <row r="1504" spans="2:3" x14ac:dyDescent="0.3">
      <c r="B1504" s="2" t="s">
        <v>232</v>
      </c>
      <c r="C1504" s="4" t="s">
        <v>1419</v>
      </c>
    </row>
    <row r="1505" spans="2:3" x14ac:dyDescent="0.3">
      <c r="B1505" s="7" t="s">
        <v>239</v>
      </c>
      <c r="C1505" s="9" t="s">
        <v>1420</v>
      </c>
    </row>
    <row r="1506" spans="2:3" x14ac:dyDescent="0.3">
      <c r="B1506" s="2" t="s">
        <v>240</v>
      </c>
      <c r="C1506" s="4" t="s">
        <v>1421</v>
      </c>
    </row>
    <row r="1507" spans="2:3" x14ac:dyDescent="0.3">
      <c r="B1507" s="2" t="s">
        <v>242</v>
      </c>
      <c r="C1507" s="4" t="s">
        <v>1422</v>
      </c>
    </row>
    <row r="1508" spans="2:3" x14ac:dyDescent="0.3">
      <c r="B1508" s="2" t="s">
        <v>243</v>
      </c>
      <c r="C1508" s="4" t="s">
        <v>1423</v>
      </c>
    </row>
    <row r="1509" spans="2:3" x14ac:dyDescent="0.3">
      <c r="B1509" s="7" t="s">
        <v>246</v>
      </c>
      <c r="C1509" s="9" t="s">
        <v>1424</v>
      </c>
    </row>
    <row r="1510" spans="2:3" x14ac:dyDescent="0.3">
      <c r="B1510" s="2" t="s">
        <v>247</v>
      </c>
      <c r="C1510" s="4" t="s">
        <v>1424</v>
      </c>
    </row>
    <row r="1511" spans="2:3" x14ac:dyDescent="0.3">
      <c r="B1511" s="7" t="s">
        <v>252</v>
      </c>
      <c r="C1511" s="9" t="s">
        <v>1425</v>
      </c>
    </row>
    <row r="1512" spans="2:3" x14ac:dyDescent="0.3">
      <c r="B1512" s="2" t="s">
        <v>254</v>
      </c>
      <c r="C1512" s="4" t="s">
        <v>1426</v>
      </c>
    </row>
    <row r="1513" spans="2:3" x14ac:dyDescent="0.3">
      <c r="B1513" s="2" t="s">
        <v>256</v>
      </c>
      <c r="C1513" s="4">
        <v>759</v>
      </c>
    </row>
    <row r="1514" spans="2:3" x14ac:dyDescent="0.3">
      <c r="B1514" s="2" t="s">
        <v>258</v>
      </c>
      <c r="C1514" s="4" t="s">
        <v>1427</v>
      </c>
    </row>
    <row r="1515" spans="2:3" x14ac:dyDescent="0.3">
      <c r="B1515" s="2" t="s">
        <v>259</v>
      </c>
      <c r="C1515" s="4" t="s">
        <v>1428</v>
      </c>
    </row>
    <row r="1516" spans="2:3" x14ac:dyDescent="0.3">
      <c r="B1516" s="6" t="s">
        <v>276</v>
      </c>
      <c r="C1516" s="8" t="s">
        <v>504</v>
      </c>
    </row>
    <row r="1517" spans="2:3" x14ac:dyDescent="0.3">
      <c r="B1517" s="7" t="s">
        <v>302</v>
      </c>
      <c r="C1517" s="9" t="s">
        <v>504</v>
      </c>
    </row>
    <row r="1518" spans="2:3" x14ac:dyDescent="0.3">
      <c r="B1518" s="2" t="s">
        <v>303</v>
      </c>
      <c r="C1518" s="4" t="s">
        <v>504</v>
      </c>
    </row>
    <row r="1519" spans="2:3" x14ac:dyDescent="0.3">
      <c r="B1519" s="6" t="s">
        <v>307</v>
      </c>
      <c r="C1519" s="8" t="s">
        <v>1429</v>
      </c>
    </row>
    <row r="1520" spans="2:3" x14ac:dyDescent="0.3">
      <c r="B1520" s="7" t="s">
        <v>308</v>
      </c>
      <c r="C1520" s="9" t="s">
        <v>1430</v>
      </c>
    </row>
    <row r="1521" spans="2:3" x14ac:dyDescent="0.3">
      <c r="B1521" s="2" t="s">
        <v>312</v>
      </c>
      <c r="C1521" s="4" t="s">
        <v>513</v>
      </c>
    </row>
    <row r="1522" spans="2:3" x14ac:dyDescent="0.3">
      <c r="B1522" s="2" t="s">
        <v>313</v>
      </c>
      <c r="C1522" s="4" t="s">
        <v>514</v>
      </c>
    </row>
    <row r="1523" spans="2:3" x14ac:dyDescent="0.3">
      <c r="B1523" s="7" t="s">
        <v>314</v>
      </c>
      <c r="C1523" s="9" t="s">
        <v>100</v>
      </c>
    </row>
    <row r="1524" spans="2:3" x14ac:dyDescent="0.3">
      <c r="B1524" s="2" t="s">
        <v>316</v>
      </c>
      <c r="C1524" s="4" t="s">
        <v>100</v>
      </c>
    </row>
    <row r="1525" spans="2:3" x14ac:dyDescent="0.3">
      <c r="B1525" s="3" t="s">
        <v>52</v>
      </c>
      <c r="C1525" s="5" t="s">
        <v>73</v>
      </c>
    </row>
    <row r="1526" spans="2:3" x14ac:dyDescent="0.3">
      <c r="B1526" s="2" t="s">
        <v>517</v>
      </c>
      <c r="C1526" s="4" t="s">
        <v>517</v>
      </c>
    </row>
    <row r="1527" spans="2:3" x14ac:dyDescent="0.3">
      <c r="B1527" s="2" t="s">
        <v>517</v>
      </c>
      <c r="C1527" s="4" t="s">
        <v>517</v>
      </c>
    </row>
    <row r="1528" spans="2:3" x14ac:dyDescent="0.3">
      <c r="B1528" s="2" t="s">
        <v>517</v>
      </c>
      <c r="C1528" s="4" t="s">
        <v>517</v>
      </c>
    </row>
    <row r="1529" spans="2:3" x14ac:dyDescent="0.3">
      <c r="B1529" s="3" t="s">
        <v>21</v>
      </c>
      <c r="C1529" s="5" t="s">
        <v>53</v>
      </c>
    </row>
    <row r="1530" spans="2:3" x14ac:dyDescent="0.3">
      <c r="B1530" s="6" t="s">
        <v>106</v>
      </c>
      <c r="C1530" s="8" t="s">
        <v>1431</v>
      </c>
    </row>
    <row r="1531" spans="2:3" x14ac:dyDescent="0.3">
      <c r="B1531" s="7" t="s">
        <v>107</v>
      </c>
      <c r="C1531" s="9" t="s">
        <v>1432</v>
      </c>
    </row>
    <row r="1532" spans="2:3" x14ac:dyDescent="0.3">
      <c r="B1532" s="2" t="s">
        <v>108</v>
      </c>
      <c r="C1532" s="4" t="s">
        <v>1432</v>
      </c>
    </row>
    <row r="1533" spans="2:3" x14ac:dyDescent="0.3">
      <c r="B1533" s="7" t="s">
        <v>112</v>
      </c>
      <c r="C1533" s="9" t="s">
        <v>1433</v>
      </c>
    </row>
    <row r="1534" spans="2:3" x14ac:dyDescent="0.3">
      <c r="B1534" s="2" t="s">
        <v>113</v>
      </c>
      <c r="C1534" s="4" t="s">
        <v>1434</v>
      </c>
    </row>
    <row r="1535" spans="2:3" x14ac:dyDescent="0.3">
      <c r="B1535" s="2" t="s">
        <v>114</v>
      </c>
      <c r="C1535" s="4" t="s">
        <v>1435</v>
      </c>
    </row>
    <row r="1536" spans="2:3" x14ac:dyDescent="0.3">
      <c r="B1536" s="2" t="s">
        <v>116</v>
      </c>
      <c r="C1536" s="4" t="s">
        <v>1436</v>
      </c>
    </row>
    <row r="1537" spans="2:3" x14ac:dyDescent="0.3">
      <c r="B1537" s="7" t="s">
        <v>117</v>
      </c>
      <c r="C1537" s="9" t="s">
        <v>1437</v>
      </c>
    </row>
    <row r="1538" spans="2:3" x14ac:dyDescent="0.3">
      <c r="B1538" s="2" t="s">
        <v>118</v>
      </c>
      <c r="C1538" s="4" t="s">
        <v>1438</v>
      </c>
    </row>
    <row r="1539" spans="2:3" x14ac:dyDescent="0.3">
      <c r="B1539" s="2" t="s">
        <v>121</v>
      </c>
      <c r="C1539" s="4" t="s">
        <v>1439</v>
      </c>
    </row>
    <row r="1540" spans="2:3" x14ac:dyDescent="0.3">
      <c r="B1540" s="7" t="s">
        <v>122</v>
      </c>
      <c r="C1540" s="9" t="s">
        <v>1440</v>
      </c>
    </row>
    <row r="1541" spans="2:3" x14ac:dyDescent="0.3">
      <c r="B1541" s="2" t="s">
        <v>125</v>
      </c>
      <c r="C1541" s="4" t="s">
        <v>1441</v>
      </c>
    </row>
    <row r="1542" spans="2:3" x14ac:dyDescent="0.3">
      <c r="B1542" s="2" t="s">
        <v>126</v>
      </c>
      <c r="C1542" s="4" t="s">
        <v>1442</v>
      </c>
    </row>
    <row r="1543" spans="2:3" x14ac:dyDescent="0.3">
      <c r="B1543" s="7" t="s">
        <v>129</v>
      </c>
      <c r="C1543" s="9" t="s">
        <v>1443</v>
      </c>
    </row>
    <row r="1544" spans="2:3" x14ac:dyDescent="0.3">
      <c r="B1544" s="2" t="s">
        <v>130</v>
      </c>
      <c r="C1544" s="4" t="s">
        <v>1443</v>
      </c>
    </row>
    <row r="1545" spans="2:3" x14ac:dyDescent="0.3">
      <c r="B1545" s="7" t="s">
        <v>131</v>
      </c>
      <c r="C1545" s="9" t="s">
        <v>1444</v>
      </c>
    </row>
    <row r="1546" spans="2:3" x14ac:dyDescent="0.3">
      <c r="B1546" s="2" t="s">
        <v>132</v>
      </c>
      <c r="C1546" s="4" t="s">
        <v>1444</v>
      </c>
    </row>
    <row r="1547" spans="2:3" x14ac:dyDescent="0.3">
      <c r="B1547" s="6" t="s">
        <v>133</v>
      </c>
      <c r="C1547" s="8" t="s">
        <v>1445</v>
      </c>
    </row>
    <row r="1548" spans="2:3" x14ac:dyDescent="0.3">
      <c r="B1548" s="7" t="s">
        <v>134</v>
      </c>
      <c r="C1548" s="9" t="s">
        <v>1446</v>
      </c>
    </row>
    <row r="1549" spans="2:3" x14ac:dyDescent="0.3">
      <c r="B1549" s="2" t="s">
        <v>135</v>
      </c>
      <c r="C1549" s="4" t="s">
        <v>1447</v>
      </c>
    </row>
    <row r="1550" spans="2:3" x14ac:dyDescent="0.3">
      <c r="B1550" s="2" t="s">
        <v>140</v>
      </c>
      <c r="C1550" s="4" t="s">
        <v>588</v>
      </c>
    </row>
    <row r="1551" spans="2:3" x14ac:dyDescent="0.3">
      <c r="B1551" s="7" t="s">
        <v>143</v>
      </c>
      <c r="C1551" s="9" t="s">
        <v>588</v>
      </c>
    </row>
    <row r="1552" spans="2:3" x14ac:dyDescent="0.3">
      <c r="B1552" s="2" t="s">
        <v>144</v>
      </c>
      <c r="C1552" s="4" t="s">
        <v>588</v>
      </c>
    </row>
    <row r="1553" spans="2:3" x14ac:dyDescent="0.3">
      <c r="B1553" s="7" t="s">
        <v>152</v>
      </c>
      <c r="C1553" s="9" t="s">
        <v>1448</v>
      </c>
    </row>
    <row r="1554" spans="2:3" x14ac:dyDescent="0.3">
      <c r="B1554" s="2" t="s">
        <v>158</v>
      </c>
      <c r="C1554" s="4" t="s">
        <v>1448</v>
      </c>
    </row>
    <row r="1555" spans="2:3" x14ac:dyDescent="0.3">
      <c r="B1555" s="7" t="s">
        <v>170</v>
      </c>
      <c r="C1555" s="9" t="s">
        <v>1449</v>
      </c>
    </row>
    <row r="1556" spans="2:3" x14ac:dyDescent="0.3">
      <c r="B1556" s="2" t="s">
        <v>171</v>
      </c>
      <c r="C1556" s="4" t="s">
        <v>1449</v>
      </c>
    </row>
    <row r="1557" spans="2:3" x14ac:dyDescent="0.3">
      <c r="B1557" s="6" t="s">
        <v>187</v>
      </c>
      <c r="C1557" s="8" t="s">
        <v>1450</v>
      </c>
    </row>
    <row r="1558" spans="2:3" x14ac:dyDescent="0.3">
      <c r="B1558" s="7" t="s">
        <v>188</v>
      </c>
      <c r="C1558" s="9" t="s">
        <v>1451</v>
      </c>
    </row>
    <row r="1559" spans="2:3" x14ac:dyDescent="0.3">
      <c r="B1559" s="2" t="s">
        <v>189</v>
      </c>
      <c r="C1559" s="4" t="s">
        <v>1452</v>
      </c>
    </row>
    <row r="1560" spans="2:3" x14ac:dyDescent="0.3">
      <c r="B1560" s="2" t="s">
        <v>191</v>
      </c>
      <c r="C1560" s="4" t="s">
        <v>578</v>
      </c>
    </row>
    <row r="1561" spans="2:3" x14ac:dyDescent="0.3">
      <c r="B1561" s="2" t="s">
        <v>192</v>
      </c>
      <c r="C1561" s="4" t="s">
        <v>1453</v>
      </c>
    </row>
    <row r="1562" spans="2:3" x14ac:dyDescent="0.3">
      <c r="B1562" s="2" t="s">
        <v>194</v>
      </c>
      <c r="C1562" s="4" t="s">
        <v>578</v>
      </c>
    </row>
    <row r="1563" spans="2:3" x14ac:dyDescent="0.3">
      <c r="B1563" s="2" t="s">
        <v>195</v>
      </c>
      <c r="C1563" s="4" t="s">
        <v>1453</v>
      </c>
    </row>
    <row r="1564" spans="2:3" x14ac:dyDescent="0.3">
      <c r="B1564" s="2" t="s">
        <v>196</v>
      </c>
      <c r="C1564" s="4" t="s">
        <v>578</v>
      </c>
    </row>
    <row r="1565" spans="2:3" x14ac:dyDescent="0.3">
      <c r="B1565" s="7" t="s">
        <v>197</v>
      </c>
      <c r="C1565" s="9" t="s">
        <v>1454</v>
      </c>
    </row>
    <row r="1566" spans="2:3" x14ac:dyDescent="0.3">
      <c r="B1566" s="2" t="s">
        <v>200</v>
      </c>
      <c r="C1566" s="4" t="s">
        <v>578</v>
      </c>
    </row>
    <row r="1567" spans="2:3" x14ac:dyDescent="0.3">
      <c r="B1567" s="2" t="s">
        <v>202</v>
      </c>
      <c r="C1567" s="4" t="s">
        <v>507</v>
      </c>
    </row>
    <row r="1568" spans="2:3" x14ac:dyDescent="0.3">
      <c r="B1568" s="2" t="s">
        <v>204</v>
      </c>
      <c r="C1568" s="4" t="s">
        <v>1455</v>
      </c>
    </row>
    <row r="1569" spans="2:3" x14ac:dyDescent="0.3">
      <c r="B1569" s="2" t="s">
        <v>205</v>
      </c>
      <c r="C1569" s="4" t="s">
        <v>506</v>
      </c>
    </row>
    <row r="1570" spans="2:3" x14ac:dyDescent="0.3">
      <c r="B1570" s="7" t="s">
        <v>206</v>
      </c>
      <c r="C1570" s="9" t="s">
        <v>1456</v>
      </c>
    </row>
    <row r="1571" spans="2:3" x14ac:dyDescent="0.3">
      <c r="B1571" s="2" t="s">
        <v>207</v>
      </c>
      <c r="C1571" s="4" t="s">
        <v>1457</v>
      </c>
    </row>
    <row r="1572" spans="2:3" x14ac:dyDescent="0.3">
      <c r="B1572" s="2" t="s">
        <v>208</v>
      </c>
      <c r="C1572" s="4" t="s">
        <v>1458</v>
      </c>
    </row>
    <row r="1573" spans="2:3" x14ac:dyDescent="0.3">
      <c r="B1573" s="2" t="s">
        <v>209</v>
      </c>
      <c r="C1573" s="4" t="s">
        <v>1459</v>
      </c>
    </row>
    <row r="1574" spans="2:3" x14ac:dyDescent="0.3">
      <c r="B1574" s="2" t="s">
        <v>212</v>
      </c>
      <c r="C1574" s="4" t="s">
        <v>613</v>
      </c>
    </row>
    <row r="1575" spans="2:3" x14ac:dyDescent="0.3">
      <c r="B1575" s="2" t="s">
        <v>214</v>
      </c>
      <c r="C1575" s="4" t="s">
        <v>1460</v>
      </c>
    </row>
    <row r="1576" spans="2:3" x14ac:dyDescent="0.3">
      <c r="B1576" s="7" t="s">
        <v>216</v>
      </c>
      <c r="C1576" s="9" t="s">
        <v>1461</v>
      </c>
    </row>
    <row r="1577" spans="2:3" x14ac:dyDescent="0.3">
      <c r="B1577" s="2" t="s">
        <v>220</v>
      </c>
      <c r="C1577" s="4" t="s">
        <v>1461</v>
      </c>
    </row>
    <row r="1578" spans="2:3" x14ac:dyDescent="0.3">
      <c r="B1578" s="7" t="s">
        <v>224</v>
      </c>
      <c r="C1578" s="9" t="s">
        <v>1462</v>
      </c>
    </row>
    <row r="1579" spans="2:3" x14ac:dyDescent="0.3">
      <c r="B1579" s="2" t="s">
        <v>225</v>
      </c>
      <c r="C1579" s="4" t="s">
        <v>1463</v>
      </c>
    </row>
    <row r="1580" spans="2:3" ht="26.4" x14ac:dyDescent="0.3">
      <c r="B1580" s="2" t="s">
        <v>226</v>
      </c>
      <c r="C1580" s="4" t="s">
        <v>636</v>
      </c>
    </row>
    <row r="1581" spans="2:3" x14ac:dyDescent="0.3">
      <c r="B1581" s="2" t="s">
        <v>229</v>
      </c>
      <c r="C1581" s="4" t="s">
        <v>578</v>
      </c>
    </row>
    <row r="1582" spans="2:3" x14ac:dyDescent="0.3">
      <c r="B1582" s="2" t="s">
        <v>230</v>
      </c>
      <c r="C1582" s="4" t="s">
        <v>1464</v>
      </c>
    </row>
    <row r="1583" spans="2:3" x14ac:dyDescent="0.3">
      <c r="B1583" s="2" t="s">
        <v>231</v>
      </c>
      <c r="C1583" s="4" t="s">
        <v>1465</v>
      </c>
    </row>
    <row r="1584" spans="2:3" x14ac:dyDescent="0.3">
      <c r="B1584" s="7" t="s">
        <v>252</v>
      </c>
      <c r="C1584" s="9" t="s">
        <v>1466</v>
      </c>
    </row>
    <row r="1585" spans="2:3" x14ac:dyDescent="0.3">
      <c r="B1585" s="2" t="s">
        <v>258</v>
      </c>
      <c r="C1585" s="4" t="s">
        <v>1466</v>
      </c>
    </row>
    <row r="1586" spans="2:3" x14ac:dyDescent="0.3">
      <c r="B1586" s="6" t="s">
        <v>276</v>
      </c>
      <c r="C1586" s="8" t="s">
        <v>1467</v>
      </c>
    </row>
    <row r="1587" spans="2:3" x14ac:dyDescent="0.3">
      <c r="B1587" s="7" t="s">
        <v>277</v>
      </c>
      <c r="C1587" s="9" t="s">
        <v>1467</v>
      </c>
    </row>
    <row r="1588" spans="2:3" x14ac:dyDescent="0.3">
      <c r="B1588" s="2" t="s">
        <v>278</v>
      </c>
      <c r="C1588" s="4" t="s">
        <v>496</v>
      </c>
    </row>
    <row r="1589" spans="2:3" x14ac:dyDescent="0.3">
      <c r="B1589" s="2" t="s">
        <v>281</v>
      </c>
      <c r="C1589" s="4" t="s">
        <v>1468</v>
      </c>
    </row>
    <row r="1590" spans="2:3" x14ac:dyDescent="0.3">
      <c r="B1590" s="3" t="s">
        <v>52</v>
      </c>
      <c r="C1590" s="5" t="s">
        <v>74</v>
      </c>
    </row>
    <row r="1591" spans="2:3" x14ac:dyDescent="0.3">
      <c r="B1591" s="2" t="s">
        <v>517</v>
      </c>
      <c r="C1591" s="4" t="s">
        <v>517</v>
      </c>
    </row>
    <row r="1592" spans="2:3" x14ac:dyDescent="0.3">
      <c r="B1592" s="2" t="s">
        <v>517</v>
      </c>
      <c r="C1592" s="4" t="s">
        <v>517</v>
      </c>
    </row>
    <row r="1593" spans="2:3" x14ac:dyDescent="0.3">
      <c r="B1593" s="2" t="s">
        <v>517</v>
      </c>
      <c r="C1593" s="4" t="s">
        <v>517</v>
      </c>
    </row>
    <row r="1594" spans="2:3" x14ac:dyDescent="0.3">
      <c r="B1594" s="3" t="s">
        <v>22</v>
      </c>
      <c r="C1594" s="5" t="s">
        <v>53</v>
      </c>
    </row>
    <row r="1595" spans="2:3" x14ac:dyDescent="0.3">
      <c r="B1595" s="6" t="s">
        <v>106</v>
      </c>
      <c r="C1595" s="8" t="s">
        <v>1469</v>
      </c>
    </row>
    <row r="1596" spans="2:3" x14ac:dyDescent="0.3">
      <c r="B1596" s="7" t="s">
        <v>107</v>
      </c>
      <c r="C1596" s="9" t="s">
        <v>1470</v>
      </c>
    </row>
    <row r="1597" spans="2:3" x14ac:dyDescent="0.3">
      <c r="B1597" s="2" t="s">
        <v>108</v>
      </c>
      <c r="C1597" s="4" t="s">
        <v>1470</v>
      </c>
    </row>
    <row r="1598" spans="2:3" x14ac:dyDescent="0.3">
      <c r="B1598" s="7" t="s">
        <v>109</v>
      </c>
      <c r="C1598" s="9" t="s">
        <v>1471</v>
      </c>
    </row>
    <row r="1599" spans="2:3" x14ac:dyDescent="0.3">
      <c r="B1599" s="2" t="s">
        <v>110</v>
      </c>
      <c r="C1599" s="4" t="s">
        <v>1471</v>
      </c>
    </row>
    <row r="1600" spans="2:3" x14ac:dyDescent="0.3">
      <c r="B1600" s="7" t="s">
        <v>112</v>
      </c>
      <c r="C1600" s="9" t="s">
        <v>1472</v>
      </c>
    </row>
    <row r="1601" spans="2:3" x14ac:dyDescent="0.3">
      <c r="B1601" s="2" t="s">
        <v>113</v>
      </c>
      <c r="C1601" s="4" t="s">
        <v>1473</v>
      </c>
    </row>
    <row r="1602" spans="2:3" x14ac:dyDescent="0.3">
      <c r="B1602" s="2" t="s">
        <v>114</v>
      </c>
      <c r="C1602" s="4" t="s">
        <v>1474</v>
      </c>
    </row>
    <row r="1603" spans="2:3" x14ac:dyDescent="0.3">
      <c r="B1603" s="2" t="s">
        <v>116</v>
      </c>
      <c r="C1603" s="4" t="s">
        <v>1475</v>
      </c>
    </row>
    <row r="1604" spans="2:3" x14ac:dyDescent="0.3">
      <c r="B1604" s="7" t="s">
        <v>117</v>
      </c>
      <c r="C1604" s="9" t="s">
        <v>1476</v>
      </c>
    </row>
    <row r="1605" spans="2:3" x14ac:dyDescent="0.3">
      <c r="B1605" s="2" t="s">
        <v>118</v>
      </c>
      <c r="C1605" s="4" t="s">
        <v>1477</v>
      </c>
    </row>
    <row r="1606" spans="2:3" x14ac:dyDescent="0.3">
      <c r="B1606" s="2" t="s">
        <v>121</v>
      </c>
      <c r="C1606" s="4" t="s">
        <v>1478</v>
      </c>
    </row>
    <row r="1607" spans="2:3" x14ac:dyDescent="0.3">
      <c r="B1607" s="7" t="s">
        <v>122</v>
      </c>
      <c r="C1607" s="9" t="s">
        <v>1479</v>
      </c>
    </row>
    <row r="1608" spans="2:3" x14ac:dyDescent="0.3">
      <c r="B1608" s="2" t="s">
        <v>125</v>
      </c>
      <c r="C1608" s="4" t="s">
        <v>1480</v>
      </c>
    </row>
    <row r="1609" spans="2:3" x14ac:dyDescent="0.3">
      <c r="B1609" s="2" t="s">
        <v>126</v>
      </c>
      <c r="C1609" s="4" t="s">
        <v>1481</v>
      </c>
    </row>
    <row r="1610" spans="2:3" x14ac:dyDescent="0.3">
      <c r="B1610" s="7" t="s">
        <v>129</v>
      </c>
      <c r="C1610" s="9" t="s">
        <v>1482</v>
      </c>
    </row>
    <row r="1611" spans="2:3" x14ac:dyDescent="0.3">
      <c r="B1611" s="2" t="s">
        <v>130</v>
      </c>
      <c r="C1611" s="4" t="s">
        <v>1482</v>
      </c>
    </row>
    <row r="1612" spans="2:3" x14ac:dyDescent="0.3">
      <c r="B1612" s="7" t="s">
        <v>131</v>
      </c>
      <c r="C1612" s="9" t="s">
        <v>1483</v>
      </c>
    </row>
    <row r="1613" spans="2:3" x14ac:dyDescent="0.3">
      <c r="B1613" s="2" t="s">
        <v>132</v>
      </c>
      <c r="C1613" s="4" t="s">
        <v>1483</v>
      </c>
    </row>
    <row r="1614" spans="2:3" x14ac:dyDescent="0.3">
      <c r="B1614" s="6" t="s">
        <v>133</v>
      </c>
      <c r="C1614" s="8" t="s">
        <v>1484</v>
      </c>
    </row>
    <row r="1615" spans="2:3" x14ac:dyDescent="0.3">
      <c r="B1615" s="7" t="s">
        <v>134</v>
      </c>
      <c r="C1615" s="9" t="s">
        <v>1485</v>
      </c>
    </row>
    <row r="1616" spans="2:3" x14ac:dyDescent="0.3">
      <c r="B1616" s="2" t="s">
        <v>135</v>
      </c>
      <c r="C1616" s="4" t="s">
        <v>1486</v>
      </c>
    </row>
    <row r="1617" spans="2:3" x14ac:dyDescent="0.3">
      <c r="B1617" s="2" t="s">
        <v>136</v>
      </c>
      <c r="C1617" s="4" t="s">
        <v>1051</v>
      </c>
    </row>
    <row r="1618" spans="2:3" x14ac:dyDescent="0.3">
      <c r="B1618" s="2" t="s">
        <v>138</v>
      </c>
      <c r="C1618" s="4" t="s">
        <v>1487</v>
      </c>
    </row>
    <row r="1619" spans="2:3" x14ac:dyDescent="0.3">
      <c r="B1619" s="2" t="s">
        <v>140</v>
      </c>
      <c r="C1619" s="4" t="s">
        <v>1129</v>
      </c>
    </row>
    <row r="1620" spans="2:3" x14ac:dyDescent="0.3">
      <c r="B1620" s="7" t="s">
        <v>143</v>
      </c>
      <c r="C1620" s="9" t="s">
        <v>1488</v>
      </c>
    </row>
    <row r="1621" spans="2:3" x14ac:dyDescent="0.3">
      <c r="B1621" s="2" t="s">
        <v>144</v>
      </c>
      <c r="C1621" s="4" t="s">
        <v>496</v>
      </c>
    </row>
    <row r="1622" spans="2:3" x14ac:dyDescent="0.3">
      <c r="B1622" s="2" t="s">
        <v>146</v>
      </c>
      <c r="C1622" s="4" t="s">
        <v>1489</v>
      </c>
    </row>
    <row r="1623" spans="2:3" x14ac:dyDescent="0.3">
      <c r="B1623" s="7" t="s">
        <v>152</v>
      </c>
      <c r="C1623" s="9" t="s">
        <v>1490</v>
      </c>
    </row>
    <row r="1624" spans="2:3" x14ac:dyDescent="0.3">
      <c r="B1624" s="2" t="s">
        <v>158</v>
      </c>
      <c r="C1624" s="4" t="s">
        <v>534</v>
      </c>
    </row>
    <row r="1625" spans="2:3" x14ac:dyDescent="0.3">
      <c r="B1625" s="2" t="s">
        <v>161</v>
      </c>
      <c r="C1625" s="4" t="s">
        <v>1491</v>
      </c>
    </row>
    <row r="1626" spans="2:3" x14ac:dyDescent="0.3">
      <c r="B1626" s="7" t="s">
        <v>162</v>
      </c>
      <c r="C1626" s="9" t="s">
        <v>1492</v>
      </c>
    </row>
    <row r="1627" spans="2:3" x14ac:dyDescent="0.3">
      <c r="B1627" s="2" t="s">
        <v>163</v>
      </c>
      <c r="C1627" s="4" t="s">
        <v>1493</v>
      </c>
    </row>
    <row r="1628" spans="2:3" x14ac:dyDescent="0.3">
      <c r="B1628" s="2" t="s">
        <v>164</v>
      </c>
      <c r="C1628" s="4" t="s">
        <v>1494</v>
      </c>
    </row>
    <row r="1629" spans="2:3" x14ac:dyDescent="0.3">
      <c r="B1629" s="2" t="s">
        <v>165</v>
      </c>
      <c r="C1629" s="4" t="s">
        <v>1495</v>
      </c>
    </row>
    <row r="1630" spans="2:3" x14ac:dyDescent="0.3">
      <c r="B1630" s="7" t="s">
        <v>170</v>
      </c>
      <c r="C1630" s="9" t="s">
        <v>1496</v>
      </c>
    </row>
    <row r="1631" spans="2:3" x14ac:dyDescent="0.3">
      <c r="B1631" s="2" t="s">
        <v>171</v>
      </c>
      <c r="C1631" s="4" t="s">
        <v>1496</v>
      </c>
    </row>
    <row r="1632" spans="2:3" x14ac:dyDescent="0.3">
      <c r="B1632" s="7" t="s">
        <v>172</v>
      </c>
      <c r="C1632" s="9" t="s">
        <v>1497</v>
      </c>
    </row>
    <row r="1633" spans="2:3" x14ac:dyDescent="0.3">
      <c r="B1633" s="2" t="s">
        <v>174</v>
      </c>
      <c r="C1633" s="4" t="s">
        <v>1498</v>
      </c>
    </row>
    <row r="1634" spans="2:3" x14ac:dyDescent="0.3">
      <c r="B1634" s="2" t="s">
        <v>176</v>
      </c>
      <c r="C1634" s="4">
        <v>240</v>
      </c>
    </row>
    <row r="1635" spans="2:3" x14ac:dyDescent="0.3">
      <c r="B1635" s="7" t="s">
        <v>178</v>
      </c>
      <c r="C1635" s="9" t="s">
        <v>1499</v>
      </c>
    </row>
    <row r="1636" spans="2:3" x14ac:dyDescent="0.3">
      <c r="B1636" s="2" t="s">
        <v>179</v>
      </c>
      <c r="C1636" s="4" t="s">
        <v>1500</v>
      </c>
    </row>
    <row r="1637" spans="2:3" x14ac:dyDescent="0.3">
      <c r="B1637" s="2" t="s">
        <v>180</v>
      </c>
      <c r="C1637" s="4" t="s">
        <v>1501</v>
      </c>
    </row>
    <row r="1638" spans="2:3" x14ac:dyDescent="0.3">
      <c r="B1638" s="2" t="s">
        <v>182</v>
      </c>
      <c r="C1638" s="4" t="s">
        <v>1502</v>
      </c>
    </row>
    <row r="1639" spans="2:3" x14ac:dyDescent="0.3">
      <c r="B1639" s="2" t="s">
        <v>184</v>
      </c>
      <c r="C1639" s="4" t="s">
        <v>1503</v>
      </c>
    </row>
    <row r="1640" spans="2:3" x14ac:dyDescent="0.3">
      <c r="B1640" s="2" t="s">
        <v>185</v>
      </c>
      <c r="C1640" s="4" t="s">
        <v>1504</v>
      </c>
    </row>
    <row r="1641" spans="2:3" x14ac:dyDescent="0.3">
      <c r="B1641" s="2" t="s">
        <v>186</v>
      </c>
      <c r="C1641" s="4" t="s">
        <v>1505</v>
      </c>
    </row>
    <row r="1642" spans="2:3" x14ac:dyDescent="0.3">
      <c r="B1642" s="6" t="s">
        <v>187</v>
      </c>
      <c r="C1642" s="8" t="s">
        <v>1506</v>
      </c>
    </row>
    <row r="1643" spans="2:3" x14ac:dyDescent="0.3">
      <c r="B1643" s="7" t="s">
        <v>188</v>
      </c>
      <c r="C1643" s="9" t="s">
        <v>1507</v>
      </c>
    </row>
    <row r="1644" spans="2:3" x14ac:dyDescent="0.3">
      <c r="B1644" s="2" t="s">
        <v>189</v>
      </c>
      <c r="C1644" s="4" t="s">
        <v>1508</v>
      </c>
    </row>
    <row r="1645" spans="2:3" x14ac:dyDescent="0.3">
      <c r="B1645" s="2" t="s">
        <v>191</v>
      </c>
      <c r="C1645" s="4" t="s">
        <v>577</v>
      </c>
    </row>
    <row r="1646" spans="2:3" x14ac:dyDescent="0.3">
      <c r="B1646" s="2" t="s">
        <v>192</v>
      </c>
      <c r="C1646" s="4" t="s">
        <v>1509</v>
      </c>
    </row>
    <row r="1647" spans="2:3" x14ac:dyDescent="0.3">
      <c r="B1647" s="2" t="s">
        <v>193</v>
      </c>
      <c r="C1647" s="4" t="s">
        <v>635</v>
      </c>
    </row>
    <row r="1648" spans="2:3" x14ac:dyDescent="0.3">
      <c r="B1648" s="2" t="s">
        <v>195</v>
      </c>
      <c r="C1648" s="4" t="s">
        <v>1510</v>
      </c>
    </row>
    <row r="1649" spans="2:3" x14ac:dyDescent="0.3">
      <c r="B1649" s="2" t="s">
        <v>196</v>
      </c>
      <c r="C1649" s="4" t="s">
        <v>1311</v>
      </c>
    </row>
    <row r="1650" spans="2:3" x14ac:dyDescent="0.3">
      <c r="B1650" s="7" t="s">
        <v>197</v>
      </c>
      <c r="C1650" s="9" t="s">
        <v>1511</v>
      </c>
    </row>
    <row r="1651" spans="2:3" x14ac:dyDescent="0.3">
      <c r="B1651" s="2" t="s">
        <v>204</v>
      </c>
      <c r="C1651" s="4" t="s">
        <v>1511</v>
      </c>
    </row>
    <row r="1652" spans="2:3" x14ac:dyDescent="0.3">
      <c r="B1652" s="7" t="s">
        <v>206</v>
      </c>
      <c r="C1652" s="9" t="s">
        <v>1512</v>
      </c>
    </row>
    <row r="1653" spans="2:3" x14ac:dyDescent="0.3">
      <c r="B1653" s="2" t="s">
        <v>207</v>
      </c>
      <c r="C1653" s="4" t="s">
        <v>1513</v>
      </c>
    </row>
    <row r="1654" spans="2:3" x14ac:dyDescent="0.3">
      <c r="B1654" s="2" t="s">
        <v>212</v>
      </c>
      <c r="C1654" s="4" t="s">
        <v>1514</v>
      </c>
    </row>
    <row r="1655" spans="2:3" x14ac:dyDescent="0.3">
      <c r="B1655" s="2" t="s">
        <v>214</v>
      </c>
      <c r="C1655" s="4" t="s">
        <v>405</v>
      </c>
    </row>
    <row r="1656" spans="2:3" x14ac:dyDescent="0.3">
      <c r="B1656" s="7" t="s">
        <v>216</v>
      </c>
      <c r="C1656" s="9" t="s">
        <v>1515</v>
      </c>
    </row>
    <row r="1657" spans="2:3" x14ac:dyDescent="0.3">
      <c r="B1657" s="2" t="s">
        <v>220</v>
      </c>
      <c r="C1657" s="4" t="s">
        <v>1516</v>
      </c>
    </row>
    <row r="1658" spans="2:3" x14ac:dyDescent="0.3">
      <c r="B1658" s="2" t="s">
        <v>222</v>
      </c>
      <c r="C1658" s="4" t="s">
        <v>1517</v>
      </c>
    </row>
    <row r="1659" spans="2:3" x14ac:dyDescent="0.3">
      <c r="B1659" s="7" t="s">
        <v>224</v>
      </c>
      <c r="C1659" s="9" t="s">
        <v>1518</v>
      </c>
    </row>
    <row r="1660" spans="2:3" x14ac:dyDescent="0.3">
      <c r="B1660" s="2" t="s">
        <v>225</v>
      </c>
      <c r="C1660" s="4" t="s">
        <v>496</v>
      </c>
    </row>
    <row r="1661" spans="2:3" x14ac:dyDescent="0.3">
      <c r="B1661" s="2" t="s">
        <v>229</v>
      </c>
      <c r="C1661" s="4" t="s">
        <v>1519</v>
      </c>
    </row>
    <row r="1662" spans="2:3" x14ac:dyDescent="0.3">
      <c r="B1662" s="2" t="s">
        <v>230</v>
      </c>
      <c r="C1662" s="4" t="s">
        <v>1520</v>
      </c>
    </row>
    <row r="1663" spans="2:3" x14ac:dyDescent="0.3">
      <c r="B1663" s="2" t="s">
        <v>231</v>
      </c>
      <c r="C1663" s="4" t="s">
        <v>1521</v>
      </c>
    </row>
    <row r="1664" spans="2:3" x14ac:dyDescent="0.3">
      <c r="B1664" s="2" t="s">
        <v>232</v>
      </c>
      <c r="C1664" s="4" t="s">
        <v>483</v>
      </c>
    </row>
    <row r="1665" spans="2:3" x14ac:dyDescent="0.3">
      <c r="B1665" s="7" t="s">
        <v>239</v>
      </c>
      <c r="C1665" s="9" t="s">
        <v>955</v>
      </c>
    </row>
    <row r="1666" spans="2:3" x14ac:dyDescent="0.3">
      <c r="B1666" s="2" t="s">
        <v>240</v>
      </c>
      <c r="C1666" s="4" t="s">
        <v>357</v>
      </c>
    </row>
    <row r="1667" spans="2:3" x14ac:dyDescent="0.3">
      <c r="B1667" s="2" t="s">
        <v>242</v>
      </c>
      <c r="C1667" s="4" t="s">
        <v>1522</v>
      </c>
    </row>
    <row r="1668" spans="2:3" x14ac:dyDescent="0.3">
      <c r="B1668" s="7" t="s">
        <v>252</v>
      </c>
      <c r="C1668" s="9" t="s">
        <v>1523</v>
      </c>
    </row>
    <row r="1669" spans="2:3" x14ac:dyDescent="0.3">
      <c r="B1669" s="2" t="s">
        <v>258</v>
      </c>
      <c r="C1669" s="4" t="s">
        <v>1523</v>
      </c>
    </row>
    <row r="1670" spans="2:3" x14ac:dyDescent="0.3">
      <c r="B1670" s="6" t="s">
        <v>276</v>
      </c>
      <c r="C1670" s="8" t="s">
        <v>1524</v>
      </c>
    </row>
    <row r="1671" spans="2:3" x14ac:dyDescent="0.3">
      <c r="B1671" s="7" t="s">
        <v>277</v>
      </c>
      <c r="C1671" s="9" t="s">
        <v>1525</v>
      </c>
    </row>
    <row r="1672" spans="2:3" x14ac:dyDescent="0.3">
      <c r="B1672" s="2" t="s">
        <v>281</v>
      </c>
      <c r="C1672" s="4" t="s">
        <v>1525</v>
      </c>
    </row>
    <row r="1673" spans="2:3" x14ac:dyDescent="0.3">
      <c r="B1673" s="7" t="s">
        <v>294</v>
      </c>
      <c r="C1673" s="9" t="s">
        <v>1526</v>
      </c>
    </row>
    <row r="1674" spans="2:3" x14ac:dyDescent="0.3">
      <c r="B1674" s="2" t="s">
        <v>298</v>
      </c>
      <c r="C1674" s="4" t="s">
        <v>1526</v>
      </c>
    </row>
    <row r="1675" spans="2:3" x14ac:dyDescent="0.3">
      <c r="B1675" s="3" t="s">
        <v>52</v>
      </c>
      <c r="C1675" s="5" t="s">
        <v>75</v>
      </c>
    </row>
    <row r="1676" spans="2:3" x14ac:dyDescent="0.3">
      <c r="B1676" s="2" t="s">
        <v>517</v>
      </c>
      <c r="C1676" s="4" t="s">
        <v>517</v>
      </c>
    </row>
    <row r="1677" spans="2:3" x14ac:dyDescent="0.3">
      <c r="B1677" s="2" t="s">
        <v>517</v>
      </c>
      <c r="C1677" s="4" t="s">
        <v>517</v>
      </c>
    </row>
    <row r="1678" spans="2:3" x14ac:dyDescent="0.3">
      <c r="B1678" s="2" t="s">
        <v>517</v>
      </c>
      <c r="C1678" s="4" t="s">
        <v>517</v>
      </c>
    </row>
    <row r="1679" spans="2:3" x14ac:dyDescent="0.3">
      <c r="B1679" s="3" t="s">
        <v>23</v>
      </c>
      <c r="C1679" s="5" t="s">
        <v>53</v>
      </c>
    </row>
    <row r="1680" spans="2:3" x14ac:dyDescent="0.3">
      <c r="B1680" s="6" t="s">
        <v>106</v>
      </c>
      <c r="C1680" s="8" t="s">
        <v>1527</v>
      </c>
    </row>
    <row r="1681" spans="2:3" x14ac:dyDescent="0.3">
      <c r="B1681" s="7" t="s">
        <v>107</v>
      </c>
      <c r="C1681" s="9" t="s">
        <v>1528</v>
      </c>
    </row>
    <row r="1682" spans="2:3" x14ac:dyDescent="0.3">
      <c r="B1682" s="2" t="s">
        <v>108</v>
      </c>
      <c r="C1682" s="4" t="s">
        <v>1528</v>
      </c>
    </row>
    <row r="1683" spans="2:3" x14ac:dyDescent="0.3">
      <c r="B1683" s="7" t="s">
        <v>109</v>
      </c>
      <c r="C1683" s="9" t="s">
        <v>1529</v>
      </c>
    </row>
    <row r="1684" spans="2:3" x14ac:dyDescent="0.3">
      <c r="B1684" s="2" t="s">
        <v>110</v>
      </c>
      <c r="C1684" s="4" t="s">
        <v>1529</v>
      </c>
    </row>
    <row r="1685" spans="2:3" x14ac:dyDescent="0.3">
      <c r="B1685" s="7" t="s">
        <v>112</v>
      </c>
      <c r="C1685" s="9" t="s">
        <v>1530</v>
      </c>
    </row>
    <row r="1686" spans="2:3" x14ac:dyDescent="0.3">
      <c r="B1686" s="2" t="s">
        <v>113</v>
      </c>
      <c r="C1686" s="4" t="s">
        <v>1531</v>
      </c>
    </row>
    <row r="1687" spans="2:3" x14ac:dyDescent="0.3">
      <c r="B1687" s="2" t="s">
        <v>114</v>
      </c>
      <c r="C1687" s="4" t="s">
        <v>1532</v>
      </c>
    </row>
    <row r="1688" spans="2:3" x14ac:dyDescent="0.3">
      <c r="B1688" s="2" t="s">
        <v>115</v>
      </c>
      <c r="C1688" s="4" t="s">
        <v>1533</v>
      </c>
    </row>
    <row r="1689" spans="2:3" x14ac:dyDescent="0.3">
      <c r="B1689" s="7" t="s">
        <v>117</v>
      </c>
      <c r="C1689" s="9" t="s">
        <v>1534</v>
      </c>
    </row>
    <row r="1690" spans="2:3" x14ac:dyDescent="0.3">
      <c r="B1690" s="2" t="s">
        <v>118</v>
      </c>
      <c r="C1690" s="4" t="s">
        <v>1535</v>
      </c>
    </row>
    <row r="1691" spans="2:3" x14ac:dyDescent="0.3">
      <c r="B1691" s="2" t="s">
        <v>119</v>
      </c>
      <c r="C1691" s="4" t="s">
        <v>1536</v>
      </c>
    </row>
    <row r="1692" spans="2:3" x14ac:dyDescent="0.3">
      <c r="B1692" s="2" t="s">
        <v>120</v>
      </c>
      <c r="C1692" s="4" t="s">
        <v>1537</v>
      </c>
    </row>
    <row r="1693" spans="2:3" x14ac:dyDescent="0.3">
      <c r="B1693" s="2" t="s">
        <v>121</v>
      </c>
      <c r="C1693" s="4" t="s">
        <v>1538</v>
      </c>
    </row>
    <row r="1694" spans="2:3" x14ac:dyDescent="0.3">
      <c r="B1694" s="7" t="s">
        <v>122</v>
      </c>
      <c r="C1694" s="9" t="s">
        <v>1539</v>
      </c>
    </row>
    <row r="1695" spans="2:3" x14ac:dyDescent="0.3">
      <c r="B1695" s="2" t="s">
        <v>124</v>
      </c>
      <c r="C1695" s="4" t="s">
        <v>1540</v>
      </c>
    </row>
    <row r="1696" spans="2:3" x14ac:dyDescent="0.3">
      <c r="B1696" s="2" t="s">
        <v>125</v>
      </c>
      <c r="C1696" s="4" t="s">
        <v>1541</v>
      </c>
    </row>
    <row r="1697" spans="2:3" x14ac:dyDescent="0.3">
      <c r="B1697" s="2" t="s">
        <v>126</v>
      </c>
      <c r="C1697" s="4" t="s">
        <v>1542</v>
      </c>
    </row>
    <row r="1698" spans="2:3" x14ac:dyDescent="0.3">
      <c r="B1698" s="2" t="s">
        <v>127</v>
      </c>
      <c r="C1698" s="4" t="s">
        <v>751</v>
      </c>
    </row>
    <row r="1699" spans="2:3" x14ac:dyDescent="0.3">
      <c r="B1699" s="2" t="s">
        <v>128</v>
      </c>
      <c r="C1699" s="4" t="s">
        <v>1543</v>
      </c>
    </row>
    <row r="1700" spans="2:3" x14ac:dyDescent="0.3">
      <c r="B1700" s="7" t="s">
        <v>129</v>
      </c>
      <c r="C1700" s="9" t="s">
        <v>1544</v>
      </c>
    </row>
    <row r="1701" spans="2:3" x14ac:dyDescent="0.3">
      <c r="B1701" s="2" t="s">
        <v>130</v>
      </c>
      <c r="C1701" s="4" t="s">
        <v>1544</v>
      </c>
    </row>
    <row r="1702" spans="2:3" x14ac:dyDescent="0.3">
      <c r="B1702" s="7" t="s">
        <v>131</v>
      </c>
      <c r="C1702" s="9" t="s">
        <v>1545</v>
      </c>
    </row>
    <row r="1703" spans="2:3" x14ac:dyDescent="0.3">
      <c r="B1703" s="2" t="s">
        <v>132</v>
      </c>
      <c r="C1703" s="4" t="s">
        <v>1545</v>
      </c>
    </row>
    <row r="1704" spans="2:3" x14ac:dyDescent="0.3">
      <c r="B1704" s="6" t="s">
        <v>133</v>
      </c>
      <c r="C1704" s="8" t="s">
        <v>1546</v>
      </c>
    </row>
    <row r="1705" spans="2:3" x14ac:dyDescent="0.3">
      <c r="B1705" s="7" t="s">
        <v>134</v>
      </c>
      <c r="C1705" s="9" t="s">
        <v>1547</v>
      </c>
    </row>
    <row r="1706" spans="2:3" x14ac:dyDescent="0.3">
      <c r="B1706" s="2" t="s">
        <v>135</v>
      </c>
      <c r="C1706" s="4" t="s">
        <v>1548</v>
      </c>
    </row>
    <row r="1707" spans="2:3" x14ac:dyDescent="0.3">
      <c r="B1707" s="2" t="s">
        <v>138</v>
      </c>
      <c r="C1707" s="4" t="s">
        <v>761</v>
      </c>
    </row>
    <row r="1708" spans="2:3" x14ac:dyDescent="0.3">
      <c r="B1708" s="2" t="s">
        <v>139</v>
      </c>
      <c r="C1708" s="4" t="s">
        <v>531</v>
      </c>
    </row>
    <row r="1709" spans="2:3" x14ac:dyDescent="0.3">
      <c r="B1709" s="2" t="s">
        <v>140</v>
      </c>
      <c r="C1709" s="4" t="s">
        <v>1002</v>
      </c>
    </row>
    <row r="1710" spans="2:3" x14ac:dyDescent="0.3">
      <c r="B1710" s="7" t="s">
        <v>143</v>
      </c>
      <c r="C1710" s="9" t="s">
        <v>1549</v>
      </c>
    </row>
    <row r="1711" spans="2:3" x14ac:dyDescent="0.3">
      <c r="B1711" s="2" t="s">
        <v>144</v>
      </c>
      <c r="C1711" s="4" t="s">
        <v>1550</v>
      </c>
    </row>
    <row r="1712" spans="2:3" x14ac:dyDescent="0.3">
      <c r="B1712" s="2" t="s">
        <v>146</v>
      </c>
      <c r="C1712" s="4" t="s">
        <v>530</v>
      </c>
    </row>
    <row r="1713" spans="2:3" x14ac:dyDescent="0.3">
      <c r="B1713" s="7" t="s">
        <v>152</v>
      </c>
      <c r="C1713" s="9" t="s">
        <v>1551</v>
      </c>
    </row>
    <row r="1714" spans="2:3" x14ac:dyDescent="0.3">
      <c r="B1714" s="2" t="s">
        <v>153</v>
      </c>
      <c r="C1714" s="4" t="s">
        <v>357</v>
      </c>
    </row>
    <row r="1715" spans="2:3" x14ac:dyDescent="0.3">
      <c r="B1715" s="2" t="s">
        <v>154</v>
      </c>
      <c r="C1715" s="4" t="s">
        <v>630</v>
      </c>
    </row>
    <row r="1716" spans="2:3" x14ac:dyDescent="0.3">
      <c r="B1716" s="2" t="s">
        <v>155</v>
      </c>
      <c r="C1716" s="4" t="s">
        <v>630</v>
      </c>
    </row>
    <row r="1717" spans="2:3" x14ac:dyDescent="0.3">
      <c r="B1717" s="2" t="s">
        <v>156</v>
      </c>
      <c r="C1717" s="4" t="s">
        <v>534</v>
      </c>
    </row>
    <row r="1718" spans="2:3" x14ac:dyDescent="0.3">
      <c r="B1718" s="2" t="s">
        <v>157</v>
      </c>
      <c r="C1718" s="4" t="s">
        <v>534</v>
      </c>
    </row>
    <row r="1719" spans="2:3" x14ac:dyDescent="0.3">
      <c r="B1719" s="2" t="s">
        <v>158</v>
      </c>
      <c r="C1719" s="4" t="s">
        <v>1552</v>
      </c>
    </row>
    <row r="1720" spans="2:3" x14ac:dyDescent="0.3">
      <c r="B1720" s="2" t="s">
        <v>159</v>
      </c>
      <c r="C1720" s="4" t="s">
        <v>457</v>
      </c>
    </row>
    <row r="1721" spans="2:3" x14ac:dyDescent="0.3">
      <c r="B1721" s="2" t="s">
        <v>160</v>
      </c>
      <c r="C1721" s="4" t="s">
        <v>1096</v>
      </c>
    </row>
    <row r="1722" spans="2:3" x14ac:dyDescent="0.3">
      <c r="B1722" s="2" t="s">
        <v>161</v>
      </c>
      <c r="C1722" s="4" t="s">
        <v>578</v>
      </c>
    </row>
    <row r="1723" spans="2:3" x14ac:dyDescent="0.3">
      <c r="B1723" s="7" t="s">
        <v>162</v>
      </c>
      <c r="C1723" s="9" t="s">
        <v>1553</v>
      </c>
    </row>
    <row r="1724" spans="2:3" x14ac:dyDescent="0.3">
      <c r="B1724" s="2" t="s">
        <v>165</v>
      </c>
      <c r="C1724" s="4" t="s">
        <v>457</v>
      </c>
    </row>
    <row r="1725" spans="2:3" x14ac:dyDescent="0.3">
      <c r="B1725" s="2" t="s">
        <v>166</v>
      </c>
      <c r="C1725" s="4" t="s">
        <v>531</v>
      </c>
    </row>
    <row r="1726" spans="2:3" x14ac:dyDescent="0.3">
      <c r="B1726" s="7" t="s">
        <v>170</v>
      </c>
      <c r="C1726" s="9" t="s">
        <v>1554</v>
      </c>
    </row>
    <row r="1727" spans="2:3" x14ac:dyDescent="0.3">
      <c r="B1727" s="2" t="s">
        <v>171</v>
      </c>
      <c r="C1727" s="4" t="s">
        <v>1554</v>
      </c>
    </row>
    <row r="1728" spans="2:3" x14ac:dyDescent="0.3">
      <c r="B1728" s="7" t="s">
        <v>172</v>
      </c>
      <c r="C1728" s="9" t="s">
        <v>1555</v>
      </c>
    </row>
    <row r="1729" spans="2:3" x14ac:dyDescent="0.3">
      <c r="B1729" s="2" t="s">
        <v>173</v>
      </c>
      <c r="C1729" s="4" t="s">
        <v>1556</v>
      </c>
    </row>
    <row r="1730" spans="2:3" x14ac:dyDescent="0.3">
      <c r="B1730" s="2" t="s">
        <v>174</v>
      </c>
      <c r="C1730" s="4" t="s">
        <v>984</v>
      </c>
    </row>
    <row r="1731" spans="2:3" x14ac:dyDescent="0.3">
      <c r="B1731" s="7" t="s">
        <v>178</v>
      </c>
      <c r="C1731" s="9" t="s">
        <v>1557</v>
      </c>
    </row>
    <row r="1732" spans="2:3" x14ac:dyDescent="0.3">
      <c r="B1732" s="2" t="s">
        <v>179</v>
      </c>
      <c r="C1732" s="4" t="s">
        <v>496</v>
      </c>
    </row>
    <row r="1733" spans="2:3" x14ac:dyDescent="0.3">
      <c r="B1733" s="2" t="s">
        <v>180</v>
      </c>
      <c r="C1733" s="4" t="s">
        <v>496</v>
      </c>
    </row>
    <row r="1734" spans="2:3" x14ac:dyDescent="0.3">
      <c r="B1734" s="2" t="s">
        <v>182</v>
      </c>
      <c r="C1734" s="4" t="s">
        <v>461</v>
      </c>
    </row>
    <row r="1735" spans="2:3" x14ac:dyDescent="0.3">
      <c r="B1735" s="2" t="s">
        <v>184</v>
      </c>
      <c r="C1735" s="4" t="s">
        <v>461</v>
      </c>
    </row>
    <row r="1736" spans="2:3" x14ac:dyDescent="0.3">
      <c r="B1736" s="2" t="s">
        <v>185</v>
      </c>
      <c r="C1736" s="4" t="s">
        <v>496</v>
      </c>
    </row>
    <row r="1737" spans="2:3" x14ac:dyDescent="0.3">
      <c r="B1737" s="2" t="s">
        <v>186</v>
      </c>
      <c r="C1737" s="4" t="s">
        <v>578</v>
      </c>
    </row>
    <row r="1738" spans="2:3" x14ac:dyDescent="0.3">
      <c r="B1738" s="6" t="s">
        <v>187</v>
      </c>
      <c r="C1738" s="8" t="s">
        <v>1558</v>
      </c>
    </row>
    <row r="1739" spans="2:3" x14ac:dyDescent="0.3">
      <c r="B1739" s="7" t="s">
        <v>188</v>
      </c>
      <c r="C1739" s="9" t="s">
        <v>1559</v>
      </c>
    </row>
    <row r="1740" spans="2:3" x14ac:dyDescent="0.3">
      <c r="B1740" s="2" t="s">
        <v>189</v>
      </c>
      <c r="C1740" s="4" t="s">
        <v>1560</v>
      </c>
    </row>
    <row r="1741" spans="2:3" x14ac:dyDescent="0.3">
      <c r="B1741" s="2" t="s">
        <v>191</v>
      </c>
      <c r="C1741" s="4" t="s">
        <v>420</v>
      </c>
    </row>
    <row r="1742" spans="2:3" x14ac:dyDescent="0.3">
      <c r="B1742" s="2" t="s">
        <v>192</v>
      </c>
      <c r="C1742" s="4" t="s">
        <v>506</v>
      </c>
    </row>
    <row r="1743" spans="2:3" x14ac:dyDescent="0.3">
      <c r="B1743" s="2" t="s">
        <v>193</v>
      </c>
      <c r="C1743" s="4" t="s">
        <v>613</v>
      </c>
    </row>
    <row r="1744" spans="2:3" x14ac:dyDescent="0.3">
      <c r="B1744" s="2" t="s">
        <v>195</v>
      </c>
      <c r="C1744" s="4" t="s">
        <v>357</v>
      </c>
    </row>
    <row r="1745" spans="2:3" x14ac:dyDescent="0.3">
      <c r="B1745" s="2" t="s">
        <v>196</v>
      </c>
      <c r="C1745" s="4" t="s">
        <v>636</v>
      </c>
    </row>
    <row r="1746" spans="2:3" x14ac:dyDescent="0.3">
      <c r="B1746" s="7" t="s">
        <v>197</v>
      </c>
      <c r="C1746" s="9" t="s">
        <v>1561</v>
      </c>
    </row>
    <row r="1747" spans="2:3" x14ac:dyDescent="0.3">
      <c r="B1747" s="2" t="s">
        <v>199</v>
      </c>
      <c r="C1747" s="4" t="s">
        <v>1562</v>
      </c>
    </row>
    <row r="1748" spans="2:3" x14ac:dyDescent="0.3">
      <c r="B1748" s="2" t="s">
        <v>200</v>
      </c>
      <c r="C1748" s="4" t="s">
        <v>811</v>
      </c>
    </row>
    <row r="1749" spans="2:3" x14ac:dyDescent="0.3">
      <c r="B1749" s="2" t="s">
        <v>202</v>
      </c>
      <c r="C1749" s="4" t="s">
        <v>613</v>
      </c>
    </row>
    <row r="1750" spans="2:3" x14ac:dyDescent="0.3">
      <c r="B1750" s="2" t="s">
        <v>203</v>
      </c>
      <c r="C1750" s="4" t="s">
        <v>1563</v>
      </c>
    </row>
    <row r="1751" spans="2:3" x14ac:dyDescent="0.3">
      <c r="B1751" s="2" t="s">
        <v>204</v>
      </c>
      <c r="C1751" s="4" t="s">
        <v>588</v>
      </c>
    </row>
    <row r="1752" spans="2:3" x14ac:dyDescent="0.3">
      <c r="B1752" s="2" t="s">
        <v>205</v>
      </c>
      <c r="C1752" s="4" t="s">
        <v>459</v>
      </c>
    </row>
    <row r="1753" spans="2:3" x14ac:dyDescent="0.3">
      <c r="B1753" s="7" t="s">
        <v>206</v>
      </c>
      <c r="C1753" s="9" t="s">
        <v>1564</v>
      </c>
    </row>
    <row r="1754" spans="2:3" x14ac:dyDescent="0.3">
      <c r="B1754" s="2" t="s">
        <v>207</v>
      </c>
      <c r="C1754" s="4" t="s">
        <v>1150</v>
      </c>
    </row>
    <row r="1755" spans="2:3" x14ac:dyDescent="0.3">
      <c r="B1755" s="2" t="s">
        <v>208</v>
      </c>
      <c r="C1755" s="4" t="s">
        <v>751</v>
      </c>
    </row>
    <row r="1756" spans="2:3" x14ac:dyDescent="0.3">
      <c r="B1756" s="2" t="s">
        <v>209</v>
      </c>
      <c r="C1756" s="4" t="s">
        <v>1565</v>
      </c>
    </row>
    <row r="1757" spans="2:3" x14ac:dyDescent="0.3">
      <c r="B1757" s="2" t="s">
        <v>210</v>
      </c>
      <c r="C1757" s="4" t="s">
        <v>1096</v>
      </c>
    </row>
    <row r="1758" spans="2:3" x14ac:dyDescent="0.3">
      <c r="B1758" s="2" t="s">
        <v>211</v>
      </c>
      <c r="C1758" s="4" t="s">
        <v>751</v>
      </c>
    </row>
    <row r="1759" spans="2:3" x14ac:dyDescent="0.3">
      <c r="B1759" s="2" t="s">
        <v>212</v>
      </c>
      <c r="C1759" s="4" t="s">
        <v>1566</v>
      </c>
    </row>
    <row r="1760" spans="2:3" x14ac:dyDescent="0.3">
      <c r="B1760" s="2" t="s">
        <v>214</v>
      </c>
      <c r="C1760" s="4" t="s">
        <v>496</v>
      </c>
    </row>
    <row r="1761" spans="2:3" x14ac:dyDescent="0.3">
      <c r="B1761" s="2" t="s">
        <v>215</v>
      </c>
      <c r="C1761" s="4" t="s">
        <v>699</v>
      </c>
    </row>
    <row r="1762" spans="2:3" x14ac:dyDescent="0.3">
      <c r="B1762" s="7" t="s">
        <v>216</v>
      </c>
      <c r="C1762" s="9" t="s">
        <v>1567</v>
      </c>
    </row>
    <row r="1763" spans="2:3" x14ac:dyDescent="0.3">
      <c r="B1763" s="2" t="s">
        <v>217</v>
      </c>
      <c r="C1763" s="4" t="s">
        <v>496</v>
      </c>
    </row>
    <row r="1764" spans="2:3" x14ac:dyDescent="0.3">
      <c r="B1764" s="2" t="s">
        <v>220</v>
      </c>
      <c r="C1764" s="4" t="s">
        <v>1568</v>
      </c>
    </row>
    <row r="1765" spans="2:3" x14ac:dyDescent="0.3">
      <c r="B1765" s="2" t="s">
        <v>221</v>
      </c>
      <c r="C1765" s="4" t="s">
        <v>457</v>
      </c>
    </row>
    <row r="1766" spans="2:3" x14ac:dyDescent="0.3">
      <c r="B1766" s="2" t="s">
        <v>222</v>
      </c>
      <c r="C1766" s="4" t="s">
        <v>457</v>
      </c>
    </row>
    <row r="1767" spans="2:3" x14ac:dyDescent="0.3">
      <c r="B1767" s="2" t="s">
        <v>223</v>
      </c>
      <c r="C1767" s="4" t="s">
        <v>578</v>
      </c>
    </row>
    <row r="1768" spans="2:3" x14ac:dyDescent="0.3">
      <c r="B1768" s="7" t="s">
        <v>224</v>
      </c>
      <c r="C1768" s="9" t="s">
        <v>1569</v>
      </c>
    </row>
    <row r="1769" spans="2:3" x14ac:dyDescent="0.3">
      <c r="B1769" s="2" t="s">
        <v>225</v>
      </c>
      <c r="C1769" s="4" t="s">
        <v>1570</v>
      </c>
    </row>
    <row r="1770" spans="2:3" ht="26.4" x14ac:dyDescent="0.3">
      <c r="B1770" s="2" t="s">
        <v>226</v>
      </c>
      <c r="C1770" s="4" t="s">
        <v>613</v>
      </c>
    </row>
    <row r="1771" spans="2:3" x14ac:dyDescent="0.3">
      <c r="B1771" s="2" t="s">
        <v>227</v>
      </c>
      <c r="C1771" s="4" t="s">
        <v>459</v>
      </c>
    </row>
    <row r="1772" spans="2:3" x14ac:dyDescent="0.3">
      <c r="B1772" s="2" t="s">
        <v>229</v>
      </c>
      <c r="C1772" s="4" t="s">
        <v>1571</v>
      </c>
    </row>
    <row r="1773" spans="2:3" x14ac:dyDescent="0.3">
      <c r="B1773" s="2" t="s">
        <v>230</v>
      </c>
      <c r="C1773" s="4" t="s">
        <v>754</v>
      </c>
    </row>
    <row r="1774" spans="2:3" x14ac:dyDescent="0.3">
      <c r="B1774" s="2" t="s">
        <v>231</v>
      </c>
      <c r="C1774" s="4" t="s">
        <v>496</v>
      </c>
    </row>
    <row r="1775" spans="2:3" x14ac:dyDescent="0.3">
      <c r="B1775" s="2" t="s">
        <v>232</v>
      </c>
      <c r="C1775" s="4" t="s">
        <v>461</v>
      </c>
    </row>
    <row r="1776" spans="2:3" x14ac:dyDescent="0.3">
      <c r="B1776" s="7" t="s">
        <v>239</v>
      </c>
      <c r="C1776" s="9" t="s">
        <v>468</v>
      </c>
    </row>
    <row r="1777" spans="2:3" x14ac:dyDescent="0.3">
      <c r="B1777" s="2" t="s">
        <v>240</v>
      </c>
      <c r="C1777" s="4" t="s">
        <v>461</v>
      </c>
    </row>
    <row r="1778" spans="2:3" x14ac:dyDescent="0.3">
      <c r="B1778" s="2" t="s">
        <v>242</v>
      </c>
      <c r="C1778" s="4" t="s">
        <v>505</v>
      </c>
    </row>
    <row r="1779" spans="2:3" x14ac:dyDescent="0.3">
      <c r="B1779" s="2" t="s">
        <v>243</v>
      </c>
      <c r="C1779" s="4" t="s">
        <v>935</v>
      </c>
    </row>
    <row r="1780" spans="2:3" x14ac:dyDescent="0.3">
      <c r="B1780" s="2" t="s">
        <v>245</v>
      </c>
      <c r="C1780" s="4" t="s">
        <v>935</v>
      </c>
    </row>
    <row r="1781" spans="2:3" x14ac:dyDescent="0.3">
      <c r="B1781" s="7" t="s">
        <v>246</v>
      </c>
      <c r="C1781" s="9" t="s">
        <v>1104</v>
      </c>
    </row>
    <row r="1782" spans="2:3" x14ac:dyDescent="0.3">
      <c r="B1782" s="2" t="s">
        <v>247</v>
      </c>
      <c r="C1782" s="4" t="s">
        <v>578</v>
      </c>
    </row>
    <row r="1783" spans="2:3" x14ac:dyDescent="0.3">
      <c r="B1783" s="2" t="s">
        <v>248</v>
      </c>
      <c r="C1783" s="4" t="s">
        <v>613</v>
      </c>
    </row>
    <row r="1784" spans="2:3" x14ac:dyDescent="0.3">
      <c r="B1784" s="2" t="s">
        <v>249</v>
      </c>
      <c r="C1784" s="4" t="s">
        <v>461</v>
      </c>
    </row>
    <row r="1785" spans="2:3" x14ac:dyDescent="0.3">
      <c r="B1785" s="2" t="s">
        <v>250</v>
      </c>
      <c r="C1785" s="4" t="s">
        <v>357</v>
      </c>
    </row>
    <row r="1786" spans="2:3" x14ac:dyDescent="0.3">
      <c r="B1786" s="2" t="s">
        <v>251</v>
      </c>
      <c r="C1786" s="4" t="s">
        <v>457</v>
      </c>
    </row>
    <row r="1787" spans="2:3" x14ac:dyDescent="0.3">
      <c r="B1787" s="7" t="s">
        <v>252</v>
      </c>
      <c r="C1787" s="9" t="s">
        <v>1572</v>
      </c>
    </row>
    <row r="1788" spans="2:3" x14ac:dyDescent="0.3">
      <c r="B1788" s="2" t="s">
        <v>254</v>
      </c>
      <c r="C1788" s="4" t="s">
        <v>506</v>
      </c>
    </row>
    <row r="1789" spans="2:3" x14ac:dyDescent="0.3">
      <c r="B1789" s="2" t="s">
        <v>255</v>
      </c>
      <c r="C1789" s="4" t="s">
        <v>461</v>
      </c>
    </row>
    <row r="1790" spans="2:3" x14ac:dyDescent="0.3">
      <c r="B1790" s="2" t="s">
        <v>256</v>
      </c>
      <c r="C1790" s="4" t="s">
        <v>470</v>
      </c>
    </row>
    <row r="1791" spans="2:3" x14ac:dyDescent="0.3">
      <c r="B1791" s="2" t="s">
        <v>258</v>
      </c>
      <c r="C1791" s="4" t="s">
        <v>1573</v>
      </c>
    </row>
    <row r="1792" spans="2:3" x14ac:dyDescent="0.3">
      <c r="B1792" s="2" t="s">
        <v>259</v>
      </c>
      <c r="C1792" s="4" t="s">
        <v>1153</v>
      </c>
    </row>
    <row r="1793" spans="2:3" x14ac:dyDescent="0.3">
      <c r="B1793" s="6" t="s">
        <v>276</v>
      </c>
      <c r="C1793" s="8" t="s">
        <v>1574</v>
      </c>
    </row>
    <row r="1794" spans="2:3" x14ac:dyDescent="0.3">
      <c r="B1794" s="7" t="s">
        <v>277</v>
      </c>
      <c r="C1794" s="9" t="s">
        <v>1575</v>
      </c>
    </row>
    <row r="1795" spans="2:3" x14ac:dyDescent="0.3">
      <c r="B1795" s="2" t="s">
        <v>278</v>
      </c>
      <c r="C1795" s="4" t="s">
        <v>506</v>
      </c>
    </row>
    <row r="1796" spans="2:3" x14ac:dyDescent="0.3">
      <c r="B1796" s="2" t="s">
        <v>281</v>
      </c>
      <c r="C1796" s="4" t="s">
        <v>1571</v>
      </c>
    </row>
    <row r="1797" spans="2:3" x14ac:dyDescent="0.3">
      <c r="B1797" s="2" t="s">
        <v>282</v>
      </c>
      <c r="C1797" s="4" t="s">
        <v>578</v>
      </c>
    </row>
    <row r="1798" spans="2:3" x14ac:dyDescent="0.3">
      <c r="B1798" s="7" t="s">
        <v>283</v>
      </c>
      <c r="C1798" s="9" t="s">
        <v>930</v>
      </c>
    </row>
    <row r="1799" spans="2:3" x14ac:dyDescent="0.3">
      <c r="B1799" s="2" t="s">
        <v>286</v>
      </c>
      <c r="C1799" s="4" t="s">
        <v>930</v>
      </c>
    </row>
    <row r="1800" spans="2:3" x14ac:dyDescent="0.3">
      <c r="B1800" s="7" t="s">
        <v>291</v>
      </c>
      <c r="C1800" s="9" t="s">
        <v>750</v>
      </c>
    </row>
    <row r="1801" spans="2:3" x14ac:dyDescent="0.3">
      <c r="B1801" s="2" t="s">
        <v>292</v>
      </c>
      <c r="C1801" s="4" t="s">
        <v>468</v>
      </c>
    </row>
    <row r="1802" spans="2:3" x14ac:dyDescent="0.3">
      <c r="B1802" s="2" t="s">
        <v>293</v>
      </c>
      <c r="C1802" s="4" t="s">
        <v>496</v>
      </c>
    </row>
    <row r="1803" spans="2:3" x14ac:dyDescent="0.3">
      <c r="B1803" s="7" t="s">
        <v>294</v>
      </c>
      <c r="C1803" s="9" t="s">
        <v>1576</v>
      </c>
    </row>
    <row r="1804" spans="2:3" x14ac:dyDescent="0.3">
      <c r="B1804" s="2" t="s">
        <v>297</v>
      </c>
      <c r="C1804" s="4" t="s">
        <v>763</v>
      </c>
    </row>
    <row r="1805" spans="2:3" x14ac:dyDescent="0.3">
      <c r="B1805" s="2" t="s">
        <v>298</v>
      </c>
      <c r="C1805" s="4" t="s">
        <v>613</v>
      </c>
    </row>
    <row r="1806" spans="2:3" x14ac:dyDescent="0.3">
      <c r="B1806" s="2" t="s">
        <v>299</v>
      </c>
      <c r="C1806" s="4" t="s">
        <v>496</v>
      </c>
    </row>
    <row r="1807" spans="2:3" x14ac:dyDescent="0.3">
      <c r="B1807" s="2" t="s">
        <v>300</v>
      </c>
      <c r="C1807" s="4" t="s">
        <v>1577</v>
      </c>
    </row>
    <row r="1808" spans="2:3" x14ac:dyDescent="0.3">
      <c r="B1808" s="2" t="s">
        <v>301</v>
      </c>
      <c r="C1808" s="4" t="s">
        <v>503</v>
      </c>
    </row>
    <row r="1809" spans="2:3" x14ac:dyDescent="0.3">
      <c r="B1809" s="7" t="s">
        <v>304</v>
      </c>
      <c r="C1809" s="9" t="s">
        <v>762</v>
      </c>
    </row>
    <row r="1810" spans="2:3" x14ac:dyDescent="0.3">
      <c r="B1810" s="2" t="s">
        <v>305</v>
      </c>
      <c r="C1810" s="4" t="s">
        <v>506</v>
      </c>
    </row>
    <row r="1811" spans="2:3" x14ac:dyDescent="0.3">
      <c r="B1811" s="2" t="s">
        <v>306</v>
      </c>
      <c r="C1811" s="4" t="s">
        <v>753</v>
      </c>
    </row>
    <row r="1812" spans="2:3" x14ac:dyDescent="0.3">
      <c r="B1812" s="6" t="s">
        <v>307</v>
      </c>
      <c r="C1812" s="8" t="s">
        <v>1578</v>
      </c>
    </row>
    <row r="1813" spans="2:3" x14ac:dyDescent="0.3">
      <c r="B1813" s="7" t="s">
        <v>308</v>
      </c>
      <c r="C1813" s="9" t="s">
        <v>1578</v>
      </c>
    </row>
    <row r="1814" spans="2:3" x14ac:dyDescent="0.3">
      <c r="B1814" s="2" t="s">
        <v>309</v>
      </c>
      <c r="C1814" s="4" t="s">
        <v>1578</v>
      </c>
    </row>
    <row r="1815" spans="2:3" x14ac:dyDescent="0.3">
      <c r="B1815" s="3" t="s">
        <v>52</v>
      </c>
      <c r="C1815" s="5" t="s">
        <v>76</v>
      </c>
    </row>
    <row r="1816" spans="2:3" x14ac:dyDescent="0.3">
      <c r="B1816" s="2" t="s">
        <v>517</v>
      </c>
      <c r="C1816" s="4" t="s">
        <v>517</v>
      </c>
    </row>
    <row r="1817" spans="2:3" x14ac:dyDescent="0.3">
      <c r="B1817" s="2" t="s">
        <v>517</v>
      </c>
      <c r="C1817" s="4" t="s">
        <v>517</v>
      </c>
    </row>
    <row r="1818" spans="2:3" x14ac:dyDescent="0.3">
      <c r="B1818" s="2" t="s">
        <v>517</v>
      </c>
      <c r="C1818" s="4" t="s">
        <v>517</v>
      </c>
    </row>
    <row r="1819" spans="2:3" x14ac:dyDescent="0.3">
      <c r="B1819" s="3" t="s">
        <v>24</v>
      </c>
      <c r="C1819" s="5" t="s">
        <v>53</v>
      </c>
    </row>
    <row r="1820" spans="2:3" x14ac:dyDescent="0.3">
      <c r="B1820" s="6" t="s">
        <v>106</v>
      </c>
      <c r="C1820" s="8" t="s">
        <v>1579</v>
      </c>
    </row>
    <row r="1821" spans="2:3" x14ac:dyDescent="0.3">
      <c r="B1821" s="7" t="s">
        <v>107</v>
      </c>
      <c r="C1821" s="9" t="s">
        <v>1580</v>
      </c>
    </row>
    <row r="1822" spans="2:3" x14ac:dyDescent="0.3">
      <c r="B1822" s="2" t="s">
        <v>108</v>
      </c>
      <c r="C1822" s="4" t="s">
        <v>1580</v>
      </c>
    </row>
    <row r="1823" spans="2:3" x14ac:dyDescent="0.3">
      <c r="B1823" s="7" t="s">
        <v>109</v>
      </c>
      <c r="C1823" s="9" t="s">
        <v>1581</v>
      </c>
    </row>
    <row r="1824" spans="2:3" x14ac:dyDescent="0.3">
      <c r="B1824" s="2" t="s">
        <v>110</v>
      </c>
      <c r="C1824" s="4" t="s">
        <v>1581</v>
      </c>
    </row>
    <row r="1825" spans="2:3" x14ac:dyDescent="0.3">
      <c r="B1825" s="7" t="s">
        <v>112</v>
      </c>
      <c r="C1825" s="9" t="s">
        <v>1582</v>
      </c>
    </row>
    <row r="1826" spans="2:3" x14ac:dyDescent="0.3">
      <c r="B1826" s="2" t="s">
        <v>113</v>
      </c>
      <c r="C1826" s="4" t="s">
        <v>1583</v>
      </c>
    </row>
    <row r="1827" spans="2:3" x14ac:dyDescent="0.3">
      <c r="B1827" s="2" t="s">
        <v>114</v>
      </c>
      <c r="C1827" s="4" t="s">
        <v>1584</v>
      </c>
    </row>
    <row r="1828" spans="2:3" x14ac:dyDescent="0.3">
      <c r="B1828" s="2" t="s">
        <v>116</v>
      </c>
      <c r="C1828" s="4" t="s">
        <v>1585</v>
      </c>
    </row>
    <row r="1829" spans="2:3" x14ac:dyDescent="0.3">
      <c r="B1829" s="7" t="s">
        <v>117</v>
      </c>
      <c r="C1829" s="9" t="s">
        <v>1586</v>
      </c>
    </row>
    <row r="1830" spans="2:3" x14ac:dyDescent="0.3">
      <c r="B1830" s="2" t="s">
        <v>118</v>
      </c>
      <c r="C1830" s="4" t="s">
        <v>1587</v>
      </c>
    </row>
    <row r="1831" spans="2:3" x14ac:dyDescent="0.3">
      <c r="B1831" s="2" t="s">
        <v>121</v>
      </c>
      <c r="C1831" s="4" t="s">
        <v>1588</v>
      </c>
    </row>
    <row r="1832" spans="2:3" x14ac:dyDescent="0.3">
      <c r="B1832" s="7" t="s">
        <v>122</v>
      </c>
      <c r="C1832" s="9" t="s">
        <v>1589</v>
      </c>
    </row>
    <row r="1833" spans="2:3" x14ac:dyDescent="0.3">
      <c r="B1833" s="2" t="s">
        <v>125</v>
      </c>
      <c r="C1833" s="4" t="s">
        <v>1541</v>
      </c>
    </row>
    <row r="1834" spans="2:3" x14ac:dyDescent="0.3">
      <c r="B1834" s="2" t="s">
        <v>126</v>
      </c>
      <c r="C1834" s="4" t="s">
        <v>1352</v>
      </c>
    </row>
    <row r="1835" spans="2:3" x14ac:dyDescent="0.3">
      <c r="B1835" s="7" t="s">
        <v>129</v>
      </c>
      <c r="C1835" s="9" t="s">
        <v>1590</v>
      </c>
    </row>
    <row r="1836" spans="2:3" x14ac:dyDescent="0.3">
      <c r="B1836" s="2" t="s">
        <v>130</v>
      </c>
      <c r="C1836" s="4" t="s">
        <v>1590</v>
      </c>
    </row>
    <row r="1837" spans="2:3" x14ac:dyDescent="0.3">
      <c r="B1837" s="7" t="s">
        <v>131</v>
      </c>
      <c r="C1837" s="9" t="s">
        <v>1591</v>
      </c>
    </row>
    <row r="1838" spans="2:3" x14ac:dyDescent="0.3">
      <c r="B1838" s="2" t="s">
        <v>132</v>
      </c>
      <c r="C1838" s="4" t="s">
        <v>1591</v>
      </c>
    </row>
    <row r="1839" spans="2:3" x14ac:dyDescent="0.3">
      <c r="B1839" s="6" t="s">
        <v>133</v>
      </c>
      <c r="C1839" s="8" t="s">
        <v>1592</v>
      </c>
    </row>
    <row r="1840" spans="2:3" x14ac:dyDescent="0.3">
      <c r="B1840" s="7" t="s">
        <v>134</v>
      </c>
      <c r="C1840" s="9" t="s">
        <v>1593</v>
      </c>
    </row>
    <row r="1841" spans="2:3" x14ac:dyDescent="0.3">
      <c r="B1841" s="2" t="s">
        <v>135</v>
      </c>
      <c r="C1841" s="4" t="s">
        <v>1594</v>
      </c>
    </row>
    <row r="1842" spans="2:3" x14ac:dyDescent="0.3">
      <c r="B1842" s="2" t="s">
        <v>138</v>
      </c>
      <c r="C1842" s="4" t="s">
        <v>1595</v>
      </c>
    </row>
    <row r="1843" spans="2:3" x14ac:dyDescent="0.3">
      <c r="B1843" s="2" t="s">
        <v>140</v>
      </c>
      <c r="C1843" s="4" t="s">
        <v>1596</v>
      </c>
    </row>
    <row r="1844" spans="2:3" x14ac:dyDescent="0.3">
      <c r="B1844" s="2" t="s">
        <v>141</v>
      </c>
      <c r="C1844" s="4" t="s">
        <v>1597</v>
      </c>
    </row>
    <row r="1845" spans="2:3" x14ac:dyDescent="0.3">
      <c r="B1845" s="7" t="s">
        <v>143</v>
      </c>
      <c r="C1845" s="9" t="s">
        <v>1598</v>
      </c>
    </row>
    <row r="1846" spans="2:3" x14ac:dyDescent="0.3">
      <c r="B1846" s="2" t="s">
        <v>144</v>
      </c>
      <c r="C1846" s="4" t="s">
        <v>1599</v>
      </c>
    </row>
    <row r="1847" spans="2:3" x14ac:dyDescent="0.3">
      <c r="B1847" s="2" t="s">
        <v>146</v>
      </c>
      <c r="C1847" s="4" t="s">
        <v>1600</v>
      </c>
    </row>
    <row r="1848" spans="2:3" x14ac:dyDescent="0.3">
      <c r="B1848" s="7" t="s">
        <v>152</v>
      </c>
      <c r="C1848" s="9" t="s">
        <v>1601</v>
      </c>
    </row>
    <row r="1849" spans="2:3" x14ac:dyDescent="0.3">
      <c r="B1849" s="2" t="s">
        <v>155</v>
      </c>
      <c r="C1849" s="4" t="s">
        <v>988</v>
      </c>
    </row>
    <row r="1850" spans="2:3" x14ac:dyDescent="0.3">
      <c r="B1850" s="2" t="s">
        <v>158</v>
      </c>
      <c r="C1850" s="4" t="s">
        <v>1602</v>
      </c>
    </row>
    <row r="1851" spans="2:3" x14ac:dyDescent="0.3">
      <c r="B1851" s="2" t="s">
        <v>159</v>
      </c>
      <c r="C1851" s="4" t="s">
        <v>1603</v>
      </c>
    </row>
    <row r="1852" spans="2:3" x14ac:dyDescent="0.3">
      <c r="B1852" s="2" t="s">
        <v>160</v>
      </c>
      <c r="C1852" s="4" t="s">
        <v>1604</v>
      </c>
    </row>
    <row r="1853" spans="2:3" x14ac:dyDescent="0.3">
      <c r="B1853" s="2" t="s">
        <v>161</v>
      </c>
      <c r="C1853" s="4" t="s">
        <v>1605</v>
      </c>
    </row>
    <row r="1854" spans="2:3" x14ac:dyDescent="0.3">
      <c r="B1854" s="7" t="s">
        <v>162</v>
      </c>
      <c r="C1854" s="9" t="s">
        <v>1606</v>
      </c>
    </row>
    <row r="1855" spans="2:3" x14ac:dyDescent="0.3">
      <c r="B1855" s="2" t="s">
        <v>163</v>
      </c>
      <c r="C1855" s="4" t="s">
        <v>1607</v>
      </c>
    </row>
    <row r="1856" spans="2:3" x14ac:dyDescent="0.3">
      <c r="B1856" s="2" t="s">
        <v>165</v>
      </c>
      <c r="C1856" s="4" t="s">
        <v>1608</v>
      </c>
    </row>
    <row r="1857" spans="2:3" x14ac:dyDescent="0.3">
      <c r="B1857" s="2" t="s">
        <v>166</v>
      </c>
      <c r="C1857" s="4" t="s">
        <v>1609</v>
      </c>
    </row>
    <row r="1858" spans="2:3" x14ac:dyDescent="0.3">
      <c r="B1858" s="7" t="s">
        <v>170</v>
      </c>
      <c r="C1858" s="9" t="s">
        <v>1610</v>
      </c>
    </row>
    <row r="1859" spans="2:3" x14ac:dyDescent="0.3">
      <c r="B1859" s="2" t="s">
        <v>171</v>
      </c>
      <c r="C1859" s="4" t="s">
        <v>1610</v>
      </c>
    </row>
    <row r="1860" spans="2:3" x14ac:dyDescent="0.3">
      <c r="B1860" s="7" t="s">
        <v>172</v>
      </c>
      <c r="C1860" s="9" t="s">
        <v>1611</v>
      </c>
    </row>
    <row r="1861" spans="2:3" x14ac:dyDescent="0.3">
      <c r="B1861" s="2" t="s">
        <v>173</v>
      </c>
      <c r="C1861" s="4" t="s">
        <v>1612</v>
      </c>
    </row>
    <row r="1862" spans="2:3" x14ac:dyDescent="0.3">
      <c r="B1862" s="2" t="s">
        <v>175</v>
      </c>
      <c r="C1862" s="4" t="s">
        <v>1613</v>
      </c>
    </row>
    <row r="1863" spans="2:3" x14ac:dyDescent="0.3">
      <c r="B1863" s="2" t="s">
        <v>176</v>
      </c>
      <c r="C1863" s="4" t="s">
        <v>1614</v>
      </c>
    </row>
    <row r="1864" spans="2:3" x14ac:dyDescent="0.3">
      <c r="B1864" s="7" t="s">
        <v>178</v>
      </c>
      <c r="C1864" s="9" t="s">
        <v>1615</v>
      </c>
    </row>
    <row r="1865" spans="2:3" x14ac:dyDescent="0.3">
      <c r="B1865" s="2" t="s">
        <v>179</v>
      </c>
      <c r="C1865" s="4" t="s">
        <v>1616</v>
      </c>
    </row>
    <row r="1866" spans="2:3" x14ac:dyDescent="0.3">
      <c r="B1866" s="2" t="s">
        <v>180</v>
      </c>
      <c r="C1866" s="4" t="s">
        <v>588</v>
      </c>
    </row>
    <row r="1867" spans="2:3" x14ac:dyDescent="0.3">
      <c r="B1867" s="2" t="s">
        <v>184</v>
      </c>
      <c r="C1867" s="4" t="s">
        <v>1617</v>
      </c>
    </row>
    <row r="1868" spans="2:3" x14ac:dyDescent="0.3">
      <c r="B1868" s="6" t="s">
        <v>187</v>
      </c>
      <c r="C1868" s="8" t="s">
        <v>1618</v>
      </c>
    </row>
    <row r="1869" spans="2:3" x14ac:dyDescent="0.3">
      <c r="B1869" s="7" t="s">
        <v>188</v>
      </c>
      <c r="C1869" s="9" t="s">
        <v>1619</v>
      </c>
    </row>
    <row r="1870" spans="2:3" x14ac:dyDescent="0.3">
      <c r="B1870" s="2" t="s">
        <v>189</v>
      </c>
      <c r="C1870" s="4" t="s">
        <v>1620</v>
      </c>
    </row>
    <row r="1871" spans="2:3" x14ac:dyDescent="0.3">
      <c r="B1871" s="2" t="s">
        <v>190</v>
      </c>
      <c r="C1871" s="4" t="s">
        <v>961</v>
      </c>
    </row>
    <row r="1872" spans="2:3" x14ac:dyDescent="0.3">
      <c r="B1872" s="2" t="s">
        <v>191</v>
      </c>
      <c r="C1872" s="4" t="s">
        <v>1621</v>
      </c>
    </row>
    <row r="1873" spans="2:3" x14ac:dyDescent="0.3">
      <c r="B1873" s="2" t="s">
        <v>192</v>
      </c>
      <c r="C1873" s="4" t="s">
        <v>1622</v>
      </c>
    </row>
    <row r="1874" spans="2:3" x14ac:dyDescent="0.3">
      <c r="B1874" s="2" t="s">
        <v>193</v>
      </c>
      <c r="C1874" s="4" t="s">
        <v>1623</v>
      </c>
    </row>
    <row r="1875" spans="2:3" x14ac:dyDescent="0.3">
      <c r="B1875" s="2" t="s">
        <v>195</v>
      </c>
      <c r="C1875" s="4" t="s">
        <v>1624</v>
      </c>
    </row>
    <row r="1876" spans="2:3" x14ac:dyDescent="0.3">
      <c r="B1876" s="2" t="s">
        <v>196</v>
      </c>
      <c r="C1876" s="4" t="s">
        <v>1625</v>
      </c>
    </row>
    <row r="1877" spans="2:3" x14ac:dyDescent="0.3">
      <c r="B1877" s="7" t="s">
        <v>197</v>
      </c>
      <c r="C1877" s="9" t="s">
        <v>1626</v>
      </c>
    </row>
    <row r="1878" spans="2:3" x14ac:dyDescent="0.3">
      <c r="B1878" s="2" t="s">
        <v>200</v>
      </c>
      <c r="C1878" s="4" t="s">
        <v>1627</v>
      </c>
    </row>
    <row r="1879" spans="2:3" x14ac:dyDescent="0.3">
      <c r="B1879" s="2" t="s">
        <v>203</v>
      </c>
      <c r="C1879" s="4" t="s">
        <v>457</v>
      </c>
    </row>
    <row r="1880" spans="2:3" x14ac:dyDescent="0.3">
      <c r="B1880" s="2" t="s">
        <v>205</v>
      </c>
      <c r="C1880" s="4" t="s">
        <v>1628</v>
      </c>
    </row>
    <row r="1881" spans="2:3" x14ac:dyDescent="0.3">
      <c r="B1881" s="7" t="s">
        <v>206</v>
      </c>
      <c r="C1881" s="9" t="s">
        <v>1629</v>
      </c>
    </row>
    <row r="1882" spans="2:3" x14ac:dyDescent="0.3">
      <c r="B1882" s="2" t="s">
        <v>207</v>
      </c>
      <c r="C1882" s="4" t="s">
        <v>1630</v>
      </c>
    </row>
    <row r="1883" spans="2:3" x14ac:dyDescent="0.3">
      <c r="B1883" s="2" t="s">
        <v>209</v>
      </c>
      <c r="C1883" s="4" t="s">
        <v>1631</v>
      </c>
    </row>
    <row r="1884" spans="2:3" x14ac:dyDescent="0.3">
      <c r="B1884" s="2" t="s">
        <v>210</v>
      </c>
      <c r="C1884" s="4" t="s">
        <v>420</v>
      </c>
    </row>
    <row r="1885" spans="2:3" x14ac:dyDescent="0.3">
      <c r="B1885" s="2" t="s">
        <v>212</v>
      </c>
      <c r="C1885" s="4" t="s">
        <v>1632</v>
      </c>
    </row>
    <row r="1886" spans="2:3" x14ac:dyDescent="0.3">
      <c r="B1886" s="2" t="s">
        <v>214</v>
      </c>
      <c r="C1886" s="4" t="s">
        <v>1633</v>
      </c>
    </row>
    <row r="1887" spans="2:3" x14ac:dyDescent="0.3">
      <c r="B1887" s="2" t="s">
        <v>215</v>
      </c>
      <c r="C1887" s="4" t="s">
        <v>1634</v>
      </c>
    </row>
    <row r="1888" spans="2:3" x14ac:dyDescent="0.3">
      <c r="B1888" s="7" t="s">
        <v>216</v>
      </c>
      <c r="C1888" s="9" t="s">
        <v>1635</v>
      </c>
    </row>
    <row r="1889" spans="2:3" x14ac:dyDescent="0.3">
      <c r="B1889" s="2" t="s">
        <v>219</v>
      </c>
      <c r="C1889" s="4" t="s">
        <v>459</v>
      </c>
    </row>
    <row r="1890" spans="2:3" x14ac:dyDescent="0.3">
      <c r="B1890" s="2" t="s">
        <v>220</v>
      </c>
      <c r="C1890" s="4" t="s">
        <v>1636</v>
      </c>
    </row>
    <row r="1891" spans="2:3" x14ac:dyDescent="0.3">
      <c r="B1891" s="2" t="s">
        <v>221</v>
      </c>
      <c r="C1891" s="4">
        <v>914</v>
      </c>
    </row>
    <row r="1892" spans="2:3" x14ac:dyDescent="0.3">
      <c r="B1892" s="2" t="s">
        <v>222</v>
      </c>
      <c r="C1892" s="4" t="s">
        <v>1637</v>
      </c>
    </row>
    <row r="1893" spans="2:3" x14ac:dyDescent="0.3">
      <c r="B1893" s="7" t="s">
        <v>224</v>
      </c>
      <c r="C1893" s="9" t="s">
        <v>1638</v>
      </c>
    </row>
    <row r="1894" spans="2:3" x14ac:dyDescent="0.3">
      <c r="B1894" s="2" t="s">
        <v>225</v>
      </c>
      <c r="C1894" s="4" t="s">
        <v>1639</v>
      </c>
    </row>
    <row r="1895" spans="2:3" ht="26.4" x14ac:dyDescent="0.3">
      <c r="B1895" s="2" t="s">
        <v>226</v>
      </c>
      <c r="C1895" s="4" t="s">
        <v>1640</v>
      </c>
    </row>
    <row r="1896" spans="2:3" x14ac:dyDescent="0.3">
      <c r="B1896" s="2" t="s">
        <v>229</v>
      </c>
      <c r="C1896" s="4" t="s">
        <v>1641</v>
      </c>
    </row>
    <row r="1897" spans="2:3" x14ac:dyDescent="0.3">
      <c r="B1897" s="2" t="s">
        <v>230</v>
      </c>
      <c r="C1897" s="4" t="s">
        <v>1128</v>
      </c>
    </row>
    <row r="1898" spans="2:3" x14ac:dyDescent="0.3">
      <c r="B1898" s="2" t="s">
        <v>231</v>
      </c>
      <c r="C1898" s="4" t="s">
        <v>1642</v>
      </c>
    </row>
    <row r="1899" spans="2:3" x14ac:dyDescent="0.3">
      <c r="B1899" s="2" t="s">
        <v>232</v>
      </c>
      <c r="C1899" s="4" t="s">
        <v>1096</v>
      </c>
    </row>
    <row r="1900" spans="2:3" x14ac:dyDescent="0.3">
      <c r="B1900" s="7" t="s">
        <v>233</v>
      </c>
      <c r="C1900" s="9" t="s">
        <v>1643</v>
      </c>
    </row>
    <row r="1901" spans="2:3" ht="26.4" x14ac:dyDescent="0.3">
      <c r="B1901" s="2" t="s">
        <v>234</v>
      </c>
      <c r="C1901" s="4" t="s">
        <v>1643</v>
      </c>
    </row>
    <row r="1902" spans="2:3" x14ac:dyDescent="0.3">
      <c r="B1902" s="7" t="s">
        <v>239</v>
      </c>
      <c r="C1902" s="9" t="s">
        <v>1644</v>
      </c>
    </row>
    <row r="1903" spans="2:3" x14ac:dyDescent="0.3">
      <c r="B1903" s="2" t="s">
        <v>240</v>
      </c>
      <c r="C1903" s="4" t="s">
        <v>1645</v>
      </c>
    </row>
    <row r="1904" spans="2:3" x14ac:dyDescent="0.3">
      <c r="B1904" s="2" t="s">
        <v>241</v>
      </c>
      <c r="C1904" s="4" t="s">
        <v>1646</v>
      </c>
    </row>
    <row r="1905" spans="2:3" x14ac:dyDescent="0.3">
      <c r="B1905" s="2" t="s">
        <v>242</v>
      </c>
      <c r="C1905" s="4" t="s">
        <v>1647</v>
      </c>
    </row>
    <row r="1906" spans="2:3" x14ac:dyDescent="0.3">
      <c r="B1906" s="7" t="s">
        <v>246</v>
      </c>
      <c r="C1906" s="9" t="s">
        <v>1648</v>
      </c>
    </row>
    <row r="1907" spans="2:3" x14ac:dyDescent="0.3">
      <c r="B1907" s="2" t="s">
        <v>247</v>
      </c>
      <c r="C1907" s="4" t="s">
        <v>1649</v>
      </c>
    </row>
    <row r="1908" spans="2:3" x14ac:dyDescent="0.3">
      <c r="B1908" s="2" t="s">
        <v>248</v>
      </c>
      <c r="C1908" s="4" t="s">
        <v>1650</v>
      </c>
    </row>
    <row r="1909" spans="2:3" x14ac:dyDescent="0.3">
      <c r="B1909" s="7" t="s">
        <v>252</v>
      </c>
      <c r="C1909" s="9" t="s">
        <v>1651</v>
      </c>
    </row>
    <row r="1910" spans="2:3" x14ac:dyDescent="0.3">
      <c r="B1910" s="2" t="s">
        <v>254</v>
      </c>
      <c r="C1910" s="4" t="s">
        <v>1651</v>
      </c>
    </row>
    <row r="1911" spans="2:3" x14ac:dyDescent="0.3">
      <c r="B1911" s="6" t="s">
        <v>260</v>
      </c>
      <c r="C1911" s="8" t="s">
        <v>1652</v>
      </c>
    </row>
    <row r="1912" spans="2:3" x14ac:dyDescent="0.3">
      <c r="B1912" s="7" t="s">
        <v>266</v>
      </c>
      <c r="C1912" s="9" t="s">
        <v>1652</v>
      </c>
    </row>
    <row r="1913" spans="2:3" x14ac:dyDescent="0.3">
      <c r="B1913" s="2" t="s">
        <v>267</v>
      </c>
      <c r="C1913" s="4" t="s">
        <v>1653</v>
      </c>
    </row>
    <row r="1914" spans="2:3" x14ac:dyDescent="0.3">
      <c r="B1914" s="2" t="s">
        <v>268</v>
      </c>
      <c r="C1914" s="4" t="s">
        <v>1654</v>
      </c>
    </row>
    <row r="1915" spans="2:3" x14ac:dyDescent="0.3">
      <c r="B1915" s="6" t="s">
        <v>276</v>
      </c>
      <c r="C1915" s="8" t="s">
        <v>754</v>
      </c>
    </row>
    <row r="1916" spans="2:3" x14ac:dyDescent="0.3">
      <c r="B1916" s="7" t="s">
        <v>283</v>
      </c>
      <c r="C1916" s="9" t="s">
        <v>754</v>
      </c>
    </row>
    <row r="1917" spans="2:3" x14ac:dyDescent="0.3">
      <c r="B1917" s="2" t="s">
        <v>285</v>
      </c>
      <c r="C1917" s="4" t="s">
        <v>754</v>
      </c>
    </row>
    <row r="1918" spans="2:3" x14ac:dyDescent="0.3">
      <c r="B1918" s="3" t="s">
        <v>52</v>
      </c>
      <c r="C1918" s="5" t="s">
        <v>77</v>
      </c>
    </row>
    <row r="1919" spans="2:3" x14ac:dyDescent="0.3">
      <c r="B1919" s="2" t="s">
        <v>517</v>
      </c>
      <c r="C1919" s="4" t="s">
        <v>517</v>
      </c>
    </row>
    <row r="1920" spans="2:3" x14ac:dyDescent="0.3">
      <c r="B1920" s="2" t="s">
        <v>517</v>
      </c>
      <c r="C1920" s="4" t="s">
        <v>517</v>
      </c>
    </row>
    <row r="1921" spans="2:3" x14ac:dyDescent="0.3">
      <c r="B1921" s="2" t="s">
        <v>517</v>
      </c>
      <c r="C1921" s="4" t="s">
        <v>517</v>
      </c>
    </row>
    <row r="1922" spans="2:3" x14ac:dyDescent="0.3">
      <c r="B1922" s="3" t="s">
        <v>25</v>
      </c>
      <c r="C1922" s="5" t="s">
        <v>53</v>
      </c>
    </row>
    <row r="1923" spans="2:3" x14ac:dyDescent="0.3">
      <c r="B1923" s="6" t="s">
        <v>106</v>
      </c>
      <c r="C1923" s="8" t="s">
        <v>1655</v>
      </c>
    </row>
    <row r="1924" spans="2:3" x14ac:dyDescent="0.3">
      <c r="B1924" s="7" t="s">
        <v>107</v>
      </c>
      <c r="C1924" s="9" t="s">
        <v>1656</v>
      </c>
    </row>
    <row r="1925" spans="2:3" x14ac:dyDescent="0.3">
      <c r="B1925" s="2" t="s">
        <v>108</v>
      </c>
      <c r="C1925" s="4" t="s">
        <v>1656</v>
      </c>
    </row>
    <row r="1926" spans="2:3" x14ac:dyDescent="0.3">
      <c r="B1926" s="7" t="s">
        <v>112</v>
      </c>
      <c r="C1926" s="9" t="s">
        <v>1657</v>
      </c>
    </row>
    <row r="1927" spans="2:3" x14ac:dyDescent="0.3">
      <c r="B1927" s="2" t="s">
        <v>113</v>
      </c>
      <c r="C1927" s="4" t="s">
        <v>1658</v>
      </c>
    </row>
    <row r="1928" spans="2:3" x14ac:dyDescent="0.3">
      <c r="B1928" s="2" t="s">
        <v>114</v>
      </c>
      <c r="C1928" s="4" t="s">
        <v>1659</v>
      </c>
    </row>
    <row r="1929" spans="2:3" x14ac:dyDescent="0.3">
      <c r="B1929" s="2" t="s">
        <v>116</v>
      </c>
      <c r="C1929" s="4" t="s">
        <v>1660</v>
      </c>
    </row>
    <row r="1930" spans="2:3" x14ac:dyDescent="0.3">
      <c r="B1930" s="7" t="s">
        <v>117</v>
      </c>
      <c r="C1930" s="9" t="s">
        <v>1661</v>
      </c>
    </row>
    <row r="1931" spans="2:3" x14ac:dyDescent="0.3">
      <c r="B1931" s="2" t="s">
        <v>118</v>
      </c>
      <c r="C1931" s="4" t="s">
        <v>1662</v>
      </c>
    </row>
    <row r="1932" spans="2:3" x14ac:dyDescent="0.3">
      <c r="B1932" s="2" t="s">
        <v>121</v>
      </c>
      <c r="C1932" s="4" t="s">
        <v>1663</v>
      </c>
    </row>
    <row r="1933" spans="2:3" x14ac:dyDescent="0.3">
      <c r="B1933" s="7" t="s">
        <v>122</v>
      </c>
      <c r="C1933" s="9" t="s">
        <v>1664</v>
      </c>
    </row>
    <row r="1934" spans="2:3" x14ac:dyDescent="0.3">
      <c r="B1934" s="2" t="s">
        <v>126</v>
      </c>
      <c r="C1934" s="4" t="s">
        <v>1664</v>
      </c>
    </row>
    <row r="1935" spans="2:3" x14ac:dyDescent="0.3">
      <c r="B1935" s="7" t="s">
        <v>129</v>
      </c>
      <c r="C1935" s="9" t="s">
        <v>1665</v>
      </c>
    </row>
    <row r="1936" spans="2:3" x14ac:dyDescent="0.3">
      <c r="B1936" s="2" t="s">
        <v>130</v>
      </c>
      <c r="C1936" s="4" t="s">
        <v>1665</v>
      </c>
    </row>
    <row r="1937" spans="2:3" x14ac:dyDescent="0.3">
      <c r="B1937" s="7" t="s">
        <v>131</v>
      </c>
      <c r="C1937" s="9" t="s">
        <v>1666</v>
      </c>
    </row>
    <row r="1938" spans="2:3" x14ac:dyDescent="0.3">
      <c r="B1938" s="2" t="s">
        <v>132</v>
      </c>
      <c r="C1938" s="4" t="s">
        <v>1666</v>
      </c>
    </row>
    <row r="1939" spans="2:3" x14ac:dyDescent="0.3">
      <c r="B1939" s="6" t="s">
        <v>133</v>
      </c>
      <c r="C1939" s="8" t="s">
        <v>1667</v>
      </c>
    </row>
    <row r="1940" spans="2:3" x14ac:dyDescent="0.3">
      <c r="B1940" s="7" t="s">
        <v>134</v>
      </c>
      <c r="C1940" s="9" t="s">
        <v>1668</v>
      </c>
    </row>
    <row r="1941" spans="2:3" x14ac:dyDescent="0.3">
      <c r="B1941" s="2" t="s">
        <v>135</v>
      </c>
      <c r="C1941" s="4" t="s">
        <v>656</v>
      </c>
    </row>
    <row r="1942" spans="2:3" x14ac:dyDescent="0.3">
      <c r="B1942" s="2" t="s">
        <v>138</v>
      </c>
      <c r="C1942" s="4" t="s">
        <v>1490</v>
      </c>
    </row>
    <row r="1943" spans="2:3" x14ac:dyDescent="0.3">
      <c r="B1943" s="2" t="s">
        <v>140</v>
      </c>
      <c r="C1943" s="4" t="s">
        <v>1669</v>
      </c>
    </row>
    <row r="1944" spans="2:3" x14ac:dyDescent="0.3">
      <c r="B1944" s="7" t="s">
        <v>143</v>
      </c>
      <c r="C1944" s="9" t="s">
        <v>420</v>
      </c>
    </row>
    <row r="1945" spans="2:3" x14ac:dyDescent="0.3">
      <c r="B1945" s="2" t="s">
        <v>144</v>
      </c>
      <c r="C1945" s="4" t="s">
        <v>420</v>
      </c>
    </row>
    <row r="1946" spans="2:3" x14ac:dyDescent="0.3">
      <c r="B1946" s="7" t="s">
        <v>152</v>
      </c>
      <c r="C1946" s="9" t="s">
        <v>661</v>
      </c>
    </row>
    <row r="1947" spans="2:3" x14ac:dyDescent="0.3">
      <c r="B1947" s="2" t="s">
        <v>158</v>
      </c>
      <c r="C1947" s="4" t="s">
        <v>661</v>
      </c>
    </row>
    <row r="1948" spans="2:3" x14ac:dyDescent="0.3">
      <c r="B1948" s="7" t="s">
        <v>170</v>
      </c>
      <c r="C1948" s="9" t="s">
        <v>1670</v>
      </c>
    </row>
    <row r="1949" spans="2:3" x14ac:dyDescent="0.3">
      <c r="B1949" s="2" t="s">
        <v>171</v>
      </c>
      <c r="C1949" s="4" t="s">
        <v>1670</v>
      </c>
    </row>
    <row r="1950" spans="2:3" x14ac:dyDescent="0.3">
      <c r="B1950" s="6" t="s">
        <v>187</v>
      </c>
      <c r="C1950" s="8" t="s">
        <v>1671</v>
      </c>
    </row>
    <row r="1951" spans="2:3" x14ac:dyDescent="0.3">
      <c r="B1951" s="7" t="s">
        <v>188</v>
      </c>
      <c r="C1951" s="9" t="s">
        <v>976</v>
      </c>
    </row>
    <row r="1952" spans="2:3" x14ac:dyDescent="0.3">
      <c r="B1952" s="2" t="s">
        <v>189</v>
      </c>
      <c r="C1952" s="4" t="s">
        <v>1168</v>
      </c>
    </row>
    <row r="1953" spans="2:3" x14ac:dyDescent="0.3">
      <c r="B1953" s="2" t="s">
        <v>192</v>
      </c>
      <c r="C1953" s="4" t="s">
        <v>1019</v>
      </c>
    </row>
    <row r="1954" spans="2:3" x14ac:dyDescent="0.3">
      <c r="B1954" s="7" t="s">
        <v>197</v>
      </c>
      <c r="C1954" s="9" t="s">
        <v>1672</v>
      </c>
    </row>
    <row r="1955" spans="2:3" x14ac:dyDescent="0.3">
      <c r="B1955" s="2" t="s">
        <v>199</v>
      </c>
      <c r="C1955" s="4" t="s">
        <v>1673</v>
      </c>
    </row>
    <row r="1956" spans="2:3" x14ac:dyDescent="0.3">
      <c r="B1956" s="2" t="s">
        <v>200</v>
      </c>
      <c r="C1956" s="4" t="s">
        <v>470</v>
      </c>
    </row>
    <row r="1957" spans="2:3" x14ac:dyDescent="0.3">
      <c r="B1957" s="2" t="s">
        <v>202</v>
      </c>
      <c r="C1957" s="4" t="s">
        <v>1674</v>
      </c>
    </row>
    <row r="1958" spans="2:3" x14ac:dyDescent="0.3">
      <c r="B1958" s="2" t="s">
        <v>204</v>
      </c>
      <c r="C1958" s="4" t="s">
        <v>420</v>
      </c>
    </row>
    <row r="1959" spans="2:3" x14ac:dyDescent="0.3">
      <c r="B1959" s="7" t="s">
        <v>206</v>
      </c>
      <c r="C1959" s="9" t="s">
        <v>1675</v>
      </c>
    </row>
    <row r="1960" spans="2:3" x14ac:dyDescent="0.3">
      <c r="B1960" s="2" t="s">
        <v>207</v>
      </c>
      <c r="C1960" s="4" t="s">
        <v>1676</v>
      </c>
    </row>
    <row r="1961" spans="2:3" x14ac:dyDescent="0.3">
      <c r="B1961" s="2" t="s">
        <v>212</v>
      </c>
      <c r="C1961" s="4" t="s">
        <v>1677</v>
      </c>
    </row>
    <row r="1962" spans="2:3" x14ac:dyDescent="0.3">
      <c r="B1962" s="2" t="s">
        <v>215</v>
      </c>
      <c r="C1962" s="4" t="s">
        <v>1678</v>
      </c>
    </row>
    <row r="1963" spans="2:3" x14ac:dyDescent="0.3">
      <c r="B1963" s="7" t="s">
        <v>216</v>
      </c>
      <c r="C1963" s="9" t="s">
        <v>1679</v>
      </c>
    </row>
    <row r="1964" spans="2:3" x14ac:dyDescent="0.3">
      <c r="B1964" s="2" t="s">
        <v>220</v>
      </c>
      <c r="C1964" s="4" t="s">
        <v>1679</v>
      </c>
    </row>
    <row r="1965" spans="2:3" x14ac:dyDescent="0.3">
      <c r="B1965" s="7" t="s">
        <v>224</v>
      </c>
      <c r="C1965" s="9" t="s">
        <v>1680</v>
      </c>
    </row>
    <row r="1966" spans="2:3" x14ac:dyDescent="0.3">
      <c r="B1966" s="2" t="s">
        <v>225</v>
      </c>
      <c r="C1966" s="4" t="s">
        <v>483</v>
      </c>
    </row>
    <row r="1967" spans="2:3" ht="26.4" x14ac:dyDescent="0.3">
      <c r="B1967" s="2" t="s">
        <v>226</v>
      </c>
      <c r="C1967" s="4" t="s">
        <v>1042</v>
      </c>
    </row>
    <row r="1968" spans="2:3" x14ac:dyDescent="0.3">
      <c r="B1968" s="2" t="s">
        <v>227</v>
      </c>
      <c r="C1968" s="4" t="s">
        <v>1553</v>
      </c>
    </row>
    <row r="1969" spans="2:3" x14ac:dyDescent="0.3">
      <c r="B1969" s="2" t="s">
        <v>229</v>
      </c>
      <c r="C1969" s="4" t="s">
        <v>357</v>
      </c>
    </row>
    <row r="1970" spans="2:3" x14ac:dyDescent="0.3">
      <c r="B1970" s="2" t="s">
        <v>232</v>
      </c>
      <c r="C1970" s="4" t="s">
        <v>531</v>
      </c>
    </row>
    <row r="1971" spans="2:3" x14ac:dyDescent="0.3">
      <c r="B1971" s="7" t="s">
        <v>233</v>
      </c>
      <c r="C1971" s="9" t="s">
        <v>1681</v>
      </c>
    </row>
    <row r="1972" spans="2:3" ht="26.4" x14ac:dyDescent="0.3">
      <c r="B1972" s="2" t="s">
        <v>234</v>
      </c>
      <c r="C1972" s="4" t="s">
        <v>1681</v>
      </c>
    </row>
    <row r="1973" spans="2:3" x14ac:dyDescent="0.3">
      <c r="B1973" s="7" t="s">
        <v>239</v>
      </c>
      <c r="C1973" s="9" t="s">
        <v>1682</v>
      </c>
    </row>
    <row r="1974" spans="2:3" x14ac:dyDescent="0.3">
      <c r="B1974" s="2" t="s">
        <v>240</v>
      </c>
      <c r="C1974" s="4" t="s">
        <v>1683</v>
      </c>
    </row>
    <row r="1975" spans="2:3" x14ac:dyDescent="0.3">
      <c r="B1975" s="2" t="s">
        <v>242</v>
      </c>
      <c r="C1975" s="4" t="s">
        <v>1684</v>
      </c>
    </row>
    <row r="1976" spans="2:3" x14ac:dyDescent="0.3">
      <c r="B1976" s="2" t="s">
        <v>243</v>
      </c>
      <c r="C1976" s="4" t="s">
        <v>1685</v>
      </c>
    </row>
    <row r="1977" spans="2:3" x14ac:dyDescent="0.3">
      <c r="B1977" s="7" t="s">
        <v>246</v>
      </c>
      <c r="C1977" s="9" t="s">
        <v>1686</v>
      </c>
    </row>
    <row r="1978" spans="2:3" x14ac:dyDescent="0.3">
      <c r="B1978" s="2" t="s">
        <v>248</v>
      </c>
      <c r="C1978" s="4" t="s">
        <v>1687</v>
      </c>
    </row>
    <row r="1979" spans="2:3" x14ac:dyDescent="0.3">
      <c r="B1979" s="2" t="s">
        <v>249</v>
      </c>
      <c r="C1979" s="4" t="s">
        <v>1688</v>
      </c>
    </row>
    <row r="1980" spans="2:3" x14ac:dyDescent="0.3">
      <c r="B1980" s="7" t="s">
        <v>252</v>
      </c>
      <c r="C1980" s="9" t="s">
        <v>1689</v>
      </c>
    </row>
    <row r="1981" spans="2:3" x14ac:dyDescent="0.3">
      <c r="B1981" s="2" t="s">
        <v>254</v>
      </c>
      <c r="C1981" s="4" t="s">
        <v>457</v>
      </c>
    </row>
    <row r="1982" spans="2:3" x14ac:dyDescent="0.3">
      <c r="B1982" s="2" t="s">
        <v>258</v>
      </c>
      <c r="C1982" s="4" t="s">
        <v>1690</v>
      </c>
    </row>
    <row r="1983" spans="2:3" x14ac:dyDescent="0.3">
      <c r="B1983" s="6" t="s">
        <v>260</v>
      </c>
      <c r="C1983" s="8" t="s">
        <v>1691</v>
      </c>
    </row>
    <row r="1984" spans="2:3" x14ac:dyDescent="0.3">
      <c r="B1984" s="7" t="s">
        <v>266</v>
      </c>
      <c r="C1984" s="9" t="s">
        <v>1691</v>
      </c>
    </row>
    <row r="1985" spans="2:3" x14ac:dyDescent="0.3">
      <c r="B1985" s="2" t="s">
        <v>267</v>
      </c>
      <c r="C1985" s="4" t="s">
        <v>1691</v>
      </c>
    </row>
    <row r="1986" spans="2:3" x14ac:dyDescent="0.3">
      <c r="B1986" s="6" t="s">
        <v>276</v>
      </c>
      <c r="C1986" s="8" t="s">
        <v>1692</v>
      </c>
    </row>
    <row r="1987" spans="2:3" x14ac:dyDescent="0.3">
      <c r="B1987" s="7" t="s">
        <v>277</v>
      </c>
      <c r="C1987" s="9" t="s">
        <v>935</v>
      </c>
    </row>
    <row r="1988" spans="2:3" x14ac:dyDescent="0.3">
      <c r="B1988" s="2" t="s">
        <v>278</v>
      </c>
      <c r="C1988" s="4" t="s">
        <v>496</v>
      </c>
    </row>
    <row r="1989" spans="2:3" x14ac:dyDescent="0.3">
      <c r="B1989" s="2" t="s">
        <v>281</v>
      </c>
      <c r="C1989" s="4" t="s">
        <v>357</v>
      </c>
    </row>
    <row r="1990" spans="2:3" x14ac:dyDescent="0.3">
      <c r="B1990" s="7" t="s">
        <v>294</v>
      </c>
      <c r="C1990" s="9" t="s">
        <v>1693</v>
      </c>
    </row>
    <row r="1991" spans="2:3" x14ac:dyDescent="0.3">
      <c r="B1991" s="2" t="s">
        <v>297</v>
      </c>
      <c r="C1991" s="4" t="s">
        <v>1693</v>
      </c>
    </row>
    <row r="1992" spans="2:3" x14ac:dyDescent="0.3">
      <c r="B1992" s="3" t="s">
        <v>52</v>
      </c>
      <c r="C1992" s="5" t="s">
        <v>78</v>
      </c>
    </row>
    <row r="1993" spans="2:3" x14ac:dyDescent="0.3">
      <c r="B1993" s="2" t="s">
        <v>517</v>
      </c>
      <c r="C1993" s="4" t="s">
        <v>517</v>
      </c>
    </row>
    <row r="1994" spans="2:3" x14ac:dyDescent="0.3">
      <c r="B1994" s="2" t="s">
        <v>517</v>
      </c>
      <c r="C1994" s="4" t="s">
        <v>517</v>
      </c>
    </row>
    <row r="1995" spans="2:3" x14ac:dyDescent="0.3">
      <c r="B1995" s="2" t="s">
        <v>517</v>
      </c>
      <c r="C1995" s="4" t="s">
        <v>517</v>
      </c>
    </row>
    <row r="1996" spans="2:3" ht="26.4" x14ac:dyDescent="0.3">
      <c r="B1996" s="3" t="s">
        <v>26</v>
      </c>
      <c r="C1996" s="5" t="s">
        <v>53</v>
      </c>
    </row>
    <row r="1997" spans="2:3" x14ac:dyDescent="0.3">
      <c r="B1997" s="6" t="s">
        <v>106</v>
      </c>
      <c r="C1997" s="8" t="s">
        <v>1694</v>
      </c>
    </row>
    <row r="1998" spans="2:3" x14ac:dyDescent="0.3">
      <c r="B1998" s="7" t="s">
        <v>107</v>
      </c>
      <c r="C1998" s="9" t="s">
        <v>1695</v>
      </c>
    </row>
    <row r="1999" spans="2:3" x14ac:dyDescent="0.3">
      <c r="B1999" s="2" t="s">
        <v>108</v>
      </c>
      <c r="C1999" s="4" t="s">
        <v>1695</v>
      </c>
    </row>
    <row r="2000" spans="2:3" x14ac:dyDescent="0.3">
      <c r="B2000" s="7" t="s">
        <v>112</v>
      </c>
      <c r="C2000" s="9" t="s">
        <v>1696</v>
      </c>
    </row>
    <row r="2001" spans="2:3" x14ac:dyDescent="0.3">
      <c r="B2001" s="2" t="s">
        <v>113</v>
      </c>
      <c r="C2001" s="4" t="s">
        <v>1697</v>
      </c>
    </row>
    <row r="2002" spans="2:3" x14ac:dyDescent="0.3">
      <c r="B2002" s="2" t="s">
        <v>114</v>
      </c>
      <c r="C2002" s="4" t="s">
        <v>1698</v>
      </c>
    </row>
    <row r="2003" spans="2:3" x14ac:dyDescent="0.3">
      <c r="B2003" s="2" t="s">
        <v>115</v>
      </c>
      <c r="C2003" s="4" t="s">
        <v>1699</v>
      </c>
    </row>
    <row r="2004" spans="2:3" x14ac:dyDescent="0.3">
      <c r="B2004" s="2" t="s">
        <v>116</v>
      </c>
      <c r="C2004" s="4" t="s">
        <v>1700</v>
      </c>
    </row>
    <row r="2005" spans="2:3" x14ac:dyDescent="0.3">
      <c r="B2005" s="7" t="s">
        <v>117</v>
      </c>
      <c r="C2005" s="9" t="s">
        <v>1701</v>
      </c>
    </row>
    <row r="2006" spans="2:3" x14ac:dyDescent="0.3">
      <c r="B2006" s="2" t="s">
        <v>118</v>
      </c>
      <c r="C2006" s="4" t="s">
        <v>1702</v>
      </c>
    </row>
    <row r="2007" spans="2:3" x14ac:dyDescent="0.3">
      <c r="B2007" s="2" t="s">
        <v>121</v>
      </c>
      <c r="C2007" s="4" t="s">
        <v>1703</v>
      </c>
    </row>
    <row r="2008" spans="2:3" x14ac:dyDescent="0.3">
      <c r="B2008" s="7" t="s">
        <v>122</v>
      </c>
      <c r="C2008" s="9" t="s">
        <v>1704</v>
      </c>
    </row>
    <row r="2009" spans="2:3" x14ac:dyDescent="0.3">
      <c r="B2009" s="2" t="s">
        <v>126</v>
      </c>
      <c r="C2009" s="4" t="s">
        <v>1704</v>
      </c>
    </row>
    <row r="2010" spans="2:3" x14ac:dyDescent="0.3">
      <c r="B2010" s="7" t="s">
        <v>129</v>
      </c>
      <c r="C2010" s="9" t="s">
        <v>1705</v>
      </c>
    </row>
    <row r="2011" spans="2:3" x14ac:dyDescent="0.3">
      <c r="B2011" s="2" t="s">
        <v>130</v>
      </c>
      <c r="C2011" s="4" t="s">
        <v>1705</v>
      </c>
    </row>
    <row r="2012" spans="2:3" x14ac:dyDescent="0.3">
      <c r="B2012" s="7" t="s">
        <v>131</v>
      </c>
      <c r="C2012" s="9" t="s">
        <v>1706</v>
      </c>
    </row>
    <row r="2013" spans="2:3" x14ac:dyDescent="0.3">
      <c r="B2013" s="2" t="s">
        <v>132</v>
      </c>
      <c r="C2013" s="4" t="s">
        <v>1706</v>
      </c>
    </row>
    <row r="2014" spans="2:3" x14ac:dyDescent="0.3">
      <c r="B2014" s="6" t="s">
        <v>133</v>
      </c>
      <c r="C2014" s="8" t="s">
        <v>1707</v>
      </c>
    </row>
    <row r="2015" spans="2:3" x14ac:dyDescent="0.3">
      <c r="B2015" s="7" t="s">
        <v>134</v>
      </c>
      <c r="C2015" s="9" t="s">
        <v>1150</v>
      </c>
    </row>
    <row r="2016" spans="2:3" x14ac:dyDescent="0.3">
      <c r="B2016" s="2" t="s">
        <v>135</v>
      </c>
      <c r="C2016" s="4" t="s">
        <v>1708</v>
      </c>
    </row>
    <row r="2017" spans="2:3" x14ac:dyDescent="0.3">
      <c r="B2017" s="2" t="s">
        <v>136</v>
      </c>
      <c r="C2017" s="4" t="s">
        <v>613</v>
      </c>
    </row>
    <row r="2018" spans="2:3" x14ac:dyDescent="0.3">
      <c r="B2018" s="2" t="s">
        <v>138</v>
      </c>
      <c r="C2018" s="4" t="s">
        <v>1674</v>
      </c>
    </row>
    <row r="2019" spans="2:3" x14ac:dyDescent="0.3">
      <c r="B2019" s="2" t="s">
        <v>140</v>
      </c>
      <c r="C2019" s="4" t="s">
        <v>751</v>
      </c>
    </row>
    <row r="2020" spans="2:3" x14ac:dyDescent="0.3">
      <c r="B2020" s="7" t="s">
        <v>143</v>
      </c>
      <c r="C2020" s="9" t="s">
        <v>763</v>
      </c>
    </row>
    <row r="2021" spans="2:3" x14ac:dyDescent="0.3">
      <c r="B2021" s="2" t="s">
        <v>144</v>
      </c>
      <c r="C2021" s="4" t="s">
        <v>1709</v>
      </c>
    </row>
    <row r="2022" spans="2:3" x14ac:dyDescent="0.3">
      <c r="B2022" s="2" t="s">
        <v>146</v>
      </c>
      <c r="C2022" s="4" t="s">
        <v>496</v>
      </c>
    </row>
    <row r="2023" spans="2:3" x14ac:dyDescent="0.3">
      <c r="B2023" s="7" t="s">
        <v>152</v>
      </c>
      <c r="C2023" s="9" t="s">
        <v>1710</v>
      </c>
    </row>
    <row r="2024" spans="2:3" x14ac:dyDescent="0.3">
      <c r="B2024" s="2" t="s">
        <v>153</v>
      </c>
      <c r="C2024" s="4" t="s">
        <v>1711</v>
      </c>
    </row>
    <row r="2025" spans="2:3" x14ac:dyDescent="0.3">
      <c r="B2025" s="2" t="s">
        <v>154</v>
      </c>
      <c r="C2025" s="4" t="s">
        <v>506</v>
      </c>
    </row>
    <row r="2026" spans="2:3" x14ac:dyDescent="0.3">
      <c r="B2026" s="2" t="s">
        <v>156</v>
      </c>
      <c r="C2026" s="4" t="s">
        <v>506</v>
      </c>
    </row>
    <row r="2027" spans="2:3" x14ac:dyDescent="0.3">
      <c r="B2027" s="2" t="s">
        <v>158</v>
      </c>
      <c r="C2027" s="4" t="s">
        <v>506</v>
      </c>
    </row>
    <row r="2028" spans="2:3" x14ac:dyDescent="0.3">
      <c r="B2028" s="2" t="s">
        <v>159</v>
      </c>
      <c r="C2028" s="4" t="s">
        <v>506</v>
      </c>
    </row>
    <row r="2029" spans="2:3" x14ac:dyDescent="0.3">
      <c r="B2029" s="2" t="s">
        <v>160</v>
      </c>
      <c r="C2029" s="4" t="s">
        <v>506</v>
      </c>
    </row>
    <row r="2030" spans="2:3" x14ac:dyDescent="0.3">
      <c r="B2030" s="2" t="s">
        <v>161</v>
      </c>
      <c r="C2030" s="4" t="s">
        <v>506</v>
      </c>
    </row>
    <row r="2031" spans="2:3" x14ac:dyDescent="0.3">
      <c r="B2031" s="7" t="s">
        <v>162</v>
      </c>
      <c r="C2031" s="9" t="s">
        <v>1712</v>
      </c>
    </row>
    <row r="2032" spans="2:3" x14ac:dyDescent="0.3">
      <c r="B2032" s="2" t="s">
        <v>163</v>
      </c>
      <c r="C2032" s="4" t="s">
        <v>506</v>
      </c>
    </row>
    <row r="2033" spans="2:3" x14ac:dyDescent="0.3">
      <c r="B2033" s="2" t="s">
        <v>165</v>
      </c>
      <c r="C2033" s="4" t="s">
        <v>357</v>
      </c>
    </row>
    <row r="2034" spans="2:3" x14ac:dyDescent="0.3">
      <c r="B2034" s="7" t="s">
        <v>170</v>
      </c>
      <c r="C2034" s="9" t="s">
        <v>1713</v>
      </c>
    </row>
    <row r="2035" spans="2:3" x14ac:dyDescent="0.3">
      <c r="B2035" s="2" t="s">
        <v>171</v>
      </c>
      <c r="C2035" s="4" t="s">
        <v>1713</v>
      </c>
    </row>
    <row r="2036" spans="2:3" x14ac:dyDescent="0.3">
      <c r="B2036" s="7" t="s">
        <v>172</v>
      </c>
      <c r="C2036" s="9" t="s">
        <v>468</v>
      </c>
    </row>
    <row r="2037" spans="2:3" x14ac:dyDescent="0.3">
      <c r="B2037" s="2" t="s">
        <v>173</v>
      </c>
      <c r="C2037" s="4" t="s">
        <v>468</v>
      </c>
    </row>
    <row r="2038" spans="2:3" x14ac:dyDescent="0.3">
      <c r="B2038" s="7" t="s">
        <v>178</v>
      </c>
      <c r="C2038" s="9" t="s">
        <v>1714</v>
      </c>
    </row>
    <row r="2039" spans="2:3" x14ac:dyDescent="0.3">
      <c r="B2039" s="2" t="s">
        <v>179</v>
      </c>
      <c r="C2039" s="4" t="s">
        <v>753</v>
      </c>
    </row>
    <row r="2040" spans="2:3" x14ac:dyDescent="0.3">
      <c r="B2040" s="2" t="s">
        <v>180</v>
      </c>
      <c r="C2040" s="4" t="s">
        <v>751</v>
      </c>
    </row>
    <row r="2041" spans="2:3" ht="26.4" x14ac:dyDescent="0.3">
      <c r="B2041" s="2" t="s">
        <v>181</v>
      </c>
      <c r="C2041" s="4" t="s">
        <v>613</v>
      </c>
    </row>
    <row r="2042" spans="2:3" x14ac:dyDescent="0.3">
      <c r="B2042" s="2" t="s">
        <v>182</v>
      </c>
      <c r="C2042" s="4" t="s">
        <v>613</v>
      </c>
    </row>
    <row r="2043" spans="2:3" x14ac:dyDescent="0.3">
      <c r="B2043" s="2" t="s">
        <v>184</v>
      </c>
      <c r="C2043" s="4" t="s">
        <v>1712</v>
      </c>
    </row>
    <row r="2044" spans="2:3" x14ac:dyDescent="0.3">
      <c r="B2044" s="2" t="s">
        <v>185</v>
      </c>
      <c r="C2044" s="4" t="s">
        <v>751</v>
      </c>
    </row>
    <row r="2045" spans="2:3" x14ac:dyDescent="0.3">
      <c r="B2045" s="6" t="s">
        <v>187</v>
      </c>
      <c r="C2045" s="8" t="s">
        <v>1715</v>
      </c>
    </row>
    <row r="2046" spans="2:3" x14ac:dyDescent="0.3">
      <c r="B2046" s="7" t="s">
        <v>188</v>
      </c>
      <c r="C2046" s="9" t="s">
        <v>1716</v>
      </c>
    </row>
    <row r="2047" spans="2:3" x14ac:dyDescent="0.3">
      <c r="B2047" s="2" t="s">
        <v>189</v>
      </c>
      <c r="C2047" s="4" t="s">
        <v>405</v>
      </c>
    </row>
    <row r="2048" spans="2:3" x14ac:dyDescent="0.3">
      <c r="B2048" s="2" t="s">
        <v>191</v>
      </c>
      <c r="C2048" s="4" t="s">
        <v>457</v>
      </c>
    </row>
    <row r="2049" spans="2:3" x14ac:dyDescent="0.3">
      <c r="B2049" s="2" t="s">
        <v>192</v>
      </c>
      <c r="C2049" s="4" t="s">
        <v>1552</v>
      </c>
    </row>
    <row r="2050" spans="2:3" x14ac:dyDescent="0.3">
      <c r="B2050" s="2" t="s">
        <v>193</v>
      </c>
      <c r="C2050" s="4" t="s">
        <v>588</v>
      </c>
    </row>
    <row r="2051" spans="2:3" x14ac:dyDescent="0.3">
      <c r="B2051" s="2" t="s">
        <v>195</v>
      </c>
      <c r="C2051" s="4" t="s">
        <v>1160</v>
      </c>
    </row>
    <row r="2052" spans="2:3" x14ac:dyDescent="0.3">
      <c r="B2052" s="2" t="s">
        <v>196</v>
      </c>
      <c r="C2052" s="4" t="s">
        <v>578</v>
      </c>
    </row>
    <row r="2053" spans="2:3" x14ac:dyDescent="0.3">
      <c r="B2053" s="7" t="s">
        <v>197</v>
      </c>
      <c r="C2053" s="9" t="s">
        <v>761</v>
      </c>
    </row>
    <row r="2054" spans="2:3" x14ac:dyDescent="0.3">
      <c r="B2054" s="2" t="s">
        <v>203</v>
      </c>
      <c r="C2054" s="4" t="s">
        <v>613</v>
      </c>
    </row>
    <row r="2055" spans="2:3" x14ac:dyDescent="0.3">
      <c r="B2055" s="2" t="s">
        <v>204</v>
      </c>
      <c r="C2055" s="4" t="s">
        <v>506</v>
      </c>
    </row>
    <row r="2056" spans="2:3" x14ac:dyDescent="0.3">
      <c r="B2056" s="2" t="s">
        <v>205</v>
      </c>
      <c r="C2056" s="4" t="s">
        <v>506</v>
      </c>
    </row>
    <row r="2057" spans="2:3" x14ac:dyDescent="0.3">
      <c r="B2057" s="7" t="s">
        <v>206</v>
      </c>
      <c r="C2057" s="9" t="s">
        <v>1717</v>
      </c>
    </row>
    <row r="2058" spans="2:3" x14ac:dyDescent="0.3">
      <c r="B2058" s="2" t="s">
        <v>207</v>
      </c>
      <c r="C2058" s="4" t="s">
        <v>468</v>
      </c>
    </row>
    <row r="2059" spans="2:3" x14ac:dyDescent="0.3">
      <c r="B2059" s="2" t="s">
        <v>208</v>
      </c>
      <c r="C2059" s="4" t="s">
        <v>751</v>
      </c>
    </row>
    <row r="2060" spans="2:3" x14ac:dyDescent="0.3">
      <c r="B2060" s="2" t="s">
        <v>209</v>
      </c>
      <c r="C2060" s="4" t="s">
        <v>1718</v>
      </c>
    </row>
    <row r="2061" spans="2:3" x14ac:dyDescent="0.3">
      <c r="B2061" s="2" t="s">
        <v>212</v>
      </c>
      <c r="C2061" s="4" t="s">
        <v>1719</v>
      </c>
    </row>
    <row r="2062" spans="2:3" x14ac:dyDescent="0.3">
      <c r="B2062" s="2" t="s">
        <v>214</v>
      </c>
      <c r="C2062" s="4" t="s">
        <v>1720</v>
      </c>
    </row>
    <row r="2063" spans="2:3" x14ac:dyDescent="0.3">
      <c r="B2063" s="2" t="s">
        <v>215</v>
      </c>
      <c r="C2063" s="4" t="s">
        <v>935</v>
      </c>
    </row>
    <row r="2064" spans="2:3" x14ac:dyDescent="0.3">
      <c r="B2064" s="7" t="s">
        <v>216</v>
      </c>
      <c r="C2064" s="9" t="s">
        <v>1721</v>
      </c>
    </row>
    <row r="2065" spans="2:3" x14ac:dyDescent="0.3">
      <c r="B2065" s="2" t="s">
        <v>220</v>
      </c>
      <c r="C2065" s="4" t="s">
        <v>1721</v>
      </c>
    </row>
    <row r="2066" spans="2:3" x14ac:dyDescent="0.3">
      <c r="B2066" s="7" t="s">
        <v>224</v>
      </c>
      <c r="C2066" s="9" t="s">
        <v>1722</v>
      </c>
    </row>
    <row r="2067" spans="2:3" x14ac:dyDescent="0.3">
      <c r="B2067" s="2" t="s">
        <v>225</v>
      </c>
      <c r="C2067" s="4" t="s">
        <v>1709</v>
      </c>
    </row>
    <row r="2068" spans="2:3" ht="26.4" x14ac:dyDescent="0.3">
      <c r="B2068" s="2" t="s">
        <v>226</v>
      </c>
      <c r="C2068" s="4" t="s">
        <v>506</v>
      </c>
    </row>
    <row r="2069" spans="2:3" x14ac:dyDescent="0.3">
      <c r="B2069" s="2" t="s">
        <v>227</v>
      </c>
      <c r="C2069" s="4" t="s">
        <v>506</v>
      </c>
    </row>
    <row r="2070" spans="2:3" x14ac:dyDescent="0.3">
      <c r="B2070" s="2" t="s">
        <v>229</v>
      </c>
      <c r="C2070" s="4" t="s">
        <v>1723</v>
      </c>
    </row>
    <row r="2071" spans="2:3" x14ac:dyDescent="0.3">
      <c r="B2071" s="2" t="s">
        <v>230</v>
      </c>
      <c r="C2071" s="4" t="s">
        <v>506</v>
      </c>
    </row>
    <row r="2072" spans="2:3" x14ac:dyDescent="0.3">
      <c r="B2072" s="2" t="s">
        <v>231</v>
      </c>
      <c r="C2072" s="4" t="s">
        <v>938</v>
      </c>
    </row>
    <row r="2073" spans="2:3" x14ac:dyDescent="0.3">
      <c r="B2073" s="2" t="s">
        <v>232</v>
      </c>
      <c r="C2073" s="4" t="s">
        <v>1037</v>
      </c>
    </row>
    <row r="2074" spans="2:3" x14ac:dyDescent="0.3">
      <c r="B2074" s="7" t="s">
        <v>239</v>
      </c>
      <c r="C2074" s="9" t="s">
        <v>1557</v>
      </c>
    </row>
    <row r="2075" spans="2:3" x14ac:dyDescent="0.3">
      <c r="B2075" s="2" t="s">
        <v>240</v>
      </c>
      <c r="C2075" s="4" t="s">
        <v>992</v>
      </c>
    </row>
    <row r="2076" spans="2:3" x14ac:dyDescent="0.3">
      <c r="B2076" s="2" t="s">
        <v>242</v>
      </c>
      <c r="C2076" s="4" t="s">
        <v>506</v>
      </c>
    </row>
    <row r="2077" spans="2:3" x14ac:dyDescent="0.3">
      <c r="B2077" s="7" t="s">
        <v>252</v>
      </c>
      <c r="C2077" s="9" t="s">
        <v>1724</v>
      </c>
    </row>
    <row r="2078" spans="2:3" x14ac:dyDescent="0.3">
      <c r="B2078" s="2" t="s">
        <v>254</v>
      </c>
      <c r="C2078" s="4" t="s">
        <v>496</v>
      </c>
    </row>
    <row r="2079" spans="2:3" x14ac:dyDescent="0.3">
      <c r="B2079" s="2" t="s">
        <v>258</v>
      </c>
      <c r="C2079" s="4" t="s">
        <v>1725</v>
      </c>
    </row>
    <row r="2080" spans="2:3" x14ac:dyDescent="0.3">
      <c r="B2080" s="6" t="s">
        <v>307</v>
      </c>
      <c r="C2080" s="8" t="s">
        <v>1726</v>
      </c>
    </row>
    <row r="2081" spans="2:3" x14ac:dyDescent="0.3">
      <c r="B2081" s="7" t="s">
        <v>308</v>
      </c>
      <c r="C2081" s="9" t="s">
        <v>1726</v>
      </c>
    </row>
    <row r="2082" spans="2:3" x14ac:dyDescent="0.3">
      <c r="B2082" s="2" t="s">
        <v>310</v>
      </c>
      <c r="C2082" s="4" t="s">
        <v>1726</v>
      </c>
    </row>
    <row r="2083" spans="2:3" x14ac:dyDescent="0.3">
      <c r="B2083" s="3" t="s">
        <v>52</v>
      </c>
      <c r="C2083" s="5" t="s">
        <v>79</v>
      </c>
    </row>
    <row r="2084" spans="2:3" x14ac:dyDescent="0.3">
      <c r="B2084" s="2" t="s">
        <v>517</v>
      </c>
      <c r="C2084" s="4" t="s">
        <v>517</v>
      </c>
    </row>
    <row r="2085" spans="2:3" x14ac:dyDescent="0.3">
      <c r="B2085" s="2" t="s">
        <v>517</v>
      </c>
      <c r="C2085" s="4" t="s">
        <v>517</v>
      </c>
    </row>
    <row r="2086" spans="2:3" x14ac:dyDescent="0.3">
      <c r="B2086" s="2" t="s">
        <v>517</v>
      </c>
      <c r="C2086" s="4" t="s">
        <v>517</v>
      </c>
    </row>
    <row r="2087" spans="2:3" x14ac:dyDescent="0.3">
      <c r="B2087" s="3" t="s">
        <v>27</v>
      </c>
      <c r="C2087" s="5" t="s">
        <v>53</v>
      </c>
    </row>
    <row r="2088" spans="2:3" x14ac:dyDescent="0.3">
      <c r="B2088" s="6" t="s">
        <v>106</v>
      </c>
      <c r="C2088" s="8" t="s">
        <v>1727</v>
      </c>
    </row>
    <row r="2089" spans="2:3" x14ac:dyDescent="0.3">
      <c r="B2089" s="7" t="s">
        <v>107</v>
      </c>
      <c r="C2089" s="9" t="s">
        <v>1728</v>
      </c>
    </row>
    <row r="2090" spans="2:3" x14ac:dyDescent="0.3">
      <c r="B2090" s="2" t="s">
        <v>108</v>
      </c>
      <c r="C2090" s="4" t="s">
        <v>1728</v>
      </c>
    </row>
    <row r="2091" spans="2:3" x14ac:dyDescent="0.3">
      <c r="B2091" s="7" t="s">
        <v>112</v>
      </c>
      <c r="C2091" s="9" t="s">
        <v>1729</v>
      </c>
    </row>
    <row r="2092" spans="2:3" x14ac:dyDescent="0.3">
      <c r="B2092" s="2" t="s">
        <v>113</v>
      </c>
      <c r="C2092" s="4" t="s">
        <v>1730</v>
      </c>
    </row>
    <row r="2093" spans="2:3" x14ac:dyDescent="0.3">
      <c r="B2093" s="2" t="s">
        <v>114</v>
      </c>
      <c r="C2093" s="4" t="s">
        <v>1731</v>
      </c>
    </row>
    <row r="2094" spans="2:3" x14ac:dyDescent="0.3">
      <c r="B2094" s="2" t="s">
        <v>115</v>
      </c>
      <c r="C2094" s="4" t="s">
        <v>1571</v>
      </c>
    </row>
    <row r="2095" spans="2:3" x14ac:dyDescent="0.3">
      <c r="B2095" s="2" t="s">
        <v>116</v>
      </c>
      <c r="C2095" s="4" t="s">
        <v>1732</v>
      </c>
    </row>
    <row r="2096" spans="2:3" x14ac:dyDescent="0.3">
      <c r="B2096" s="7" t="s">
        <v>117</v>
      </c>
      <c r="C2096" s="9" t="s">
        <v>1733</v>
      </c>
    </row>
    <row r="2097" spans="2:3" x14ac:dyDescent="0.3">
      <c r="B2097" s="2" t="s">
        <v>118</v>
      </c>
      <c r="C2097" s="4" t="s">
        <v>1734</v>
      </c>
    </row>
    <row r="2098" spans="2:3" x14ac:dyDescent="0.3">
      <c r="B2098" s="2" t="s">
        <v>121</v>
      </c>
      <c r="C2098" s="4" t="s">
        <v>1735</v>
      </c>
    </row>
    <row r="2099" spans="2:3" x14ac:dyDescent="0.3">
      <c r="B2099" s="7" t="s">
        <v>122</v>
      </c>
      <c r="C2099" s="9" t="s">
        <v>1736</v>
      </c>
    </row>
    <row r="2100" spans="2:3" x14ac:dyDescent="0.3">
      <c r="B2100" s="2" t="s">
        <v>125</v>
      </c>
      <c r="C2100" s="4" t="s">
        <v>1737</v>
      </c>
    </row>
    <row r="2101" spans="2:3" x14ac:dyDescent="0.3">
      <c r="B2101" s="2" t="s">
        <v>126</v>
      </c>
      <c r="C2101" s="4" t="s">
        <v>1738</v>
      </c>
    </row>
    <row r="2102" spans="2:3" x14ac:dyDescent="0.3">
      <c r="B2102" s="7" t="s">
        <v>129</v>
      </c>
      <c r="C2102" s="9" t="s">
        <v>1739</v>
      </c>
    </row>
    <row r="2103" spans="2:3" x14ac:dyDescent="0.3">
      <c r="B2103" s="2" t="s">
        <v>130</v>
      </c>
      <c r="C2103" s="4" t="s">
        <v>1739</v>
      </c>
    </row>
    <row r="2104" spans="2:3" x14ac:dyDescent="0.3">
      <c r="B2104" s="7" t="s">
        <v>131</v>
      </c>
      <c r="C2104" s="9" t="s">
        <v>1740</v>
      </c>
    </row>
    <row r="2105" spans="2:3" x14ac:dyDescent="0.3">
      <c r="B2105" s="2" t="s">
        <v>132</v>
      </c>
      <c r="C2105" s="4" t="s">
        <v>1740</v>
      </c>
    </row>
    <row r="2106" spans="2:3" x14ac:dyDescent="0.3">
      <c r="B2106" s="6" t="s">
        <v>133</v>
      </c>
      <c r="C2106" s="8" t="s">
        <v>1741</v>
      </c>
    </row>
    <row r="2107" spans="2:3" x14ac:dyDescent="0.3">
      <c r="B2107" s="7" t="s">
        <v>134</v>
      </c>
      <c r="C2107" s="9" t="s">
        <v>1742</v>
      </c>
    </row>
    <row r="2108" spans="2:3" x14ac:dyDescent="0.3">
      <c r="B2108" s="2" t="s">
        <v>135</v>
      </c>
      <c r="C2108" s="4" t="s">
        <v>1743</v>
      </c>
    </row>
    <row r="2109" spans="2:3" x14ac:dyDescent="0.3">
      <c r="B2109" s="2" t="s">
        <v>136</v>
      </c>
      <c r="C2109" s="4" t="s">
        <v>1744</v>
      </c>
    </row>
    <row r="2110" spans="2:3" x14ac:dyDescent="0.3">
      <c r="B2110" s="2" t="s">
        <v>138</v>
      </c>
      <c r="C2110" s="4" t="s">
        <v>1745</v>
      </c>
    </row>
    <row r="2111" spans="2:3" x14ac:dyDescent="0.3">
      <c r="B2111" s="2" t="s">
        <v>139</v>
      </c>
      <c r="C2111" s="4" t="s">
        <v>667</v>
      </c>
    </row>
    <row r="2112" spans="2:3" x14ac:dyDescent="0.3">
      <c r="B2112" s="2" t="s">
        <v>140</v>
      </c>
      <c r="C2112" s="4" t="s">
        <v>1640</v>
      </c>
    </row>
    <row r="2113" spans="2:3" x14ac:dyDescent="0.3">
      <c r="B2113" s="7" t="s">
        <v>143</v>
      </c>
      <c r="C2113" s="9" t="s">
        <v>1746</v>
      </c>
    </row>
    <row r="2114" spans="2:3" x14ac:dyDescent="0.3">
      <c r="B2114" s="2" t="s">
        <v>144</v>
      </c>
      <c r="C2114" s="4" t="s">
        <v>1746</v>
      </c>
    </row>
    <row r="2115" spans="2:3" x14ac:dyDescent="0.3">
      <c r="B2115" s="7" t="s">
        <v>152</v>
      </c>
      <c r="C2115" s="9" t="s">
        <v>496</v>
      </c>
    </row>
    <row r="2116" spans="2:3" x14ac:dyDescent="0.3">
      <c r="B2116" s="2" t="s">
        <v>158</v>
      </c>
      <c r="C2116" s="4" t="s">
        <v>595</v>
      </c>
    </row>
    <row r="2117" spans="2:3" x14ac:dyDescent="0.3">
      <c r="B2117" s="2" t="s">
        <v>159</v>
      </c>
      <c r="C2117" s="4" t="s">
        <v>659</v>
      </c>
    </row>
    <row r="2118" spans="2:3" x14ac:dyDescent="0.3">
      <c r="B2118" s="2" t="s">
        <v>161</v>
      </c>
      <c r="C2118" s="4" t="s">
        <v>626</v>
      </c>
    </row>
    <row r="2119" spans="2:3" x14ac:dyDescent="0.3">
      <c r="B2119" s="7" t="s">
        <v>170</v>
      </c>
      <c r="C2119" s="9" t="s">
        <v>1747</v>
      </c>
    </row>
    <row r="2120" spans="2:3" x14ac:dyDescent="0.3">
      <c r="B2120" s="2" t="s">
        <v>171</v>
      </c>
      <c r="C2120" s="4" t="s">
        <v>1747</v>
      </c>
    </row>
    <row r="2121" spans="2:3" x14ac:dyDescent="0.3">
      <c r="B2121" s="7" t="s">
        <v>178</v>
      </c>
      <c r="C2121" s="9" t="s">
        <v>1748</v>
      </c>
    </row>
    <row r="2122" spans="2:3" x14ac:dyDescent="0.3">
      <c r="B2122" s="2" t="s">
        <v>179</v>
      </c>
      <c r="C2122" s="4" t="s">
        <v>444</v>
      </c>
    </row>
    <row r="2123" spans="2:3" x14ac:dyDescent="0.3">
      <c r="B2123" s="2" t="s">
        <v>180</v>
      </c>
      <c r="C2123" s="4" t="s">
        <v>1749</v>
      </c>
    </row>
    <row r="2124" spans="2:3" x14ac:dyDescent="0.3">
      <c r="B2124" s="2" t="s">
        <v>182</v>
      </c>
      <c r="C2124" s="4" t="s">
        <v>1750</v>
      </c>
    </row>
    <row r="2125" spans="2:3" x14ac:dyDescent="0.3">
      <c r="B2125" s="2" t="s">
        <v>184</v>
      </c>
      <c r="C2125" s="4" t="s">
        <v>1751</v>
      </c>
    </row>
    <row r="2126" spans="2:3" x14ac:dyDescent="0.3">
      <c r="B2126" s="2" t="s">
        <v>186</v>
      </c>
      <c r="C2126" s="4" t="s">
        <v>534</v>
      </c>
    </row>
    <row r="2127" spans="2:3" x14ac:dyDescent="0.3">
      <c r="B2127" s="6" t="s">
        <v>187</v>
      </c>
      <c r="C2127" s="8" t="s">
        <v>1752</v>
      </c>
    </row>
    <row r="2128" spans="2:3" x14ac:dyDescent="0.3">
      <c r="B2128" s="7" t="s">
        <v>188</v>
      </c>
      <c r="C2128" s="9" t="s">
        <v>1753</v>
      </c>
    </row>
    <row r="2129" spans="2:3" x14ac:dyDescent="0.3">
      <c r="B2129" s="2" t="s">
        <v>189</v>
      </c>
      <c r="C2129" s="4" t="s">
        <v>1754</v>
      </c>
    </row>
    <row r="2130" spans="2:3" x14ac:dyDescent="0.3">
      <c r="B2130" s="2" t="s">
        <v>192</v>
      </c>
      <c r="C2130" s="4" t="s">
        <v>1169</v>
      </c>
    </row>
    <row r="2131" spans="2:3" x14ac:dyDescent="0.3">
      <c r="B2131" s="2" t="s">
        <v>196</v>
      </c>
      <c r="C2131" s="4" t="s">
        <v>444</v>
      </c>
    </row>
    <row r="2132" spans="2:3" x14ac:dyDescent="0.3">
      <c r="B2132" s="7" t="s">
        <v>197</v>
      </c>
      <c r="C2132" s="9" t="s">
        <v>1755</v>
      </c>
    </row>
    <row r="2133" spans="2:3" x14ac:dyDescent="0.3">
      <c r="B2133" s="2" t="s">
        <v>199</v>
      </c>
      <c r="C2133" s="4" t="s">
        <v>526</v>
      </c>
    </row>
    <row r="2134" spans="2:3" x14ac:dyDescent="0.3">
      <c r="B2134" s="2" t="s">
        <v>200</v>
      </c>
      <c r="C2134" s="4" t="s">
        <v>1756</v>
      </c>
    </row>
    <row r="2135" spans="2:3" x14ac:dyDescent="0.3">
      <c r="B2135" s="2" t="s">
        <v>202</v>
      </c>
      <c r="C2135" s="4" t="s">
        <v>1757</v>
      </c>
    </row>
    <row r="2136" spans="2:3" x14ac:dyDescent="0.3">
      <c r="B2136" s="2" t="s">
        <v>204</v>
      </c>
      <c r="C2136" s="4" t="s">
        <v>1758</v>
      </c>
    </row>
    <row r="2137" spans="2:3" x14ac:dyDescent="0.3">
      <c r="B2137" s="7" t="s">
        <v>206</v>
      </c>
      <c r="C2137" s="9" t="s">
        <v>1759</v>
      </c>
    </row>
    <row r="2138" spans="2:3" x14ac:dyDescent="0.3">
      <c r="B2138" s="2" t="s">
        <v>207</v>
      </c>
      <c r="C2138" s="4" t="s">
        <v>1760</v>
      </c>
    </row>
    <row r="2139" spans="2:3" x14ac:dyDescent="0.3">
      <c r="B2139" s="2" t="s">
        <v>209</v>
      </c>
      <c r="C2139" s="4" t="s">
        <v>1761</v>
      </c>
    </row>
    <row r="2140" spans="2:3" x14ac:dyDescent="0.3">
      <c r="B2140" s="2" t="s">
        <v>212</v>
      </c>
      <c r="C2140" s="4" t="s">
        <v>577</v>
      </c>
    </row>
    <row r="2141" spans="2:3" x14ac:dyDescent="0.3">
      <c r="B2141" s="2" t="s">
        <v>214</v>
      </c>
      <c r="C2141" s="4" t="s">
        <v>470</v>
      </c>
    </row>
    <row r="2142" spans="2:3" x14ac:dyDescent="0.3">
      <c r="B2142" s="2" t="s">
        <v>215</v>
      </c>
      <c r="C2142" s="4" t="s">
        <v>703</v>
      </c>
    </row>
    <row r="2143" spans="2:3" x14ac:dyDescent="0.3">
      <c r="B2143" s="7" t="s">
        <v>216</v>
      </c>
      <c r="C2143" s="9" t="s">
        <v>1762</v>
      </c>
    </row>
    <row r="2144" spans="2:3" x14ac:dyDescent="0.3">
      <c r="B2144" s="2" t="s">
        <v>220</v>
      </c>
      <c r="C2144" s="4" t="s">
        <v>1762</v>
      </c>
    </row>
    <row r="2145" spans="2:3" x14ac:dyDescent="0.3">
      <c r="B2145" s="7" t="s">
        <v>224</v>
      </c>
      <c r="C2145" s="9" t="s">
        <v>1763</v>
      </c>
    </row>
    <row r="2146" spans="2:3" ht="26.4" x14ac:dyDescent="0.3">
      <c r="B2146" s="2" t="s">
        <v>226</v>
      </c>
      <c r="C2146" s="4" t="s">
        <v>630</v>
      </c>
    </row>
    <row r="2147" spans="2:3" x14ac:dyDescent="0.3">
      <c r="B2147" s="2" t="s">
        <v>227</v>
      </c>
      <c r="C2147" s="4" t="s">
        <v>636</v>
      </c>
    </row>
    <row r="2148" spans="2:3" x14ac:dyDescent="0.3">
      <c r="B2148" s="2" t="s">
        <v>229</v>
      </c>
      <c r="C2148" s="4" t="s">
        <v>763</v>
      </c>
    </row>
    <row r="2149" spans="2:3" x14ac:dyDescent="0.3">
      <c r="B2149" s="2" t="s">
        <v>230</v>
      </c>
      <c r="C2149" s="4" t="s">
        <v>1764</v>
      </c>
    </row>
    <row r="2150" spans="2:3" x14ac:dyDescent="0.3">
      <c r="B2150" s="2" t="s">
        <v>231</v>
      </c>
      <c r="C2150" s="4" t="s">
        <v>589</v>
      </c>
    </row>
    <row r="2151" spans="2:3" x14ac:dyDescent="0.3">
      <c r="B2151" s="2" t="s">
        <v>232</v>
      </c>
      <c r="C2151" s="4" t="s">
        <v>1765</v>
      </c>
    </row>
    <row r="2152" spans="2:3" x14ac:dyDescent="0.3">
      <c r="B2152" s="7" t="s">
        <v>233</v>
      </c>
      <c r="C2152" s="9" t="s">
        <v>470</v>
      </c>
    </row>
    <row r="2153" spans="2:3" ht="26.4" x14ac:dyDescent="0.3">
      <c r="B2153" s="2" t="s">
        <v>234</v>
      </c>
      <c r="C2153" s="4" t="s">
        <v>470</v>
      </c>
    </row>
    <row r="2154" spans="2:3" x14ac:dyDescent="0.3">
      <c r="B2154" s="7" t="s">
        <v>252</v>
      </c>
      <c r="C2154" s="9" t="s">
        <v>1766</v>
      </c>
    </row>
    <row r="2155" spans="2:3" x14ac:dyDescent="0.3">
      <c r="B2155" s="2" t="s">
        <v>258</v>
      </c>
      <c r="C2155" s="4" t="s">
        <v>1766</v>
      </c>
    </row>
    <row r="2156" spans="2:3" x14ac:dyDescent="0.3">
      <c r="B2156" s="6" t="s">
        <v>307</v>
      </c>
      <c r="C2156" s="8" t="s">
        <v>1767</v>
      </c>
    </row>
    <row r="2157" spans="2:3" x14ac:dyDescent="0.3">
      <c r="B2157" s="7" t="s">
        <v>308</v>
      </c>
      <c r="C2157" s="9" t="s">
        <v>1767</v>
      </c>
    </row>
    <row r="2158" spans="2:3" x14ac:dyDescent="0.3">
      <c r="B2158" s="2" t="s">
        <v>310</v>
      </c>
      <c r="C2158" s="4" t="s">
        <v>1767</v>
      </c>
    </row>
    <row r="2159" spans="2:3" x14ac:dyDescent="0.3">
      <c r="B2159" s="3" t="s">
        <v>52</v>
      </c>
      <c r="C2159" s="5" t="s">
        <v>80</v>
      </c>
    </row>
    <row r="2160" spans="2:3" x14ac:dyDescent="0.3">
      <c r="B2160" s="2" t="s">
        <v>517</v>
      </c>
      <c r="C2160" s="4" t="s">
        <v>517</v>
      </c>
    </row>
    <row r="2161" spans="2:3" x14ac:dyDescent="0.3">
      <c r="B2161" s="2" t="s">
        <v>517</v>
      </c>
      <c r="C2161" s="4" t="s">
        <v>517</v>
      </c>
    </row>
    <row r="2162" spans="2:3" x14ac:dyDescent="0.3">
      <c r="B2162" s="2" t="s">
        <v>517</v>
      </c>
      <c r="C2162" s="4" t="s">
        <v>517</v>
      </c>
    </row>
    <row r="2163" spans="2:3" x14ac:dyDescent="0.3">
      <c r="B2163" s="3" t="s">
        <v>28</v>
      </c>
      <c r="C2163" s="5" t="s">
        <v>53</v>
      </c>
    </row>
    <row r="2164" spans="2:3" x14ac:dyDescent="0.3">
      <c r="B2164" s="6" t="s">
        <v>106</v>
      </c>
      <c r="C2164" s="8" t="s">
        <v>1768</v>
      </c>
    </row>
    <row r="2165" spans="2:3" x14ac:dyDescent="0.3">
      <c r="B2165" s="7" t="s">
        <v>107</v>
      </c>
      <c r="C2165" s="9" t="s">
        <v>1769</v>
      </c>
    </row>
    <row r="2166" spans="2:3" x14ac:dyDescent="0.3">
      <c r="B2166" s="2" t="s">
        <v>108</v>
      </c>
      <c r="C2166" s="4" t="s">
        <v>1769</v>
      </c>
    </row>
    <row r="2167" spans="2:3" x14ac:dyDescent="0.3">
      <c r="B2167" s="7" t="s">
        <v>109</v>
      </c>
      <c r="C2167" s="9" t="s">
        <v>1160</v>
      </c>
    </row>
    <row r="2168" spans="2:3" x14ac:dyDescent="0.3">
      <c r="B2168" s="2" t="s">
        <v>110</v>
      </c>
      <c r="C2168" s="4" t="s">
        <v>1160</v>
      </c>
    </row>
    <row r="2169" spans="2:3" x14ac:dyDescent="0.3">
      <c r="B2169" s="7" t="s">
        <v>112</v>
      </c>
      <c r="C2169" s="9" t="s">
        <v>1770</v>
      </c>
    </row>
    <row r="2170" spans="2:3" x14ac:dyDescent="0.3">
      <c r="B2170" s="2" t="s">
        <v>113</v>
      </c>
      <c r="C2170" s="4" t="s">
        <v>534</v>
      </c>
    </row>
    <row r="2171" spans="2:3" x14ac:dyDescent="0.3">
      <c r="B2171" s="2" t="s">
        <v>114</v>
      </c>
      <c r="C2171" s="4" t="s">
        <v>1771</v>
      </c>
    </row>
    <row r="2172" spans="2:3" x14ac:dyDescent="0.3">
      <c r="B2172" s="7" t="s">
        <v>117</v>
      </c>
      <c r="C2172" s="9" t="s">
        <v>1772</v>
      </c>
    </row>
    <row r="2173" spans="2:3" x14ac:dyDescent="0.3">
      <c r="B2173" s="2" t="s">
        <v>118</v>
      </c>
      <c r="C2173" s="4" t="s">
        <v>1773</v>
      </c>
    </row>
    <row r="2174" spans="2:3" x14ac:dyDescent="0.3">
      <c r="B2174" s="2" t="s">
        <v>121</v>
      </c>
      <c r="C2174" s="4" t="s">
        <v>984</v>
      </c>
    </row>
    <row r="2175" spans="2:3" x14ac:dyDescent="0.3">
      <c r="B2175" s="7" t="s">
        <v>122</v>
      </c>
      <c r="C2175" s="9" t="s">
        <v>1298</v>
      </c>
    </row>
    <row r="2176" spans="2:3" x14ac:dyDescent="0.3">
      <c r="B2176" s="2" t="s">
        <v>124</v>
      </c>
      <c r="C2176" s="4" t="s">
        <v>1774</v>
      </c>
    </row>
    <row r="2177" spans="2:3" x14ac:dyDescent="0.3">
      <c r="B2177" s="2" t="s">
        <v>126</v>
      </c>
      <c r="C2177" s="4" t="s">
        <v>470</v>
      </c>
    </row>
    <row r="2178" spans="2:3" x14ac:dyDescent="0.3">
      <c r="B2178" s="7" t="s">
        <v>129</v>
      </c>
      <c r="C2178" s="9" t="s">
        <v>1154</v>
      </c>
    </row>
    <row r="2179" spans="2:3" x14ac:dyDescent="0.3">
      <c r="B2179" s="2" t="s">
        <v>130</v>
      </c>
      <c r="C2179" s="4" t="s">
        <v>1154</v>
      </c>
    </row>
    <row r="2180" spans="2:3" x14ac:dyDescent="0.3">
      <c r="B2180" s="6" t="s">
        <v>133</v>
      </c>
      <c r="C2180" s="8" t="s">
        <v>1775</v>
      </c>
    </row>
    <row r="2181" spans="2:3" x14ac:dyDescent="0.3">
      <c r="B2181" s="7" t="s">
        <v>134</v>
      </c>
      <c r="C2181" s="9" t="s">
        <v>1776</v>
      </c>
    </row>
    <row r="2182" spans="2:3" x14ac:dyDescent="0.3">
      <c r="B2182" s="2" t="s">
        <v>135</v>
      </c>
      <c r="C2182" s="4" t="s">
        <v>684</v>
      </c>
    </row>
    <row r="2183" spans="2:3" x14ac:dyDescent="0.3">
      <c r="B2183" s="2" t="s">
        <v>136</v>
      </c>
      <c r="C2183" s="4" t="s">
        <v>531</v>
      </c>
    </row>
    <row r="2184" spans="2:3" x14ac:dyDescent="0.3">
      <c r="B2184" s="2" t="s">
        <v>139</v>
      </c>
      <c r="C2184" s="4" t="s">
        <v>571</v>
      </c>
    </row>
    <row r="2185" spans="2:3" x14ac:dyDescent="0.3">
      <c r="B2185" s="2" t="s">
        <v>140</v>
      </c>
      <c r="C2185" s="4" t="s">
        <v>694</v>
      </c>
    </row>
    <row r="2186" spans="2:3" x14ac:dyDescent="0.3">
      <c r="B2186" s="2" t="s">
        <v>141</v>
      </c>
      <c r="C2186" s="4" t="s">
        <v>1777</v>
      </c>
    </row>
    <row r="2187" spans="2:3" x14ac:dyDescent="0.3">
      <c r="B2187" s="7" t="s">
        <v>143</v>
      </c>
      <c r="C2187" s="9" t="s">
        <v>703</v>
      </c>
    </row>
    <row r="2188" spans="2:3" x14ac:dyDescent="0.3">
      <c r="B2188" s="2" t="s">
        <v>144</v>
      </c>
      <c r="C2188" s="4" t="s">
        <v>703</v>
      </c>
    </row>
    <row r="2189" spans="2:3" x14ac:dyDescent="0.3">
      <c r="B2189" s="7" t="s">
        <v>170</v>
      </c>
      <c r="C2189" s="9" t="s">
        <v>1778</v>
      </c>
    </row>
    <row r="2190" spans="2:3" x14ac:dyDescent="0.3">
      <c r="B2190" s="2" t="s">
        <v>171</v>
      </c>
      <c r="C2190" s="4" t="s">
        <v>1778</v>
      </c>
    </row>
    <row r="2191" spans="2:3" x14ac:dyDescent="0.3">
      <c r="B2191" s="7" t="s">
        <v>172</v>
      </c>
      <c r="C2191" s="9" t="s">
        <v>534</v>
      </c>
    </row>
    <row r="2192" spans="2:3" x14ac:dyDescent="0.3">
      <c r="B2192" s="2" t="s">
        <v>173</v>
      </c>
      <c r="C2192" s="4" t="s">
        <v>534</v>
      </c>
    </row>
    <row r="2193" spans="2:3" x14ac:dyDescent="0.3">
      <c r="B2193" s="7" t="s">
        <v>178</v>
      </c>
      <c r="C2193" s="9" t="s">
        <v>531</v>
      </c>
    </row>
    <row r="2194" spans="2:3" x14ac:dyDescent="0.3">
      <c r="B2194" s="2" t="s">
        <v>184</v>
      </c>
      <c r="C2194" s="4" t="s">
        <v>531</v>
      </c>
    </row>
    <row r="2195" spans="2:3" x14ac:dyDescent="0.3">
      <c r="B2195" s="6" t="s">
        <v>187</v>
      </c>
      <c r="C2195" s="8" t="s">
        <v>1779</v>
      </c>
    </row>
    <row r="2196" spans="2:3" x14ac:dyDescent="0.3">
      <c r="B2196" s="7" t="s">
        <v>188</v>
      </c>
      <c r="C2196" s="9" t="s">
        <v>1780</v>
      </c>
    </row>
    <row r="2197" spans="2:3" x14ac:dyDescent="0.3">
      <c r="B2197" s="2" t="s">
        <v>193</v>
      </c>
      <c r="C2197" s="4" t="s">
        <v>1780</v>
      </c>
    </row>
    <row r="2198" spans="2:3" x14ac:dyDescent="0.3">
      <c r="B2198" s="7" t="s">
        <v>206</v>
      </c>
      <c r="C2198" s="9" t="s">
        <v>1781</v>
      </c>
    </row>
    <row r="2199" spans="2:3" x14ac:dyDescent="0.3">
      <c r="B2199" s="2" t="s">
        <v>207</v>
      </c>
      <c r="C2199" s="4" t="s">
        <v>357</v>
      </c>
    </row>
    <row r="2200" spans="2:3" x14ac:dyDescent="0.3">
      <c r="B2200" s="2" t="s">
        <v>209</v>
      </c>
      <c r="C2200" s="4" t="s">
        <v>457</v>
      </c>
    </row>
    <row r="2201" spans="2:3" x14ac:dyDescent="0.3">
      <c r="B2201" s="2" t="s">
        <v>210</v>
      </c>
      <c r="C2201" s="4" t="s">
        <v>1782</v>
      </c>
    </row>
    <row r="2202" spans="2:3" x14ac:dyDescent="0.3">
      <c r="B2202" s="2" t="s">
        <v>212</v>
      </c>
      <c r="C2202" s="4" t="s">
        <v>1783</v>
      </c>
    </row>
    <row r="2203" spans="2:3" x14ac:dyDescent="0.3">
      <c r="B2203" s="2" t="s">
        <v>215</v>
      </c>
      <c r="C2203" s="4" t="s">
        <v>631</v>
      </c>
    </row>
    <row r="2204" spans="2:3" x14ac:dyDescent="0.3">
      <c r="B2204" s="7" t="s">
        <v>216</v>
      </c>
      <c r="C2204" s="9" t="s">
        <v>1784</v>
      </c>
    </row>
    <row r="2205" spans="2:3" x14ac:dyDescent="0.3">
      <c r="B2205" s="2" t="s">
        <v>217</v>
      </c>
      <c r="C2205" s="4" t="s">
        <v>1490</v>
      </c>
    </row>
    <row r="2206" spans="2:3" x14ac:dyDescent="0.3">
      <c r="B2206" s="2" t="s">
        <v>220</v>
      </c>
      <c r="C2206" s="4" t="s">
        <v>531</v>
      </c>
    </row>
    <row r="2207" spans="2:3" x14ac:dyDescent="0.3">
      <c r="B2207" s="7" t="s">
        <v>224</v>
      </c>
      <c r="C2207" s="9" t="s">
        <v>1785</v>
      </c>
    </row>
    <row r="2208" spans="2:3" x14ac:dyDescent="0.3">
      <c r="B2208" s="2" t="s">
        <v>225</v>
      </c>
      <c r="C2208" s="4" t="s">
        <v>420</v>
      </c>
    </row>
    <row r="2209" spans="2:3" x14ac:dyDescent="0.3">
      <c r="B2209" s="2" t="s">
        <v>227</v>
      </c>
      <c r="C2209" s="4" t="s">
        <v>531</v>
      </c>
    </row>
    <row r="2210" spans="2:3" x14ac:dyDescent="0.3">
      <c r="B2210" s="2" t="s">
        <v>229</v>
      </c>
      <c r="C2210" s="4" t="s">
        <v>420</v>
      </c>
    </row>
    <row r="2211" spans="2:3" x14ac:dyDescent="0.3">
      <c r="B2211" s="2" t="s">
        <v>230</v>
      </c>
      <c r="C2211" s="4" t="s">
        <v>1786</v>
      </c>
    </row>
    <row r="2212" spans="2:3" x14ac:dyDescent="0.3">
      <c r="B2212" s="7" t="s">
        <v>233</v>
      </c>
      <c r="C2212" s="9" t="s">
        <v>1787</v>
      </c>
    </row>
    <row r="2213" spans="2:3" ht="26.4" x14ac:dyDescent="0.3">
      <c r="B2213" s="2" t="s">
        <v>234</v>
      </c>
      <c r="C2213" s="4" t="s">
        <v>1787</v>
      </c>
    </row>
    <row r="2214" spans="2:3" x14ac:dyDescent="0.3">
      <c r="B2214" s="7" t="s">
        <v>239</v>
      </c>
      <c r="C2214" s="9" t="s">
        <v>483</v>
      </c>
    </row>
    <row r="2215" spans="2:3" x14ac:dyDescent="0.3">
      <c r="B2215" s="2" t="s">
        <v>240</v>
      </c>
      <c r="C2215" s="4" t="s">
        <v>530</v>
      </c>
    </row>
    <row r="2216" spans="2:3" x14ac:dyDescent="0.3">
      <c r="B2216" s="2" t="s">
        <v>242</v>
      </c>
      <c r="C2216" s="4" t="s">
        <v>530</v>
      </c>
    </row>
    <row r="2217" spans="2:3" x14ac:dyDescent="0.3">
      <c r="B2217" s="7" t="s">
        <v>246</v>
      </c>
      <c r="C2217" s="9" t="s">
        <v>1788</v>
      </c>
    </row>
    <row r="2218" spans="2:3" x14ac:dyDescent="0.3">
      <c r="B2218" s="2" t="s">
        <v>248</v>
      </c>
      <c r="C2218" s="4" t="s">
        <v>578</v>
      </c>
    </row>
    <row r="2219" spans="2:3" x14ac:dyDescent="0.3">
      <c r="B2219" s="2" t="s">
        <v>249</v>
      </c>
      <c r="C2219" s="4" t="s">
        <v>1789</v>
      </c>
    </row>
    <row r="2220" spans="2:3" x14ac:dyDescent="0.3">
      <c r="B2220" s="3" t="s">
        <v>52</v>
      </c>
      <c r="C2220" s="5" t="s">
        <v>81</v>
      </c>
    </row>
    <row r="2221" spans="2:3" x14ac:dyDescent="0.3">
      <c r="B2221" s="2" t="s">
        <v>517</v>
      </c>
      <c r="C2221" s="4" t="s">
        <v>517</v>
      </c>
    </row>
    <row r="2222" spans="2:3" x14ac:dyDescent="0.3">
      <c r="B2222" s="2" t="s">
        <v>517</v>
      </c>
      <c r="C2222" s="4" t="s">
        <v>517</v>
      </c>
    </row>
    <row r="2223" spans="2:3" x14ac:dyDescent="0.3">
      <c r="B2223" s="2" t="s">
        <v>517</v>
      </c>
      <c r="C2223" s="4" t="s">
        <v>517</v>
      </c>
    </row>
    <row r="2224" spans="2:3" x14ac:dyDescent="0.3">
      <c r="B2224" s="3" t="s">
        <v>29</v>
      </c>
      <c r="C2224" s="5" t="s">
        <v>53</v>
      </c>
    </row>
    <row r="2225" spans="2:3" x14ac:dyDescent="0.3">
      <c r="B2225" s="6" t="s">
        <v>106</v>
      </c>
      <c r="C2225" s="8" t="s">
        <v>1790</v>
      </c>
    </row>
    <row r="2226" spans="2:3" x14ac:dyDescent="0.3">
      <c r="B2226" s="7" t="s">
        <v>107</v>
      </c>
      <c r="C2226" s="9" t="s">
        <v>1791</v>
      </c>
    </row>
    <row r="2227" spans="2:3" x14ac:dyDescent="0.3">
      <c r="B2227" s="2" t="s">
        <v>108</v>
      </c>
      <c r="C2227" s="4" t="s">
        <v>1791</v>
      </c>
    </row>
    <row r="2228" spans="2:3" x14ac:dyDescent="0.3">
      <c r="B2228" s="7" t="s">
        <v>109</v>
      </c>
      <c r="C2228" s="9" t="s">
        <v>1792</v>
      </c>
    </row>
    <row r="2229" spans="2:3" x14ac:dyDescent="0.3">
      <c r="B2229" s="2" t="s">
        <v>110</v>
      </c>
      <c r="C2229" s="4" t="s">
        <v>1792</v>
      </c>
    </row>
    <row r="2230" spans="2:3" x14ac:dyDescent="0.3">
      <c r="B2230" s="7" t="s">
        <v>112</v>
      </c>
      <c r="C2230" s="9" t="s">
        <v>1793</v>
      </c>
    </row>
    <row r="2231" spans="2:3" x14ac:dyDescent="0.3">
      <c r="B2231" s="2" t="s">
        <v>113</v>
      </c>
      <c r="C2231" s="4" t="s">
        <v>1794</v>
      </c>
    </row>
    <row r="2232" spans="2:3" x14ac:dyDescent="0.3">
      <c r="B2232" s="2" t="s">
        <v>114</v>
      </c>
      <c r="C2232" s="4" t="s">
        <v>1795</v>
      </c>
    </row>
    <row r="2233" spans="2:3" x14ac:dyDescent="0.3">
      <c r="B2233" s="7" t="s">
        <v>117</v>
      </c>
      <c r="C2233" s="9" t="s">
        <v>1796</v>
      </c>
    </row>
    <row r="2234" spans="2:3" x14ac:dyDescent="0.3">
      <c r="B2234" s="2" t="s">
        <v>118</v>
      </c>
      <c r="C2234" s="4" t="s">
        <v>1797</v>
      </c>
    </row>
    <row r="2235" spans="2:3" x14ac:dyDescent="0.3">
      <c r="B2235" s="2" t="s">
        <v>119</v>
      </c>
      <c r="C2235" s="4" t="s">
        <v>1798</v>
      </c>
    </row>
    <row r="2236" spans="2:3" x14ac:dyDescent="0.3">
      <c r="B2236" s="2" t="s">
        <v>120</v>
      </c>
      <c r="C2236" s="4" t="s">
        <v>1799</v>
      </c>
    </row>
    <row r="2237" spans="2:3" x14ac:dyDescent="0.3">
      <c r="B2237" s="2" t="s">
        <v>121</v>
      </c>
      <c r="C2237" s="4" t="s">
        <v>1800</v>
      </c>
    </row>
    <row r="2238" spans="2:3" x14ac:dyDescent="0.3">
      <c r="B2238" s="7" t="s">
        <v>129</v>
      </c>
      <c r="C2238" s="9" t="s">
        <v>1801</v>
      </c>
    </row>
    <row r="2239" spans="2:3" x14ac:dyDescent="0.3">
      <c r="B2239" s="2" t="s">
        <v>130</v>
      </c>
      <c r="C2239" s="4" t="s">
        <v>1801</v>
      </c>
    </row>
    <row r="2240" spans="2:3" x14ac:dyDescent="0.3">
      <c r="B2240" s="7" t="s">
        <v>131</v>
      </c>
      <c r="C2240" s="9" t="s">
        <v>1802</v>
      </c>
    </row>
    <row r="2241" spans="2:3" x14ac:dyDescent="0.3">
      <c r="B2241" s="2" t="s">
        <v>132</v>
      </c>
      <c r="C2241" s="4" t="s">
        <v>1802</v>
      </c>
    </row>
    <row r="2242" spans="2:3" x14ac:dyDescent="0.3">
      <c r="B2242" s="6" t="s">
        <v>133</v>
      </c>
      <c r="C2242" s="8" t="s">
        <v>1803</v>
      </c>
    </row>
    <row r="2243" spans="2:3" x14ac:dyDescent="0.3">
      <c r="B2243" s="7" t="s">
        <v>134</v>
      </c>
      <c r="C2243" s="9" t="s">
        <v>1804</v>
      </c>
    </row>
    <row r="2244" spans="2:3" x14ac:dyDescent="0.3">
      <c r="B2244" s="2" t="s">
        <v>135</v>
      </c>
      <c r="C2244" s="4" t="s">
        <v>1805</v>
      </c>
    </row>
    <row r="2245" spans="2:3" x14ac:dyDescent="0.3">
      <c r="B2245" s="2" t="s">
        <v>140</v>
      </c>
      <c r="C2245" s="4" t="s">
        <v>1806</v>
      </c>
    </row>
    <row r="2246" spans="2:3" x14ac:dyDescent="0.3">
      <c r="B2246" s="7" t="s">
        <v>143</v>
      </c>
      <c r="C2246" s="9" t="s">
        <v>1807</v>
      </c>
    </row>
    <row r="2247" spans="2:3" x14ac:dyDescent="0.3">
      <c r="B2247" s="2" t="s">
        <v>144</v>
      </c>
      <c r="C2247" s="4" t="s">
        <v>1570</v>
      </c>
    </row>
    <row r="2248" spans="2:3" x14ac:dyDescent="0.3">
      <c r="B2248" s="2" t="s">
        <v>145</v>
      </c>
      <c r="C2248" s="4" t="s">
        <v>353</v>
      </c>
    </row>
    <row r="2249" spans="2:3" x14ac:dyDescent="0.3">
      <c r="B2249" s="7" t="s">
        <v>152</v>
      </c>
      <c r="C2249" s="9" t="s">
        <v>461</v>
      </c>
    </row>
    <row r="2250" spans="2:3" x14ac:dyDescent="0.3">
      <c r="B2250" s="2" t="s">
        <v>158</v>
      </c>
      <c r="C2250" s="4" t="s">
        <v>483</v>
      </c>
    </row>
    <row r="2251" spans="2:3" x14ac:dyDescent="0.3">
      <c r="B2251" s="2" t="s">
        <v>161</v>
      </c>
      <c r="C2251" s="4" t="s">
        <v>1808</v>
      </c>
    </row>
    <row r="2252" spans="2:3" x14ac:dyDescent="0.3">
      <c r="B2252" s="7" t="s">
        <v>162</v>
      </c>
      <c r="C2252" s="9" t="s">
        <v>444</v>
      </c>
    </row>
    <row r="2253" spans="2:3" x14ac:dyDescent="0.3">
      <c r="B2253" s="2" t="s">
        <v>163</v>
      </c>
      <c r="C2253" s="4" t="s">
        <v>444</v>
      </c>
    </row>
    <row r="2254" spans="2:3" x14ac:dyDescent="0.3">
      <c r="B2254" s="7" t="s">
        <v>170</v>
      </c>
      <c r="C2254" s="9" t="s">
        <v>1809</v>
      </c>
    </row>
    <row r="2255" spans="2:3" x14ac:dyDescent="0.3">
      <c r="B2255" s="2" t="s">
        <v>171</v>
      </c>
      <c r="C2255" s="4" t="s">
        <v>1809</v>
      </c>
    </row>
    <row r="2256" spans="2:3" x14ac:dyDescent="0.3">
      <c r="B2256" s="7" t="s">
        <v>172</v>
      </c>
      <c r="C2256" s="9" t="s">
        <v>1674</v>
      </c>
    </row>
    <row r="2257" spans="2:3" x14ac:dyDescent="0.3">
      <c r="B2257" s="2" t="s">
        <v>173</v>
      </c>
      <c r="C2257" s="4" t="s">
        <v>1674</v>
      </c>
    </row>
    <row r="2258" spans="2:3" x14ac:dyDescent="0.3">
      <c r="B2258" s="6" t="s">
        <v>187</v>
      </c>
      <c r="C2258" s="8" t="s">
        <v>1810</v>
      </c>
    </row>
    <row r="2259" spans="2:3" x14ac:dyDescent="0.3">
      <c r="B2259" s="7" t="s">
        <v>188</v>
      </c>
      <c r="C2259" s="9" t="s">
        <v>1811</v>
      </c>
    </row>
    <row r="2260" spans="2:3" x14ac:dyDescent="0.3">
      <c r="B2260" s="2" t="s">
        <v>189</v>
      </c>
      <c r="C2260" s="4" t="s">
        <v>1812</v>
      </c>
    </row>
    <row r="2261" spans="2:3" x14ac:dyDescent="0.3">
      <c r="B2261" s="2" t="s">
        <v>192</v>
      </c>
      <c r="C2261" s="4" t="s">
        <v>1813</v>
      </c>
    </row>
    <row r="2262" spans="2:3" x14ac:dyDescent="0.3">
      <c r="B2262" s="2" t="s">
        <v>195</v>
      </c>
      <c r="C2262" s="4" t="s">
        <v>1030</v>
      </c>
    </row>
    <row r="2263" spans="2:3" x14ac:dyDescent="0.3">
      <c r="B2263" s="7" t="s">
        <v>197</v>
      </c>
      <c r="C2263" s="9" t="s">
        <v>1814</v>
      </c>
    </row>
    <row r="2264" spans="2:3" x14ac:dyDescent="0.3">
      <c r="B2264" s="2" t="s">
        <v>199</v>
      </c>
      <c r="C2264" s="4" t="s">
        <v>1815</v>
      </c>
    </row>
    <row r="2265" spans="2:3" x14ac:dyDescent="0.3">
      <c r="B2265" s="2" t="s">
        <v>200</v>
      </c>
      <c r="C2265" s="4" t="s">
        <v>1119</v>
      </c>
    </row>
    <row r="2266" spans="2:3" x14ac:dyDescent="0.3">
      <c r="B2266" s="2" t="s">
        <v>204</v>
      </c>
      <c r="C2266" s="4" t="s">
        <v>1816</v>
      </c>
    </row>
    <row r="2267" spans="2:3" x14ac:dyDescent="0.3">
      <c r="B2267" s="2" t="s">
        <v>205</v>
      </c>
      <c r="C2267" s="4" t="s">
        <v>1817</v>
      </c>
    </row>
    <row r="2268" spans="2:3" x14ac:dyDescent="0.3">
      <c r="B2268" s="7" t="s">
        <v>206</v>
      </c>
      <c r="C2268" s="9" t="s">
        <v>1818</v>
      </c>
    </row>
    <row r="2269" spans="2:3" x14ac:dyDescent="0.3">
      <c r="B2269" s="2" t="s">
        <v>209</v>
      </c>
      <c r="C2269" s="4" t="s">
        <v>1819</v>
      </c>
    </row>
    <row r="2270" spans="2:3" x14ac:dyDescent="0.3">
      <c r="B2270" s="2" t="s">
        <v>212</v>
      </c>
      <c r="C2270" s="4" t="s">
        <v>1820</v>
      </c>
    </row>
    <row r="2271" spans="2:3" x14ac:dyDescent="0.3">
      <c r="B2271" s="2" t="s">
        <v>214</v>
      </c>
      <c r="C2271" s="4" t="s">
        <v>1570</v>
      </c>
    </row>
    <row r="2272" spans="2:3" x14ac:dyDescent="0.3">
      <c r="B2272" s="2" t="s">
        <v>215</v>
      </c>
      <c r="C2272" s="4" t="s">
        <v>1821</v>
      </c>
    </row>
    <row r="2273" spans="2:3" x14ac:dyDescent="0.3">
      <c r="B2273" s="7" t="s">
        <v>216</v>
      </c>
      <c r="C2273" s="9" t="s">
        <v>1822</v>
      </c>
    </row>
    <row r="2274" spans="2:3" x14ac:dyDescent="0.3">
      <c r="B2274" s="2" t="s">
        <v>218</v>
      </c>
      <c r="C2274" s="4" t="s">
        <v>1823</v>
      </c>
    </row>
    <row r="2275" spans="2:3" x14ac:dyDescent="0.3">
      <c r="B2275" s="2" t="s">
        <v>220</v>
      </c>
      <c r="C2275" s="4" t="s">
        <v>1824</v>
      </c>
    </row>
    <row r="2276" spans="2:3" x14ac:dyDescent="0.3">
      <c r="B2276" s="7" t="s">
        <v>224</v>
      </c>
      <c r="C2276" s="9" t="s">
        <v>1825</v>
      </c>
    </row>
    <row r="2277" spans="2:3" x14ac:dyDescent="0.3">
      <c r="B2277" s="2" t="s">
        <v>225</v>
      </c>
      <c r="C2277" s="4" t="s">
        <v>1053</v>
      </c>
    </row>
    <row r="2278" spans="2:3" x14ac:dyDescent="0.3">
      <c r="B2278" s="2" t="s">
        <v>229</v>
      </c>
      <c r="C2278" s="4" t="s">
        <v>1826</v>
      </c>
    </row>
    <row r="2279" spans="2:3" x14ac:dyDescent="0.3">
      <c r="B2279" s="2" t="s">
        <v>231</v>
      </c>
      <c r="C2279" s="4" t="s">
        <v>761</v>
      </c>
    </row>
    <row r="2280" spans="2:3" x14ac:dyDescent="0.3">
      <c r="B2280" s="2" t="s">
        <v>232</v>
      </c>
      <c r="C2280" s="4" t="s">
        <v>1827</v>
      </c>
    </row>
    <row r="2281" spans="2:3" x14ac:dyDescent="0.3">
      <c r="B2281" s="7" t="s">
        <v>233</v>
      </c>
      <c r="C2281" s="9" t="s">
        <v>763</v>
      </c>
    </row>
    <row r="2282" spans="2:3" ht="26.4" x14ac:dyDescent="0.3">
      <c r="B2282" s="2" t="s">
        <v>234</v>
      </c>
      <c r="C2282" s="4" t="s">
        <v>763</v>
      </c>
    </row>
    <row r="2283" spans="2:3" x14ac:dyDescent="0.3">
      <c r="B2283" s="7" t="s">
        <v>246</v>
      </c>
      <c r="C2283" s="9" t="s">
        <v>1754</v>
      </c>
    </row>
    <row r="2284" spans="2:3" x14ac:dyDescent="0.3">
      <c r="B2284" s="2" t="s">
        <v>248</v>
      </c>
      <c r="C2284" s="4" t="s">
        <v>1002</v>
      </c>
    </row>
    <row r="2285" spans="2:3" x14ac:dyDescent="0.3">
      <c r="B2285" s="2" t="s">
        <v>250</v>
      </c>
      <c r="C2285" s="4" t="s">
        <v>1709</v>
      </c>
    </row>
    <row r="2286" spans="2:3" x14ac:dyDescent="0.3">
      <c r="B2286" s="3" t="s">
        <v>52</v>
      </c>
      <c r="C2286" s="5" t="s">
        <v>82</v>
      </c>
    </row>
    <row r="2287" spans="2:3" x14ac:dyDescent="0.3">
      <c r="B2287" s="2" t="s">
        <v>517</v>
      </c>
      <c r="C2287" s="4" t="s">
        <v>517</v>
      </c>
    </row>
    <row r="2288" spans="2:3" x14ac:dyDescent="0.3">
      <c r="B2288" s="2" t="s">
        <v>517</v>
      </c>
      <c r="C2288" s="4" t="s">
        <v>517</v>
      </c>
    </row>
    <row r="2289" spans="2:3" x14ac:dyDescent="0.3">
      <c r="B2289" s="2" t="s">
        <v>517</v>
      </c>
      <c r="C2289" s="4" t="s">
        <v>517</v>
      </c>
    </row>
    <row r="2290" spans="2:3" x14ac:dyDescent="0.3">
      <c r="B2290" s="3" t="s">
        <v>30</v>
      </c>
      <c r="C2290" s="5" t="s">
        <v>53</v>
      </c>
    </row>
    <row r="2291" spans="2:3" x14ac:dyDescent="0.3">
      <c r="B2291" s="6" t="s">
        <v>106</v>
      </c>
      <c r="C2291" s="8" t="s">
        <v>1828</v>
      </c>
    </row>
    <row r="2292" spans="2:3" x14ac:dyDescent="0.3">
      <c r="B2292" s="7" t="s">
        <v>107</v>
      </c>
      <c r="C2292" s="9" t="s">
        <v>1829</v>
      </c>
    </row>
    <row r="2293" spans="2:3" x14ac:dyDescent="0.3">
      <c r="B2293" s="2" t="s">
        <v>108</v>
      </c>
      <c r="C2293" s="4" t="s">
        <v>1829</v>
      </c>
    </row>
    <row r="2294" spans="2:3" x14ac:dyDescent="0.3">
      <c r="B2294" s="7" t="s">
        <v>109</v>
      </c>
      <c r="C2294" s="9" t="s">
        <v>1830</v>
      </c>
    </row>
    <row r="2295" spans="2:3" x14ac:dyDescent="0.3">
      <c r="B2295" s="2" t="s">
        <v>110</v>
      </c>
      <c r="C2295" s="4" t="s">
        <v>1830</v>
      </c>
    </row>
    <row r="2296" spans="2:3" x14ac:dyDescent="0.3">
      <c r="B2296" s="7" t="s">
        <v>112</v>
      </c>
      <c r="C2296" s="9" t="s">
        <v>1831</v>
      </c>
    </row>
    <row r="2297" spans="2:3" x14ac:dyDescent="0.3">
      <c r="B2297" s="2" t="s">
        <v>113</v>
      </c>
      <c r="C2297" s="4" t="s">
        <v>1832</v>
      </c>
    </row>
    <row r="2298" spans="2:3" x14ac:dyDescent="0.3">
      <c r="B2298" s="2" t="s">
        <v>114</v>
      </c>
      <c r="C2298" s="4" t="s">
        <v>1833</v>
      </c>
    </row>
    <row r="2299" spans="2:3" x14ac:dyDescent="0.3">
      <c r="B2299" s="2" t="s">
        <v>116</v>
      </c>
      <c r="C2299" s="4" t="s">
        <v>1834</v>
      </c>
    </row>
    <row r="2300" spans="2:3" x14ac:dyDescent="0.3">
      <c r="B2300" s="7" t="s">
        <v>117</v>
      </c>
      <c r="C2300" s="9" t="s">
        <v>1835</v>
      </c>
    </row>
    <row r="2301" spans="2:3" x14ac:dyDescent="0.3">
      <c r="B2301" s="2" t="s">
        <v>118</v>
      </c>
      <c r="C2301" s="4" t="s">
        <v>1835</v>
      </c>
    </row>
    <row r="2302" spans="2:3" x14ac:dyDescent="0.3">
      <c r="B2302" s="7" t="s">
        <v>122</v>
      </c>
      <c r="C2302" s="9" t="s">
        <v>1836</v>
      </c>
    </row>
    <row r="2303" spans="2:3" x14ac:dyDescent="0.3">
      <c r="B2303" s="2" t="s">
        <v>128</v>
      </c>
      <c r="C2303" s="4" t="s">
        <v>1836</v>
      </c>
    </row>
    <row r="2304" spans="2:3" x14ac:dyDescent="0.3">
      <c r="B2304" s="7" t="s">
        <v>129</v>
      </c>
      <c r="C2304" s="9" t="s">
        <v>1837</v>
      </c>
    </row>
    <row r="2305" spans="2:3" x14ac:dyDescent="0.3">
      <c r="B2305" s="2" t="s">
        <v>130</v>
      </c>
      <c r="C2305" s="4" t="s">
        <v>1837</v>
      </c>
    </row>
    <row r="2306" spans="2:3" x14ac:dyDescent="0.3">
      <c r="B2306" s="6" t="s">
        <v>133</v>
      </c>
      <c r="C2306" s="8" t="s">
        <v>1838</v>
      </c>
    </row>
    <row r="2307" spans="2:3" x14ac:dyDescent="0.3">
      <c r="B2307" s="7" t="s">
        <v>134</v>
      </c>
      <c r="C2307" s="9" t="s">
        <v>1839</v>
      </c>
    </row>
    <row r="2308" spans="2:3" x14ac:dyDescent="0.3">
      <c r="B2308" s="2" t="s">
        <v>135</v>
      </c>
      <c r="C2308" s="4" t="s">
        <v>1840</v>
      </c>
    </row>
    <row r="2309" spans="2:3" x14ac:dyDescent="0.3">
      <c r="B2309" s="2" t="s">
        <v>139</v>
      </c>
      <c r="C2309" s="4" t="s">
        <v>1841</v>
      </c>
    </row>
    <row r="2310" spans="2:3" x14ac:dyDescent="0.3">
      <c r="B2310" s="2" t="s">
        <v>140</v>
      </c>
      <c r="C2310" s="4" t="s">
        <v>1842</v>
      </c>
    </row>
    <row r="2311" spans="2:3" x14ac:dyDescent="0.3">
      <c r="B2311" s="2" t="s">
        <v>141</v>
      </c>
      <c r="C2311" s="4" t="s">
        <v>1843</v>
      </c>
    </row>
    <row r="2312" spans="2:3" x14ac:dyDescent="0.3">
      <c r="B2312" s="7" t="s">
        <v>143</v>
      </c>
      <c r="C2312" s="9" t="s">
        <v>1844</v>
      </c>
    </row>
    <row r="2313" spans="2:3" x14ac:dyDescent="0.3">
      <c r="B2313" s="2" t="s">
        <v>144</v>
      </c>
      <c r="C2313" s="4" t="s">
        <v>1844</v>
      </c>
    </row>
    <row r="2314" spans="2:3" x14ac:dyDescent="0.3">
      <c r="B2314" s="7" t="s">
        <v>152</v>
      </c>
      <c r="C2314" s="9" t="s">
        <v>1845</v>
      </c>
    </row>
    <row r="2315" spans="2:3" x14ac:dyDescent="0.3">
      <c r="B2315" s="2" t="s">
        <v>158</v>
      </c>
      <c r="C2315" s="4" t="s">
        <v>1846</v>
      </c>
    </row>
    <row r="2316" spans="2:3" x14ac:dyDescent="0.3">
      <c r="B2316" s="2" t="s">
        <v>161</v>
      </c>
      <c r="C2316" s="4" t="s">
        <v>1847</v>
      </c>
    </row>
    <row r="2317" spans="2:3" x14ac:dyDescent="0.3">
      <c r="B2317" s="7" t="s">
        <v>170</v>
      </c>
      <c r="C2317" s="9" t="s">
        <v>1848</v>
      </c>
    </row>
    <row r="2318" spans="2:3" x14ac:dyDescent="0.3">
      <c r="B2318" s="2" t="s">
        <v>171</v>
      </c>
      <c r="C2318" s="4" t="s">
        <v>1848</v>
      </c>
    </row>
    <row r="2319" spans="2:3" x14ac:dyDescent="0.3">
      <c r="B2319" s="7" t="s">
        <v>172</v>
      </c>
      <c r="C2319" s="9" t="s">
        <v>1849</v>
      </c>
    </row>
    <row r="2320" spans="2:3" x14ac:dyDescent="0.3">
      <c r="B2320" s="2" t="s">
        <v>173</v>
      </c>
      <c r="C2320" s="4" t="s">
        <v>1849</v>
      </c>
    </row>
    <row r="2321" spans="2:3" x14ac:dyDescent="0.3">
      <c r="B2321" s="7" t="s">
        <v>178</v>
      </c>
      <c r="C2321" s="9" t="s">
        <v>1850</v>
      </c>
    </row>
    <row r="2322" spans="2:3" x14ac:dyDescent="0.3">
      <c r="B2322" s="2" t="s">
        <v>182</v>
      </c>
      <c r="C2322" s="4" t="s">
        <v>1851</v>
      </c>
    </row>
    <row r="2323" spans="2:3" x14ac:dyDescent="0.3">
      <c r="B2323" s="2" t="s">
        <v>186</v>
      </c>
      <c r="C2323" s="4" t="s">
        <v>1852</v>
      </c>
    </row>
    <row r="2324" spans="2:3" x14ac:dyDescent="0.3">
      <c r="B2324" s="6" t="s">
        <v>187</v>
      </c>
      <c r="C2324" s="8" t="s">
        <v>1853</v>
      </c>
    </row>
    <row r="2325" spans="2:3" x14ac:dyDescent="0.3">
      <c r="B2325" s="7" t="s">
        <v>188</v>
      </c>
      <c r="C2325" s="9" t="s">
        <v>1854</v>
      </c>
    </row>
    <row r="2326" spans="2:3" x14ac:dyDescent="0.3">
      <c r="B2326" s="2" t="s">
        <v>189</v>
      </c>
      <c r="C2326" s="4" t="s">
        <v>1855</v>
      </c>
    </row>
    <row r="2327" spans="2:3" x14ac:dyDescent="0.3">
      <c r="B2327" s="2" t="s">
        <v>192</v>
      </c>
      <c r="C2327" s="4" t="s">
        <v>1856</v>
      </c>
    </row>
    <row r="2328" spans="2:3" x14ac:dyDescent="0.3">
      <c r="B2328" s="2" t="s">
        <v>193</v>
      </c>
      <c r="C2328" s="4" t="s">
        <v>457</v>
      </c>
    </row>
    <row r="2329" spans="2:3" x14ac:dyDescent="0.3">
      <c r="B2329" s="2" t="s">
        <v>195</v>
      </c>
      <c r="C2329" s="4" t="s">
        <v>1857</v>
      </c>
    </row>
    <row r="2330" spans="2:3" x14ac:dyDescent="0.3">
      <c r="B2330" s="7" t="s">
        <v>197</v>
      </c>
      <c r="C2330" s="9" t="s">
        <v>1858</v>
      </c>
    </row>
    <row r="2331" spans="2:3" x14ac:dyDescent="0.3">
      <c r="B2331" s="2" t="s">
        <v>204</v>
      </c>
      <c r="C2331" s="4" t="s">
        <v>1858</v>
      </c>
    </row>
    <row r="2332" spans="2:3" x14ac:dyDescent="0.3">
      <c r="B2332" s="7" t="s">
        <v>206</v>
      </c>
      <c r="C2332" s="9" t="s">
        <v>1859</v>
      </c>
    </row>
    <row r="2333" spans="2:3" x14ac:dyDescent="0.3">
      <c r="B2333" s="2" t="s">
        <v>207</v>
      </c>
      <c r="C2333" s="4" t="s">
        <v>1860</v>
      </c>
    </row>
    <row r="2334" spans="2:3" x14ac:dyDescent="0.3">
      <c r="B2334" s="2" t="s">
        <v>209</v>
      </c>
      <c r="C2334" s="4" t="s">
        <v>1861</v>
      </c>
    </row>
    <row r="2335" spans="2:3" x14ac:dyDescent="0.3">
      <c r="B2335" s="2" t="s">
        <v>212</v>
      </c>
      <c r="C2335" s="4" t="s">
        <v>1862</v>
      </c>
    </row>
    <row r="2336" spans="2:3" x14ac:dyDescent="0.3">
      <c r="B2336" s="7" t="s">
        <v>216</v>
      </c>
      <c r="C2336" s="9" t="s">
        <v>1863</v>
      </c>
    </row>
    <row r="2337" spans="2:3" x14ac:dyDescent="0.3">
      <c r="B2337" s="2" t="s">
        <v>217</v>
      </c>
      <c r="C2337" s="4" t="s">
        <v>1045</v>
      </c>
    </row>
    <row r="2338" spans="2:3" x14ac:dyDescent="0.3">
      <c r="B2338" s="2" t="s">
        <v>220</v>
      </c>
      <c r="C2338" s="4" t="s">
        <v>1864</v>
      </c>
    </row>
    <row r="2339" spans="2:3" x14ac:dyDescent="0.3">
      <c r="B2339" s="7" t="s">
        <v>224</v>
      </c>
      <c r="C2339" s="9" t="s">
        <v>1865</v>
      </c>
    </row>
    <row r="2340" spans="2:3" x14ac:dyDescent="0.3">
      <c r="B2340" s="2" t="s">
        <v>227</v>
      </c>
      <c r="C2340" s="4" t="s">
        <v>1866</v>
      </c>
    </row>
    <row r="2341" spans="2:3" x14ac:dyDescent="0.3">
      <c r="B2341" s="2" t="s">
        <v>229</v>
      </c>
      <c r="C2341" s="4" t="s">
        <v>1867</v>
      </c>
    </row>
    <row r="2342" spans="2:3" x14ac:dyDescent="0.3">
      <c r="B2342" s="7" t="s">
        <v>239</v>
      </c>
      <c r="C2342" s="9" t="s">
        <v>1868</v>
      </c>
    </row>
    <row r="2343" spans="2:3" x14ac:dyDescent="0.3">
      <c r="B2343" s="2" t="s">
        <v>240</v>
      </c>
      <c r="C2343" s="4" t="s">
        <v>1868</v>
      </c>
    </row>
    <row r="2344" spans="2:3" x14ac:dyDescent="0.3">
      <c r="B2344" s="7" t="s">
        <v>246</v>
      </c>
      <c r="C2344" s="9" t="s">
        <v>1869</v>
      </c>
    </row>
    <row r="2345" spans="2:3" x14ac:dyDescent="0.3">
      <c r="B2345" s="2" t="s">
        <v>248</v>
      </c>
      <c r="C2345" s="4" t="s">
        <v>1869</v>
      </c>
    </row>
    <row r="2346" spans="2:3" x14ac:dyDescent="0.3">
      <c r="B2346" s="7" t="s">
        <v>252</v>
      </c>
      <c r="C2346" s="9" t="s">
        <v>1870</v>
      </c>
    </row>
    <row r="2347" spans="2:3" x14ac:dyDescent="0.3">
      <c r="B2347" s="2" t="s">
        <v>254</v>
      </c>
      <c r="C2347" s="4" t="s">
        <v>577</v>
      </c>
    </row>
    <row r="2348" spans="2:3" x14ac:dyDescent="0.3">
      <c r="B2348" s="2" t="s">
        <v>256</v>
      </c>
      <c r="C2348" s="4" t="s">
        <v>1871</v>
      </c>
    </row>
    <row r="2349" spans="2:3" x14ac:dyDescent="0.3">
      <c r="B2349" s="2" t="s">
        <v>258</v>
      </c>
      <c r="C2349" s="4" t="s">
        <v>1872</v>
      </c>
    </row>
    <row r="2350" spans="2:3" x14ac:dyDescent="0.3">
      <c r="B2350" s="3" t="s">
        <v>52</v>
      </c>
      <c r="C2350" s="5" t="s">
        <v>83</v>
      </c>
    </row>
    <row r="2351" spans="2:3" x14ac:dyDescent="0.3">
      <c r="B2351" s="2" t="s">
        <v>517</v>
      </c>
      <c r="C2351" s="4" t="s">
        <v>517</v>
      </c>
    </row>
    <row r="2352" spans="2:3" x14ac:dyDescent="0.3">
      <c r="B2352" s="2" t="s">
        <v>517</v>
      </c>
      <c r="C2352" s="4" t="s">
        <v>517</v>
      </c>
    </row>
    <row r="2353" spans="2:3" x14ac:dyDescent="0.3">
      <c r="B2353" s="2" t="s">
        <v>517</v>
      </c>
      <c r="C2353" s="4" t="s">
        <v>517</v>
      </c>
    </row>
    <row r="2354" spans="2:3" x14ac:dyDescent="0.3">
      <c r="B2354" s="3" t="s">
        <v>31</v>
      </c>
      <c r="C2354" s="5" t="s">
        <v>53</v>
      </c>
    </row>
    <row r="2355" spans="2:3" x14ac:dyDescent="0.3">
      <c r="B2355" s="6" t="s">
        <v>106</v>
      </c>
      <c r="C2355" s="8" t="s">
        <v>1873</v>
      </c>
    </row>
    <row r="2356" spans="2:3" x14ac:dyDescent="0.3">
      <c r="B2356" s="7" t="s">
        <v>107</v>
      </c>
      <c r="C2356" s="9" t="s">
        <v>1874</v>
      </c>
    </row>
    <row r="2357" spans="2:3" x14ac:dyDescent="0.3">
      <c r="B2357" s="2" t="s">
        <v>108</v>
      </c>
      <c r="C2357" s="4" t="s">
        <v>1874</v>
      </c>
    </row>
    <row r="2358" spans="2:3" x14ac:dyDescent="0.3">
      <c r="B2358" s="7" t="s">
        <v>109</v>
      </c>
      <c r="C2358" s="9" t="s">
        <v>1875</v>
      </c>
    </row>
    <row r="2359" spans="2:3" x14ac:dyDescent="0.3">
      <c r="B2359" s="2" t="s">
        <v>110</v>
      </c>
      <c r="C2359" s="4" t="s">
        <v>1875</v>
      </c>
    </row>
    <row r="2360" spans="2:3" x14ac:dyDescent="0.3">
      <c r="B2360" s="7" t="s">
        <v>112</v>
      </c>
      <c r="C2360" s="9" t="s">
        <v>1876</v>
      </c>
    </row>
    <row r="2361" spans="2:3" x14ac:dyDescent="0.3">
      <c r="B2361" s="2" t="s">
        <v>113</v>
      </c>
      <c r="C2361" s="4" t="s">
        <v>1877</v>
      </c>
    </row>
    <row r="2362" spans="2:3" x14ac:dyDescent="0.3">
      <c r="B2362" s="2" t="s">
        <v>114</v>
      </c>
      <c r="C2362" s="4" t="s">
        <v>1878</v>
      </c>
    </row>
    <row r="2363" spans="2:3" x14ac:dyDescent="0.3">
      <c r="B2363" s="2" t="s">
        <v>116</v>
      </c>
      <c r="C2363" s="4" t="s">
        <v>1879</v>
      </c>
    </row>
    <row r="2364" spans="2:3" x14ac:dyDescent="0.3">
      <c r="B2364" s="7" t="s">
        <v>117</v>
      </c>
      <c r="C2364" s="9" t="s">
        <v>1880</v>
      </c>
    </row>
    <row r="2365" spans="2:3" x14ac:dyDescent="0.3">
      <c r="B2365" s="2" t="s">
        <v>118</v>
      </c>
      <c r="C2365" s="4" t="s">
        <v>1880</v>
      </c>
    </row>
    <row r="2366" spans="2:3" x14ac:dyDescent="0.3">
      <c r="B2366" s="7" t="s">
        <v>122</v>
      </c>
      <c r="C2366" s="9" t="s">
        <v>1881</v>
      </c>
    </row>
    <row r="2367" spans="2:3" x14ac:dyDescent="0.3">
      <c r="B2367" s="2" t="s">
        <v>124</v>
      </c>
      <c r="C2367" s="4" t="s">
        <v>1882</v>
      </c>
    </row>
    <row r="2368" spans="2:3" x14ac:dyDescent="0.3">
      <c r="B2368" s="2" t="s">
        <v>126</v>
      </c>
      <c r="C2368" s="4" t="s">
        <v>1883</v>
      </c>
    </row>
    <row r="2369" spans="2:3" x14ac:dyDescent="0.3">
      <c r="B2369" s="2" t="s">
        <v>128</v>
      </c>
      <c r="C2369" s="4" t="s">
        <v>1884</v>
      </c>
    </row>
    <row r="2370" spans="2:3" x14ac:dyDescent="0.3">
      <c r="B2370" s="7" t="s">
        <v>129</v>
      </c>
      <c r="C2370" s="9" t="s">
        <v>1885</v>
      </c>
    </row>
    <row r="2371" spans="2:3" x14ac:dyDescent="0.3">
      <c r="B2371" s="2" t="s">
        <v>130</v>
      </c>
      <c r="C2371" s="4" t="s">
        <v>1885</v>
      </c>
    </row>
    <row r="2372" spans="2:3" x14ac:dyDescent="0.3">
      <c r="B2372" s="6" t="s">
        <v>133</v>
      </c>
      <c r="C2372" s="8" t="s">
        <v>1886</v>
      </c>
    </row>
    <row r="2373" spans="2:3" x14ac:dyDescent="0.3">
      <c r="B2373" s="7" t="s">
        <v>134</v>
      </c>
      <c r="C2373" s="9" t="s">
        <v>1887</v>
      </c>
    </row>
    <row r="2374" spans="2:3" x14ac:dyDescent="0.3">
      <c r="B2374" s="2" t="s">
        <v>135</v>
      </c>
      <c r="C2374" s="4" t="s">
        <v>1888</v>
      </c>
    </row>
    <row r="2375" spans="2:3" x14ac:dyDescent="0.3">
      <c r="B2375" s="2" t="s">
        <v>138</v>
      </c>
      <c r="C2375" s="4" t="s">
        <v>1889</v>
      </c>
    </row>
    <row r="2376" spans="2:3" x14ac:dyDescent="0.3">
      <c r="B2376" s="2" t="s">
        <v>139</v>
      </c>
      <c r="C2376" s="4" t="s">
        <v>699</v>
      </c>
    </row>
    <row r="2377" spans="2:3" x14ac:dyDescent="0.3">
      <c r="B2377" s="2" t="s">
        <v>140</v>
      </c>
      <c r="C2377" s="4" t="s">
        <v>1890</v>
      </c>
    </row>
    <row r="2378" spans="2:3" x14ac:dyDescent="0.3">
      <c r="B2378" s="7" t="s">
        <v>143</v>
      </c>
      <c r="C2378" s="9" t="s">
        <v>1891</v>
      </c>
    </row>
    <row r="2379" spans="2:3" x14ac:dyDescent="0.3">
      <c r="B2379" s="2" t="s">
        <v>144</v>
      </c>
      <c r="C2379" s="4" t="s">
        <v>1891</v>
      </c>
    </row>
    <row r="2380" spans="2:3" x14ac:dyDescent="0.3">
      <c r="B2380" s="7" t="s">
        <v>147</v>
      </c>
      <c r="C2380" s="9" t="s">
        <v>483</v>
      </c>
    </row>
    <row r="2381" spans="2:3" x14ac:dyDescent="0.3">
      <c r="B2381" s="2" t="s">
        <v>148</v>
      </c>
      <c r="C2381" s="4" t="s">
        <v>420</v>
      </c>
    </row>
    <row r="2382" spans="2:3" x14ac:dyDescent="0.3">
      <c r="B2382" s="2" t="s">
        <v>149</v>
      </c>
      <c r="C2382" s="4" t="s">
        <v>357</v>
      </c>
    </row>
    <row r="2383" spans="2:3" x14ac:dyDescent="0.3">
      <c r="B2383" s="7" t="s">
        <v>152</v>
      </c>
      <c r="C2383" s="9" t="s">
        <v>1892</v>
      </c>
    </row>
    <row r="2384" spans="2:3" x14ac:dyDescent="0.3">
      <c r="B2384" s="2" t="s">
        <v>154</v>
      </c>
      <c r="C2384" s="4" t="s">
        <v>444</v>
      </c>
    </row>
    <row r="2385" spans="2:3" x14ac:dyDescent="0.3">
      <c r="B2385" s="2" t="s">
        <v>155</v>
      </c>
      <c r="C2385" s="4" t="s">
        <v>1893</v>
      </c>
    </row>
    <row r="2386" spans="2:3" x14ac:dyDescent="0.3">
      <c r="B2386" s="2" t="s">
        <v>158</v>
      </c>
      <c r="C2386" s="4" t="s">
        <v>1894</v>
      </c>
    </row>
    <row r="2387" spans="2:3" x14ac:dyDescent="0.3">
      <c r="B2387" s="2" t="s">
        <v>160</v>
      </c>
      <c r="C2387" s="4" t="s">
        <v>1895</v>
      </c>
    </row>
    <row r="2388" spans="2:3" x14ac:dyDescent="0.3">
      <c r="B2388" s="7" t="s">
        <v>162</v>
      </c>
      <c r="C2388" s="9" t="s">
        <v>1896</v>
      </c>
    </row>
    <row r="2389" spans="2:3" x14ac:dyDescent="0.3">
      <c r="B2389" s="2" t="s">
        <v>163</v>
      </c>
      <c r="C2389" s="4" t="s">
        <v>1897</v>
      </c>
    </row>
    <row r="2390" spans="2:3" x14ac:dyDescent="0.3">
      <c r="B2390" s="2" t="s">
        <v>164</v>
      </c>
      <c r="C2390" s="4" t="s">
        <v>667</v>
      </c>
    </row>
    <row r="2391" spans="2:3" x14ac:dyDescent="0.3">
      <c r="B2391" s="2" t="s">
        <v>165</v>
      </c>
      <c r="C2391" s="4" t="s">
        <v>1898</v>
      </c>
    </row>
    <row r="2392" spans="2:3" x14ac:dyDescent="0.3">
      <c r="B2392" s="7" t="s">
        <v>170</v>
      </c>
      <c r="C2392" s="9" t="s">
        <v>1764</v>
      </c>
    </row>
    <row r="2393" spans="2:3" x14ac:dyDescent="0.3">
      <c r="B2393" s="2" t="s">
        <v>171</v>
      </c>
      <c r="C2393" s="4" t="s">
        <v>1764</v>
      </c>
    </row>
    <row r="2394" spans="2:3" x14ac:dyDescent="0.3">
      <c r="B2394" s="7" t="s">
        <v>172</v>
      </c>
      <c r="C2394" s="9" t="s">
        <v>1899</v>
      </c>
    </row>
    <row r="2395" spans="2:3" x14ac:dyDescent="0.3">
      <c r="B2395" s="2" t="s">
        <v>173</v>
      </c>
      <c r="C2395" s="4" t="s">
        <v>1900</v>
      </c>
    </row>
    <row r="2396" spans="2:3" x14ac:dyDescent="0.3">
      <c r="B2396" s="2" t="s">
        <v>175</v>
      </c>
      <c r="C2396" s="4" t="s">
        <v>357</v>
      </c>
    </row>
    <row r="2397" spans="2:3" x14ac:dyDescent="0.3">
      <c r="B2397" s="2" t="s">
        <v>176</v>
      </c>
      <c r="C2397" s="4" t="s">
        <v>987</v>
      </c>
    </row>
    <row r="2398" spans="2:3" x14ac:dyDescent="0.3">
      <c r="B2398" s="7" t="s">
        <v>178</v>
      </c>
      <c r="C2398" s="9" t="s">
        <v>1119</v>
      </c>
    </row>
    <row r="2399" spans="2:3" x14ac:dyDescent="0.3">
      <c r="B2399" s="2" t="s">
        <v>179</v>
      </c>
      <c r="C2399" s="4" t="s">
        <v>636</v>
      </c>
    </row>
    <row r="2400" spans="2:3" x14ac:dyDescent="0.3">
      <c r="B2400" s="2" t="s">
        <v>180</v>
      </c>
      <c r="C2400" s="4" t="s">
        <v>1782</v>
      </c>
    </row>
    <row r="2401" spans="2:3" ht="26.4" x14ac:dyDescent="0.3">
      <c r="B2401" s="2" t="s">
        <v>181</v>
      </c>
      <c r="C2401" s="4" t="s">
        <v>1901</v>
      </c>
    </row>
    <row r="2402" spans="2:3" x14ac:dyDescent="0.3">
      <c r="B2402" s="2" t="s">
        <v>182</v>
      </c>
      <c r="C2402" s="4" t="s">
        <v>961</v>
      </c>
    </row>
    <row r="2403" spans="2:3" x14ac:dyDescent="0.3">
      <c r="B2403" s="2" t="s">
        <v>184</v>
      </c>
      <c r="C2403" s="4" t="s">
        <v>420</v>
      </c>
    </row>
    <row r="2404" spans="2:3" x14ac:dyDescent="0.3">
      <c r="B2404" s="2" t="s">
        <v>186</v>
      </c>
      <c r="C2404" s="4" t="s">
        <v>577</v>
      </c>
    </row>
    <row r="2405" spans="2:3" x14ac:dyDescent="0.3">
      <c r="B2405" s="6" t="s">
        <v>187</v>
      </c>
      <c r="C2405" s="8" t="s">
        <v>1902</v>
      </c>
    </row>
    <row r="2406" spans="2:3" x14ac:dyDescent="0.3">
      <c r="B2406" s="7" t="s">
        <v>188</v>
      </c>
      <c r="C2406" s="9" t="s">
        <v>1903</v>
      </c>
    </row>
    <row r="2407" spans="2:3" x14ac:dyDescent="0.3">
      <c r="B2407" s="2" t="s">
        <v>189</v>
      </c>
      <c r="C2407" s="4" t="s">
        <v>1904</v>
      </c>
    </row>
    <row r="2408" spans="2:3" x14ac:dyDescent="0.3">
      <c r="B2408" s="2" t="s">
        <v>192</v>
      </c>
      <c r="C2408" s="4" t="s">
        <v>578</v>
      </c>
    </row>
    <row r="2409" spans="2:3" x14ac:dyDescent="0.3">
      <c r="B2409" s="2" t="s">
        <v>195</v>
      </c>
      <c r="C2409" s="4" t="s">
        <v>1905</v>
      </c>
    </row>
    <row r="2410" spans="2:3" x14ac:dyDescent="0.3">
      <c r="B2410" s="2" t="s">
        <v>196</v>
      </c>
      <c r="C2410" s="4" t="s">
        <v>1906</v>
      </c>
    </row>
    <row r="2411" spans="2:3" x14ac:dyDescent="0.3">
      <c r="B2411" s="7" t="s">
        <v>197</v>
      </c>
      <c r="C2411" s="9" t="s">
        <v>1907</v>
      </c>
    </row>
    <row r="2412" spans="2:3" x14ac:dyDescent="0.3">
      <c r="B2412" s="2" t="s">
        <v>200</v>
      </c>
      <c r="C2412" s="4" t="s">
        <v>1908</v>
      </c>
    </row>
    <row r="2413" spans="2:3" x14ac:dyDescent="0.3">
      <c r="B2413" s="2" t="s">
        <v>202</v>
      </c>
      <c r="C2413" s="4" t="s">
        <v>577</v>
      </c>
    </row>
    <row r="2414" spans="2:3" x14ac:dyDescent="0.3">
      <c r="B2414" s="2" t="s">
        <v>204</v>
      </c>
      <c r="C2414" s="4" t="s">
        <v>1909</v>
      </c>
    </row>
    <row r="2415" spans="2:3" x14ac:dyDescent="0.3">
      <c r="B2415" s="2" t="s">
        <v>205</v>
      </c>
      <c r="C2415" s="4" t="s">
        <v>636</v>
      </c>
    </row>
    <row r="2416" spans="2:3" x14ac:dyDescent="0.3">
      <c r="B2416" s="7" t="s">
        <v>206</v>
      </c>
      <c r="C2416" s="9" t="s">
        <v>1910</v>
      </c>
    </row>
    <row r="2417" spans="2:3" x14ac:dyDescent="0.3">
      <c r="B2417" s="2" t="s">
        <v>207</v>
      </c>
      <c r="C2417" s="4" t="s">
        <v>1911</v>
      </c>
    </row>
    <row r="2418" spans="2:3" x14ac:dyDescent="0.3">
      <c r="B2418" s="2" t="s">
        <v>209</v>
      </c>
      <c r="C2418" s="4" t="s">
        <v>1912</v>
      </c>
    </row>
    <row r="2419" spans="2:3" x14ac:dyDescent="0.3">
      <c r="B2419" s="2" t="s">
        <v>210</v>
      </c>
      <c r="C2419" s="4" t="s">
        <v>1913</v>
      </c>
    </row>
    <row r="2420" spans="2:3" x14ac:dyDescent="0.3">
      <c r="B2420" s="2" t="s">
        <v>212</v>
      </c>
      <c r="C2420" s="4" t="s">
        <v>1914</v>
      </c>
    </row>
    <row r="2421" spans="2:3" x14ac:dyDescent="0.3">
      <c r="B2421" s="2" t="s">
        <v>215</v>
      </c>
      <c r="C2421" s="4" t="s">
        <v>1169</v>
      </c>
    </row>
    <row r="2422" spans="2:3" x14ac:dyDescent="0.3">
      <c r="B2422" s="7" t="s">
        <v>216</v>
      </c>
      <c r="C2422" s="9" t="s">
        <v>1915</v>
      </c>
    </row>
    <row r="2423" spans="2:3" x14ac:dyDescent="0.3">
      <c r="B2423" s="2" t="s">
        <v>217</v>
      </c>
      <c r="C2423" s="4" t="s">
        <v>1916</v>
      </c>
    </row>
    <row r="2424" spans="2:3" x14ac:dyDescent="0.3">
      <c r="B2424" s="2" t="s">
        <v>220</v>
      </c>
      <c r="C2424" s="4" t="s">
        <v>1337</v>
      </c>
    </row>
    <row r="2425" spans="2:3" x14ac:dyDescent="0.3">
      <c r="B2425" s="2" t="s">
        <v>223</v>
      </c>
      <c r="C2425" s="4" t="s">
        <v>1050</v>
      </c>
    </row>
    <row r="2426" spans="2:3" x14ac:dyDescent="0.3">
      <c r="B2426" s="7" t="s">
        <v>224</v>
      </c>
      <c r="C2426" s="9" t="s">
        <v>1917</v>
      </c>
    </row>
    <row r="2427" spans="2:3" x14ac:dyDescent="0.3">
      <c r="B2427" s="2" t="s">
        <v>225</v>
      </c>
      <c r="C2427" s="4" t="s">
        <v>984</v>
      </c>
    </row>
    <row r="2428" spans="2:3" x14ac:dyDescent="0.3">
      <c r="B2428" s="2" t="s">
        <v>229</v>
      </c>
      <c r="C2428" s="4" t="s">
        <v>489</v>
      </c>
    </row>
    <row r="2429" spans="2:3" x14ac:dyDescent="0.3">
      <c r="B2429" s="2" t="s">
        <v>231</v>
      </c>
      <c r="C2429" s="4" t="s">
        <v>988</v>
      </c>
    </row>
    <row r="2430" spans="2:3" x14ac:dyDescent="0.3">
      <c r="B2430" s="2" t="s">
        <v>232</v>
      </c>
      <c r="C2430" s="4" t="s">
        <v>1918</v>
      </c>
    </row>
    <row r="2431" spans="2:3" x14ac:dyDescent="0.3">
      <c r="B2431" s="7" t="s">
        <v>233</v>
      </c>
      <c r="C2431" s="9" t="s">
        <v>1919</v>
      </c>
    </row>
    <row r="2432" spans="2:3" ht="26.4" x14ac:dyDescent="0.3">
      <c r="B2432" s="2" t="s">
        <v>235</v>
      </c>
      <c r="C2432" s="4" t="s">
        <v>1919</v>
      </c>
    </row>
    <row r="2433" spans="2:3" x14ac:dyDescent="0.3">
      <c r="B2433" s="7" t="s">
        <v>239</v>
      </c>
      <c r="C2433" s="9" t="s">
        <v>1920</v>
      </c>
    </row>
    <row r="2434" spans="2:3" x14ac:dyDescent="0.3">
      <c r="B2434" s="2" t="s">
        <v>240</v>
      </c>
      <c r="C2434" s="4" t="s">
        <v>489</v>
      </c>
    </row>
    <row r="2435" spans="2:3" x14ac:dyDescent="0.3">
      <c r="B2435" s="2" t="s">
        <v>242</v>
      </c>
      <c r="C2435" s="4" t="s">
        <v>1160</v>
      </c>
    </row>
    <row r="2436" spans="2:3" x14ac:dyDescent="0.3">
      <c r="B2436" s="7" t="s">
        <v>246</v>
      </c>
      <c r="C2436" s="9" t="s">
        <v>1921</v>
      </c>
    </row>
    <row r="2437" spans="2:3" x14ac:dyDescent="0.3">
      <c r="B2437" s="2" t="s">
        <v>248</v>
      </c>
      <c r="C2437" s="4" t="s">
        <v>1786</v>
      </c>
    </row>
    <row r="2438" spans="2:3" x14ac:dyDescent="0.3">
      <c r="B2438" s="2" t="s">
        <v>249</v>
      </c>
      <c r="C2438" s="4" t="s">
        <v>1922</v>
      </c>
    </row>
    <row r="2439" spans="2:3" x14ac:dyDescent="0.3">
      <c r="B2439" s="7" t="s">
        <v>252</v>
      </c>
      <c r="C2439" s="9" t="s">
        <v>1923</v>
      </c>
    </row>
    <row r="2440" spans="2:3" x14ac:dyDescent="0.3">
      <c r="B2440" s="2" t="s">
        <v>254</v>
      </c>
      <c r="C2440" s="4" t="s">
        <v>1924</v>
      </c>
    </row>
    <row r="2441" spans="2:3" x14ac:dyDescent="0.3">
      <c r="B2441" s="2" t="s">
        <v>258</v>
      </c>
      <c r="C2441" s="4" t="s">
        <v>1925</v>
      </c>
    </row>
    <row r="2442" spans="2:3" x14ac:dyDescent="0.3">
      <c r="B2442" s="6" t="s">
        <v>260</v>
      </c>
      <c r="C2442" s="8" t="s">
        <v>420</v>
      </c>
    </row>
    <row r="2443" spans="2:3" x14ac:dyDescent="0.3">
      <c r="B2443" s="7" t="s">
        <v>261</v>
      </c>
      <c r="C2443" s="9" t="s">
        <v>1490</v>
      </c>
    </row>
    <row r="2444" spans="2:3" x14ac:dyDescent="0.3">
      <c r="B2444" s="2" t="s">
        <v>265</v>
      </c>
      <c r="C2444" s="4" t="s">
        <v>1490</v>
      </c>
    </row>
    <row r="2445" spans="2:3" x14ac:dyDescent="0.3">
      <c r="B2445" s="7" t="s">
        <v>266</v>
      </c>
      <c r="C2445" s="9" t="s">
        <v>1843</v>
      </c>
    </row>
    <row r="2446" spans="2:3" x14ac:dyDescent="0.3">
      <c r="B2446" s="2" t="s">
        <v>267</v>
      </c>
      <c r="C2446" s="4" t="s">
        <v>1926</v>
      </c>
    </row>
    <row r="2447" spans="2:3" x14ac:dyDescent="0.3">
      <c r="B2447" s="2" t="s">
        <v>268</v>
      </c>
      <c r="C2447" s="4" t="s">
        <v>531</v>
      </c>
    </row>
    <row r="2448" spans="2:3" x14ac:dyDescent="0.3">
      <c r="B2448" s="6" t="s">
        <v>276</v>
      </c>
      <c r="C2448" s="8" t="s">
        <v>930</v>
      </c>
    </row>
    <row r="2449" spans="2:3" x14ac:dyDescent="0.3">
      <c r="B2449" s="7" t="s">
        <v>277</v>
      </c>
      <c r="C2449" s="9" t="s">
        <v>930</v>
      </c>
    </row>
    <row r="2450" spans="2:3" x14ac:dyDescent="0.3">
      <c r="B2450" s="2" t="s">
        <v>278</v>
      </c>
      <c r="C2450" s="4" t="s">
        <v>530</v>
      </c>
    </row>
    <row r="2451" spans="2:3" x14ac:dyDescent="0.3">
      <c r="B2451" s="2" t="s">
        <v>281</v>
      </c>
      <c r="C2451" s="4" t="s">
        <v>420</v>
      </c>
    </row>
    <row r="2452" spans="2:3" x14ac:dyDescent="0.3">
      <c r="B2452" s="3" t="s">
        <v>52</v>
      </c>
      <c r="C2452" s="5" t="s">
        <v>84</v>
      </c>
    </row>
    <row r="2453" spans="2:3" x14ac:dyDescent="0.3">
      <c r="B2453" s="2" t="s">
        <v>517</v>
      </c>
      <c r="C2453" s="4" t="s">
        <v>517</v>
      </c>
    </row>
    <row r="2454" spans="2:3" x14ac:dyDescent="0.3">
      <c r="B2454" s="2" t="s">
        <v>517</v>
      </c>
      <c r="C2454" s="4" t="s">
        <v>517</v>
      </c>
    </row>
    <row r="2455" spans="2:3" x14ac:dyDescent="0.3">
      <c r="B2455" s="2" t="s">
        <v>517</v>
      </c>
      <c r="C2455" s="4" t="s">
        <v>517</v>
      </c>
    </row>
    <row r="2456" spans="2:3" x14ac:dyDescent="0.3">
      <c r="B2456" s="3" t="s">
        <v>32</v>
      </c>
      <c r="C2456" s="5" t="s">
        <v>53</v>
      </c>
    </row>
    <row r="2457" spans="2:3" x14ac:dyDescent="0.3">
      <c r="B2457" s="6" t="s">
        <v>106</v>
      </c>
      <c r="C2457" s="8" t="s">
        <v>1927</v>
      </c>
    </row>
    <row r="2458" spans="2:3" x14ac:dyDescent="0.3">
      <c r="B2458" s="7" t="s">
        <v>107</v>
      </c>
      <c r="C2458" s="9" t="s">
        <v>1928</v>
      </c>
    </row>
    <row r="2459" spans="2:3" x14ac:dyDescent="0.3">
      <c r="B2459" s="2" t="s">
        <v>108</v>
      </c>
      <c r="C2459" s="4" t="s">
        <v>1928</v>
      </c>
    </row>
    <row r="2460" spans="2:3" x14ac:dyDescent="0.3">
      <c r="B2460" s="7" t="s">
        <v>112</v>
      </c>
      <c r="C2460" s="9" t="s">
        <v>1929</v>
      </c>
    </row>
    <row r="2461" spans="2:3" x14ac:dyDescent="0.3">
      <c r="B2461" s="2" t="s">
        <v>113</v>
      </c>
      <c r="C2461" s="4" t="s">
        <v>1930</v>
      </c>
    </row>
    <row r="2462" spans="2:3" x14ac:dyDescent="0.3">
      <c r="B2462" s="2" t="s">
        <v>114</v>
      </c>
      <c r="C2462" s="4" t="s">
        <v>1931</v>
      </c>
    </row>
    <row r="2463" spans="2:3" x14ac:dyDescent="0.3">
      <c r="B2463" s="2" t="s">
        <v>116</v>
      </c>
      <c r="C2463" s="4" t="s">
        <v>1932</v>
      </c>
    </row>
    <row r="2464" spans="2:3" x14ac:dyDescent="0.3">
      <c r="B2464" s="7" t="s">
        <v>117</v>
      </c>
      <c r="C2464" s="9" t="s">
        <v>1933</v>
      </c>
    </row>
    <row r="2465" spans="2:3" x14ac:dyDescent="0.3">
      <c r="B2465" s="2" t="s">
        <v>118</v>
      </c>
      <c r="C2465" s="4" t="s">
        <v>1933</v>
      </c>
    </row>
    <row r="2466" spans="2:3" x14ac:dyDescent="0.3">
      <c r="B2466" s="7" t="s">
        <v>122</v>
      </c>
      <c r="C2466" s="9" t="s">
        <v>1934</v>
      </c>
    </row>
    <row r="2467" spans="2:3" x14ac:dyDescent="0.3">
      <c r="B2467" s="2" t="s">
        <v>126</v>
      </c>
      <c r="C2467" s="4" t="s">
        <v>1935</v>
      </c>
    </row>
    <row r="2468" spans="2:3" x14ac:dyDescent="0.3">
      <c r="B2468" s="2" t="s">
        <v>128</v>
      </c>
      <c r="C2468" s="4" t="s">
        <v>1936</v>
      </c>
    </row>
    <row r="2469" spans="2:3" x14ac:dyDescent="0.3">
      <c r="B2469" s="6" t="s">
        <v>133</v>
      </c>
      <c r="C2469" s="8" t="s">
        <v>1937</v>
      </c>
    </row>
    <row r="2470" spans="2:3" x14ac:dyDescent="0.3">
      <c r="B2470" s="7" t="s">
        <v>134</v>
      </c>
      <c r="C2470" s="9" t="s">
        <v>1938</v>
      </c>
    </row>
    <row r="2471" spans="2:3" x14ac:dyDescent="0.3">
      <c r="B2471" s="2" t="s">
        <v>135</v>
      </c>
      <c r="C2471" s="4" t="s">
        <v>1939</v>
      </c>
    </row>
    <row r="2472" spans="2:3" x14ac:dyDescent="0.3">
      <c r="B2472" s="2" t="s">
        <v>136</v>
      </c>
      <c r="C2472" s="4" t="s">
        <v>530</v>
      </c>
    </row>
    <row r="2473" spans="2:3" x14ac:dyDescent="0.3">
      <c r="B2473" s="2" t="s">
        <v>138</v>
      </c>
      <c r="C2473" s="4" t="s">
        <v>1940</v>
      </c>
    </row>
    <row r="2474" spans="2:3" x14ac:dyDescent="0.3">
      <c r="B2474" s="2" t="s">
        <v>139</v>
      </c>
      <c r="C2474" s="4" t="s">
        <v>1941</v>
      </c>
    </row>
    <row r="2475" spans="2:3" x14ac:dyDescent="0.3">
      <c r="B2475" s="2" t="s">
        <v>140</v>
      </c>
      <c r="C2475" s="4" t="s">
        <v>1942</v>
      </c>
    </row>
    <row r="2476" spans="2:3" x14ac:dyDescent="0.3">
      <c r="B2476" s="2" t="s">
        <v>141</v>
      </c>
      <c r="C2476" s="4" t="s">
        <v>1943</v>
      </c>
    </row>
    <row r="2477" spans="2:3" x14ac:dyDescent="0.3">
      <c r="B2477" s="7" t="s">
        <v>143</v>
      </c>
      <c r="C2477" s="9" t="s">
        <v>1944</v>
      </c>
    </row>
    <row r="2478" spans="2:3" x14ac:dyDescent="0.3">
      <c r="B2478" s="2" t="s">
        <v>144</v>
      </c>
      <c r="C2478" s="4" t="s">
        <v>1945</v>
      </c>
    </row>
    <row r="2479" spans="2:3" x14ac:dyDescent="0.3">
      <c r="B2479" s="2" t="s">
        <v>146</v>
      </c>
      <c r="C2479" s="4" t="s">
        <v>1946</v>
      </c>
    </row>
    <row r="2480" spans="2:3" x14ac:dyDescent="0.3">
      <c r="B2480" s="7" t="s">
        <v>152</v>
      </c>
      <c r="C2480" s="9" t="s">
        <v>1947</v>
      </c>
    </row>
    <row r="2481" spans="2:3" x14ac:dyDescent="0.3">
      <c r="B2481" s="2" t="s">
        <v>153</v>
      </c>
      <c r="C2481" s="4" t="s">
        <v>684</v>
      </c>
    </row>
    <row r="2482" spans="2:3" x14ac:dyDescent="0.3">
      <c r="B2482" s="2" t="s">
        <v>154</v>
      </c>
      <c r="C2482" s="4" t="s">
        <v>1948</v>
      </c>
    </row>
    <row r="2483" spans="2:3" x14ac:dyDescent="0.3">
      <c r="B2483" s="2" t="s">
        <v>155</v>
      </c>
      <c r="C2483" s="4" t="s">
        <v>540</v>
      </c>
    </row>
    <row r="2484" spans="2:3" x14ac:dyDescent="0.3">
      <c r="B2484" s="2" t="s">
        <v>156</v>
      </c>
      <c r="C2484" s="4" t="s">
        <v>1949</v>
      </c>
    </row>
    <row r="2485" spans="2:3" x14ac:dyDescent="0.3">
      <c r="B2485" s="2" t="s">
        <v>158</v>
      </c>
      <c r="C2485" s="4" t="s">
        <v>1950</v>
      </c>
    </row>
    <row r="2486" spans="2:3" x14ac:dyDescent="0.3">
      <c r="B2486" s="2" t="s">
        <v>159</v>
      </c>
      <c r="C2486" s="4" t="s">
        <v>1951</v>
      </c>
    </row>
    <row r="2487" spans="2:3" x14ac:dyDescent="0.3">
      <c r="B2487" s="2" t="s">
        <v>160</v>
      </c>
      <c r="C2487" s="4" t="s">
        <v>1952</v>
      </c>
    </row>
    <row r="2488" spans="2:3" x14ac:dyDescent="0.3">
      <c r="B2488" s="2" t="s">
        <v>161</v>
      </c>
      <c r="C2488" s="4" t="s">
        <v>1953</v>
      </c>
    </row>
    <row r="2489" spans="2:3" x14ac:dyDescent="0.3">
      <c r="B2489" s="7" t="s">
        <v>162</v>
      </c>
      <c r="C2489" s="9" t="s">
        <v>1954</v>
      </c>
    </row>
    <row r="2490" spans="2:3" x14ac:dyDescent="0.3">
      <c r="B2490" s="2" t="s">
        <v>163</v>
      </c>
      <c r="C2490" s="4" t="s">
        <v>1955</v>
      </c>
    </row>
    <row r="2491" spans="2:3" x14ac:dyDescent="0.3">
      <c r="B2491" s="2" t="s">
        <v>164</v>
      </c>
      <c r="C2491" s="4" t="s">
        <v>1956</v>
      </c>
    </row>
    <row r="2492" spans="2:3" x14ac:dyDescent="0.3">
      <c r="B2492" s="2" t="s">
        <v>165</v>
      </c>
      <c r="C2492" s="4" t="s">
        <v>457</v>
      </c>
    </row>
    <row r="2493" spans="2:3" x14ac:dyDescent="0.3">
      <c r="B2493" s="2" t="s">
        <v>167</v>
      </c>
      <c r="C2493" s="4" t="s">
        <v>420</v>
      </c>
    </row>
    <row r="2494" spans="2:3" x14ac:dyDescent="0.3">
      <c r="B2494" s="7" t="s">
        <v>170</v>
      </c>
      <c r="C2494" s="9" t="s">
        <v>1957</v>
      </c>
    </row>
    <row r="2495" spans="2:3" x14ac:dyDescent="0.3">
      <c r="B2495" s="2" t="s">
        <v>171</v>
      </c>
      <c r="C2495" s="4" t="s">
        <v>1957</v>
      </c>
    </row>
    <row r="2496" spans="2:3" x14ac:dyDescent="0.3">
      <c r="B2496" s="7" t="s">
        <v>172</v>
      </c>
      <c r="C2496" s="9" t="s">
        <v>1958</v>
      </c>
    </row>
    <row r="2497" spans="2:3" x14ac:dyDescent="0.3">
      <c r="B2497" s="2" t="s">
        <v>173</v>
      </c>
      <c r="C2497" s="4" t="s">
        <v>1959</v>
      </c>
    </row>
    <row r="2498" spans="2:3" x14ac:dyDescent="0.3">
      <c r="B2498" s="2" t="s">
        <v>174</v>
      </c>
      <c r="C2498" s="4" t="s">
        <v>1960</v>
      </c>
    </row>
    <row r="2499" spans="2:3" x14ac:dyDescent="0.3">
      <c r="B2499" s="2" t="s">
        <v>175</v>
      </c>
      <c r="C2499" s="4" t="s">
        <v>1961</v>
      </c>
    </row>
    <row r="2500" spans="2:3" x14ac:dyDescent="0.3">
      <c r="B2500" s="2" t="s">
        <v>177</v>
      </c>
      <c r="C2500" s="4" t="s">
        <v>1962</v>
      </c>
    </row>
    <row r="2501" spans="2:3" x14ac:dyDescent="0.3">
      <c r="B2501" s="7" t="s">
        <v>178</v>
      </c>
      <c r="C2501" s="9" t="s">
        <v>1963</v>
      </c>
    </row>
    <row r="2502" spans="2:3" x14ac:dyDescent="0.3">
      <c r="B2502" s="2" t="s">
        <v>179</v>
      </c>
      <c r="C2502" s="4" t="s">
        <v>1964</v>
      </c>
    </row>
    <row r="2503" spans="2:3" x14ac:dyDescent="0.3">
      <c r="B2503" s="2" t="s">
        <v>180</v>
      </c>
      <c r="C2503" s="4" t="s">
        <v>1965</v>
      </c>
    </row>
    <row r="2504" spans="2:3" ht="26.4" x14ac:dyDescent="0.3">
      <c r="B2504" s="2" t="s">
        <v>181</v>
      </c>
      <c r="C2504" s="4" t="s">
        <v>1964</v>
      </c>
    </row>
    <row r="2505" spans="2:3" x14ac:dyDescent="0.3">
      <c r="B2505" s="2" t="s">
        <v>182</v>
      </c>
      <c r="C2505" s="4" t="s">
        <v>1966</v>
      </c>
    </row>
    <row r="2506" spans="2:3" x14ac:dyDescent="0.3">
      <c r="B2506" s="2" t="s">
        <v>183</v>
      </c>
      <c r="C2506" s="4" t="s">
        <v>1967</v>
      </c>
    </row>
    <row r="2507" spans="2:3" x14ac:dyDescent="0.3">
      <c r="B2507" s="2" t="s">
        <v>184</v>
      </c>
      <c r="C2507" s="4" t="s">
        <v>1968</v>
      </c>
    </row>
    <row r="2508" spans="2:3" x14ac:dyDescent="0.3">
      <c r="B2508" s="2" t="s">
        <v>185</v>
      </c>
      <c r="C2508" s="4" t="s">
        <v>444</v>
      </c>
    </row>
    <row r="2509" spans="2:3" x14ac:dyDescent="0.3">
      <c r="B2509" s="2" t="s">
        <v>186</v>
      </c>
      <c r="C2509" s="4" t="s">
        <v>1969</v>
      </c>
    </row>
    <row r="2510" spans="2:3" x14ac:dyDescent="0.3">
      <c r="B2510" s="6" t="s">
        <v>187</v>
      </c>
      <c r="C2510" s="8" t="s">
        <v>1970</v>
      </c>
    </row>
    <row r="2511" spans="2:3" x14ac:dyDescent="0.3">
      <c r="B2511" s="7" t="s">
        <v>188</v>
      </c>
      <c r="C2511" s="9" t="s">
        <v>1971</v>
      </c>
    </row>
    <row r="2512" spans="2:3" x14ac:dyDescent="0.3">
      <c r="B2512" s="2" t="s">
        <v>189</v>
      </c>
      <c r="C2512" s="4" t="s">
        <v>1972</v>
      </c>
    </row>
    <row r="2513" spans="2:3" x14ac:dyDescent="0.3">
      <c r="B2513" s="2" t="s">
        <v>192</v>
      </c>
      <c r="C2513" s="4" t="s">
        <v>1973</v>
      </c>
    </row>
    <row r="2514" spans="2:3" x14ac:dyDescent="0.3">
      <c r="B2514" s="2" t="s">
        <v>195</v>
      </c>
      <c r="C2514" s="4" t="s">
        <v>1974</v>
      </c>
    </row>
    <row r="2515" spans="2:3" x14ac:dyDescent="0.3">
      <c r="B2515" s="2" t="s">
        <v>196</v>
      </c>
      <c r="C2515" s="4" t="s">
        <v>1975</v>
      </c>
    </row>
    <row r="2516" spans="2:3" x14ac:dyDescent="0.3">
      <c r="B2516" s="7" t="s">
        <v>197</v>
      </c>
      <c r="C2516" s="9" t="s">
        <v>1976</v>
      </c>
    </row>
    <row r="2517" spans="2:3" x14ac:dyDescent="0.3">
      <c r="B2517" s="2" t="s">
        <v>200</v>
      </c>
      <c r="C2517" s="4" t="s">
        <v>1977</v>
      </c>
    </row>
    <row r="2518" spans="2:3" x14ac:dyDescent="0.3">
      <c r="B2518" s="2" t="s">
        <v>202</v>
      </c>
      <c r="C2518" s="4" t="s">
        <v>1978</v>
      </c>
    </row>
    <row r="2519" spans="2:3" x14ac:dyDescent="0.3">
      <c r="B2519" s="2" t="s">
        <v>204</v>
      </c>
      <c r="C2519" s="4" t="s">
        <v>1979</v>
      </c>
    </row>
    <row r="2520" spans="2:3" x14ac:dyDescent="0.3">
      <c r="B2520" s="2" t="s">
        <v>205</v>
      </c>
      <c r="C2520" s="4" t="s">
        <v>1980</v>
      </c>
    </row>
    <row r="2521" spans="2:3" x14ac:dyDescent="0.3">
      <c r="B2521" s="7" t="s">
        <v>206</v>
      </c>
      <c r="C2521" s="9" t="s">
        <v>1981</v>
      </c>
    </row>
    <row r="2522" spans="2:3" x14ac:dyDescent="0.3">
      <c r="B2522" s="2" t="s">
        <v>207</v>
      </c>
      <c r="C2522" s="4" t="s">
        <v>1982</v>
      </c>
    </row>
    <row r="2523" spans="2:3" x14ac:dyDescent="0.3">
      <c r="B2523" s="2" t="s">
        <v>209</v>
      </c>
      <c r="C2523" s="4" t="s">
        <v>1983</v>
      </c>
    </row>
    <row r="2524" spans="2:3" x14ac:dyDescent="0.3">
      <c r="B2524" s="2" t="s">
        <v>210</v>
      </c>
      <c r="C2524" s="4" t="s">
        <v>1984</v>
      </c>
    </row>
    <row r="2525" spans="2:3" x14ac:dyDescent="0.3">
      <c r="B2525" s="2" t="s">
        <v>211</v>
      </c>
      <c r="C2525" s="4" t="s">
        <v>1985</v>
      </c>
    </row>
    <row r="2526" spans="2:3" x14ac:dyDescent="0.3">
      <c r="B2526" s="2" t="s">
        <v>212</v>
      </c>
      <c r="C2526" s="4" t="s">
        <v>1986</v>
      </c>
    </row>
    <row r="2527" spans="2:3" x14ac:dyDescent="0.3">
      <c r="B2527" s="2" t="s">
        <v>215</v>
      </c>
      <c r="C2527" s="4" t="s">
        <v>1987</v>
      </c>
    </row>
    <row r="2528" spans="2:3" x14ac:dyDescent="0.3">
      <c r="B2528" s="7" t="s">
        <v>216</v>
      </c>
      <c r="C2528" s="9" t="s">
        <v>1988</v>
      </c>
    </row>
    <row r="2529" spans="2:3" x14ac:dyDescent="0.3">
      <c r="B2529" s="2" t="s">
        <v>217</v>
      </c>
      <c r="C2529" s="4" t="s">
        <v>1989</v>
      </c>
    </row>
    <row r="2530" spans="2:3" x14ac:dyDescent="0.3">
      <c r="B2530" s="2" t="s">
        <v>219</v>
      </c>
      <c r="C2530" s="4" t="s">
        <v>1990</v>
      </c>
    </row>
    <row r="2531" spans="2:3" x14ac:dyDescent="0.3">
      <c r="B2531" s="2" t="s">
        <v>220</v>
      </c>
      <c r="C2531" s="4" t="s">
        <v>1201</v>
      </c>
    </row>
    <row r="2532" spans="2:3" x14ac:dyDescent="0.3">
      <c r="B2532" s="7" t="s">
        <v>224</v>
      </c>
      <c r="C2532" s="9" t="s">
        <v>1991</v>
      </c>
    </row>
    <row r="2533" spans="2:3" x14ac:dyDescent="0.3">
      <c r="B2533" s="2" t="s">
        <v>225</v>
      </c>
      <c r="C2533" s="4" t="s">
        <v>1992</v>
      </c>
    </row>
    <row r="2534" spans="2:3" ht="26.4" x14ac:dyDescent="0.3">
      <c r="B2534" s="2" t="s">
        <v>226</v>
      </c>
      <c r="C2534" s="4" t="s">
        <v>1993</v>
      </c>
    </row>
    <row r="2535" spans="2:3" x14ac:dyDescent="0.3">
      <c r="B2535" s="2" t="s">
        <v>227</v>
      </c>
      <c r="C2535" s="4" t="s">
        <v>1994</v>
      </c>
    </row>
    <row r="2536" spans="2:3" x14ac:dyDescent="0.3">
      <c r="B2536" s="2" t="s">
        <v>228</v>
      </c>
      <c r="C2536" s="4" t="s">
        <v>1995</v>
      </c>
    </row>
    <row r="2537" spans="2:3" x14ac:dyDescent="0.3">
      <c r="B2537" s="2" t="s">
        <v>229</v>
      </c>
      <c r="C2537" s="4" t="s">
        <v>1996</v>
      </c>
    </row>
    <row r="2538" spans="2:3" x14ac:dyDescent="0.3">
      <c r="B2538" s="2" t="s">
        <v>230</v>
      </c>
      <c r="C2538" s="4" t="s">
        <v>1997</v>
      </c>
    </row>
    <row r="2539" spans="2:3" x14ac:dyDescent="0.3">
      <c r="B2539" s="2" t="s">
        <v>232</v>
      </c>
      <c r="C2539" s="4" t="s">
        <v>1998</v>
      </c>
    </row>
    <row r="2540" spans="2:3" x14ac:dyDescent="0.3">
      <c r="B2540" s="7" t="s">
        <v>233</v>
      </c>
      <c r="C2540" s="9" t="s">
        <v>595</v>
      </c>
    </row>
    <row r="2541" spans="2:3" ht="26.4" x14ac:dyDescent="0.3">
      <c r="B2541" s="2" t="s">
        <v>235</v>
      </c>
      <c r="C2541" s="4" t="s">
        <v>595</v>
      </c>
    </row>
    <row r="2542" spans="2:3" x14ac:dyDescent="0.3">
      <c r="B2542" s="7" t="s">
        <v>239</v>
      </c>
      <c r="C2542" s="9" t="s">
        <v>1999</v>
      </c>
    </row>
    <row r="2543" spans="2:3" x14ac:dyDescent="0.3">
      <c r="B2543" s="2" t="s">
        <v>240</v>
      </c>
      <c r="C2543" s="4" t="s">
        <v>2000</v>
      </c>
    </row>
    <row r="2544" spans="2:3" x14ac:dyDescent="0.3">
      <c r="B2544" s="2" t="s">
        <v>241</v>
      </c>
      <c r="C2544" s="4" t="s">
        <v>2001</v>
      </c>
    </row>
    <row r="2545" spans="2:3" x14ac:dyDescent="0.3">
      <c r="B2545" s="2" t="s">
        <v>242</v>
      </c>
      <c r="C2545" s="4" t="s">
        <v>2002</v>
      </c>
    </row>
    <row r="2546" spans="2:3" x14ac:dyDescent="0.3">
      <c r="B2546" s="2" t="s">
        <v>245</v>
      </c>
      <c r="C2546" s="4" t="s">
        <v>2003</v>
      </c>
    </row>
    <row r="2547" spans="2:3" x14ac:dyDescent="0.3">
      <c r="B2547" s="7" t="s">
        <v>246</v>
      </c>
      <c r="C2547" s="9" t="s">
        <v>2004</v>
      </c>
    </row>
    <row r="2548" spans="2:3" x14ac:dyDescent="0.3">
      <c r="B2548" s="2" t="s">
        <v>248</v>
      </c>
      <c r="C2548" s="4" t="s">
        <v>2005</v>
      </c>
    </row>
    <row r="2549" spans="2:3" x14ac:dyDescent="0.3">
      <c r="B2549" s="2" t="s">
        <v>249</v>
      </c>
      <c r="C2549" s="4" t="s">
        <v>2006</v>
      </c>
    </row>
    <row r="2550" spans="2:3" x14ac:dyDescent="0.3">
      <c r="B2550" s="7" t="s">
        <v>252</v>
      </c>
      <c r="C2550" s="9" t="s">
        <v>2007</v>
      </c>
    </row>
    <row r="2551" spans="2:3" x14ac:dyDescent="0.3">
      <c r="B2551" s="2" t="s">
        <v>254</v>
      </c>
      <c r="C2551" s="4" t="s">
        <v>2008</v>
      </c>
    </row>
    <row r="2552" spans="2:3" x14ac:dyDescent="0.3">
      <c r="B2552" s="2" t="s">
        <v>258</v>
      </c>
      <c r="C2552" s="4" t="s">
        <v>2009</v>
      </c>
    </row>
    <row r="2553" spans="2:3" x14ac:dyDescent="0.3">
      <c r="B2553" s="6" t="s">
        <v>276</v>
      </c>
      <c r="C2553" s="8" t="s">
        <v>2010</v>
      </c>
    </row>
    <row r="2554" spans="2:3" x14ac:dyDescent="0.3">
      <c r="B2554" s="7" t="s">
        <v>277</v>
      </c>
      <c r="C2554" s="9" t="s">
        <v>2011</v>
      </c>
    </row>
    <row r="2555" spans="2:3" x14ac:dyDescent="0.3">
      <c r="B2555" s="2" t="s">
        <v>278</v>
      </c>
      <c r="C2555" s="4" t="s">
        <v>2012</v>
      </c>
    </row>
    <row r="2556" spans="2:3" x14ac:dyDescent="0.3">
      <c r="B2556" s="2" t="s">
        <v>281</v>
      </c>
      <c r="C2556" s="4" t="s">
        <v>2013</v>
      </c>
    </row>
    <row r="2557" spans="2:3" x14ac:dyDescent="0.3">
      <c r="B2557" s="7" t="s">
        <v>283</v>
      </c>
      <c r="C2557" s="9" t="s">
        <v>2014</v>
      </c>
    </row>
    <row r="2558" spans="2:3" x14ac:dyDescent="0.3">
      <c r="B2558" s="2" t="s">
        <v>284</v>
      </c>
      <c r="C2558" s="4" t="s">
        <v>2014</v>
      </c>
    </row>
    <row r="2559" spans="2:3" x14ac:dyDescent="0.3">
      <c r="B2559" s="7" t="s">
        <v>288</v>
      </c>
      <c r="C2559" s="9" t="s">
        <v>2015</v>
      </c>
    </row>
    <row r="2560" spans="2:3" x14ac:dyDescent="0.3">
      <c r="B2560" s="2" t="s">
        <v>289</v>
      </c>
      <c r="C2560" s="4" t="s">
        <v>2015</v>
      </c>
    </row>
    <row r="2561" spans="2:3" x14ac:dyDescent="0.3">
      <c r="B2561" s="3" t="s">
        <v>52</v>
      </c>
      <c r="C2561" s="5" t="s">
        <v>85</v>
      </c>
    </row>
    <row r="2562" spans="2:3" x14ac:dyDescent="0.3">
      <c r="B2562" s="2" t="s">
        <v>517</v>
      </c>
      <c r="C2562" s="4" t="s">
        <v>517</v>
      </c>
    </row>
    <row r="2563" spans="2:3" x14ac:dyDescent="0.3">
      <c r="B2563" s="2" t="s">
        <v>517</v>
      </c>
      <c r="C2563" s="4" t="s">
        <v>517</v>
      </c>
    </row>
    <row r="2564" spans="2:3" x14ac:dyDescent="0.3">
      <c r="B2564" s="2" t="s">
        <v>517</v>
      </c>
      <c r="C2564" s="4" t="s">
        <v>517</v>
      </c>
    </row>
    <row r="2565" spans="2:3" x14ac:dyDescent="0.3">
      <c r="B2565" s="3" t="s">
        <v>33</v>
      </c>
      <c r="C2565" s="5" t="s">
        <v>53</v>
      </c>
    </row>
    <row r="2566" spans="2:3" x14ac:dyDescent="0.3">
      <c r="B2566" s="6" t="s">
        <v>106</v>
      </c>
      <c r="C2566" s="8" t="s">
        <v>2016</v>
      </c>
    </row>
    <row r="2567" spans="2:3" x14ac:dyDescent="0.3">
      <c r="B2567" s="7" t="s">
        <v>107</v>
      </c>
      <c r="C2567" s="9" t="s">
        <v>2017</v>
      </c>
    </row>
    <row r="2568" spans="2:3" x14ac:dyDescent="0.3">
      <c r="B2568" s="2" t="s">
        <v>108</v>
      </c>
      <c r="C2568" s="4" t="s">
        <v>2017</v>
      </c>
    </row>
    <row r="2569" spans="2:3" x14ac:dyDescent="0.3">
      <c r="B2569" s="7" t="s">
        <v>109</v>
      </c>
      <c r="C2569" s="9" t="s">
        <v>2018</v>
      </c>
    </row>
    <row r="2570" spans="2:3" x14ac:dyDescent="0.3">
      <c r="B2570" s="2" t="s">
        <v>110</v>
      </c>
      <c r="C2570" s="4" t="s">
        <v>2018</v>
      </c>
    </row>
    <row r="2571" spans="2:3" x14ac:dyDescent="0.3">
      <c r="B2571" s="7" t="s">
        <v>112</v>
      </c>
      <c r="C2571" s="9" t="s">
        <v>2019</v>
      </c>
    </row>
    <row r="2572" spans="2:3" x14ac:dyDescent="0.3">
      <c r="B2572" s="2" t="s">
        <v>113</v>
      </c>
      <c r="C2572" s="4" t="s">
        <v>2020</v>
      </c>
    </row>
    <row r="2573" spans="2:3" x14ac:dyDescent="0.3">
      <c r="B2573" s="2" t="s">
        <v>114</v>
      </c>
      <c r="C2573" s="4" t="s">
        <v>2021</v>
      </c>
    </row>
    <row r="2574" spans="2:3" x14ac:dyDescent="0.3">
      <c r="B2574" s="2" t="s">
        <v>116</v>
      </c>
      <c r="C2574" s="4" t="s">
        <v>2022</v>
      </c>
    </row>
    <row r="2575" spans="2:3" x14ac:dyDescent="0.3">
      <c r="B2575" s="7" t="s">
        <v>117</v>
      </c>
      <c r="C2575" s="9" t="s">
        <v>2023</v>
      </c>
    </row>
    <row r="2576" spans="2:3" x14ac:dyDescent="0.3">
      <c r="B2576" s="2" t="s">
        <v>118</v>
      </c>
      <c r="C2576" s="4" t="s">
        <v>2023</v>
      </c>
    </row>
    <row r="2577" spans="2:3" x14ac:dyDescent="0.3">
      <c r="B2577" s="7" t="s">
        <v>122</v>
      </c>
      <c r="C2577" s="9" t="s">
        <v>2024</v>
      </c>
    </row>
    <row r="2578" spans="2:3" x14ac:dyDescent="0.3">
      <c r="B2578" s="2" t="s">
        <v>124</v>
      </c>
      <c r="C2578" s="4" t="s">
        <v>2025</v>
      </c>
    </row>
    <row r="2579" spans="2:3" x14ac:dyDescent="0.3">
      <c r="B2579" s="2" t="s">
        <v>126</v>
      </c>
      <c r="C2579" s="4" t="s">
        <v>2026</v>
      </c>
    </row>
    <row r="2580" spans="2:3" x14ac:dyDescent="0.3">
      <c r="B2580" s="7" t="s">
        <v>129</v>
      </c>
      <c r="C2580" s="9" t="s">
        <v>2027</v>
      </c>
    </row>
    <row r="2581" spans="2:3" x14ac:dyDescent="0.3">
      <c r="B2581" s="2" t="s">
        <v>130</v>
      </c>
      <c r="C2581" s="4" t="s">
        <v>2027</v>
      </c>
    </row>
    <row r="2582" spans="2:3" x14ac:dyDescent="0.3">
      <c r="B2582" s="7" t="s">
        <v>131</v>
      </c>
      <c r="C2582" s="9" t="s">
        <v>754</v>
      </c>
    </row>
    <row r="2583" spans="2:3" x14ac:dyDescent="0.3">
      <c r="B2583" s="2" t="s">
        <v>132</v>
      </c>
      <c r="C2583" s="4" t="s">
        <v>754</v>
      </c>
    </row>
    <row r="2584" spans="2:3" x14ac:dyDescent="0.3">
      <c r="B2584" s="6" t="s">
        <v>133</v>
      </c>
      <c r="C2584" s="8" t="s">
        <v>2028</v>
      </c>
    </row>
    <row r="2585" spans="2:3" x14ac:dyDescent="0.3">
      <c r="B2585" s="7" t="s">
        <v>134</v>
      </c>
      <c r="C2585" s="9" t="s">
        <v>2029</v>
      </c>
    </row>
    <row r="2586" spans="2:3" x14ac:dyDescent="0.3">
      <c r="B2586" s="2" t="s">
        <v>135</v>
      </c>
      <c r="C2586" s="4" t="s">
        <v>2030</v>
      </c>
    </row>
    <row r="2587" spans="2:3" x14ac:dyDescent="0.3">
      <c r="B2587" s="2" t="s">
        <v>136</v>
      </c>
      <c r="C2587" s="4" t="s">
        <v>662</v>
      </c>
    </row>
    <row r="2588" spans="2:3" x14ac:dyDescent="0.3">
      <c r="B2588" s="2" t="s">
        <v>138</v>
      </c>
      <c r="C2588" s="4" t="s">
        <v>2031</v>
      </c>
    </row>
    <row r="2589" spans="2:3" x14ac:dyDescent="0.3">
      <c r="B2589" s="2" t="s">
        <v>139</v>
      </c>
      <c r="C2589" s="4" t="s">
        <v>420</v>
      </c>
    </row>
    <row r="2590" spans="2:3" x14ac:dyDescent="0.3">
      <c r="B2590" s="2" t="s">
        <v>140</v>
      </c>
      <c r="C2590" s="4" t="s">
        <v>2032</v>
      </c>
    </row>
    <row r="2591" spans="2:3" x14ac:dyDescent="0.3">
      <c r="B2591" s="2" t="s">
        <v>141</v>
      </c>
      <c r="C2591" s="4" t="s">
        <v>2033</v>
      </c>
    </row>
    <row r="2592" spans="2:3" x14ac:dyDescent="0.3">
      <c r="B2592" s="2" t="s">
        <v>142</v>
      </c>
      <c r="C2592" s="4" t="s">
        <v>531</v>
      </c>
    </row>
    <row r="2593" spans="2:3" x14ac:dyDescent="0.3">
      <c r="B2593" s="7" t="s">
        <v>143</v>
      </c>
      <c r="C2593" s="9" t="s">
        <v>2034</v>
      </c>
    </row>
    <row r="2594" spans="2:3" x14ac:dyDescent="0.3">
      <c r="B2594" s="2" t="s">
        <v>144</v>
      </c>
      <c r="C2594" s="4" t="s">
        <v>2034</v>
      </c>
    </row>
    <row r="2595" spans="2:3" x14ac:dyDescent="0.3">
      <c r="B2595" s="7" t="s">
        <v>152</v>
      </c>
      <c r="C2595" s="9" t="s">
        <v>2035</v>
      </c>
    </row>
    <row r="2596" spans="2:3" x14ac:dyDescent="0.3">
      <c r="B2596" s="2" t="s">
        <v>154</v>
      </c>
      <c r="C2596" s="4" t="s">
        <v>534</v>
      </c>
    </row>
    <row r="2597" spans="2:3" x14ac:dyDescent="0.3">
      <c r="B2597" s="2" t="s">
        <v>156</v>
      </c>
      <c r="C2597" s="4" t="s">
        <v>662</v>
      </c>
    </row>
    <row r="2598" spans="2:3" x14ac:dyDescent="0.3">
      <c r="B2598" s="2" t="s">
        <v>158</v>
      </c>
      <c r="C2598" s="4" t="s">
        <v>2036</v>
      </c>
    </row>
    <row r="2599" spans="2:3" x14ac:dyDescent="0.3">
      <c r="B2599" s="2" t="s">
        <v>160</v>
      </c>
      <c r="C2599" s="4" t="s">
        <v>1553</v>
      </c>
    </row>
    <row r="2600" spans="2:3" x14ac:dyDescent="0.3">
      <c r="B2600" s="2" t="s">
        <v>161</v>
      </c>
      <c r="C2600" s="4" t="s">
        <v>2037</v>
      </c>
    </row>
    <row r="2601" spans="2:3" x14ac:dyDescent="0.3">
      <c r="B2601" s="7" t="s">
        <v>170</v>
      </c>
      <c r="C2601" s="9" t="s">
        <v>2038</v>
      </c>
    </row>
    <row r="2602" spans="2:3" x14ac:dyDescent="0.3">
      <c r="B2602" s="2" t="s">
        <v>171</v>
      </c>
      <c r="C2602" s="4" t="s">
        <v>2038</v>
      </c>
    </row>
    <row r="2603" spans="2:3" x14ac:dyDescent="0.3">
      <c r="B2603" s="7" t="s">
        <v>172</v>
      </c>
      <c r="C2603" s="9" t="s">
        <v>443</v>
      </c>
    </row>
    <row r="2604" spans="2:3" x14ac:dyDescent="0.3">
      <c r="B2604" s="2" t="s">
        <v>173</v>
      </c>
      <c r="C2604" s="4" t="s">
        <v>578</v>
      </c>
    </row>
    <row r="2605" spans="2:3" x14ac:dyDescent="0.3">
      <c r="B2605" s="2" t="s">
        <v>174</v>
      </c>
      <c r="C2605" s="4" t="s">
        <v>357</v>
      </c>
    </row>
    <row r="2606" spans="2:3" x14ac:dyDescent="0.3">
      <c r="B2606" s="2" t="s">
        <v>175</v>
      </c>
      <c r="C2606" s="4" t="s">
        <v>703</v>
      </c>
    </row>
    <row r="2607" spans="2:3" x14ac:dyDescent="0.3">
      <c r="B2607" s="7" t="s">
        <v>178</v>
      </c>
      <c r="C2607" s="9" t="s">
        <v>2039</v>
      </c>
    </row>
    <row r="2608" spans="2:3" x14ac:dyDescent="0.3">
      <c r="B2608" s="2" t="s">
        <v>179</v>
      </c>
      <c r="C2608" s="4" t="s">
        <v>2040</v>
      </c>
    </row>
    <row r="2609" spans="2:3" x14ac:dyDescent="0.3">
      <c r="B2609" s="2" t="s">
        <v>180</v>
      </c>
      <c r="C2609" s="4" t="s">
        <v>577</v>
      </c>
    </row>
    <row r="2610" spans="2:3" ht="26.4" x14ac:dyDescent="0.3">
      <c r="B2610" s="2" t="s">
        <v>181</v>
      </c>
      <c r="C2610" s="4" t="s">
        <v>457</v>
      </c>
    </row>
    <row r="2611" spans="2:3" x14ac:dyDescent="0.3">
      <c r="B2611" s="2" t="s">
        <v>182</v>
      </c>
      <c r="C2611" s="4" t="s">
        <v>2041</v>
      </c>
    </row>
    <row r="2612" spans="2:3" x14ac:dyDescent="0.3">
      <c r="B2612" s="2" t="s">
        <v>184</v>
      </c>
      <c r="C2612" s="4" t="s">
        <v>1786</v>
      </c>
    </row>
    <row r="2613" spans="2:3" x14ac:dyDescent="0.3">
      <c r="B2613" s="2" t="s">
        <v>185</v>
      </c>
      <c r="C2613" s="4" t="s">
        <v>694</v>
      </c>
    </row>
    <row r="2614" spans="2:3" x14ac:dyDescent="0.3">
      <c r="B2614" s="2" t="s">
        <v>186</v>
      </c>
      <c r="C2614" s="4" t="s">
        <v>1956</v>
      </c>
    </row>
    <row r="2615" spans="2:3" x14ac:dyDescent="0.3">
      <c r="B2615" s="6" t="s">
        <v>187</v>
      </c>
      <c r="C2615" s="8" t="s">
        <v>2042</v>
      </c>
    </row>
    <row r="2616" spans="2:3" x14ac:dyDescent="0.3">
      <c r="B2616" s="7" t="s">
        <v>188</v>
      </c>
      <c r="C2616" s="9" t="s">
        <v>2043</v>
      </c>
    </row>
    <row r="2617" spans="2:3" x14ac:dyDescent="0.3">
      <c r="B2617" s="2" t="s">
        <v>189</v>
      </c>
      <c r="C2617" s="4" t="s">
        <v>1002</v>
      </c>
    </row>
    <row r="2618" spans="2:3" x14ac:dyDescent="0.3">
      <c r="B2618" s="2" t="s">
        <v>191</v>
      </c>
      <c r="C2618" s="4" t="s">
        <v>1009</v>
      </c>
    </row>
    <row r="2619" spans="2:3" x14ac:dyDescent="0.3">
      <c r="B2619" s="2" t="s">
        <v>192</v>
      </c>
      <c r="C2619" s="4" t="s">
        <v>692</v>
      </c>
    </row>
    <row r="2620" spans="2:3" x14ac:dyDescent="0.3">
      <c r="B2620" s="2" t="s">
        <v>195</v>
      </c>
      <c r="C2620" s="4" t="s">
        <v>2044</v>
      </c>
    </row>
    <row r="2621" spans="2:3" x14ac:dyDescent="0.3">
      <c r="B2621" s="2" t="s">
        <v>196</v>
      </c>
      <c r="C2621" s="4" t="s">
        <v>636</v>
      </c>
    </row>
    <row r="2622" spans="2:3" x14ac:dyDescent="0.3">
      <c r="B2622" s="7" t="s">
        <v>197</v>
      </c>
      <c r="C2622" s="9" t="s">
        <v>2045</v>
      </c>
    </row>
    <row r="2623" spans="2:3" x14ac:dyDescent="0.3">
      <c r="B2623" s="2" t="s">
        <v>200</v>
      </c>
      <c r="C2623" s="4" t="s">
        <v>2046</v>
      </c>
    </row>
    <row r="2624" spans="2:3" x14ac:dyDescent="0.3">
      <c r="B2624" s="2" t="s">
        <v>202</v>
      </c>
      <c r="C2624" s="4" t="s">
        <v>984</v>
      </c>
    </row>
    <row r="2625" spans="2:3" x14ac:dyDescent="0.3">
      <c r="B2625" s="2" t="s">
        <v>204</v>
      </c>
      <c r="C2625" s="4" t="s">
        <v>2047</v>
      </c>
    </row>
    <row r="2626" spans="2:3" x14ac:dyDescent="0.3">
      <c r="B2626" s="7" t="s">
        <v>206</v>
      </c>
      <c r="C2626" s="9" t="s">
        <v>2048</v>
      </c>
    </row>
    <row r="2627" spans="2:3" x14ac:dyDescent="0.3">
      <c r="B2627" s="2" t="s">
        <v>207</v>
      </c>
      <c r="C2627" s="4" t="s">
        <v>2049</v>
      </c>
    </row>
    <row r="2628" spans="2:3" x14ac:dyDescent="0.3">
      <c r="B2628" s="2" t="s">
        <v>210</v>
      </c>
      <c r="C2628" s="4" t="s">
        <v>2050</v>
      </c>
    </row>
    <row r="2629" spans="2:3" x14ac:dyDescent="0.3">
      <c r="B2629" s="2" t="s">
        <v>212</v>
      </c>
      <c r="C2629" s="4" t="s">
        <v>503</v>
      </c>
    </row>
    <row r="2630" spans="2:3" x14ac:dyDescent="0.3">
      <c r="B2630" s="7" t="s">
        <v>216</v>
      </c>
      <c r="C2630" s="9" t="s">
        <v>496</v>
      </c>
    </row>
    <row r="2631" spans="2:3" x14ac:dyDescent="0.3">
      <c r="B2631" s="2" t="s">
        <v>217</v>
      </c>
      <c r="C2631" s="4" t="s">
        <v>483</v>
      </c>
    </row>
    <row r="2632" spans="2:3" x14ac:dyDescent="0.3">
      <c r="B2632" s="2" t="s">
        <v>220</v>
      </c>
      <c r="C2632" s="4" t="s">
        <v>636</v>
      </c>
    </row>
    <row r="2633" spans="2:3" x14ac:dyDescent="0.3">
      <c r="B2633" s="7" t="s">
        <v>224</v>
      </c>
      <c r="C2633" s="9" t="s">
        <v>2051</v>
      </c>
    </row>
    <row r="2634" spans="2:3" x14ac:dyDescent="0.3">
      <c r="B2634" s="2" t="s">
        <v>225</v>
      </c>
      <c r="C2634" s="4" t="s">
        <v>707</v>
      </c>
    </row>
    <row r="2635" spans="2:3" ht="26.4" x14ac:dyDescent="0.3">
      <c r="B2635" s="2" t="s">
        <v>226</v>
      </c>
      <c r="C2635" s="4" t="s">
        <v>532</v>
      </c>
    </row>
    <row r="2636" spans="2:3" x14ac:dyDescent="0.3">
      <c r="B2636" s="2" t="s">
        <v>227</v>
      </c>
      <c r="C2636" s="4" t="s">
        <v>961</v>
      </c>
    </row>
    <row r="2637" spans="2:3" x14ac:dyDescent="0.3">
      <c r="B2637" s="2" t="s">
        <v>229</v>
      </c>
      <c r="C2637" s="4" t="s">
        <v>530</v>
      </c>
    </row>
    <row r="2638" spans="2:3" x14ac:dyDescent="0.3">
      <c r="B2638" s="2" t="s">
        <v>230</v>
      </c>
      <c r="C2638" s="4" t="s">
        <v>2052</v>
      </c>
    </row>
    <row r="2639" spans="2:3" x14ac:dyDescent="0.3">
      <c r="B2639" s="2" t="s">
        <v>231</v>
      </c>
      <c r="C2639" s="4" t="s">
        <v>547</v>
      </c>
    </row>
    <row r="2640" spans="2:3" x14ac:dyDescent="0.3">
      <c r="B2640" s="7" t="s">
        <v>233</v>
      </c>
      <c r="C2640" s="9" t="s">
        <v>1604</v>
      </c>
    </row>
    <row r="2641" spans="2:3" ht="26.4" x14ac:dyDescent="0.3">
      <c r="B2641" s="2" t="s">
        <v>234</v>
      </c>
      <c r="C2641" s="4" t="s">
        <v>935</v>
      </c>
    </row>
    <row r="2642" spans="2:3" ht="26.4" x14ac:dyDescent="0.3">
      <c r="B2642" s="2" t="s">
        <v>235</v>
      </c>
      <c r="C2642" s="4" t="s">
        <v>1894</v>
      </c>
    </row>
    <row r="2643" spans="2:3" x14ac:dyDescent="0.3">
      <c r="B2643" s="7" t="s">
        <v>239</v>
      </c>
      <c r="C2643" s="9" t="s">
        <v>1920</v>
      </c>
    </row>
    <row r="2644" spans="2:3" x14ac:dyDescent="0.3">
      <c r="B2644" s="2" t="s">
        <v>240</v>
      </c>
      <c r="C2644" s="4" t="s">
        <v>1160</v>
      </c>
    </row>
    <row r="2645" spans="2:3" x14ac:dyDescent="0.3">
      <c r="B2645" s="2" t="s">
        <v>242</v>
      </c>
      <c r="C2645" s="4" t="s">
        <v>489</v>
      </c>
    </row>
    <row r="2646" spans="2:3" x14ac:dyDescent="0.3">
      <c r="B2646" s="7" t="s">
        <v>246</v>
      </c>
      <c r="C2646" s="9" t="s">
        <v>2053</v>
      </c>
    </row>
    <row r="2647" spans="2:3" x14ac:dyDescent="0.3">
      <c r="B2647" s="2" t="s">
        <v>248</v>
      </c>
      <c r="C2647" s="4" t="s">
        <v>1920</v>
      </c>
    </row>
    <row r="2648" spans="2:3" x14ac:dyDescent="0.3">
      <c r="B2648" s="2" t="s">
        <v>249</v>
      </c>
      <c r="C2648" s="4" t="s">
        <v>2054</v>
      </c>
    </row>
    <row r="2649" spans="2:3" x14ac:dyDescent="0.3">
      <c r="B2649" s="7" t="s">
        <v>252</v>
      </c>
      <c r="C2649" s="9" t="s">
        <v>2055</v>
      </c>
    </row>
    <row r="2650" spans="2:3" x14ac:dyDescent="0.3">
      <c r="B2650" s="2" t="s">
        <v>254</v>
      </c>
      <c r="C2650" s="4" t="s">
        <v>957</v>
      </c>
    </row>
    <row r="2651" spans="2:3" x14ac:dyDescent="0.3">
      <c r="B2651" s="2" t="s">
        <v>257</v>
      </c>
      <c r="C2651" s="4" t="s">
        <v>703</v>
      </c>
    </row>
    <row r="2652" spans="2:3" x14ac:dyDescent="0.3">
      <c r="B2652" s="2" t="s">
        <v>258</v>
      </c>
      <c r="C2652" s="4" t="s">
        <v>2056</v>
      </c>
    </row>
    <row r="2653" spans="2:3" x14ac:dyDescent="0.3">
      <c r="B2653" s="6" t="s">
        <v>276</v>
      </c>
      <c r="C2653" s="8" t="s">
        <v>2057</v>
      </c>
    </row>
    <row r="2654" spans="2:3" x14ac:dyDescent="0.3">
      <c r="B2654" s="7" t="s">
        <v>277</v>
      </c>
      <c r="C2654" s="9" t="s">
        <v>2058</v>
      </c>
    </row>
    <row r="2655" spans="2:3" x14ac:dyDescent="0.3">
      <c r="B2655" s="2" t="s">
        <v>278</v>
      </c>
      <c r="C2655" s="4" t="s">
        <v>961</v>
      </c>
    </row>
    <row r="2656" spans="2:3" x14ac:dyDescent="0.3">
      <c r="B2656" s="2" t="s">
        <v>281</v>
      </c>
      <c r="C2656" s="4" t="s">
        <v>2059</v>
      </c>
    </row>
    <row r="2657" spans="2:3" x14ac:dyDescent="0.3">
      <c r="B2657" s="2" t="s">
        <v>282</v>
      </c>
      <c r="C2657" s="4" t="s">
        <v>577</v>
      </c>
    </row>
    <row r="2658" spans="2:3" x14ac:dyDescent="0.3">
      <c r="B2658" s="7" t="s">
        <v>283</v>
      </c>
      <c r="C2658" s="9" t="s">
        <v>714</v>
      </c>
    </row>
    <row r="2659" spans="2:3" x14ac:dyDescent="0.3">
      <c r="B2659" s="2" t="s">
        <v>284</v>
      </c>
      <c r="C2659" s="4" t="s">
        <v>420</v>
      </c>
    </row>
    <row r="2660" spans="2:3" x14ac:dyDescent="0.3">
      <c r="B2660" s="2" t="s">
        <v>287</v>
      </c>
      <c r="C2660" s="4" t="s">
        <v>2060</v>
      </c>
    </row>
    <row r="2661" spans="2:3" x14ac:dyDescent="0.3">
      <c r="B2661" s="7" t="s">
        <v>294</v>
      </c>
      <c r="C2661" s="9" t="s">
        <v>2061</v>
      </c>
    </row>
    <row r="2662" spans="2:3" x14ac:dyDescent="0.3">
      <c r="B2662" s="2" t="s">
        <v>297</v>
      </c>
      <c r="C2662" s="4" t="s">
        <v>483</v>
      </c>
    </row>
    <row r="2663" spans="2:3" x14ac:dyDescent="0.3">
      <c r="B2663" s="2" t="s">
        <v>300</v>
      </c>
      <c r="C2663" s="4" t="s">
        <v>692</v>
      </c>
    </row>
    <row r="2664" spans="2:3" x14ac:dyDescent="0.3">
      <c r="B2664" s="3" t="s">
        <v>52</v>
      </c>
      <c r="C2664" s="5" t="s">
        <v>86</v>
      </c>
    </row>
    <row r="2665" spans="2:3" x14ac:dyDescent="0.3">
      <c r="B2665" s="2" t="s">
        <v>517</v>
      </c>
      <c r="C2665" s="4" t="s">
        <v>517</v>
      </c>
    </row>
    <row r="2666" spans="2:3" x14ac:dyDescent="0.3">
      <c r="B2666" s="2" t="s">
        <v>517</v>
      </c>
      <c r="C2666" s="4" t="s">
        <v>517</v>
      </c>
    </row>
    <row r="2667" spans="2:3" x14ac:dyDescent="0.3">
      <c r="B2667" s="2" t="s">
        <v>517</v>
      </c>
      <c r="C2667" s="4" t="s">
        <v>517</v>
      </c>
    </row>
    <row r="2668" spans="2:3" x14ac:dyDescent="0.3">
      <c r="B2668" s="3" t="s">
        <v>34</v>
      </c>
      <c r="C2668" s="5" t="s">
        <v>53</v>
      </c>
    </row>
    <row r="2669" spans="2:3" x14ac:dyDescent="0.3">
      <c r="B2669" s="6" t="s">
        <v>106</v>
      </c>
      <c r="C2669" s="8" t="s">
        <v>2062</v>
      </c>
    </row>
    <row r="2670" spans="2:3" x14ac:dyDescent="0.3">
      <c r="B2670" s="7" t="s">
        <v>107</v>
      </c>
      <c r="C2670" s="9" t="s">
        <v>2063</v>
      </c>
    </row>
    <row r="2671" spans="2:3" x14ac:dyDescent="0.3">
      <c r="B2671" s="2" t="s">
        <v>108</v>
      </c>
      <c r="C2671" s="4" t="s">
        <v>2063</v>
      </c>
    </row>
    <row r="2672" spans="2:3" x14ac:dyDescent="0.3">
      <c r="B2672" s="7" t="s">
        <v>109</v>
      </c>
      <c r="C2672" s="9" t="s">
        <v>2064</v>
      </c>
    </row>
    <row r="2673" spans="2:3" x14ac:dyDescent="0.3">
      <c r="B2673" s="2" t="s">
        <v>110</v>
      </c>
      <c r="C2673" s="4" t="s">
        <v>2064</v>
      </c>
    </row>
    <row r="2674" spans="2:3" x14ac:dyDescent="0.3">
      <c r="B2674" s="7" t="s">
        <v>112</v>
      </c>
      <c r="C2674" s="9" t="s">
        <v>2065</v>
      </c>
    </row>
    <row r="2675" spans="2:3" x14ac:dyDescent="0.3">
      <c r="B2675" s="2" t="s">
        <v>113</v>
      </c>
      <c r="C2675" s="4" t="s">
        <v>2066</v>
      </c>
    </row>
    <row r="2676" spans="2:3" x14ac:dyDescent="0.3">
      <c r="B2676" s="2" t="s">
        <v>114</v>
      </c>
      <c r="C2676" s="4" t="s">
        <v>2067</v>
      </c>
    </row>
    <row r="2677" spans="2:3" x14ac:dyDescent="0.3">
      <c r="B2677" s="7" t="s">
        <v>117</v>
      </c>
      <c r="C2677" s="9" t="s">
        <v>2068</v>
      </c>
    </row>
    <row r="2678" spans="2:3" x14ac:dyDescent="0.3">
      <c r="B2678" s="2" t="s">
        <v>118</v>
      </c>
      <c r="C2678" s="4" t="s">
        <v>2069</v>
      </c>
    </row>
    <row r="2679" spans="2:3" x14ac:dyDescent="0.3">
      <c r="B2679" s="2" t="s">
        <v>121</v>
      </c>
      <c r="C2679" s="4" t="s">
        <v>2070</v>
      </c>
    </row>
    <row r="2680" spans="2:3" x14ac:dyDescent="0.3">
      <c r="B2680" s="7" t="s">
        <v>122</v>
      </c>
      <c r="C2680" s="9" t="s">
        <v>2071</v>
      </c>
    </row>
    <row r="2681" spans="2:3" x14ac:dyDescent="0.3">
      <c r="B2681" s="2" t="s">
        <v>126</v>
      </c>
      <c r="C2681" s="4" t="s">
        <v>2071</v>
      </c>
    </row>
    <row r="2682" spans="2:3" x14ac:dyDescent="0.3">
      <c r="B2682" s="7" t="s">
        <v>129</v>
      </c>
      <c r="C2682" s="9" t="s">
        <v>2072</v>
      </c>
    </row>
    <row r="2683" spans="2:3" x14ac:dyDescent="0.3">
      <c r="B2683" s="2" t="s">
        <v>130</v>
      </c>
      <c r="C2683" s="4" t="s">
        <v>2072</v>
      </c>
    </row>
    <row r="2684" spans="2:3" x14ac:dyDescent="0.3">
      <c r="B2684" s="7" t="s">
        <v>131</v>
      </c>
      <c r="C2684" s="9" t="s">
        <v>2073</v>
      </c>
    </row>
    <row r="2685" spans="2:3" x14ac:dyDescent="0.3">
      <c r="B2685" s="2" t="s">
        <v>132</v>
      </c>
      <c r="C2685" s="4" t="s">
        <v>2073</v>
      </c>
    </row>
    <row r="2686" spans="2:3" x14ac:dyDescent="0.3">
      <c r="B2686" s="6" t="s">
        <v>133</v>
      </c>
      <c r="C2686" s="8" t="s">
        <v>2074</v>
      </c>
    </row>
    <row r="2687" spans="2:3" x14ac:dyDescent="0.3">
      <c r="B2687" s="7" t="s">
        <v>134</v>
      </c>
      <c r="C2687" s="9" t="s">
        <v>2075</v>
      </c>
    </row>
    <row r="2688" spans="2:3" x14ac:dyDescent="0.3">
      <c r="B2688" s="2" t="s">
        <v>135</v>
      </c>
      <c r="C2688" s="4" t="s">
        <v>2076</v>
      </c>
    </row>
    <row r="2689" spans="2:3" x14ac:dyDescent="0.3">
      <c r="B2689" s="2" t="s">
        <v>138</v>
      </c>
      <c r="C2689" s="4" t="s">
        <v>1153</v>
      </c>
    </row>
    <row r="2690" spans="2:3" x14ac:dyDescent="0.3">
      <c r="B2690" s="2" t="s">
        <v>140</v>
      </c>
      <c r="C2690" s="4" t="s">
        <v>811</v>
      </c>
    </row>
    <row r="2691" spans="2:3" x14ac:dyDescent="0.3">
      <c r="B2691" s="7" t="s">
        <v>143</v>
      </c>
      <c r="C2691" s="9" t="s">
        <v>2077</v>
      </c>
    </row>
    <row r="2692" spans="2:3" x14ac:dyDescent="0.3">
      <c r="B2692" s="2" t="s">
        <v>144</v>
      </c>
      <c r="C2692" s="4" t="s">
        <v>2078</v>
      </c>
    </row>
    <row r="2693" spans="2:3" x14ac:dyDescent="0.3">
      <c r="B2693" s="2" t="s">
        <v>146</v>
      </c>
      <c r="C2693" s="4" t="s">
        <v>699</v>
      </c>
    </row>
    <row r="2694" spans="2:3" x14ac:dyDescent="0.3">
      <c r="B2694" s="7" t="s">
        <v>147</v>
      </c>
      <c r="C2694" s="9" t="s">
        <v>752</v>
      </c>
    </row>
    <row r="2695" spans="2:3" x14ac:dyDescent="0.3">
      <c r="B2695" s="2" t="s">
        <v>151</v>
      </c>
      <c r="C2695" s="4" t="s">
        <v>752</v>
      </c>
    </row>
    <row r="2696" spans="2:3" x14ac:dyDescent="0.3">
      <c r="B2696" s="7" t="s">
        <v>152</v>
      </c>
      <c r="C2696" s="9" t="s">
        <v>2079</v>
      </c>
    </row>
    <row r="2697" spans="2:3" x14ac:dyDescent="0.3">
      <c r="B2697" s="2" t="s">
        <v>156</v>
      </c>
      <c r="C2697" s="4" t="s">
        <v>677</v>
      </c>
    </row>
    <row r="2698" spans="2:3" x14ac:dyDescent="0.3">
      <c r="B2698" s="2" t="s">
        <v>158</v>
      </c>
      <c r="C2698" s="4" t="s">
        <v>2080</v>
      </c>
    </row>
    <row r="2699" spans="2:3" x14ac:dyDescent="0.3">
      <c r="B2699" s="2" t="s">
        <v>159</v>
      </c>
      <c r="C2699" s="4" t="s">
        <v>2081</v>
      </c>
    </row>
    <row r="2700" spans="2:3" x14ac:dyDescent="0.3">
      <c r="B2700" s="2" t="s">
        <v>160</v>
      </c>
      <c r="C2700" s="4" t="s">
        <v>2082</v>
      </c>
    </row>
    <row r="2701" spans="2:3" x14ac:dyDescent="0.3">
      <c r="B2701" s="2" t="s">
        <v>161</v>
      </c>
      <c r="C2701" s="4" t="s">
        <v>2083</v>
      </c>
    </row>
    <row r="2702" spans="2:3" x14ac:dyDescent="0.3">
      <c r="B2702" s="7" t="s">
        <v>162</v>
      </c>
      <c r="C2702" s="9" t="s">
        <v>2084</v>
      </c>
    </row>
    <row r="2703" spans="2:3" x14ac:dyDescent="0.3">
      <c r="B2703" s="2" t="s">
        <v>163</v>
      </c>
      <c r="C2703" s="4" t="s">
        <v>1919</v>
      </c>
    </row>
    <row r="2704" spans="2:3" x14ac:dyDescent="0.3">
      <c r="B2704" s="2" t="s">
        <v>165</v>
      </c>
      <c r="C2704" s="4" t="s">
        <v>667</v>
      </c>
    </row>
    <row r="2705" spans="2:3" x14ac:dyDescent="0.3">
      <c r="B2705" s="7" t="s">
        <v>170</v>
      </c>
      <c r="C2705" s="9" t="s">
        <v>2085</v>
      </c>
    </row>
    <row r="2706" spans="2:3" x14ac:dyDescent="0.3">
      <c r="B2706" s="2" t="s">
        <v>171</v>
      </c>
      <c r="C2706" s="4" t="s">
        <v>2085</v>
      </c>
    </row>
    <row r="2707" spans="2:3" x14ac:dyDescent="0.3">
      <c r="B2707" s="7" t="s">
        <v>172</v>
      </c>
      <c r="C2707" s="9" t="s">
        <v>2086</v>
      </c>
    </row>
    <row r="2708" spans="2:3" x14ac:dyDescent="0.3">
      <c r="B2708" s="2" t="s">
        <v>173</v>
      </c>
      <c r="C2708" s="4" t="s">
        <v>2087</v>
      </c>
    </row>
    <row r="2709" spans="2:3" x14ac:dyDescent="0.3">
      <c r="B2709" s="2" t="s">
        <v>174</v>
      </c>
      <c r="C2709" s="4" t="s">
        <v>2088</v>
      </c>
    </row>
    <row r="2710" spans="2:3" x14ac:dyDescent="0.3">
      <c r="B2710" s="2" t="s">
        <v>176</v>
      </c>
      <c r="C2710" s="4" t="s">
        <v>2089</v>
      </c>
    </row>
    <row r="2711" spans="2:3" x14ac:dyDescent="0.3">
      <c r="B2711" s="7" t="s">
        <v>178</v>
      </c>
      <c r="C2711" s="9" t="s">
        <v>2090</v>
      </c>
    </row>
    <row r="2712" spans="2:3" x14ac:dyDescent="0.3">
      <c r="B2712" s="2" t="s">
        <v>179</v>
      </c>
      <c r="C2712" s="4" t="s">
        <v>2091</v>
      </c>
    </row>
    <row r="2713" spans="2:3" x14ac:dyDescent="0.3">
      <c r="B2713" s="2" t="s">
        <v>180</v>
      </c>
      <c r="C2713" s="4" t="s">
        <v>1119</v>
      </c>
    </row>
    <row r="2714" spans="2:3" ht="26.4" x14ac:dyDescent="0.3">
      <c r="B2714" s="2" t="s">
        <v>181</v>
      </c>
      <c r="C2714" s="4" t="s">
        <v>2092</v>
      </c>
    </row>
    <row r="2715" spans="2:3" x14ac:dyDescent="0.3">
      <c r="B2715" s="2" t="s">
        <v>182</v>
      </c>
      <c r="C2715" s="4" t="s">
        <v>1912</v>
      </c>
    </row>
    <row r="2716" spans="2:3" x14ac:dyDescent="0.3">
      <c r="B2716" s="2" t="s">
        <v>184</v>
      </c>
      <c r="C2716" s="4" t="s">
        <v>2093</v>
      </c>
    </row>
    <row r="2717" spans="2:3" x14ac:dyDescent="0.3">
      <c r="B2717" s="2" t="s">
        <v>185</v>
      </c>
      <c r="C2717" s="4" t="s">
        <v>2094</v>
      </c>
    </row>
    <row r="2718" spans="2:3" x14ac:dyDescent="0.3">
      <c r="B2718" s="2" t="s">
        <v>186</v>
      </c>
      <c r="C2718" s="4" t="s">
        <v>2095</v>
      </c>
    </row>
    <row r="2719" spans="2:3" x14ac:dyDescent="0.3">
      <c r="B2719" s="6" t="s">
        <v>187</v>
      </c>
      <c r="C2719" s="8" t="s">
        <v>2096</v>
      </c>
    </row>
    <row r="2720" spans="2:3" x14ac:dyDescent="0.3">
      <c r="B2720" s="7" t="s">
        <v>188</v>
      </c>
      <c r="C2720" s="9" t="s">
        <v>2097</v>
      </c>
    </row>
    <row r="2721" spans="2:3" x14ac:dyDescent="0.3">
      <c r="B2721" s="2" t="s">
        <v>189</v>
      </c>
      <c r="C2721" s="4" t="s">
        <v>2098</v>
      </c>
    </row>
    <row r="2722" spans="2:3" x14ac:dyDescent="0.3">
      <c r="B2722" s="2" t="s">
        <v>191</v>
      </c>
      <c r="C2722" s="4" t="s">
        <v>1014</v>
      </c>
    </row>
    <row r="2723" spans="2:3" x14ac:dyDescent="0.3">
      <c r="B2723" s="2" t="s">
        <v>192</v>
      </c>
      <c r="C2723" s="4" t="s">
        <v>684</v>
      </c>
    </row>
    <row r="2724" spans="2:3" x14ac:dyDescent="0.3">
      <c r="B2724" s="2" t="s">
        <v>193</v>
      </c>
      <c r="C2724" s="4" t="s">
        <v>534</v>
      </c>
    </row>
    <row r="2725" spans="2:3" x14ac:dyDescent="0.3">
      <c r="B2725" s="2" t="s">
        <v>195</v>
      </c>
      <c r="C2725" s="4" t="s">
        <v>2099</v>
      </c>
    </row>
    <row r="2726" spans="2:3" x14ac:dyDescent="0.3">
      <c r="B2726" s="2" t="s">
        <v>196</v>
      </c>
      <c r="C2726" s="4" t="s">
        <v>2100</v>
      </c>
    </row>
    <row r="2727" spans="2:3" x14ac:dyDescent="0.3">
      <c r="B2727" s="7" t="s">
        <v>197</v>
      </c>
      <c r="C2727" s="9" t="s">
        <v>2101</v>
      </c>
    </row>
    <row r="2728" spans="2:3" x14ac:dyDescent="0.3">
      <c r="B2728" s="2" t="s">
        <v>199</v>
      </c>
      <c r="C2728" s="4" t="s">
        <v>1037</v>
      </c>
    </row>
    <row r="2729" spans="2:3" x14ac:dyDescent="0.3">
      <c r="B2729" s="2" t="s">
        <v>200</v>
      </c>
      <c r="C2729" s="4" t="s">
        <v>2102</v>
      </c>
    </row>
    <row r="2730" spans="2:3" x14ac:dyDescent="0.3">
      <c r="B2730" s="2" t="s">
        <v>203</v>
      </c>
      <c r="C2730" s="4" t="s">
        <v>420</v>
      </c>
    </row>
    <row r="2731" spans="2:3" x14ac:dyDescent="0.3">
      <c r="B2731" s="2" t="s">
        <v>204</v>
      </c>
      <c r="C2731" s="4" t="s">
        <v>2103</v>
      </c>
    </row>
    <row r="2732" spans="2:3" x14ac:dyDescent="0.3">
      <c r="B2732" s="7" t="s">
        <v>206</v>
      </c>
      <c r="C2732" s="9" t="s">
        <v>2104</v>
      </c>
    </row>
    <row r="2733" spans="2:3" x14ac:dyDescent="0.3">
      <c r="B2733" s="2" t="s">
        <v>207</v>
      </c>
      <c r="C2733" s="4" t="s">
        <v>2105</v>
      </c>
    </row>
    <row r="2734" spans="2:3" x14ac:dyDescent="0.3">
      <c r="B2734" s="2" t="s">
        <v>209</v>
      </c>
      <c r="C2734" s="4" t="s">
        <v>2106</v>
      </c>
    </row>
    <row r="2735" spans="2:3" x14ac:dyDescent="0.3">
      <c r="B2735" s="2" t="s">
        <v>210</v>
      </c>
      <c r="C2735" s="4" t="s">
        <v>2107</v>
      </c>
    </row>
    <row r="2736" spans="2:3" x14ac:dyDescent="0.3">
      <c r="B2736" s="2" t="s">
        <v>212</v>
      </c>
      <c r="C2736" s="4" t="s">
        <v>2108</v>
      </c>
    </row>
    <row r="2737" spans="2:3" x14ac:dyDescent="0.3">
      <c r="B2737" s="2" t="s">
        <v>214</v>
      </c>
      <c r="C2737" s="4" t="s">
        <v>756</v>
      </c>
    </row>
    <row r="2738" spans="2:3" x14ac:dyDescent="0.3">
      <c r="B2738" s="2" t="s">
        <v>215</v>
      </c>
      <c r="C2738" s="4" t="s">
        <v>2109</v>
      </c>
    </row>
    <row r="2739" spans="2:3" x14ac:dyDescent="0.3">
      <c r="B2739" s="7" t="s">
        <v>216</v>
      </c>
      <c r="C2739" s="9" t="s">
        <v>2110</v>
      </c>
    </row>
    <row r="2740" spans="2:3" x14ac:dyDescent="0.3">
      <c r="B2740" s="2" t="s">
        <v>217</v>
      </c>
      <c r="C2740" s="4" t="s">
        <v>802</v>
      </c>
    </row>
    <row r="2741" spans="2:3" x14ac:dyDescent="0.3">
      <c r="B2741" s="2" t="s">
        <v>220</v>
      </c>
      <c r="C2741" s="4" t="s">
        <v>2111</v>
      </c>
    </row>
    <row r="2742" spans="2:3" x14ac:dyDescent="0.3">
      <c r="B2742" s="2" t="s">
        <v>221</v>
      </c>
      <c r="C2742" s="4" t="s">
        <v>530</v>
      </c>
    </row>
    <row r="2743" spans="2:3" x14ac:dyDescent="0.3">
      <c r="B2743" s="2" t="s">
        <v>222</v>
      </c>
      <c r="C2743" s="4" t="s">
        <v>531</v>
      </c>
    </row>
    <row r="2744" spans="2:3" x14ac:dyDescent="0.3">
      <c r="B2744" s="7" t="s">
        <v>224</v>
      </c>
      <c r="C2744" s="9" t="s">
        <v>2112</v>
      </c>
    </row>
    <row r="2745" spans="2:3" x14ac:dyDescent="0.3">
      <c r="B2745" s="2" t="s">
        <v>225</v>
      </c>
      <c r="C2745" s="4" t="s">
        <v>2113</v>
      </c>
    </row>
    <row r="2746" spans="2:3" ht="26.4" x14ac:dyDescent="0.3">
      <c r="B2746" s="2" t="s">
        <v>226</v>
      </c>
      <c r="C2746" s="4" t="s">
        <v>2114</v>
      </c>
    </row>
    <row r="2747" spans="2:3" x14ac:dyDescent="0.3">
      <c r="B2747" s="2" t="s">
        <v>227</v>
      </c>
      <c r="C2747" s="4" t="s">
        <v>754</v>
      </c>
    </row>
    <row r="2748" spans="2:3" x14ac:dyDescent="0.3">
      <c r="B2748" s="2" t="s">
        <v>229</v>
      </c>
      <c r="C2748" s="4" t="s">
        <v>2115</v>
      </c>
    </row>
    <row r="2749" spans="2:3" x14ac:dyDescent="0.3">
      <c r="B2749" s="2" t="s">
        <v>230</v>
      </c>
      <c r="C2749" s="4" t="s">
        <v>1453</v>
      </c>
    </row>
    <row r="2750" spans="2:3" x14ac:dyDescent="0.3">
      <c r="B2750" s="2" t="s">
        <v>231</v>
      </c>
      <c r="C2750" s="4" t="s">
        <v>2116</v>
      </c>
    </row>
    <row r="2751" spans="2:3" x14ac:dyDescent="0.3">
      <c r="B2751" s="2" t="s">
        <v>232</v>
      </c>
      <c r="C2751" s="4" t="s">
        <v>588</v>
      </c>
    </row>
    <row r="2752" spans="2:3" x14ac:dyDescent="0.3">
      <c r="B2752" s="7" t="s">
        <v>233</v>
      </c>
      <c r="C2752" s="9" t="s">
        <v>2117</v>
      </c>
    </row>
    <row r="2753" spans="2:3" ht="26.4" x14ac:dyDescent="0.3">
      <c r="B2753" s="2" t="s">
        <v>234</v>
      </c>
      <c r="C2753" s="4" t="s">
        <v>2117</v>
      </c>
    </row>
    <row r="2754" spans="2:3" x14ac:dyDescent="0.3">
      <c r="B2754" s="7" t="s">
        <v>239</v>
      </c>
      <c r="C2754" s="9" t="s">
        <v>2118</v>
      </c>
    </row>
    <row r="2755" spans="2:3" x14ac:dyDescent="0.3">
      <c r="B2755" s="2" t="s">
        <v>240</v>
      </c>
      <c r="C2755" s="4" t="s">
        <v>2119</v>
      </c>
    </row>
    <row r="2756" spans="2:3" x14ac:dyDescent="0.3">
      <c r="B2756" s="2" t="s">
        <v>241</v>
      </c>
      <c r="C2756" s="4" t="s">
        <v>2120</v>
      </c>
    </row>
    <row r="2757" spans="2:3" x14ac:dyDescent="0.3">
      <c r="B2757" s="2" t="s">
        <v>242</v>
      </c>
      <c r="C2757" s="4" t="s">
        <v>2121</v>
      </c>
    </row>
    <row r="2758" spans="2:3" x14ac:dyDescent="0.3">
      <c r="B2758" s="7" t="s">
        <v>246</v>
      </c>
      <c r="C2758" s="9" t="s">
        <v>1033</v>
      </c>
    </row>
    <row r="2759" spans="2:3" x14ac:dyDescent="0.3">
      <c r="B2759" s="2" t="s">
        <v>248</v>
      </c>
      <c r="C2759" s="4" t="s">
        <v>763</v>
      </c>
    </row>
    <row r="2760" spans="2:3" x14ac:dyDescent="0.3">
      <c r="B2760" s="2" t="s">
        <v>249</v>
      </c>
      <c r="C2760" s="4" t="s">
        <v>992</v>
      </c>
    </row>
    <row r="2761" spans="2:3" x14ac:dyDescent="0.3">
      <c r="B2761" s="7" t="s">
        <v>252</v>
      </c>
      <c r="C2761" s="9" t="s">
        <v>2122</v>
      </c>
    </row>
    <row r="2762" spans="2:3" x14ac:dyDescent="0.3">
      <c r="B2762" s="2" t="s">
        <v>254</v>
      </c>
      <c r="C2762" s="4" t="s">
        <v>2123</v>
      </c>
    </row>
    <row r="2763" spans="2:3" x14ac:dyDescent="0.3">
      <c r="B2763" s="2" t="s">
        <v>258</v>
      </c>
      <c r="C2763" s="4" t="s">
        <v>2124</v>
      </c>
    </row>
    <row r="2764" spans="2:3" x14ac:dyDescent="0.3">
      <c r="B2764" s="6" t="s">
        <v>260</v>
      </c>
      <c r="C2764" s="8" t="s">
        <v>2125</v>
      </c>
    </row>
    <row r="2765" spans="2:3" x14ac:dyDescent="0.3">
      <c r="B2765" s="7" t="s">
        <v>261</v>
      </c>
      <c r="C2765" s="9" t="s">
        <v>2126</v>
      </c>
    </row>
    <row r="2766" spans="2:3" x14ac:dyDescent="0.3">
      <c r="B2766" s="2" t="s">
        <v>262</v>
      </c>
      <c r="C2766" s="4" t="s">
        <v>468</v>
      </c>
    </row>
    <row r="2767" spans="2:3" x14ac:dyDescent="0.3">
      <c r="B2767" s="2" t="s">
        <v>263</v>
      </c>
      <c r="C2767" s="4" t="s">
        <v>469</v>
      </c>
    </row>
    <row r="2768" spans="2:3" x14ac:dyDescent="0.3">
      <c r="B2768" s="7" t="s">
        <v>266</v>
      </c>
      <c r="C2768" s="9" t="s">
        <v>2127</v>
      </c>
    </row>
    <row r="2769" spans="2:3" x14ac:dyDescent="0.3">
      <c r="B2769" s="2" t="s">
        <v>267</v>
      </c>
      <c r="C2769" s="4" t="s">
        <v>930</v>
      </c>
    </row>
    <row r="2770" spans="2:3" x14ac:dyDescent="0.3">
      <c r="B2770" s="2" t="s">
        <v>268</v>
      </c>
      <c r="C2770" s="4" t="s">
        <v>676</v>
      </c>
    </row>
    <row r="2771" spans="2:3" x14ac:dyDescent="0.3">
      <c r="B2771" s="6" t="s">
        <v>276</v>
      </c>
      <c r="C2771" s="8" t="s">
        <v>2128</v>
      </c>
    </row>
    <row r="2772" spans="2:3" x14ac:dyDescent="0.3">
      <c r="B2772" s="7" t="s">
        <v>277</v>
      </c>
      <c r="C2772" s="9" t="s">
        <v>2129</v>
      </c>
    </row>
    <row r="2773" spans="2:3" x14ac:dyDescent="0.3">
      <c r="B2773" s="2" t="s">
        <v>278</v>
      </c>
      <c r="C2773" s="4" t="s">
        <v>2129</v>
      </c>
    </row>
    <row r="2774" spans="2:3" x14ac:dyDescent="0.3">
      <c r="B2774" s="7" t="s">
        <v>294</v>
      </c>
      <c r="C2774" s="9" t="s">
        <v>2130</v>
      </c>
    </row>
    <row r="2775" spans="2:3" x14ac:dyDescent="0.3">
      <c r="B2775" s="2" t="s">
        <v>297</v>
      </c>
      <c r="C2775" s="4" t="s">
        <v>2130</v>
      </c>
    </row>
    <row r="2776" spans="2:3" x14ac:dyDescent="0.3">
      <c r="B2776" s="3" t="s">
        <v>52</v>
      </c>
      <c r="C2776" s="5" t="s">
        <v>87</v>
      </c>
    </row>
    <row r="2777" spans="2:3" x14ac:dyDescent="0.3">
      <c r="B2777" s="2" t="s">
        <v>517</v>
      </c>
      <c r="C2777" s="4" t="s">
        <v>517</v>
      </c>
    </row>
    <row r="2778" spans="2:3" x14ac:dyDescent="0.3">
      <c r="B2778" s="2" t="s">
        <v>517</v>
      </c>
      <c r="C2778" s="4" t="s">
        <v>517</v>
      </c>
    </row>
    <row r="2779" spans="2:3" x14ac:dyDescent="0.3">
      <c r="B2779" s="2" t="s">
        <v>517</v>
      </c>
      <c r="C2779" s="4" t="s">
        <v>517</v>
      </c>
    </row>
    <row r="2780" spans="2:3" x14ac:dyDescent="0.3">
      <c r="B2780" s="3" t="s">
        <v>35</v>
      </c>
      <c r="C2780" s="5" t="s">
        <v>53</v>
      </c>
    </row>
    <row r="2781" spans="2:3" x14ac:dyDescent="0.3">
      <c r="B2781" s="6" t="s">
        <v>106</v>
      </c>
      <c r="C2781" s="8" t="s">
        <v>2131</v>
      </c>
    </row>
    <row r="2782" spans="2:3" x14ac:dyDescent="0.3">
      <c r="B2782" s="7" t="s">
        <v>107</v>
      </c>
      <c r="C2782" s="9" t="s">
        <v>2132</v>
      </c>
    </row>
    <row r="2783" spans="2:3" x14ac:dyDescent="0.3">
      <c r="B2783" s="2" t="s">
        <v>108</v>
      </c>
      <c r="C2783" s="4" t="s">
        <v>2132</v>
      </c>
    </row>
    <row r="2784" spans="2:3" x14ac:dyDescent="0.3">
      <c r="B2784" s="7" t="s">
        <v>109</v>
      </c>
      <c r="C2784" s="9" t="s">
        <v>2133</v>
      </c>
    </row>
    <row r="2785" spans="2:3" x14ac:dyDescent="0.3">
      <c r="B2785" s="2" t="s">
        <v>111</v>
      </c>
      <c r="C2785" s="4" t="s">
        <v>2133</v>
      </c>
    </row>
    <row r="2786" spans="2:3" x14ac:dyDescent="0.3">
      <c r="B2786" s="7" t="s">
        <v>112</v>
      </c>
      <c r="C2786" s="9" t="s">
        <v>2134</v>
      </c>
    </row>
    <row r="2787" spans="2:3" x14ac:dyDescent="0.3">
      <c r="B2787" s="2" t="s">
        <v>113</v>
      </c>
      <c r="C2787" s="4" t="s">
        <v>2135</v>
      </c>
    </row>
    <row r="2788" spans="2:3" x14ac:dyDescent="0.3">
      <c r="B2788" s="2" t="s">
        <v>114</v>
      </c>
      <c r="C2788" s="4" t="s">
        <v>2136</v>
      </c>
    </row>
    <row r="2789" spans="2:3" x14ac:dyDescent="0.3">
      <c r="B2789" s="2" t="s">
        <v>115</v>
      </c>
      <c r="C2789" s="4" t="s">
        <v>2137</v>
      </c>
    </row>
    <row r="2790" spans="2:3" x14ac:dyDescent="0.3">
      <c r="B2790" s="2" t="s">
        <v>116</v>
      </c>
      <c r="C2790" s="4" t="s">
        <v>2138</v>
      </c>
    </row>
    <row r="2791" spans="2:3" x14ac:dyDescent="0.3">
      <c r="B2791" s="7" t="s">
        <v>117</v>
      </c>
      <c r="C2791" s="9" t="s">
        <v>2139</v>
      </c>
    </row>
    <row r="2792" spans="2:3" x14ac:dyDescent="0.3">
      <c r="B2792" s="2" t="s">
        <v>118</v>
      </c>
      <c r="C2792" s="4" t="s">
        <v>2140</v>
      </c>
    </row>
    <row r="2793" spans="2:3" x14ac:dyDescent="0.3">
      <c r="B2793" s="2" t="s">
        <v>119</v>
      </c>
      <c r="C2793" s="4" t="s">
        <v>2141</v>
      </c>
    </row>
    <row r="2794" spans="2:3" x14ac:dyDescent="0.3">
      <c r="B2794" s="2" t="s">
        <v>121</v>
      </c>
      <c r="C2794" s="4" t="s">
        <v>2142</v>
      </c>
    </row>
    <row r="2795" spans="2:3" x14ac:dyDescent="0.3">
      <c r="B2795" s="7" t="s">
        <v>122</v>
      </c>
      <c r="C2795" s="9" t="s">
        <v>2143</v>
      </c>
    </row>
    <row r="2796" spans="2:3" x14ac:dyDescent="0.3">
      <c r="B2796" s="2" t="s">
        <v>124</v>
      </c>
      <c r="C2796" s="4" t="s">
        <v>2144</v>
      </c>
    </row>
    <row r="2797" spans="2:3" x14ac:dyDescent="0.3">
      <c r="B2797" s="2" t="s">
        <v>126</v>
      </c>
      <c r="C2797" s="4" t="s">
        <v>2145</v>
      </c>
    </row>
    <row r="2798" spans="2:3" x14ac:dyDescent="0.3">
      <c r="B2798" s="2" t="s">
        <v>128</v>
      </c>
      <c r="C2798" s="4" t="s">
        <v>2146</v>
      </c>
    </row>
    <row r="2799" spans="2:3" x14ac:dyDescent="0.3">
      <c r="B2799" s="7" t="s">
        <v>129</v>
      </c>
      <c r="C2799" s="9" t="s">
        <v>2147</v>
      </c>
    </row>
    <row r="2800" spans="2:3" x14ac:dyDescent="0.3">
      <c r="B2800" s="2" t="s">
        <v>130</v>
      </c>
      <c r="C2800" s="4" t="s">
        <v>2147</v>
      </c>
    </row>
    <row r="2801" spans="2:3" x14ac:dyDescent="0.3">
      <c r="B2801" s="6" t="s">
        <v>133</v>
      </c>
      <c r="C2801" s="8" t="s">
        <v>2148</v>
      </c>
    </row>
    <row r="2802" spans="2:3" x14ac:dyDescent="0.3">
      <c r="B2802" s="7" t="s">
        <v>134</v>
      </c>
      <c r="C2802" s="9" t="s">
        <v>2149</v>
      </c>
    </row>
    <row r="2803" spans="2:3" x14ac:dyDescent="0.3">
      <c r="B2803" s="2" t="s">
        <v>135</v>
      </c>
      <c r="C2803" s="4" t="s">
        <v>2150</v>
      </c>
    </row>
    <row r="2804" spans="2:3" x14ac:dyDescent="0.3">
      <c r="B2804" s="2" t="s">
        <v>136</v>
      </c>
      <c r="C2804" s="4" t="s">
        <v>405</v>
      </c>
    </row>
    <row r="2805" spans="2:3" x14ac:dyDescent="0.3">
      <c r="B2805" s="2" t="s">
        <v>138</v>
      </c>
      <c r="C2805" s="4" t="s">
        <v>470</v>
      </c>
    </row>
    <row r="2806" spans="2:3" x14ac:dyDescent="0.3">
      <c r="B2806" s="2" t="s">
        <v>140</v>
      </c>
      <c r="C2806" s="4" t="s">
        <v>2151</v>
      </c>
    </row>
    <row r="2807" spans="2:3" x14ac:dyDescent="0.3">
      <c r="B2807" s="7" t="s">
        <v>143</v>
      </c>
      <c r="C2807" s="9" t="s">
        <v>1570</v>
      </c>
    </row>
    <row r="2808" spans="2:3" x14ac:dyDescent="0.3">
      <c r="B2808" s="2" t="s">
        <v>144</v>
      </c>
      <c r="C2808" s="4" t="s">
        <v>1570</v>
      </c>
    </row>
    <row r="2809" spans="2:3" x14ac:dyDescent="0.3">
      <c r="B2809" s="7" t="s">
        <v>152</v>
      </c>
      <c r="C2809" s="9" t="s">
        <v>2152</v>
      </c>
    </row>
    <row r="2810" spans="2:3" x14ac:dyDescent="0.3">
      <c r="B2810" s="2" t="s">
        <v>153</v>
      </c>
      <c r="C2810" s="4" t="s">
        <v>1764</v>
      </c>
    </row>
    <row r="2811" spans="2:3" x14ac:dyDescent="0.3">
      <c r="B2811" s="2" t="s">
        <v>154</v>
      </c>
      <c r="C2811" s="4" t="s">
        <v>1754</v>
      </c>
    </row>
    <row r="2812" spans="2:3" x14ac:dyDescent="0.3">
      <c r="B2812" s="2" t="s">
        <v>158</v>
      </c>
      <c r="C2812" s="4" t="s">
        <v>1150</v>
      </c>
    </row>
    <row r="2813" spans="2:3" x14ac:dyDescent="0.3">
      <c r="B2813" s="2" t="s">
        <v>159</v>
      </c>
      <c r="C2813" s="4" t="s">
        <v>754</v>
      </c>
    </row>
    <row r="2814" spans="2:3" x14ac:dyDescent="0.3">
      <c r="B2814" s="2" t="s">
        <v>160</v>
      </c>
      <c r="C2814" s="4" t="s">
        <v>1575</v>
      </c>
    </row>
    <row r="2815" spans="2:3" x14ac:dyDescent="0.3">
      <c r="B2815" s="2" t="s">
        <v>161</v>
      </c>
      <c r="C2815" s="4" t="s">
        <v>405</v>
      </c>
    </row>
    <row r="2816" spans="2:3" x14ac:dyDescent="0.3">
      <c r="B2816" s="7" t="s">
        <v>162</v>
      </c>
      <c r="C2816" s="9" t="s">
        <v>2153</v>
      </c>
    </row>
    <row r="2817" spans="2:3" x14ac:dyDescent="0.3">
      <c r="B2817" s="2" t="s">
        <v>163</v>
      </c>
      <c r="C2817" s="4" t="s">
        <v>2154</v>
      </c>
    </row>
    <row r="2818" spans="2:3" x14ac:dyDescent="0.3">
      <c r="B2818" s="2" t="s">
        <v>167</v>
      </c>
      <c r="C2818" s="4" t="s">
        <v>613</v>
      </c>
    </row>
    <row r="2819" spans="2:3" x14ac:dyDescent="0.3">
      <c r="B2819" s="7" t="s">
        <v>170</v>
      </c>
      <c r="C2819" s="9" t="s">
        <v>2155</v>
      </c>
    </row>
    <row r="2820" spans="2:3" x14ac:dyDescent="0.3">
      <c r="B2820" s="2" t="s">
        <v>171</v>
      </c>
      <c r="C2820" s="4" t="s">
        <v>2155</v>
      </c>
    </row>
    <row r="2821" spans="2:3" x14ac:dyDescent="0.3">
      <c r="B2821" s="7" t="s">
        <v>172</v>
      </c>
      <c r="C2821" s="9" t="s">
        <v>2156</v>
      </c>
    </row>
    <row r="2822" spans="2:3" x14ac:dyDescent="0.3">
      <c r="B2822" s="2" t="s">
        <v>173</v>
      </c>
      <c r="C2822" s="4" t="s">
        <v>2157</v>
      </c>
    </row>
    <row r="2823" spans="2:3" x14ac:dyDescent="0.3">
      <c r="B2823" s="2" t="s">
        <v>174</v>
      </c>
      <c r="C2823" s="4" t="s">
        <v>1570</v>
      </c>
    </row>
    <row r="2824" spans="2:3" x14ac:dyDescent="0.3">
      <c r="B2824" s="7" t="s">
        <v>178</v>
      </c>
      <c r="C2824" s="9" t="s">
        <v>2158</v>
      </c>
    </row>
    <row r="2825" spans="2:3" x14ac:dyDescent="0.3">
      <c r="B2825" s="2" t="s">
        <v>179</v>
      </c>
      <c r="C2825" s="4" t="s">
        <v>761</v>
      </c>
    </row>
    <row r="2826" spans="2:3" x14ac:dyDescent="0.3">
      <c r="B2826" s="2" t="s">
        <v>180</v>
      </c>
      <c r="C2826" s="4" t="s">
        <v>2159</v>
      </c>
    </row>
    <row r="2827" spans="2:3" x14ac:dyDescent="0.3">
      <c r="B2827" s="2" t="s">
        <v>182</v>
      </c>
      <c r="C2827" s="4" t="s">
        <v>763</v>
      </c>
    </row>
    <row r="2828" spans="2:3" x14ac:dyDescent="0.3">
      <c r="B2828" s="2" t="s">
        <v>184</v>
      </c>
      <c r="C2828" s="4" t="s">
        <v>468</v>
      </c>
    </row>
    <row r="2829" spans="2:3" x14ac:dyDescent="0.3">
      <c r="B2829" s="2" t="s">
        <v>185</v>
      </c>
      <c r="C2829" s="4" t="s">
        <v>2160</v>
      </c>
    </row>
    <row r="2830" spans="2:3" x14ac:dyDescent="0.3">
      <c r="B2830" s="2" t="s">
        <v>186</v>
      </c>
      <c r="C2830" s="4" t="s">
        <v>751</v>
      </c>
    </row>
    <row r="2831" spans="2:3" x14ac:dyDescent="0.3">
      <c r="B2831" s="6" t="s">
        <v>187</v>
      </c>
      <c r="C2831" s="8" t="s">
        <v>2161</v>
      </c>
    </row>
    <row r="2832" spans="2:3" x14ac:dyDescent="0.3">
      <c r="B2832" s="7" t="s">
        <v>188</v>
      </c>
      <c r="C2832" s="9" t="s">
        <v>2162</v>
      </c>
    </row>
    <row r="2833" spans="2:3" x14ac:dyDescent="0.3">
      <c r="B2833" s="2" t="s">
        <v>189</v>
      </c>
      <c r="C2833" s="4" t="s">
        <v>2163</v>
      </c>
    </row>
    <row r="2834" spans="2:3" x14ac:dyDescent="0.3">
      <c r="B2834" s="2" t="s">
        <v>192</v>
      </c>
      <c r="C2834" s="4" t="s">
        <v>1002</v>
      </c>
    </row>
    <row r="2835" spans="2:3" x14ac:dyDescent="0.3">
      <c r="B2835" s="2" t="s">
        <v>193</v>
      </c>
      <c r="C2835" s="4" t="s">
        <v>751</v>
      </c>
    </row>
    <row r="2836" spans="2:3" x14ac:dyDescent="0.3">
      <c r="B2836" s="2" t="s">
        <v>196</v>
      </c>
      <c r="C2836" s="4" t="s">
        <v>444</v>
      </c>
    </row>
    <row r="2837" spans="2:3" x14ac:dyDescent="0.3">
      <c r="B2837" s="7" t="s">
        <v>197</v>
      </c>
      <c r="C2837" s="9" t="s">
        <v>2164</v>
      </c>
    </row>
    <row r="2838" spans="2:3" x14ac:dyDescent="0.3">
      <c r="B2838" s="2" t="s">
        <v>199</v>
      </c>
      <c r="C2838" s="4" t="s">
        <v>1571</v>
      </c>
    </row>
    <row r="2839" spans="2:3" x14ac:dyDescent="0.3">
      <c r="B2839" s="2" t="s">
        <v>202</v>
      </c>
      <c r="C2839" s="4" t="s">
        <v>2165</v>
      </c>
    </row>
    <row r="2840" spans="2:3" x14ac:dyDescent="0.3">
      <c r="B2840" s="2" t="s">
        <v>203</v>
      </c>
      <c r="C2840" s="4" t="s">
        <v>405</v>
      </c>
    </row>
    <row r="2841" spans="2:3" x14ac:dyDescent="0.3">
      <c r="B2841" s="7" t="s">
        <v>206</v>
      </c>
      <c r="C2841" s="9" t="s">
        <v>2166</v>
      </c>
    </row>
    <row r="2842" spans="2:3" x14ac:dyDescent="0.3">
      <c r="B2842" s="2" t="s">
        <v>207</v>
      </c>
      <c r="C2842" s="4" t="s">
        <v>2167</v>
      </c>
    </row>
    <row r="2843" spans="2:3" x14ac:dyDescent="0.3">
      <c r="B2843" s="2" t="s">
        <v>209</v>
      </c>
      <c r="C2843" s="4" t="s">
        <v>2168</v>
      </c>
    </row>
    <row r="2844" spans="2:3" x14ac:dyDescent="0.3">
      <c r="B2844" s="2" t="s">
        <v>210</v>
      </c>
      <c r="C2844" s="4" t="s">
        <v>753</v>
      </c>
    </row>
    <row r="2845" spans="2:3" x14ac:dyDescent="0.3">
      <c r="B2845" s="2" t="s">
        <v>211</v>
      </c>
      <c r="C2845" s="4" t="s">
        <v>2169</v>
      </c>
    </row>
    <row r="2846" spans="2:3" x14ac:dyDescent="0.3">
      <c r="B2846" s="2" t="s">
        <v>212</v>
      </c>
      <c r="C2846" s="4" t="s">
        <v>2170</v>
      </c>
    </row>
    <row r="2847" spans="2:3" x14ac:dyDescent="0.3">
      <c r="B2847" s="2" t="s">
        <v>214</v>
      </c>
      <c r="C2847" s="4" t="s">
        <v>2171</v>
      </c>
    </row>
    <row r="2848" spans="2:3" x14ac:dyDescent="0.3">
      <c r="B2848" s="7" t="s">
        <v>216</v>
      </c>
      <c r="C2848" s="9" t="s">
        <v>2172</v>
      </c>
    </row>
    <row r="2849" spans="2:3" x14ac:dyDescent="0.3">
      <c r="B2849" s="2" t="s">
        <v>217</v>
      </c>
      <c r="C2849" s="4" t="s">
        <v>2173</v>
      </c>
    </row>
    <row r="2850" spans="2:3" x14ac:dyDescent="0.3">
      <c r="B2850" s="2" t="s">
        <v>218</v>
      </c>
      <c r="C2850" s="4" t="s">
        <v>750</v>
      </c>
    </row>
    <row r="2851" spans="2:3" x14ac:dyDescent="0.3">
      <c r="B2851" s="2" t="s">
        <v>220</v>
      </c>
      <c r="C2851" s="4" t="s">
        <v>2142</v>
      </c>
    </row>
    <row r="2852" spans="2:3" x14ac:dyDescent="0.3">
      <c r="B2852" s="7" t="s">
        <v>224</v>
      </c>
      <c r="C2852" s="9" t="s">
        <v>2174</v>
      </c>
    </row>
    <row r="2853" spans="2:3" x14ac:dyDescent="0.3">
      <c r="B2853" s="2" t="s">
        <v>225</v>
      </c>
      <c r="C2853" s="4" t="s">
        <v>2175</v>
      </c>
    </row>
    <row r="2854" spans="2:3" ht="26.4" x14ac:dyDescent="0.3">
      <c r="B2854" s="2" t="s">
        <v>226</v>
      </c>
      <c r="C2854" s="4" t="s">
        <v>763</v>
      </c>
    </row>
    <row r="2855" spans="2:3" x14ac:dyDescent="0.3">
      <c r="B2855" s="2" t="s">
        <v>227</v>
      </c>
      <c r="C2855" s="4" t="s">
        <v>1570</v>
      </c>
    </row>
    <row r="2856" spans="2:3" x14ac:dyDescent="0.3">
      <c r="B2856" s="2" t="s">
        <v>229</v>
      </c>
      <c r="C2856" s="4" t="s">
        <v>2176</v>
      </c>
    </row>
    <row r="2857" spans="2:3" x14ac:dyDescent="0.3">
      <c r="B2857" s="2" t="s">
        <v>230</v>
      </c>
      <c r="C2857" s="4" t="s">
        <v>2177</v>
      </c>
    </row>
    <row r="2858" spans="2:3" x14ac:dyDescent="0.3">
      <c r="B2858" s="2" t="s">
        <v>231</v>
      </c>
      <c r="C2858" s="4" t="s">
        <v>2178</v>
      </c>
    </row>
    <row r="2859" spans="2:3" x14ac:dyDescent="0.3">
      <c r="B2859" s="2" t="s">
        <v>232</v>
      </c>
      <c r="C2859" s="4" t="s">
        <v>405</v>
      </c>
    </row>
    <row r="2860" spans="2:3" x14ac:dyDescent="0.3">
      <c r="B2860" s="7" t="s">
        <v>233</v>
      </c>
      <c r="C2860" s="9" t="s">
        <v>1570</v>
      </c>
    </row>
    <row r="2861" spans="2:3" ht="26.4" x14ac:dyDescent="0.3">
      <c r="B2861" s="2" t="s">
        <v>235</v>
      </c>
      <c r="C2861" s="4" t="s">
        <v>1570</v>
      </c>
    </row>
    <row r="2862" spans="2:3" x14ac:dyDescent="0.3">
      <c r="B2862" s="7" t="s">
        <v>239</v>
      </c>
      <c r="C2862" s="9" t="s">
        <v>1037</v>
      </c>
    </row>
    <row r="2863" spans="2:3" x14ac:dyDescent="0.3">
      <c r="B2863" s="2" t="s">
        <v>240</v>
      </c>
      <c r="C2863" s="4" t="s">
        <v>461</v>
      </c>
    </row>
    <row r="2864" spans="2:3" x14ac:dyDescent="0.3">
      <c r="B2864" s="2" t="s">
        <v>242</v>
      </c>
      <c r="C2864" s="4" t="s">
        <v>2179</v>
      </c>
    </row>
    <row r="2865" spans="2:3" x14ac:dyDescent="0.3">
      <c r="B2865" s="7" t="s">
        <v>246</v>
      </c>
      <c r="C2865" s="9" t="s">
        <v>2180</v>
      </c>
    </row>
    <row r="2866" spans="2:3" x14ac:dyDescent="0.3">
      <c r="B2866" s="2" t="s">
        <v>248</v>
      </c>
      <c r="C2866" s="4" t="s">
        <v>2181</v>
      </c>
    </row>
    <row r="2867" spans="2:3" x14ac:dyDescent="0.3">
      <c r="B2867" s="2" t="s">
        <v>249</v>
      </c>
      <c r="C2867" s="4" t="s">
        <v>577</v>
      </c>
    </row>
    <row r="2868" spans="2:3" x14ac:dyDescent="0.3">
      <c r="B2868" s="7" t="s">
        <v>252</v>
      </c>
      <c r="C2868" s="9" t="s">
        <v>2182</v>
      </c>
    </row>
    <row r="2869" spans="2:3" x14ac:dyDescent="0.3">
      <c r="B2869" s="2" t="s">
        <v>253</v>
      </c>
      <c r="C2869" s="4" t="s">
        <v>459</v>
      </c>
    </row>
    <row r="2870" spans="2:3" x14ac:dyDescent="0.3">
      <c r="B2870" s="2" t="s">
        <v>254</v>
      </c>
      <c r="C2870" s="4" t="s">
        <v>2183</v>
      </c>
    </row>
    <row r="2871" spans="2:3" x14ac:dyDescent="0.3">
      <c r="B2871" s="2" t="s">
        <v>256</v>
      </c>
      <c r="C2871" s="4" t="s">
        <v>468</v>
      </c>
    </row>
    <row r="2872" spans="2:3" x14ac:dyDescent="0.3">
      <c r="B2872" s="2" t="s">
        <v>258</v>
      </c>
      <c r="C2872" s="4" t="s">
        <v>2184</v>
      </c>
    </row>
    <row r="2873" spans="2:3" x14ac:dyDescent="0.3">
      <c r="B2873" s="2" t="s">
        <v>259</v>
      </c>
      <c r="C2873" s="4" t="s">
        <v>2185</v>
      </c>
    </row>
    <row r="2874" spans="2:3" x14ac:dyDescent="0.3">
      <c r="B2874" s="6" t="s">
        <v>260</v>
      </c>
      <c r="C2874" s="8" t="s">
        <v>475</v>
      </c>
    </row>
    <row r="2875" spans="2:3" x14ac:dyDescent="0.3">
      <c r="B2875" s="7" t="s">
        <v>269</v>
      </c>
      <c r="C2875" s="9" t="s">
        <v>475</v>
      </c>
    </row>
    <row r="2876" spans="2:3" x14ac:dyDescent="0.3">
      <c r="B2876" s="2" t="s">
        <v>270</v>
      </c>
      <c r="C2876" s="4" t="s">
        <v>476</v>
      </c>
    </row>
    <row r="2877" spans="2:3" x14ac:dyDescent="0.3">
      <c r="B2877" s="2" t="s">
        <v>271</v>
      </c>
      <c r="C2877" s="4" t="s">
        <v>476</v>
      </c>
    </row>
    <row r="2878" spans="2:3" x14ac:dyDescent="0.3">
      <c r="B2878" s="6" t="s">
        <v>276</v>
      </c>
      <c r="C2878" s="8" t="s">
        <v>2186</v>
      </c>
    </row>
    <row r="2879" spans="2:3" x14ac:dyDescent="0.3">
      <c r="B2879" s="7" t="s">
        <v>277</v>
      </c>
      <c r="C2879" s="9" t="s">
        <v>2187</v>
      </c>
    </row>
    <row r="2880" spans="2:3" x14ac:dyDescent="0.3">
      <c r="B2880" s="2" t="s">
        <v>278</v>
      </c>
      <c r="C2880" s="4" t="s">
        <v>1674</v>
      </c>
    </row>
    <row r="2881" spans="2:3" x14ac:dyDescent="0.3">
      <c r="B2881" s="2" t="s">
        <v>281</v>
      </c>
      <c r="C2881" s="4" t="s">
        <v>468</v>
      </c>
    </row>
    <row r="2882" spans="2:3" x14ac:dyDescent="0.3">
      <c r="B2882" s="2" t="s">
        <v>282</v>
      </c>
      <c r="C2882" s="4" t="s">
        <v>2188</v>
      </c>
    </row>
    <row r="2883" spans="2:3" x14ac:dyDescent="0.3">
      <c r="B2883" s="7" t="s">
        <v>291</v>
      </c>
      <c r="C2883" s="9" t="s">
        <v>2189</v>
      </c>
    </row>
    <row r="2884" spans="2:3" x14ac:dyDescent="0.3">
      <c r="B2884" s="2" t="s">
        <v>292</v>
      </c>
      <c r="C2884" s="4" t="s">
        <v>2189</v>
      </c>
    </row>
    <row r="2885" spans="2:3" x14ac:dyDescent="0.3">
      <c r="B2885" s="7" t="s">
        <v>294</v>
      </c>
      <c r="C2885" s="9" t="s">
        <v>2190</v>
      </c>
    </row>
    <row r="2886" spans="2:3" x14ac:dyDescent="0.3">
      <c r="B2886" s="2" t="s">
        <v>296</v>
      </c>
      <c r="C2886" s="4" t="s">
        <v>2191</v>
      </c>
    </row>
    <row r="2887" spans="2:3" x14ac:dyDescent="0.3">
      <c r="B2887" s="2" t="s">
        <v>297</v>
      </c>
      <c r="C2887" s="4" t="s">
        <v>935</v>
      </c>
    </row>
    <row r="2888" spans="2:3" x14ac:dyDescent="0.3">
      <c r="B2888" s="2" t="s">
        <v>298</v>
      </c>
      <c r="C2888" s="4" t="s">
        <v>2188</v>
      </c>
    </row>
    <row r="2889" spans="2:3" x14ac:dyDescent="0.3">
      <c r="B2889" s="2" t="s">
        <v>300</v>
      </c>
      <c r="C2889" s="4" t="s">
        <v>2192</v>
      </c>
    </row>
    <row r="2890" spans="2:3" x14ac:dyDescent="0.3">
      <c r="B2890" s="6" t="s">
        <v>307</v>
      </c>
      <c r="C2890" s="8" t="s">
        <v>2193</v>
      </c>
    </row>
    <row r="2891" spans="2:3" x14ac:dyDescent="0.3">
      <c r="B2891" s="7" t="s">
        <v>308</v>
      </c>
      <c r="C2891" s="9" t="s">
        <v>2194</v>
      </c>
    </row>
    <row r="2892" spans="2:3" x14ac:dyDescent="0.3">
      <c r="B2892" s="2" t="s">
        <v>309</v>
      </c>
      <c r="C2892" s="4" t="s">
        <v>2195</v>
      </c>
    </row>
    <row r="2893" spans="2:3" ht="26.4" x14ac:dyDescent="0.3">
      <c r="B2893" s="2" t="s">
        <v>311</v>
      </c>
      <c r="C2893" s="4" t="s">
        <v>2196</v>
      </c>
    </row>
    <row r="2894" spans="2:3" x14ac:dyDescent="0.3">
      <c r="B2894" s="7" t="s">
        <v>314</v>
      </c>
      <c r="C2894" s="9" t="s">
        <v>516</v>
      </c>
    </row>
    <row r="2895" spans="2:3" ht="26.4" x14ac:dyDescent="0.3">
      <c r="B2895" s="2" t="s">
        <v>315</v>
      </c>
      <c r="C2895" s="4" t="s">
        <v>516</v>
      </c>
    </row>
    <row r="2896" spans="2:3" x14ac:dyDescent="0.3">
      <c r="B2896" s="3" t="s">
        <v>52</v>
      </c>
      <c r="C2896" s="5" t="s">
        <v>88</v>
      </c>
    </row>
    <row r="2897" spans="2:3" x14ac:dyDescent="0.3">
      <c r="B2897" s="2" t="s">
        <v>517</v>
      </c>
      <c r="C2897" s="4" t="s">
        <v>517</v>
      </c>
    </row>
    <row r="2898" spans="2:3" x14ac:dyDescent="0.3">
      <c r="B2898" s="2" t="s">
        <v>517</v>
      </c>
      <c r="C2898" s="4" t="s">
        <v>517</v>
      </c>
    </row>
    <row r="2899" spans="2:3" x14ac:dyDescent="0.3">
      <c r="B2899" s="2" t="s">
        <v>517</v>
      </c>
      <c r="C2899" s="4" t="s">
        <v>517</v>
      </c>
    </row>
    <row r="2900" spans="2:3" x14ac:dyDescent="0.3">
      <c r="B2900" s="3" t="s">
        <v>36</v>
      </c>
      <c r="C2900" s="5" t="s">
        <v>53</v>
      </c>
    </row>
    <row r="2901" spans="2:3" x14ac:dyDescent="0.3">
      <c r="B2901" s="6" t="s">
        <v>106</v>
      </c>
      <c r="C2901" s="8" t="s">
        <v>2197</v>
      </c>
    </row>
    <row r="2902" spans="2:3" x14ac:dyDescent="0.3">
      <c r="B2902" s="7" t="s">
        <v>107</v>
      </c>
      <c r="C2902" s="9" t="s">
        <v>2198</v>
      </c>
    </row>
    <row r="2903" spans="2:3" x14ac:dyDescent="0.3">
      <c r="B2903" s="2" t="s">
        <v>108</v>
      </c>
      <c r="C2903" s="4" t="s">
        <v>2198</v>
      </c>
    </row>
    <row r="2904" spans="2:3" x14ac:dyDescent="0.3">
      <c r="B2904" s="7" t="s">
        <v>112</v>
      </c>
      <c r="C2904" s="9" t="s">
        <v>2199</v>
      </c>
    </row>
    <row r="2905" spans="2:3" x14ac:dyDescent="0.3">
      <c r="B2905" s="2" t="s">
        <v>113</v>
      </c>
      <c r="C2905" s="4" t="s">
        <v>1058</v>
      </c>
    </row>
    <row r="2906" spans="2:3" x14ac:dyDescent="0.3">
      <c r="B2906" s="2" t="s">
        <v>114</v>
      </c>
      <c r="C2906" s="4" t="s">
        <v>2200</v>
      </c>
    </row>
    <row r="2907" spans="2:3" x14ac:dyDescent="0.3">
      <c r="B2907" s="7" t="s">
        <v>117</v>
      </c>
      <c r="C2907" s="9" t="s">
        <v>2201</v>
      </c>
    </row>
    <row r="2908" spans="2:3" x14ac:dyDescent="0.3">
      <c r="B2908" s="2" t="s">
        <v>118</v>
      </c>
      <c r="C2908" s="4" t="s">
        <v>2202</v>
      </c>
    </row>
    <row r="2909" spans="2:3" x14ac:dyDescent="0.3">
      <c r="B2909" s="2" t="s">
        <v>119</v>
      </c>
      <c r="C2909" s="4" t="s">
        <v>2203</v>
      </c>
    </row>
    <row r="2910" spans="2:3" x14ac:dyDescent="0.3">
      <c r="B2910" s="2" t="s">
        <v>120</v>
      </c>
      <c r="C2910" s="4" t="s">
        <v>2204</v>
      </c>
    </row>
    <row r="2911" spans="2:3" x14ac:dyDescent="0.3">
      <c r="B2911" s="2" t="s">
        <v>121</v>
      </c>
      <c r="C2911" s="4" t="s">
        <v>2205</v>
      </c>
    </row>
    <row r="2912" spans="2:3" x14ac:dyDescent="0.3">
      <c r="B2912" s="7" t="s">
        <v>122</v>
      </c>
      <c r="C2912" s="9" t="s">
        <v>2206</v>
      </c>
    </row>
    <row r="2913" spans="2:3" x14ac:dyDescent="0.3">
      <c r="B2913" s="2" t="s">
        <v>126</v>
      </c>
      <c r="C2913" s="4" t="s">
        <v>2206</v>
      </c>
    </row>
    <row r="2914" spans="2:3" x14ac:dyDescent="0.3">
      <c r="B2914" s="7" t="s">
        <v>129</v>
      </c>
      <c r="C2914" s="9" t="s">
        <v>2207</v>
      </c>
    </row>
    <row r="2915" spans="2:3" x14ac:dyDescent="0.3">
      <c r="B2915" s="2" t="s">
        <v>130</v>
      </c>
      <c r="C2915" s="4" t="s">
        <v>2207</v>
      </c>
    </row>
    <row r="2916" spans="2:3" x14ac:dyDescent="0.3">
      <c r="B2916" s="7" t="s">
        <v>131</v>
      </c>
      <c r="C2916" s="9" t="s">
        <v>2208</v>
      </c>
    </row>
    <row r="2917" spans="2:3" x14ac:dyDescent="0.3">
      <c r="B2917" s="2" t="s">
        <v>132</v>
      </c>
      <c r="C2917" s="4" t="s">
        <v>2208</v>
      </c>
    </row>
    <row r="2918" spans="2:3" x14ac:dyDescent="0.3">
      <c r="B2918" s="6" t="s">
        <v>133</v>
      </c>
      <c r="C2918" s="8" t="s">
        <v>2209</v>
      </c>
    </row>
    <row r="2919" spans="2:3" x14ac:dyDescent="0.3">
      <c r="B2919" s="7" t="s">
        <v>134</v>
      </c>
      <c r="C2919" s="9" t="s">
        <v>2210</v>
      </c>
    </row>
    <row r="2920" spans="2:3" x14ac:dyDescent="0.3">
      <c r="B2920" s="2" t="s">
        <v>135</v>
      </c>
      <c r="C2920" s="4" t="s">
        <v>531</v>
      </c>
    </row>
    <row r="2921" spans="2:3" x14ac:dyDescent="0.3">
      <c r="B2921" s="2" t="s">
        <v>138</v>
      </c>
      <c r="C2921" s="4" t="s">
        <v>2211</v>
      </c>
    </row>
    <row r="2922" spans="2:3" x14ac:dyDescent="0.3">
      <c r="B2922" s="2" t="s">
        <v>140</v>
      </c>
      <c r="C2922" s="4" t="s">
        <v>2212</v>
      </c>
    </row>
    <row r="2923" spans="2:3" x14ac:dyDescent="0.3">
      <c r="B2923" s="7" t="s">
        <v>143</v>
      </c>
      <c r="C2923" s="9" t="s">
        <v>2213</v>
      </c>
    </row>
    <row r="2924" spans="2:3" x14ac:dyDescent="0.3">
      <c r="B2924" s="2" t="s">
        <v>144</v>
      </c>
      <c r="C2924" s="4" t="s">
        <v>2213</v>
      </c>
    </row>
    <row r="2925" spans="2:3" x14ac:dyDescent="0.3">
      <c r="B2925" s="7" t="s">
        <v>152</v>
      </c>
      <c r="C2925" s="9" t="s">
        <v>2214</v>
      </c>
    </row>
    <row r="2926" spans="2:3" x14ac:dyDescent="0.3">
      <c r="B2926" s="2" t="s">
        <v>158</v>
      </c>
      <c r="C2926" s="4" t="s">
        <v>662</v>
      </c>
    </row>
    <row r="2927" spans="2:3" x14ac:dyDescent="0.3">
      <c r="B2927" s="2" t="s">
        <v>160</v>
      </c>
      <c r="C2927" s="4" t="s">
        <v>2215</v>
      </c>
    </row>
    <row r="2928" spans="2:3" x14ac:dyDescent="0.3">
      <c r="B2928" s="7" t="s">
        <v>170</v>
      </c>
      <c r="C2928" s="9" t="s">
        <v>2216</v>
      </c>
    </row>
    <row r="2929" spans="2:3" x14ac:dyDescent="0.3">
      <c r="B2929" s="2" t="s">
        <v>171</v>
      </c>
      <c r="C2929" s="4" t="s">
        <v>2216</v>
      </c>
    </row>
    <row r="2930" spans="2:3" x14ac:dyDescent="0.3">
      <c r="B2930" s="7" t="s">
        <v>178</v>
      </c>
      <c r="C2930" s="9" t="s">
        <v>2217</v>
      </c>
    </row>
    <row r="2931" spans="2:3" x14ac:dyDescent="0.3">
      <c r="B2931" s="2" t="s">
        <v>180</v>
      </c>
      <c r="C2931" s="4" t="s">
        <v>710</v>
      </c>
    </row>
    <row r="2932" spans="2:3" x14ac:dyDescent="0.3">
      <c r="B2932" s="2" t="s">
        <v>184</v>
      </c>
      <c r="C2932" s="4" t="s">
        <v>703</v>
      </c>
    </row>
    <row r="2933" spans="2:3" x14ac:dyDescent="0.3">
      <c r="B2933" s="2" t="s">
        <v>185</v>
      </c>
      <c r="C2933" s="4" t="s">
        <v>662</v>
      </c>
    </row>
    <row r="2934" spans="2:3" x14ac:dyDescent="0.3">
      <c r="B2934" s="6" t="s">
        <v>187</v>
      </c>
      <c r="C2934" s="8" t="s">
        <v>2218</v>
      </c>
    </row>
    <row r="2935" spans="2:3" x14ac:dyDescent="0.3">
      <c r="B2935" s="7" t="s">
        <v>188</v>
      </c>
      <c r="C2935" s="9" t="s">
        <v>2219</v>
      </c>
    </row>
    <row r="2936" spans="2:3" x14ac:dyDescent="0.3">
      <c r="B2936" s="2" t="s">
        <v>192</v>
      </c>
      <c r="C2936" s="4" t="s">
        <v>2219</v>
      </c>
    </row>
    <row r="2937" spans="2:3" x14ac:dyDescent="0.3">
      <c r="B2937" s="7" t="s">
        <v>197</v>
      </c>
      <c r="C2937" s="9" t="s">
        <v>682</v>
      </c>
    </row>
    <row r="2938" spans="2:3" x14ac:dyDescent="0.3">
      <c r="B2938" s="2" t="s">
        <v>200</v>
      </c>
      <c r="C2938" s="4" t="s">
        <v>672</v>
      </c>
    </row>
    <row r="2939" spans="2:3" x14ac:dyDescent="0.3">
      <c r="B2939" s="2" t="s">
        <v>204</v>
      </c>
      <c r="C2939" s="4" t="s">
        <v>2220</v>
      </c>
    </row>
    <row r="2940" spans="2:3" x14ac:dyDescent="0.3">
      <c r="B2940" s="7" t="s">
        <v>206</v>
      </c>
      <c r="C2940" s="9" t="s">
        <v>2221</v>
      </c>
    </row>
    <row r="2941" spans="2:3" x14ac:dyDescent="0.3">
      <c r="B2941" s="2" t="s">
        <v>207</v>
      </c>
      <c r="C2941" s="4" t="s">
        <v>2222</v>
      </c>
    </row>
    <row r="2942" spans="2:3" x14ac:dyDescent="0.3">
      <c r="B2942" s="2" t="s">
        <v>210</v>
      </c>
      <c r="C2942" s="4" t="s">
        <v>667</v>
      </c>
    </row>
    <row r="2943" spans="2:3" x14ac:dyDescent="0.3">
      <c r="B2943" s="2" t="s">
        <v>212</v>
      </c>
      <c r="C2943" s="4" t="s">
        <v>2223</v>
      </c>
    </row>
    <row r="2944" spans="2:3" x14ac:dyDescent="0.3">
      <c r="B2944" s="2" t="s">
        <v>215</v>
      </c>
      <c r="C2944" s="4" t="s">
        <v>2224</v>
      </c>
    </row>
    <row r="2945" spans="2:3" x14ac:dyDescent="0.3">
      <c r="B2945" s="7" t="s">
        <v>216</v>
      </c>
      <c r="C2945" s="9" t="s">
        <v>2225</v>
      </c>
    </row>
    <row r="2946" spans="2:3" x14ac:dyDescent="0.3">
      <c r="B2946" s="2" t="s">
        <v>217</v>
      </c>
      <c r="C2946" s="4" t="s">
        <v>667</v>
      </c>
    </row>
    <row r="2947" spans="2:3" x14ac:dyDescent="0.3">
      <c r="B2947" s="2" t="s">
        <v>220</v>
      </c>
      <c r="C2947" s="4" t="s">
        <v>2031</v>
      </c>
    </row>
    <row r="2948" spans="2:3" x14ac:dyDescent="0.3">
      <c r="B2948" s="7" t="s">
        <v>224</v>
      </c>
      <c r="C2948" s="9" t="s">
        <v>2226</v>
      </c>
    </row>
    <row r="2949" spans="2:3" x14ac:dyDescent="0.3">
      <c r="B2949" s="2" t="s">
        <v>227</v>
      </c>
      <c r="C2949" s="4" t="s">
        <v>667</v>
      </c>
    </row>
    <row r="2950" spans="2:3" x14ac:dyDescent="0.3">
      <c r="B2950" s="2" t="s">
        <v>229</v>
      </c>
      <c r="C2950" s="4" t="s">
        <v>420</v>
      </c>
    </row>
    <row r="2951" spans="2:3" x14ac:dyDescent="0.3">
      <c r="B2951" s="2" t="s">
        <v>230</v>
      </c>
      <c r="C2951" s="4" t="s">
        <v>531</v>
      </c>
    </row>
    <row r="2952" spans="2:3" x14ac:dyDescent="0.3">
      <c r="B2952" s="2" t="s">
        <v>231</v>
      </c>
      <c r="C2952" s="4" t="s">
        <v>2227</v>
      </c>
    </row>
    <row r="2953" spans="2:3" x14ac:dyDescent="0.3">
      <c r="B2953" s="2" t="s">
        <v>232</v>
      </c>
      <c r="C2953" s="4" t="s">
        <v>540</v>
      </c>
    </row>
    <row r="2954" spans="2:3" x14ac:dyDescent="0.3">
      <c r="B2954" s="7" t="s">
        <v>233</v>
      </c>
      <c r="C2954" s="9" t="s">
        <v>2228</v>
      </c>
    </row>
    <row r="2955" spans="2:3" ht="26.4" x14ac:dyDescent="0.3">
      <c r="B2955" s="2" t="s">
        <v>234</v>
      </c>
      <c r="C2955" s="4" t="s">
        <v>2228</v>
      </c>
    </row>
    <row r="2956" spans="2:3" x14ac:dyDescent="0.3">
      <c r="B2956" s="7" t="s">
        <v>239</v>
      </c>
      <c r="C2956" s="9" t="s">
        <v>626</v>
      </c>
    </row>
    <row r="2957" spans="2:3" x14ac:dyDescent="0.3">
      <c r="B2957" s="2" t="s">
        <v>240</v>
      </c>
      <c r="C2957" s="4" t="s">
        <v>694</v>
      </c>
    </row>
    <row r="2958" spans="2:3" x14ac:dyDescent="0.3">
      <c r="B2958" s="2" t="s">
        <v>242</v>
      </c>
      <c r="C2958" s="4" t="s">
        <v>636</v>
      </c>
    </row>
    <row r="2959" spans="2:3" x14ac:dyDescent="0.3">
      <c r="B2959" s="7" t="s">
        <v>246</v>
      </c>
      <c r="C2959" s="9" t="s">
        <v>2229</v>
      </c>
    </row>
    <row r="2960" spans="2:3" x14ac:dyDescent="0.3">
      <c r="B2960" s="2" t="s">
        <v>248</v>
      </c>
      <c r="C2960" s="4" t="s">
        <v>2230</v>
      </c>
    </row>
    <row r="2961" spans="2:3" x14ac:dyDescent="0.3">
      <c r="B2961" s="2" t="s">
        <v>249</v>
      </c>
      <c r="C2961" s="4" t="s">
        <v>707</v>
      </c>
    </row>
    <row r="2962" spans="2:3" x14ac:dyDescent="0.3">
      <c r="B2962" s="7" t="s">
        <v>252</v>
      </c>
      <c r="C2962" s="9" t="s">
        <v>2231</v>
      </c>
    </row>
    <row r="2963" spans="2:3" x14ac:dyDescent="0.3">
      <c r="B2963" s="2" t="s">
        <v>258</v>
      </c>
      <c r="C2963" s="4" t="s">
        <v>2231</v>
      </c>
    </row>
    <row r="2964" spans="2:3" x14ac:dyDescent="0.3">
      <c r="B2964" s="6" t="s">
        <v>276</v>
      </c>
      <c r="C2964" s="8" t="s">
        <v>577</v>
      </c>
    </row>
    <row r="2965" spans="2:3" x14ac:dyDescent="0.3">
      <c r="B2965" s="7" t="s">
        <v>277</v>
      </c>
      <c r="C2965" s="9" t="s">
        <v>577</v>
      </c>
    </row>
    <row r="2966" spans="2:3" x14ac:dyDescent="0.3">
      <c r="B2966" s="2" t="s">
        <v>281</v>
      </c>
      <c r="C2966" s="4" t="s">
        <v>577</v>
      </c>
    </row>
    <row r="2967" spans="2:3" x14ac:dyDescent="0.3">
      <c r="B2967" s="3" t="s">
        <v>52</v>
      </c>
      <c r="C2967" s="5" t="s">
        <v>89</v>
      </c>
    </row>
    <row r="2968" spans="2:3" x14ac:dyDescent="0.3">
      <c r="B2968" s="2" t="s">
        <v>517</v>
      </c>
      <c r="C2968" s="4" t="s">
        <v>517</v>
      </c>
    </row>
    <row r="2969" spans="2:3" x14ac:dyDescent="0.3">
      <c r="B2969" s="2" t="s">
        <v>517</v>
      </c>
      <c r="C2969" s="4" t="s">
        <v>517</v>
      </c>
    </row>
    <row r="2970" spans="2:3" x14ac:dyDescent="0.3">
      <c r="B2970" s="2" t="s">
        <v>517</v>
      </c>
      <c r="C2970" s="4" t="s">
        <v>517</v>
      </c>
    </row>
    <row r="2971" spans="2:3" x14ac:dyDescent="0.3">
      <c r="B2971" s="3" t="s">
        <v>37</v>
      </c>
      <c r="C2971" s="5" t="s">
        <v>53</v>
      </c>
    </row>
    <row r="2972" spans="2:3" x14ac:dyDescent="0.3">
      <c r="B2972" s="6" t="s">
        <v>106</v>
      </c>
      <c r="C2972" s="8" t="s">
        <v>2232</v>
      </c>
    </row>
    <row r="2973" spans="2:3" x14ac:dyDescent="0.3">
      <c r="B2973" s="7" t="s">
        <v>107</v>
      </c>
      <c r="C2973" s="9" t="s">
        <v>2233</v>
      </c>
    </row>
    <row r="2974" spans="2:3" x14ac:dyDescent="0.3">
      <c r="B2974" s="2" t="s">
        <v>108</v>
      </c>
      <c r="C2974" s="4" t="s">
        <v>2233</v>
      </c>
    </row>
    <row r="2975" spans="2:3" x14ac:dyDescent="0.3">
      <c r="B2975" s="7" t="s">
        <v>112</v>
      </c>
      <c r="C2975" s="9" t="s">
        <v>2234</v>
      </c>
    </row>
    <row r="2976" spans="2:3" x14ac:dyDescent="0.3">
      <c r="B2976" s="2" t="s">
        <v>114</v>
      </c>
      <c r="C2976" s="4" t="s">
        <v>2234</v>
      </c>
    </row>
    <row r="2977" spans="2:3" x14ac:dyDescent="0.3">
      <c r="B2977" s="7" t="s">
        <v>117</v>
      </c>
      <c r="C2977" s="9" t="s">
        <v>2235</v>
      </c>
    </row>
    <row r="2978" spans="2:3" x14ac:dyDescent="0.3">
      <c r="B2978" s="2" t="s">
        <v>118</v>
      </c>
      <c r="C2978" s="4" t="s">
        <v>2236</v>
      </c>
    </row>
    <row r="2979" spans="2:3" x14ac:dyDescent="0.3">
      <c r="B2979" s="2" t="s">
        <v>119</v>
      </c>
      <c r="C2979" s="4" t="s">
        <v>2237</v>
      </c>
    </row>
    <row r="2980" spans="2:3" x14ac:dyDescent="0.3">
      <c r="B2980" s="2" t="s">
        <v>120</v>
      </c>
      <c r="C2980" s="4" t="s">
        <v>2238</v>
      </c>
    </row>
    <row r="2981" spans="2:3" x14ac:dyDescent="0.3">
      <c r="B2981" s="7" t="s">
        <v>122</v>
      </c>
      <c r="C2981" s="9" t="s">
        <v>2239</v>
      </c>
    </row>
    <row r="2982" spans="2:3" x14ac:dyDescent="0.3">
      <c r="B2982" s="2" t="s">
        <v>126</v>
      </c>
      <c r="C2982" s="4" t="s">
        <v>2239</v>
      </c>
    </row>
    <row r="2983" spans="2:3" x14ac:dyDescent="0.3">
      <c r="B2983" s="7" t="s">
        <v>129</v>
      </c>
      <c r="C2983" s="9" t="s">
        <v>2240</v>
      </c>
    </row>
    <row r="2984" spans="2:3" x14ac:dyDescent="0.3">
      <c r="B2984" s="2" t="s">
        <v>130</v>
      </c>
      <c r="C2984" s="4" t="s">
        <v>2240</v>
      </c>
    </row>
    <row r="2985" spans="2:3" x14ac:dyDescent="0.3">
      <c r="B2985" s="6" t="s">
        <v>133</v>
      </c>
      <c r="C2985" s="8" t="s">
        <v>2241</v>
      </c>
    </row>
    <row r="2986" spans="2:3" x14ac:dyDescent="0.3">
      <c r="B2986" s="7" t="s">
        <v>134</v>
      </c>
      <c r="C2986" s="9" t="s">
        <v>2242</v>
      </c>
    </row>
    <row r="2987" spans="2:3" x14ac:dyDescent="0.3">
      <c r="B2987" s="2" t="s">
        <v>135</v>
      </c>
      <c r="C2987" s="4" t="s">
        <v>2243</v>
      </c>
    </row>
    <row r="2988" spans="2:3" x14ac:dyDescent="0.3">
      <c r="B2988" s="2" t="s">
        <v>136</v>
      </c>
      <c r="C2988" s="4" t="s">
        <v>2244</v>
      </c>
    </row>
    <row r="2989" spans="2:3" x14ac:dyDescent="0.3">
      <c r="B2989" s="2" t="s">
        <v>138</v>
      </c>
      <c r="C2989" s="4" t="s">
        <v>2245</v>
      </c>
    </row>
    <row r="2990" spans="2:3" x14ac:dyDescent="0.3">
      <c r="B2990" s="2" t="s">
        <v>140</v>
      </c>
      <c r="C2990" s="4" t="s">
        <v>2246</v>
      </c>
    </row>
    <row r="2991" spans="2:3" x14ac:dyDescent="0.3">
      <c r="B2991" s="7" t="s">
        <v>143</v>
      </c>
      <c r="C2991" s="9" t="s">
        <v>2247</v>
      </c>
    </row>
    <row r="2992" spans="2:3" x14ac:dyDescent="0.3">
      <c r="B2992" s="2" t="s">
        <v>144</v>
      </c>
      <c r="C2992" s="4" t="s">
        <v>2248</v>
      </c>
    </row>
    <row r="2993" spans="2:3" x14ac:dyDescent="0.3">
      <c r="B2993" s="2" t="s">
        <v>146</v>
      </c>
      <c r="C2993" s="4" t="s">
        <v>2249</v>
      </c>
    </row>
    <row r="2994" spans="2:3" x14ac:dyDescent="0.3">
      <c r="B2994" s="7" t="s">
        <v>152</v>
      </c>
      <c r="C2994" s="9" t="s">
        <v>2250</v>
      </c>
    </row>
    <row r="2995" spans="2:3" x14ac:dyDescent="0.3">
      <c r="B2995" s="2" t="s">
        <v>153</v>
      </c>
      <c r="C2995" s="4" t="s">
        <v>667</v>
      </c>
    </row>
    <row r="2996" spans="2:3" x14ac:dyDescent="0.3">
      <c r="B2996" s="2" t="s">
        <v>154</v>
      </c>
      <c r="C2996" s="4" t="s">
        <v>984</v>
      </c>
    </row>
    <row r="2997" spans="2:3" x14ac:dyDescent="0.3">
      <c r="B2997" s="2" t="s">
        <v>155</v>
      </c>
      <c r="C2997" s="4" t="s">
        <v>420</v>
      </c>
    </row>
    <row r="2998" spans="2:3" x14ac:dyDescent="0.3">
      <c r="B2998" s="2" t="s">
        <v>157</v>
      </c>
      <c r="C2998" s="4" t="s">
        <v>531</v>
      </c>
    </row>
    <row r="2999" spans="2:3" x14ac:dyDescent="0.3">
      <c r="B2999" s="2" t="s">
        <v>158</v>
      </c>
      <c r="C2999" s="4" t="s">
        <v>1154</v>
      </c>
    </row>
    <row r="3000" spans="2:3" x14ac:dyDescent="0.3">
      <c r="B3000" s="2" t="s">
        <v>159</v>
      </c>
      <c r="C3000" s="4" t="s">
        <v>2251</v>
      </c>
    </row>
    <row r="3001" spans="2:3" x14ac:dyDescent="0.3">
      <c r="B3001" s="2" t="s">
        <v>160</v>
      </c>
      <c r="C3001" s="4" t="s">
        <v>470</v>
      </c>
    </row>
    <row r="3002" spans="2:3" x14ac:dyDescent="0.3">
      <c r="B3002" s="2" t="s">
        <v>161</v>
      </c>
      <c r="C3002" s="4" t="s">
        <v>2252</v>
      </c>
    </row>
    <row r="3003" spans="2:3" x14ac:dyDescent="0.3">
      <c r="B3003" s="7" t="s">
        <v>162</v>
      </c>
      <c r="C3003" s="9" t="s">
        <v>2253</v>
      </c>
    </row>
    <row r="3004" spans="2:3" x14ac:dyDescent="0.3">
      <c r="B3004" s="2" t="s">
        <v>163</v>
      </c>
      <c r="C3004" s="4" t="s">
        <v>2254</v>
      </c>
    </row>
    <row r="3005" spans="2:3" x14ac:dyDescent="0.3">
      <c r="B3005" s="2" t="s">
        <v>164</v>
      </c>
      <c r="C3005" s="4" t="s">
        <v>2255</v>
      </c>
    </row>
    <row r="3006" spans="2:3" x14ac:dyDescent="0.3">
      <c r="B3006" s="2" t="s">
        <v>165</v>
      </c>
      <c r="C3006" s="4" t="s">
        <v>2256</v>
      </c>
    </row>
    <row r="3007" spans="2:3" x14ac:dyDescent="0.3">
      <c r="B3007" s="2" t="s">
        <v>166</v>
      </c>
      <c r="C3007" s="4" t="s">
        <v>1051</v>
      </c>
    </row>
    <row r="3008" spans="2:3" x14ac:dyDescent="0.3">
      <c r="B3008" s="7" t="s">
        <v>170</v>
      </c>
      <c r="C3008" s="9" t="s">
        <v>2257</v>
      </c>
    </row>
    <row r="3009" spans="2:3" x14ac:dyDescent="0.3">
      <c r="B3009" s="2" t="s">
        <v>171</v>
      </c>
      <c r="C3009" s="4" t="s">
        <v>2257</v>
      </c>
    </row>
    <row r="3010" spans="2:3" x14ac:dyDescent="0.3">
      <c r="B3010" s="7" t="s">
        <v>172</v>
      </c>
      <c r="C3010" s="9" t="s">
        <v>2258</v>
      </c>
    </row>
    <row r="3011" spans="2:3" x14ac:dyDescent="0.3">
      <c r="B3011" s="2" t="s">
        <v>173</v>
      </c>
      <c r="C3011" s="4" t="s">
        <v>2259</v>
      </c>
    </row>
    <row r="3012" spans="2:3" x14ac:dyDescent="0.3">
      <c r="B3012" s="2" t="s">
        <v>174</v>
      </c>
      <c r="C3012" s="4" t="s">
        <v>635</v>
      </c>
    </row>
    <row r="3013" spans="2:3" x14ac:dyDescent="0.3">
      <c r="B3013" s="7" t="s">
        <v>178</v>
      </c>
      <c r="C3013" s="9" t="s">
        <v>2260</v>
      </c>
    </row>
    <row r="3014" spans="2:3" x14ac:dyDescent="0.3">
      <c r="B3014" s="2" t="s">
        <v>179</v>
      </c>
      <c r="C3014" s="4" t="s">
        <v>684</v>
      </c>
    </row>
    <row r="3015" spans="2:3" x14ac:dyDescent="0.3">
      <c r="B3015" s="2" t="s">
        <v>180</v>
      </c>
      <c r="C3015" s="4" t="s">
        <v>2261</v>
      </c>
    </row>
    <row r="3016" spans="2:3" x14ac:dyDescent="0.3">
      <c r="B3016" s="2" t="s">
        <v>182</v>
      </c>
      <c r="C3016" s="4" t="s">
        <v>2262</v>
      </c>
    </row>
    <row r="3017" spans="2:3" x14ac:dyDescent="0.3">
      <c r="B3017" s="2" t="s">
        <v>184</v>
      </c>
      <c r="C3017" s="4" t="s">
        <v>1160</v>
      </c>
    </row>
    <row r="3018" spans="2:3" x14ac:dyDescent="0.3">
      <c r="B3018" s="2" t="s">
        <v>185</v>
      </c>
      <c r="C3018" s="4" t="s">
        <v>1861</v>
      </c>
    </row>
    <row r="3019" spans="2:3" x14ac:dyDescent="0.3">
      <c r="B3019" s="2" t="s">
        <v>186</v>
      </c>
      <c r="C3019" s="4" t="s">
        <v>2263</v>
      </c>
    </row>
    <row r="3020" spans="2:3" x14ac:dyDescent="0.3">
      <c r="B3020" s="6" t="s">
        <v>187</v>
      </c>
      <c r="C3020" s="8" t="s">
        <v>2264</v>
      </c>
    </row>
    <row r="3021" spans="2:3" x14ac:dyDescent="0.3">
      <c r="B3021" s="7" t="s">
        <v>188</v>
      </c>
      <c r="C3021" s="9" t="s">
        <v>2265</v>
      </c>
    </row>
    <row r="3022" spans="2:3" x14ac:dyDescent="0.3">
      <c r="B3022" s="2" t="s">
        <v>189</v>
      </c>
      <c r="C3022" s="4" t="s">
        <v>2266</v>
      </c>
    </row>
    <row r="3023" spans="2:3" x14ac:dyDescent="0.3">
      <c r="B3023" s="2" t="s">
        <v>190</v>
      </c>
      <c r="C3023" s="4" t="s">
        <v>636</v>
      </c>
    </row>
    <row r="3024" spans="2:3" x14ac:dyDescent="0.3">
      <c r="B3024" s="2" t="s">
        <v>191</v>
      </c>
      <c r="C3024" s="4" t="s">
        <v>2267</v>
      </c>
    </row>
    <row r="3025" spans="2:3" x14ac:dyDescent="0.3">
      <c r="B3025" s="2" t="s">
        <v>192</v>
      </c>
      <c r="C3025" s="4" t="s">
        <v>2268</v>
      </c>
    </row>
    <row r="3026" spans="2:3" x14ac:dyDescent="0.3">
      <c r="B3026" s="2" t="s">
        <v>193</v>
      </c>
      <c r="C3026" s="4" t="s">
        <v>1312</v>
      </c>
    </row>
    <row r="3027" spans="2:3" x14ac:dyDescent="0.3">
      <c r="B3027" s="7" t="s">
        <v>197</v>
      </c>
      <c r="C3027" s="9" t="s">
        <v>2269</v>
      </c>
    </row>
    <row r="3028" spans="2:3" x14ac:dyDescent="0.3">
      <c r="B3028" s="2" t="s">
        <v>200</v>
      </c>
      <c r="C3028" s="4" t="s">
        <v>2270</v>
      </c>
    </row>
    <row r="3029" spans="2:3" x14ac:dyDescent="0.3">
      <c r="B3029" s="2" t="s">
        <v>202</v>
      </c>
      <c r="C3029" s="4" t="s">
        <v>2271</v>
      </c>
    </row>
    <row r="3030" spans="2:3" x14ac:dyDescent="0.3">
      <c r="B3030" s="2" t="s">
        <v>204</v>
      </c>
      <c r="C3030" s="4" t="s">
        <v>1761</v>
      </c>
    </row>
    <row r="3031" spans="2:3" x14ac:dyDescent="0.3">
      <c r="B3031" s="2" t="s">
        <v>205</v>
      </c>
      <c r="C3031" s="4" t="s">
        <v>2272</v>
      </c>
    </row>
    <row r="3032" spans="2:3" x14ac:dyDescent="0.3">
      <c r="B3032" s="7" t="s">
        <v>206</v>
      </c>
      <c r="C3032" s="9" t="s">
        <v>2273</v>
      </c>
    </row>
    <row r="3033" spans="2:3" x14ac:dyDescent="0.3">
      <c r="B3033" s="2" t="s">
        <v>207</v>
      </c>
      <c r="C3033" s="4" t="s">
        <v>589</v>
      </c>
    </row>
    <row r="3034" spans="2:3" x14ac:dyDescent="0.3">
      <c r="B3034" s="2" t="s">
        <v>209</v>
      </c>
      <c r="C3034" s="4" t="s">
        <v>420</v>
      </c>
    </row>
    <row r="3035" spans="2:3" x14ac:dyDescent="0.3">
      <c r="B3035" s="2" t="s">
        <v>212</v>
      </c>
      <c r="C3035" s="4" t="s">
        <v>2274</v>
      </c>
    </row>
    <row r="3036" spans="2:3" x14ac:dyDescent="0.3">
      <c r="B3036" s="2" t="s">
        <v>215</v>
      </c>
      <c r="C3036" s="4" t="s">
        <v>981</v>
      </c>
    </row>
    <row r="3037" spans="2:3" x14ac:dyDescent="0.3">
      <c r="B3037" s="7" t="s">
        <v>216</v>
      </c>
      <c r="C3037" s="9" t="s">
        <v>2275</v>
      </c>
    </row>
    <row r="3038" spans="2:3" x14ac:dyDescent="0.3">
      <c r="B3038" s="2" t="s">
        <v>217</v>
      </c>
      <c r="C3038" s="4" t="s">
        <v>2276</v>
      </c>
    </row>
    <row r="3039" spans="2:3" x14ac:dyDescent="0.3">
      <c r="B3039" s="2" t="s">
        <v>220</v>
      </c>
      <c r="C3039" s="4" t="s">
        <v>1119</v>
      </c>
    </row>
    <row r="3040" spans="2:3" x14ac:dyDescent="0.3">
      <c r="B3040" s="2" t="s">
        <v>222</v>
      </c>
      <c r="C3040" s="4">
        <v>400</v>
      </c>
    </row>
    <row r="3041" spans="2:3" x14ac:dyDescent="0.3">
      <c r="B3041" s="7" t="s">
        <v>224</v>
      </c>
      <c r="C3041" s="9" t="s">
        <v>2277</v>
      </c>
    </row>
    <row r="3042" spans="2:3" x14ac:dyDescent="0.3">
      <c r="B3042" s="2" t="s">
        <v>225</v>
      </c>
      <c r="C3042" s="4" t="s">
        <v>461</v>
      </c>
    </row>
    <row r="3043" spans="2:3" x14ac:dyDescent="0.3">
      <c r="B3043" s="2" t="s">
        <v>227</v>
      </c>
      <c r="C3043" s="4" t="s">
        <v>667</v>
      </c>
    </row>
    <row r="3044" spans="2:3" x14ac:dyDescent="0.3">
      <c r="B3044" s="2" t="s">
        <v>229</v>
      </c>
      <c r="C3044" s="4" t="s">
        <v>1023</v>
      </c>
    </row>
    <row r="3045" spans="2:3" x14ac:dyDescent="0.3">
      <c r="B3045" s="2" t="s">
        <v>230</v>
      </c>
      <c r="C3045" s="4" t="s">
        <v>2278</v>
      </c>
    </row>
    <row r="3046" spans="2:3" x14ac:dyDescent="0.3">
      <c r="B3046" s="2" t="s">
        <v>231</v>
      </c>
      <c r="C3046" s="4" t="s">
        <v>2130</v>
      </c>
    </row>
    <row r="3047" spans="2:3" x14ac:dyDescent="0.3">
      <c r="B3047" s="2" t="s">
        <v>232</v>
      </c>
      <c r="C3047" s="4" t="s">
        <v>577</v>
      </c>
    </row>
    <row r="3048" spans="2:3" x14ac:dyDescent="0.3">
      <c r="B3048" s="7" t="s">
        <v>246</v>
      </c>
      <c r="C3048" s="9" t="s">
        <v>2279</v>
      </c>
    </row>
    <row r="3049" spans="2:3" x14ac:dyDescent="0.3">
      <c r="B3049" s="2" t="s">
        <v>248</v>
      </c>
      <c r="C3049" s="4" t="s">
        <v>2279</v>
      </c>
    </row>
    <row r="3050" spans="2:3" x14ac:dyDescent="0.3">
      <c r="B3050" s="7" t="s">
        <v>252</v>
      </c>
      <c r="C3050" s="9" t="s">
        <v>2280</v>
      </c>
    </row>
    <row r="3051" spans="2:3" x14ac:dyDescent="0.3">
      <c r="B3051" s="2" t="s">
        <v>254</v>
      </c>
      <c r="C3051" s="4" t="s">
        <v>577</v>
      </c>
    </row>
    <row r="3052" spans="2:3" x14ac:dyDescent="0.3">
      <c r="B3052" s="2" t="s">
        <v>256</v>
      </c>
      <c r="C3052" s="4" t="s">
        <v>2281</v>
      </c>
    </row>
    <row r="3053" spans="2:3" x14ac:dyDescent="0.3">
      <c r="B3053" s="2" t="s">
        <v>258</v>
      </c>
      <c r="C3053" s="4" t="s">
        <v>2282</v>
      </c>
    </row>
    <row r="3054" spans="2:3" x14ac:dyDescent="0.3">
      <c r="B3054" s="3" t="s">
        <v>52</v>
      </c>
      <c r="C3054" s="5" t="s">
        <v>90</v>
      </c>
    </row>
    <row r="3055" spans="2:3" x14ac:dyDescent="0.3">
      <c r="B3055" s="2" t="s">
        <v>517</v>
      </c>
      <c r="C3055" s="4" t="s">
        <v>517</v>
      </c>
    </row>
    <row r="3056" spans="2:3" x14ac:dyDescent="0.3">
      <c r="B3056" s="2" t="s">
        <v>517</v>
      </c>
      <c r="C3056" s="4" t="s">
        <v>517</v>
      </c>
    </row>
    <row r="3057" spans="2:3" x14ac:dyDescent="0.3">
      <c r="B3057" s="2" t="s">
        <v>517</v>
      </c>
      <c r="C3057" s="4" t="s">
        <v>517</v>
      </c>
    </row>
    <row r="3058" spans="2:3" x14ac:dyDescent="0.3">
      <c r="B3058" s="3" t="s">
        <v>38</v>
      </c>
      <c r="C3058" s="5" t="s">
        <v>53</v>
      </c>
    </row>
    <row r="3059" spans="2:3" x14ac:dyDescent="0.3">
      <c r="B3059" s="6" t="s">
        <v>106</v>
      </c>
      <c r="C3059" s="8" t="s">
        <v>2283</v>
      </c>
    </row>
    <row r="3060" spans="2:3" x14ac:dyDescent="0.3">
      <c r="B3060" s="7" t="s">
        <v>107</v>
      </c>
      <c r="C3060" s="9" t="s">
        <v>2284</v>
      </c>
    </row>
    <row r="3061" spans="2:3" x14ac:dyDescent="0.3">
      <c r="B3061" s="2" t="s">
        <v>108</v>
      </c>
      <c r="C3061" s="4" t="s">
        <v>2284</v>
      </c>
    </row>
    <row r="3062" spans="2:3" x14ac:dyDescent="0.3">
      <c r="B3062" s="7" t="s">
        <v>109</v>
      </c>
      <c r="C3062" s="9" t="s">
        <v>2285</v>
      </c>
    </row>
    <row r="3063" spans="2:3" x14ac:dyDescent="0.3">
      <c r="B3063" s="2" t="s">
        <v>110</v>
      </c>
      <c r="C3063" s="4" t="s">
        <v>2285</v>
      </c>
    </row>
    <row r="3064" spans="2:3" x14ac:dyDescent="0.3">
      <c r="B3064" s="7" t="s">
        <v>112</v>
      </c>
      <c r="C3064" s="9" t="s">
        <v>2286</v>
      </c>
    </row>
    <row r="3065" spans="2:3" x14ac:dyDescent="0.3">
      <c r="B3065" s="2" t="s">
        <v>113</v>
      </c>
      <c r="C3065" s="4" t="s">
        <v>2287</v>
      </c>
    </row>
    <row r="3066" spans="2:3" x14ac:dyDescent="0.3">
      <c r="B3066" s="2" t="s">
        <v>114</v>
      </c>
      <c r="C3066" s="4" t="s">
        <v>2288</v>
      </c>
    </row>
    <row r="3067" spans="2:3" x14ac:dyDescent="0.3">
      <c r="B3067" s="7" t="s">
        <v>117</v>
      </c>
      <c r="C3067" s="9" t="s">
        <v>2289</v>
      </c>
    </row>
    <row r="3068" spans="2:3" x14ac:dyDescent="0.3">
      <c r="B3068" s="2" t="s">
        <v>118</v>
      </c>
      <c r="C3068" s="4" t="s">
        <v>2290</v>
      </c>
    </row>
    <row r="3069" spans="2:3" x14ac:dyDescent="0.3">
      <c r="B3069" s="2" t="s">
        <v>121</v>
      </c>
      <c r="C3069" s="4" t="s">
        <v>2291</v>
      </c>
    </row>
    <row r="3070" spans="2:3" x14ac:dyDescent="0.3">
      <c r="B3070" s="7" t="s">
        <v>122</v>
      </c>
      <c r="C3070" s="9" t="s">
        <v>2292</v>
      </c>
    </row>
    <row r="3071" spans="2:3" x14ac:dyDescent="0.3">
      <c r="B3071" s="2" t="s">
        <v>126</v>
      </c>
      <c r="C3071" s="4" t="s">
        <v>2292</v>
      </c>
    </row>
    <row r="3072" spans="2:3" x14ac:dyDescent="0.3">
      <c r="B3072" s="7" t="s">
        <v>129</v>
      </c>
      <c r="C3072" s="9" t="s">
        <v>2293</v>
      </c>
    </row>
    <row r="3073" spans="2:3" x14ac:dyDescent="0.3">
      <c r="B3073" s="2" t="s">
        <v>130</v>
      </c>
      <c r="C3073" s="4" t="s">
        <v>2293</v>
      </c>
    </row>
    <row r="3074" spans="2:3" x14ac:dyDescent="0.3">
      <c r="B3074" s="7" t="s">
        <v>131</v>
      </c>
      <c r="C3074" s="9" t="s">
        <v>2294</v>
      </c>
    </row>
    <row r="3075" spans="2:3" x14ac:dyDescent="0.3">
      <c r="B3075" s="2" t="s">
        <v>132</v>
      </c>
      <c r="C3075" s="4" t="s">
        <v>2294</v>
      </c>
    </row>
    <row r="3076" spans="2:3" x14ac:dyDescent="0.3">
      <c r="B3076" s="6" t="s">
        <v>133</v>
      </c>
      <c r="C3076" s="8" t="s">
        <v>2295</v>
      </c>
    </row>
    <row r="3077" spans="2:3" x14ac:dyDescent="0.3">
      <c r="B3077" s="7" t="s">
        <v>134</v>
      </c>
      <c r="C3077" s="9" t="s">
        <v>2296</v>
      </c>
    </row>
    <row r="3078" spans="2:3" x14ac:dyDescent="0.3">
      <c r="B3078" s="2" t="s">
        <v>135</v>
      </c>
      <c r="C3078" s="4" t="s">
        <v>2297</v>
      </c>
    </row>
    <row r="3079" spans="2:3" x14ac:dyDescent="0.3">
      <c r="B3079" s="2" t="s">
        <v>138</v>
      </c>
      <c r="C3079" s="4" t="s">
        <v>2298</v>
      </c>
    </row>
    <row r="3080" spans="2:3" x14ac:dyDescent="0.3">
      <c r="B3080" s="2" t="s">
        <v>140</v>
      </c>
      <c r="C3080" s="4" t="s">
        <v>2299</v>
      </c>
    </row>
    <row r="3081" spans="2:3" x14ac:dyDescent="0.3">
      <c r="B3081" s="7" t="s">
        <v>147</v>
      </c>
      <c r="C3081" s="9" t="s">
        <v>2300</v>
      </c>
    </row>
    <row r="3082" spans="2:3" x14ac:dyDescent="0.3">
      <c r="B3082" s="2" t="s">
        <v>151</v>
      </c>
      <c r="C3082" s="4" t="s">
        <v>2300</v>
      </c>
    </row>
    <row r="3083" spans="2:3" x14ac:dyDescent="0.3">
      <c r="B3083" s="7" t="s">
        <v>152</v>
      </c>
      <c r="C3083" s="9" t="s">
        <v>2301</v>
      </c>
    </row>
    <row r="3084" spans="2:3" x14ac:dyDescent="0.3">
      <c r="B3084" s="2" t="s">
        <v>160</v>
      </c>
      <c r="C3084" s="4" t="s">
        <v>1037</v>
      </c>
    </row>
    <row r="3085" spans="2:3" x14ac:dyDescent="0.3">
      <c r="B3085" s="2" t="s">
        <v>161</v>
      </c>
      <c r="C3085" s="4" t="s">
        <v>2302</v>
      </c>
    </row>
    <row r="3086" spans="2:3" x14ac:dyDescent="0.3">
      <c r="B3086" s="7" t="s">
        <v>162</v>
      </c>
      <c r="C3086" s="9" t="s">
        <v>2303</v>
      </c>
    </row>
    <row r="3087" spans="2:3" x14ac:dyDescent="0.3">
      <c r="B3087" s="2" t="s">
        <v>163</v>
      </c>
      <c r="C3087" s="4" t="s">
        <v>2304</v>
      </c>
    </row>
    <row r="3088" spans="2:3" x14ac:dyDescent="0.3">
      <c r="B3088" s="2" t="s">
        <v>165</v>
      </c>
      <c r="C3088" s="4" t="s">
        <v>2305</v>
      </c>
    </row>
    <row r="3089" spans="2:3" x14ac:dyDescent="0.3">
      <c r="B3089" s="7" t="s">
        <v>170</v>
      </c>
      <c r="C3089" s="9" t="s">
        <v>2306</v>
      </c>
    </row>
    <row r="3090" spans="2:3" x14ac:dyDescent="0.3">
      <c r="B3090" s="2" t="s">
        <v>171</v>
      </c>
      <c r="C3090" s="4" t="s">
        <v>2306</v>
      </c>
    </row>
    <row r="3091" spans="2:3" x14ac:dyDescent="0.3">
      <c r="B3091" s="7" t="s">
        <v>178</v>
      </c>
      <c r="C3091" s="9" t="s">
        <v>2307</v>
      </c>
    </row>
    <row r="3092" spans="2:3" x14ac:dyDescent="0.3">
      <c r="B3092" s="2" t="s">
        <v>180</v>
      </c>
      <c r="C3092" s="4" t="s">
        <v>2308</v>
      </c>
    </row>
    <row r="3093" spans="2:3" ht="26.4" x14ac:dyDescent="0.3">
      <c r="B3093" s="2" t="s">
        <v>181</v>
      </c>
      <c r="C3093" s="4" t="s">
        <v>2298</v>
      </c>
    </row>
    <row r="3094" spans="2:3" x14ac:dyDescent="0.3">
      <c r="B3094" s="6" t="s">
        <v>187</v>
      </c>
      <c r="C3094" s="8" t="s">
        <v>2309</v>
      </c>
    </row>
    <row r="3095" spans="2:3" x14ac:dyDescent="0.3">
      <c r="B3095" s="7" t="s">
        <v>188</v>
      </c>
      <c r="C3095" s="9" t="s">
        <v>2310</v>
      </c>
    </row>
    <row r="3096" spans="2:3" x14ac:dyDescent="0.3">
      <c r="B3096" s="2" t="s">
        <v>189</v>
      </c>
      <c r="C3096" s="4" t="s">
        <v>2311</v>
      </c>
    </row>
    <row r="3097" spans="2:3" x14ac:dyDescent="0.3">
      <c r="B3097" s="2" t="s">
        <v>191</v>
      </c>
      <c r="C3097" s="4" t="s">
        <v>2312</v>
      </c>
    </row>
    <row r="3098" spans="2:3" x14ac:dyDescent="0.3">
      <c r="B3098" s="2" t="s">
        <v>192</v>
      </c>
      <c r="C3098" s="4" t="s">
        <v>2313</v>
      </c>
    </row>
    <row r="3099" spans="2:3" x14ac:dyDescent="0.3">
      <c r="B3099" s="2" t="s">
        <v>193</v>
      </c>
      <c r="C3099" s="4" t="s">
        <v>2314</v>
      </c>
    </row>
    <row r="3100" spans="2:3" x14ac:dyDescent="0.3">
      <c r="B3100" s="2" t="s">
        <v>195</v>
      </c>
      <c r="C3100" s="4" t="s">
        <v>2315</v>
      </c>
    </row>
    <row r="3101" spans="2:3" x14ac:dyDescent="0.3">
      <c r="B3101" s="7" t="s">
        <v>197</v>
      </c>
      <c r="C3101" s="9" t="s">
        <v>2316</v>
      </c>
    </row>
    <row r="3102" spans="2:3" x14ac:dyDescent="0.3">
      <c r="B3102" s="2" t="s">
        <v>198</v>
      </c>
      <c r="C3102" s="4" t="s">
        <v>405</v>
      </c>
    </row>
    <row r="3103" spans="2:3" x14ac:dyDescent="0.3">
      <c r="B3103" s="2" t="s">
        <v>199</v>
      </c>
      <c r="C3103" s="4" t="s">
        <v>756</v>
      </c>
    </row>
    <row r="3104" spans="2:3" x14ac:dyDescent="0.3">
      <c r="B3104" s="2" t="s">
        <v>200</v>
      </c>
      <c r="C3104" s="4" t="s">
        <v>2317</v>
      </c>
    </row>
    <row r="3105" spans="2:3" x14ac:dyDescent="0.3">
      <c r="B3105" s="2" t="s">
        <v>202</v>
      </c>
      <c r="C3105" s="4" t="s">
        <v>2318</v>
      </c>
    </row>
    <row r="3106" spans="2:3" x14ac:dyDescent="0.3">
      <c r="B3106" s="2" t="s">
        <v>203</v>
      </c>
      <c r="C3106" s="4" t="s">
        <v>2319</v>
      </c>
    </row>
    <row r="3107" spans="2:3" x14ac:dyDescent="0.3">
      <c r="B3107" s="2" t="s">
        <v>204</v>
      </c>
      <c r="C3107" s="4" t="s">
        <v>2320</v>
      </c>
    </row>
    <row r="3108" spans="2:3" x14ac:dyDescent="0.3">
      <c r="B3108" s="7" t="s">
        <v>206</v>
      </c>
      <c r="C3108" s="9" t="s">
        <v>2321</v>
      </c>
    </row>
    <row r="3109" spans="2:3" x14ac:dyDescent="0.3">
      <c r="B3109" s="2" t="s">
        <v>207</v>
      </c>
      <c r="C3109" s="4" t="s">
        <v>2322</v>
      </c>
    </row>
    <row r="3110" spans="2:3" x14ac:dyDescent="0.3">
      <c r="B3110" s="2" t="s">
        <v>212</v>
      </c>
      <c r="C3110" s="4" t="s">
        <v>2323</v>
      </c>
    </row>
    <row r="3111" spans="2:3" x14ac:dyDescent="0.3">
      <c r="B3111" s="2" t="s">
        <v>214</v>
      </c>
      <c r="C3111" s="4" t="s">
        <v>2324</v>
      </c>
    </row>
    <row r="3112" spans="2:3" x14ac:dyDescent="0.3">
      <c r="B3112" s="7" t="s">
        <v>216</v>
      </c>
      <c r="C3112" s="9" t="s">
        <v>2325</v>
      </c>
    </row>
    <row r="3113" spans="2:3" x14ac:dyDescent="0.3">
      <c r="B3113" s="2" t="s">
        <v>220</v>
      </c>
      <c r="C3113" s="4" t="s">
        <v>2326</v>
      </c>
    </row>
    <row r="3114" spans="2:3" x14ac:dyDescent="0.3">
      <c r="B3114" s="2" t="s">
        <v>223</v>
      </c>
      <c r="C3114" s="4" t="s">
        <v>2327</v>
      </c>
    </row>
    <row r="3115" spans="2:3" x14ac:dyDescent="0.3">
      <c r="B3115" s="7" t="s">
        <v>224</v>
      </c>
      <c r="C3115" s="9" t="s">
        <v>2328</v>
      </c>
    </row>
    <row r="3116" spans="2:3" x14ac:dyDescent="0.3">
      <c r="B3116" s="2" t="s">
        <v>225</v>
      </c>
      <c r="C3116" s="4" t="s">
        <v>2329</v>
      </c>
    </row>
    <row r="3117" spans="2:3" ht="26.4" x14ac:dyDescent="0.3">
      <c r="B3117" s="2" t="s">
        <v>226</v>
      </c>
      <c r="C3117" s="4" t="s">
        <v>468</v>
      </c>
    </row>
    <row r="3118" spans="2:3" x14ac:dyDescent="0.3">
      <c r="B3118" s="2" t="s">
        <v>229</v>
      </c>
      <c r="C3118" s="4" t="s">
        <v>2330</v>
      </c>
    </row>
    <row r="3119" spans="2:3" x14ac:dyDescent="0.3">
      <c r="B3119" s="2" t="s">
        <v>231</v>
      </c>
      <c r="C3119" s="4" t="s">
        <v>2331</v>
      </c>
    </row>
    <row r="3120" spans="2:3" x14ac:dyDescent="0.3">
      <c r="B3120" s="2" t="s">
        <v>232</v>
      </c>
      <c r="C3120" s="4" t="s">
        <v>2332</v>
      </c>
    </row>
    <row r="3121" spans="2:3" x14ac:dyDescent="0.3">
      <c r="B3121" s="7" t="s">
        <v>233</v>
      </c>
      <c r="C3121" s="9" t="s">
        <v>2333</v>
      </c>
    </row>
    <row r="3122" spans="2:3" ht="26.4" x14ac:dyDescent="0.3">
      <c r="B3122" s="2" t="s">
        <v>234</v>
      </c>
      <c r="C3122" s="4" t="s">
        <v>2333</v>
      </c>
    </row>
    <row r="3123" spans="2:3" x14ac:dyDescent="0.3">
      <c r="B3123" s="7" t="s">
        <v>252</v>
      </c>
      <c r="C3123" s="9" t="s">
        <v>2334</v>
      </c>
    </row>
    <row r="3124" spans="2:3" x14ac:dyDescent="0.3">
      <c r="B3124" s="2" t="s">
        <v>258</v>
      </c>
      <c r="C3124" s="4" t="s">
        <v>2334</v>
      </c>
    </row>
    <row r="3125" spans="2:3" x14ac:dyDescent="0.3">
      <c r="B3125" s="6" t="s">
        <v>260</v>
      </c>
      <c r="C3125" s="8" t="s">
        <v>468</v>
      </c>
    </row>
    <row r="3126" spans="2:3" x14ac:dyDescent="0.3">
      <c r="B3126" s="7" t="s">
        <v>266</v>
      </c>
      <c r="C3126" s="9" t="s">
        <v>468</v>
      </c>
    </row>
    <row r="3127" spans="2:3" x14ac:dyDescent="0.3">
      <c r="B3127" s="2" t="s">
        <v>267</v>
      </c>
      <c r="C3127" s="4" t="s">
        <v>468</v>
      </c>
    </row>
    <row r="3128" spans="2:3" x14ac:dyDescent="0.3">
      <c r="B3128" s="3" t="s">
        <v>52</v>
      </c>
      <c r="C3128" s="5" t="s">
        <v>91</v>
      </c>
    </row>
    <row r="3129" spans="2:3" x14ac:dyDescent="0.3">
      <c r="B3129" s="2" t="s">
        <v>517</v>
      </c>
      <c r="C3129" s="4" t="s">
        <v>517</v>
      </c>
    </row>
    <row r="3130" spans="2:3" x14ac:dyDescent="0.3">
      <c r="B3130" s="2" t="s">
        <v>517</v>
      </c>
      <c r="C3130" s="4" t="s">
        <v>517</v>
      </c>
    </row>
    <row r="3131" spans="2:3" x14ac:dyDescent="0.3">
      <c r="B3131" s="2" t="s">
        <v>517</v>
      </c>
      <c r="C3131" s="4" t="s">
        <v>517</v>
      </c>
    </row>
    <row r="3132" spans="2:3" x14ac:dyDescent="0.3">
      <c r="B3132" s="3" t="s">
        <v>39</v>
      </c>
      <c r="C3132" s="5" t="s">
        <v>53</v>
      </c>
    </row>
    <row r="3133" spans="2:3" x14ac:dyDescent="0.3">
      <c r="B3133" s="6" t="s">
        <v>106</v>
      </c>
      <c r="C3133" s="8" t="s">
        <v>2335</v>
      </c>
    </row>
    <row r="3134" spans="2:3" x14ac:dyDescent="0.3">
      <c r="B3134" s="7" t="s">
        <v>107</v>
      </c>
      <c r="C3134" s="9" t="s">
        <v>2336</v>
      </c>
    </row>
    <row r="3135" spans="2:3" x14ac:dyDescent="0.3">
      <c r="B3135" s="2" t="s">
        <v>108</v>
      </c>
      <c r="C3135" s="4" t="s">
        <v>2336</v>
      </c>
    </row>
    <row r="3136" spans="2:3" x14ac:dyDescent="0.3">
      <c r="B3136" s="7" t="s">
        <v>112</v>
      </c>
      <c r="C3136" s="9" t="s">
        <v>2337</v>
      </c>
    </row>
    <row r="3137" spans="2:3" x14ac:dyDescent="0.3">
      <c r="B3137" s="2" t="s">
        <v>113</v>
      </c>
      <c r="C3137" s="4" t="s">
        <v>2338</v>
      </c>
    </row>
    <row r="3138" spans="2:3" x14ac:dyDescent="0.3">
      <c r="B3138" s="2" t="s">
        <v>114</v>
      </c>
      <c r="C3138" s="4" t="s">
        <v>2339</v>
      </c>
    </row>
    <row r="3139" spans="2:3" x14ac:dyDescent="0.3">
      <c r="B3139" s="7" t="s">
        <v>117</v>
      </c>
      <c r="C3139" s="9" t="s">
        <v>2340</v>
      </c>
    </row>
    <row r="3140" spans="2:3" x14ac:dyDescent="0.3">
      <c r="B3140" s="2" t="s">
        <v>118</v>
      </c>
      <c r="C3140" s="4" t="s">
        <v>2341</v>
      </c>
    </row>
    <row r="3141" spans="2:3" x14ac:dyDescent="0.3">
      <c r="B3141" s="2" t="s">
        <v>121</v>
      </c>
      <c r="C3141" s="4" t="s">
        <v>2342</v>
      </c>
    </row>
    <row r="3142" spans="2:3" x14ac:dyDescent="0.3">
      <c r="B3142" s="7" t="s">
        <v>122</v>
      </c>
      <c r="C3142" s="9" t="s">
        <v>2343</v>
      </c>
    </row>
    <row r="3143" spans="2:3" x14ac:dyDescent="0.3">
      <c r="B3143" s="2" t="s">
        <v>126</v>
      </c>
      <c r="C3143" s="4" t="s">
        <v>2343</v>
      </c>
    </row>
    <row r="3144" spans="2:3" x14ac:dyDescent="0.3">
      <c r="B3144" s="7" t="s">
        <v>129</v>
      </c>
      <c r="C3144" s="9" t="s">
        <v>2344</v>
      </c>
    </row>
    <row r="3145" spans="2:3" x14ac:dyDescent="0.3">
      <c r="B3145" s="2" t="s">
        <v>130</v>
      </c>
      <c r="C3145" s="4" t="s">
        <v>2344</v>
      </c>
    </row>
    <row r="3146" spans="2:3" x14ac:dyDescent="0.3">
      <c r="B3146" s="7" t="s">
        <v>131</v>
      </c>
      <c r="C3146" s="9" t="s">
        <v>2345</v>
      </c>
    </row>
    <row r="3147" spans="2:3" x14ac:dyDescent="0.3">
      <c r="B3147" s="2" t="s">
        <v>132</v>
      </c>
      <c r="C3147" s="4" t="s">
        <v>2345</v>
      </c>
    </row>
    <row r="3148" spans="2:3" x14ac:dyDescent="0.3">
      <c r="B3148" s="6" t="s">
        <v>133</v>
      </c>
      <c r="C3148" s="8" t="s">
        <v>2346</v>
      </c>
    </row>
    <row r="3149" spans="2:3" x14ac:dyDescent="0.3">
      <c r="B3149" s="7" t="s">
        <v>134</v>
      </c>
      <c r="C3149" s="9" t="s">
        <v>489</v>
      </c>
    </row>
    <row r="3150" spans="2:3" x14ac:dyDescent="0.3">
      <c r="B3150" s="2" t="s">
        <v>135</v>
      </c>
      <c r="C3150" s="4" t="s">
        <v>595</v>
      </c>
    </row>
    <row r="3151" spans="2:3" x14ac:dyDescent="0.3">
      <c r="B3151" s="2" t="s">
        <v>140</v>
      </c>
      <c r="C3151" s="4" t="s">
        <v>530</v>
      </c>
    </row>
    <row r="3152" spans="2:3" x14ac:dyDescent="0.3">
      <c r="B3152" s="7" t="s">
        <v>143</v>
      </c>
      <c r="C3152" s="9" t="s">
        <v>534</v>
      </c>
    </row>
    <row r="3153" spans="2:3" x14ac:dyDescent="0.3">
      <c r="B3153" s="2" t="s">
        <v>144</v>
      </c>
      <c r="C3153" s="4" t="s">
        <v>534</v>
      </c>
    </row>
    <row r="3154" spans="2:3" x14ac:dyDescent="0.3">
      <c r="B3154" s="7" t="s">
        <v>170</v>
      </c>
      <c r="C3154" s="9" t="s">
        <v>935</v>
      </c>
    </row>
    <row r="3155" spans="2:3" x14ac:dyDescent="0.3">
      <c r="B3155" s="2" t="s">
        <v>171</v>
      </c>
      <c r="C3155" s="4" t="s">
        <v>935</v>
      </c>
    </row>
    <row r="3156" spans="2:3" x14ac:dyDescent="0.3">
      <c r="B3156" s="6" t="s">
        <v>187</v>
      </c>
      <c r="C3156" s="8" t="s">
        <v>2347</v>
      </c>
    </row>
    <row r="3157" spans="2:3" x14ac:dyDescent="0.3">
      <c r="B3157" s="7" t="s">
        <v>188</v>
      </c>
      <c r="C3157" s="9" t="s">
        <v>2348</v>
      </c>
    </row>
    <row r="3158" spans="2:3" x14ac:dyDescent="0.3">
      <c r="B3158" s="2" t="s">
        <v>189</v>
      </c>
      <c r="C3158" s="4" t="s">
        <v>631</v>
      </c>
    </row>
    <row r="3159" spans="2:3" x14ac:dyDescent="0.3">
      <c r="B3159" s="2" t="s">
        <v>191</v>
      </c>
      <c r="C3159" s="4" t="s">
        <v>664</v>
      </c>
    </row>
    <row r="3160" spans="2:3" x14ac:dyDescent="0.3">
      <c r="B3160" s="2" t="s">
        <v>195</v>
      </c>
      <c r="C3160" s="4" t="s">
        <v>588</v>
      </c>
    </row>
    <row r="3161" spans="2:3" x14ac:dyDescent="0.3">
      <c r="B3161" s="7" t="s">
        <v>197</v>
      </c>
      <c r="C3161" s="9" t="s">
        <v>2349</v>
      </c>
    </row>
    <row r="3162" spans="2:3" x14ac:dyDescent="0.3">
      <c r="B3162" s="2" t="s">
        <v>199</v>
      </c>
      <c r="C3162" s="4" t="s">
        <v>2350</v>
      </c>
    </row>
    <row r="3163" spans="2:3" x14ac:dyDescent="0.3">
      <c r="B3163" s="2" t="s">
        <v>204</v>
      </c>
      <c r="C3163" s="4" t="s">
        <v>1164</v>
      </c>
    </row>
    <row r="3164" spans="2:3" x14ac:dyDescent="0.3">
      <c r="B3164" s="7" t="s">
        <v>206</v>
      </c>
      <c r="C3164" s="9" t="s">
        <v>2351</v>
      </c>
    </row>
    <row r="3165" spans="2:3" x14ac:dyDescent="0.3">
      <c r="B3165" s="2" t="s">
        <v>207</v>
      </c>
      <c r="C3165" s="4" t="s">
        <v>2352</v>
      </c>
    </row>
    <row r="3166" spans="2:3" x14ac:dyDescent="0.3">
      <c r="B3166" s="2" t="s">
        <v>212</v>
      </c>
      <c r="C3166" s="4" t="s">
        <v>1019</v>
      </c>
    </row>
    <row r="3167" spans="2:3" x14ac:dyDescent="0.3">
      <c r="B3167" s="7" t="s">
        <v>216</v>
      </c>
      <c r="C3167" s="9" t="s">
        <v>984</v>
      </c>
    </row>
    <row r="3168" spans="2:3" x14ac:dyDescent="0.3">
      <c r="B3168" s="2" t="s">
        <v>217</v>
      </c>
      <c r="C3168" s="4" t="s">
        <v>457</v>
      </c>
    </row>
    <row r="3169" spans="2:3" x14ac:dyDescent="0.3">
      <c r="B3169" s="2" t="s">
        <v>220</v>
      </c>
      <c r="C3169" s="4" t="s">
        <v>2353</v>
      </c>
    </row>
    <row r="3170" spans="2:3" x14ac:dyDescent="0.3">
      <c r="B3170" s="7" t="s">
        <v>224</v>
      </c>
      <c r="C3170" s="9" t="s">
        <v>2354</v>
      </c>
    </row>
    <row r="3171" spans="2:3" x14ac:dyDescent="0.3">
      <c r="B3171" s="2" t="s">
        <v>225</v>
      </c>
      <c r="C3171" s="4" t="s">
        <v>984</v>
      </c>
    </row>
    <row r="3172" spans="2:3" x14ac:dyDescent="0.3">
      <c r="B3172" s="2" t="s">
        <v>229</v>
      </c>
      <c r="C3172" s="4" t="s">
        <v>636</v>
      </c>
    </row>
    <row r="3173" spans="2:3" x14ac:dyDescent="0.3">
      <c r="B3173" s="2" t="s">
        <v>230</v>
      </c>
      <c r="C3173" s="4" t="s">
        <v>420</v>
      </c>
    </row>
    <row r="3174" spans="2:3" x14ac:dyDescent="0.3">
      <c r="B3174" s="2" t="s">
        <v>231</v>
      </c>
      <c r="C3174" s="4" t="s">
        <v>2355</v>
      </c>
    </row>
    <row r="3175" spans="2:3" x14ac:dyDescent="0.3">
      <c r="B3175" s="2" t="s">
        <v>232</v>
      </c>
      <c r="C3175" s="4" t="s">
        <v>1311</v>
      </c>
    </row>
    <row r="3176" spans="2:3" x14ac:dyDescent="0.3">
      <c r="B3176" s="7" t="s">
        <v>239</v>
      </c>
      <c r="C3176" s="9" t="s">
        <v>357</v>
      </c>
    </row>
    <row r="3177" spans="2:3" x14ac:dyDescent="0.3">
      <c r="B3177" s="2" t="s">
        <v>242</v>
      </c>
      <c r="C3177" s="4" t="s">
        <v>357</v>
      </c>
    </row>
    <row r="3178" spans="2:3" x14ac:dyDescent="0.3">
      <c r="B3178" s="7" t="s">
        <v>246</v>
      </c>
      <c r="C3178" s="9" t="s">
        <v>357</v>
      </c>
    </row>
    <row r="3179" spans="2:3" x14ac:dyDescent="0.3">
      <c r="B3179" s="2" t="s">
        <v>248</v>
      </c>
      <c r="C3179" s="4" t="s">
        <v>357</v>
      </c>
    </row>
    <row r="3180" spans="2:3" x14ac:dyDescent="0.3">
      <c r="B3180" s="7" t="s">
        <v>252</v>
      </c>
      <c r="C3180" s="9" t="s">
        <v>2356</v>
      </c>
    </row>
    <row r="3181" spans="2:3" x14ac:dyDescent="0.3">
      <c r="B3181" s="2" t="s">
        <v>258</v>
      </c>
      <c r="C3181" s="4" t="s">
        <v>2356</v>
      </c>
    </row>
    <row r="3182" spans="2:3" x14ac:dyDescent="0.3">
      <c r="B3182" s="6" t="s">
        <v>276</v>
      </c>
      <c r="C3182" s="8" t="s">
        <v>636</v>
      </c>
    </row>
    <row r="3183" spans="2:3" x14ac:dyDescent="0.3">
      <c r="B3183" s="7" t="s">
        <v>277</v>
      </c>
      <c r="C3183" s="9" t="s">
        <v>636</v>
      </c>
    </row>
    <row r="3184" spans="2:3" x14ac:dyDescent="0.3">
      <c r="B3184" s="2" t="s">
        <v>281</v>
      </c>
      <c r="C3184" s="4" t="s">
        <v>636</v>
      </c>
    </row>
    <row r="3185" spans="2:3" x14ac:dyDescent="0.3">
      <c r="B3185" s="3" t="s">
        <v>52</v>
      </c>
      <c r="C3185" s="5" t="s">
        <v>92</v>
      </c>
    </row>
    <row r="3186" spans="2:3" x14ac:dyDescent="0.3">
      <c r="B3186" s="2" t="s">
        <v>517</v>
      </c>
      <c r="C3186" s="4" t="s">
        <v>517</v>
      </c>
    </row>
    <row r="3187" spans="2:3" x14ac:dyDescent="0.3">
      <c r="B3187" s="2" t="s">
        <v>517</v>
      </c>
      <c r="C3187" s="4" t="s">
        <v>517</v>
      </c>
    </row>
    <row r="3188" spans="2:3" x14ac:dyDescent="0.3">
      <c r="B3188" s="2" t="s">
        <v>517</v>
      </c>
      <c r="C3188" s="4" t="s">
        <v>517</v>
      </c>
    </row>
    <row r="3189" spans="2:3" x14ac:dyDescent="0.3">
      <c r="B3189" s="3" t="s">
        <v>40</v>
      </c>
      <c r="C3189" s="5" t="s">
        <v>53</v>
      </c>
    </row>
    <row r="3190" spans="2:3" x14ac:dyDescent="0.3">
      <c r="B3190" s="6" t="s">
        <v>106</v>
      </c>
      <c r="C3190" s="8" t="s">
        <v>2357</v>
      </c>
    </row>
    <row r="3191" spans="2:3" x14ac:dyDescent="0.3">
      <c r="B3191" s="7" t="s">
        <v>107</v>
      </c>
      <c r="C3191" s="9" t="s">
        <v>2358</v>
      </c>
    </row>
    <row r="3192" spans="2:3" x14ac:dyDescent="0.3">
      <c r="B3192" s="2" t="s">
        <v>108</v>
      </c>
      <c r="C3192" s="4" t="s">
        <v>2358</v>
      </c>
    </row>
    <row r="3193" spans="2:3" x14ac:dyDescent="0.3">
      <c r="B3193" s="7" t="s">
        <v>109</v>
      </c>
      <c r="C3193" s="9" t="s">
        <v>470</v>
      </c>
    </row>
    <row r="3194" spans="2:3" x14ac:dyDescent="0.3">
      <c r="B3194" s="2" t="s">
        <v>110</v>
      </c>
      <c r="C3194" s="4" t="s">
        <v>470</v>
      </c>
    </row>
    <row r="3195" spans="2:3" x14ac:dyDescent="0.3">
      <c r="B3195" s="7" t="s">
        <v>112</v>
      </c>
      <c r="C3195" s="9" t="s">
        <v>2359</v>
      </c>
    </row>
    <row r="3196" spans="2:3" x14ac:dyDescent="0.3">
      <c r="B3196" s="2" t="s">
        <v>113</v>
      </c>
      <c r="C3196" s="4" t="s">
        <v>2360</v>
      </c>
    </row>
    <row r="3197" spans="2:3" x14ac:dyDescent="0.3">
      <c r="B3197" s="2" t="s">
        <v>114</v>
      </c>
      <c r="C3197" s="4" t="s">
        <v>2361</v>
      </c>
    </row>
    <row r="3198" spans="2:3" x14ac:dyDescent="0.3">
      <c r="B3198" s="7" t="s">
        <v>117</v>
      </c>
      <c r="C3198" s="9" t="s">
        <v>2362</v>
      </c>
    </row>
    <row r="3199" spans="2:3" x14ac:dyDescent="0.3">
      <c r="B3199" s="2" t="s">
        <v>118</v>
      </c>
      <c r="C3199" s="4" t="s">
        <v>2363</v>
      </c>
    </row>
    <row r="3200" spans="2:3" x14ac:dyDescent="0.3">
      <c r="B3200" s="2" t="s">
        <v>121</v>
      </c>
      <c r="C3200" s="4" t="s">
        <v>2364</v>
      </c>
    </row>
    <row r="3201" spans="2:3" x14ac:dyDescent="0.3">
      <c r="B3201" s="7" t="s">
        <v>122</v>
      </c>
      <c r="C3201" s="9" t="s">
        <v>2365</v>
      </c>
    </row>
    <row r="3202" spans="2:3" x14ac:dyDescent="0.3">
      <c r="B3202" s="2" t="s">
        <v>124</v>
      </c>
      <c r="C3202" s="4">
        <v>1</v>
      </c>
    </row>
    <row r="3203" spans="2:3" x14ac:dyDescent="0.3">
      <c r="B3203" s="2" t="s">
        <v>126</v>
      </c>
      <c r="C3203" s="4" t="s">
        <v>2366</v>
      </c>
    </row>
    <row r="3204" spans="2:3" x14ac:dyDescent="0.3">
      <c r="B3204" s="7" t="s">
        <v>129</v>
      </c>
      <c r="C3204" s="9" t="s">
        <v>2367</v>
      </c>
    </row>
    <row r="3205" spans="2:3" x14ac:dyDescent="0.3">
      <c r="B3205" s="2" t="s">
        <v>130</v>
      </c>
      <c r="C3205" s="4" t="s">
        <v>2367</v>
      </c>
    </row>
    <row r="3206" spans="2:3" x14ac:dyDescent="0.3">
      <c r="B3206" s="7" t="s">
        <v>131</v>
      </c>
      <c r="C3206" s="9" t="s">
        <v>2368</v>
      </c>
    </row>
    <row r="3207" spans="2:3" x14ac:dyDescent="0.3">
      <c r="B3207" s="2" t="s">
        <v>132</v>
      </c>
      <c r="C3207" s="4" t="s">
        <v>2368</v>
      </c>
    </row>
    <row r="3208" spans="2:3" x14ac:dyDescent="0.3">
      <c r="B3208" s="6" t="s">
        <v>133</v>
      </c>
      <c r="C3208" s="8" t="s">
        <v>2369</v>
      </c>
    </row>
    <row r="3209" spans="2:3" x14ac:dyDescent="0.3">
      <c r="B3209" s="7" t="s">
        <v>134</v>
      </c>
      <c r="C3209" s="9" t="s">
        <v>2370</v>
      </c>
    </row>
    <row r="3210" spans="2:3" x14ac:dyDescent="0.3">
      <c r="B3210" s="2" t="s">
        <v>135</v>
      </c>
      <c r="C3210" s="4" t="s">
        <v>2371</v>
      </c>
    </row>
    <row r="3211" spans="2:3" x14ac:dyDescent="0.3">
      <c r="B3211" s="2" t="s">
        <v>136</v>
      </c>
      <c r="C3211" s="4" t="s">
        <v>664</v>
      </c>
    </row>
    <row r="3212" spans="2:3" x14ac:dyDescent="0.3">
      <c r="B3212" s="2" t="s">
        <v>137</v>
      </c>
      <c r="C3212" s="4" t="s">
        <v>345</v>
      </c>
    </row>
    <row r="3213" spans="2:3" x14ac:dyDescent="0.3">
      <c r="B3213" s="2" t="s">
        <v>138</v>
      </c>
      <c r="C3213" s="4" t="s">
        <v>2372</v>
      </c>
    </row>
    <row r="3214" spans="2:3" x14ac:dyDescent="0.3">
      <c r="B3214" s="2" t="s">
        <v>139</v>
      </c>
      <c r="C3214" s="4" t="s">
        <v>1051</v>
      </c>
    </row>
    <row r="3215" spans="2:3" x14ac:dyDescent="0.3">
      <c r="B3215" s="2" t="s">
        <v>140</v>
      </c>
      <c r="C3215" s="4" t="s">
        <v>630</v>
      </c>
    </row>
    <row r="3216" spans="2:3" x14ac:dyDescent="0.3">
      <c r="B3216" s="7" t="s">
        <v>143</v>
      </c>
      <c r="C3216" s="9" t="s">
        <v>2373</v>
      </c>
    </row>
    <row r="3217" spans="2:3" x14ac:dyDescent="0.3">
      <c r="B3217" s="2" t="s">
        <v>144</v>
      </c>
      <c r="C3217" s="4" t="s">
        <v>2374</v>
      </c>
    </row>
    <row r="3218" spans="2:3" x14ac:dyDescent="0.3">
      <c r="B3218" s="2" t="s">
        <v>146</v>
      </c>
      <c r="C3218" s="4" t="s">
        <v>635</v>
      </c>
    </row>
    <row r="3219" spans="2:3" x14ac:dyDescent="0.3">
      <c r="B3219" s="7" t="s">
        <v>152</v>
      </c>
      <c r="C3219" s="9" t="s">
        <v>1050</v>
      </c>
    </row>
    <row r="3220" spans="2:3" x14ac:dyDescent="0.3">
      <c r="B3220" s="2" t="s">
        <v>158</v>
      </c>
      <c r="C3220" s="4" t="s">
        <v>457</v>
      </c>
    </row>
    <row r="3221" spans="2:3" x14ac:dyDescent="0.3">
      <c r="B3221" s="2" t="s">
        <v>160</v>
      </c>
      <c r="C3221" s="4" t="s">
        <v>1051</v>
      </c>
    </row>
    <row r="3222" spans="2:3" x14ac:dyDescent="0.3">
      <c r="B3222" s="7" t="s">
        <v>170</v>
      </c>
      <c r="C3222" s="9" t="s">
        <v>2375</v>
      </c>
    </row>
    <row r="3223" spans="2:3" x14ac:dyDescent="0.3">
      <c r="B3223" s="2" t="s">
        <v>171</v>
      </c>
      <c r="C3223" s="4" t="s">
        <v>2375</v>
      </c>
    </row>
    <row r="3224" spans="2:3" x14ac:dyDescent="0.3">
      <c r="B3224" s="7" t="s">
        <v>172</v>
      </c>
      <c r="C3224" s="9" t="s">
        <v>1787</v>
      </c>
    </row>
    <row r="3225" spans="2:3" x14ac:dyDescent="0.3">
      <c r="B3225" s="2" t="s">
        <v>173</v>
      </c>
      <c r="C3225" s="4" t="s">
        <v>1787</v>
      </c>
    </row>
    <row r="3226" spans="2:3" x14ac:dyDescent="0.3">
      <c r="B3226" s="7" t="s">
        <v>178</v>
      </c>
      <c r="C3226" s="9" t="s">
        <v>526</v>
      </c>
    </row>
    <row r="3227" spans="2:3" x14ac:dyDescent="0.3">
      <c r="B3227" s="2" t="s">
        <v>179</v>
      </c>
      <c r="C3227" s="4" t="s">
        <v>534</v>
      </c>
    </row>
    <row r="3228" spans="2:3" x14ac:dyDescent="0.3">
      <c r="B3228" s="2" t="s">
        <v>180</v>
      </c>
      <c r="C3228" s="4" t="s">
        <v>534</v>
      </c>
    </row>
    <row r="3229" spans="2:3" x14ac:dyDescent="0.3">
      <c r="B3229" s="2" t="s">
        <v>182</v>
      </c>
      <c r="C3229" s="4" t="s">
        <v>578</v>
      </c>
    </row>
    <row r="3230" spans="2:3" x14ac:dyDescent="0.3">
      <c r="B3230" s="2" t="s">
        <v>184</v>
      </c>
      <c r="C3230" s="4" t="s">
        <v>578</v>
      </c>
    </row>
    <row r="3231" spans="2:3" x14ac:dyDescent="0.3">
      <c r="B3231" s="6" t="s">
        <v>187</v>
      </c>
      <c r="C3231" s="8" t="s">
        <v>2376</v>
      </c>
    </row>
    <row r="3232" spans="2:3" x14ac:dyDescent="0.3">
      <c r="B3232" s="7" t="s">
        <v>188</v>
      </c>
      <c r="C3232" s="9" t="s">
        <v>2377</v>
      </c>
    </row>
    <row r="3233" spans="2:3" x14ac:dyDescent="0.3">
      <c r="B3233" s="2" t="s">
        <v>189</v>
      </c>
      <c r="C3233" s="4" t="s">
        <v>938</v>
      </c>
    </row>
    <row r="3234" spans="2:3" x14ac:dyDescent="0.3">
      <c r="B3234" s="2" t="s">
        <v>192</v>
      </c>
      <c r="C3234" s="4" t="s">
        <v>2378</v>
      </c>
    </row>
    <row r="3235" spans="2:3" x14ac:dyDescent="0.3">
      <c r="B3235" s="7" t="s">
        <v>197</v>
      </c>
      <c r="C3235" s="9" t="s">
        <v>1019</v>
      </c>
    </row>
    <row r="3236" spans="2:3" x14ac:dyDescent="0.3">
      <c r="B3236" s="2" t="s">
        <v>204</v>
      </c>
      <c r="C3236" s="4" t="s">
        <v>961</v>
      </c>
    </row>
    <row r="3237" spans="2:3" x14ac:dyDescent="0.3">
      <c r="B3237" s="2" t="s">
        <v>205</v>
      </c>
      <c r="C3237" s="4" t="s">
        <v>420</v>
      </c>
    </row>
    <row r="3238" spans="2:3" x14ac:dyDescent="0.3">
      <c r="B3238" s="7" t="s">
        <v>206</v>
      </c>
      <c r="C3238" s="9" t="s">
        <v>2379</v>
      </c>
    </row>
    <row r="3239" spans="2:3" x14ac:dyDescent="0.3">
      <c r="B3239" s="2" t="s">
        <v>207</v>
      </c>
      <c r="C3239" s="4" t="s">
        <v>2380</v>
      </c>
    </row>
    <row r="3240" spans="2:3" x14ac:dyDescent="0.3">
      <c r="B3240" s="2" t="s">
        <v>209</v>
      </c>
      <c r="C3240" s="4" t="s">
        <v>2381</v>
      </c>
    </row>
    <row r="3241" spans="2:3" x14ac:dyDescent="0.3">
      <c r="B3241" s="2" t="s">
        <v>210</v>
      </c>
      <c r="C3241" s="4" t="s">
        <v>2382</v>
      </c>
    </row>
    <row r="3242" spans="2:3" x14ac:dyDescent="0.3">
      <c r="B3242" s="2" t="s">
        <v>211</v>
      </c>
      <c r="C3242" s="4" t="s">
        <v>2383</v>
      </c>
    </row>
    <row r="3243" spans="2:3" x14ac:dyDescent="0.3">
      <c r="B3243" s="2" t="s">
        <v>212</v>
      </c>
      <c r="C3243" s="4" t="s">
        <v>2384</v>
      </c>
    </row>
    <row r="3244" spans="2:3" x14ac:dyDescent="0.3">
      <c r="B3244" s="2" t="s">
        <v>214</v>
      </c>
      <c r="C3244" s="4" t="s">
        <v>1577</v>
      </c>
    </row>
    <row r="3245" spans="2:3" x14ac:dyDescent="0.3">
      <c r="B3245" s="7" t="s">
        <v>216</v>
      </c>
      <c r="C3245" s="9" t="s">
        <v>2385</v>
      </c>
    </row>
    <row r="3246" spans="2:3" x14ac:dyDescent="0.3">
      <c r="B3246" s="2" t="s">
        <v>217</v>
      </c>
      <c r="C3246" s="4" t="s">
        <v>635</v>
      </c>
    </row>
    <row r="3247" spans="2:3" x14ac:dyDescent="0.3">
      <c r="B3247" s="2" t="s">
        <v>220</v>
      </c>
      <c r="C3247" s="4" t="s">
        <v>2386</v>
      </c>
    </row>
    <row r="3248" spans="2:3" x14ac:dyDescent="0.3">
      <c r="B3248" s="7" t="s">
        <v>224</v>
      </c>
      <c r="C3248" s="9" t="s">
        <v>2387</v>
      </c>
    </row>
    <row r="3249" spans="2:3" x14ac:dyDescent="0.3">
      <c r="B3249" s="2" t="s">
        <v>225</v>
      </c>
      <c r="C3249" s="4" t="s">
        <v>961</v>
      </c>
    </row>
    <row r="3250" spans="2:3" ht="26.4" x14ac:dyDescent="0.3">
      <c r="B3250" s="2" t="s">
        <v>226</v>
      </c>
      <c r="C3250" s="4" t="s">
        <v>1019</v>
      </c>
    </row>
    <row r="3251" spans="2:3" x14ac:dyDescent="0.3">
      <c r="B3251" s="2" t="s">
        <v>229</v>
      </c>
      <c r="C3251" s="4" t="s">
        <v>613</v>
      </c>
    </row>
    <row r="3252" spans="2:3" x14ac:dyDescent="0.3">
      <c r="B3252" s="2" t="s">
        <v>230</v>
      </c>
      <c r="C3252" s="4" t="s">
        <v>930</v>
      </c>
    </row>
    <row r="3253" spans="2:3" x14ac:dyDescent="0.3">
      <c r="B3253" s="2" t="s">
        <v>231</v>
      </c>
      <c r="C3253" s="4" t="s">
        <v>2388</v>
      </c>
    </row>
    <row r="3254" spans="2:3" x14ac:dyDescent="0.3">
      <c r="B3254" s="2" t="s">
        <v>232</v>
      </c>
      <c r="C3254" s="4" t="s">
        <v>2389</v>
      </c>
    </row>
    <row r="3255" spans="2:3" x14ac:dyDescent="0.3">
      <c r="B3255" s="7" t="s">
        <v>239</v>
      </c>
      <c r="C3255" s="9" t="s">
        <v>2390</v>
      </c>
    </row>
    <row r="3256" spans="2:3" x14ac:dyDescent="0.3">
      <c r="B3256" s="2" t="s">
        <v>240</v>
      </c>
      <c r="C3256" s="4" t="s">
        <v>982</v>
      </c>
    </row>
    <row r="3257" spans="2:3" x14ac:dyDescent="0.3">
      <c r="B3257" s="2" t="s">
        <v>242</v>
      </c>
      <c r="C3257" s="4" t="s">
        <v>2391</v>
      </c>
    </row>
    <row r="3258" spans="2:3" x14ac:dyDescent="0.3">
      <c r="B3258" s="7" t="s">
        <v>246</v>
      </c>
      <c r="C3258" s="9" t="s">
        <v>2392</v>
      </c>
    </row>
    <row r="3259" spans="2:3" x14ac:dyDescent="0.3">
      <c r="B3259" s="2" t="s">
        <v>247</v>
      </c>
      <c r="C3259" s="4" t="s">
        <v>2393</v>
      </c>
    </row>
    <row r="3260" spans="2:3" x14ac:dyDescent="0.3">
      <c r="B3260" s="2" t="s">
        <v>248</v>
      </c>
      <c r="C3260" s="4" t="s">
        <v>2394</v>
      </c>
    </row>
    <row r="3261" spans="2:3" x14ac:dyDescent="0.3">
      <c r="B3261" s="2" t="s">
        <v>249</v>
      </c>
      <c r="C3261" s="4" t="s">
        <v>2395</v>
      </c>
    </row>
    <row r="3262" spans="2:3" x14ac:dyDescent="0.3">
      <c r="B3262" s="7" t="s">
        <v>252</v>
      </c>
      <c r="C3262" s="9" t="s">
        <v>2396</v>
      </c>
    </row>
    <row r="3263" spans="2:3" x14ac:dyDescent="0.3">
      <c r="B3263" s="2" t="s">
        <v>258</v>
      </c>
      <c r="C3263" s="4" t="s">
        <v>2396</v>
      </c>
    </row>
    <row r="3264" spans="2:3" x14ac:dyDescent="0.3">
      <c r="B3264" s="6" t="s">
        <v>260</v>
      </c>
      <c r="C3264" s="8" t="s">
        <v>420</v>
      </c>
    </row>
    <row r="3265" spans="2:3" x14ac:dyDescent="0.3">
      <c r="B3265" s="7" t="s">
        <v>266</v>
      </c>
      <c r="C3265" s="9" t="s">
        <v>420</v>
      </c>
    </row>
    <row r="3266" spans="2:3" x14ac:dyDescent="0.3">
      <c r="B3266" s="2" t="s">
        <v>267</v>
      </c>
      <c r="C3266" s="4" t="s">
        <v>420</v>
      </c>
    </row>
    <row r="3267" spans="2:3" x14ac:dyDescent="0.3">
      <c r="B3267" s="3" t="s">
        <v>52</v>
      </c>
      <c r="C3267" s="5" t="s">
        <v>93</v>
      </c>
    </row>
    <row r="3268" spans="2:3" x14ac:dyDescent="0.3">
      <c r="B3268" s="2" t="s">
        <v>517</v>
      </c>
      <c r="C3268" s="4" t="s">
        <v>517</v>
      </c>
    </row>
    <row r="3269" spans="2:3" x14ac:dyDescent="0.3">
      <c r="B3269" s="2" t="s">
        <v>517</v>
      </c>
      <c r="C3269" s="4" t="s">
        <v>517</v>
      </c>
    </row>
    <row r="3270" spans="2:3" x14ac:dyDescent="0.3">
      <c r="B3270" s="2" t="s">
        <v>517</v>
      </c>
      <c r="C3270" s="4" t="s">
        <v>517</v>
      </c>
    </row>
    <row r="3271" spans="2:3" x14ac:dyDescent="0.3">
      <c r="B3271" s="3" t="s">
        <v>41</v>
      </c>
      <c r="C3271" s="5" t="s">
        <v>53</v>
      </c>
    </row>
    <row r="3272" spans="2:3" x14ac:dyDescent="0.3">
      <c r="B3272" s="6" t="s">
        <v>106</v>
      </c>
      <c r="C3272" s="8" t="s">
        <v>2397</v>
      </c>
    </row>
    <row r="3273" spans="2:3" x14ac:dyDescent="0.3">
      <c r="B3273" s="7" t="s">
        <v>107</v>
      </c>
      <c r="C3273" s="9" t="s">
        <v>2398</v>
      </c>
    </row>
    <row r="3274" spans="2:3" x14ac:dyDescent="0.3">
      <c r="B3274" s="2" t="s">
        <v>108</v>
      </c>
      <c r="C3274" s="4" t="s">
        <v>2398</v>
      </c>
    </row>
    <row r="3275" spans="2:3" x14ac:dyDescent="0.3">
      <c r="B3275" s="7" t="s">
        <v>109</v>
      </c>
      <c r="C3275" s="9" t="s">
        <v>2399</v>
      </c>
    </row>
    <row r="3276" spans="2:3" x14ac:dyDescent="0.3">
      <c r="B3276" s="2" t="s">
        <v>110</v>
      </c>
      <c r="C3276" s="4" t="s">
        <v>2400</v>
      </c>
    </row>
    <row r="3277" spans="2:3" x14ac:dyDescent="0.3">
      <c r="B3277" s="2" t="s">
        <v>111</v>
      </c>
      <c r="C3277" s="4" t="s">
        <v>2401</v>
      </c>
    </row>
    <row r="3278" spans="2:3" x14ac:dyDescent="0.3">
      <c r="B3278" s="7" t="s">
        <v>112</v>
      </c>
      <c r="C3278" s="9" t="s">
        <v>2402</v>
      </c>
    </row>
    <row r="3279" spans="2:3" x14ac:dyDescent="0.3">
      <c r="B3279" s="2" t="s">
        <v>113</v>
      </c>
      <c r="C3279" s="4" t="s">
        <v>2403</v>
      </c>
    </row>
    <row r="3280" spans="2:3" x14ac:dyDescent="0.3">
      <c r="B3280" s="2" t="s">
        <v>114</v>
      </c>
      <c r="C3280" s="4" t="s">
        <v>2404</v>
      </c>
    </row>
    <row r="3281" spans="2:3" x14ac:dyDescent="0.3">
      <c r="B3281" s="2" t="s">
        <v>115</v>
      </c>
      <c r="C3281" s="4" t="s">
        <v>2405</v>
      </c>
    </row>
    <row r="3282" spans="2:3" x14ac:dyDescent="0.3">
      <c r="B3282" s="2" t="s">
        <v>116</v>
      </c>
      <c r="C3282" s="4" t="s">
        <v>2406</v>
      </c>
    </row>
    <row r="3283" spans="2:3" x14ac:dyDescent="0.3">
      <c r="B3283" s="7" t="s">
        <v>117</v>
      </c>
      <c r="C3283" s="9" t="s">
        <v>2407</v>
      </c>
    </row>
    <row r="3284" spans="2:3" x14ac:dyDescent="0.3">
      <c r="B3284" s="2" t="s">
        <v>118</v>
      </c>
      <c r="C3284" s="4" t="s">
        <v>2408</v>
      </c>
    </row>
    <row r="3285" spans="2:3" x14ac:dyDescent="0.3">
      <c r="B3285" s="2" t="s">
        <v>120</v>
      </c>
      <c r="C3285" s="4" t="s">
        <v>2409</v>
      </c>
    </row>
    <row r="3286" spans="2:3" x14ac:dyDescent="0.3">
      <c r="B3286" s="2" t="s">
        <v>121</v>
      </c>
      <c r="C3286" s="4" t="s">
        <v>2410</v>
      </c>
    </row>
    <row r="3287" spans="2:3" x14ac:dyDescent="0.3">
      <c r="B3287" s="7" t="s">
        <v>122</v>
      </c>
      <c r="C3287" s="9" t="s">
        <v>2411</v>
      </c>
    </row>
    <row r="3288" spans="2:3" x14ac:dyDescent="0.3">
      <c r="B3288" s="2" t="s">
        <v>124</v>
      </c>
      <c r="C3288" s="4" t="s">
        <v>763</v>
      </c>
    </row>
    <row r="3289" spans="2:3" x14ac:dyDescent="0.3">
      <c r="B3289" s="2" t="s">
        <v>126</v>
      </c>
      <c r="C3289" s="4" t="s">
        <v>2412</v>
      </c>
    </row>
    <row r="3290" spans="2:3" x14ac:dyDescent="0.3">
      <c r="B3290" s="2" t="s">
        <v>128</v>
      </c>
      <c r="C3290" s="4" t="s">
        <v>2413</v>
      </c>
    </row>
    <row r="3291" spans="2:3" x14ac:dyDescent="0.3">
      <c r="B3291" s="7" t="s">
        <v>129</v>
      </c>
      <c r="C3291" s="9" t="s">
        <v>2414</v>
      </c>
    </row>
    <row r="3292" spans="2:3" x14ac:dyDescent="0.3">
      <c r="B3292" s="2" t="s">
        <v>130</v>
      </c>
      <c r="C3292" s="4" t="s">
        <v>2414</v>
      </c>
    </row>
    <row r="3293" spans="2:3" x14ac:dyDescent="0.3">
      <c r="B3293" s="7" t="s">
        <v>131</v>
      </c>
      <c r="C3293" s="9" t="s">
        <v>2415</v>
      </c>
    </row>
    <row r="3294" spans="2:3" x14ac:dyDescent="0.3">
      <c r="B3294" s="2" t="s">
        <v>132</v>
      </c>
      <c r="C3294" s="4" t="s">
        <v>2415</v>
      </c>
    </row>
    <row r="3295" spans="2:3" x14ac:dyDescent="0.3">
      <c r="B3295" s="6" t="s">
        <v>133</v>
      </c>
      <c r="C3295" s="8" t="s">
        <v>2416</v>
      </c>
    </row>
    <row r="3296" spans="2:3" x14ac:dyDescent="0.3">
      <c r="B3296" s="7" t="s">
        <v>134</v>
      </c>
      <c r="C3296" s="9" t="s">
        <v>2417</v>
      </c>
    </row>
    <row r="3297" spans="2:3" x14ac:dyDescent="0.3">
      <c r="B3297" s="2" t="s">
        <v>135</v>
      </c>
      <c r="C3297" s="4" t="s">
        <v>2418</v>
      </c>
    </row>
    <row r="3298" spans="2:3" x14ac:dyDescent="0.3">
      <c r="B3298" s="2" t="s">
        <v>136</v>
      </c>
      <c r="C3298" s="4" t="s">
        <v>2419</v>
      </c>
    </row>
    <row r="3299" spans="2:3" x14ac:dyDescent="0.3">
      <c r="B3299" s="2" t="s">
        <v>138</v>
      </c>
      <c r="C3299" s="4" t="s">
        <v>2420</v>
      </c>
    </row>
    <row r="3300" spans="2:3" x14ac:dyDescent="0.3">
      <c r="B3300" s="2" t="s">
        <v>140</v>
      </c>
      <c r="C3300" s="4" t="s">
        <v>2421</v>
      </c>
    </row>
    <row r="3301" spans="2:3" x14ac:dyDescent="0.3">
      <c r="B3301" s="7" t="s">
        <v>143</v>
      </c>
      <c r="C3301" s="9" t="s">
        <v>2422</v>
      </c>
    </row>
    <row r="3302" spans="2:3" x14ac:dyDescent="0.3">
      <c r="B3302" s="2" t="s">
        <v>144</v>
      </c>
      <c r="C3302" s="4" t="s">
        <v>2423</v>
      </c>
    </row>
    <row r="3303" spans="2:3" x14ac:dyDescent="0.3">
      <c r="B3303" s="2" t="s">
        <v>146</v>
      </c>
      <c r="C3303" s="4" t="s">
        <v>2424</v>
      </c>
    </row>
    <row r="3304" spans="2:3" x14ac:dyDescent="0.3">
      <c r="B3304" s="7" t="s">
        <v>152</v>
      </c>
      <c r="C3304" s="9" t="s">
        <v>2425</v>
      </c>
    </row>
    <row r="3305" spans="2:3" x14ac:dyDescent="0.3">
      <c r="B3305" s="2" t="s">
        <v>156</v>
      </c>
      <c r="C3305" s="4" t="s">
        <v>2426</v>
      </c>
    </row>
    <row r="3306" spans="2:3" x14ac:dyDescent="0.3">
      <c r="B3306" s="2" t="s">
        <v>158</v>
      </c>
      <c r="C3306" s="4" t="s">
        <v>2427</v>
      </c>
    </row>
    <row r="3307" spans="2:3" x14ac:dyDescent="0.3">
      <c r="B3307" s="2" t="s">
        <v>159</v>
      </c>
      <c r="C3307" s="4" t="s">
        <v>2428</v>
      </c>
    </row>
    <row r="3308" spans="2:3" x14ac:dyDescent="0.3">
      <c r="B3308" s="2" t="s">
        <v>160</v>
      </c>
      <c r="C3308" s="4" t="s">
        <v>2429</v>
      </c>
    </row>
    <row r="3309" spans="2:3" x14ac:dyDescent="0.3">
      <c r="B3309" s="2" t="s">
        <v>161</v>
      </c>
      <c r="C3309" s="4" t="s">
        <v>2430</v>
      </c>
    </row>
    <row r="3310" spans="2:3" x14ac:dyDescent="0.3">
      <c r="B3310" s="7" t="s">
        <v>162</v>
      </c>
      <c r="C3310" s="9" t="s">
        <v>2431</v>
      </c>
    </row>
    <row r="3311" spans="2:3" x14ac:dyDescent="0.3">
      <c r="B3311" s="2" t="s">
        <v>163</v>
      </c>
      <c r="C3311" s="4" t="s">
        <v>2432</v>
      </c>
    </row>
    <row r="3312" spans="2:3" x14ac:dyDescent="0.3">
      <c r="B3312" s="2" t="s">
        <v>164</v>
      </c>
      <c r="C3312" s="4" t="s">
        <v>2433</v>
      </c>
    </row>
    <row r="3313" spans="2:3" x14ac:dyDescent="0.3">
      <c r="B3313" s="2" t="s">
        <v>165</v>
      </c>
      <c r="C3313" s="4" t="s">
        <v>2434</v>
      </c>
    </row>
    <row r="3314" spans="2:3" x14ac:dyDescent="0.3">
      <c r="B3314" s="2" t="s">
        <v>166</v>
      </c>
      <c r="C3314" s="4" t="s">
        <v>2435</v>
      </c>
    </row>
    <row r="3315" spans="2:3" x14ac:dyDescent="0.3">
      <c r="B3315" s="2" t="s">
        <v>167</v>
      </c>
      <c r="C3315" s="4" t="s">
        <v>2436</v>
      </c>
    </row>
    <row r="3316" spans="2:3" x14ac:dyDescent="0.3">
      <c r="B3316" s="2" t="s">
        <v>169</v>
      </c>
      <c r="C3316" s="4" t="s">
        <v>2437</v>
      </c>
    </row>
    <row r="3317" spans="2:3" x14ac:dyDescent="0.3">
      <c r="B3317" s="7" t="s">
        <v>170</v>
      </c>
      <c r="C3317" s="9" t="s">
        <v>2438</v>
      </c>
    </row>
    <row r="3318" spans="2:3" x14ac:dyDescent="0.3">
      <c r="B3318" s="2" t="s">
        <v>171</v>
      </c>
      <c r="C3318" s="4" t="s">
        <v>2438</v>
      </c>
    </row>
    <row r="3319" spans="2:3" x14ac:dyDescent="0.3">
      <c r="B3319" s="7" t="s">
        <v>172</v>
      </c>
      <c r="C3319" s="9" t="s">
        <v>2439</v>
      </c>
    </row>
    <row r="3320" spans="2:3" x14ac:dyDescent="0.3">
      <c r="B3320" s="2" t="s">
        <v>173</v>
      </c>
      <c r="C3320" s="4" t="s">
        <v>2440</v>
      </c>
    </row>
    <row r="3321" spans="2:3" x14ac:dyDescent="0.3">
      <c r="B3321" s="2" t="s">
        <v>174</v>
      </c>
      <c r="C3321" s="4" t="s">
        <v>2441</v>
      </c>
    </row>
    <row r="3322" spans="2:3" x14ac:dyDescent="0.3">
      <c r="B3322" s="2" t="s">
        <v>176</v>
      </c>
      <c r="C3322" s="4" t="s">
        <v>2442</v>
      </c>
    </row>
    <row r="3323" spans="2:3" x14ac:dyDescent="0.3">
      <c r="B3323" s="2" t="s">
        <v>177</v>
      </c>
      <c r="C3323" s="4" t="s">
        <v>2443</v>
      </c>
    </row>
    <row r="3324" spans="2:3" x14ac:dyDescent="0.3">
      <c r="B3324" s="7" t="s">
        <v>178</v>
      </c>
      <c r="C3324" s="9" t="s">
        <v>2444</v>
      </c>
    </row>
    <row r="3325" spans="2:3" x14ac:dyDescent="0.3">
      <c r="B3325" s="2" t="s">
        <v>179</v>
      </c>
      <c r="C3325" s="4" t="s">
        <v>2445</v>
      </c>
    </row>
    <row r="3326" spans="2:3" x14ac:dyDescent="0.3">
      <c r="B3326" s="2" t="s">
        <v>180</v>
      </c>
      <c r="C3326" s="4" t="s">
        <v>2446</v>
      </c>
    </row>
    <row r="3327" spans="2:3" x14ac:dyDescent="0.3">
      <c r="B3327" s="2" t="s">
        <v>182</v>
      </c>
      <c r="C3327" s="4" t="s">
        <v>2447</v>
      </c>
    </row>
    <row r="3328" spans="2:3" x14ac:dyDescent="0.3">
      <c r="B3328" s="2" t="s">
        <v>183</v>
      </c>
      <c r="C3328" s="4" t="s">
        <v>2448</v>
      </c>
    </row>
    <row r="3329" spans="2:3" x14ac:dyDescent="0.3">
      <c r="B3329" s="2" t="s">
        <v>184</v>
      </c>
      <c r="C3329" s="4" t="s">
        <v>2449</v>
      </c>
    </row>
    <row r="3330" spans="2:3" x14ac:dyDescent="0.3">
      <c r="B3330" s="2" t="s">
        <v>185</v>
      </c>
      <c r="C3330" s="4" t="s">
        <v>2450</v>
      </c>
    </row>
    <row r="3331" spans="2:3" x14ac:dyDescent="0.3">
      <c r="B3331" s="2" t="s">
        <v>186</v>
      </c>
      <c r="C3331" s="4" t="s">
        <v>2451</v>
      </c>
    </row>
    <row r="3332" spans="2:3" x14ac:dyDescent="0.3">
      <c r="B3332" s="6" t="s">
        <v>187</v>
      </c>
      <c r="C3332" s="8" t="s">
        <v>2452</v>
      </c>
    </row>
    <row r="3333" spans="2:3" x14ac:dyDescent="0.3">
      <c r="B3333" s="7" t="s">
        <v>188</v>
      </c>
      <c r="C3333" s="9" t="s">
        <v>2453</v>
      </c>
    </row>
    <row r="3334" spans="2:3" x14ac:dyDescent="0.3">
      <c r="B3334" s="2" t="s">
        <v>189</v>
      </c>
      <c r="C3334" s="4" t="s">
        <v>2454</v>
      </c>
    </row>
    <row r="3335" spans="2:3" x14ac:dyDescent="0.3">
      <c r="B3335" s="2" t="s">
        <v>190</v>
      </c>
      <c r="C3335" s="4" t="s">
        <v>2455</v>
      </c>
    </row>
    <row r="3336" spans="2:3" x14ac:dyDescent="0.3">
      <c r="B3336" s="2" t="s">
        <v>191</v>
      </c>
      <c r="C3336" s="4" t="s">
        <v>2456</v>
      </c>
    </row>
    <row r="3337" spans="2:3" x14ac:dyDescent="0.3">
      <c r="B3337" s="2" t="s">
        <v>192</v>
      </c>
      <c r="C3337" s="4" t="s">
        <v>2457</v>
      </c>
    </row>
    <row r="3338" spans="2:3" x14ac:dyDescent="0.3">
      <c r="B3338" s="2" t="s">
        <v>193</v>
      </c>
      <c r="C3338" s="4" t="s">
        <v>2458</v>
      </c>
    </row>
    <row r="3339" spans="2:3" x14ac:dyDescent="0.3">
      <c r="B3339" s="2" t="s">
        <v>194</v>
      </c>
      <c r="C3339" s="4" t="s">
        <v>2459</v>
      </c>
    </row>
    <row r="3340" spans="2:3" x14ac:dyDescent="0.3">
      <c r="B3340" s="2" t="s">
        <v>195</v>
      </c>
      <c r="C3340" s="4" t="s">
        <v>2460</v>
      </c>
    </row>
    <row r="3341" spans="2:3" x14ac:dyDescent="0.3">
      <c r="B3341" s="2" t="s">
        <v>196</v>
      </c>
      <c r="C3341" s="4" t="s">
        <v>2461</v>
      </c>
    </row>
    <row r="3342" spans="2:3" x14ac:dyDescent="0.3">
      <c r="B3342" s="7" t="s">
        <v>197</v>
      </c>
      <c r="C3342" s="9" t="s">
        <v>2462</v>
      </c>
    </row>
    <row r="3343" spans="2:3" x14ac:dyDescent="0.3">
      <c r="B3343" s="2" t="s">
        <v>199</v>
      </c>
      <c r="C3343" s="4" t="s">
        <v>2463</v>
      </c>
    </row>
    <row r="3344" spans="2:3" x14ac:dyDescent="0.3">
      <c r="B3344" s="2" t="s">
        <v>200</v>
      </c>
      <c r="C3344" s="4" t="s">
        <v>2464</v>
      </c>
    </row>
    <row r="3345" spans="2:3" x14ac:dyDescent="0.3">
      <c r="B3345" s="2" t="s">
        <v>201</v>
      </c>
      <c r="C3345" s="4" t="s">
        <v>2465</v>
      </c>
    </row>
    <row r="3346" spans="2:3" x14ac:dyDescent="0.3">
      <c r="B3346" s="2" t="s">
        <v>202</v>
      </c>
      <c r="C3346" s="4" t="s">
        <v>2466</v>
      </c>
    </row>
    <row r="3347" spans="2:3" x14ac:dyDescent="0.3">
      <c r="B3347" s="2" t="s">
        <v>204</v>
      </c>
      <c r="C3347" s="4" t="s">
        <v>2467</v>
      </c>
    </row>
    <row r="3348" spans="2:3" x14ac:dyDescent="0.3">
      <c r="B3348" s="2" t="s">
        <v>205</v>
      </c>
      <c r="C3348" s="4" t="s">
        <v>2468</v>
      </c>
    </row>
    <row r="3349" spans="2:3" x14ac:dyDescent="0.3">
      <c r="B3349" s="7" t="s">
        <v>206</v>
      </c>
      <c r="C3349" s="9" t="s">
        <v>2469</v>
      </c>
    </row>
    <row r="3350" spans="2:3" x14ac:dyDescent="0.3">
      <c r="B3350" s="2" t="s">
        <v>207</v>
      </c>
      <c r="C3350" s="4" t="s">
        <v>2470</v>
      </c>
    </row>
    <row r="3351" spans="2:3" x14ac:dyDescent="0.3">
      <c r="B3351" s="2" t="s">
        <v>209</v>
      </c>
      <c r="C3351" s="4" t="s">
        <v>2471</v>
      </c>
    </row>
    <row r="3352" spans="2:3" x14ac:dyDescent="0.3">
      <c r="B3352" s="2" t="s">
        <v>210</v>
      </c>
      <c r="C3352" s="4" t="s">
        <v>2472</v>
      </c>
    </row>
    <row r="3353" spans="2:3" x14ac:dyDescent="0.3">
      <c r="B3353" s="2" t="s">
        <v>212</v>
      </c>
      <c r="C3353" s="4" t="s">
        <v>2473</v>
      </c>
    </row>
    <row r="3354" spans="2:3" x14ac:dyDescent="0.3">
      <c r="B3354" s="2" t="s">
        <v>214</v>
      </c>
      <c r="C3354" s="4" t="s">
        <v>2474</v>
      </c>
    </row>
    <row r="3355" spans="2:3" x14ac:dyDescent="0.3">
      <c r="B3355" s="2" t="s">
        <v>215</v>
      </c>
      <c r="C3355" s="4" t="s">
        <v>2475</v>
      </c>
    </row>
    <row r="3356" spans="2:3" x14ac:dyDescent="0.3">
      <c r="B3356" s="7" t="s">
        <v>216</v>
      </c>
      <c r="C3356" s="9" t="s">
        <v>2476</v>
      </c>
    </row>
    <row r="3357" spans="2:3" x14ac:dyDescent="0.3">
      <c r="B3357" s="2" t="s">
        <v>217</v>
      </c>
      <c r="C3357" s="4">
        <v>689</v>
      </c>
    </row>
    <row r="3358" spans="2:3" x14ac:dyDescent="0.3">
      <c r="B3358" s="2" t="s">
        <v>220</v>
      </c>
      <c r="C3358" s="4" t="s">
        <v>2477</v>
      </c>
    </row>
    <row r="3359" spans="2:3" x14ac:dyDescent="0.3">
      <c r="B3359" s="2" t="s">
        <v>222</v>
      </c>
      <c r="C3359" s="4" t="s">
        <v>2478</v>
      </c>
    </row>
    <row r="3360" spans="2:3" x14ac:dyDescent="0.3">
      <c r="B3360" s="2" t="s">
        <v>223</v>
      </c>
      <c r="C3360" s="4" t="s">
        <v>2479</v>
      </c>
    </row>
    <row r="3361" spans="2:3" x14ac:dyDescent="0.3">
      <c r="B3361" s="7" t="s">
        <v>224</v>
      </c>
      <c r="C3361" s="9" t="s">
        <v>2480</v>
      </c>
    </row>
    <row r="3362" spans="2:3" x14ac:dyDescent="0.3">
      <c r="B3362" s="2" t="s">
        <v>225</v>
      </c>
      <c r="C3362" s="4" t="s">
        <v>2481</v>
      </c>
    </row>
    <row r="3363" spans="2:3" ht="26.4" x14ac:dyDescent="0.3">
      <c r="B3363" s="2" t="s">
        <v>226</v>
      </c>
      <c r="C3363" s="4" t="s">
        <v>2482</v>
      </c>
    </row>
    <row r="3364" spans="2:3" x14ac:dyDescent="0.3">
      <c r="B3364" s="2" t="s">
        <v>228</v>
      </c>
      <c r="C3364" s="4" t="s">
        <v>2483</v>
      </c>
    </row>
    <row r="3365" spans="2:3" x14ac:dyDescent="0.3">
      <c r="B3365" s="2" t="s">
        <v>229</v>
      </c>
      <c r="C3365" s="4" t="s">
        <v>2484</v>
      </c>
    </row>
    <row r="3366" spans="2:3" x14ac:dyDescent="0.3">
      <c r="B3366" s="2" t="s">
        <v>230</v>
      </c>
      <c r="C3366" s="4" t="s">
        <v>2485</v>
      </c>
    </row>
    <row r="3367" spans="2:3" x14ac:dyDescent="0.3">
      <c r="B3367" s="2" t="s">
        <v>231</v>
      </c>
      <c r="C3367" s="4" t="s">
        <v>2486</v>
      </c>
    </row>
    <row r="3368" spans="2:3" x14ac:dyDescent="0.3">
      <c r="B3368" s="2" t="s">
        <v>232</v>
      </c>
      <c r="C3368" s="4" t="s">
        <v>2487</v>
      </c>
    </row>
    <row r="3369" spans="2:3" x14ac:dyDescent="0.3">
      <c r="B3369" s="7" t="s">
        <v>233</v>
      </c>
      <c r="C3369" s="9" t="s">
        <v>2488</v>
      </c>
    </row>
    <row r="3370" spans="2:3" ht="26.4" x14ac:dyDescent="0.3">
      <c r="B3370" s="2" t="s">
        <v>234</v>
      </c>
      <c r="C3370" s="4" t="s">
        <v>2488</v>
      </c>
    </row>
    <row r="3371" spans="2:3" x14ac:dyDescent="0.3">
      <c r="B3371" s="7" t="s">
        <v>239</v>
      </c>
      <c r="C3371" s="9" t="s">
        <v>2489</v>
      </c>
    </row>
    <row r="3372" spans="2:3" x14ac:dyDescent="0.3">
      <c r="B3372" s="2" t="s">
        <v>240</v>
      </c>
      <c r="C3372" s="4" t="s">
        <v>2490</v>
      </c>
    </row>
    <row r="3373" spans="2:3" x14ac:dyDescent="0.3">
      <c r="B3373" s="2" t="s">
        <v>241</v>
      </c>
      <c r="C3373" s="4" t="s">
        <v>2491</v>
      </c>
    </row>
    <row r="3374" spans="2:3" x14ac:dyDescent="0.3">
      <c r="B3374" s="2" t="s">
        <v>242</v>
      </c>
      <c r="C3374" s="4" t="s">
        <v>2492</v>
      </c>
    </row>
    <row r="3375" spans="2:3" x14ac:dyDescent="0.3">
      <c r="B3375" s="2" t="s">
        <v>245</v>
      </c>
      <c r="C3375" s="4" t="s">
        <v>2493</v>
      </c>
    </row>
    <row r="3376" spans="2:3" x14ac:dyDescent="0.3">
      <c r="B3376" s="7" t="s">
        <v>246</v>
      </c>
      <c r="C3376" s="9" t="s">
        <v>2494</v>
      </c>
    </row>
    <row r="3377" spans="2:3" x14ac:dyDescent="0.3">
      <c r="B3377" s="2" t="s">
        <v>249</v>
      </c>
      <c r="C3377" s="4" t="s">
        <v>2494</v>
      </c>
    </row>
    <row r="3378" spans="2:3" x14ac:dyDescent="0.3">
      <c r="B3378" s="7" t="s">
        <v>252</v>
      </c>
      <c r="C3378" s="9" t="s">
        <v>2495</v>
      </c>
    </row>
    <row r="3379" spans="2:3" x14ac:dyDescent="0.3">
      <c r="B3379" s="2" t="s">
        <v>254</v>
      </c>
      <c r="C3379" s="4" t="s">
        <v>2496</v>
      </c>
    </row>
    <row r="3380" spans="2:3" x14ac:dyDescent="0.3">
      <c r="B3380" s="2" t="s">
        <v>256</v>
      </c>
      <c r="C3380" s="4" t="s">
        <v>2497</v>
      </c>
    </row>
    <row r="3381" spans="2:3" x14ac:dyDescent="0.3">
      <c r="B3381" s="6" t="s">
        <v>260</v>
      </c>
      <c r="C3381" s="8" t="s">
        <v>470</v>
      </c>
    </row>
    <row r="3382" spans="2:3" x14ac:dyDescent="0.3">
      <c r="B3382" s="7" t="s">
        <v>261</v>
      </c>
      <c r="C3382" s="9" t="s">
        <v>470</v>
      </c>
    </row>
    <row r="3383" spans="2:3" x14ac:dyDescent="0.3">
      <c r="B3383" s="2" t="s">
        <v>264</v>
      </c>
      <c r="C3383" s="4" t="s">
        <v>470</v>
      </c>
    </row>
    <row r="3384" spans="2:3" x14ac:dyDescent="0.3">
      <c r="B3384" s="6" t="s">
        <v>276</v>
      </c>
      <c r="C3384" s="8" t="s">
        <v>2498</v>
      </c>
    </row>
    <row r="3385" spans="2:3" x14ac:dyDescent="0.3">
      <c r="B3385" s="7" t="s">
        <v>277</v>
      </c>
      <c r="C3385" s="9" t="s">
        <v>2499</v>
      </c>
    </row>
    <row r="3386" spans="2:3" x14ac:dyDescent="0.3">
      <c r="B3386" s="2" t="s">
        <v>278</v>
      </c>
      <c r="C3386" s="4" t="s">
        <v>2500</v>
      </c>
    </row>
    <row r="3387" spans="2:3" x14ac:dyDescent="0.3">
      <c r="B3387" s="2" t="s">
        <v>281</v>
      </c>
      <c r="C3387" s="4" t="s">
        <v>2501</v>
      </c>
    </row>
    <row r="3388" spans="2:3" x14ac:dyDescent="0.3">
      <c r="B3388" s="7" t="s">
        <v>283</v>
      </c>
      <c r="C3388" s="9" t="s">
        <v>2502</v>
      </c>
    </row>
    <row r="3389" spans="2:3" x14ac:dyDescent="0.3">
      <c r="B3389" s="2" t="s">
        <v>284</v>
      </c>
      <c r="C3389" s="4" t="s">
        <v>2503</v>
      </c>
    </row>
    <row r="3390" spans="2:3" x14ac:dyDescent="0.3">
      <c r="B3390" s="2" t="s">
        <v>287</v>
      </c>
      <c r="C3390" s="4" t="s">
        <v>2504</v>
      </c>
    </row>
    <row r="3391" spans="2:3" x14ac:dyDescent="0.3">
      <c r="B3391" s="7" t="s">
        <v>288</v>
      </c>
      <c r="C3391" s="9" t="s">
        <v>2505</v>
      </c>
    </row>
    <row r="3392" spans="2:3" x14ac:dyDescent="0.3">
      <c r="B3392" s="2" t="s">
        <v>289</v>
      </c>
      <c r="C3392" s="4" t="s">
        <v>2506</v>
      </c>
    </row>
    <row r="3393" spans="2:3" x14ac:dyDescent="0.3">
      <c r="B3393" s="2" t="s">
        <v>290</v>
      </c>
      <c r="C3393" s="4" t="s">
        <v>2507</v>
      </c>
    </row>
    <row r="3394" spans="2:3" x14ac:dyDescent="0.3">
      <c r="B3394" s="7" t="s">
        <v>294</v>
      </c>
      <c r="C3394" s="9" t="s">
        <v>2508</v>
      </c>
    </row>
    <row r="3395" spans="2:3" x14ac:dyDescent="0.3">
      <c r="B3395" s="2" t="s">
        <v>295</v>
      </c>
      <c r="C3395" s="4" t="s">
        <v>498</v>
      </c>
    </row>
    <row r="3396" spans="2:3" x14ac:dyDescent="0.3">
      <c r="B3396" s="2" t="s">
        <v>297</v>
      </c>
      <c r="C3396" s="4" t="s">
        <v>2509</v>
      </c>
    </row>
    <row r="3397" spans="2:3" x14ac:dyDescent="0.3">
      <c r="B3397" s="3" t="s">
        <v>52</v>
      </c>
      <c r="C3397" s="5" t="s">
        <v>94</v>
      </c>
    </row>
    <row r="3398" spans="2:3" x14ac:dyDescent="0.3">
      <c r="B3398" s="2" t="s">
        <v>517</v>
      </c>
      <c r="C3398" s="4" t="s">
        <v>517</v>
      </c>
    </row>
    <row r="3399" spans="2:3" x14ac:dyDescent="0.3">
      <c r="B3399" s="2" t="s">
        <v>517</v>
      </c>
      <c r="C3399" s="4" t="s">
        <v>517</v>
      </c>
    </row>
    <row r="3400" spans="2:3" x14ac:dyDescent="0.3">
      <c r="B3400" s="2" t="s">
        <v>517</v>
      </c>
      <c r="C3400" s="4" t="s">
        <v>517</v>
      </c>
    </row>
    <row r="3401" spans="2:3" x14ac:dyDescent="0.3">
      <c r="B3401" s="3" t="s">
        <v>42</v>
      </c>
      <c r="C3401" s="5" t="s">
        <v>53</v>
      </c>
    </row>
    <row r="3402" spans="2:3" x14ac:dyDescent="0.3">
      <c r="B3402" s="6" t="s">
        <v>106</v>
      </c>
      <c r="C3402" s="8" t="s">
        <v>2510</v>
      </c>
    </row>
    <row r="3403" spans="2:3" x14ac:dyDescent="0.3">
      <c r="B3403" s="7" t="s">
        <v>107</v>
      </c>
      <c r="C3403" s="9" t="s">
        <v>2511</v>
      </c>
    </row>
    <row r="3404" spans="2:3" x14ac:dyDescent="0.3">
      <c r="B3404" s="2" t="s">
        <v>108</v>
      </c>
      <c r="C3404" s="4" t="s">
        <v>2511</v>
      </c>
    </row>
    <row r="3405" spans="2:3" x14ac:dyDescent="0.3">
      <c r="B3405" s="7" t="s">
        <v>109</v>
      </c>
      <c r="C3405" s="9" t="s">
        <v>2512</v>
      </c>
    </row>
    <row r="3406" spans="2:3" x14ac:dyDescent="0.3">
      <c r="B3406" s="2" t="s">
        <v>110</v>
      </c>
      <c r="C3406" s="4" t="s">
        <v>2512</v>
      </c>
    </row>
    <row r="3407" spans="2:3" x14ac:dyDescent="0.3">
      <c r="B3407" s="7" t="s">
        <v>112</v>
      </c>
      <c r="C3407" s="9" t="s">
        <v>2513</v>
      </c>
    </row>
    <row r="3408" spans="2:3" x14ac:dyDescent="0.3">
      <c r="B3408" s="2" t="s">
        <v>113</v>
      </c>
      <c r="C3408" s="4" t="s">
        <v>2514</v>
      </c>
    </row>
    <row r="3409" spans="2:3" x14ac:dyDescent="0.3">
      <c r="B3409" s="2" t="s">
        <v>114</v>
      </c>
      <c r="C3409" s="4" t="s">
        <v>2515</v>
      </c>
    </row>
    <row r="3410" spans="2:3" x14ac:dyDescent="0.3">
      <c r="B3410" s="2" t="s">
        <v>116</v>
      </c>
      <c r="C3410" s="4" t="s">
        <v>2516</v>
      </c>
    </row>
    <row r="3411" spans="2:3" x14ac:dyDescent="0.3">
      <c r="B3411" s="7" t="s">
        <v>117</v>
      </c>
      <c r="C3411" s="9" t="s">
        <v>2517</v>
      </c>
    </row>
    <row r="3412" spans="2:3" x14ac:dyDescent="0.3">
      <c r="B3412" s="2" t="s">
        <v>118</v>
      </c>
      <c r="C3412" s="4" t="s">
        <v>2518</v>
      </c>
    </row>
    <row r="3413" spans="2:3" x14ac:dyDescent="0.3">
      <c r="B3413" s="2" t="s">
        <v>121</v>
      </c>
      <c r="C3413" s="4" t="s">
        <v>2519</v>
      </c>
    </row>
    <row r="3414" spans="2:3" x14ac:dyDescent="0.3">
      <c r="B3414" s="7" t="s">
        <v>122</v>
      </c>
      <c r="C3414" s="9" t="s">
        <v>2520</v>
      </c>
    </row>
    <row r="3415" spans="2:3" x14ac:dyDescent="0.3">
      <c r="B3415" s="2" t="s">
        <v>125</v>
      </c>
      <c r="C3415" s="4" t="s">
        <v>2521</v>
      </c>
    </row>
    <row r="3416" spans="2:3" x14ac:dyDescent="0.3">
      <c r="B3416" s="2" t="s">
        <v>126</v>
      </c>
      <c r="C3416" s="4" t="s">
        <v>2522</v>
      </c>
    </row>
    <row r="3417" spans="2:3" x14ac:dyDescent="0.3">
      <c r="B3417" s="7" t="s">
        <v>129</v>
      </c>
      <c r="C3417" s="9" t="s">
        <v>2523</v>
      </c>
    </row>
    <row r="3418" spans="2:3" x14ac:dyDescent="0.3">
      <c r="B3418" s="2" t="s">
        <v>130</v>
      </c>
      <c r="C3418" s="4" t="s">
        <v>2523</v>
      </c>
    </row>
    <row r="3419" spans="2:3" x14ac:dyDescent="0.3">
      <c r="B3419" s="7" t="s">
        <v>131</v>
      </c>
      <c r="C3419" s="9" t="s">
        <v>2524</v>
      </c>
    </row>
    <row r="3420" spans="2:3" x14ac:dyDescent="0.3">
      <c r="B3420" s="2" t="s">
        <v>132</v>
      </c>
      <c r="C3420" s="4" t="s">
        <v>2524</v>
      </c>
    </row>
    <row r="3421" spans="2:3" x14ac:dyDescent="0.3">
      <c r="B3421" s="6" t="s">
        <v>133</v>
      </c>
      <c r="C3421" s="8" t="s">
        <v>2525</v>
      </c>
    </row>
    <row r="3422" spans="2:3" x14ac:dyDescent="0.3">
      <c r="B3422" s="7" t="s">
        <v>134</v>
      </c>
      <c r="C3422" s="9" t="s">
        <v>2526</v>
      </c>
    </row>
    <row r="3423" spans="2:3" x14ac:dyDescent="0.3">
      <c r="B3423" s="2" t="s">
        <v>135</v>
      </c>
      <c r="C3423" s="4" t="s">
        <v>2527</v>
      </c>
    </row>
    <row r="3424" spans="2:3" x14ac:dyDescent="0.3">
      <c r="B3424" s="2" t="s">
        <v>136</v>
      </c>
      <c r="C3424" s="4" t="s">
        <v>2528</v>
      </c>
    </row>
    <row r="3425" spans="2:3" x14ac:dyDescent="0.3">
      <c r="B3425" s="2" t="s">
        <v>138</v>
      </c>
      <c r="C3425" s="4" t="s">
        <v>2529</v>
      </c>
    </row>
    <row r="3426" spans="2:3" x14ac:dyDescent="0.3">
      <c r="B3426" s="2" t="s">
        <v>139</v>
      </c>
      <c r="C3426" s="4" t="s">
        <v>2530</v>
      </c>
    </row>
    <row r="3427" spans="2:3" x14ac:dyDescent="0.3">
      <c r="B3427" s="2" t="s">
        <v>140</v>
      </c>
      <c r="C3427" s="4" t="s">
        <v>2531</v>
      </c>
    </row>
    <row r="3428" spans="2:3" x14ac:dyDescent="0.3">
      <c r="B3428" s="2" t="s">
        <v>141</v>
      </c>
      <c r="C3428" s="4" t="s">
        <v>2532</v>
      </c>
    </row>
    <row r="3429" spans="2:3" x14ac:dyDescent="0.3">
      <c r="B3429" s="2" t="s">
        <v>142</v>
      </c>
      <c r="C3429" s="4" t="s">
        <v>1096</v>
      </c>
    </row>
    <row r="3430" spans="2:3" x14ac:dyDescent="0.3">
      <c r="B3430" s="7" t="s">
        <v>143</v>
      </c>
      <c r="C3430" s="9" t="s">
        <v>2533</v>
      </c>
    </row>
    <row r="3431" spans="2:3" x14ac:dyDescent="0.3">
      <c r="B3431" s="2" t="s">
        <v>144</v>
      </c>
      <c r="C3431" s="4" t="s">
        <v>2534</v>
      </c>
    </row>
    <row r="3432" spans="2:3" x14ac:dyDescent="0.3">
      <c r="B3432" s="2" t="s">
        <v>146</v>
      </c>
      <c r="C3432" s="4" t="s">
        <v>983</v>
      </c>
    </row>
    <row r="3433" spans="2:3" x14ac:dyDescent="0.3">
      <c r="B3433" s="7" t="s">
        <v>147</v>
      </c>
      <c r="C3433" s="9" t="s">
        <v>2535</v>
      </c>
    </row>
    <row r="3434" spans="2:3" x14ac:dyDescent="0.3">
      <c r="B3434" s="2" t="s">
        <v>148</v>
      </c>
      <c r="C3434" s="4" t="s">
        <v>1754</v>
      </c>
    </row>
    <row r="3435" spans="2:3" x14ac:dyDescent="0.3">
      <c r="B3435" s="2" t="s">
        <v>150</v>
      </c>
      <c r="C3435" s="4" t="s">
        <v>358</v>
      </c>
    </row>
    <row r="3436" spans="2:3" x14ac:dyDescent="0.3">
      <c r="B3436" s="7" t="s">
        <v>152</v>
      </c>
      <c r="C3436" s="9" t="s">
        <v>2536</v>
      </c>
    </row>
    <row r="3437" spans="2:3" x14ac:dyDescent="0.3">
      <c r="B3437" s="2" t="s">
        <v>156</v>
      </c>
      <c r="C3437" s="4" t="s">
        <v>703</v>
      </c>
    </row>
    <row r="3438" spans="2:3" x14ac:dyDescent="0.3">
      <c r="B3438" s="2" t="s">
        <v>158</v>
      </c>
      <c r="C3438" s="4" t="s">
        <v>2537</v>
      </c>
    </row>
    <row r="3439" spans="2:3" x14ac:dyDescent="0.3">
      <c r="B3439" s="2" t="s">
        <v>159</v>
      </c>
      <c r="C3439" s="4" t="s">
        <v>2538</v>
      </c>
    </row>
    <row r="3440" spans="2:3" x14ac:dyDescent="0.3">
      <c r="B3440" s="2" t="s">
        <v>160</v>
      </c>
      <c r="C3440" s="4" t="s">
        <v>2539</v>
      </c>
    </row>
    <row r="3441" spans="2:3" x14ac:dyDescent="0.3">
      <c r="B3441" s="2" t="s">
        <v>161</v>
      </c>
      <c r="C3441" s="4" t="s">
        <v>630</v>
      </c>
    </row>
    <row r="3442" spans="2:3" x14ac:dyDescent="0.3">
      <c r="B3442" s="7" t="s">
        <v>162</v>
      </c>
      <c r="C3442" s="9" t="s">
        <v>2540</v>
      </c>
    </row>
    <row r="3443" spans="2:3" x14ac:dyDescent="0.3">
      <c r="B3443" s="2" t="s">
        <v>163</v>
      </c>
      <c r="C3443" s="4" t="s">
        <v>459</v>
      </c>
    </row>
    <row r="3444" spans="2:3" x14ac:dyDescent="0.3">
      <c r="B3444" s="2" t="s">
        <v>164</v>
      </c>
      <c r="C3444" s="4" t="s">
        <v>577</v>
      </c>
    </row>
    <row r="3445" spans="2:3" x14ac:dyDescent="0.3">
      <c r="B3445" s="2" t="s">
        <v>165</v>
      </c>
      <c r="C3445" s="4" t="s">
        <v>2541</v>
      </c>
    </row>
    <row r="3446" spans="2:3" x14ac:dyDescent="0.3">
      <c r="B3446" s="2" t="s">
        <v>166</v>
      </c>
      <c r="C3446" s="4" t="s">
        <v>2542</v>
      </c>
    </row>
    <row r="3447" spans="2:3" x14ac:dyDescent="0.3">
      <c r="B3447" s="7" t="s">
        <v>170</v>
      </c>
      <c r="C3447" s="9" t="s">
        <v>2543</v>
      </c>
    </row>
    <row r="3448" spans="2:3" x14ac:dyDescent="0.3">
      <c r="B3448" s="2" t="s">
        <v>171</v>
      </c>
      <c r="C3448" s="4" t="s">
        <v>2543</v>
      </c>
    </row>
    <row r="3449" spans="2:3" x14ac:dyDescent="0.3">
      <c r="B3449" s="7" t="s">
        <v>172</v>
      </c>
      <c r="C3449" s="9" t="s">
        <v>2544</v>
      </c>
    </row>
    <row r="3450" spans="2:3" x14ac:dyDescent="0.3">
      <c r="B3450" s="2" t="s">
        <v>173</v>
      </c>
      <c r="C3450" s="4" t="s">
        <v>2545</v>
      </c>
    </row>
    <row r="3451" spans="2:3" x14ac:dyDescent="0.3">
      <c r="B3451" s="2" t="s">
        <v>174</v>
      </c>
      <c r="C3451" s="4" t="s">
        <v>708</v>
      </c>
    </row>
    <row r="3452" spans="2:3" x14ac:dyDescent="0.3">
      <c r="B3452" s="2" t="s">
        <v>175</v>
      </c>
      <c r="C3452" s="4" t="s">
        <v>2546</v>
      </c>
    </row>
    <row r="3453" spans="2:3" x14ac:dyDescent="0.3">
      <c r="B3453" s="2" t="s">
        <v>176</v>
      </c>
      <c r="C3453" s="4" t="s">
        <v>2547</v>
      </c>
    </row>
    <row r="3454" spans="2:3" x14ac:dyDescent="0.3">
      <c r="B3454" s="2" t="s">
        <v>177</v>
      </c>
      <c r="C3454" s="4" t="s">
        <v>2548</v>
      </c>
    </row>
    <row r="3455" spans="2:3" x14ac:dyDescent="0.3">
      <c r="B3455" s="7" t="s">
        <v>178</v>
      </c>
      <c r="C3455" s="9" t="s">
        <v>2549</v>
      </c>
    </row>
    <row r="3456" spans="2:3" x14ac:dyDescent="0.3">
      <c r="B3456" s="2" t="s">
        <v>179</v>
      </c>
      <c r="C3456" s="4" t="s">
        <v>2550</v>
      </c>
    </row>
    <row r="3457" spans="2:3" x14ac:dyDescent="0.3">
      <c r="B3457" s="2" t="s">
        <v>180</v>
      </c>
      <c r="C3457" s="4" t="s">
        <v>2551</v>
      </c>
    </row>
    <row r="3458" spans="2:3" ht="26.4" x14ac:dyDescent="0.3">
      <c r="B3458" s="2" t="s">
        <v>181</v>
      </c>
      <c r="C3458" s="4" t="s">
        <v>2552</v>
      </c>
    </row>
    <row r="3459" spans="2:3" x14ac:dyDescent="0.3">
      <c r="B3459" s="2" t="s">
        <v>182</v>
      </c>
      <c r="C3459" s="4" t="s">
        <v>2553</v>
      </c>
    </row>
    <row r="3460" spans="2:3" x14ac:dyDescent="0.3">
      <c r="B3460" s="2" t="s">
        <v>183</v>
      </c>
      <c r="C3460" s="4" t="s">
        <v>1091</v>
      </c>
    </row>
    <row r="3461" spans="2:3" x14ac:dyDescent="0.3">
      <c r="B3461" s="2" t="s">
        <v>184</v>
      </c>
      <c r="C3461" s="4" t="s">
        <v>2554</v>
      </c>
    </row>
    <row r="3462" spans="2:3" x14ac:dyDescent="0.3">
      <c r="B3462" s="2" t="s">
        <v>185</v>
      </c>
      <c r="C3462" s="4" t="s">
        <v>530</v>
      </c>
    </row>
    <row r="3463" spans="2:3" x14ac:dyDescent="0.3">
      <c r="B3463" s="2" t="s">
        <v>186</v>
      </c>
      <c r="C3463" s="4" t="s">
        <v>2555</v>
      </c>
    </row>
    <row r="3464" spans="2:3" x14ac:dyDescent="0.3">
      <c r="B3464" s="6" t="s">
        <v>187</v>
      </c>
      <c r="C3464" s="8" t="s">
        <v>2556</v>
      </c>
    </row>
    <row r="3465" spans="2:3" x14ac:dyDescent="0.3">
      <c r="B3465" s="7" t="s">
        <v>188</v>
      </c>
      <c r="C3465" s="9" t="s">
        <v>2557</v>
      </c>
    </row>
    <row r="3466" spans="2:3" x14ac:dyDescent="0.3">
      <c r="B3466" s="2" t="s">
        <v>189</v>
      </c>
      <c r="C3466" s="4" t="s">
        <v>2165</v>
      </c>
    </row>
    <row r="3467" spans="2:3" x14ac:dyDescent="0.3">
      <c r="B3467" s="2" t="s">
        <v>190</v>
      </c>
      <c r="C3467" s="4" t="s">
        <v>1051</v>
      </c>
    </row>
    <row r="3468" spans="2:3" x14ac:dyDescent="0.3">
      <c r="B3468" s="2" t="s">
        <v>191</v>
      </c>
      <c r="C3468" s="4" t="s">
        <v>2558</v>
      </c>
    </row>
    <row r="3469" spans="2:3" x14ac:dyDescent="0.3">
      <c r="B3469" s="2" t="s">
        <v>192</v>
      </c>
      <c r="C3469" s="4" t="s">
        <v>2559</v>
      </c>
    </row>
    <row r="3470" spans="2:3" x14ac:dyDescent="0.3">
      <c r="B3470" s="2" t="s">
        <v>193</v>
      </c>
      <c r="C3470" s="4" t="s">
        <v>962</v>
      </c>
    </row>
    <row r="3471" spans="2:3" x14ac:dyDescent="0.3">
      <c r="B3471" s="2" t="s">
        <v>194</v>
      </c>
      <c r="C3471" s="4" t="s">
        <v>2560</v>
      </c>
    </row>
    <row r="3472" spans="2:3" x14ac:dyDescent="0.3">
      <c r="B3472" s="2" t="s">
        <v>195</v>
      </c>
      <c r="C3472" s="4" t="s">
        <v>2561</v>
      </c>
    </row>
    <row r="3473" spans="2:3" x14ac:dyDescent="0.3">
      <c r="B3473" s="2" t="s">
        <v>196</v>
      </c>
      <c r="C3473" s="4" t="s">
        <v>2562</v>
      </c>
    </row>
    <row r="3474" spans="2:3" x14ac:dyDescent="0.3">
      <c r="B3474" s="7" t="s">
        <v>197</v>
      </c>
      <c r="C3474" s="9" t="s">
        <v>2563</v>
      </c>
    </row>
    <row r="3475" spans="2:3" x14ac:dyDescent="0.3">
      <c r="B3475" s="2" t="s">
        <v>199</v>
      </c>
      <c r="C3475" s="4" t="s">
        <v>638</v>
      </c>
    </row>
    <row r="3476" spans="2:3" x14ac:dyDescent="0.3">
      <c r="B3476" s="2" t="s">
        <v>200</v>
      </c>
      <c r="C3476" s="4" t="s">
        <v>2564</v>
      </c>
    </row>
    <row r="3477" spans="2:3" x14ac:dyDescent="0.3">
      <c r="B3477" s="2" t="s">
        <v>202</v>
      </c>
      <c r="C3477" s="4" t="s">
        <v>2565</v>
      </c>
    </row>
    <row r="3478" spans="2:3" x14ac:dyDescent="0.3">
      <c r="B3478" s="2" t="s">
        <v>205</v>
      </c>
      <c r="C3478" s="4" t="s">
        <v>534</v>
      </c>
    </row>
    <row r="3479" spans="2:3" x14ac:dyDescent="0.3">
      <c r="B3479" s="7" t="s">
        <v>206</v>
      </c>
      <c r="C3479" s="9" t="s">
        <v>2566</v>
      </c>
    </row>
    <row r="3480" spans="2:3" x14ac:dyDescent="0.3">
      <c r="B3480" s="2" t="s">
        <v>207</v>
      </c>
      <c r="C3480" s="4" t="s">
        <v>2567</v>
      </c>
    </row>
    <row r="3481" spans="2:3" x14ac:dyDescent="0.3">
      <c r="B3481" s="2" t="s">
        <v>209</v>
      </c>
      <c r="C3481" s="4" t="s">
        <v>2568</v>
      </c>
    </row>
    <row r="3482" spans="2:3" x14ac:dyDescent="0.3">
      <c r="B3482" s="2" t="s">
        <v>210</v>
      </c>
      <c r="C3482" s="4" t="s">
        <v>2569</v>
      </c>
    </row>
    <row r="3483" spans="2:3" x14ac:dyDescent="0.3">
      <c r="B3483" s="2" t="s">
        <v>212</v>
      </c>
      <c r="C3483" s="4" t="s">
        <v>2570</v>
      </c>
    </row>
    <row r="3484" spans="2:3" x14ac:dyDescent="0.3">
      <c r="B3484" s="2" t="s">
        <v>214</v>
      </c>
      <c r="C3484" s="4" t="s">
        <v>2571</v>
      </c>
    </row>
    <row r="3485" spans="2:3" x14ac:dyDescent="0.3">
      <c r="B3485" s="2" t="s">
        <v>215</v>
      </c>
      <c r="C3485" s="4" t="s">
        <v>357</v>
      </c>
    </row>
    <row r="3486" spans="2:3" x14ac:dyDescent="0.3">
      <c r="B3486" s="7" t="s">
        <v>216</v>
      </c>
      <c r="C3486" s="9" t="s">
        <v>2572</v>
      </c>
    </row>
    <row r="3487" spans="2:3" x14ac:dyDescent="0.3">
      <c r="B3487" s="2" t="s">
        <v>220</v>
      </c>
      <c r="C3487" s="4" t="s">
        <v>2573</v>
      </c>
    </row>
    <row r="3488" spans="2:3" x14ac:dyDescent="0.3">
      <c r="B3488" s="2" t="s">
        <v>222</v>
      </c>
      <c r="C3488" s="4" t="s">
        <v>2574</v>
      </c>
    </row>
    <row r="3489" spans="2:3" x14ac:dyDescent="0.3">
      <c r="B3489" s="7" t="s">
        <v>224</v>
      </c>
      <c r="C3489" s="9" t="s">
        <v>2575</v>
      </c>
    </row>
    <row r="3490" spans="2:3" x14ac:dyDescent="0.3">
      <c r="B3490" s="2" t="s">
        <v>225</v>
      </c>
      <c r="C3490" s="4" t="s">
        <v>2576</v>
      </c>
    </row>
    <row r="3491" spans="2:3" ht="26.4" x14ac:dyDescent="0.3">
      <c r="B3491" s="2" t="s">
        <v>226</v>
      </c>
      <c r="C3491" s="4" t="s">
        <v>2577</v>
      </c>
    </row>
    <row r="3492" spans="2:3" x14ac:dyDescent="0.3">
      <c r="B3492" s="2" t="s">
        <v>228</v>
      </c>
      <c r="C3492" s="4" t="s">
        <v>2578</v>
      </c>
    </row>
    <row r="3493" spans="2:3" x14ac:dyDescent="0.3">
      <c r="B3493" s="2" t="s">
        <v>229</v>
      </c>
      <c r="C3493" s="4" t="s">
        <v>2579</v>
      </c>
    </row>
    <row r="3494" spans="2:3" x14ac:dyDescent="0.3">
      <c r="B3494" s="2" t="s">
        <v>230</v>
      </c>
      <c r="C3494" s="4" t="s">
        <v>2580</v>
      </c>
    </row>
    <row r="3495" spans="2:3" x14ac:dyDescent="0.3">
      <c r="B3495" s="2" t="s">
        <v>231</v>
      </c>
      <c r="C3495" s="4" t="s">
        <v>2581</v>
      </c>
    </row>
    <row r="3496" spans="2:3" x14ac:dyDescent="0.3">
      <c r="B3496" s="2" t="s">
        <v>232</v>
      </c>
      <c r="C3496" s="4" t="s">
        <v>2582</v>
      </c>
    </row>
    <row r="3497" spans="2:3" x14ac:dyDescent="0.3">
      <c r="B3497" s="7" t="s">
        <v>239</v>
      </c>
      <c r="C3497" s="9" t="s">
        <v>2583</v>
      </c>
    </row>
    <row r="3498" spans="2:3" x14ac:dyDescent="0.3">
      <c r="B3498" s="2" t="s">
        <v>240</v>
      </c>
      <c r="C3498" s="4" t="s">
        <v>2584</v>
      </c>
    </row>
    <row r="3499" spans="2:3" x14ac:dyDescent="0.3">
      <c r="B3499" s="2" t="s">
        <v>242</v>
      </c>
      <c r="C3499" s="4" t="s">
        <v>2585</v>
      </c>
    </row>
    <row r="3500" spans="2:3" x14ac:dyDescent="0.3">
      <c r="B3500" s="7" t="s">
        <v>246</v>
      </c>
      <c r="C3500" s="9" t="s">
        <v>2586</v>
      </c>
    </row>
    <row r="3501" spans="2:3" x14ac:dyDescent="0.3">
      <c r="B3501" s="2" t="s">
        <v>248</v>
      </c>
      <c r="C3501" s="4" t="s">
        <v>2586</v>
      </c>
    </row>
    <row r="3502" spans="2:3" x14ac:dyDescent="0.3">
      <c r="B3502" s="7" t="s">
        <v>252</v>
      </c>
      <c r="C3502" s="9" t="s">
        <v>2587</v>
      </c>
    </row>
    <row r="3503" spans="2:3" x14ac:dyDescent="0.3">
      <c r="B3503" s="2" t="s">
        <v>254</v>
      </c>
      <c r="C3503" s="4" t="s">
        <v>957</v>
      </c>
    </row>
    <row r="3504" spans="2:3" x14ac:dyDescent="0.3">
      <c r="B3504" s="2" t="s">
        <v>256</v>
      </c>
      <c r="C3504" s="4">
        <v>500</v>
      </c>
    </row>
    <row r="3505" spans="2:3" x14ac:dyDescent="0.3">
      <c r="B3505" s="2" t="s">
        <v>258</v>
      </c>
      <c r="C3505" s="4" t="s">
        <v>2588</v>
      </c>
    </row>
    <row r="3506" spans="2:3" x14ac:dyDescent="0.3">
      <c r="B3506" s="2" t="s">
        <v>259</v>
      </c>
      <c r="C3506" s="4" t="s">
        <v>531</v>
      </c>
    </row>
    <row r="3507" spans="2:3" x14ac:dyDescent="0.3">
      <c r="B3507" s="6" t="s">
        <v>260</v>
      </c>
      <c r="C3507" s="8" t="s">
        <v>2589</v>
      </c>
    </row>
    <row r="3508" spans="2:3" x14ac:dyDescent="0.3">
      <c r="B3508" s="7" t="s">
        <v>266</v>
      </c>
      <c r="C3508" s="9" t="s">
        <v>2590</v>
      </c>
    </row>
    <row r="3509" spans="2:3" x14ac:dyDescent="0.3">
      <c r="B3509" s="2" t="s">
        <v>267</v>
      </c>
      <c r="C3509" s="4" t="s">
        <v>2590</v>
      </c>
    </row>
    <row r="3510" spans="2:3" x14ac:dyDescent="0.3">
      <c r="B3510" s="7" t="s">
        <v>272</v>
      </c>
      <c r="C3510" s="9" t="s">
        <v>2591</v>
      </c>
    </row>
    <row r="3511" spans="2:3" x14ac:dyDescent="0.3">
      <c r="B3511" s="2" t="s">
        <v>273</v>
      </c>
      <c r="C3511" s="4" t="s">
        <v>2591</v>
      </c>
    </row>
    <row r="3512" spans="2:3" x14ac:dyDescent="0.3">
      <c r="B3512" s="7" t="s">
        <v>274</v>
      </c>
      <c r="C3512" s="9" t="s">
        <v>478</v>
      </c>
    </row>
    <row r="3513" spans="2:3" x14ac:dyDescent="0.3">
      <c r="B3513" s="2" t="s">
        <v>275</v>
      </c>
      <c r="C3513" s="4" t="s">
        <v>478</v>
      </c>
    </row>
    <row r="3514" spans="2:3" x14ac:dyDescent="0.3">
      <c r="B3514" s="6" t="s">
        <v>276</v>
      </c>
      <c r="C3514" s="8" t="s">
        <v>2592</v>
      </c>
    </row>
    <row r="3515" spans="2:3" x14ac:dyDescent="0.3">
      <c r="B3515" s="7" t="s">
        <v>277</v>
      </c>
      <c r="C3515" s="9" t="s">
        <v>2593</v>
      </c>
    </row>
    <row r="3516" spans="2:3" x14ac:dyDescent="0.3">
      <c r="B3516" s="2" t="s">
        <v>278</v>
      </c>
      <c r="C3516" s="4" t="s">
        <v>2594</v>
      </c>
    </row>
    <row r="3517" spans="2:3" x14ac:dyDescent="0.3">
      <c r="B3517" s="2" t="s">
        <v>281</v>
      </c>
      <c r="C3517" s="4" t="s">
        <v>2595</v>
      </c>
    </row>
    <row r="3518" spans="2:3" x14ac:dyDescent="0.3">
      <c r="B3518" s="2" t="s">
        <v>282</v>
      </c>
      <c r="C3518" s="4" t="s">
        <v>2596</v>
      </c>
    </row>
    <row r="3519" spans="2:3" x14ac:dyDescent="0.3">
      <c r="B3519" s="7" t="s">
        <v>283</v>
      </c>
      <c r="C3519" s="9" t="s">
        <v>2597</v>
      </c>
    </row>
    <row r="3520" spans="2:3" x14ac:dyDescent="0.3">
      <c r="B3520" s="2" t="s">
        <v>284</v>
      </c>
      <c r="C3520" s="4" t="s">
        <v>2598</v>
      </c>
    </row>
    <row r="3521" spans="2:3" x14ac:dyDescent="0.3">
      <c r="B3521" s="2" t="s">
        <v>285</v>
      </c>
      <c r="C3521" s="4" t="s">
        <v>577</v>
      </c>
    </row>
    <row r="3522" spans="2:3" x14ac:dyDescent="0.3">
      <c r="B3522" s="2" t="s">
        <v>287</v>
      </c>
      <c r="C3522" s="4" t="s">
        <v>2599</v>
      </c>
    </row>
    <row r="3523" spans="2:3" x14ac:dyDescent="0.3">
      <c r="B3523" s="7" t="s">
        <v>288</v>
      </c>
      <c r="C3523" s="9" t="s">
        <v>2600</v>
      </c>
    </row>
    <row r="3524" spans="2:3" x14ac:dyDescent="0.3">
      <c r="B3524" s="2" t="s">
        <v>289</v>
      </c>
      <c r="C3524" s="4" t="s">
        <v>2601</v>
      </c>
    </row>
    <row r="3525" spans="2:3" x14ac:dyDescent="0.3">
      <c r="B3525" s="2" t="s">
        <v>290</v>
      </c>
      <c r="C3525" s="4" t="s">
        <v>2602</v>
      </c>
    </row>
    <row r="3526" spans="2:3" x14ac:dyDescent="0.3">
      <c r="B3526" s="7" t="s">
        <v>291</v>
      </c>
      <c r="C3526" s="9" t="s">
        <v>2603</v>
      </c>
    </row>
    <row r="3527" spans="2:3" x14ac:dyDescent="0.3">
      <c r="B3527" s="2" t="s">
        <v>292</v>
      </c>
      <c r="C3527" s="4" t="s">
        <v>2603</v>
      </c>
    </row>
    <row r="3528" spans="2:3" x14ac:dyDescent="0.3">
      <c r="B3528" s="7" t="s">
        <v>294</v>
      </c>
      <c r="C3528" s="9" t="s">
        <v>2604</v>
      </c>
    </row>
    <row r="3529" spans="2:3" x14ac:dyDescent="0.3">
      <c r="B3529" s="2" t="s">
        <v>296</v>
      </c>
      <c r="C3529" s="4" t="s">
        <v>2605</v>
      </c>
    </row>
    <row r="3530" spans="2:3" x14ac:dyDescent="0.3">
      <c r="B3530" s="2" t="s">
        <v>297</v>
      </c>
      <c r="C3530" s="4" t="s">
        <v>2606</v>
      </c>
    </row>
    <row r="3531" spans="2:3" x14ac:dyDescent="0.3">
      <c r="B3531" s="3" t="s">
        <v>52</v>
      </c>
      <c r="C3531" s="5" t="s">
        <v>95</v>
      </c>
    </row>
    <row r="3532" spans="2:3" x14ac:dyDescent="0.3">
      <c r="B3532" s="2" t="s">
        <v>517</v>
      </c>
      <c r="C3532" s="4" t="s">
        <v>517</v>
      </c>
    </row>
    <row r="3533" spans="2:3" x14ac:dyDescent="0.3">
      <c r="B3533" s="2" t="s">
        <v>517</v>
      </c>
      <c r="C3533" s="4" t="s">
        <v>517</v>
      </c>
    </row>
    <row r="3534" spans="2:3" x14ac:dyDescent="0.3">
      <c r="B3534" s="2" t="s">
        <v>517</v>
      </c>
      <c r="C3534" s="4" t="s">
        <v>517</v>
      </c>
    </row>
    <row r="3535" spans="2:3" x14ac:dyDescent="0.3">
      <c r="B3535" s="3" t="s">
        <v>43</v>
      </c>
      <c r="C3535" s="5" t="s">
        <v>53</v>
      </c>
    </row>
    <row r="3536" spans="2:3" x14ac:dyDescent="0.3">
      <c r="B3536" s="6" t="s">
        <v>106</v>
      </c>
      <c r="C3536" s="8" t="s">
        <v>2607</v>
      </c>
    </row>
    <row r="3537" spans="2:3" x14ac:dyDescent="0.3">
      <c r="B3537" s="7" t="s">
        <v>107</v>
      </c>
      <c r="C3537" s="9" t="s">
        <v>2608</v>
      </c>
    </row>
    <row r="3538" spans="2:3" x14ac:dyDescent="0.3">
      <c r="B3538" s="2" t="s">
        <v>108</v>
      </c>
      <c r="C3538" s="4" t="s">
        <v>2608</v>
      </c>
    </row>
    <row r="3539" spans="2:3" x14ac:dyDescent="0.3">
      <c r="B3539" s="7" t="s">
        <v>109</v>
      </c>
      <c r="C3539" s="9" t="s">
        <v>2609</v>
      </c>
    </row>
    <row r="3540" spans="2:3" x14ac:dyDescent="0.3">
      <c r="B3540" s="2" t="s">
        <v>111</v>
      </c>
      <c r="C3540" s="4" t="s">
        <v>2609</v>
      </c>
    </row>
    <row r="3541" spans="2:3" x14ac:dyDescent="0.3">
      <c r="B3541" s="7" t="s">
        <v>112</v>
      </c>
      <c r="C3541" s="9" t="s">
        <v>2610</v>
      </c>
    </row>
    <row r="3542" spans="2:3" x14ac:dyDescent="0.3">
      <c r="B3542" s="2" t="s">
        <v>113</v>
      </c>
      <c r="C3542" s="4" t="s">
        <v>2611</v>
      </c>
    </row>
    <row r="3543" spans="2:3" x14ac:dyDescent="0.3">
      <c r="B3543" s="2" t="s">
        <v>114</v>
      </c>
      <c r="C3543" s="4" t="s">
        <v>2612</v>
      </c>
    </row>
    <row r="3544" spans="2:3" x14ac:dyDescent="0.3">
      <c r="B3544" s="2" t="s">
        <v>116</v>
      </c>
      <c r="C3544" s="4" t="s">
        <v>2613</v>
      </c>
    </row>
    <row r="3545" spans="2:3" x14ac:dyDescent="0.3">
      <c r="B3545" s="7" t="s">
        <v>117</v>
      </c>
      <c r="C3545" s="9" t="s">
        <v>2614</v>
      </c>
    </row>
    <row r="3546" spans="2:3" x14ac:dyDescent="0.3">
      <c r="B3546" s="2" t="s">
        <v>118</v>
      </c>
      <c r="C3546" s="4" t="s">
        <v>2615</v>
      </c>
    </row>
    <row r="3547" spans="2:3" x14ac:dyDescent="0.3">
      <c r="B3547" s="2" t="s">
        <v>121</v>
      </c>
      <c r="C3547" s="4" t="s">
        <v>2616</v>
      </c>
    </row>
    <row r="3548" spans="2:3" x14ac:dyDescent="0.3">
      <c r="B3548" s="7" t="s">
        <v>122</v>
      </c>
      <c r="C3548" s="9" t="s">
        <v>2617</v>
      </c>
    </row>
    <row r="3549" spans="2:3" x14ac:dyDescent="0.3">
      <c r="B3549" s="2" t="s">
        <v>126</v>
      </c>
      <c r="C3549" s="4" t="s">
        <v>2617</v>
      </c>
    </row>
    <row r="3550" spans="2:3" x14ac:dyDescent="0.3">
      <c r="B3550" s="7" t="s">
        <v>129</v>
      </c>
      <c r="C3550" s="9" t="s">
        <v>2618</v>
      </c>
    </row>
    <row r="3551" spans="2:3" x14ac:dyDescent="0.3">
      <c r="B3551" s="2" t="s">
        <v>130</v>
      </c>
      <c r="C3551" s="4" t="s">
        <v>2618</v>
      </c>
    </row>
    <row r="3552" spans="2:3" x14ac:dyDescent="0.3">
      <c r="B3552" s="7" t="s">
        <v>131</v>
      </c>
      <c r="C3552" s="9" t="s">
        <v>2619</v>
      </c>
    </row>
    <row r="3553" spans="2:3" x14ac:dyDescent="0.3">
      <c r="B3553" s="2" t="s">
        <v>132</v>
      </c>
      <c r="C3553" s="4" t="s">
        <v>2619</v>
      </c>
    </row>
    <row r="3554" spans="2:3" x14ac:dyDescent="0.3">
      <c r="B3554" s="6" t="s">
        <v>133</v>
      </c>
      <c r="C3554" s="8" t="s">
        <v>2620</v>
      </c>
    </row>
    <row r="3555" spans="2:3" x14ac:dyDescent="0.3">
      <c r="B3555" s="7" t="s">
        <v>134</v>
      </c>
      <c r="C3555" s="9" t="s">
        <v>2621</v>
      </c>
    </row>
    <row r="3556" spans="2:3" x14ac:dyDescent="0.3">
      <c r="B3556" s="2" t="s">
        <v>135</v>
      </c>
      <c r="C3556" s="4" t="s">
        <v>2622</v>
      </c>
    </row>
    <row r="3557" spans="2:3" x14ac:dyDescent="0.3">
      <c r="B3557" s="2" t="s">
        <v>136</v>
      </c>
      <c r="C3557" s="4" t="s">
        <v>2623</v>
      </c>
    </row>
    <row r="3558" spans="2:3" x14ac:dyDescent="0.3">
      <c r="B3558" s="2" t="s">
        <v>138</v>
      </c>
      <c r="C3558" s="4" t="s">
        <v>1042</v>
      </c>
    </row>
    <row r="3559" spans="2:3" x14ac:dyDescent="0.3">
      <c r="B3559" s="2" t="s">
        <v>139</v>
      </c>
      <c r="C3559" s="4" t="s">
        <v>2419</v>
      </c>
    </row>
    <row r="3560" spans="2:3" x14ac:dyDescent="0.3">
      <c r="B3560" s="2" t="s">
        <v>140</v>
      </c>
      <c r="C3560" s="4" t="s">
        <v>1096</v>
      </c>
    </row>
    <row r="3561" spans="2:3" x14ac:dyDescent="0.3">
      <c r="B3561" s="2" t="s">
        <v>141</v>
      </c>
      <c r="C3561" s="4" t="s">
        <v>2624</v>
      </c>
    </row>
    <row r="3562" spans="2:3" x14ac:dyDescent="0.3">
      <c r="B3562" s="7" t="s">
        <v>143</v>
      </c>
      <c r="C3562" s="9" t="s">
        <v>2625</v>
      </c>
    </row>
    <row r="3563" spans="2:3" x14ac:dyDescent="0.3">
      <c r="B3563" s="2" t="s">
        <v>144</v>
      </c>
      <c r="C3563" s="4" t="s">
        <v>2626</v>
      </c>
    </row>
    <row r="3564" spans="2:3" x14ac:dyDescent="0.3">
      <c r="B3564" s="2" t="s">
        <v>146</v>
      </c>
      <c r="C3564" s="4" t="s">
        <v>2627</v>
      </c>
    </row>
    <row r="3565" spans="2:3" x14ac:dyDescent="0.3">
      <c r="B3565" s="7" t="s">
        <v>152</v>
      </c>
      <c r="C3565" s="9" t="s">
        <v>2628</v>
      </c>
    </row>
    <row r="3566" spans="2:3" x14ac:dyDescent="0.3">
      <c r="B3566" s="2" t="s">
        <v>153</v>
      </c>
      <c r="C3566" s="4" t="s">
        <v>962</v>
      </c>
    </row>
    <row r="3567" spans="2:3" x14ac:dyDescent="0.3">
      <c r="B3567" s="2" t="s">
        <v>154</v>
      </c>
      <c r="C3567" s="4" t="s">
        <v>662</v>
      </c>
    </row>
    <row r="3568" spans="2:3" x14ac:dyDescent="0.3">
      <c r="B3568" s="2" t="s">
        <v>155</v>
      </c>
      <c r="C3568" s="4" t="s">
        <v>662</v>
      </c>
    </row>
    <row r="3569" spans="2:3" x14ac:dyDescent="0.3">
      <c r="B3569" s="2" t="s">
        <v>156</v>
      </c>
      <c r="C3569" s="4" t="s">
        <v>547</v>
      </c>
    </row>
    <row r="3570" spans="2:3" x14ac:dyDescent="0.3">
      <c r="B3570" s="2" t="s">
        <v>157</v>
      </c>
      <c r="C3570" s="4" t="s">
        <v>667</v>
      </c>
    </row>
    <row r="3571" spans="2:3" x14ac:dyDescent="0.3">
      <c r="B3571" s="2" t="s">
        <v>158</v>
      </c>
      <c r="C3571" s="4" t="s">
        <v>2629</v>
      </c>
    </row>
    <row r="3572" spans="2:3" x14ac:dyDescent="0.3">
      <c r="B3572" s="2" t="s">
        <v>159</v>
      </c>
      <c r="C3572" s="4" t="s">
        <v>667</v>
      </c>
    </row>
    <row r="3573" spans="2:3" x14ac:dyDescent="0.3">
      <c r="B3573" s="2" t="s">
        <v>160</v>
      </c>
      <c r="C3573" s="4" t="s">
        <v>2630</v>
      </c>
    </row>
    <row r="3574" spans="2:3" x14ac:dyDescent="0.3">
      <c r="B3574" s="2" t="s">
        <v>161</v>
      </c>
      <c r="C3574" s="4" t="s">
        <v>1453</v>
      </c>
    </row>
    <row r="3575" spans="2:3" x14ac:dyDescent="0.3">
      <c r="B3575" s="7" t="s">
        <v>162</v>
      </c>
      <c r="C3575" s="9" t="s">
        <v>2631</v>
      </c>
    </row>
    <row r="3576" spans="2:3" x14ac:dyDescent="0.3">
      <c r="B3576" s="2" t="s">
        <v>163</v>
      </c>
      <c r="C3576" s="4" t="s">
        <v>483</v>
      </c>
    </row>
    <row r="3577" spans="2:3" x14ac:dyDescent="0.3">
      <c r="B3577" s="2" t="s">
        <v>164</v>
      </c>
      <c r="C3577" s="4" t="s">
        <v>531</v>
      </c>
    </row>
    <row r="3578" spans="2:3" x14ac:dyDescent="0.3">
      <c r="B3578" s="2" t="s">
        <v>166</v>
      </c>
      <c r="C3578" s="4" t="s">
        <v>1025</v>
      </c>
    </row>
    <row r="3579" spans="2:3" x14ac:dyDescent="0.3">
      <c r="B3579" s="7" t="s">
        <v>170</v>
      </c>
      <c r="C3579" s="9" t="s">
        <v>2632</v>
      </c>
    </row>
    <row r="3580" spans="2:3" x14ac:dyDescent="0.3">
      <c r="B3580" s="2" t="s">
        <v>171</v>
      </c>
      <c r="C3580" s="4" t="s">
        <v>2632</v>
      </c>
    </row>
    <row r="3581" spans="2:3" x14ac:dyDescent="0.3">
      <c r="B3581" s="7" t="s">
        <v>172</v>
      </c>
      <c r="C3581" s="9" t="s">
        <v>2633</v>
      </c>
    </row>
    <row r="3582" spans="2:3" x14ac:dyDescent="0.3">
      <c r="B3582" s="2" t="s">
        <v>174</v>
      </c>
      <c r="C3582" s="4" t="s">
        <v>531</v>
      </c>
    </row>
    <row r="3583" spans="2:3" x14ac:dyDescent="0.3">
      <c r="B3583" s="2" t="s">
        <v>176</v>
      </c>
      <c r="C3583" s="4" t="s">
        <v>2634</v>
      </c>
    </row>
    <row r="3584" spans="2:3" x14ac:dyDescent="0.3">
      <c r="B3584" s="7" t="s">
        <v>178</v>
      </c>
      <c r="C3584" s="9" t="s">
        <v>2635</v>
      </c>
    </row>
    <row r="3585" spans="2:3" x14ac:dyDescent="0.3">
      <c r="B3585" s="2" t="s">
        <v>179</v>
      </c>
      <c r="C3585" s="4" t="s">
        <v>666</v>
      </c>
    </row>
    <row r="3586" spans="2:3" x14ac:dyDescent="0.3">
      <c r="B3586" s="2" t="s">
        <v>180</v>
      </c>
      <c r="C3586" s="4" t="s">
        <v>420</v>
      </c>
    </row>
    <row r="3587" spans="2:3" ht="26.4" x14ac:dyDescent="0.3">
      <c r="B3587" s="2" t="s">
        <v>181</v>
      </c>
      <c r="C3587" s="4" t="s">
        <v>1311</v>
      </c>
    </row>
    <row r="3588" spans="2:3" x14ac:dyDescent="0.3">
      <c r="B3588" s="2" t="s">
        <v>182</v>
      </c>
      <c r="C3588" s="4" t="s">
        <v>937</v>
      </c>
    </row>
    <row r="3589" spans="2:3" x14ac:dyDescent="0.3">
      <c r="B3589" s="2" t="s">
        <v>184</v>
      </c>
      <c r="C3589" s="4" t="s">
        <v>2636</v>
      </c>
    </row>
    <row r="3590" spans="2:3" x14ac:dyDescent="0.3">
      <c r="B3590" s="2" t="s">
        <v>185</v>
      </c>
      <c r="C3590" s="4" t="s">
        <v>957</v>
      </c>
    </row>
    <row r="3591" spans="2:3" x14ac:dyDescent="0.3">
      <c r="B3591" s="2" t="s">
        <v>186</v>
      </c>
      <c r="C3591" s="4" t="s">
        <v>957</v>
      </c>
    </row>
    <row r="3592" spans="2:3" x14ac:dyDescent="0.3">
      <c r="B3592" s="6" t="s">
        <v>187</v>
      </c>
      <c r="C3592" s="8" t="s">
        <v>2637</v>
      </c>
    </row>
    <row r="3593" spans="2:3" x14ac:dyDescent="0.3">
      <c r="B3593" s="7" t="s">
        <v>188</v>
      </c>
      <c r="C3593" s="9" t="s">
        <v>2638</v>
      </c>
    </row>
    <row r="3594" spans="2:3" x14ac:dyDescent="0.3">
      <c r="B3594" s="2" t="s">
        <v>189</v>
      </c>
      <c r="C3594" s="4" t="s">
        <v>2639</v>
      </c>
    </row>
    <row r="3595" spans="2:3" x14ac:dyDescent="0.3">
      <c r="B3595" s="2" t="s">
        <v>191</v>
      </c>
      <c r="C3595" s="4" t="s">
        <v>1042</v>
      </c>
    </row>
    <row r="3596" spans="2:3" x14ac:dyDescent="0.3">
      <c r="B3596" s="2" t="s">
        <v>192</v>
      </c>
      <c r="C3596" s="4" t="s">
        <v>2640</v>
      </c>
    </row>
    <row r="3597" spans="2:3" x14ac:dyDescent="0.3">
      <c r="B3597" s="2" t="s">
        <v>194</v>
      </c>
      <c r="C3597" s="4" t="s">
        <v>2641</v>
      </c>
    </row>
    <row r="3598" spans="2:3" x14ac:dyDescent="0.3">
      <c r="B3598" s="2" t="s">
        <v>195</v>
      </c>
      <c r="C3598" s="4" t="s">
        <v>2353</v>
      </c>
    </row>
    <row r="3599" spans="2:3" x14ac:dyDescent="0.3">
      <c r="B3599" s="7" t="s">
        <v>197</v>
      </c>
      <c r="C3599" s="9" t="s">
        <v>2642</v>
      </c>
    </row>
    <row r="3600" spans="2:3" x14ac:dyDescent="0.3">
      <c r="B3600" s="2" t="s">
        <v>199</v>
      </c>
      <c r="C3600" s="4" t="s">
        <v>457</v>
      </c>
    </row>
    <row r="3601" spans="2:3" x14ac:dyDescent="0.3">
      <c r="B3601" s="2" t="s">
        <v>202</v>
      </c>
      <c r="C3601" s="4" t="s">
        <v>2643</v>
      </c>
    </row>
    <row r="3602" spans="2:3" x14ac:dyDescent="0.3">
      <c r="B3602" s="2" t="s">
        <v>204</v>
      </c>
      <c r="C3602" s="4" t="s">
        <v>2644</v>
      </c>
    </row>
    <row r="3603" spans="2:3" x14ac:dyDescent="0.3">
      <c r="B3603" s="7" t="s">
        <v>206</v>
      </c>
      <c r="C3603" s="9" t="s">
        <v>2645</v>
      </c>
    </row>
    <row r="3604" spans="2:3" x14ac:dyDescent="0.3">
      <c r="B3604" s="2" t="s">
        <v>207</v>
      </c>
      <c r="C3604" s="4" t="s">
        <v>2646</v>
      </c>
    </row>
    <row r="3605" spans="2:3" x14ac:dyDescent="0.3">
      <c r="B3605" s="2" t="s">
        <v>209</v>
      </c>
      <c r="C3605" s="4" t="s">
        <v>2647</v>
      </c>
    </row>
    <row r="3606" spans="2:3" x14ac:dyDescent="0.3">
      <c r="B3606" s="2" t="s">
        <v>210</v>
      </c>
      <c r="C3606" s="4" t="s">
        <v>2648</v>
      </c>
    </row>
    <row r="3607" spans="2:3" x14ac:dyDescent="0.3">
      <c r="B3607" s="2" t="s">
        <v>212</v>
      </c>
      <c r="C3607" s="4" t="s">
        <v>2649</v>
      </c>
    </row>
    <row r="3608" spans="2:3" x14ac:dyDescent="0.3">
      <c r="B3608" s="2" t="s">
        <v>214</v>
      </c>
      <c r="C3608" s="4" t="s">
        <v>2219</v>
      </c>
    </row>
    <row r="3609" spans="2:3" x14ac:dyDescent="0.3">
      <c r="B3609" s="2" t="s">
        <v>215</v>
      </c>
      <c r="C3609" s="4" t="s">
        <v>2650</v>
      </c>
    </row>
    <row r="3610" spans="2:3" x14ac:dyDescent="0.3">
      <c r="B3610" s="7" t="s">
        <v>216</v>
      </c>
      <c r="C3610" s="9" t="s">
        <v>2651</v>
      </c>
    </row>
    <row r="3611" spans="2:3" x14ac:dyDescent="0.3">
      <c r="B3611" s="2" t="s">
        <v>217</v>
      </c>
      <c r="C3611" s="4" t="s">
        <v>2652</v>
      </c>
    </row>
    <row r="3612" spans="2:3" x14ac:dyDescent="0.3">
      <c r="B3612" s="2" t="s">
        <v>220</v>
      </c>
      <c r="C3612" s="4" t="s">
        <v>2653</v>
      </c>
    </row>
    <row r="3613" spans="2:3" x14ac:dyDescent="0.3">
      <c r="B3613" s="2" t="s">
        <v>221</v>
      </c>
      <c r="C3613" s="4" t="s">
        <v>703</v>
      </c>
    </row>
    <row r="3614" spans="2:3" x14ac:dyDescent="0.3">
      <c r="B3614" s="2" t="s">
        <v>222</v>
      </c>
      <c r="C3614" s="4" t="s">
        <v>577</v>
      </c>
    </row>
    <row r="3615" spans="2:3" x14ac:dyDescent="0.3">
      <c r="B3615" s="7" t="s">
        <v>224</v>
      </c>
      <c r="C3615" s="9" t="s">
        <v>2654</v>
      </c>
    </row>
    <row r="3616" spans="2:3" ht="26.4" x14ac:dyDescent="0.3">
      <c r="B3616" s="2" t="s">
        <v>226</v>
      </c>
      <c r="C3616" s="4" t="s">
        <v>2655</v>
      </c>
    </row>
    <row r="3617" spans="2:3" x14ac:dyDescent="0.3">
      <c r="B3617" s="2" t="s">
        <v>227</v>
      </c>
      <c r="C3617" s="4" t="s">
        <v>357</v>
      </c>
    </row>
    <row r="3618" spans="2:3" x14ac:dyDescent="0.3">
      <c r="B3618" s="2" t="s">
        <v>229</v>
      </c>
      <c r="C3618" s="4" t="s">
        <v>984</v>
      </c>
    </row>
    <row r="3619" spans="2:3" x14ac:dyDescent="0.3">
      <c r="B3619" s="2" t="s">
        <v>230</v>
      </c>
      <c r="C3619" s="4" t="s">
        <v>2656</v>
      </c>
    </row>
    <row r="3620" spans="2:3" x14ac:dyDescent="0.3">
      <c r="B3620" s="2" t="s">
        <v>231</v>
      </c>
      <c r="C3620" s="4" t="s">
        <v>2657</v>
      </c>
    </row>
    <row r="3621" spans="2:3" x14ac:dyDescent="0.3">
      <c r="B3621" s="7" t="s">
        <v>233</v>
      </c>
      <c r="C3621" s="9" t="s">
        <v>2658</v>
      </c>
    </row>
    <row r="3622" spans="2:3" ht="26.4" x14ac:dyDescent="0.3">
      <c r="B3622" s="2" t="s">
        <v>234</v>
      </c>
      <c r="C3622" s="4" t="s">
        <v>2659</v>
      </c>
    </row>
    <row r="3623" spans="2:3" ht="26.4" x14ac:dyDescent="0.3">
      <c r="B3623" s="2" t="s">
        <v>235</v>
      </c>
      <c r="C3623" s="4" t="s">
        <v>2660</v>
      </c>
    </row>
    <row r="3624" spans="2:3" x14ac:dyDescent="0.3">
      <c r="B3624" s="7" t="s">
        <v>239</v>
      </c>
      <c r="C3624" s="9" t="s">
        <v>2661</v>
      </c>
    </row>
    <row r="3625" spans="2:3" x14ac:dyDescent="0.3">
      <c r="B3625" s="2" t="s">
        <v>240</v>
      </c>
      <c r="C3625" s="4" t="s">
        <v>2662</v>
      </c>
    </row>
    <row r="3626" spans="2:3" x14ac:dyDescent="0.3">
      <c r="B3626" s="2" t="s">
        <v>241</v>
      </c>
      <c r="C3626" s="4" t="s">
        <v>2663</v>
      </c>
    </row>
    <row r="3627" spans="2:3" x14ac:dyDescent="0.3">
      <c r="B3627" s="2" t="s">
        <v>242</v>
      </c>
      <c r="C3627" s="4" t="s">
        <v>2664</v>
      </c>
    </row>
    <row r="3628" spans="2:3" x14ac:dyDescent="0.3">
      <c r="B3628" s="2" t="s">
        <v>243</v>
      </c>
      <c r="C3628" s="4" t="s">
        <v>1966</v>
      </c>
    </row>
    <row r="3629" spans="2:3" x14ac:dyDescent="0.3">
      <c r="B3629" s="2" t="s">
        <v>245</v>
      </c>
      <c r="C3629" s="4" t="s">
        <v>2665</v>
      </c>
    </row>
    <row r="3630" spans="2:3" x14ac:dyDescent="0.3">
      <c r="B3630" s="7" t="s">
        <v>246</v>
      </c>
      <c r="C3630" s="9" t="s">
        <v>2666</v>
      </c>
    </row>
    <row r="3631" spans="2:3" x14ac:dyDescent="0.3">
      <c r="B3631" s="2" t="s">
        <v>248</v>
      </c>
      <c r="C3631" s="4" t="s">
        <v>2666</v>
      </c>
    </row>
    <row r="3632" spans="2:3" x14ac:dyDescent="0.3">
      <c r="B3632" s="7" t="s">
        <v>252</v>
      </c>
      <c r="C3632" s="9" t="s">
        <v>2667</v>
      </c>
    </row>
    <row r="3633" spans="2:3" x14ac:dyDescent="0.3">
      <c r="B3633" s="2" t="s">
        <v>254</v>
      </c>
      <c r="C3633" s="4" t="s">
        <v>2668</v>
      </c>
    </row>
    <row r="3634" spans="2:3" x14ac:dyDescent="0.3">
      <c r="B3634" s="2" t="s">
        <v>256</v>
      </c>
      <c r="C3634" s="4" t="s">
        <v>2669</v>
      </c>
    </row>
    <row r="3635" spans="2:3" x14ac:dyDescent="0.3">
      <c r="B3635" s="2" t="s">
        <v>257</v>
      </c>
      <c r="C3635" s="4" t="s">
        <v>2670</v>
      </c>
    </row>
    <row r="3636" spans="2:3" x14ac:dyDescent="0.3">
      <c r="B3636" s="2" t="s">
        <v>258</v>
      </c>
      <c r="C3636" s="4" t="s">
        <v>2671</v>
      </c>
    </row>
    <row r="3637" spans="2:3" x14ac:dyDescent="0.3">
      <c r="B3637" s="6" t="s">
        <v>260</v>
      </c>
      <c r="C3637" s="8" t="s">
        <v>2672</v>
      </c>
    </row>
    <row r="3638" spans="2:3" x14ac:dyDescent="0.3">
      <c r="B3638" s="7" t="s">
        <v>261</v>
      </c>
      <c r="C3638" s="9" t="s">
        <v>2672</v>
      </c>
    </row>
    <row r="3639" spans="2:3" x14ac:dyDescent="0.3">
      <c r="B3639" s="2" t="s">
        <v>265</v>
      </c>
      <c r="C3639" s="4" t="s">
        <v>2672</v>
      </c>
    </row>
    <row r="3640" spans="2:3" x14ac:dyDescent="0.3">
      <c r="B3640" s="3" t="s">
        <v>52</v>
      </c>
      <c r="C3640" s="5" t="s">
        <v>96</v>
      </c>
    </row>
    <row r="3641" spans="2:3" x14ac:dyDescent="0.3">
      <c r="B3641" s="2" t="s">
        <v>517</v>
      </c>
      <c r="C3641" s="4" t="s">
        <v>517</v>
      </c>
    </row>
    <row r="3642" spans="2:3" x14ac:dyDescent="0.3">
      <c r="B3642" s="2" t="s">
        <v>517</v>
      </c>
      <c r="C3642" s="4" t="s">
        <v>517</v>
      </c>
    </row>
    <row r="3643" spans="2:3" x14ac:dyDescent="0.3">
      <c r="B3643" s="2" t="s">
        <v>517</v>
      </c>
      <c r="C3643" s="4" t="s">
        <v>517</v>
      </c>
    </row>
    <row r="3644" spans="2:3" x14ac:dyDescent="0.3">
      <c r="B3644" s="3" t="s">
        <v>44</v>
      </c>
      <c r="C3644" s="5" t="s">
        <v>53</v>
      </c>
    </row>
    <row r="3645" spans="2:3" x14ac:dyDescent="0.3">
      <c r="B3645" s="6" t="s">
        <v>106</v>
      </c>
      <c r="C3645" s="8" t="s">
        <v>2673</v>
      </c>
    </row>
    <row r="3646" spans="2:3" x14ac:dyDescent="0.3">
      <c r="B3646" s="7" t="s">
        <v>107</v>
      </c>
      <c r="C3646" s="9" t="s">
        <v>2674</v>
      </c>
    </row>
    <row r="3647" spans="2:3" x14ac:dyDescent="0.3">
      <c r="B3647" s="2" t="s">
        <v>108</v>
      </c>
      <c r="C3647" s="4" t="s">
        <v>2674</v>
      </c>
    </row>
    <row r="3648" spans="2:3" x14ac:dyDescent="0.3">
      <c r="B3648" s="7" t="s">
        <v>112</v>
      </c>
      <c r="C3648" s="9" t="s">
        <v>2675</v>
      </c>
    </row>
    <row r="3649" spans="2:3" x14ac:dyDescent="0.3">
      <c r="B3649" s="2" t="s">
        <v>114</v>
      </c>
      <c r="C3649" s="4" t="s">
        <v>2675</v>
      </c>
    </row>
    <row r="3650" spans="2:3" x14ac:dyDescent="0.3">
      <c r="B3650" s="7" t="s">
        <v>117</v>
      </c>
      <c r="C3650" s="9" t="s">
        <v>2676</v>
      </c>
    </row>
    <row r="3651" spans="2:3" x14ac:dyDescent="0.3">
      <c r="B3651" s="2" t="s">
        <v>118</v>
      </c>
      <c r="C3651" s="4" t="s">
        <v>2676</v>
      </c>
    </row>
    <row r="3652" spans="2:3" x14ac:dyDescent="0.3">
      <c r="B3652" s="7" t="s">
        <v>122</v>
      </c>
      <c r="C3652" s="9" t="s">
        <v>2677</v>
      </c>
    </row>
    <row r="3653" spans="2:3" x14ac:dyDescent="0.3">
      <c r="B3653" s="2" t="s">
        <v>126</v>
      </c>
      <c r="C3653" s="4" t="s">
        <v>2677</v>
      </c>
    </row>
    <row r="3654" spans="2:3" x14ac:dyDescent="0.3">
      <c r="B3654" s="7" t="s">
        <v>129</v>
      </c>
      <c r="C3654" s="9" t="s">
        <v>2678</v>
      </c>
    </row>
    <row r="3655" spans="2:3" x14ac:dyDescent="0.3">
      <c r="B3655" s="2" t="s">
        <v>130</v>
      </c>
      <c r="C3655" s="4" t="s">
        <v>2678</v>
      </c>
    </row>
    <row r="3656" spans="2:3" x14ac:dyDescent="0.3">
      <c r="B3656" s="6" t="s">
        <v>133</v>
      </c>
      <c r="C3656" s="8" t="s">
        <v>2679</v>
      </c>
    </row>
    <row r="3657" spans="2:3" x14ac:dyDescent="0.3">
      <c r="B3657" s="7" t="s">
        <v>134</v>
      </c>
      <c r="C3657" s="9" t="s">
        <v>2680</v>
      </c>
    </row>
    <row r="3658" spans="2:3" x14ac:dyDescent="0.3">
      <c r="B3658" s="2" t="s">
        <v>135</v>
      </c>
      <c r="C3658" s="4" t="s">
        <v>2681</v>
      </c>
    </row>
    <row r="3659" spans="2:3" x14ac:dyDescent="0.3">
      <c r="B3659" s="2" t="s">
        <v>136</v>
      </c>
      <c r="C3659" s="4" t="s">
        <v>547</v>
      </c>
    </row>
    <row r="3660" spans="2:3" x14ac:dyDescent="0.3">
      <c r="B3660" s="2" t="s">
        <v>138</v>
      </c>
      <c r="C3660" s="4" t="s">
        <v>357</v>
      </c>
    </row>
    <row r="3661" spans="2:3" x14ac:dyDescent="0.3">
      <c r="B3661" s="2" t="s">
        <v>139</v>
      </c>
      <c r="C3661" s="4" t="s">
        <v>457</v>
      </c>
    </row>
    <row r="3662" spans="2:3" x14ac:dyDescent="0.3">
      <c r="B3662" s="2" t="s">
        <v>140</v>
      </c>
      <c r="C3662" s="4" t="s">
        <v>461</v>
      </c>
    </row>
    <row r="3663" spans="2:3" x14ac:dyDescent="0.3">
      <c r="B3663" s="2" t="s">
        <v>141</v>
      </c>
      <c r="C3663" s="4" t="s">
        <v>981</v>
      </c>
    </row>
    <row r="3664" spans="2:3" x14ac:dyDescent="0.3">
      <c r="B3664" s="7" t="s">
        <v>143</v>
      </c>
      <c r="C3664" s="9" t="s">
        <v>2682</v>
      </c>
    </row>
    <row r="3665" spans="2:3" x14ac:dyDescent="0.3">
      <c r="B3665" s="2" t="s">
        <v>144</v>
      </c>
      <c r="C3665" s="4" t="s">
        <v>2683</v>
      </c>
    </row>
    <row r="3666" spans="2:3" x14ac:dyDescent="0.3">
      <c r="B3666" s="2" t="s">
        <v>146</v>
      </c>
      <c r="C3666" s="4" t="s">
        <v>684</v>
      </c>
    </row>
    <row r="3667" spans="2:3" x14ac:dyDescent="0.3">
      <c r="B3667" s="7" t="s">
        <v>152</v>
      </c>
      <c r="C3667" s="9" t="s">
        <v>2684</v>
      </c>
    </row>
    <row r="3668" spans="2:3" x14ac:dyDescent="0.3">
      <c r="B3668" s="2" t="s">
        <v>153</v>
      </c>
      <c r="C3668" s="4" t="s">
        <v>667</v>
      </c>
    </row>
    <row r="3669" spans="2:3" x14ac:dyDescent="0.3">
      <c r="B3669" s="2" t="s">
        <v>156</v>
      </c>
      <c r="C3669" s="4" t="s">
        <v>2685</v>
      </c>
    </row>
    <row r="3670" spans="2:3" x14ac:dyDescent="0.3">
      <c r="B3670" s="2" t="s">
        <v>158</v>
      </c>
      <c r="C3670" s="4" t="s">
        <v>530</v>
      </c>
    </row>
    <row r="3671" spans="2:3" x14ac:dyDescent="0.3">
      <c r="B3671" s="2" t="s">
        <v>159</v>
      </c>
      <c r="C3671" s="4" t="s">
        <v>530</v>
      </c>
    </row>
    <row r="3672" spans="2:3" x14ac:dyDescent="0.3">
      <c r="B3672" s="2" t="s">
        <v>160</v>
      </c>
      <c r="C3672" s="4" t="s">
        <v>930</v>
      </c>
    </row>
    <row r="3673" spans="2:3" x14ac:dyDescent="0.3">
      <c r="B3673" s="2" t="s">
        <v>161</v>
      </c>
      <c r="C3673" s="4" t="s">
        <v>530</v>
      </c>
    </row>
    <row r="3674" spans="2:3" x14ac:dyDescent="0.3">
      <c r="B3674" s="7" t="s">
        <v>162</v>
      </c>
      <c r="C3674" s="9" t="s">
        <v>2686</v>
      </c>
    </row>
    <row r="3675" spans="2:3" x14ac:dyDescent="0.3">
      <c r="B3675" s="2" t="s">
        <v>163</v>
      </c>
      <c r="C3675" s="4" t="s">
        <v>357</v>
      </c>
    </row>
    <row r="3676" spans="2:3" x14ac:dyDescent="0.3">
      <c r="B3676" s="2" t="s">
        <v>165</v>
      </c>
      <c r="C3676" s="4" t="s">
        <v>457</v>
      </c>
    </row>
    <row r="3677" spans="2:3" x14ac:dyDescent="0.3">
      <c r="B3677" s="2" t="s">
        <v>166</v>
      </c>
      <c r="C3677" s="4" t="s">
        <v>457</v>
      </c>
    </row>
    <row r="3678" spans="2:3" x14ac:dyDescent="0.3">
      <c r="B3678" s="7" t="s">
        <v>170</v>
      </c>
      <c r="C3678" s="9" t="s">
        <v>2687</v>
      </c>
    </row>
    <row r="3679" spans="2:3" x14ac:dyDescent="0.3">
      <c r="B3679" s="2" t="s">
        <v>171</v>
      </c>
      <c r="C3679" s="4" t="s">
        <v>2687</v>
      </c>
    </row>
    <row r="3680" spans="2:3" x14ac:dyDescent="0.3">
      <c r="B3680" s="7" t="s">
        <v>172</v>
      </c>
      <c r="C3680" s="9" t="s">
        <v>1913</v>
      </c>
    </row>
    <row r="3681" spans="2:3" x14ac:dyDescent="0.3">
      <c r="B3681" s="2" t="s">
        <v>173</v>
      </c>
      <c r="C3681" s="4" t="s">
        <v>1774</v>
      </c>
    </row>
    <row r="3682" spans="2:3" x14ac:dyDescent="0.3">
      <c r="B3682" s="2" t="s">
        <v>174</v>
      </c>
      <c r="C3682" s="4" t="s">
        <v>659</v>
      </c>
    </row>
    <row r="3683" spans="2:3" x14ac:dyDescent="0.3">
      <c r="B3683" s="2" t="s">
        <v>175</v>
      </c>
      <c r="C3683" s="4" t="s">
        <v>988</v>
      </c>
    </row>
    <row r="3684" spans="2:3" x14ac:dyDescent="0.3">
      <c r="B3684" s="7" t="s">
        <v>178</v>
      </c>
      <c r="C3684" s="9" t="s">
        <v>2688</v>
      </c>
    </row>
    <row r="3685" spans="2:3" x14ac:dyDescent="0.3">
      <c r="B3685" s="2" t="s">
        <v>179</v>
      </c>
      <c r="C3685" s="4" t="s">
        <v>630</v>
      </c>
    </row>
    <row r="3686" spans="2:3" ht="26.4" x14ac:dyDescent="0.3">
      <c r="B3686" s="2" t="s">
        <v>181</v>
      </c>
      <c r="C3686" s="4" t="s">
        <v>531</v>
      </c>
    </row>
    <row r="3687" spans="2:3" x14ac:dyDescent="0.3">
      <c r="B3687" s="2" t="s">
        <v>182</v>
      </c>
      <c r="C3687" s="4" t="s">
        <v>1119</v>
      </c>
    </row>
    <row r="3688" spans="2:3" x14ac:dyDescent="0.3">
      <c r="B3688" s="2" t="s">
        <v>184</v>
      </c>
      <c r="C3688" s="4" t="s">
        <v>630</v>
      </c>
    </row>
    <row r="3689" spans="2:3" x14ac:dyDescent="0.3">
      <c r="B3689" s="2" t="s">
        <v>185</v>
      </c>
      <c r="C3689" s="4" t="s">
        <v>703</v>
      </c>
    </row>
    <row r="3690" spans="2:3" x14ac:dyDescent="0.3">
      <c r="B3690" s="2" t="s">
        <v>186</v>
      </c>
      <c r="C3690" s="4" t="s">
        <v>667</v>
      </c>
    </row>
    <row r="3691" spans="2:3" x14ac:dyDescent="0.3">
      <c r="B3691" s="6" t="s">
        <v>187</v>
      </c>
      <c r="C3691" s="8" t="s">
        <v>2689</v>
      </c>
    </row>
    <row r="3692" spans="2:3" x14ac:dyDescent="0.3">
      <c r="B3692" s="7" t="s">
        <v>188</v>
      </c>
      <c r="C3692" s="9" t="s">
        <v>2690</v>
      </c>
    </row>
    <row r="3693" spans="2:3" x14ac:dyDescent="0.3">
      <c r="B3693" s="2" t="s">
        <v>189</v>
      </c>
      <c r="C3693" s="4" t="s">
        <v>2691</v>
      </c>
    </row>
    <row r="3694" spans="2:3" x14ac:dyDescent="0.3">
      <c r="B3694" s="2" t="s">
        <v>190</v>
      </c>
      <c r="C3694" s="4" t="s">
        <v>357</v>
      </c>
    </row>
    <row r="3695" spans="2:3" x14ac:dyDescent="0.3">
      <c r="B3695" s="2" t="s">
        <v>192</v>
      </c>
      <c r="C3695" s="4" t="s">
        <v>2251</v>
      </c>
    </row>
    <row r="3696" spans="2:3" x14ac:dyDescent="0.3">
      <c r="B3696" s="2" t="s">
        <v>195</v>
      </c>
      <c r="C3696" s="4" t="s">
        <v>2692</v>
      </c>
    </row>
    <row r="3697" spans="2:3" x14ac:dyDescent="0.3">
      <c r="B3697" s="2" t="s">
        <v>196</v>
      </c>
      <c r="C3697" s="4" t="s">
        <v>631</v>
      </c>
    </row>
    <row r="3698" spans="2:3" x14ac:dyDescent="0.3">
      <c r="B3698" s="7" t="s">
        <v>197</v>
      </c>
      <c r="C3698" s="9" t="s">
        <v>2693</v>
      </c>
    </row>
    <row r="3699" spans="2:3" x14ac:dyDescent="0.3">
      <c r="B3699" s="2" t="s">
        <v>200</v>
      </c>
      <c r="C3699" s="4" t="s">
        <v>636</v>
      </c>
    </row>
    <row r="3700" spans="2:3" x14ac:dyDescent="0.3">
      <c r="B3700" s="2" t="s">
        <v>202</v>
      </c>
      <c r="C3700" s="4" t="s">
        <v>636</v>
      </c>
    </row>
    <row r="3701" spans="2:3" x14ac:dyDescent="0.3">
      <c r="B3701" s="2" t="s">
        <v>204</v>
      </c>
      <c r="C3701" s="4" t="s">
        <v>2694</v>
      </c>
    </row>
    <row r="3702" spans="2:3" x14ac:dyDescent="0.3">
      <c r="B3702" s="7" t="s">
        <v>206</v>
      </c>
      <c r="C3702" s="9" t="s">
        <v>2695</v>
      </c>
    </row>
    <row r="3703" spans="2:3" x14ac:dyDescent="0.3">
      <c r="B3703" s="2" t="s">
        <v>207</v>
      </c>
      <c r="C3703" s="4" t="s">
        <v>2696</v>
      </c>
    </row>
    <row r="3704" spans="2:3" x14ac:dyDescent="0.3">
      <c r="B3704" s="2" t="s">
        <v>209</v>
      </c>
      <c r="C3704" s="4" t="s">
        <v>420</v>
      </c>
    </row>
    <row r="3705" spans="2:3" x14ac:dyDescent="0.3">
      <c r="B3705" s="2" t="s">
        <v>210</v>
      </c>
      <c r="C3705" s="4" t="s">
        <v>2697</v>
      </c>
    </row>
    <row r="3706" spans="2:3" x14ac:dyDescent="0.3">
      <c r="B3706" s="2" t="s">
        <v>212</v>
      </c>
      <c r="C3706" s="4" t="s">
        <v>2698</v>
      </c>
    </row>
    <row r="3707" spans="2:3" x14ac:dyDescent="0.3">
      <c r="B3707" s="2" t="s">
        <v>215</v>
      </c>
      <c r="C3707" s="4" t="s">
        <v>2699</v>
      </c>
    </row>
    <row r="3708" spans="2:3" x14ac:dyDescent="0.3">
      <c r="B3708" s="7" t="s">
        <v>216</v>
      </c>
      <c r="C3708" s="9" t="s">
        <v>2700</v>
      </c>
    </row>
    <row r="3709" spans="2:3" x14ac:dyDescent="0.3">
      <c r="B3709" s="2" t="s">
        <v>217</v>
      </c>
      <c r="C3709" s="4" t="s">
        <v>2701</v>
      </c>
    </row>
    <row r="3710" spans="2:3" x14ac:dyDescent="0.3">
      <c r="B3710" s="2" t="s">
        <v>219</v>
      </c>
      <c r="C3710" s="4" t="s">
        <v>1339</v>
      </c>
    </row>
    <row r="3711" spans="2:3" x14ac:dyDescent="0.3">
      <c r="B3711" s="7" t="s">
        <v>224</v>
      </c>
      <c r="C3711" s="9" t="s">
        <v>2702</v>
      </c>
    </row>
    <row r="3712" spans="2:3" x14ac:dyDescent="0.3">
      <c r="B3712" s="2" t="s">
        <v>225</v>
      </c>
      <c r="C3712" s="4" t="s">
        <v>935</v>
      </c>
    </row>
    <row r="3713" spans="2:3" ht="26.4" x14ac:dyDescent="0.3">
      <c r="B3713" s="2" t="s">
        <v>226</v>
      </c>
      <c r="C3713" s="4" t="s">
        <v>2703</v>
      </c>
    </row>
    <row r="3714" spans="2:3" x14ac:dyDescent="0.3">
      <c r="B3714" s="2" t="s">
        <v>229</v>
      </c>
      <c r="C3714" s="4" t="s">
        <v>357</v>
      </c>
    </row>
    <row r="3715" spans="2:3" x14ac:dyDescent="0.3">
      <c r="B3715" s="2" t="s">
        <v>230</v>
      </c>
      <c r="C3715" s="4" t="s">
        <v>2704</v>
      </c>
    </row>
    <row r="3716" spans="2:3" x14ac:dyDescent="0.3">
      <c r="B3716" s="2" t="s">
        <v>231</v>
      </c>
      <c r="C3716" s="4" t="s">
        <v>2705</v>
      </c>
    </row>
    <row r="3717" spans="2:3" x14ac:dyDescent="0.3">
      <c r="B3717" s="2" t="s">
        <v>232</v>
      </c>
      <c r="C3717" s="4" t="s">
        <v>2706</v>
      </c>
    </row>
    <row r="3718" spans="2:3" x14ac:dyDescent="0.3">
      <c r="B3718" s="7" t="s">
        <v>233</v>
      </c>
      <c r="C3718" s="9" t="s">
        <v>2707</v>
      </c>
    </row>
    <row r="3719" spans="2:3" ht="26.4" x14ac:dyDescent="0.3">
      <c r="B3719" s="2" t="s">
        <v>234</v>
      </c>
      <c r="C3719" s="4" t="s">
        <v>2708</v>
      </c>
    </row>
    <row r="3720" spans="2:3" ht="26.4" x14ac:dyDescent="0.3">
      <c r="B3720" s="2" t="s">
        <v>235</v>
      </c>
      <c r="C3720" s="4" t="s">
        <v>357</v>
      </c>
    </row>
    <row r="3721" spans="2:3" x14ac:dyDescent="0.3">
      <c r="B3721" s="7" t="s">
        <v>239</v>
      </c>
      <c r="C3721" s="9" t="s">
        <v>2709</v>
      </c>
    </row>
    <row r="3722" spans="2:3" x14ac:dyDescent="0.3">
      <c r="B3722" s="2" t="s">
        <v>240</v>
      </c>
      <c r="C3722" s="4" t="s">
        <v>930</v>
      </c>
    </row>
    <row r="3723" spans="2:3" x14ac:dyDescent="0.3">
      <c r="B3723" s="2" t="s">
        <v>241</v>
      </c>
      <c r="C3723" s="4" t="s">
        <v>2710</v>
      </c>
    </row>
    <row r="3724" spans="2:3" x14ac:dyDescent="0.3">
      <c r="B3724" s="2" t="s">
        <v>242</v>
      </c>
      <c r="C3724" s="4" t="s">
        <v>2711</v>
      </c>
    </row>
    <row r="3725" spans="2:3" x14ac:dyDescent="0.3">
      <c r="B3725" s="7" t="s">
        <v>246</v>
      </c>
      <c r="C3725" s="9" t="s">
        <v>420</v>
      </c>
    </row>
    <row r="3726" spans="2:3" x14ac:dyDescent="0.3">
      <c r="B3726" s="2" t="s">
        <v>248</v>
      </c>
      <c r="C3726" s="4" t="s">
        <v>420</v>
      </c>
    </row>
    <row r="3727" spans="2:3" x14ac:dyDescent="0.3">
      <c r="B3727" s="7" t="s">
        <v>252</v>
      </c>
      <c r="C3727" s="9" t="s">
        <v>2712</v>
      </c>
    </row>
    <row r="3728" spans="2:3" x14ac:dyDescent="0.3">
      <c r="B3728" s="2" t="s">
        <v>254</v>
      </c>
      <c r="C3728" s="4" t="s">
        <v>1131</v>
      </c>
    </row>
    <row r="3729" spans="2:3" x14ac:dyDescent="0.3">
      <c r="B3729" s="2" t="s">
        <v>258</v>
      </c>
      <c r="C3729" s="4" t="s">
        <v>2713</v>
      </c>
    </row>
    <row r="3730" spans="2:3" x14ac:dyDescent="0.3">
      <c r="B3730" s="3" t="s">
        <v>52</v>
      </c>
      <c r="C3730" s="5" t="s">
        <v>97</v>
      </c>
    </row>
    <row r="3731" spans="2:3" x14ac:dyDescent="0.3">
      <c r="B3731" s="2" t="s">
        <v>517</v>
      </c>
      <c r="C3731" s="4" t="s">
        <v>517</v>
      </c>
    </row>
    <row r="3732" spans="2:3" x14ac:dyDescent="0.3">
      <c r="B3732" s="2" t="s">
        <v>517</v>
      </c>
      <c r="C3732" s="4" t="s">
        <v>517</v>
      </c>
    </row>
    <row r="3733" spans="2:3" x14ac:dyDescent="0.3">
      <c r="B3733" s="2" t="s">
        <v>517</v>
      </c>
      <c r="C3733" s="4" t="s">
        <v>517</v>
      </c>
    </row>
    <row r="3734" spans="2:3" x14ac:dyDescent="0.3">
      <c r="B3734" s="3" t="s">
        <v>45</v>
      </c>
      <c r="C3734" s="5" t="s">
        <v>53</v>
      </c>
    </row>
    <row r="3735" spans="2:3" x14ac:dyDescent="0.3">
      <c r="B3735" s="6" t="s">
        <v>106</v>
      </c>
      <c r="C3735" s="8" t="s">
        <v>2714</v>
      </c>
    </row>
    <row r="3736" spans="2:3" x14ac:dyDescent="0.3">
      <c r="B3736" s="7" t="s">
        <v>107</v>
      </c>
      <c r="C3736" s="9" t="s">
        <v>2715</v>
      </c>
    </row>
    <row r="3737" spans="2:3" x14ac:dyDescent="0.3">
      <c r="B3737" s="2" t="s">
        <v>108</v>
      </c>
      <c r="C3737" s="4" t="s">
        <v>2715</v>
      </c>
    </row>
    <row r="3738" spans="2:3" x14ac:dyDescent="0.3">
      <c r="B3738" s="7" t="s">
        <v>109</v>
      </c>
      <c r="C3738" s="9" t="s">
        <v>2716</v>
      </c>
    </row>
    <row r="3739" spans="2:3" x14ac:dyDescent="0.3">
      <c r="B3739" s="2" t="s">
        <v>110</v>
      </c>
      <c r="C3739" s="4" t="s">
        <v>2717</v>
      </c>
    </row>
    <row r="3740" spans="2:3" x14ac:dyDescent="0.3">
      <c r="B3740" s="2" t="s">
        <v>111</v>
      </c>
      <c r="C3740" s="4" t="s">
        <v>2718</v>
      </c>
    </row>
    <row r="3741" spans="2:3" x14ac:dyDescent="0.3">
      <c r="B3741" s="7" t="s">
        <v>112</v>
      </c>
      <c r="C3741" s="9" t="s">
        <v>2719</v>
      </c>
    </row>
    <row r="3742" spans="2:3" x14ac:dyDescent="0.3">
      <c r="B3742" s="2" t="s">
        <v>114</v>
      </c>
      <c r="C3742" s="4" t="s">
        <v>2720</v>
      </c>
    </row>
    <row r="3743" spans="2:3" x14ac:dyDescent="0.3">
      <c r="B3743" s="2" t="s">
        <v>116</v>
      </c>
      <c r="C3743" s="4" t="s">
        <v>2721</v>
      </c>
    </row>
    <row r="3744" spans="2:3" x14ac:dyDescent="0.3">
      <c r="B3744" s="7" t="s">
        <v>117</v>
      </c>
      <c r="C3744" s="9" t="s">
        <v>2722</v>
      </c>
    </row>
    <row r="3745" spans="2:3" x14ac:dyDescent="0.3">
      <c r="B3745" s="2" t="s">
        <v>118</v>
      </c>
      <c r="C3745" s="4" t="s">
        <v>2723</v>
      </c>
    </row>
    <row r="3746" spans="2:3" x14ac:dyDescent="0.3">
      <c r="B3746" s="2" t="s">
        <v>121</v>
      </c>
      <c r="C3746" s="4" t="s">
        <v>2724</v>
      </c>
    </row>
    <row r="3747" spans="2:3" x14ac:dyDescent="0.3">
      <c r="B3747" s="7" t="s">
        <v>122</v>
      </c>
      <c r="C3747" s="9" t="s">
        <v>2725</v>
      </c>
    </row>
    <row r="3748" spans="2:3" x14ac:dyDescent="0.3">
      <c r="B3748" s="2" t="s">
        <v>128</v>
      </c>
      <c r="C3748" s="4" t="s">
        <v>2725</v>
      </c>
    </row>
    <row r="3749" spans="2:3" x14ac:dyDescent="0.3">
      <c r="B3749" s="6" t="s">
        <v>133</v>
      </c>
      <c r="C3749" s="8" t="s">
        <v>2726</v>
      </c>
    </row>
    <row r="3750" spans="2:3" x14ac:dyDescent="0.3">
      <c r="B3750" s="7" t="s">
        <v>134</v>
      </c>
      <c r="C3750" s="9" t="s">
        <v>2727</v>
      </c>
    </row>
    <row r="3751" spans="2:3" x14ac:dyDescent="0.3">
      <c r="B3751" s="2" t="s">
        <v>135</v>
      </c>
      <c r="C3751" s="4" t="s">
        <v>1154</v>
      </c>
    </row>
    <row r="3752" spans="2:3" x14ac:dyDescent="0.3">
      <c r="B3752" s="2" t="s">
        <v>136</v>
      </c>
      <c r="C3752" s="4" t="s">
        <v>626</v>
      </c>
    </row>
    <row r="3753" spans="2:3" x14ac:dyDescent="0.3">
      <c r="B3753" s="2" t="s">
        <v>138</v>
      </c>
      <c r="C3753" s="4" t="s">
        <v>1160</v>
      </c>
    </row>
    <row r="3754" spans="2:3" x14ac:dyDescent="0.3">
      <c r="B3754" s="2" t="s">
        <v>139</v>
      </c>
      <c r="C3754" s="4" t="s">
        <v>578</v>
      </c>
    </row>
    <row r="3755" spans="2:3" x14ac:dyDescent="0.3">
      <c r="B3755" s="2" t="s">
        <v>140</v>
      </c>
      <c r="C3755" s="4" t="s">
        <v>1552</v>
      </c>
    </row>
    <row r="3756" spans="2:3" x14ac:dyDescent="0.3">
      <c r="B3756" s="2" t="s">
        <v>141</v>
      </c>
      <c r="C3756" s="4" t="s">
        <v>2728</v>
      </c>
    </row>
    <row r="3757" spans="2:3" x14ac:dyDescent="0.3">
      <c r="B3757" s="2" t="s">
        <v>142</v>
      </c>
      <c r="C3757" s="4" t="s">
        <v>534</v>
      </c>
    </row>
    <row r="3758" spans="2:3" x14ac:dyDescent="0.3">
      <c r="B3758" s="7" t="s">
        <v>143</v>
      </c>
      <c r="C3758" s="9" t="s">
        <v>2729</v>
      </c>
    </row>
    <row r="3759" spans="2:3" x14ac:dyDescent="0.3">
      <c r="B3759" s="2" t="s">
        <v>144</v>
      </c>
      <c r="C3759" s="4" t="s">
        <v>2729</v>
      </c>
    </row>
    <row r="3760" spans="2:3" x14ac:dyDescent="0.3">
      <c r="B3760" s="7" t="s">
        <v>147</v>
      </c>
      <c r="C3760" s="9" t="s">
        <v>1019</v>
      </c>
    </row>
    <row r="3761" spans="2:3" x14ac:dyDescent="0.3">
      <c r="B3761" s="2" t="s">
        <v>151</v>
      </c>
      <c r="C3761" s="4" t="s">
        <v>1019</v>
      </c>
    </row>
    <row r="3762" spans="2:3" x14ac:dyDescent="0.3">
      <c r="B3762" s="7" t="s">
        <v>152</v>
      </c>
      <c r="C3762" s="9" t="s">
        <v>578</v>
      </c>
    </row>
    <row r="3763" spans="2:3" x14ac:dyDescent="0.3">
      <c r="B3763" s="2" t="s">
        <v>160</v>
      </c>
      <c r="C3763" s="4" t="s">
        <v>578</v>
      </c>
    </row>
    <row r="3764" spans="2:3" x14ac:dyDescent="0.3">
      <c r="B3764" s="7" t="s">
        <v>162</v>
      </c>
      <c r="C3764" s="9" t="s">
        <v>2353</v>
      </c>
    </row>
    <row r="3765" spans="2:3" x14ac:dyDescent="0.3">
      <c r="B3765" s="2" t="s">
        <v>164</v>
      </c>
      <c r="C3765" s="4" t="s">
        <v>534</v>
      </c>
    </row>
    <row r="3766" spans="2:3" x14ac:dyDescent="0.3">
      <c r="B3766" s="2" t="s">
        <v>165</v>
      </c>
      <c r="C3766" s="4" t="s">
        <v>1042</v>
      </c>
    </row>
    <row r="3767" spans="2:3" x14ac:dyDescent="0.3">
      <c r="B3767" s="2" t="s">
        <v>167</v>
      </c>
      <c r="C3767" s="4" t="s">
        <v>534</v>
      </c>
    </row>
    <row r="3768" spans="2:3" x14ac:dyDescent="0.3">
      <c r="B3768" s="7" t="s">
        <v>170</v>
      </c>
      <c r="C3768" s="9" t="s">
        <v>1096</v>
      </c>
    </row>
    <row r="3769" spans="2:3" x14ac:dyDescent="0.3">
      <c r="B3769" s="2" t="s">
        <v>171</v>
      </c>
      <c r="C3769" s="4" t="s">
        <v>1096</v>
      </c>
    </row>
    <row r="3770" spans="2:3" x14ac:dyDescent="0.3">
      <c r="B3770" s="7" t="s">
        <v>172</v>
      </c>
      <c r="C3770" s="9" t="s">
        <v>2688</v>
      </c>
    </row>
    <row r="3771" spans="2:3" x14ac:dyDescent="0.3">
      <c r="B3771" s="2" t="s">
        <v>173</v>
      </c>
      <c r="C3771" s="4" t="s">
        <v>2688</v>
      </c>
    </row>
    <row r="3772" spans="2:3" x14ac:dyDescent="0.3">
      <c r="B3772" s="7" t="s">
        <v>178</v>
      </c>
      <c r="C3772" s="9" t="s">
        <v>656</v>
      </c>
    </row>
    <row r="3773" spans="2:3" x14ac:dyDescent="0.3">
      <c r="B3773" s="2" t="s">
        <v>179</v>
      </c>
      <c r="C3773" s="4" t="s">
        <v>626</v>
      </c>
    </row>
    <row r="3774" spans="2:3" x14ac:dyDescent="0.3">
      <c r="B3774" s="2" t="s">
        <v>186</v>
      </c>
      <c r="C3774" s="4" t="s">
        <v>588</v>
      </c>
    </row>
    <row r="3775" spans="2:3" x14ac:dyDescent="0.3">
      <c r="B3775" s="6" t="s">
        <v>187</v>
      </c>
      <c r="C3775" s="8" t="s">
        <v>2730</v>
      </c>
    </row>
    <row r="3776" spans="2:3" x14ac:dyDescent="0.3">
      <c r="B3776" s="7" t="s">
        <v>188</v>
      </c>
      <c r="C3776" s="9" t="s">
        <v>2731</v>
      </c>
    </row>
    <row r="3777" spans="2:3" x14ac:dyDescent="0.3">
      <c r="B3777" s="2" t="s">
        <v>189</v>
      </c>
      <c r="C3777" s="4" t="s">
        <v>2732</v>
      </c>
    </row>
    <row r="3778" spans="2:3" x14ac:dyDescent="0.3">
      <c r="B3778" s="2" t="s">
        <v>192</v>
      </c>
      <c r="C3778" s="4" t="s">
        <v>2733</v>
      </c>
    </row>
    <row r="3779" spans="2:3" x14ac:dyDescent="0.3">
      <c r="B3779" s="2" t="s">
        <v>193</v>
      </c>
      <c r="C3779" s="4" t="s">
        <v>534</v>
      </c>
    </row>
    <row r="3780" spans="2:3" x14ac:dyDescent="0.3">
      <c r="B3780" s="2" t="s">
        <v>195</v>
      </c>
      <c r="C3780" s="4" t="s">
        <v>938</v>
      </c>
    </row>
    <row r="3781" spans="2:3" x14ac:dyDescent="0.3">
      <c r="B3781" s="2" t="s">
        <v>196</v>
      </c>
      <c r="C3781" s="4" t="s">
        <v>534</v>
      </c>
    </row>
    <row r="3782" spans="2:3" x14ac:dyDescent="0.3">
      <c r="B3782" s="7" t="s">
        <v>197</v>
      </c>
      <c r="C3782" s="9" t="s">
        <v>1096</v>
      </c>
    </row>
    <row r="3783" spans="2:3" x14ac:dyDescent="0.3">
      <c r="B3783" s="2" t="s">
        <v>204</v>
      </c>
      <c r="C3783" s="4" t="s">
        <v>1096</v>
      </c>
    </row>
    <row r="3784" spans="2:3" x14ac:dyDescent="0.3">
      <c r="B3784" s="7" t="s">
        <v>206</v>
      </c>
      <c r="C3784" s="9" t="s">
        <v>2734</v>
      </c>
    </row>
    <row r="3785" spans="2:3" x14ac:dyDescent="0.3">
      <c r="B3785" s="2" t="s">
        <v>207</v>
      </c>
      <c r="C3785" s="4" t="s">
        <v>2735</v>
      </c>
    </row>
    <row r="3786" spans="2:3" x14ac:dyDescent="0.3">
      <c r="B3786" s="2" t="s">
        <v>209</v>
      </c>
      <c r="C3786" s="4" t="s">
        <v>2736</v>
      </c>
    </row>
    <row r="3787" spans="2:3" x14ac:dyDescent="0.3">
      <c r="B3787" s="2" t="s">
        <v>210</v>
      </c>
      <c r="C3787" s="4" t="s">
        <v>578</v>
      </c>
    </row>
    <row r="3788" spans="2:3" x14ac:dyDescent="0.3">
      <c r="B3788" s="2" t="s">
        <v>212</v>
      </c>
      <c r="C3788" s="4" t="s">
        <v>2737</v>
      </c>
    </row>
    <row r="3789" spans="2:3" x14ac:dyDescent="0.3">
      <c r="B3789" s="2" t="s">
        <v>214</v>
      </c>
      <c r="C3789" s="4" t="s">
        <v>2738</v>
      </c>
    </row>
    <row r="3790" spans="2:3" x14ac:dyDescent="0.3">
      <c r="B3790" s="2" t="s">
        <v>215</v>
      </c>
      <c r="C3790" s="4" t="s">
        <v>2739</v>
      </c>
    </row>
    <row r="3791" spans="2:3" x14ac:dyDescent="0.3">
      <c r="B3791" s="7" t="s">
        <v>216</v>
      </c>
      <c r="C3791" s="9" t="s">
        <v>588</v>
      </c>
    </row>
    <row r="3792" spans="2:3" x14ac:dyDescent="0.3">
      <c r="B3792" s="2" t="s">
        <v>217</v>
      </c>
      <c r="C3792" s="4" t="s">
        <v>588</v>
      </c>
    </row>
    <row r="3793" spans="2:3" x14ac:dyDescent="0.3">
      <c r="B3793" s="7" t="s">
        <v>224</v>
      </c>
      <c r="C3793" s="9" t="s">
        <v>2740</v>
      </c>
    </row>
    <row r="3794" spans="2:3" x14ac:dyDescent="0.3">
      <c r="B3794" s="2" t="s">
        <v>230</v>
      </c>
      <c r="C3794" s="4" t="s">
        <v>2741</v>
      </c>
    </row>
    <row r="3795" spans="2:3" x14ac:dyDescent="0.3">
      <c r="B3795" s="2" t="s">
        <v>231</v>
      </c>
      <c r="C3795" s="4" t="s">
        <v>2298</v>
      </c>
    </row>
    <row r="3796" spans="2:3" x14ac:dyDescent="0.3">
      <c r="B3796" s="2" t="s">
        <v>232</v>
      </c>
      <c r="C3796" s="4" t="s">
        <v>2742</v>
      </c>
    </row>
    <row r="3797" spans="2:3" x14ac:dyDescent="0.3">
      <c r="B3797" s="7" t="s">
        <v>233</v>
      </c>
      <c r="C3797" s="9" t="s">
        <v>630</v>
      </c>
    </row>
    <row r="3798" spans="2:3" ht="26.4" x14ac:dyDescent="0.3">
      <c r="B3798" s="2" t="s">
        <v>235</v>
      </c>
      <c r="C3798" s="4" t="s">
        <v>630</v>
      </c>
    </row>
    <row r="3799" spans="2:3" x14ac:dyDescent="0.3">
      <c r="B3799" s="7" t="s">
        <v>239</v>
      </c>
      <c r="C3799" s="9" t="s">
        <v>2743</v>
      </c>
    </row>
    <row r="3800" spans="2:3" x14ac:dyDescent="0.3">
      <c r="B3800" s="2" t="s">
        <v>240</v>
      </c>
      <c r="C3800" s="4" t="s">
        <v>1019</v>
      </c>
    </row>
    <row r="3801" spans="2:3" x14ac:dyDescent="0.3">
      <c r="B3801" s="2" t="s">
        <v>242</v>
      </c>
      <c r="C3801" s="4" t="s">
        <v>626</v>
      </c>
    </row>
    <row r="3802" spans="2:3" x14ac:dyDescent="0.3">
      <c r="B3802" s="2" t="s">
        <v>244</v>
      </c>
      <c r="C3802" s="4" t="s">
        <v>2744</v>
      </c>
    </row>
    <row r="3803" spans="2:3" x14ac:dyDescent="0.3">
      <c r="B3803" s="7" t="s">
        <v>246</v>
      </c>
      <c r="C3803" s="9" t="s">
        <v>2114</v>
      </c>
    </row>
    <row r="3804" spans="2:3" x14ac:dyDescent="0.3">
      <c r="B3804" s="2" t="s">
        <v>248</v>
      </c>
      <c r="C3804" s="4" t="s">
        <v>656</v>
      </c>
    </row>
    <row r="3805" spans="2:3" x14ac:dyDescent="0.3">
      <c r="B3805" s="2" t="s">
        <v>249</v>
      </c>
      <c r="C3805" s="4" t="s">
        <v>604</v>
      </c>
    </row>
    <row r="3806" spans="2:3" x14ac:dyDescent="0.3">
      <c r="B3806" s="7" t="s">
        <v>252</v>
      </c>
      <c r="C3806" s="9" t="s">
        <v>2745</v>
      </c>
    </row>
    <row r="3807" spans="2:3" x14ac:dyDescent="0.3">
      <c r="B3807" s="2" t="s">
        <v>254</v>
      </c>
      <c r="C3807" s="4" t="s">
        <v>1681</v>
      </c>
    </row>
    <row r="3808" spans="2:3" x14ac:dyDescent="0.3">
      <c r="B3808" s="2" t="s">
        <v>258</v>
      </c>
      <c r="C3808" s="4" t="s">
        <v>2746</v>
      </c>
    </row>
    <row r="3809" spans="2:3" x14ac:dyDescent="0.3">
      <c r="B3809" s="2" t="s">
        <v>259</v>
      </c>
      <c r="C3809" s="4" t="s">
        <v>636</v>
      </c>
    </row>
    <row r="3810" spans="2:3" x14ac:dyDescent="0.3">
      <c r="B3810" s="3" t="s">
        <v>52</v>
      </c>
      <c r="C3810" s="5" t="s">
        <v>98</v>
      </c>
    </row>
    <row r="3811" spans="2:3" x14ac:dyDescent="0.3">
      <c r="B3811" s="2" t="s">
        <v>517</v>
      </c>
      <c r="C3811" s="4" t="s">
        <v>517</v>
      </c>
    </row>
    <row r="3812" spans="2:3" x14ac:dyDescent="0.3">
      <c r="B3812" s="2" t="s">
        <v>517</v>
      </c>
      <c r="C3812" s="4" t="s">
        <v>517</v>
      </c>
    </row>
    <row r="3813" spans="2:3" x14ac:dyDescent="0.3">
      <c r="B3813" s="2" t="s">
        <v>517</v>
      </c>
      <c r="C3813" s="4" t="s">
        <v>517</v>
      </c>
    </row>
    <row r="3814" spans="2:3" x14ac:dyDescent="0.3">
      <c r="B3814" s="3" t="s">
        <v>46</v>
      </c>
      <c r="C3814" s="5" t="s">
        <v>53</v>
      </c>
    </row>
    <row r="3815" spans="2:3" x14ac:dyDescent="0.3">
      <c r="B3815" s="6" t="s">
        <v>106</v>
      </c>
      <c r="C3815" s="8" t="s">
        <v>2747</v>
      </c>
    </row>
    <row r="3816" spans="2:3" x14ac:dyDescent="0.3">
      <c r="B3816" s="7" t="s">
        <v>107</v>
      </c>
      <c r="C3816" s="9" t="s">
        <v>2748</v>
      </c>
    </row>
    <row r="3817" spans="2:3" x14ac:dyDescent="0.3">
      <c r="B3817" s="2" t="s">
        <v>108</v>
      </c>
      <c r="C3817" s="4" t="s">
        <v>2748</v>
      </c>
    </row>
    <row r="3818" spans="2:3" x14ac:dyDescent="0.3">
      <c r="B3818" s="7" t="s">
        <v>109</v>
      </c>
      <c r="C3818" s="9" t="s">
        <v>2749</v>
      </c>
    </row>
    <row r="3819" spans="2:3" x14ac:dyDescent="0.3">
      <c r="B3819" s="2" t="s">
        <v>111</v>
      </c>
      <c r="C3819" s="4" t="s">
        <v>2749</v>
      </c>
    </row>
    <row r="3820" spans="2:3" x14ac:dyDescent="0.3">
      <c r="B3820" s="7" t="s">
        <v>112</v>
      </c>
      <c r="C3820" s="9" t="s">
        <v>2750</v>
      </c>
    </row>
    <row r="3821" spans="2:3" x14ac:dyDescent="0.3">
      <c r="B3821" s="2" t="s">
        <v>114</v>
      </c>
      <c r="C3821" s="4" t="s">
        <v>2751</v>
      </c>
    </row>
    <row r="3822" spans="2:3" x14ac:dyDescent="0.3">
      <c r="B3822" s="2" t="s">
        <v>116</v>
      </c>
      <c r="C3822" s="4" t="s">
        <v>2752</v>
      </c>
    </row>
    <row r="3823" spans="2:3" x14ac:dyDescent="0.3">
      <c r="B3823" s="7" t="s">
        <v>117</v>
      </c>
      <c r="C3823" s="9" t="s">
        <v>2753</v>
      </c>
    </row>
    <row r="3824" spans="2:3" x14ac:dyDescent="0.3">
      <c r="B3824" s="2" t="s">
        <v>118</v>
      </c>
      <c r="C3824" s="4" t="s">
        <v>2753</v>
      </c>
    </row>
    <row r="3825" spans="2:3" x14ac:dyDescent="0.3">
      <c r="B3825" s="7" t="s">
        <v>122</v>
      </c>
      <c r="C3825" s="9" t="s">
        <v>2754</v>
      </c>
    </row>
    <row r="3826" spans="2:3" x14ac:dyDescent="0.3">
      <c r="B3826" s="2" t="s">
        <v>124</v>
      </c>
      <c r="C3826" s="4" t="s">
        <v>2755</v>
      </c>
    </row>
    <row r="3827" spans="2:3" x14ac:dyDescent="0.3">
      <c r="B3827" s="2" t="s">
        <v>128</v>
      </c>
      <c r="C3827" s="4" t="s">
        <v>2756</v>
      </c>
    </row>
    <row r="3828" spans="2:3" x14ac:dyDescent="0.3">
      <c r="B3828" s="7" t="s">
        <v>129</v>
      </c>
      <c r="C3828" s="9" t="s">
        <v>2757</v>
      </c>
    </row>
    <row r="3829" spans="2:3" x14ac:dyDescent="0.3">
      <c r="B3829" s="2" t="s">
        <v>130</v>
      </c>
      <c r="C3829" s="4" t="s">
        <v>2757</v>
      </c>
    </row>
    <row r="3830" spans="2:3" x14ac:dyDescent="0.3">
      <c r="B3830" s="6" t="s">
        <v>133</v>
      </c>
      <c r="C3830" s="8" t="s">
        <v>2758</v>
      </c>
    </row>
    <row r="3831" spans="2:3" x14ac:dyDescent="0.3">
      <c r="B3831" s="7" t="s">
        <v>134</v>
      </c>
      <c r="C3831" s="9" t="s">
        <v>2759</v>
      </c>
    </row>
    <row r="3832" spans="2:3" x14ac:dyDescent="0.3">
      <c r="B3832" s="2" t="s">
        <v>135</v>
      </c>
      <c r="C3832" s="4" t="s">
        <v>459</v>
      </c>
    </row>
    <row r="3833" spans="2:3" x14ac:dyDescent="0.3">
      <c r="B3833" s="2" t="s">
        <v>138</v>
      </c>
      <c r="C3833" s="4" t="s">
        <v>707</v>
      </c>
    </row>
    <row r="3834" spans="2:3" x14ac:dyDescent="0.3">
      <c r="B3834" s="2" t="s">
        <v>139</v>
      </c>
      <c r="C3834" s="4" t="s">
        <v>531</v>
      </c>
    </row>
    <row r="3835" spans="2:3" x14ac:dyDescent="0.3">
      <c r="B3835" s="2" t="s">
        <v>140</v>
      </c>
      <c r="C3835" s="4" t="s">
        <v>2760</v>
      </c>
    </row>
    <row r="3836" spans="2:3" x14ac:dyDescent="0.3">
      <c r="B3836" s="2" t="s">
        <v>141</v>
      </c>
      <c r="C3836" s="4" t="s">
        <v>1718</v>
      </c>
    </row>
    <row r="3837" spans="2:3" x14ac:dyDescent="0.3">
      <c r="B3837" s="7" t="s">
        <v>143</v>
      </c>
      <c r="C3837" s="9" t="s">
        <v>2760</v>
      </c>
    </row>
    <row r="3838" spans="2:3" x14ac:dyDescent="0.3">
      <c r="B3838" s="2" t="s">
        <v>144</v>
      </c>
      <c r="C3838" s="4" t="s">
        <v>1718</v>
      </c>
    </row>
    <row r="3839" spans="2:3" x14ac:dyDescent="0.3">
      <c r="B3839" s="2" t="s">
        <v>146</v>
      </c>
      <c r="C3839" s="4" t="s">
        <v>984</v>
      </c>
    </row>
    <row r="3840" spans="2:3" x14ac:dyDescent="0.3">
      <c r="B3840" s="7" t="s">
        <v>152</v>
      </c>
      <c r="C3840" s="9" t="s">
        <v>1453</v>
      </c>
    </row>
    <row r="3841" spans="2:3" x14ac:dyDescent="0.3">
      <c r="B3841" s="2" t="s">
        <v>158</v>
      </c>
      <c r="C3841" s="4" t="s">
        <v>589</v>
      </c>
    </row>
    <row r="3842" spans="2:3" x14ac:dyDescent="0.3">
      <c r="B3842" s="2" t="s">
        <v>159</v>
      </c>
      <c r="C3842" s="4" t="s">
        <v>699</v>
      </c>
    </row>
    <row r="3843" spans="2:3" x14ac:dyDescent="0.3">
      <c r="B3843" s="2" t="s">
        <v>160</v>
      </c>
      <c r="C3843" s="4" t="s">
        <v>357</v>
      </c>
    </row>
    <row r="3844" spans="2:3" x14ac:dyDescent="0.3">
      <c r="B3844" s="2" t="s">
        <v>161</v>
      </c>
      <c r="C3844" s="4" t="s">
        <v>699</v>
      </c>
    </row>
    <row r="3845" spans="2:3" x14ac:dyDescent="0.3">
      <c r="B3845" s="7" t="s">
        <v>162</v>
      </c>
      <c r="C3845" s="9" t="s">
        <v>530</v>
      </c>
    </row>
    <row r="3846" spans="2:3" x14ac:dyDescent="0.3">
      <c r="B3846" s="2" t="s">
        <v>164</v>
      </c>
      <c r="C3846" s="4" t="s">
        <v>636</v>
      </c>
    </row>
    <row r="3847" spans="2:3" x14ac:dyDescent="0.3">
      <c r="B3847" s="2" t="s">
        <v>165</v>
      </c>
      <c r="C3847" s="4" t="s">
        <v>636</v>
      </c>
    </row>
    <row r="3848" spans="2:3" x14ac:dyDescent="0.3">
      <c r="B3848" s="7" t="s">
        <v>170</v>
      </c>
      <c r="C3848" s="9" t="s">
        <v>1164</v>
      </c>
    </row>
    <row r="3849" spans="2:3" x14ac:dyDescent="0.3">
      <c r="B3849" s="2" t="s">
        <v>171</v>
      </c>
      <c r="C3849" s="4" t="s">
        <v>1164</v>
      </c>
    </row>
    <row r="3850" spans="2:3" x14ac:dyDescent="0.3">
      <c r="B3850" s="7" t="s">
        <v>172</v>
      </c>
      <c r="C3850" s="9" t="s">
        <v>496</v>
      </c>
    </row>
    <row r="3851" spans="2:3" x14ac:dyDescent="0.3">
      <c r="B3851" s="2" t="s">
        <v>173</v>
      </c>
      <c r="C3851" s="4" t="s">
        <v>699</v>
      </c>
    </row>
    <row r="3852" spans="2:3" x14ac:dyDescent="0.3">
      <c r="B3852" s="2" t="s">
        <v>174</v>
      </c>
      <c r="C3852" s="4" t="s">
        <v>699</v>
      </c>
    </row>
    <row r="3853" spans="2:3" x14ac:dyDescent="0.3">
      <c r="B3853" s="2" t="s">
        <v>175</v>
      </c>
      <c r="C3853" s="4" t="s">
        <v>420</v>
      </c>
    </row>
    <row r="3854" spans="2:3" x14ac:dyDescent="0.3">
      <c r="B3854" s="7" t="s">
        <v>178</v>
      </c>
      <c r="C3854" s="9" t="s">
        <v>1326</v>
      </c>
    </row>
    <row r="3855" spans="2:3" x14ac:dyDescent="0.3">
      <c r="B3855" s="2" t="s">
        <v>179</v>
      </c>
      <c r="C3855" s="4" t="s">
        <v>595</v>
      </c>
    </row>
    <row r="3856" spans="2:3" x14ac:dyDescent="0.3">
      <c r="B3856" s="2" t="s">
        <v>180</v>
      </c>
      <c r="C3856" s="4" t="s">
        <v>677</v>
      </c>
    </row>
    <row r="3857" spans="2:3" ht="26.4" x14ac:dyDescent="0.3">
      <c r="B3857" s="2" t="s">
        <v>181</v>
      </c>
      <c r="C3857" s="4" t="s">
        <v>595</v>
      </c>
    </row>
    <row r="3858" spans="2:3" x14ac:dyDescent="0.3">
      <c r="B3858" s="2" t="s">
        <v>182</v>
      </c>
      <c r="C3858" s="4" t="s">
        <v>595</v>
      </c>
    </row>
    <row r="3859" spans="2:3" x14ac:dyDescent="0.3">
      <c r="B3859" s="2" t="s">
        <v>184</v>
      </c>
      <c r="C3859" s="4" t="s">
        <v>699</v>
      </c>
    </row>
    <row r="3860" spans="2:3" x14ac:dyDescent="0.3">
      <c r="B3860" s="2" t="s">
        <v>185</v>
      </c>
      <c r="C3860" s="4" t="s">
        <v>984</v>
      </c>
    </row>
    <row r="3861" spans="2:3" x14ac:dyDescent="0.3">
      <c r="B3861" s="2" t="s">
        <v>186</v>
      </c>
      <c r="C3861" s="4" t="s">
        <v>595</v>
      </c>
    </row>
    <row r="3862" spans="2:3" x14ac:dyDescent="0.3">
      <c r="B3862" s="6" t="s">
        <v>187</v>
      </c>
      <c r="C3862" s="8" t="s">
        <v>2761</v>
      </c>
    </row>
    <row r="3863" spans="2:3" x14ac:dyDescent="0.3">
      <c r="B3863" s="7" t="s">
        <v>188</v>
      </c>
      <c r="C3863" s="9" t="s">
        <v>1125</v>
      </c>
    </row>
    <row r="3864" spans="2:3" x14ac:dyDescent="0.3">
      <c r="B3864" s="2" t="s">
        <v>189</v>
      </c>
      <c r="C3864" s="4" t="s">
        <v>1027</v>
      </c>
    </row>
    <row r="3865" spans="2:3" x14ac:dyDescent="0.3">
      <c r="B3865" s="2" t="s">
        <v>190</v>
      </c>
      <c r="C3865" s="4" t="s">
        <v>703</v>
      </c>
    </row>
    <row r="3866" spans="2:3" x14ac:dyDescent="0.3">
      <c r="B3866" s="2" t="s">
        <v>192</v>
      </c>
      <c r="C3866" s="4" t="s">
        <v>530</v>
      </c>
    </row>
    <row r="3867" spans="2:3" x14ac:dyDescent="0.3">
      <c r="B3867" s="2" t="s">
        <v>195</v>
      </c>
      <c r="C3867" s="4" t="s">
        <v>636</v>
      </c>
    </row>
    <row r="3868" spans="2:3" x14ac:dyDescent="0.3">
      <c r="B3868" s="2" t="s">
        <v>196</v>
      </c>
      <c r="C3868" s="4" t="s">
        <v>703</v>
      </c>
    </row>
    <row r="3869" spans="2:3" x14ac:dyDescent="0.3">
      <c r="B3869" s="7" t="s">
        <v>197</v>
      </c>
      <c r="C3869" s="9" t="s">
        <v>589</v>
      </c>
    </row>
    <row r="3870" spans="2:3" x14ac:dyDescent="0.3">
      <c r="B3870" s="2" t="s">
        <v>204</v>
      </c>
      <c r="C3870" s="4" t="s">
        <v>357</v>
      </c>
    </row>
    <row r="3871" spans="2:3" x14ac:dyDescent="0.3">
      <c r="B3871" s="2" t="s">
        <v>205</v>
      </c>
      <c r="C3871" s="4" t="s">
        <v>530</v>
      </c>
    </row>
    <row r="3872" spans="2:3" x14ac:dyDescent="0.3">
      <c r="B3872" s="7" t="s">
        <v>206</v>
      </c>
      <c r="C3872" s="9" t="s">
        <v>2762</v>
      </c>
    </row>
    <row r="3873" spans="2:3" x14ac:dyDescent="0.3">
      <c r="B3873" s="2" t="s">
        <v>207</v>
      </c>
      <c r="C3873" s="4" t="s">
        <v>1200</v>
      </c>
    </row>
    <row r="3874" spans="2:3" x14ac:dyDescent="0.3">
      <c r="B3874" s="2" t="s">
        <v>210</v>
      </c>
      <c r="C3874" s="4" t="s">
        <v>357</v>
      </c>
    </row>
    <row r="3875" spans="2:3" x14ac:dyDescent="0.3">
      <c r="B3875" s="2" t="s">
        <v>212</v>
      </c>
      <c r="C3875" s="4" t="s">
        <v>470</v>
      </c>
    </row>
    <row r="3876" spans="2:3" x14ac:dyDescent="0.3">
      <c r="B3876" s="2" t="s">
        <v>214</v>
      </c>
      <c r="C3876" s="4" t="s">
        <v>1119</v>
      </c>
    </row>
    <row r="3877" spans="2:3" x14ac:dyDescent="0.3">
      <c r="B3877" s="2" t="s">
        <v>215</v>
      </c>
      <c r="C3877" s="4" t="s">
        <v>636</v>
      </c>
    </row>
    <row r="3878" spans="2:3" x14ac:dyDescent="0.3">
      <c r="B3878" s="7" t="s">
        <v>216</v>
      </c>
      <c r="C3878" s="9" t="s">
        <v>707</v>
      </c>
    </row>
    <row r="3879" spans="2:3" x14ac:dyDescent="0.3">
      <c r="B3879" s="2" t="s">
        <v>217</v>
      </c>
      <c r="C3879" s="4" t="s">
        <v>703</v>
      </c>
    </row>
    <row r="3880" spans="2:3" x14ac:dyDescent="0.3">
      <c r="B3880" s="2" t="s">
        <v>220</v>
      </c>
      <c r="C3880" s="4" t="s">
        <v>530</v>
      </c>
    </row>
    <row r="3881" spans="2:3" x14ac:dyDescent="0.3">
      <c r="B3881" s="7" t="s">
        <v>224</v>
      </c>
      <c r="C3881" s="9" t="s">
        <v>2763</v>
      </c>
    </row>
    <row r="3882" spans="2:3" x14ac:dyDescent="0.3">
      <c r="B3882" s="2" t="s">
        <v>225</v>
      </c>
      <c r="C3882" s="4" t="s">
        <v>2760</v>
      </c>
    </row>
    <row r="3883" spans="2:3" ht="26.4" x14ac:dyDescent="0.3">
      <c r="B3883" s="2" t="s">
        <v>226</v>
      </c>
      <c r="C3883" s="4" t="s">
        <v>577</v>
      </c>
    </row>
    <row r="3884" spans="2:3" x14ac:dyDescent="0.3">
      <c r="B3884" s="2" t="s">
        <v>227</v>
      </c>
      <c r="C3884" s="4" t="s">
        <v>577</v>
      </c>
    </row>
    <row r="3885" spans="2:3" x14ac:dyDescent="0.3">
      <c r="B3885" s="2" t="s">
        <v>229</v>
      </c>
      <c r="C3885" s="4" t="s">
        <v>699</v>
      </c>
    </row>
    <row r="3886" spans="2:3" x14ac:dyDescent="0.3">
      <c r="B3886" s="2" t="s">
        <v>230</v>
      </c>
      <c r="C3886" s="4" t="s">
        <v>1808</v>
      </c>
    </row>
    <row r="3887" spans="2:3" x14ac:dyDescent="0.3">
      <c r="B3887" s="2" t="s">
        <v>231</v>
      </c>
      <c r="C3887" s="4" t="s">
        <v>1164</v>
      </c>
    </row>
    <row r="3888" spans="2:3" x14ac:dyDescent="0.3">
      <c r="B3888" s="2" t="s">
        <v>232</v>
      </c>
      <c r="C3888" s="4" t="s">
        <v>483</v>
      </c>
    </row>
    <row r="3889" spans="2:3" x14ac:dyDescent="0.3">
      <c r="B3889" s="7" t="s">
        <v>233</v>
      </c>
      <c r="C3889" s="9" t="s">
        <v>703</v>
      </c>
    </row>
    <row r="3890" spans="2:3" ht="26.4" x14ac:dyDescent="0.3">
      <c r="B3890" s="2" t="s">
        <v>235</v>
      </c>
      <c r="C3890" s="4" t="s">
        <v>703</v>
      </c>
    </row>
    <row r="3891" spans="2:3" x14ac:dyDescent="0.3">
      <c r="B3891" s="7" t="s">
        <v>239</v>
      </c>
      <c r="C3891" s="9" t="s">
        <v>2127</v>
      </c>
    </row>
    <row r="3892" spans="2:3" x14ac:dyDescent="0.3">
      <c r="B3892" s="2" t="s">
        <v>240</v>
      </c>
      <c r="C3892" s="4" t="s">
        <v>2764</v>
      </c>
    </row>
    <row r="3893" spans="2:3" x14ac:dyDescent="0.3">
      <c r="B3893" s="2" t="s">
        <v>241</v>
      </c>
      <c r="C3893" s="4" t="s">
        <v>595</v>
      </c>
    </row>
    <row r="3894" spans="2:3" x14ac:dyDescent="0.3">
      <c r="B3894" s="2" t="s">
        <v>242</v>
      </c>
      <c r="C3894" s="4" t="s">
        <v>2765</v>
      </c>
    </row>
    <row r="3895" spans="2:3" x14ac:dyDescent="0.3">
      <c r="B3895" s="2" t="s">
        <v>243</v>
      </c>
      <c r="C3895" s="4" t="s">
        <v>703</v>
      </c>
    </row>
    <row r="3896" spans="2:3" x14ac:dyDescent="0.3">
      <c r="B3896" s="2" t="s">
        <v>245</v>
      </c>
      <c r="C3896" s="4" t="s">
        <v>2100</v>
      </c>
    </row>
    <row r="3897" spans="2:3" x14ac:dyDescent="0.3">
      <c r="B3897" s="7" t="s">
        <v>246</v>
      </c>
      <c r="C3897" s="9" t="s">
        <v>2766</v>
      </c>
    </row>
    <row r="3898" spans="2:3" x14ac:dyDescent="0.3">
      <c r="B3898" s="2" t="s">
        <v>248</v>
      </c>
      <c r="C3898" s="4" t="s">
        <v>2767</v>
      </c>
    </row>
    <row r="3899" spans="2:3" x14ac:dyDescent="0.3">
      <c r="B3899" s="2" t="s">
        <v>249</v>
      </c>
      <c r="C3899" s="4" t="s">
        <v>703</v>
      </c>
    </row>
    <row r="3900" spans="2:3" x14ac:dyDescent="0.3">
      <c r="B3900" s="7" t="s">
        <v>252</v>
      </c>
      <c r="C3900" s="9" t="s">
        <v>2768</v>
      </c>
    </row>
    <row r="3901" spans="2:3" x14ac:dyDescent="0.3">
      <c r="B3901" s="2" t="s">
        <v>258</v>
      </c>
      <c r="C3901" s="4" t="s">
        <v>2769</v>
      </c>
    </row>
    <row r="3902" spans="2:3" x14ac:dyDescent="0.3">
      <c r="B3902" s="2" t="s">
        <v>259</v>
      </c>
      <c r="C3902" s="4" t="s">
        <v>677</v>
      </c>
    </row>
    <row r="3903" spans="2:3" x14ac:dyDescent="0.3">
      <c r="B3903" s="6" t="s">
        <v>276</v>
      </c>
      <c r="C3903" s="8" t="s">
        <v>496</v>
      </c>
    </row>
    <row r="3904" spans="2:3" x14ac:dyDescent="0.3">
      <c r="B3904" s="7" t="s">
        <v>277</v>
      </c>
      <c r="C3904" s="9" t="s">
        <v>420</v>
      </c>
    </row>
    <row r="3905" spans="2:3" x14ac:dyDescent="0.3">
      <c r="B3905" s="2" t="s">
        <v>281</v>
      </c>
      <c r="C3905" s="4" t="s">
        <v>420</v>
      </c>
    </row>
    <row r="3906" spans="2:3" x14ac:dyDescent="0.3">
      <c r="B3906" s="7" t="s">
        <v>294</v>
      </c>
      <c r="C3906" s="9" t="s">
        <v>930</v>
      </c>
    </row>
    <row r="3907" spans="2:3" x14ac:dyDescent="0.3">
      <c r="B3907" s="2" t="s">
        <v>297</v>
      </c>
      <c r="C3907" s="4" t="s">
        <v>930</v>
      </c>
    </row>
    <row r="3908" spans="2:3" x14ac:dyDescent="0.3">
      <c r="B3908" s="3" t="s">
        <v>52</v>
      </c>
      <c r="C3908" s="5" t="s">
        <v>99</v>
      </c>
    </row>
    <row r="3909" spans="2:3" x14ac:dyDescent="0.3">
      <c r="B3909" s="2" t="s">
        <v>517</v>
      </c>
      <c r="C3909" s="4" t="s">
        <v>517</v>
      </c>
    </row>
    <row r="3910" spans="2:3" x14ac:dyDescent="0.3">
      <c r="B3910" s="2" t="s">
        <v>517</v>
      </c>
      <c r="C3910" s="4" t="s">
        <v>517</v>
      </c>
    </row>
    <row r="3911" spans="2:3" x14ac:dyDescent="0.3">
      <c r="B3911" s="2" t="s">
        <v>517</v>
      </c>
      <c r="C3911" s="4" t="s">
        <v>517</v>
      </c>
    </row>
    <row r="3912" spans="2:3" x14ac:dyDescent="0.3">
      <c r="B3912" s="3" t="s">
        <v>47</v>
      </c>
      <c r="C3912" s="5" t="s">
        <v>53</v>
      </c>
    </row>
    <row r="3913" spans="2:3" x14ac:dyDescent="0.3">
      <c r="B3913" s="6" t="s">
        <v>106</v>
      </c>
      <c r="C3913" s="8" t="s">
        <v>2770</v>
      </c>
    </row>
    <row r="3914" spans="2:3" x14ac:dyDescent="0.3">
      <c r="B3914" s="7" t="s">
        <v>109</v>
      </c>
      <c r="C3914" s="9" t="s">
        <v>2770</v>
      </c>
    </row>
    <row r="3915" spans="2:3" x14ac:dyDescent="0.3">
      <c r="B3915" s="2" t="s">
        <v>111</v>
      </c>
      <c r="C3915" s="4" t="s">
        <v>2770</v>
      </c>
    </row>
    <row r="3916" spans="2:3" x14ac:dyDescent="0.3">
      <c r="B3916" s="6" t="s">
        <v>133</v>
      </c>
      <c r="C3916" s="8" t="s">
        <v>2771</v>
      </c>
    </row>
    <row r="3917" spans="2:3" x14ac:dyDescent="0.3">
      <c r="B3917" s="7" t="s">
        <v>134</v>
      </c>
      <c r="C3917" s="9" t="s">
        <v>2772</v>
      </c>
    </row>
    <row r="3918" spans="2:3" x14ac:dyDescent="0.3">
      <c r="B3918" s="2" t="s">
        <v>135</v>
      </c>
      <c r="C3918" s="4" t="s">
        <v>2773</v>
      </c>
    </row>
    <row r="3919" spans="2:3" x14ac:dyDescent="0.3">
      <c r="B3919" s="2" t="s">
        <v>136</v>
      </c>
      <c r="C3919" s="4" t="s">
        <v>357</v>
      </c>
    </row>
    <row r="3920" spans="2:3" x14ac:dyDescent="0.3">
      <c r="B3920" s="2" t="s">
        <v>138</v>
      </c>
      <c r="C3920" s="4" t="s">
        <v>802</v>
      </c>
    </row>
    <row r="3921" spans="2:3" x14ac:dyDescent="0.3">
      <c r="B3921" s="2" t="s">
        <v>139</v>
      </c>
      <c r="C3921" s="4" t="s">
        <v>703</v>
      </c>
    </row>
    <row r="3922" spans="2:3" x14ac:dyDescent="0.3">
      <c r="B3922" s="2" t="s">
        <v>140</v>
      </c>
      <c r="C3922" s="4" t="s">
        <v>483</v>
      </c>
    </row>
    <row r="3923" spans="2:3" x14ac:dyDescent="0.3">
      <c r="B3923" s="7" t="s">
        <v>143</v>
      </c>
      <c r="C3923" s="9" t="s">
        <v>2774</v>
      </c>
    </row>
    <row r="3924" spans="2:3" x14ac:dyDescent="0.3">
      <c r="B3924" s="2" t="s">
        <v>144</v>
      </c>
      <c r="C3924" s="4" t="s">
        <v>1164</v>
      </c>
    </row>
    <row r="3925" spans="2:3" x14ac:dyDescent="0.3">
      <c r="B3925" s="2" t="s">
        <v>146</v>
      </c>
      <c r="C3925" s="4" t="s">
        <v>630</v>
      </c>
    </row>
    <row r="3926" spans="2:3" x14ac:dyDescent="0.3">
      <c r="B3926" s="7" t="s">
        <v>152</v>
      </c>
      <c r="C3926" s="9" t="s">
        <v>2775</v>
      </c>
    </row>
    <row r="3927" spans="2:3" x14ac:dyDescent="0.3">
      <c r="B3927" s="2" t="s">
        <v>153</v>
      </c>
      <c r="C3927" s="4" t="s">
        <v>613</v>
      </c>
    </row>
    <row r="3928" spans="2:3" x14ac:dyDescent="0.3">
      <c r="B3928" s="2" t="s">
        <v>155</v>
      </c>
      <c r="C3928" s="4" t="s">
        <v>2776</v>
      </c>
    </row>
    <row r="3929" spans="2:3" x14ac:dyDescent="0.3">
      <c r="B3929" s="2" t="s">
        <v>160</v>
      </c>
      <c r="C3929" s="4" t="s">
        <v>630</v>
      </c>
    </row>
    <row r="3930" spans="2:3" x14ac:dyDescent="0.3">
      <c r="B3930" s="7" t="s">
        <v>170</v>
      </c>
      <c r="C3930" s="9" t="s">
        <v>1154</v>
      </c>
    </row>
    <row r="3931" spans="2:3" x14ac:dyDescent="0.3">
      <c r="B3931" s="2" t="s">
        <v>171</v>
      </c>
      <c r="C3931" s="4" t="s">
        <v>1154</v>
      </c>
    </row>
    <row r="3932" spans="2:3" x14ac:dyDescent="0.3">
      <c r="B3932" s="7" t="s">
        <v>172</v>
      </c>
      <c r="C3932" s="9" t="s">
        <v>420</v>
      </c>
    </row>
    <row r="3933" spans="2:3" x14ac:dyDescent="0.3">
      <c r="B3933" s="2" t="s">
        <v>173</v>
      </c>
      <c r="C3933" s="4" t="s">
        <v>420</v>
      </c>
    </row>
    <row r="3934" spans="2:3" x14ac:dyDescent="0.3">
      <c r="B3934" s="7" t="s">
        <v>178</v>
      </c>
      <c r="C3934" s="9" t="s">
        <v>748</v>
      </c>
    </row>
    <row r="3935" spans="2:3" x14ac:dyDescent="0.3">
      <c r="B3935" s="2" t="s">
        <v>179</v>
      </c>
      <c r="C3935" s="4" t="s">
        <v>753</v>
      </c>
    </row>
    <row r="3936" spans="2:3" x14ac:dyDescent="0.3">
      <c r="B3936" s="2" t="s">
        <v>186</v>
      </c>
      <c r="C3936" s="4" t="s">
        <v>613</v>
      </c>
    </row>
    <row r="3937" spans="2:3" x14ac:dyDescent="0.3">
      <c r="B3937" s="6" t="s">
        <v>187</v>
      </c>
      <c r="C3937" s="8" t="s">
        <v>2777</v>
      </c>
    </row>
    <row r="3938" spans="2:3" x14ac:dyDescent="0.3">
      <c r="B3938" s="7" t="s">
        <v>188</v>
      </c>
      <c r="C3938" s="9" t="s">
        <v>1326</v>
      </c>
    </row>
    <row r="3939" spans="2:3" x14ac:dyDescent="0.3">
      <c r="B3939" s="2" t="s">
        <v>189</v>
      </c>
      <c r="C3939" s="4" t="s">
        <v>2778</v>
      </c>
    </row>
    <row r="3940" spans="2:3" x14ac:dyDescent="0.3">
      <c r="B3940" s="2" t="s">
        <v>191</v>
      </c>
      <c r="C3940" s="4" t="s">
        <v>636</v>
      </c>
    </row>
    <row r="3941" spans="2:3" x14ac:dyDescent="0.3">
      <c r="B3941" s="2" t="s">
        <v>192</v>
      </c>
      <c r="C3941" s="4" t="s">
        <v>636</v>
      </c>
    </row>
    <row r="3942" spans="2:3" x14ac:dyDescent="0.3">
      <c r="B3942" s="2" t="s">
        <v>195</v>
      </c>
      <c r="C3942" s="4" t="s">
        <v>1718</v>
      </c>
    </row>
    <row r="3943" spans="2:3" x14ac:dyDescent="0.3">
      <c r="B3943" s="7" t="s">
        <v>197</v>
      </c>
      <c r="C3943" s="9" t="s">
        <v>578</v>
      </c>
    </row>
    <row r="3944" spans="2:3" x14ac:dyDescent="0.3">
      <c r="B3944" s="2" t="s">
        <v>200</v>
      </c>
      <c r="C3944" s="4" t="s">
        <v>578</v>
      </c>
    </row>
    <row r="3945" spans="2:3" x14ac:dyDescent="0.3">
      <c r="B3945" s="7" t="s">
        <v>206</v>
      </c>
      <c r="C3945" s="9" t="s">
        <v>2779</v>
      </c>
    </row>
    <row r="3946" spans="2:3" x14ac:dyDescent="0.3">
      <c r="B3946" s="2" t="s">
        <v>207</v>
      </c>
      <c r="C3946" s="4" t="s">
        <v>461</v>
      </c>
    </row>
    <row r="3947" spans="2:3" x14ac:dyDescent="0.3">
      <c r="B3947" s="2" t="s">
        <v>209</v>
      </c>
      <c r="C3947" s="4" t="s">
        <v>2780</v>
      </c>
    </row>
    <row r="3948" spans="2:3" x14ac:dyDescent="0.3">
      <c r="B3948" s="2" t="s">
        <v>210</v>
      </c>
      <c r="C3948" s="4" t="s">
        <v>2781</v>
      </c>
    </row>
    <row r="3949" spans="2:3" x14ac:dyDescent="0.3">
      <c r="B3949" s="2" t="s">
        <v>214</v>
      </c>
      <c r="C3949" s="4" t="s">
        <v>2782</v>
      </c>
    </row>
    <row r="3950" spans="2:3" x14ac:dyDescent="0.3">
      <c r="B3950" s="2" t="s">
        <v>215</v>
      </c>
      <c r="C3950" s="4" t="s">
        <v>2783</v>
      </c>
    </row>
    <row r="3951" spans="2:3" x14ac:dyDescent="0.3">
      <c r="B3951" s="7" t="s">
        <v>224</v>
      </c>
      <c r="C3951" s="9" t="s">
        <v>917</v>
      </c>
    </row>
    <row r="3952" spans="2:3" x14ac:dyDescent="0.3">
      <c r="B3952" s="2" t="s">
        <v>231</v>
      </c>
      <c r="C3952" s="4" t="s">
        <v>1154</v>
      </c>
    </row>
    <row r="3953" spans="2:3" x14ac:dyDescent="0.3">
      <c r="B3953" s="2" t="s">
        <v>232</v>
      </c>
      <c r="C3953" s="4" t="s">
        <v>578</v>
      </c>
    </row>
    <row r="3954" spans="2:3" x14ac:dyDescent="0.3">
      <c r="B3954" s="7" t="s">
        <v>246</v>
      </c>
      <c r="C3954" s="9" t="s">
        <v>613</v>
      </c>
    </row>
    <row r="3955" spans="2:3" x14ac:dyDescent="0.3">
      <c r="B3955" s="2" t="s">
        <v>247</v>
      </c>
      <c r="C3955" s="4" t="s">
        <v>357</v>
      </c>
    </row>
    <row r="3956" spans="2:3" x14ac:dyDescent="0.3">
      <c r="B3956" s="2" t="s">
        <v>248</v>
      </c>
      <c r="C3956" s="4" t="s">
        <v>461</v>
      </c>
    </row>
    <row r="3957" spans="2:3" x14ac:dyDescent="0.3">
      <c r="B3957" s="7" t="s">
        <v>252</v>
      </c>
      <c r="C3957" s="9" t="s">
        <v>2784</v>
      </c>
    </row>
    <row r="3958" spans="2:3" x14ac:dyDescent="0.3">
      <c r="B3958" s="2" t="s">
        <v>258</v>
      </c>
      <c r="C3958" s="4" t="s">
        <v>2784</v>
      </c>
    </row>
    <row r="3959" spans="2:3" x14ac:dyDescent="0.3">
      <c r="B3959" s="3" t="s">
        <v>52</v>
      </c>
      <c r="C3959" s="5" t="s">
        <v>100</v>
      </c>
    </row>
    <row r="3960" spans="2:3" x14ac:dyDescent="0.3">
      <c r="B3960" s="2" t="s">
        <v>517</v>
      </c>
      <c r="C3960" s="4" t="s">
        <v>517</v>
      </c>
    </row>
    <row r="3961" spans="2:3" x14ac:dyDescent="0.3">
      <c r="B3961" s="2" t="s">
        <v>517</v>
      </c>
      <c r="C3961" s="4" t="s">
        <v>517</v>
      </c>
    </row>
    <row r="3962" spans="2:3" x14ac:dyDescent="0.3">
      <c r="B3962" s="2" t="s">
        <v>517</v>
      </c>
      <c r="C3962" s="4" t="s">
        <v>517</v>
      </c>
    </row>
    <row r="3963" spans="2:3" x14ac:dyDescent="0.3">
      <c r="B3963" s="3" t="s">
        <v>48</v>
      </c>
      <c r="C3963" s="5" t="s">
        <v>53</v>
      </c>
    </row>
    <row r="3964" spans="2:3" x14ac:dyDescent="0.3">
      <c r="B3964" s="6" t="s">
        <v>106</v>
      </c>
      <c r="C3964" s="8" t="s">
        <v>2785</v>
      </c>
    </row>
    <row r="3965" spans="2:3" x14ac:dyDescent="0.3">
      <c r="B3965" s="7" t="s">
        <v>107</v>
      </c>
      <c r="C3965" s="9" t="s">
        <v>2786</v>
      </c>
    </row>
    <row r="3966" spans="2:3" x14ac:dyDescent="0.3">
      <c r="B3966" s="2" t="s">
        <v>108</v>
      </c>
      <c r="C3966" s="4" t="s">
        <v>2786</v>
      </c>
    </row>
    <row r="3967" spans="2:3" x14ac:dyDescent="0.3">
      <c r="B3967" s="7" t="s">
        <v>112</v>
      </c>
      <c r="C3967" s="9" t="s">
        <v>2787</v>
      </c>
    </row>
    <row r="3968" spans="2:3" x14ac:dyDescent="0.3">
      <c r="B3968" s="2" t="s">
        <v>114</v>
      </c>
      <c r="C3968" s="4" t="s">
        <v>2788</v>
      </c>
    </row>
    <row r="3969" spans="2:3" x14ac:dyDescent="0.3">
      <c r="B3969" s="2" t="s">
        <v>116</v>
      </c>
      <c r="C3969" s="4" t="s">
        <v>2789</v>
      </c>
    </row>
    <row r="3970" spans="2:3" x14ac:dyDescent="0.3">
      <c r="B3970" s="7" t="s">
        <v>117</v>
      </c>
      <c r="C3970" s="9" t="s">
        <v>2790</v>
      </c>
    </row>
    <row r="3971" spans="2:3" x14ac:dyDescent="0.3">
      <c r="B3971" s="2" t="s">
        <v>118</v>
      </c>
      <c r="C3971" s="4" t="s">
        <v>2790</v>
      </c>
    </row>
    <row r="3972" spans="2:3" x14ac:dyDescent="0.3">
      <c r="B3972" s="7" t="s">
        <v>122</v>
      </c>
      <c r="C3972" s="9" t="s">
        <v>2791</v>
      </c>
    </row>
    <row r="3973" spans="2:3" x14ac:dyDescent="0.3">
      <c r="B3973" s="2" t="s">
        <v>126</v>
      </c>
      <c r="C3973" s="4" t="s">
        <v>2041</v>
      </c>
    </row>
    <row r="3974" spans="2:3" x14ac:dyDescent="0.3">
      <c r="B3974" s="2" t="s">
        <v>128</v>
      </c>
      <c r="C3974" s="4" t="s">
        <v>2792</v>
      </c>
    </row>
    <row r="3975" spans="2:3" x14ac:dyDescent="0.3">
      <c r="B3975" s="6" t="s">
        <v>133</v>
      </c>
      <c r="C3975" s="8" t="s">
        <v>2793</v>
      </c>
    </row>
    <row r="3976" spans="2:3" x14ac:dyDescent="0.3">
      <c r="B3976" s="7" t="s">
        <v>134</v>
      </c>
      <c r="C3976" s="9" t="s">
        <v>2794</v>
      </c>
    </row>
    <row r="3977" spans="2:3" x14ac:dyDescent="0.3">
      <c r="B3977" s="2" t="s">
        <v>135</v>
      </c>
      <c r="C3977" s="4" t="s">
        <v>2795</v>
      </c>
    </row>
    <row r="3978" spans="2:3" x14ac:dyDescent="0.3">
      <c r="B3978" s="2" t="s">
        <v>140</v>
      </c>
      <c r="C3978" s="4" t="s">
        <v>917</v>
      </c>
    </row>
    <row r="3979" spans="2:3" x14ac:dyDescent="0.3">
      <c r="B3979" s="2" t="s">
        <v>141</v>
      </c>
      <c r="C3979" s="4" t="s">
        <v>2796</v>
      </c>
    </row>
    <row r="3980" spans="2:3" x14ac:dyDescent="0.3">
      <c r="B3980" s="7" t="s">
        <v>143</v>
      </c>
      <c r="C3980" s="9" t="s">
        <v>2797</v>
      </c>
    </row>
    <row r="3981" spans="2:3" x14ac:dyDescent="0.3">
      <c r="B3981" s="2" t="s">
        <v>144</v>
      </c>
      <c r="C3981" s="4" t="s">
        <v>2797</v>
      </c>
    </row>
    <row r="3982" spans="2:3" x14ac:dyDescent="0.3">
      <c r="B3982" s="7" t="s">
        <v>152</v>
      </c>
      <c r="C3982" s="9" t="s">
        <v>2798</v>
      </c>
    </row>
    <row r="3983" spans="2:3" x14ac:dyDescent="0.3">
      <c r="B3983" s="2" t="s">
        <v>158</v>
      </c>
      <c r="C3983" s="4" t="s">
        <v>2799</v>
      </c>
    </row>
    <row r="3984" spans="2:3" x14ac:dyDescent="0.3">
      <c r="B3984" s="2" t="s">
        <v>160</v>
      </c>
      <c r="C3984" s="4" t="s">
        <v>2800</v>
      </c>
    </row>
    <row r="3985" spans="2:3" x14ac:dyDescent="0.3">
      <c r="B3985" s="7" t="s">
        <v>162</v>
      </c>
      <c r="C3985" s="9" t="s">
        <v>2801</v>
      </c>
    </row>
    <row r="3986" spans="2:3" x14ac:dyDescent="0.3">
      <c r="B3986" s="2" t="s">
        <v>164</v>
      </c>
      <c r="C3986" s="4" t="s">
        <v>2802</v>
      </c>
    </row>
    <row r="3987" spans="2:3" x14ac:dyDescent="0.3">
      <c r="B3987" s="2" t="s">
        <v>169</v>
      </c>
      <c r="C3987" s="4" t="s">
        <v>577</v>
      </c>
    </row>
    <row r="3988" spans="2:3" x14ac:dyDescent="0.3">
      <c r="B3988" s="7" t="s">
        <v>170</v>
      </c>
      <c r="C3988" s="9" t="s">
        <v>2803</v>
      </c>
    </row>
    <row r="3989" spans="2:3" x14ac:dyDescent="0.3">
      <c r="B3989" s="2" t="s">
        <v>171</v>
      </c>
      <c r="C3989" s="4" t="s">
        <v>2803</v>
      </c>
    </row>
    <row r="3990" spans="2:3" x14ac:dyDescent="0.3">
      <c r="B3990" s="7" t="s">
        <v>178</v>
      </c>
      <c r="C3990" s="9" t="s">
        <v>2804</v>
      </c>
    </row>
    <row r="3991" spans="2:3" x14ac:dyDescent="0.3">
      <c r="B3991" s="2" t="s">
        <v>180</v>
      </c>
      <c r="C3991" s="4" t="s">
        <v>2805</v>
      </c>
    </row>
    <row r="3992" spans="2:3" x14ac:dyDescent="0.3">
      <c r="B3992" s="2" t="s">
        <v>182</v>
      </c>
      <c r="C3992" s="4" t="s">
        <v>2806</v>
      </c>
    </row>
    <row r="3993" spans="2:3" x14ac:dyDescent="0.3">
      <c r="B3993" s="2" t="s">
        <v>185</v>
      </c>
      <c r="C3993" s="4" t="s">
        <v>2807</v>
      </c>
    </row>
    <row r="3994" spans="2:3" x14ac:dyDescent="0.3">
      <c r="B3994" s="6" t="s">
        <v>187</v>
      </c>
      <c r="C3994" s="8" t="s">
        <v>2808</v>
      </c>
    </row>
    <row r="3995" spans="2:3" x14ac:dyDescent="0.3">
      <c r="B3995" s="7" t="s">
        <v>188</v>
      </c>
      <c r="C3995" s="9" t="s">
        <v>2809</v>
      </c>
    </row>
    <row r="3996" spans="2:3" x14ac:dyDescent="0.3">
      <c r="B3996" s="2" t="s">
        <v>189</v>
      </c>
      <c r="C3996" s="4" t="s">
        <v>2810</v>
      </c>
    </row>
    <row r="3997" spans="2:3" x14ac:dyDescent="0.3">
      <c r="B3997" s="2" t="s">
        <v>195</v>
      </c>
      <c r="C3997" s="4" t="s">
        <v>2811</v>
      </c>
    </row>
    <row r="3998" spans="2:3" x14ac:dyDescent="0.3">
      <c r="B3998" s="2" t="s">
        <v>196</v>
      </c>
      <c r="C3998" s="4" t="s">
        <v>2812</v>
      </c>
    </row>
    <row r="3999" spans="2:3" x14ac:dyDescent="0.3">
      <c r="B3999" s="7" t="s">
        <v>197</v>
      </c>
      <c r="C3999" s="9" t="s">
        <v>2813</v>
      </c>
    </row>
    <row r="4000" spans="2:3" x14ac:dyDescent="0.3">
      <c r="B4000" s="2" t="s">
        <v>200</v>
      </c>
      <c r="C4000" s="4" t="s">
        <v>2814</v>
      </c>
    </row>
    <row r="4001" spans="2:3" x14ac:dyDescent="0.3">
      <c r="B4001" s="2" t="s">
        <v>202</v>
      </c>
      <c r="C4001" s="4" t="s">
        <v>1019</v>
      </c>
    </row>
    <row r="4002" spans="2:3" x14ac:dyDescent="0.3">
      <c r="B4002" s="7" t="s">
        <v>206</v>
      </c>
      <c r="C4002" s="9" t="s">
        <v>2815</v>
      </c>
    </row>
    <row r="4003" spans="2:3" x14ac:dyDescent="0.3">
      <c r="B4003" s="2" t="s">
        <v>207</v>
      </c>
      <c r="C4003" s="4" t="s">
        <v>2816</v>
      </c>
    </row>
    <row r="4004" spans="2:3" x14ac:dyDescent="0.3">
      <c r="B4004" s="2" t="s">
        <v>208</v>
      </c>
      <c r="C4004" s="4" t="s">
        <v>2817</v>
      </c>
    </row>
    <row r="4005" spans="2:3" x14ac:dyDescent="0.3">
      <c r="B4005" s="2" t="s">
        <v>212</v>
      </c>
      <c r="C4005" s="4" t="s">
        <v>2818</v>
      </c>
    </row>
    <row r="4006" spans="2:3" x14ac:dyDescent="0.3">
      <c r="B4006" s="7" t="s">
        <v>216</v>
      </c>
      <c r="C4006" s="9" t="s">
        <v>2819</v>
      </c>
    </row>
    <row r="4007" spans="2:3" x14ac:dyDescent="0.3">
      <c r="B4007" s="2" t="s">
        <v>217</v>
      </c>
      <c r="C4007" s="4" t="s">
        <v>2820</v>
      </c>
    </row>
    <row r="4008" spans="2:3" x14ac:dyDescent="0.3">
      <c r="B4008" s="2" t="s">
        <v>220</v>
      </c>
      <c r="C4008" s="4" t="s">
        <v>703</v>
      </c>
    </row>
    <row r="4009" spans="2:3" x14ac:dyDescent="0.3">
      <c r="B4009" s="7" t="s">
        <v>224</v>
      </c>
      <c r="C4009" s="9" t="s">
        <v>2821</v>
      </c>
    </row>
    <row r="4010" spans="2:3" x14ac:dyDescent="0.3">
      <c r="B4010" s="2" t="s">
        <v>225</v>
      </c>
      <c r="C4010" s="4" t="s">
        <v>2822</v>
      </c>
    </row>
    <row r="4011" spans="2:3" x14ac:dyDescent="0.3">
      <c r="B4011" s="2" t="s">
        <v>229</v>
      </c>
      <c r="C4011" s="4" t="s">
        <v>2823</v>
      </c>
    </row>
    <row r="4012" spans="2:3" x14ac:dyDescent="0.3">
      <c r="B4012" s="7" t="s">
        <v>233</v>
      </c>
      <c r="C4012" s="9" t="s">
        <v>2824</v>
      </c>
    </row>
    <row r="4013" spans="2:3" ht="26.4" x14ac:dyDescent="0.3">
      <c r="B4013" s="2" t="s">
        <v>234</v>
      </c>
      <c r="C4013" s="4" t="s">
        <v>2824</v>
      </c>
    </row>
    <row r="4014" spans="2:3" x14ac:dyDescent="0.3">
      <c r="B4014" s="7" t="s">
        <v>239</v>
      </c>
      <c r="C4014" s="9" t="s">
        <v>2825</v>
      </c>
    </row>
    <row r="4015" spans="2:3" x14ac:dyDescent="0.3">
      <c r="B4015" s="2" t="s">
        <v>240</v>
      </c>
      <c r="C4015" s="4" t="s">
        <v>2826</v>
      </c>
    </row>
    <row r="4016" spans="2:3" x14ac:dyDescent="0.3">
      <c r="B4016" s="2" t="s">
        <v>242</v>
      </c>
      <c r="C4016" s="4" t="s">
        <v>2827</v>
      </c>
    </row>
    <row r="4017" spans="2:3" x14ac:dyDescent="0.3">
      <c r="B4017" s="7" t="s">
        <v>246</v>
      </c>
      <c r="C4017" s="9" t="s">
        <v>1808</v>
      </c>
    </row>
    <row r="4018" spans="2:3" x14ac:dyDescent="0.3">
      <c r="B4018" s="2" t="s">
        <v>248</v>
      </c>
      <c r="C4018" s="4" t="s">
        <v>1164</v>
      </c>
    </row>
    <row r="4019" spans="2:3" x14ac:dyDescent="0.3">
      <c r="B4019" s="2" t="s">
        <v>249</v>
      </c>
      <c r="C4019" s="4" t="s">
        <v>531</v>
      </c>
    </row>
    <row r="4020" spans="2:3" x14ac:dyDescent="0.3">
      <c r="B4020" s="7" t="s">
        <v>252</v>
      </c>
      <c r="C4020" s="9" t="s">
        <v>2828</v>
      </c>
    </row>
    <row r="4021" spans="2:3" x14ac:dyDescent="0.3">
      <c r="B4021" s="2" t="s">
        <v>258</v>
      </c>
      <c r="C4021" s="4" t="s">
        <v>2828</v>
      </c>
    </row>
    <row r="4022" spans="2:3" x14ac:dyDescent="0.3">
      <c r="B4022" s="3" t="s">
        <v>52</v>
      </c>
      <c r="C4022" s="5" t="s">
        <v>101</v>
      </c>
    </row>
    <row r="4023" spans="2:3" x14ac:dyDescent="0.3">
      <c r="B4023" s="2" t="s">
        <v>517</v>
      </c>
      <c r="C4023" s="4" t="s">
        <v>517</v>
      </c>
    </row>
    <row r="4024" spans="2:3" x14ac:dyDescent="0.3">
      <c r="B4024" s="2" t="s">
        <v>517</v>
      </c>
      <c r="C4024" s="4" t="s">
        <v>517</v>
      </c>
    </row>
    <row r="4025" spans="2:3" x14ac:dyDescent="0.3">
      <c r="B4025" s="2" t="s">
        <v>517</v>
      </c>
      <c r="C4025" s="4" t="s">
        <v>517</v>
      </c>
    </row>
    <row r="4026" spans="2:3" x14ac:dyDescent="0.3">
      <c r="B4026" s="3" t="s">
        <v>49</v>
      </c>
      <c r="C4026" s="5" t="s">
        <v>53</v>
      </c>
    </row>
    <row r="4027" spans="2:3" x14ac:dyDescent="0.3">
      <c r="B4027" s="6" t="s">
        <v>106</v>
      </c>
      <c r="C4027" s="8" t="s">
        <v>2829</v>
      </c>
    </row>
    <row r="4028" spans="2:3" x14ac:dyDescent="0.3">
      <c r="B4028" s="7" t="s">
        <v>107</v>
      </c>
      <c r="C4028" s="9" t="s">
        <v>2830</v>
      </c>
    </row>
    <row r="4029" spans="2:3" x14ac:dyDescent="0.3">
      <c r="B4029" s="2" t="s">
        <v>108</v>
      </c>
      <c r="C4029" s="4" t="s">
        <v>2830</v>
      </c>
    </row>
    <row r="4030" spans="2:3" x14ac:dyDescent="0.3">
      <c r="B4030" s="7" t="s">
        <v>109</v>
      </c>
      <c r="C4030" s="9" t="s">
        <v>2831</v>
      </c>
    </row>
    <row r="4031" spans="2:3" x14ac:dyDescent="0.3">
      <c r="B4031" s="2" t="s">
        <v>111</v>
      </c>
      <c r="C4031" s="4" t="s">
        <v>2831</v>
      </c>
    </row>
    <row r="4032" spans="2:3" x14ac:dyDescent="0.3">
      <c r="B4032" s="7" t="s">
        <v>112</v>
      </c>
      <c r="C4032" s="9" t="s">
        <v>2832</v>
      </c>
    </row>
    <row r="4033" spans="2:3" x14ac:dyDescent="0.3">
      <c r="B4033" s="2" t="s">
        <v>114</v>
      </c>
      <c r="C4033" s="4" t="s">
        <v>2832</v>
      </c>
    </row>
    <row r="4034" spans="2:3" x14ac:dyDescent="0.3">
      <c r="B4034" s="7" t="s">
        <v>117</v>
      </c>
      <c r="C4034" s="9" t="s">
        <v>2833</v>
      </c>
    </row>
    <row r="4035" spans="2:3" x14ac:dyDescent="0.3">
      <c r="B4035" s="2" t="s">
        <v>118</v>
      </c>
      <c r="C4035" s="4" t="s">
        <v>2833</v>
      </c>
    </row>
    <row r="4036" spans="2:3" x14ac:dyDescent="0.3">
      <c r="B4036" s="7" t="s">
        <v>122</v>
      </c>
      <c r="C4036" s="9" t="s">
        <v>2834</v>
      </c>
    </row>
    <row r="4037" spans="2:3" x14ac:dyDescent="0.3">
      <c r="B4037" s="2" t="s">
        <v>125</v>
      </c>
      <c r="C4037" s="4" t="s">
        <v>2835</v>
      </c>
    </row>
    <row r="4038" spans="2:3" x14ac:dyDescent="0.3">
      <c r="B4038" s="2" t="s">
        <v>128</v>
      </c>
      <c r="C4038" s="4" t="s">
        <v>2836</v>
      </c>
    </row>
    <row r="4039" spans="2:3" x14ac:dyDescent="0.3">
      <c r="B4039" s="6" t="s">
        <v>133</v>
      </c>
      <c r="C4039" s="8" t="s">
        <v>2837</v>
      </c>
    </row>
    <row r="4040" spans="2:3" x14ac:dyDescent="0.3">
      <c r="B4040" s="7" t="s">
        <v>134</v>
      </c>
      <c r="C4040" s="9" t="s">
        <v>2838</v>
      </c>
    </row>
    <row r="4041" spans="2:3" x14ac:dyDescent="0.3">
      <c r="B4041" s="2" t="s">
        <v>135</v>
      </c>
      <c r="C4041" s="4" t="s">
        <v>984</v>
      </c>
    </row>
    <row r="4042" spans="2:3" x14ac:dyDescent="0.3">
      <c r="B4042" s="2" t="s">
        <v>138</v>
      </c>
      <c r="C4042" s="4" t="s">
        <v>2839</v>
      </c>
    </row>
    <row r="4043" spans="2:3" x14ac:dyDescent="0.3">
      <c r="B4043" s="2" t="s">
        <v>140</v>
      </c>
      <c r="C4043" s="4" t="s">
        <v>2083</v>
      </c>
    </row>
    <row r="4044" spans="2:3" x14ac:dyDescent="0.3">
      <c r="B4044" s="7" t="s">
        <v>143</v>
      </c>
      <c r="C4044" s="9" t="s">
        <v>2840</v>
      </c>
    </row>
    <row r="4045" spans="2:3" x14ac:dyDescent="0.3">
      <c r="B4045" s="2" t="s">
        <v>144</v>
      </c>
      <c r="C4045" s="4" t="s">
        <v>2840</v>
      </c>
    </row>
    <row r="4046" spans="2:3" x14ac:dyDescent="0.3">
      <c r="B4046" s="7" t="s">
        <v>152</v>
      </c>
      <c r="C4046" s="9" t="s">
        <v>961</v>
      </c>
    </row>
    <row r="4047" spans="2:3" x14ac:dyDescent="0.3">
      <c r="B4047" s="2" t="s">
        <v>161</v>
      </c>
      <c r="C4047" s="4" t="s">
        <v>961</v>
      </c>
    </row>
    <row r="4048" spans="2:3" x14ac:dyDescent="0.3">
      <c r="B4048" s="7" t="s">
        <v>170</v>
      </c>
      <c r="C4048" s="9" t="s">
        <v>2841</v>
      </c>
    </row>
    <row r="4049" spans="2:3" x14ac:dyDescent="0.3">
      <c r="B4049" s="2" t="s">
        <v>171</v>
      </c>
      <c r="C4049" s="4" t="s">
        <v>2841</v>
      </c>
    </row>
    <row r="4050" spans="2:3" x14ac:dyDescent="0.3">
      <c r="B4050" s="7" t="s">
        <v>172</v>
      </c>
      <c r="C4050" s="9" t="s">
        <v>2842</v>
      </c>
    </row>
    <row r="4051" spans="2:3" x14ac:dyDescent="0.3">
      <c r="B4051" s="2" t="s">
        <v>173</v>
      </c>
      <c r="C4051" s="4" t="s">
        <v>2842</v>
      </c>
    </row>
    <row r="4052" spans="2:3" x14ac:dyDescent="0.3">
      <c r="B4052" s="7" t="s">
        <v>178</v>
      </c>
      <c r="C4052" s="9" t="s">
        <v>628</v>
      </c>
    </row>
    <row r="4053" spans="2:3" x14ac:dyDescent="0.3">
      <c r="B4053" s="2" t="s">
        <v>179</v>
      </c>
      <c r="C4053" s="4" t="s">
        <v>420</v>
      </c>
    </row>
    <row r="4054" spans="2:3" ht="26.4" x14ac:dyDescent="0.3">
      <c r="B4054" s="2" t="s">
        <v>181</v>
      </c>
      <c r="C4054" s="4" t="s">
        <v>470</v>
      </c>
    </row>
    <row r="4055" spans="2:3" x14ac:dyDescent="0.3">
      <c r="B4055" s="2" t="s">
        <v>182</v>
      </c>
      <c r="C4055" s="4" t="s">
        <v>457</v>
      </c>
    </row>
    <row r="4056" spans="2:3" x14ac:dyDescent="0.3">
      <c r="B4056" s="2" t="s">
        <v>186</v>
      </c>
      <c r="C4056" s="4" t="s">
        <v>982</v>
      </c>
    </row>
    <row r="4057" spans="2:3" x14ac:dyDescent="0.3">
      <c r="B4057" s="6" t="s">
        <v>187</v>
      </c>
      <c r="C4057" s="8" t="s">
        <v>2843</v>
      </c>
    </row>
    <row r="4058" spans="2:3" x14ac:dyDescent="0.3">
      <c r="B4058" s="7" t="s">
        <v>188</v>
      </c>
      <c r="C4058" s="9" t="s">
        <v>2844</v>
      </c>
    </row>
    <row r="4059" spans="2:3" x14ac:dyDescent="0.3">
      <c r="B4059" s="2" t="s">
        <v>189</v>
      </c>
      <c r="C4059" s="4" t="s">
        <v>2845</v>
      </c>
    </row>
    <row r="4060" spans="2:3" x14ac:dyDescent="0.3">
      <c r="B4060" s="2" t="s">
        <v>195</v>
      </c>
      <c r="C4060" s="4" t="s">
        <v>2846</v>
      </c>
    </row>
    <row r="4061" spans="2:3" x14ac:dyDescent="0.3">
      <c r="B4061" s="7" t="s">
        <v>197</v>
      </c>
      <c r="C4061" s="9" t="s">
        <v>2764</v>
      </c>
    </row>
    <row r="4062" spans="2:3" x14ac:dyDescent="0.3">
      <c r="B4062" s="2" t="s">
        <v>200</v>
      </c>
      <c r="C4062" s="4" t="s">
        <v>530</v>
      </c>
    </row>
    <row r="4063" spans="2:3" x14ac:dyDescent="0.3">
      <c r="B4063" s="2" t="s">
        <v>204</v>
      </c>
      <c r="C4063" s="4" t="s">
        <v>589</v>
      </c>
    </row>
    <row r="4064" spans="2:3" x14ac:dyDescent="0.3">
      <c r="B4064" s="7" t="s">
        <v>206</v>
      </c>
      <c r="C4064" s="9" t="s">
        <v>2847</v>
      </c>
    </row>
    <row r="4065" spans="2:3" x14ac:dyDescent="0.3">
      <c r="B4065" s="2" t="s">
        <v>207</v>
      </c>
      <c r="C4065" s="4" t="s">
        <v>2848</v>
      </c>
    </row>
    <row r="4066" spans="2:3" x14ac:dyDescent="0.3">
      <c r="B4066" s="2" t="s">
        <v>209</v>
      </c>
      <c r="C4066" s="4" t="s">
        <v>2849</v>
      </c>
    </row>
    <row r="4067" spans="2:3" x14ac:dyDescent="0.3">
      <c r="B4067" s="7" t="s">
        <v>216</v>
      </c>
      <c r="C4067" s="9" t="s">
        <v>2850</v>
      </c>
    </row>
    <row r="4068" spans="2:3" x14ac:dyDescent="0.3">
      <c r="B4068" s="2" t="s">
        <v>217</v>
      </c>
      <c r="C4068" s="4" t="s">
        <v>2850</v>
      </c>
    </row>
    <row r="4069" spans="2:3" x14ac:dyDescent="0.3">
      <c r="B4069" s="7" t="s">
        <v>224</v>
      </c>
      <c r="C4069" s="9" t="s">
        <v>2851</v>
      </c>
    </row>
    <row r="4070" spans="2:3" x14ac:dyDescent="0.3">
      <c r="B4070" s="2" t="s">
        <v>227</v>
      </c>
      <c r="C4070" s="4" t="s">
        <v>2852</v>
      </c>
    </row>
    <row r="4071" spans="2:3" x14ac:dyDescent="0.3">
      <c r="B4071" s="2" t="s">
        <v>232</v>
      </c>
      <c r="C4071" s="4" t="s">
        <v>2853</v>
      </c>
    </row>
    <row r="4072" spans="2:3" x14ac:dyDescent="0.3">
      <c r="B4072" s="7" t="s">
        <v>233</v>
      </c>
      <c r="C4072" s="9" t="s">
        <v>984</v>
      </c>
    </row>
    <row r="4073" spans="2:3" ht="26.4" x14ac:dyDescent="0.3">
      <c r="B4073" s="2" t="s">
        <v>235</v>
      </c>
      <c r="C4073" s="4" t="s">
        <v>984</v>
      </c>
    </row>
    <row r="4074" spans="2:3" x14ac:dyDescent="0.3">
      <c r="B4074" s="7" t="s">
        <v>239</v>
      </c>
      <c r="C4074" s="9" t="s">
        <v>2854</v>
      </c>
    </row>
    <row r="4075" spans="2:3" x14ac:dyDescent="0.3">
      <c r="B4075" s="2" t="s">
        <v>240</v>
      </c>
      <c r="C4075" s="4" t="s">
        <v>2040</v>
      </c>
    </row>
    <row r="4076" spans="2:3" x14ac:dyDescent="0.3">
      <c r="B4076" s="2" t="s">
        <v>241</v>
      </c>
      <c r="C4076" s="4" t="s">
        <v>2088</v>
      </c>
    </row>
    <row r="4077" spans="2:3" x14ac:dyDescent="0.3">
      <c r="B4077" s="7" t="s">
        <v>246</v>
      </c>
      <c r="C4077" s="9" t="s">
        <v>2855</v>
      </c>
    </row>
    <row r="4078" spans="2:3" x14ac:dyDescent="0.3">
      <c r="B4078" s="2" t="s">
        <v>248</v>
      </c>
      <c r="C4078" s="4" t="s">
        <v>2855</v>
      </c>
    </row>
    <row r="4079" spans="2:3" x14ac:dyDescent="0.3">
      <c r="B4079" s="7" t="s">
        <v>252</v>
      </c>
      <c r="C4079" s="9" t="s">
        <v>2856</v>
      </c>
    </row>
    <row r="4080" spans="2:3" x14ac:dyDescent="0.3">
      <c r="B4080" s="2" t="s">
        <v>256</v>
      </c>
      <c r="C4080" s="4" t="s">
        <v>420</v>
      </c>
    </row>
    <row r="4081" spans="2:3" x14ac:dyDescent="0.3">
      <c r="B4081" s="2" t="s">
        <v>258</v>
      </c>
      <c r="C4081" s="4" t="s">
        <v>2857</v>
      </c>
    </row>
    <row r="4082" spans="2:3" x14ac:dyDescent="0.3">
      <c r="B4082" s="3" t="s">
        <v>52</v>
      </c>
      <c r="C4082" s="5" t="s">
        <v>102</v>
      </c>
    </row>
    <row r="4083" spans="2:3" x14ac:dyDescent="0.3">
      <c r="B4083" s="2" t="s">
        <v>517</v>
      </c>
      <c r="C4083" s="4" t="s">
        <v>517</v>
      </c>
    </row>
    <row r="4084" spans="2:3" x14ac:dyDescent="0.3">
      <c r="B4084" s="2" t="s">
        <v>517</v>
      </c>
      <c r="C4084" s="4" t="s">
        <v>517</v>
      </c>
    </row>
    <row r="4085" spans="2:3" x14ac:dyDescent="0.3">
      <c r="B4085" s="2" t="s">
        <v>517</v>
      </c>
      <c r="C4085" s="4" t="s">
        <v>517</v>
      </c>
    </row>
    <row r="4086" spans="2:3" x14ac:dyDescent="0.3">
      <c r="B4086" s="3" t="s">
        <v>50</v>
      </c>
      <c r="C4086" s="5" t="s">
        <v>53</v>
      </c>
    </row>
    <row r="4087" spans="2:3" x14ac:dyDescent="0.3">
      <c r="B4087" s="6" t="s">
        <v>106</v>
      </c>
      <c r="C4087" s="8" t="s">
        <v>2858</v>
      </c>
    </row>
    <row r="4088" spans="2:3" x14ac:dyDescent="0.3">
      <c r="B4088" s="7" t="s">
        <v>107</v>
      </c>
      <c r="C4088" s="9" t="s">
        <v>2859</v>
      </c>
    </row>
    <row r="4089" spans="2:3" x14ac:dyDescent="0.3">
      <c r="B4089" s="2" t="s">
        <v>108</v>
      </c>
      <c r="C4089" s="4" t="s">
        <v>2859</v>
      </c>
    </row>
    <row r="4090" spans="2:3" x14ac:dyDescent="0.3">
      <c r="B4090" s="7" t="s">
        <v>109</v>
      </c>
      <c r="C4090" s="9" t="s">
        <v>2860</v>
      </c>
    </row>
    <row r="4091" spans="2:3" x14ac:dyDescent="0.3">
      <c r="B4091" s="2" t="s">
        <v>111</v>
      </c>
      <c r="C4091" s="4" t="s">
        <v>2860</v>
      </c>
    </row>
    <row r="4092" spans="2:3" x14ac:dyDescent="0.3">
      <c r="B4092" s="7" t="s">
        <v>112</v>
      </c>
      <c r="C4092" s="9" t="s">
        <v>2861</v>
      </c>
    </row>
    <row r="4093" spans="2:3" x14ac:dyDescent="0.3">
      <c r="B4093" s="2" t="s">
        <v>113</v>
      </c>
      <c r="C4093" s="4" t="s">
        <v>935</v>
      </c>
    </row>
    <row r="4094" spans="2:3" x14ac:dyDescent="0.3">
      <c r="B4094" s="2" t="s">
        <v>114</v>
      </c>
      <c r="C4094" s="4" t="s">
        <v>2862</v>
      </c>
    </row>
    <row r="4095" spans="2:3" x14ac:dyDescent="0.3">
      <c r="B4095" s="2" t="s">
        <v>116</v>
      </c>
      <c r="C4095" s="4" t="s">
        <v>1571</v>
      </c>
    </row>
    <row r="4096" spans="2:3" x14ac:dyDescent="0.3">
      <c r="B4096" s="7" t="s">
        <v>117</v>
      </c>
      <c r="C4096" s="9" t="s">
        <v>2863</v>
      </c>
    </row>
    <row r="4097" spans="2:3" x14ac:dyDescent="0.3">
      <c r="B4097" s="2" t="s">
        <v>118</v>
      </c>
      <c r="C4097" s="4" t="s">
        <v>2863</v>
      </c>
    </row>
    <row r="4098" spans="2:3" x14ac:dyDescent="0.3">
      <c r="B4098" s="7" t="s">
        <v>122</v>
      </c>
      <c r="C4098" s="9" t="s">
        <v>2864</v>
      </c>
    </row>
    <row r="4099" spans="2:3" x14ac:dyDescent="0.3">
      <c r="B4099" s="2" t="s">
        <v>124</v>
      </c>
      <c r="C4099" s="4" t="s">
        <v>2865</v>
      </c>
    </row>
    <row r="4100" spans="2:3" x14ac:dyDescent="0.3">
      <c r="B4100" s="2" t="s">
        <v>125</v>
      </c>
      <c r="C4100" s="4" t="s">
        <v>626</v>
      </c>
    </row>
    <row r="4101" spans="2:3" x14ac:dyDescent="0.3">
      <c r="B4101" s="2" t="s">
        <v>128</v>
      </c>
      <c r="C4101" s="4" t="s">
        <v>734</v>
      </c>
    </row>
    <row r="4102" spans="2:3" x14ac:dyDescent="0.3">
      <c r="B4102" s="6" t="s">
        <v>133</v>
      </c>
      <c r="C4102" s="8" t="s">
        <v>2866</v>
      </c>
    </row>
    <row r="4103" spans="2:3" x14ac:dyDescent="0.3">
      <c r="B4103" s="7" t="s">
        <v>134</v>
      </c>
      <c r="C4103" s="9" t="s">
        <v>2867</v>
      </c>
    </row>
    <row r="4104" spans="2:3" x14ac:dyDescent="0.3">
      <c r="B4104" s="2" t="s">
        <v>135</v>
      </c>
      <c r="C4104" s="4" t="s">
        <v>2868</v>
      </c>
    </row>
    <row r="4105" spans="2:3" x14ac:dyDescent="0.3">
      <c r="B4105" s="2" t="s">
        <v>138</v>
      </c>
      <c r="C4105" s="4" t="s">
        <v>588</v>
      </c>
    </row>
    <row r="4106" spans="2:3" x14ac:dyDescent="0.3">
      <c r="B4106" s="2" t="s">
        <v>139</v>
      </c>
      <c r="C4106" s="4" t="s">
        <v>2869</v>
      </c>
    </row>
    <row r="4107" spans="2:3" x14ac:dyDescent="0.3">
      <c r="B4107" s="2" t="s">
        <v>140</v>
      </c>
      <c r="C4107" s="4" t="s">
        <v>2759</v>
      </c>
    </row>
    <row r="4108" spans="2:3" x14ac:dyDescent="0.3">
      <c r="B4108" s="2" t="s">
        <v>141</v>
      </c>
      <c r="C4108" s="4" t="s">
        <v>756</v>
      </c>
    </row>
    <row r="4109" spans="2:3" x14ac:dyDescent="0.3">
      <c r="B4109" s="7" t="s">
        <v>143</v>
      </c>
      <c r="C4109" s="9" t="s">
        <v>2870</v>
      </c>
    </row>
    <row r="4110" spans="2:3" x14ac:dyDescent="0.3">
      <c r="B4110" s="2" t="s">
        <v>144</v>
      </c>
      <c r="C4110" s="4" t="s">
        <v>2871</v>
      </c>
    </row>
    <row r="4111" spans="2:3" x14ac:dyDescent="0.3">
      <c r="B4111" s="2" t="s">
        <v>146</v>
      </c>
      <c r="C4111" s="4" t="s">
        <v>961</v>
      </c>
    </row>
    <row r="4112" spans="2:3" x14ac:dyDescent="0.3">
      <c r="B4112" s="7" t="s">
        <v>152</v>
      </c>
      <c r="C4112" s="9" t="s">
        <v>1168</v>
      </c>
    </row>
    <row r="4113" spans="2:3" x14ac:dyDescent="0.3">
      <c r="B4113" s="2" t="s">
        <v>153</v>
      </c>
      <c r="C4113" s="4" t="s">
        <v>534</v>
      </c>
    </row>
    <row r="4114" spans="2:3" x14ac:dyDescent="0.3">
      <c r="B4114" s="2" t="s">
        <v>154</v>
      </c>
      <c r="C4114" s="4" t="s">
        <v>457</v>
      </c>
    </row>
    <row r="4115" spans="2:3" x14ac:dyDescent="0.3">
      <c r="B4115" s="2" t="s">
        <v>155</v>
      </c>
      <c r="C4115" s="4" t="s">
        <v>420</v>
      </c>
    </row>
    <row r="4116" spans="2:3" x14ac:dyDescent="0.3">
      <c r="B4116" s="2" t="s">
        <v>158</v>
      </c>
      <c r="C4116" s="4" t="s">
        <v>604</v>
      </c>
    </row>
    <row r="4117" spans="2:3" x14ac:dyDescent="0.3">
      <c r="B4117" s="2" t="s">
        <v>159</v>
      </c>
      <c r="C4117" s="4" t="s">
        <v>630</v>
      </c>
    </row>
    <row r="4118" spans="2:3" x14ac:dyDescent="0.3">
      <c r="B4118" s="2" t="s">
        <v>160</v>
      </c>
      <c r="C4118" s="4" t="s">
        <v>981</v>
      </c>
    </row>
    <row r="4119" spans="2:3" x14ac:dyDescent="0.3">
      <c r="B4119" s="2" t="s">
        <v>161</v>
      </c>
      <c r="C4119" s="4" t="s">
        <v>626</v>
      </c>
    </row>
    <row r="4120" spans="2:3" x14ac:dyDescent="0.3">
      <c r="B4120" s="7" t="s">
        <v>162</v>
      </c>
      <c r="C4120" s="9" t="s">
        <v>1012</v>
      </c>
    </row>
    <row r="4121" spans="2:3" x14ac:dyDescent="0.3">
      <c r="B4121" s="2" t="s">
        <v>164</v>
      </c>
      <c r="C4121" s="4" t="s">
        <v>534</v>
      </c>
    </row>
    <row r="4122" spans="2:3" x14ac:dyDescent="0.3">
      <c r="B4122" s="2" t="s">
        <v>165</v>
      </c>
      <c r="C4122" s="4" t="s">
        <v>2872</v>
      </c>
    </row>
    <row r="4123" spans="2:3" x14ac:dyDescent="0.3">
      <c r="B4123" s="2" t="s">
        <v>166</v>
      </c>
      <c r="C4123" s="4" t="s">
        <v>2873</v>
      </c>
    </row>
    <row r="4124" spans="2:3" x14ac:dyDescent="0.3">
      <c r="B4124" s="7" t="s">
        <v>170</v>
      </c>
      <c r="C4124" s="9" t="s">
        <v>613</v>
      </c>
    </row>
    <row r="4125" spans="2:3" x14ac:dyDescent="0.3">
      <c r="B4125" s="2" t="s">
        <v>171</v>
      </c>
      <c r="C4125" s="4" t="s">
        <v>613</v>
      </c>
    </row>
    <row r="4126" spans="2:3" x14ac:dyDescent="0.3">
      <c r="B4126" s="7" t="s">
        <v>172</v>
      </c>
      <c r="C4126" s="9" t="s">
        <v>529</v>
      </c>
    </row>
    <row r="4127" spans="2:3" x14ac:dyDescent="0.3">
      <c r="B4127" s="2" t="s">
        <v>173</v>
      </c>
      <c r="C4127" s="4" t="s">
        <v>961</v>
      </c>
    </row>
    <row r="4128" spans="2:3" x14ac:dyDescent="0.3">
      <c r="B4128" s="2" t="s">
        <v>175</v>
      </c>
      <c r="C4128" s="4" t="s">
        <v>703</v>
      </c>
    </row>
    <row r="4129" spans="2:3" x14ac:dyDescent="0.3">
      <c r="B4129" s="2" t="s">
        <v>176</v>
      </c>
      <c r="C4129" s="4" t="s">
        <v>577</v>
      </c>
    </row>
    <row r="4130" spans="2:3" x14ac:dyDescent="0.3">
      <c r="B4130" s="7" t="s">
        <v>178</v>
      </c>
      <c r="C4130" s="9" t="s">
        <v>2874</v>
      </c>
    </row>
    <row r="4131" spans="2:3" x14ac:dyDescent="0.3">
      <c r="B4131" s="2" t="s">
        <v>179</v>
      </c>
      <c r="C4131" s="4" t="s">
        <v>420</v>
      </c>
    </row>
    <row r="4132" spans="2:3" x14ac:dyDescent="0.3">
      <c r="B4132" s="2" t="s">
        <v>180</v>
      </c>
      <c r="C4132" s="4" t="s">
        <v>2875</v>
      </c>
    </row>
    <row r="4133" spans="2:3" ht="26.4" x14ac:dyDescent="0.3">
      <c r="B4133" s="2" t="s">
        <v>181</v>
      </c>
      <c r="C4133" s="4" t="s">
        <v>534</v>
      </c>
    </row>
    <row r="4134" spans="2:3" x14ac:dyDescent="0.3">
      <c r="B4134" s="2" t="s">
        <v>182</v>
      </c>
      <c r="C4134" s="4" t="s">
        <v>960</v>
      </c>
    </row>
    <row r="4135" spans="2:3" x14ac:dyDescent="0.3">
      <c r="B4135" s="2" t="s">
        <v>184</v>
      </c>
      <c r="C4135" s="4" t="s">
        <v>961</v>
      </c>
    </row>
    <row r="4136" spans="2:3" x14ac:dyDescent="0.3">
      <c r="B4136" s="2" t="s">
        <v>186</v>
      </c>
      <c r="C4136" s="4" t="s">
        <v>626</v>
      </c>
    </row>
    <row r="4137" spans="2:3" x14ac:dyDescent="0.3">
      <c r="B4137" s="6" t="s">
        <v>187</v>
      </c>
      <c r="C4137" s="8" t="s">
        <v>2876</v>
      </c>
    </row>
    <row r="4138" spans="2:3" x14ac:dyDescent="0.3">
      <c r="B4138" s="7" t="s">
        <v>188</v>
      </c>
      <c r="C4138" s="9" t="s">
        <v>2877</v>
      </c>
    </row>
    <row r="4139" spans="2:3" x14ac:dyDescent="0.3">
      <c r="B4139" s="2" t="s">
        <v>189</v>
      </c>
      <c r="C4139" s="4" t="s">
        <v>2878</v>
      </c>
    </row>
    <row r="4140" spans="2:3" x14ac:dyDescent="0.3">
      <c r="B4140" s="2" t="s">
        <v>190</v>
      </c>
      <c r="C4140" s="4" t="s">
        <v>2879</v>
      </c>
    </row>
    <row r="4141" spans="2:3" x14ac:dyDescent="0.3">
      <c r="B4141" s="2" t="s">
        <v>191</v>
      </c>
      <c r="C4141" s="4" t="s">
        <v>2880</v>
      </c>
    </row>
    <row r="4142" spans="2:3" x14ac:dyDescent="0.3">
      <c r="B4142" s="2" t="s">
        <v>192</v>
      </c>
      <c r="C4142" s="4" t="s">
        <v>2881</v>
      </c>
    </row>
    <row r="4143" spans="2:3" x14ac:dyDescent="0.3">
      <c r="B4143" s="2" t="s">
        <v>195</v>
      </c>
      <c r="C4143" s="4" t="s">
        <v>1640</v>
      </c>
    </row>
    <row r="4144" spans="2:3" x14ac:dyDescent="0.3">
      <c r="B4144" s="2" t="s">
        <v>196</v>
      </c>
      <c r="C4144" s="4" t="s">
        <v>420</v>
      </c>
    </row>
    <row r="4145" spans="2:3" x14ac:dyDescent="0.3">
      <c r="B4145" s="7" t="s">
        <v>197</v>
      </c>
      <c r="C4145" s="9" t="s">
        <v>2882</v>
      </c>
    </row>
    <row r="4146" spans="2:3" x14ac:dyDescent="0.3">
      <c r="B4146" s="2" t="s">
        <v>200</v>
      </c>
      <c r="C4146" s="4" t="s">
        <v>588</v>
      </c>
    </row>
    <row r="4147" spans="2:3" x14ac:dyDescent="0.3">
      <c r="B4147" s="2" t="s">
        <v>204</v>
      </c>
      <c r="C4147" s="4" t="s">
        <v>1668</v>
      </c>
    </row>
    <row r="4148" spans="2:3" x14ac:dyDescent="0.3">
      <c r="B4148" s="2" t="s">
        <v>205</v>
      </c>
      <c r="C4148" s="4" t="s">
        <v>677</v>
      </c>
    </row>
    <row r="4149" spans="2:3" x14ac:dyDescent="0.3">
      <c r="B4149" s="7" t="s">
        <v>206</v>
      </c>
      <c r="C4149" s="9" t="s">
        <v>2883</v>
      </c>
    </row>
    <row r="4150" spans="2:3" x14ac:dyDescent="0.3">
      <c r="B4150" s="2" t="s">
        <v>207</v>
      </c>
      <c r="C4150" s="4" t="s">
        <v>2884</v>
      </c>
    </row>
    <row r="4151" spans="2:3" x14ac:dyDescent="0.3">
      <c r="B4151" s="2" t="s">
        <v>209</v>
      </c>
      <c r="C4151" s="4" t="s">
        <v>2885</v>
      </c>
    </row>
    <row r="4152" spans="2:3" x14ac:dyDescent="0.3">
      <c r="B4152" s="2" t="s">
        <v>210</v>
      </c>
      <c r="C4152" s="4" t="s">
        <v>2870</v>
      </c>
    </row>
    <row r="4153" spans="2:3" x14ac:dyDescent="0.3">
      <c r="B4153" s="2" t="s">
        <v>212</v>
      </c>
      <c r="C4153" s="4" t="s">
        <v>626</v>
      </c>
    </row>
    <row r="4154" spans="2:3" x14ac:dyDescent="0.3">
      <c r="B4154" s="2" t="s">
        <v>214</v>
      </c>
      <c r="C4154" s="4" t="s">
        <v>2886</v>
      </c>
    </row>
    <row r="4155" spans="2:3" x14ac:dyDescent="0.3">
      <c r="B4155" s="7" t="s">
        <v>216</v>
      </c>
      <c r="C4155" s="9" t="s">
        <v>2887</v>
      </c>
    </row>
    <row r="4156" spans="2:3" x14ac:dyDescent="0.3">
      <c r="B4156" s="2" t="s">
        <v>217</v>
      </c>
      <c r="C4156" s="4" t="s">
        <v>2888</v>
      </c>
    </row>
    <row r="4157" spans="2:3" x14ac:dyDescent="0.3">
      <c r="B4157" s="2" t="s">
        <v>220</v>
      </c>
      <c r="C4157" s="4" t="s">
        <v>578</v>
      </c>
    </row>
    <row r="4158" spans="2:3" x14ac:dyDescent="0.3">
      <c r="B4158" s="7" t="s">
        <v>224</v>
      </c>
      <c r="C4158" s="9" t="s">
        <v>2889</v>
      </c>
    </row>
    <row r="4159" spans="2:3" x14ac:dyDescent="0.3">
      <c r="B4159" s="2" t="s">
        <v>225</v>
      </c>
      <c r="C4159" s="4" t="s">
        <v>2890</v>
      </c>
    </row>
    <row r="4160" spans="2:3" ht="26.4" x14ac:dyDescent="0.3">
      <c r="B4160" s="2" t="s">
        <v>226</v>
      </c>
      <c r="C4160" s="4" t="s">
        <v>526</v>
      </c>
    </row>
    <row r="4161" spans="2:3" x14ac:dyDescent="0.3">
      <c r="B4161" s="2" t="s">
        <v>229</v>
      </c>
      <c r="C4161" s="4" t="s">
        <v>1012</v>
      </c>
    </row>
    <row r="4162" spans="2:3" x14ac:dyDescent="0.3">
      <c r="B4162" s="2" t="s">
        <v>230</v>
      </c>
      <c r="C4162" s="4" t="s">
        <v>626</v>
      </c>
    </row>
    <row r="4163" spans="2:3" x14ac:dyDescent="0.3">
      <c r="B4163" s="2" t="s">
        <v>231</v>
      </c>
      <c r="C4163" s="4" t="s">
        <v>2891</v>
      </c>
    </row>
    <row r="4164" spans="2:3" x14ac:dyDescent="0.3">
      <c r="B4164" s="2" t="s">
        <v>232</v>
      </c>
      <c r="C4164" s="4" t="s">
        <v>1037</v>
      </c>
    </row>
    <row r="4165" spans="2:3" x14ac:dyDescent="0.3">
      <c r="B4165" s="7" t="s">
        <v>233</v>
      </c>
      <c r="C4165" s="9" t="s">
        <v>684</v>
      </c>
    </row>
    <row r="4166" spans="2:3" ht="26.4" x14ac:dyDescent="0.3">
      <c r="B4166" s="2" t="s">
        <v>234</v>
      </c>
      <c r="C4166" s="4" t="s">
        <v>684</v>
      </c>
    </row>
    <row r="4167" spans="2:3" x14ac:dyDescent="0.3">
      <c r="B4167" s="7" t="s">
        <v>239</v>
      </c>
      <c r="C4167" s="9" t="s">
        <v>2892</v>
      </c>
    </row>
    <row r="4168" spans="2:3" x14ac:dyDescent="0.3">
      <c r="B4168" s="2" t="s">
        <v>240</v>
      </c>
      <c r="C4168" s="4" t="s">
        <v>2733</v>
      </c>
    </row>
    <row r="4169" spans="2:3" x14ac:dyDescent="0.3">
      <c r="B4169" s="2" t="s">
        <v>241</v>
      </c>
      <c r="C4169" s="4" t="s">
        <v>630</v>
      </c>
    </row>
    <row r="4170" spans="2:3" x14ac:dyDescent="0.3">
      <c r="B4170" s="2" t="s">
        <v>242</v>
      </c>
      <c r="C4170" s="4" t="s">
        <v>1147</v>
      </c>
    </row>
    <row r="4171" spans="2:3" x14ac:dyDescent="0.3">
      <c r="B4171" s="2" t="s">
        <v>245</v>
      </c>
      <c r="C4171" s="4" t="s">
        <v>2893</v>
      </c>
    </row>
    <row r="4172" spans="2:3" x14ac:dyDescent="0.3">
      <c r="B4172" s="7" t="s">
        <v>252</v>
      </c>
      <c r="C4172" s="9" t="s">
        <v>2894</v>
      </c>
    </row>
    <row r="4173" spans="2:3" x14ac:dyDescent="0.3">
      <c r="B4173" s="2" t="s">
        <v>254</v>
      </c>
      <c r="C4173" s="4" t="s">
        <v>578</v>
      </c>
    </row>
    <row r="4174" spans="2:3" x14ac:dyDescent="0.3">
      <c r="B4174" s="2" t="s">
        <v>258</v>
      </c>
      <c r="C4174" s="4" t="s">
        <v>2895</v>
      </c>
    </row>
    <row r="4175" spans="2:3" x14ac:dyDescent="0.3">
      <c r="B4175" s="6" t="s">
        <v>260</v>
      </c>
      <c r="C4175" s="8" t="s">
        <v>1163</v>
      </c>
    </row>
    <row r="4176" spans="2:3" x14ac:dyDescent="0.3">
      <c r="B4176" s="7" t="s">
        <v>266</v>
      </c>
      <c r="C4176" s="9" t="s">
        <v>1163</v>
      </c>
    </row>
    <row r="4177" spans="2:3" x14ac:dyDescent="0.3">
      <c r="B4177" s="2" t="s">
        <v>267</v>
      </c>
      <c r="C4177" s="4" t="s">
        <v>1163</v>
      </c>
    </row>
    <row r="4178" spans="2:3" x14ac:dyDescent="0.3">
      <c r="B4178" s="6" t="s">
        <v>276</v>
      </c>
      <c r="C4178" s="8" t="s">
        <v>2896</v>
      </c>
    </row>
    <row r="4179" spans="2:3" x14ac:dyDescent="0.3">
      <c r="B4179" s="7" t="s">
        <v>277</v>
      </c>
      <c r="C4179" s="9" t="s">
        <v>489</v>
      </c>
    </row>
    <row r="4180" spans="2:3" x14ac:dyDescent="0.3">
      <c r="B4180" s="2" t="s">
        <v>281</v>
      </c>
      <c r="C4180" s="4" t="s">
        <v>357</v>
      </c>
    </row>
    <row r="4181" spans="2:3" x14ac:dyDescent="0.3">
      <c r="B4181" s="2" t="s">
        <v>282</v>
      </c>
      <c r="C4181" s="4" t="s">
        <v>984</v>
      </c>
    </row>
    <row r="4182" spans="2:3" x14ac:dyDescent="0.3">
      <c r="B4182" s="7" t="s">
        <v>283</v>
      </c>
      <c r="C4182" s="9" t="s">
        <v>357</v>
      </c>
    </row>
    <row r="4183" spans="2:3" x14ac:dyDescent="0.3">
      <c r="B4183" s="2" t="s">
        <v>284</v>
      </c>
      <c r="C4183" s="4" t="s">
        <v>703</v>
      </c>
    </row>
    <row r="4184" spans="2:3" x14ac:dyDescent="0.3">
      <c r="B4184" s="2" t="s">
        <v>286</v>
      </c>
      <c r="C4184" s="4" t="s">
        <v>703</v>
      </c>
    </row>
    <row r="4185" spans="2:3" x14ac:dyDescent="0.3">
      <c r="B4185" s="7" t="s">
        <v>294</v>
      </c>
      <c r="C4185" s="9" t="s">
        <v>2034</v>
      </c>
    </row>
    <row r="4186" spans="2:3" x14ac:dyDescent="0.3">
      <c r="B4186" s="2" t="s">
        <v>297</v>
      </c>
      <c r="C4186" s="4" t="s">
        <v>935</v>
      </c>
    </row>
    <row r="4187" spans="2:3" x14ac:dyDescent="0.3">
      <c r="B4187" s="2" t="s">
        <v>300</v>
      </c>
      <c r="C4187" s="4" t="s">
        <v>630</v>
      </c>
    </row>
    <row r="4188" spans="2:3" x14ac:dyDescent="0.3">
      <c r="B4188" s="3" t="s">
        <v>52</v>
      </c>
      <c r="C4188" s="5" t="s">
        <v>103</v>
      </c>
    </row>
    <row r="4189" spans="2:3" x14ac:dyDescent="0.3">
      <c r="B4189" s="2" t="s">
        <v>517</v>
      </c>
      <c r="C4189" s="4" t="s">
        <v>517</v>
      </c>
    </row>
    <row r="4190" spans="2:3" x14ac:dyDescent="0.3">
      <c r="B4190" s="2" t="s">
        <v>517</v>
      </c>
      <c r="C4190" s="4" t="s">
        <v>517</v>
      </c>
    </row>
    <row r="4191" spans="2:3" x14ac:dyDescent="0.3">
      <c r="B4191" s="2" t="s">
        <v>517</v>
      </c>
      <c r="C4191" s="4" t="s">
        <v>517</v>
      </c>
    </row>
    <row r="4192" spans="2:3" x14ac:dyDescent="0.3">
      <c r="B4192" s="3" t="s">
        <v>51</v>
      </c>
      <c r="C4192" s="5" t="s">
        <v>53</v>
      </c>
    </row>
    <row r="4193" spans="2:3" x14ac:dyDescent="0.3">
      <c r="B4193" s="6" t="s">
        <v>106</v>
      </c>
      <c r="C4193" s="8" t="s">
        <v>2897</v>
      </c>
    </row>
    <row r="4194" spans="2:3" x14ac:dyDescent="0.3">
      <c r="B4194" s="7" t="s">
        <v>109</v>
      </c>
      <c r="C4194" s="9" t="s">
        <v>2898</v>
      </c>
    </row>
    <row r="4195" spans="2:3" x14ac:dyDescent="0.3">
      <c r="B4195" s="2" t="s">
        <v>111</v>
      </c>
      <c r="C4195" s="4" t="s">
        <v>2898</v>
      </c>
    </row>
    <row r="4196" spans="2:3" x14ac:dyDescent="0.3">
      <c r="B4196" s="7" t="s">
        <v>112</v>
      </c>
      <c r="C4196" s="9" t="s">
        <v>2899</v>
      </c>
    </row>
    <row r="4197" spans="2:3" x14ac:dyDescent="0.3">
      <c r="B4197" s="2" t="s">
        <v>114</v>
      </c>
      <c r="C4197" s="4" t="s">
        <v>2899</v>
      </c>
    </row>
    <row r="4198" spans="2:3" x14ac:dyDescent="0.3">
      <c r="B4198" s="7" t="s">
        <v>117</v>
      </c>
      <c r="C4198" s="9" t="s">
        <v>2900</v>
      </c>
    </row>
    <row r="4199" spans="2:3" x14ac:dyDescent="0.3">
      <c r="B4199" s="2" t="s">
        <v>118</v>
      </c>
      <c r="C4199" s="4" t="s">
        <v>2900</v>
      </c>
    </row>
    <row r="4200" spans="2:3" x14ac:dyDescent="0.3">
      <c r="B4200" s="7" t="s">
        <v>122</v>
      </c>
      <c r="C4200" s="9" t="s">
        <v>2901</v>
      </c>
    </row>
    <row r="4201" spans="2:3" x14ac:dyDescent="0.3">
      <c r="B4201" s="2" t="s">
        <v>126</v>
      </c>
      <c r="C4201" s="4" t="s">
        <v>2902</v>
      </c>
    </row>
    <row r="4202" spans="2:3" x14ac:dyDescent="0.3">
      <c r="B4202" s="2" t="s">
        <v>128</v>
      </c>
      <c r="C4202" s="4" t="s">
        <v>2903</v>
      </c>
    </row>
    <row r="4203" spans="2:3" x14ac:dyDescent="0.3">
      <c r="B4203" s="6" t="s">
        <v>133</v>
      </c>
      <c r="C4203" s="8" t="s">
        <v>2904</v>
      </c>
    </row>
    <row r="4204" spans="2:3" x14ac:dyDescent="0.3">
      <c r="B4204" s="7" t="s">
        <v>134</v>
      </c>
      <c r="C4204" s="9" t="s">
        <v>2905</v>
      </c>
    </row>
    <row r="4205" spans="2:3" x14ac:dyDescent="0.3">
      <c r="B4205" s="2" t="s">
        <v>135</v>
      </c>
      <c r="C4205" s="4" t="s">
        <v>754</v>
      </c>
    </row>
    <row r="4206" spans="2:3" x14ac:dyDescent="0.3">
      <c r="B4206" s="2" t="s">
        <v>136</v>
      </c>
      <c r="C4206" s="4" t="s">
        <v>1890</v>
      </c>
    </row>
    <row r="4207" spans="2:3" x14ac:dyDescent="0.3">
      <c r="B4207" s="2" t="s">
        <v>138</v>
      </c>
      <c r="C4207" s="4" t="s">
        <v>2906</v>
      </c>
    </row>
    <row r="4208" spans="2:3" x14ac:dyDescent="0.3">
      <c r="B4208" s="2" t="s">
        <v>140</v>
      </c>
      <c r="C4208" s="4" t="s">
        <v>2907</v>
      </c>
    </row>
    <row r="4209" spans="2:3" x14ac:dyDescent="0.3">
      <c r="B4209" s="2" t="s">
        <v>141</v>
      </c>
      <c r="C4209" s="4" t="s">
        <v>578</v>
      </c>
    </row>
    <row r="4210" spans="2:3" x14ac:dyDescent="0.3">
      <c r="B4210" s="7" t="s">
        <v>143</v>
      </c>
      <c r="C4210" s="9" t="s">
        <v>2908</v>
      </c>
    </row>
    <row r="4211" spans="2:3" x14ac:dyDescent="0.3">
      <c r="B4211" s="2" t="s">
        <v>144</v>
      </c>
      <c r="C4211" s="4" t="s">
        <v>2908</v>
      </c>
    </row>
    <row r="4212" spans="2:3" x14ac:dyDescent="0.3">
      <c r="B4212" s="7" t="s">
        <v>152</v>
      </c>
      <c r="C4212" s="9" t="s">
        <v>2562</v>
      </c>
    </row>
    <row r="4213" spans="2:3" x14ac:dyDescent="0.3">
      <c r="B4213" s="2" t="s">
        <v>154</v>
      </c>
      <c r="C4213" s="4" t="s">
        <v>357</v>
      </c>
    </row>
    <row r="4214" spans="2:3" x14ac:dyDescent="0.3">
      <c r="B4214" s="2" t="s">
        <v>158</v>
      </c>
      <c r="C4214" s="4" t="s">
        <v>961</v>
      </c>
    </row>
    <row r="4215" spans="2:3" x14ac:dyDescent="0.3">
      <c r="B4215" s="2" t="s">
        <v>159</v>
      </c>
      <c r="C4215" s="4" t="s">
        <v>530</v>
      </c>
    </row>
    <row r="4216" spans="2:3" x14ac:dyDescent="0.3">
      <c r="B4216" s="2" t="s">
        <v>160</v>
      </c>
      <c r="C4216" s="4" t="s">
        <v>636</v>
      </c>
    </row>
    <row r="4217" spans="2:3" x14ac:dyDescent="0.3">
      <c r="B4217" s="2" t="s">
        <v>161</v>
      </c>
      <c r="C4217" s="4" t="s">
        <v>636</v>
      </c>
    </row>
    <row r="4218" spans="2:3" x14ac:dyDescent="0.3">
      <c r="B4218" s="7" t="s">
        <v>162</v>
      </c>
      <c r="C4218" s="9" t="s">
        <v>699</v>
      </c>
    </row>
    <row r="4219" spans="2:3" x14ac:dyDescent="0.3">
      <c r="B4219" s="2" t="s">
        <v>164</v>
      </c>
      <c r="C4219" s="4" t="s">
        <v>636</v>
      </c>
    </row>
    <row r="4220" spans="2:3" x14ac:dyDescent="0.3">
      <c r="B4220" s="2" t="s">
        <v>165</v>
      </c>
      <c r="C4220" s="4" t="s">
        <v>577</v>
      </c>
    </row>
    <row r="4221" spans="2:3" x14ac:dyDescent="0.3">
      <c r="B4221" s="7" t="s">
        <v>170</v>
      </c>
      <c r="C4221" s="9" t="s">
        <v>2909</v>
      </c>
    </row>
    <row r="4222" spans="2:3" x14ac:dyDescent="0.3">
      <c r="B4222" s="2" t="s">
        <v>171</v>
      </c>
      <c r="C4222" s="4" t="s">
        <v>2909</v>
      </c>
    </row>
    <row r="4223" spans="2:3" x14ac:dyDescent="0.3">
      <c r="B4223" s="7" t="s">
        <v>172</v>
      </c>
      <c r="C4223" s="9" t="s">
        <v>1718</v>
      </c>
    </row>
    <row r="4224" spans="2:3" x14ac:dyDescent="0.3">
      <c r="B4224" s="2" t="s">
        <v>173</v>
      </c>
      <c r="C4224" s="4" t="s">
        <v>930</v>
      </c>
    </row>
    <row r="4225" spans="2:3" x14ac:dyDescent="0.3">
      <c r="B4225" s="2" t="s">
        <v>175</v>
      </c>
      <c r="C4225" s="4" t="s">
        <v>530</v>
      </c>
    </row>
    <row r="4226" spans="2:3" x14ac:dyDescent="0.3">
      <c r="B4226" s="7" t="s">
        <v>178</v>
      </c>
      <c r="C4226" s="9" t="s">
        <v>2910</v>
      </c>
    </row>
    <row r="4227" spans="2:3" x14ac:dyDescent="0.3">
      <c r="B4227" s="2" t="s">
        <v>179</v>
      </c>
      <c r="C4227" s="4" t="s">
        <v>2854</v>
      </c>
    </row>
    <row r="4228" spans="2:3" x14ac:dyDescent="0.3">
      <c r="B4228" s="2" t="s">
        <v>180</v>
      </c>
      <c r="C4228" s="4" t="s">
        <v>636</v>
      </c>
    </row>
    <row r="4229" spans="2:3" ht="26.4" x14ac:dyDescent="0.3">
      <c r="B4229" s="2" t="s">
        <v>181</v>
      </c>
      <c r="C4229" s="4" t="s">
        <v>357</v>
      </c>
    </row>
    <row r="4230" spans="2:3" x14ac:dyDescent="0.3">
      <c r="B4230" s="2" t="s">
        <v>182</v>
      </c>
      <c r="C4230" s="4" t="s">
        <v>2911</v>
      </c>
    </row>
    <row r="4231" spans="2:3" x14ac:dyDescent="0.3">
      <c r="B4231" s="2" t="s">
        <v>186</v>
      </c>
      <c r="C4231" s="4" t="s">
        <v>636</v>
      </c>
    </row>
    <row r="4232" spans="2:3" x14ac:dyDescent="0.3">
      <c r="B4232" s="6" t="s">
        <v>187</v>
      </c>
      <c r="C4232" s="8" t="s">
        <v>2912</v>
      </c>
    </row>
    <row r="4233" spans="2:3" x14ac:dyDescent="0.3">
      <c r="B4233" s="7" t="s">
        <v>188</v>
      </c>
      <c r="C4233" s="9" t="s">
        <v>2913</v>
      </c>
    </row>
    <row r="4234" spans="2:3" x14ac:dyDescent="0.3">
      <c r="B4234" s="2" t="s">
        <v>189</v>
      </c>
      <c r="C4234" s="4" t="s">
        <v>506</v>
      </c>
    </row>
    <row r="4235" spans="2:3" x14ac:dyDescent="0.3">
      <c r="B4235" s="2" t="s">
        <v>190</v>
      </c>
      <c r="C4235" s="4" t="s">
        <v>577</v>
      </c>
    </row>
    <row r="4236" spans="2:3" x14ac:dyDescent="0.3">
      <c r="B4236" s="2" t="s">
        <v>192</v>
      </c>
      <c r="C4236" s="4" t="s">
        <v>992</v>
      </c>
    </row>
    <row r="4237" spans="2:3" x14ac:dyDescent="0.3">
      <c r="B4237" s="2" t="s">
        <v>194</v>
      </c>
      <c r="C4237" s="4" t="s">
        <v>531</v>
      </c>
    </row>
    <row r="4238" spans="2:3" x14ac:dyDescent="0.3">
      <c r="B4238" s="2" t="s">
        <v>195</v>
      </c>
      <c r="C4238" s="4" t="s">
        <v>1453</v>
      </c>
    </row>
    <row r="4239" spans="2:3" x14ac:dyDescent="0.3">
      <c r="B4239" s="2" t="s">
        <v>196</v>
      </c>
      <c r="C4239" s="4" t="s">
        <v>531</v>
      </c>
    </row>
    <row r="4240" spans="2:3" x14ac:dyDescent="0.3">
      <c r="B4240" s="7" t="s">
        <v>197</v>
      </c>
      <c r="C4240" s="9" t="s">
        <v>1096</v>
      </c>
    </row>
    <row r="4241" spans="2:3" x14ac:dyDescent="0.3">
      <c r="B4241" s="2" t="s">
        <v>200</v>
      </c>
      <c r="C4241" s="4" t="s">
        <v>636</v>
      </c>
    </row>
    <row r="4242" spans="2:3" x14ac:dyDescent="0.3">
      <c r="B4242" s="2" t="s">
        <v>202</v>
      </c>
      <c r="C4242" s="4" t="s">
        <v>496</v>
      </c>
    </row>
    <row r="4243" spans="2:3" x14ac:dyDescent="0.3">
      <c r="B4243" s="2" t="s">
        <v>204</v>
      </c>
      <c r="C4243" s="4" t="s">
        <v>588</v>
      </c>
    </row>
    <row r="4244" spans="2:3" x14ac:dyDescent="0.3">
      <c r="B4244" s="7" t="s">
        <v>206</v>
      </c>
      <c r="C4244" s="9" t="s">
        <v>676</v>
      </c>
    </row>
    <row r="4245" spans="2:3" x14ac:dyDescent="0.3">
      <c r="B4245" s="2" t="s">
        <v>207</v>
      </c>
      <c r="C4245" s="4" t="s">
        <v>1674</v>
      </c>
    </row>
    <row r="4246" spans="2:3" x14ac:dyDescent="0.3">
      <c r="B4246" s="2" t="s">
        <v>209</v>
      </c>
      <c r="C4246" s="4" t="s">
        <v>420</v>
      </c>
    </row>
    <row r="4247" spans="2:3" x14ac:dyDescent="0.3">
      <c r="B4247" s="2" t="s">
        <v>210</v>
      </c>
      <c r="C4247" s="4" t="s">
        <v>530</v>
      </c>
    </row>
    <row r="4248" spans="2:3" x14ac:dyDescent="0.3">
      <c r="B4248" s="2" t="s">
        <v>211</v>
      </c>
      <c r="C4248" s="4" t="s">
        <v>577</v>
      </c>
    </row>
    <row r="4249" spans="2:3" x14ac:dyDescent="0.3">
      <c r="B4249" s="2" t="s">
        <v>212</v>
      </c>
      <c r="C4249" s="4" t="s">
        <v>577</v>
      </c>
    </row>
    <row r="4250" spans="2:3" x14ac:dyDescent="0.3">
      <c r="B4250" s="7" t="s">
        <v>216</v>
      </c>
      <c r="C4250" s="9" t="s">
        <v>2914</v>
      </c>
    </row>
    <row r="4251" spans="2:3" x14ac:dyDescent="0.3">
      <c r="B4251" s="2" t="s">
        <v>220</v>
      </c>
      <c r="C4251" s="4" t="s">
        <v>2915</v>
      </c>
    </row>
    <row r="4252" spans="2:3" x14ac:dyDescent="0.3">
      <c r="B4252" s="2" t="s">
        <v>222</v>
      </c>
      <c r="C4252" s="4" t="s">
        <v>444</v>
      </c>
    </row>
    <row r="4253" spans="2:3" x14ac:dyDescent="0.3">
      <c r="B4253" s="7" t="s">
        <v>224</v>
      </c>
      <c r="C4253" s="9" t="s">
        <v>2916</v>
      </c>
    </row>
    <row r="4254" spans="2:3" x14ac:dyDescent="0.3">
      <c r="B4254" s="2" t="s">
        <v>225</v>
      </c>
      <c r="C4254" s="4" t="s">
        <v>1119</v>
      </c>
    </row>
    <row r="4255" spans="2:3" ht="26.4" x14ac:dyDescent="0.3">
      <c r="B4255" s="2" t="s">
        <v>226</v>
      </c>
      <c r="C4255" s="4" t="s">
        <v>1119</v>
      </c>
    </row>
    <row r="4256" spans="2:3" x14ac:dyDescent="0.3">
      <c r="B4256" s="2" t="s">
        <v>227</v>
      </c>
      <c r="C4256" s="4" t="s">
        <v>530</v>
      </c>
    </row>
    <row r="4257" spans="2:3" x14ac:dyDescent="0.3">
      <c r="B4257" s="2" t="s">
        <v>229</v>
      </c>
      <c r="C4257" s="4" t="s">
        <v>588</v>
      </c>
    </row>
    <row r="4258" spans="2:3" x14ac:dyDescent="0.3">
      <c r="B4258" s="2" t="s">
        <v>230</v>
      </c>
      <c r="C4258" s="4" t="s">
        <v>636</v>
      </c>
    </row>
    <row r="4259" spans="2:3" x14ac:dyDescent="0.3">
      <c r="B4259" s="2" t="s">
        <v>231</v>
      </c>
      <c r="C4259" s="4" t="s">
        <v>444</v>
      </c>
    </row>
    <row r="4260" spans="2:3" x14ac:dyDescent="0.3">
      <c r="B4260" s="2" t="s">
        <v>232</v>
      </c>
      <c r="C4260" s="4" t="s">
        <v>636</v>
      </c>
    </row>
    <row r="4261" spans="2:3" x14ac:dyDescent="0.3">
      <c r="B4261" s="7" t="s">
        <v>233</v>
      </c>
      <c r="C4261" s="9" t="s">
        <v>420</v>
      </c>
    </row>
    <row r="4262" spans="2:3" ht="26.4" x14ac:dyDescent="0.3">
      <c r="B4262" s="2" t="s">
        <v>235</v>
      </c>
      <c r="C4262" s="4" t="s">
        <v>420</v>
      </c>
    </row>
    <row r="4263" spans="2:3" x14ac:dyDescent="0.3">
      <c r="B4263" s="7" t="s">
        <v>239</v>
      </c>
      <c r="C4263" s="9" t="s">
        <v>1453</v>
      </c>
    </row>
    <row r="4264" spans="2:3" x14ac:dyDescent="0.3">
      <c r="B4264" s="2" t="s">
        <v>240</v>
      </c>
      <c r="C4264" s="4" t="s">
        <v>357</v>
      </c>
    </row>
    <row r="4265" spans="2:3" x14ac:dyDescent="0.3">
      <c r="B4265" s="2" t="s">
        <v>241</v>
      </c>
      <c r="C4265" s="4" t="s">
        <v>530</v>
      </c>
    </row>
    <row r="4266" spans="2:3" x14ac:dyDescent="0.3">
      <c r="B4266" s="2" t="s">
        <v>245</v>
      </c>
      <c r="C4266" s="4" t="s">
        <v>588</v>
      </c>
    </row>
    <row r="4267" spans="2:3" x14ac:dyDescent="0.3">
      <c r="B4267" s="7" t="s">
        <v>246</v>
      </c>
      <c r="C4267" s="9" t="s">
        <v>2917</v>
      </c>
    </row>
    <row r="4268" spans="2:3" x14ac:dyDescent="0.3">
      <c r="B4268" s="2" t="s">
        <v>248</v>
      </c>
      <c r="C4268" s="4" t="s">
        <v>937</v>
      </c>
    </row>
    <row r="4269" spans="2:3" x14ac:dyDescent="0.3">
      <c r="B4269" s="2" t="s">
        <v>249</v>
      </c>
      <c r="C4269" s="4" t="s">
        <v>2918</v>
      </c>
    </row>
    <row r="4270" spans="2:3" x14ac:dyDescent="0.3">
      <c r="B4270" s="7" t="s">
        <v>252</v>
      </c>
      <c r="C4270" s="9" t="s">
        <v>2919</v>
      </c>
    </row>
    <row r="4271" spans="2:3" x14ac:dyDescent="0.3">
      <c r="B4271" s="2" t="s">
        <v>256</v>
      </c>
      <c r="C4271" s="4" t="s">
        <v>2920</v>
      </c>
    </row>
    <row r="4272" spans="2:3" x14ac:dyDescent="0.3">
      <c r="B4272" s="2" t="s">
        <v>258</v>
      </c>
      <c r="C4272" s="4" t="s">
        <v>2921</v>
      </c>
    </row>
    <row r="4273" spans="2:3" x14ac:dyDescent="0.3">
      <c r="B4273" s="3" t="s">
        <v>52</v>
      </c>
      <c r="C4273" s="5" t="s">
        <v>104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15"/>
  <sheetViews>
    <sheetView showGridLines="0" workbookViewId="0"/>
    <sheetView workbookViewId="1"/>
  </sheetViews>
  <sheetFormatPr baseColWidth="10" defaultRowHeight="14.4" x14ac:dyDescent="0.3"/>
  <cols>
    <col min="2" max="2" width="130.6640625" customWidth="1"/>
    <col min="3" max="4" width="25.6640625" customWidth="1"/>
  </cols>
  <sheetData>
    <row r="2" spans="2:4" x14ac:dyDescent="0.3">
      <c r="B2" s="636" t="s">
        <v>4222</v>
      </c>
      <c r="C2" s="637"/>
      <c r="D2" s="637"/>
    </row>
    <row r="3" spans="2:4" x14ac:dyDescent="0.3">
      <c r="B3" s="1" t="s">
        <v>2975</v>
      </c>
      <c r="C3" s="1" t="s">
        <v>3069</v>
      </c>
      <c r="D3" s="1" t="s">
        <v>53</v>
      </c>
    </row>
    <row r="4" spans="2:4" x14ac:dyDescent="0.3">
      <c r="B4" s="6" t="s">
        <v>3969</v>
      </c>
      <c r="C4" s="12" t="s">
        <v>517</v>
      </c>
      <c r="D4" s="8" t="s">
        <v>3977</v>
      </c>
    </row>
    <row r="5" spans="2:4" x14ac:dyDescent="0.3">
      <c r="B5" s="11" t="s">
        <v>2976</v>
      </c>
      <c r="C5" s="13" t="s">
        <v>517</v>
      </c>
      <c r="D5" s="16" t="s">
        <v>3976</v>
      </c>
    </row>
    <row r="6" spans="2:4" x14ac:dyDescent="0.3">
      <c r="B6" s="7" t="s">
        <v>2979</v>
      </c>
      <c r="C6" s="14" t="s">
        <v>517</v>
      </c>
      <c r="D6" s="9" t="s">
        <v>4150</v>
      </c>
    </row>
    <row r="7" spans="2:4" x14ac:dyDescent="0.3">
      <c r="B7" s="2" t="s">
        <v>2980</v>
      </c>
      <c r="C7" s="15" t="s">
        <v>3070</v>
      </c>
      <c r="D7" s="4" t="s">
        <v>4150</v>
      </c>
    </row>
    <row r="8" spans="2:4" x14ac:dyDescent="0.3">
      <c r="B8" s="7" t="s">
        <v>2981</v>
      </c>
      <c r="C8" s="14" t="s">
        <v>517</v>
      </c>
      <c r="D8" s="9" t="s">
        <v>4151</v>
      </c>
    </row>
    <row r="9" spans="2:4" x14ac:dyDescent="0.3">
      <c r="B9" s="2" t="s">
        <v>4148</v>
      </c>
      <c r="C9" s="15" t="s">
        <v>3073</v>
      </c>
      <c r="D9" s="4" t="s">
        <v>4151</v>
      </c>
    </row>
    <row r="10" spans="2:4" x14ac:dyDescent="0.3">
      <c r="B10" s="11" t="s">
        <v>3045</v>
      </c>
      <c r="C10" s="13" t="s">
        <v>517</v>
      </c>
      <c r="D10" s="16" t="s">
        <v>4152</v>
      </c>
    </row>
    <row r="11" spans="2:4" x14ac:dyDescent="0.3">
      <c r="B11" s="7" t="s">
        <v>3054</v>
      </c>
      <c r="C11" s="14" t="s">
        <v>517</v>
      </c>
      <c r="D11" s="9" t="s">
        <v>4152</v>
      </c>
    </row>
    <row r="12" spans="2:4" x14ac:dyDescent="0.3">
      <c r="B12" s="2" t="s">
        <v>4149</v>
      </c>
      <c r="C12" s="15" t="s">
        <v>3078</v>
      </c>
      <c r="D12" s="4" t="s">
        <v>4153</v>
      </c>
    </row>
    <row r="13" spans="2:4" x14ac:dyDescent="0.3">
      <c r="B13" s="2" t="s">
        <v>3056</v>
      </c>
      <c r="C13" s="15" t="s">
        <v>3070</v>
      </c>
      <c r="D13" s="4" t="s">
        <v>4154</v>
      </c>
    </row>
    <row r="14" spans="2:4" x14ac:dyDescent="0.3">
      <c r="B14" s="2" t="s">
        <v>3057</v>
      </c>
      <c r="C14" s="15" t="s">
        <v>3078</v>
      </c>
      <c r="D14" s="4" t="s">
        <v>3974</v>
      </c>
    </row>
    <row r="15" spans="2:4" x14ac:dyDescent="0.3">
      <c r="B15" s="3" t="s">
        <v>4146</v>
      </c>
      <c r="C15" s="1" t="s">
        <v>517</v>
      </c>
      <c r="D15" s="5" t="s">
        <v>3977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20"/>
  <sheetViews>
    <sheetView showGridLines="0" workbookViewId="0"/>
    <sheetView workbookViewId="1"/>
  </sheetViews>
  <sheetFormatPr baseColWidth="10" defaultRowHeight="14.4" x14ac:dyDescent="0.3"/>
  <cols>
    <col min="2" max="2" width="105.6640625" customWidth="1"/>
    <col min="3" max="4" width="25.6640625" customWidth="1"/>
  </cols>
  <sheetData>
    <row r="2" spans="2:4" x14ac:dyDescent="0.3">
      <c r="B2" s="636" t="s">
        <v>4223</v>
      </c>
      <c r="C2" s="637"/>
      <c r="D2" s="637"/>
    </row>
    <row r="3" spans="2:4" x14ac:dyDescent="0.3">
      <c r="B3" s="1" t="s">
        <v>2975</v>
      </c>
      <c r="C3" s="1" t="s">
        <v>3069</v>
      </c>
      <c r="D3" s="1" t="s">
        <v>53</v>
      </c>
    </row>
    <row r="4" spans="2:4" x14ac:dyDescent="0.3">
      <c r="B4" s="6" t="s">
        <v>3970</v>
      </c>
      <c r="C4" s="12" t="s">
        <v>517</v>
      </c>
      <c r="D4" s="8" t="s">
        <v>3974</v>
      </c>
    </row>
    <row r="5" spans="2:4" x14ac:dyDescent="0.3">
      <c r="B5" s="11" t="s">
        <v>3045</v>
      </c>
      <c r="C5" s="13" t="s">
        <v>517</v>
      </c>
      <c r="D5" s="16" t="s">
        <v>3974</v>
      </c>
    </row>
    <row r="6" spans="2:4" x14ac:dyDescent="0.3">
      <c r="B6" s="7" t="s">
        <v>3054</v>
      </c>
      <c r="C6" s="14" t="s">
        <v>517</v>
      </c>
      <c r="D6" s="9" t="s">
        <v>3974</v>
      </c>
    </row>
    <row r="7" spans="2:4" x14ac:dyDescent="0.3">
      <c r="B7" s="2" t="s">
        <v>3057</v>
      </c>
      <c r="C7" s="15" t="s">
        <v>3078</v>
      </c>
      <c r="D7" s="4" t="s">
        <v>3974</v>
      </c>
    </row>
    <row r="8" spans="2:4" x14ac:dyDescent="0.3">
      <c r="B8" s="6" t="s">
        <v>3971</v>
      </c>
      <c r="C8" s="12" t="s">
        <v>517</v>
      </c>
      <c r="D8" s="8">
        <v>0</v>
      </c>
    </row>
    <row r="9" spans="2:4" x14ac:dyDescent="0.3">
      <c r="B9" s="6" t="s">
        <v>3972</v>
      </c>
      <c r="C9" s="12" t="s">
        <v>517</v>
      </c>
      <c r="D9" s="8" t="s">
        <v>3975</v>
      </c>
    </row>
    <row r="10" spans="2:4" x14ac:dyDescent="0.3">
      <c r="B10" s="11" t="s">
        <v>3045</v>
      </c>
      <c r="C10" s="13" t="s">
        <v>517</v>
      </c>
      <c r="D10" s="16" t="s">
        <v>3975</v>
      </c>
    </row>
    <row r="11" spans="2:4" x14ac:dyDescent="0.3">
      <c r="B11" s="7" t="s">
        <v>3054</v>
      </c>
      <c r="C11" s="14" t="s">
        <v>517</v>
      </c>
      <c r="D11" s="9" t="s">
        <v>3975</v>
      </c>
    </row>
    <row r="12" spans="2:4" x14ac:dyDescent="0.3">
      <c r="B12" s="2" t="s">
        <v>4149</v>
      </c>
      <c r="C12" s="15" t="s">
        <v>3078</v>
      </c>
      <c r="D12" s="4" t="s">
        <v>4153</v>
      </c>
    </row>
    <row r="13" spans="2:4" x14ac:dyDescent="0.3">
      <c r="B13" s="2" t="s">
        <v>3056</v>
      </c>
      <c r="C13" s="15" t="s">
        <v>3070</v>
      </c>
      <c r="D13" s="4" t="s">
        <v>4154</v>
      </c>
    </row>
    <row r="14" spans="2:4" x14ac:dyDescent="0.3">
      <c r="B14" s="6" t="s">
        <v>3973</v>
      </c>
      <c r="C14" s="12" t="s">
        <v>517</v>
      </c>
      <c r="D14" s="8" t="s">
        <v>3976</v>
      </c>
    </row>
    <row r="15" spans="2:4" x14ac:dyDescent="0.3">
      <c r="B15" s="11" t="s">
        <v>2976</v>
      </c>
      <c r="C15" s="13" t="s">
        <v>517</v>
      </c>
      <c r="D15" s="16" t="s">
        <v>3976</v>
      </c>
    </row>
    <row r="16" spans="2:4" x14ac:dyDescent="0.3">
      <c r="B16" s="7" t="s">
        <v>2979</v>
      </c>
      <c r="C16" s="14" t="s">
        <v>517</v>
      </c>
      <c r="D16" s="9" t="s">
        <v>4150</v>
      </c>
    </row>
    <row r="17" spans="2:4" x14ac:dyDescent="0.3">
      <c r="B17" s="2" t="s">
        <v>2980</v>
      </c>
      <c r="C17" s="15" t="s">
        <v>3070</v>
      </c>
      <c r="D17" s="4" t="s">
        <v>4150</v>
      </c>
    </row>
    <row r="18" spans="2:4" x14ac:dyDescent="0.3">
      <c r="B18" s="7" t="s">
        <v>2981</v>
      </c>
      <c r="C18" s="14" t="s">
        <v>517</v>
      </c>
      <c r="D18" s="9" t="s">
        <v>4151</v>
      </c>
    </row>
    <row r="19" spans="2:4" x14ac:dyDescent="0.3">
      <c r="B19" s="2" t="s">
        <v>4148</v>
      </c>
      <c r="C19" s="15" t="s">
        <v>3073</v>
      </c>
      <c r="D19" s="4" t="s">
        <v>4151</v>
      </c>
    </row>
    <row r="20" spans="2:4" x14ac:dyDescent="0.3">
      <c r="B20" s="3" t="s">
        <v>4146</v>
      </c>
      <c r="C20" s="1" t="s">
        <v>517</v>
      </c>
      <c r="D20" s="5" t="s">
        <v>3977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G71"/>
  <sheetViews>
    <sheetView showGridLines="0" workbookViewId="0"/>
    <sheetView workbookViewId="1"/>
  </sheetViews>
  <sheetFormatPr baseColWidth="10" defaultRowHeight="14.4" x14ac:dyDescent="0.3"/>
  <cols>
    <col min="2" max="4" width="7.6640625" customWidth="1"/>
    <col min="5" max="5" width="105.6640625" customWidth="1"/>
    <col min="6" max="7" width="15.6640625" customWidth="1"/>
  </cols>
  <sheetData>
    <row r="2" spans="2:7" x14ac:dyDescent="0.3">
      <c r="B2" s="636" t="s">
        <v>4224</v>
      </c>
      <c r="C2" s="637"/>
      <c r="D2" s="637"/>
      <c r="E2" s="637"/>
      <c r="F2" s="637"/>
      <c r="G2" s="637"/>
    </row>
    <row r="3" spans="2:7" x14ac:dyDescent="0.3">
      <c r="B3" s="638" t="s">
        <v>4155</v>
      </c>
      <c r="C3" s="638" t="s">
        <v>3321</v>
      </c>
      <c r="D3" s="638" t="s">
        <v>3321</v>
      </c>
      <c r="E3" s="638" t="s">
        <v>3321</v>
      </c>
      <c r="F3" s="638" t="s">
        <v>3321</v>
      </c>
      <c r="G3" s="638" t="s">
        <v>3321</v>
      </c>
    </row>
    <row r="4" spans="2:7" x14ac:dyDescent="0.3">
      <c r="B4" s="639" t="s">
        <v>3308</v>
      </c>
      <c r="C4" s="639" t="s">
        <v>3308</v>
      </c>
      <c r="D4" s="639" t="s">
        <v>3308</v>
      </c>
      <c r="E4" s="639" t="s">
        <v>3308</v>
      </c>
      <c r="F4" s="639" t="s">
        <v>3308</v>
      </c>
      <c r="G4" s="639" t="s">
        <v>3308</v>
      </c>
    </row>
    <row r="5" spans="2:7" x14ac:dyDescent="0.3">
      <c r="B5" s="639" t="s">
        <v>3309</v>
      </c>
      <c r="C5" s="639" t="s">
        <v>3309</v>
      </c>
      <c r="D5" s="639" t="s">
        <v>3309</v>
      </c>
      <c r="E5" s="639" t="s">
        <v>3309</v>
      </c>
      <c r="F5" s="639" t="s">
        <v>3309</v>
      </c>
      <c r="G5" s="639" t="s">
        <v>3309</v>
      </c>
    </row>
    <row r="6" spans="2:7" x14ac:dyDescent="0.3">
      <c r="B6" s="640" t="s">
        <v>3310</v>
      </c>
      <c r="C6" s="640" t="s">
        <v>3310</v>
      </c>
      <c r="D6" s="640" t="s">
        <v>3310</v>
      </c>
      <c r="E6" s="640" t="s">
        <v>3310</v>
      </c>
      <c r="F6" s="640" t="s">
        <v>3310</v>
      </c>
      <c r="G6" s="640" t="s">
        <v>3310</v>
      </c>
    </row>
    <row r="7" spans="2:7" x14ac:dyDescent="0.3">
      <c r="B7" s="641" t="s">
        <v>3311</v>
      </c>
      <c r="C7" s="641" t="s">
        <v>3311</v>
      </c>
      <c r="D7" s="641" t="s">
        <v>3311</v>
      </c>
      <c r="E7" s="641" t="s">
        <v>3311</v>
      </c>
      <c r="F7" s="14">
        <v>2026</v>
      </c>
      <c r="G7" s="14">
        <v>2025</v>
      </c>
    </row>
    <row r="8" spans="2:7" x14ac:dyDescent="0.3">
      <c r="B8" s="642" t="s">
        <v>3312</v>
      </c>
      <c r="C8" s="642" t="s">
        <v>3312</v>
      </c>
      <c r="D8" s="642" t="s">
        <v>3312</v>
      </c>
      <c r="E8" s="642" t="s">
        <v>3312</v>
      </c>
      <c r="F8" s="10" t="s">
        <v>517</v>
      </c>
      <c r="G8" s="10" t="s">
        <v>517</v>
      </c>
    </row>
    <row r="9" spans="2:7" x14ac:dyDescent="0.3">
      <c r="B9" s="17" t="s">
        <v>517</v>
      </c>
      <c r="C9" s="645" t="s">
        <v>3322</v>
      </c>
      <c r="D9" s="645" t="s">
        <v>3322</v>
      </c>
      <c r="E9" s="645" t="s">
        <v>3322</v>
      </c>
      <c r="F9" s="10" t="s">
        <v>3977</v>
      </c>
      <c r="G9" s="10" t="s">
        <v>4160</v>
      </c>
    </row>
    <row r="10" spans="2:7" x14ac:dyDescent="0.3">
      <c r="B10" s="18" t="s">
        <v>517</v>
      </c>
      <c r="C10" s="19" t="s">
        <v>517</v>
      </c>
      <c r="D10" s="644" t="s">
        <v>3324</v>
      </c>
      <c r="E10" s="644" t="s">
        <v>3324</v>
      </c>
      <c r="F10" s="4">
        <v>0</v>
      </c>
      <c r="G10" s="4">
        <v>0</v>
      </c>
    </row>
    <row r="11" spans="2:7" x14ac:dyDescent="0.3">
      <c r="B11" s="18" t="s">
        <v>517</v>
      </c>
      <c r="C11" s="19" t="s">
        <v>517</v>
      </c>
      <c r="D11" s="644" t="s">
        <v>3325</v>
      </c>
      <c r="E11" s="644" t="s">
        <v>3325</v>
      </c>
      <c r="F11" s="4">
        <v>0</v>
      </c>
      <c r="G11" s="4">
        <v>0</v>
      </c>
    </row>
    <row r="12" spans="2:7" x14ac:dyDescent="0.3">
      <c r="B12" s="18" t="s">
        <v>517</v>
      </c>
      <c r="C12" s="19" t="s">
        <v>517</v>
      </c>
      <c r="D12" s="644" t="s">
        <v>3326</v>
      </c>
      <c r="E12" s="644" t="s">
        <v>3326</v>
      </c>
      <c r="F12" s="4">
        <v>0</v>
      </c>
      <c r="G12" s="4">
        <v>0</v>
      </c>
    </row>
    <row r="13" spans="2:7" x14ac:dyDescent="0.3">
      <c r="B13" s="18" t="s">
        <v>517</v>
      </c>
      <c r="C13" s="19" t="s">
        <v>517</v>
      </c>
      <c r="D13" s="644" t="s">
        <v>3327</v>
      </c>
      <c r="E13" s="644" t="s">
        <v>3327</v>
      </c>
      <c r="F13" s="4">
        <v>0</v>
      </c>
      <c r="G13" s="4">
        <v>0</v>
      </c>
    </row>
    <row r="14" spans="2:7" x14ac:dyDescent="0.3">
      <c r="B14" s="18" t="s">
        <v>517</v>
      </c>
      <c r="C14" s="19" t="s">
        <v>517</v>
      </c>
      <c r="D14" s="644" t="s">
        <v>3328</v>
      </c>
      <c r="E14" s="644" t="s">
        <v>3328</v>
      </c>
      <c r="F14" s="4">
        <v>0</v>
      </c>
      <c r="G14" s="4">
        <v>0</v>
      </c>
    </row>
    <row r="15" spans="2:7" x14ac:dyDescent="0.3">
      <c r="B15" s="18" t="s">
        <v>517</v>
      </c>
      <c r="C15" s="19" t="s">
        <v>517</v>
      </c>
      <c r="D15" s="644" t="s">
        <v>3329</v>
      </c>
      <c r="E15" s="644" t="s">
        <v>3329</v>
      </c>
      <c r="F15" s="4">
        <v>0</v>
      </c>
      <c r="G15" s="4">
        <v>0</v>
      </c>
    </row>
    <row r="16" spans="2:7" x14ac:dyDescent="0.3">
      <c r="B16" s="18" t="s">
        <v>517</v>
      </c>
      <c r="C16" s="19" t="s">
        <v>517</v>
      </c>
      <c r="D16" s="644" t="s">
        <v>3330</v>
      </c>
      <c r="E16" s="644" t="s">
        <v>3330</v>
      </c>
      <c r="F16" s="4" t="s">
        <v>4156</v>
      </c>
      <c r="G16" s="4" t="s">
        <v>4161</v>
      </c>
    </row>
    <row r="17" spans="2:7" x14ac:dyDescent="0.3">
      <c r="B17" s="18" t="s">
        <v>517</v>
      </c>
      <c r="C17" s="19" t="s">
        <v>517</v>
      </c>
      <c r="D17" s="644" t="s">
        <v>3331</v>
      </c>
      <c r="E17" s="644" t="s">
        <v>3331</v>
      </c>
      <c r="F17" s="4">
        <v>0</v>
      </c>
      <c r="G17" s="4">
        <v>0</v>
      </c>
    </row>
    <row r="18" spans="2:7" x14ac:dyDescent="0.3">
      <c r="B18" s="18" t="s">
        <v>517</v>
      </c>
      <c r="C18" s="19" t="s">
        <v>517</v>
      </c>
      <c r="D18" s="644" t="s">
        <v>3332</v>
      </c>
      <c r="E18" s="644" t="s">
        <v>3332</v>
      </c>
      <c r="F18" s="4" t="s">
        <v>4157</v>
      </c>
      <c r="G18" s="4" t="s">
        <v>4162</v>
      </c>
    </row>
    <row r="19" spans="2:7" x14ac:dyDescent="0.3">
      <c r="B19" s="18" t="s">
        <v>517</v>
      </c>
      <c r="C19" s="19" t="s">
        <v>517</v>
      </c>
      <c r="D19" s="644" t="s">
        <v>3333</v>
      </c>
      <c r="E19" s="644" t="s">
        <v>3333</v>
      </c>
      <c r="F19" s="4">
        <v>0</v>
      </c>
      <c r="G19" s="4">
        <v>0</v>
      </c>
    </row>
    <row r="20" spans="2:7" x14ac:dyDescent="0.3">
      <c r="B20" s="643" t="s">
        <v>517</v>
      </c>
      <c r="C20" s="643" t="s">
        <v>517</v>
      </c>
      <c r="D20" s="643" t="s">
        <v>517</v>
      </c>
      <c r="E20" s="643" t="s">
        <v>517</v>
      </c>
      <c r="F20" s="4" t="s">
        <v>517</v>
      </c>
      <c r="G20" s="4" t="s">
        <v>517</v>
      </c>
    </row>
    <row r="21" spans="2:7" x14ac:dyDescent="0.3">
      <c r="B21" s="17" t="s">
        <v>517</v>
      </c>
      <c r="C21" s="645" t="s">
        <v>3323</v>
      </c>
      <c r="D21" s="645" t="s">
        <v>3323</v>
      </c>
      <c r="E21" s="645" t="s">
        <v>3323</v>
      </c>
      <c r="F21" s="10" t="s">
        <v>4142</v>
      </c>
      <c r="G21" s="10" t="s">
        <v>4163</v>
      </c>
    </row>
    <row r="22" spans="2:7" x14ac:dyDescent="0.3">
      <c r="B22" s="18" t="s">
        <v>517</v>
      </c>
      <c r="C22" s="19" t="s">
        <v>517</v>
      </c>
      <c r="D22" s="644" t="s">
        <v>3334</v>
      </c>
      <c r="E22" s="644" t="s">
        <v>3334</v>
      </c>
      <c r="F22" s="4" t="s">
        <v>3978</v>
      </c>
      <c r="G22" s="4" t="s">
        <v>4164</v>
      </c>
    </row>
    <row r="23" spans="2:7" x14ac:dyDescent="0.3">
      <c r="B23" s="18" t="s">
        <v>517</v>
      </c>
      <c r="C23" s="19" t="s">
        <v>517</v>
      </c>
      <c r="D23" s="644" t="s">
        <v>3335</v>
      </c>
      <c r="E23" s="644" t="s">
        <v>3335</v>
      </c>
      <c r="F23" s="4" t="s">
        <v>3995</v>
      </c>
      <c r="G23" s="4" t="s">
        <v>4165</v>
      </c>
    </row>
    <row r="24" spans="2:7" x14ac:dyDescent="0.3">
      <c r="B24" s="18" t="s">
        <v>517</v>
      </c>
      <c r="C24" s="19" t="s">
        <v>517</v>
      </c>
      <c r="D24" s="644" t="s">
        <v>3336</v>
      </c>
      <c r="E24" s="644" t="s">
        <v>3336</v>
      </c>
      <c r="F24" s="4" t="s">
        <v>4020</v>
      </c>
      <c r="G24" s="4" t="s">
        <v>4166</v>
      </c>
    </row>
    <row r="25" spans="2:7" x14ac:dyDescent="0.3">
      <c r="B25" s="18" t="s">
        <v>517</v>
      </c>
      <c r="C25" s="19" t="s">
        <v>517</v>
      </c>
      <c r="D25" s="644" t="s">
        <v>3337</v>
      </c>
      <c r="E25" s="644" t="s">
        <v>3337</v>
      </c>
      <c r="F25" s="4">
        <v>0</v>
      </c>
      <c r="G25" s="4">
        <v>0</v>
      </c>
    </row>
    <row r="26" spans="2:7" x14ac:dyDescent="0.3">
      <c r="B26" s="18" t="s">
        <v>517</v>
      </c>
      <c r="C26" s="19" t="s">
        <v>517</v>
      </c>
      <c r="D26" s="644" t="s">
        <v>3338</v>
      </c>
      <c r="E26" s="644" t="s">
        <v>3338</v>
      </c>
      <c r="F26" s="4">
        <v>0</v>
      </c>
      <c r="G26" s="4">
        <v>0</v>
      </c>
    </row>
    <row r="27" spans="2:7" x14ac:dyDescent="0.3">
      <c r="B27" s="18" t="s">
        <v>517</v>
      </c>
      <c r="C27" s="19" t="s">
        <v>517</v>
      </c>
      <c r="D27" s="644" t="s">
        <v>3339</v>
      </c>
      <c r="E27" s="644" t="s">
        <v>3339</v>
      </c>
      <c r="F27" s="4">
        <v>0</v>
      </c>
      <c r="G27" s="4">
        <v>0</v>
      </c>
    </row>
    <row r="28" spans="2:7" x14ac:dyDescent="0.3">
      <c r="B28" s="18" t="s">
        <v>517</v>
      </c>
      <c r="C28" s="19" t="s">
        <v>517</v>
      </c>
      <c r="D28" s="644" t="s">
        <v>3340</v>
      </c>
      <c r="E28" s="644" t="s">
        <v>3340</v>
      </c>
      <c r="F28" s="4">
        <v>0</v>
      </c>
      <c r="G28" s="4">
        <v>0</v>
      </c>
    </row>
    <row r="29" spans="2:7" x14ac:dyDescent="0.3">
      <c r="B29" s="18" t="s">
        <v>517</v>
      </c>
      <c r="C29" s="19" t="s">
        <v>517</v>
      </c>
      <c r="D29" s="644" t="s">
        <v>3341</v>
      </c>
      <c r="E29" s="644" t="s">
        <v>3341</v>
      </c>
      <c r="F29" s="4">
        <v>0</v>
      </c>
      <c r="G29" s="4">
        <v>0</v>
      </c>
    </row>
    <row r="30" spans="2:7" x14ac:dyDescent="0.3">
      <c r="B30" s="18" t="s">
        <v>517</v>
      </c>
      <c r="C30" s="19" t="s">
        <v>517</v>
      </c>
      <c r="D30" s="644" t="s">
        <v>3342</v>
      </c>
      <c r="E30" s="644" t="s">
        <v>3342</v>
      </c>
      <c r="F30" s="4">
        <v>0</v>
      </c>
      <c r="G30" s="4">
        <v>0</v>
      </c>
    </row>
    <row r="31" spans="2:7" x14ac:dyDescent="0.3">
      <c r="B31" s="18" t="s">
        <v>517</v>
      </c>
      <c r="C31" s="19" t="s">
        <v>517</v>
      </c>
      <c r="D31" s="644" t="s">
        <v>3343</v>
      </c>
      <c r="E31" s="644" t="s">
        <v>3343</v>
      </c>
      <c r="F31" s="4">
        <v>0</v>
      </c>
      <c r="G31" s="4">
        <v>0</v>
      </c>
    </row>
    <row r="32" spans="2:7" x14ac:dyDescent="0.3">
      <c r="B32" s="18" t="s">
        <v>517</v>
      </c>
      <c r="C32" s="19" t="s">
        <v>517</v>
      </c>
      <c r="D32" s="644" t="s">
        <v>3344</v>
      </c>
      <c r="E32" s="644" t="s">
        <v>3344</v>
      </c>
      <c r="F32" s="4">
        <v>0</v>
      </c>
      <c r="G32" s="4">
        <v>0</v>
      </c>
    </row>
    <row r="33" spans="2:7" x14ac:dyDescent="0.3">
      <c r="B33" s="18" t="s">
        <v>517</v>
      </c>
      <c r="C33" s="19" t="s">
        <v>517</v>
      </c>
      <c r="D33" s="644" t="s">
        <v>3345</v>
      </c>
      <c r="E33" s="644" t="s">
        <v>3345</v>
      </c>
      <c r="F33" s="4">
        <v>0</v>
      </c>
      <c r="G33" s="4">
        <v>0</v>
      </c>
    </row>
    <row r="34" spans="2:7" x14ac:dyDescent="0.3">
      <c r="B34" s="18" t="s">
        <v>517</v>
      </c>
      <c r="C34" s="19" t="s">
        <v>517</v>
      </c>
      <c r="D34" s="644" t="s">
        <v>3346</v>
      </c>
      <c r="E34" s="644" t="s">
        <v>3346</v>
      </c>
      <c r="F34" s="4">
        <v>0</v>
      </c>
      <c r="G34" s="4">
        <v>0</v>
      </c>
    </row>
    <row r="35" spans="2:7" x14ac:dyDescent="0.3">
      <c r="B35" s="18" t="s">
        <v>517</v>
      </c>
      <c r="C35" s="19" t="s">
        <v>517</v>
      </c>
      <c r="D35" s="644" t="s">
        <v>3347</v>
      </c>
      <c r="E35" s="644" t="s">
        <v>3347</v>
      </c>
      <c r="F35" s="4">
        <v>0</v>
      </c>
      <c r="G35" s="4">
        <v>0</v>
      </c>
    </row>
    <row r="36" spans="2:7" x14ac:dyDescent="0.3">
      <c r="B36" s="18" t="s">
        <v>517</v>
      </c>
      <c r="C36" s="19" t="s">
        <v>517</v>
      </c>
      <c r="D36" s="644" t="s">
        <v>3348</v>
      </c>
      <c r="E36" s="644" t="s">
        <v>3348</v>
      </c>
      <c r="F36" s="4">
        <v>0</v>
      </c>
      <c r="G36" s="4">
        <v>0</v>
      </c>
    </row>
    <row r="37" spans="2:7" x14ac:dyDescent="0.3">
      <c r="B37" s="18" t="s">
        <v>517</v>
      </c>
      <c r="C37" s="19" t="s">
        <v>517</v>
      </c>
      <c r="D37" s="644" t="s">
        <v>3349</v>
      </c>
      <c r="E37" s="644" t="s">
        <v>3349</v>
      </c>
      <c r="F37" s="4">
        <v>0</v>
      </c>
      <c r="G37" s="4">
        <v>0</v>
      </c>
    </row>
    <row r="38" spans="2:7" x14ac:dyDescent="0.3">
      <c r="B38" s="642" t="s">
        <v>3313</v>
      </c>
      <c r="C38" s="642" t="s">
        <v>3313</v>
      </c>
      <c r="D38" s="642" t="s">
        <v>3313</v>
      </c>
      <c r="E38" s="642" t="s">
        <v>3313</v>
      </c>
      <c r="F38" s="10" t="s">
        <v>4057</v>
      </c>
      <c r="G38" s="10" t="s">
        <v>4167</v>
      </c>
    </row>
    <row r="39" spans="2:7" x14ac:dyDescent="0.3">
      <c r="B39" s="643" t="s">
        <v>517</v>
      </c>
      <c r="C39" s="643" t="s">
        <v>517</v>
      </c>
      <c r="D39" s="643" t="s">
        <v>517</v>
      </c>
      <c r="E39" s="643" t="s">
        <v>517</v>
      </c>
      <c r="F39" s="4" t="s">
        <v>517</v>
      </c>
      <c r="G39" s="4" t="s">
        <v>517</v>
      </c>
    </row>
    <row r="40" spans="2:7" x14ac:dyDescent="0.3">
      <c r="B40" s="642" t="s">
        <v>3314</v>
      </c>
      <c r="C40" s="642" t="s">
        <v>3314</v>
      </c>
      <c r="D40" s="642" t="s">
        <v>3314</v>
      </c>
      <c r="E40" s="642" t="s">
        <v>3314</v>
      </c>
      <c r="F40" s="10" t="s">
        <v>517</v>
      </c>
      <c r="G40" s="10" t="s">
        <v>517</v>
      </c>
    </row>
    <row r="41" spans="2:7" x14ac:dyDescent="0.3">
      <c r="B41" s="17" t="s">
        <v>517</v>
      </c>
      <c r="C41" s="645" t="s">
        <v>3322</v>
      </c>
      <c r="D41" s="645" t="s">
        <v>3322</v>
      </c>
      <c r="E41" s="645" t="s">
        <v>3322</v>
      </c>
      <c r="F41" s="10">
        <v>0</v>
      </c>
      <c r="G41" s="10">
        <v>0</v>
      </c>
    </row>
    <row r="42" spans="2:7" x14ac:dyDescent="0.3">
      <c r="B42" s="18" t="s">
        <v>517</v>
      </c>
      <c r="C42" s="19" t="s">
        <v>517</v>
      </c>
      <c r="D42" s="644" t="s">
        <v>3350</v>
      </c>
      <c r="E42" s="644" t="s">
        <v>3350</v>
      </c>
      <c r="F42" s="4">
        <v>0</v>
      </c>
      <c r="G42" s="4">
        <v>0</v>
      </c>
    </row>
    <row r="43" spans="2:7" x14ac:dyDescent="0.3">
      <c r="B43" s="18" t="s">
        <v>517</v>
      </c>
      <c r="C43" s="19" t="s">
        <v>517</v>
      </c>
      <c r="D43" s="644" t="s">
        <v>3351</v>
      </c>
      <c r="E43" s="644" t="s">
        <v>3351</v>
      </c>
      <c r="F43" s="4">
        <v>0</v>
      </c>
      <c r="G43" s="4">
        <v>0</v>
      </c>
    </row>
    <row r="44" spans="2:7" x14ac:dyDescent="0.3">
      <c r="B44" s="18" t="s">
        <v>517</v>
      </c>
      <c r="C44" s="19" t="s">
        <v>517</v>
      </c>
      <c r="D44" s="644" t="s">
        <v>3352</v>
      </c>
      <c r="E44" s="644" t="s">
        <v>3352</v>
      </c>
      <c r="F44" s="4">
        <v>0</v>
      </c>
      <c r="G44" s="4">
        <v>0</v>
      </c>
    </row>
    <row r="45" spans="2:7" x14ac:dyDescent="0.3">
      <c r="B45" s="643" t="s">
        <v>517</v>
      </c>
      <c r="C45" s="643" t="s">
        <v>517</v>
      </c>
      <c r="D45" s="643" t="s">
        <v>517</v>
      </c>
      <c r="E45" s="643" t="s">
        <v>517</v>
      </c>
      <c r="F45" s="4" t="s">
        <v>517</v>
      </c>
      <c r="G45" s="4" t="s">
        <v>517</v>
      </c>
    </row>
    <row r="46" spans="2:7" x14ac:dyDescent="0.3">
      <c r="B46" s="17" t="s">
        <v>517</v>
      </c>
      <c r="C46" s="645" t="s">
        <v>3323</v>
      </c>
      <c r="D46" s="645" t="s">
        <v>3323</v>
      </c>
      <c r="E46" s="645" t="s">
        <v>3323</v>
      </c>
      <c r="F46" s="10" t="s">
        <v>4057</v>
      </c>
      <c r="G46" s="10" t="s">
        <v>4167</v>
      </c>
    </row>
    <row r="47" spans="2:7" x14ac:dyDescent="0.3">
      <c r="B47" s="18" t="s">
        <v>517</v>
      </c>
      <c r="C47" s="19" t="s">
        <v>517</v>
      </c>
      <c r="D47" s="644" t="s">
        <v>3350</v>
      </c>
      <c r="E47" s="644" t="s">
        <v>3350</v>
      </c>
      <c r="F47" s="4">
        <v>0</v>
      </c>
      <c r="G47" s="4">
        <v>0</v>
      </c>
    </row>
    <row r="48" spans="2:7" x14ac:dyDescent="0.3">
      <c r="B48" s="18" t="s">
        <v>517</v>
      </c>
      <c r="C48" s="19" t="s">
        <v>517</v>
      </c>
      <c r="D48" s="644" t="s">
        <v>3351</v>
      </c>
      <c r="E48" s="644" t="s">
        <v>3351</v>
      </c>
      <c r="F48" s="4" t="s">
        <v>4158</v>
      </c>
      <c r="G48" s="4" t="s">
        <v>4168</v>
      </c>
    </row>
    <row r="49" spans="2:7" x14ac:dyDescent="0.3">
      <c r="B49" s="18" t="s">
        <v>517</v>
      </c>
      <c r="C49" s="19" t="s">
        <v>517</v>
      </c>
      <c r="D49" s="644" t="s">
        <v>3353</v>
      </c>
      <c r="E49" s="644" t="s">
        <v>3353</v>
      </c>
      <c r="F49" s="4" t="s">
        <v>4060</v>
      </c>
      <c r="G49" s="4" t="s">
        <v>938</v>
      </c>
    </row>
    <row r="50" spans="2:7" x14ac:dyDescent="0.3">
      <c r="B50" s="642" t="s">
        <v>3315</v>
      </c>
      <c r="C50" s="642" t="s">
        <v>3315</v>
      </c>
      <c r="D50" s="642" t="s">
        <v>3315</v>
      </c>
      <c r="E50" s="642" t="s">
        <v>3315</v>
      </c>
      <c r="F50" s="10" t="s">
        <v>4159</v>
      </c>
      <c r="G50" s="10" t="s">
        <v>4169</v>
      </c>
    </row>
    <row r="51" spans="2:7" x14ac:dyDescent="0.3">
      <c r="B51" s="643" t="s">
        <v>517</v>
      </c>
      <c r="C51" s="643" t="s">
        <v>517</v>
      </c>
      <c r="D51" s="643" t="s">
        <v>517</v>
      </c>
      <c r="E51" s="643" t="s">
        <v>517</v>
      </c>
      <c r="F51" s="4" t="s">
        <v>517</v>
      </c>
      <c r="G51" s="4" t="s">
        <v>517</v>
      </c>
    </row>
    <row r="52" spans="2:7" x14ac:dyDescent="0.3">
      <c r="B52" s="642" t="s">
        <v>3316</v>
      </c>
      <c r="C52" s="642" t="s">
        <v>3316</v>
      </c>
      <c r="D52" s="642" t="s">
        <v>3316</v>
      </c>
      <c r="E52" s="642" t="s">
        <v>3316</v>
      </c>
      <c r="F52" s="10" t="s">
        <v>517</v>
      </c>
      <c r="G52" s="10" t="s">
        <v>517</v>
      </c>
    </row>
    <row r="53" spans="2:7" x14ac:dyDescent="0.3">
      <c r="B53" s="17" t="s">
        <v>517</v>
      </c>
      <c r="C53" s="645" t="s">
        <v>3322</v>
      </c>
      <c r="D53" s="645" t="s">
        <v>3322</v>
      </c>
      <c r="E53" s="645" t="s">
        <v>3322</v>
      </c>
      <c r="F53" s="10">
        <v>0</v>
      </c>
      <c r="G53" s="10">
        <v>0</v>
      </c>
    </row>
    <row r="54" spans="2:7" x14ac:dyDescent="0.3">
      <c r="B54" s="18" t="s">
        <v>517</v>
      </c>
      <c r="C54" s="19" t="s">
        <v>517</v>
      </c>
      <c r="D54" s="644" t="s">
        <v>3354</v>
      </c>
      <c r="E54" s="644" t="s">
        <v>3354</v>
      </c>
      <c r="F54" s="4">
        <v>0</v>
      </c>
      <c r="G54" s="4">
        <v>0</v>
      </c>
    </row>
    <row r="55" spans="2:7" x14ac:dyDescent="0.3">
      <c r="B55" s="18" t="s">
        <v>517</v>
      </c>
      <c r="C55" s="19" t="s">
        <v>517</v>
      </c>
      <c r="D55" s="19" t="s">
        <v>517</v>
      </c>
      <c r="E55" s="20" t="s">
        <v>3358</v>
      </c>
      <c r="F55" s="4">
        <v>0</v>
      </c>
      <c r="G55" s="4">
        <v>0</v>
      </c>
    </row>
    <row r="56" spans="2:7" x14ac:dyDescent="0.3">
      <c r="B56" s="18" t="s">
        <v>517</v>
      </c>
      <c r="C56" s="19" t="s">
        <v>517</v>
      </c>
      <c r="D56" s="19" t="s">
        <v>517</v>
      </c>
      <c r="E56" s="20" t="s">
        <v>3359</v>
      </c>
      <c r="F56" s="4">
        <v>0</v>
      </c>
      <c r="G56" s="4">
        <v>0</v>
      </c>
    </row>
    <row r="57" spans="2:7" x14ac:dyDescent="0.3">
      <c r="B57" s="18" t="s">
        <v>517</v>
      </c>
      <c r="C57" s="19" t="s">
        <v>517</v>
      </c>
      <c r="D57" s="644" t="s">
        <v>3355</v>
      </c>
      <c r="E57" s="644" t="s">
        <v>3355</v>
      </c>
      <c r="F57" s="4">
        <v>0</v>
      </c>
      <c r="G57" s="4">
        <v>0</v>
      </c>
    </row>
    <row r="58" spans="2:7" x14ac:dyDescent="0.3">
      <c r="B58" s="643" t="s">
        <v>517</v>
      </c>
      <c r="C58" s="643" t="s">
        <v>517</v>
      </c>
      <c r="D58" s="643" t="s">
        <v>517</v>
      </c>
      <c r="E58" s="643" t="s">
        <v>517</v>
      </c>
      <c r="F58" s="4" t="s">
        <v>517</v>
      </c>
      <c r="G58" s="4" t="s">
        <v>517</v>
      </c>
    </row>
    <row r="59" spans="2:7" x14ac:dyDescent="0.3">
      <c r="B59" s="17" t="s">
        <v>517</v>
      </c>
      <c r="C59" s="645" t="s">
        <v>3323</v>
      </c>
      <c r="D59" s="645" t="s">
        <v>3323</v>
      </c>
      <c r="E59" s="645" t="s">
        <v>3323</v>
      </c>
      <c r="F59" s="10">
        <v>0</v>
      </c>
      <c r="G59" s="10">
        <v>0</v>
      </c>
    </row>
    <row r="60" spans="2:7" x14ac:dyDescent="0.3">
      <c r="B60" s="18" t="s">
        <v>517</v>
      </c>
      <c r="C60" s="19" t="s">
        <v>517</v>
      </c>
      <c r="D60" s="644" t="s">
        <v>3356</v>
      </c>
      <c r="E60" s="644" t="s">
        <v>3356</v>
      </c>
      <c r="F60" s="4">
        <v>0</v>
      </c>
      <c r="G60" s="4">
        <v>0</v>
      </c>
    </row>
    <row r="61" spans="2:7" x14ac:dyDescent="0.3">
      <c r="B61" s="18" t="s">
        <v>517</v>
      </c>
      <c r="C61" s="19" t="s">
        <v>517</v>
      </c>
      <c r="D61" s="19" t="s">
        <v>517</v>
      </c>
      <c r="E61" s="20" t="s">
        <v>3358</v>
      </c>
      <c r="F61" s="4">
        <v>0</v>
      </c>
      <c r="G61" s="4">
        <v>0</v>
      </c>
    </row>
    <row r="62" spans="2:7" x14ac:dyDescent="0.3">
      <c r="B62" s="18" t="s">
        <v>517</v>
      </c>
      <c r="C62" s="19" t="s">
        <v>517</v>
      </c>
      <c r="D62" s="19" t="s">
        <v>517</v>
      </c>
      <c r="E62" s="20" t="s">
        <v>3359</v>
      </c>
      <c r="F62" s="4">
        <v>0</v>
      </c>
      <c r="G62" s="4">
        <v>0</v>
      </c>
    </row>
    <row r="63" spans="2:7" x14ac:dyDescent="0.3">
      <c r="B63" s="18" t="s">
        <v>517</v>
      </c>
      <c r="C63" s="19" t="s">
        <v>517</v>
      </c>
      <c r="D63" s="644" t="s">
        <v>3357</v>
      </c>
      <c r="E63" s="644" t="s">
        <v>3357</v>
      </c>
      <c r="F63" s="4">
        <v>0</v>
      </c>
      <c r="G63" s="4">
        <v>0</v>
      </c>
    </row>
    <row r="64" spans="2:7" x14ac:dyDescent="0.3">
      <c r="B64" s="642" t="s">
        <v>3317</v>
      </c>
      <c r="C64" s="642" t="s">
        <v>3317</v>
      </c>
      <c r="D64" s="642" t="s">
        <v>3317</v>
      </c>
      <c r="E64" s="642" t="s">
        <v>3317</v>
      </c>
      <c r="F64" s="10">
        <v>0</v>
      </c>
      <c r="G64" s="10">
        <v>0</v>
      </c>
    </row>
    <row r="65" spans="2:7" x14ac:dyDescent="0.3">
      <c r="B65" s="643" t="s">
        <v>517</v>
      </c>
      <c r="C65" s="643" t="s">
        <v>517</v>
      </c>
      <c r="D65" s="643" t="s">
        <v>517</v>
      </c>
      <c r="E65" s="643" t="s">
        <v>517</v>
      </c>
      <c r="F65" s="4" t="s">
        <v>517</v>
      </c>
      <c r="G65" s="4" t="s">
        <v>517</v>
      </c>
    </row>
    <row r="66" spans="2:7" x14ac:dyDescent="0.3">
      <c r="B66" s="642" t="s">
        <v>3318</v>
      </c>
      <c r="C66" s="642" t="s">
        <v>3318</v>
      </c>
      <c r="D66" s="642" t="s">
        <v>3318</v>
      </c>
      <c r="E66" s="642" t="s">
        <v>3318</v>
      </c>
      <c r="F66" s="10">
        <v>0</v>
      </c>
      <c r="G66" s="10">
        <v>0</v>
      </c>
    </row>
    <row r="67" spans="2:7" x14ac:dyDescent="0.3">
      <c r="B67" s="643" t="s">
        <v>517</v>
      </c>
      <c r="C67" s="643" t="s">
        <v>517</v>
      </c>
      <c r="D67" s="643" t="s">
        <v>517</v>
      </c>
      <c r="E67" s="643" t="s">
        <v>517</v>
      </c>
      <c r="F67" s="4" t="s">
        <v>517</v>
      </c>
      <c r="G67" s="4" t="s">
        <v>517</v>
      </c>
    </row>
    <row r="68" spans="2:7" x14ac:dyDescent="0.3">
      <c r="B68" s="642" t="s">
        <v>3319</v>
      </c>
      <c r="C68" s="642" t="s">
        <v>3319</v>
      </c>
      <c r="D68" s="642" t="s">
        <v>3319</v>
      </c>
      <c r="E68" s="642" t="s">
        <v>3319</v>
      </c>
      <c r="F68" s="10">
        <v>0</v>
      </c>
      <c r="G68" s="10">
        <v>0</v>
      </c>
    </row>
    <row r="69" spans="2:7" x14ac:dyDescent="0.3">
      <c r="B69" s="643" t="s">
        <v>517</v>
      </c>
      <c r="C69" s="643" t="s">
        <v>517</v>
      </c>
      <c r="D69" s="643" t="s">
        <v>517</v>
      </c>
      <c r="E69" s="643" t="s">
        <v>517</v>
      </c>
      <c r="F69" s="4" t="s">
        <v>517</v>
      </c>
      <c r="G69" s="4" t="s">
        <v>517</v>
      </c>
    </row>
    <row r="70" spans="2:7" x14ac:dyDescent="0.3">
      <c r="B70" s="642" t="s">
        <v>3320</v>
      </c>
      <c r="C70" s="642" t="s">
        <v>3320</v>
      </c>
      <c r="D70" s="642" t="s">
        <v>3320</v>
      </c>
      <c r="E70" s="642" t="s">
        <v>3320</v>
      </c>
      <c r="F70" s="10">
        <v>0</v>
      </c>
      <c r="G70" s="10">
        <v>0</v>
      </c>
    </row>
    <row r="71" spans="2:7" x14ac:dyDescent="0.3">
      <c r="B71" s="643" t="s">
        <v>517</v>
      </c>
      <c r="C71" s="643" t="s">
        <v>517</v>
      </c>
      <c r="D71" s="643" t="s">
        <v>517</v>
      </c>
      <c r="E71" s="643" t="s">
        <v>517</v>
      </c>
      <c r="F71" s="4" t="s">
        <v>517</v>
      </c>
      <c r="G71" s="4" t="s">
        <v>517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H290"/>
  <sheetViews>
    <sheetView showGridLines="0" workbookViewId="0"/>
    <sheetView workbookViewId="1"/>
  </sheetViews>
  <sheetFormatPr baseColWidth="10" defaultRowHeight="14.4" x14ac:dyDescent="0.3"/>
  <cols>
    <col min="2" max="4" width="7.6640625" customWidth="1"/>
    <col min="5" max="5" width="105.6640625" customWidth="1"/>
    <col min="6" max="7" width="15.6640625" customWidth="1"/>
  </cols>
  <sheetData>
    <row r="2" spans="2:8" x14ac:dyDescent="0.3">
      <c r="B2" s="636" t="s">
        <v>4224</v>
      </c>
      <c r="C2" s="637"/>
      <c r="D2" s="637"/>
      <c r="E2" s="637"/>
      <c r="F2" s="637"/>
      <c r="G2" s="637"/>
    </row>
    <row r="3" spans="2:8" x14ac:dyDescent="0.3">
      <c r="B3" s="646" t="s">
        <v>3970</v>
      </c>
      <c r="C3" s="646" t="s">
        <v>3970</v>
      </c>
      <c r="D3" s="646" t="s">
        <v>3970</v>
      </c>
      <c r="E3" s="646" t="s">
        <v>3970</v>
      </c>
      <c r="F3" s="646" t="s">
        <v>3970</v>
      </c>
      <c r="G3" s="646" t="s">
        <v>3970</v>
      </c>
      <c r="H3" s="27"/>
    </row>
    <row r="4" spans="2:8" x14ac:dyDescent="0.3">
      <c r="B4" s="647" t="s">
        <v>3308</v>
      </c>
      <c r="C4" s="647" t="s">
        <v>3308</v>
      </c>
      <c r="D4" s="647" t="s">
        <v>3308</v>
      </c>
      <c r="E4" s="647" t="s">
        <v>3308</v>
      </c>
      <c r="F4" s="647" t="s">
        <v>3308</v>
      </c>
      <c r="G4" s="647" t="s">
        <v>3308</v>
      </c>
      <c r="H4" s="27"/>
    </row>
    <row r="5" spans="2:8" x14ac:dyDescent="0.3">
      <c r="B5" s="647" t="s">
        <v>3309</v>
      </c>
      <c r="C5" s="647" t="s">
        <v>3309</v>
      </c>
      <c r="D5" s="647" t="s">
        <v>3309</v>
      </c>
      <c r="E5" s="647" t="s">
        <v>3309</v>
      </c>
      <c r="F5" s="647" t="s">
        <v>3309</v>
      </c>
      <c r="G5" s="647" t="s">
        <v>3309</v>
      </c>
      <c r="H5" s="27"/>
    </row>
    <row r="6" spans="2:8" x14ac:dyDescent="0.3">
      <c r="B6" s="648" t="s">
        <v>3310</v>
      </c>
      <c r="C6" s="648" t="s">
        <v>3310</v>
      </c>
      <c r="D6" s="648" t="s">
        <v>3310</v>
      </c>
      <c r="E6" s="648" t="s">
        <v>3310</v>
      </c>
      <c r="F6" s="648" t="s">
        <v>3310</v>
      </c>
      <c r="G6" s="648" t="s">
        <v>3310</v>
      </c>
      <c r="H6" s="27"/>
    </row>
    <row r="7" spans="2:8" x14ac:dyDescent="0.3">
      <c r="B7" s="641" t="s">
        <v>3311</v>
      </c>
      <c r="C7" s="641" t="s">
        <v>3311</v>
      </c>
      <c r="D7" s="641" t="s">
        <v>3311</v>
      </c>
      <c r="E7" s="641" t="s">
        <v>3311</v>
      </c>
      <c r="F7" s="14">
        <v>2026</v>
      </c>
      <c r="G7" s="14">
        <v>2025</v>
      </c>
    </row>
    <row r="8" spans="2:8" x14ac:dyDescent="0.3">
      <c r="B8" s="642" t="s">
        <v>3312</v>
      </c>
      <c r="C8" s="642" t="s">
        <v>3312</v>
      </c>
      <c r="D8" s="642" t="s">
        <v>3312</v>
      </c>
      <c r="E8" s="642" t="s">
        <v>3312</v>
      </c>
      <c r="F8" s="10" t="s">
        <v>517</v>
      </c>
      <c r="G8" s="10" t="s">
        <v>517</v>
      </c>
    </row>
    <row r="9" spans="2:8" x14ac:dyDescent="0.3">
      <c r="B9" s="17" t="s">
        <v>517</v>
      </c>
      <c r="C9" s="645" t="s">
        <v>3322</v>
      </c>
      <c r="D9" s="645" t="s">
        <v>3322</v>
      </c>
      <c r="E9" s="645" t="s">
        <v>3322</v>
      </c>
      <c r="F9" s="10" t="s">
        <v>3974</v>
      </c>
      <c r="G9" s="10" t="s">
        <v>4175</v>
      </c>
    </row>
    <row r="10" spans="2:8" x14ac:dyDescent="0.3">
      <c r="B10" s="18" t="s">
        <v>517</v>
      </c>
      <c r="C10" s="19" t="s">
        <v>517</v>
      </c>
      <c r="D10" s="644" t="s">
        <v>3324</v>
      </c>
      <c r="E10" s="644" t="s">
        <v>3324</v>
      </c>
      <c r="F10" s="4">
        <v>0</v>
      </c>
      <c r="G10" s="4">
        <v>0</v>
      </c>
    </row>
    <row r="11" spans="2:8" x14ac:dyDescent="0.3">
      <c r="B11" s="18" t="s">
        <v>517</v>
      </c>
      <c r="C11" s="19" t="s">
        <v>517</v>
      </c>
      <c r="D11" s="644" t="s">
        <v>3325</v>
      </c>
      <c r="E11" s="644" t="s">
        <v>3325</v>
      </c>
      <c r="F11" s="4">
        <v>0</v>
      </c>
      <c r="G11" s="4">
        <v>0</v>
      </c>
    </row>
    <row r="12" spans="2:8" x14ac:dyDescent="0.3">
      <c r="B12" s="18" t="s">
        <v>517</v>
      </c>
      <c r="C12" s="19" t="s">
        <v>517</v>
      </c>
      <c r="D12" s="644" t="s">
        <v>3326</v>
      </c>
      <c r="E12" s="644" t="s">
        <v>3326</v>
      </c>
      <c r="F12" s="4">
        <v>0</v>
      </c>
      <c r="G12" s="4">
        <v>0</v>
      </c>
    </row>
    <row r="13" spans="2:8" x14ac:dyDescent="0.3">
      <c r="B13" s="18" t="s">
        <v>517</v>
      </c>
      <c r="C13" s="19" t="s">
        <v>517</v>
      </c>
      <c r="D13" s="644" t="s">
        <v>3327</v>
      </c>
      <c r="E13" s="644" t="s">
        <v>3327</v>
      </c>
      <c r="F13" s="4">
        <v>0</v>
      </c>
      <c r="G13" s="4">
        <v>0</v>
      </c>
    </row>
    <row r="14" spans="2:8" x14ac:dyDescent="0.3">
      <c r="B14" s="18" t="s">
        <v>517</v>
      </c>
      <c r="C14" s="19" t="s">
        <v>517</v>
      </c>
      <c r="D14" s="644" t="s">
        <v>3328</v>
      </c>
      <c r="E14" s="644" t="s">
        <v>3328</v>
      </c>
      <c r="F14" s="4">
        <v>0</v>
      </c>
      <c r="G14" s="4">
        <v>0</v>
      </c>
    </row>
    <row r="15" spans="2:8" x14ac:dyDescent="0.3">
      <c r="B15" s="18" t="s">
        <v>517</v>
      </c>
      <c r="C15" s="19" t="s">
        <v>517</v>
      </c>
      <c r="D15" s="644" t="s">
        <v>3329</v>
      </c>
      <c r="E15" s="644" t="s">
        <v>3329</v>
      </c>
      <c r="F15" s="4">
        <v>0</v>
      </c>
      <c r="G15" s="4">
        <v>0</v>
      </c>
    </row>
    <row r="16" spans="2:8" x14ac:dyDescent="0.3">
      <c r="B16" s="18" t="s">
        <v>517</v>
      </c>
      <c r="C16" s="19" t="s">
        <v>517</v>
      </c>
      <c r="D16" s="644" t="s">
        <v>3330</v>
      </c>
      <c r="E16" s="644" t="s">
        <v>3330</v>
      </c>
      <c r="F16" s="4" t="s">
        <v>3974</v>
      </c>
      <c r="G16" s="4" t="s">
        <v>4175</v>
      </c>
    </row>
    <row r="17" spans="2:7" x14ac:dyDescent="0.3">
      <c r="B17" s="18" t="s">
        <v>517</v>
      </c>
      <c r="C17" s="19" t="s">
        <v>517</v>
      </c>
      <c r="D17" s="644" t="s">
        <v>3331</v>
      </c>
      <c r="E17" s="644" t="s">
        <v>3331</v>
      </c>
      <c r="F17" s="4">
        <v>0</v>
      </c>
      <c r="G17" s="4">
        <v>0</v>
      </c>
    </row>
    <row r="18" spans="2:7" x14ac:dyDescent="0.3">
      <c r="B18" s="18" t="s">
        <v>517</v>
      </c>
      <c r="C18" s="19" t="s">
        <v>517</v>
      </c>
      <c r="D18" s="644" t="s">
        <v>3332</v>
      </c>
      <c r="E18" s="644" t="s">
        <v>3332</v>
      </c>
      <c r="F18" s="4">
        <v>0</v>
      </c>
      <c r="G18" s="4">
        <v>0</v>
      </c>
    </row>
    <row r="19" spans="2:7" x14ac:dyDescent="0.3">
      <c r="B19" s="18" t="s">
        <v>517</v>
      </c>
      <c r="C19" s="19" t="s">
        <v>517</v>
      </c>
      <c r="D19" s="644" t="s">
        <v>3333</v>
      </c>
      <c r="E19" s="644" t="s">
        <v>3333</v>
      </c>
      <c r="F19" s="4">
        <v>0</v>
      </c>
      <c r="G19" s="4">
        <v>0</v>
      </c>
    </row>
    <row r="20" spans="2:7" x14ac:dyDescent="0.3">
      <c r="B20" s="643" t="s">
        <v>517</v>
      </c>
      <c r="C20" s="643" t="s">
        <v>517</v>
      </c>
      <c r="D20" s="643" t="s">
        <v>517</v>
      </c>
      <c r="E20" s="643" t="s">
        <v>517</v>
      </c>
      <c r="F20" s="4" t="s">
        <v>517</v>
      </c>
      <c r="G20" s="4" t="s">
        <v>517</v>
      </c>
    </row>
    <row r="21" spans="2:7" x14ac:dyDescent="0.3">
      <c r="B21" s="17" t="s">
        <v>517</v>
      </c>
      <c r="C21" s="645" t="s">
        <v>3323</v>
      </c>
      <c r="D21" s="645" t="s">
        <v>3323</v>
      </c>
      <c r="E21" s="645" t="s">
        <v>3323</v>
      </c>
      <c r="F21" s="10" t="s">
        <v>4143</v>
      </c>
      <c r="G21" s="10" t="s">
        <v>4176</v>
      </c>
    </row>
    <row r="22" spans="2:7" x14ac:dyDescent="0.3">
      <c r="B22" s="18" t="s">
        <v>517</v>
      </c>
      <c r="C22" s="19" t="s">
        <v>517</v>
      </c>
      <c r="D22" s="644" t="s">
        <v>3334</v>
      </c>
      <c r="E22" s="644" t="s">
        <v>3334</v>
      </c>
      <c r="F22" s="4" t="s">
        <v>4062</v>
      </c>
      <c r="G22" s="4" t="s">
        <v>4177</v>
      </c>
    </row>
    <row r="23" spans="2:7" x14ac:dyDescent="0.3">
      <c r="B23" s="18" t="s">
        <v>517</v>
      </c>
      <c r="C23" s="19" t="s">
        <v>517</v>
      </c>
      <c r="D23" s="644" t="s">
        <v>3335</v>
      </c>
      <c r="E23" s="644" t="s">
        <v>3335</v>
      </c>
      <c r="F23" s="4" t="s">
        <v>4066</v>
      </c>
      <c r="G23" s="4" t="s">
        <v>4066</v>
      </c>
    </row>
    <row r="24" spans="2:7" x14ac:dyDescent="0.3">
      <c r="B24" s="18" t="s">
        <v>517</v>
      </c>
      <c r="C24" s="19" t="s">
        <v>517</v>
      </c>
      <c r="D24" s="644" t="s">
        <v>3336</v>
      </c>
      <c r="E24" s="644" t="s">
        <v>3336</v>
      </c>
      <c r="F24" s="4" t="s">
        <v>4068</v>
      </c>
      <c r="G24" s="4" t="s">
        <v>4178</v>
      </c>
    </row>
    <row r="25" spans="2:7" x14ac:dyDescent="0.3">
      <c r="B25" s="18" t="s">
        <v>517</v>
      </c>
      <c r="C25" s="19" t="s">
        <v>517</v>
      </c>
      <c r="D25" s="644" t="s">
        <v>3337</v>
      </c>
      <c r="E25" s="644" t="s">
        <v>3337</v>
      </c>
      <c r="F25" s="4">
        <v>0</v>
      </c>
      <c r="G25" s="4">
        <v>0</v>
      </c>
    </row>
    <row r="26" spans="2:7" x14ac:dyDescent="0.3">
      <c r="B26" s="18" t="s">
        <v>517</v>
      </c>
      <c r="C26" s="19" t="s">
        <v>517</v>
      </c>
      <c r="D26" s="644" t="s">
        <v>3338</v>
      </c>
      <c r="E26" s="644" t="s">
        <v>3338</v>
      </c>
      <c r="F26" s="4">
        <v>0</v>
      </c>
      <c r="G26" s="4">
        <v>0</v>
      </c>
    </row>
    <row r="27" spans="2:7" x14ac:dyDescent="0.3">
      <c r="B27" s="18" t="s">
        <v>517</v>
      </c>
      <c r="C27" s="19" t="s">
        <v>517</v>
      </c>
      <c r="D27" s="644" t="s">
        <v>3339</v>
      </c>
      <c r="E27" s="644" t="s">
        <v>3339</v>
      </c>
      <c r="F27" s="4">
        <v>0</v>
      </c>
      <c r="G27" s="4">
        <v>0</v>
      </c>
    </row>
    <row r="28" spans="2:7" x14ac:dyDescent="0.3">
      <c r="B28" s="18" t="s">
        <v>517</v>
      </c>
      <c r="C28" s="19" t="s">
        <v>517</v>
      </c>
      <c r="D28" s="644" t="s">
        <v>3340</v>
      </c>
      <c r="E28" s="644" t="s">
        <v>3340</v>
      </c>
      <c r="F28" s="4">
        <v>0</v>
      </c>
      <c r="G28" s="4">
        <v>0</v>
      </c>
    </row>
    <row r="29" spans="2:7" x14ac:dyDescent="0.3">
      <c r="B29" s="18" t="s">
        <v>517</v>
      </c>
      <c r="C29" s="19" t="s">
        <v>517</v>
      </c>
      <c r="D29" s="644" t="s">
        <v>3341</v>
      </c>
      <c r="E29" s="644" t="s">
        <v>3341</v>
      </c>
      <c r="F29" s="4">
        <v>0</v>
      </c>
      <c r="G29" s="4">
        <v>0</v>
      </c>
    </row>
    <row r="30" spans="2:7" x14ac:dyDescent="0.3">
      <c r="B30" s="18" t="s">
        <v>517</v>
      </c>
      <c r="C30" s="19" t="s">
        <v>517</v>
      </c>
      <c r="D30" s="644" t="s">
        <v>3342</v>
      </c>
      <c r="E30" s="644" t="s">
        <v>3342</v>
      </c>
      <c r="F30" s="4">
        <v>0</v>
      </c>
      <c r="G30" s="4">
        <v>0</v>
      </c>
    </row>
    <row r="31" spans="2:7" x14ac:dyDescent="0.3">
      <c r="B31" s="18" t="s">
        <v>517</v>
      </c>
      <c r="C31" s="19" t="s">
        <v>517</v>
      </c>
      <c r="D31" s="644" t="s">
        <v>3343</v>
      </c>
      <c r="E31" s="644" t="s">
        <v>3343</v>
      </c>
      <c r="F31" s="4">
        <v>0</v>
      </c>
      <c r="G31" s="4">
        <v>0</v>
      </c>
    </row>
    <row r="32" spans="2:7" x14ac:dyDescent="0.3">
      <c r="B32" s="18" t="s">
        <v>517</v>
      </c>
      <c r="C32" s="19" t="s">
        <v>517</v>
      </c>
      <c r="D32" s="644" t="s">
        <v>3344</v>
      </c>
      <c r="E32" s="644" t="s">
        <v>3344</v>
      </c>
      <c r="F32" s="4">
        <v>0</v>
      </c>
      <c r="G32" s="4">
        <v>0</v>
      </c>
    </row>
    <row r="33" spans="2:7" x14ac:dyDescent="0.3">
      <c r="B33" s="18" t="s">
        <v>517</v>
      </c>
      <c r="C33" s="19" t="s">
        <v>517</v>
      </c>
      <c r="D33" s="644" t="s">
        <v>3345</v>
      </c>
      <c r="E33" s="644" t="s">
        <v>3345</v>
      </c>
      <c r="F33" s="4">
        <v>0</v>
      </c>
      <c r="G33" s="4">
        <v>0</v>
      </c>
    </row>
    <row r="34" spans="2:7" x14ac:dyDescent="0.3">
      <c r="B34" s="18" t="s">
        <v>517</v>
      </c>
      <c r="C34" s="19" t="s">
        <v>517</v>
      </c>
      <c r="D34" s="644" t="s">
        <v>3346</v>
      </c>
      <c r="E34" s="644" t="s">
        <v>3346</v>
      </c>
      <c r="F34" s="4">
        <v>0</v>
      </c>
      <c r="G34" s="4">
        <v>0</v>
      </c>
    </row>
    <row r="35" spans="2:7" x14ac:dyDescent="0.3">
      <c r="B35" s="18" t="s">
        <v>517</v>
      </c>
      <c r="C35" s="19" t="s">
        <v>517</v>
      </c>
      <c r="D35" s="644" t="s">
        <v>3347</v>
      </c>
      <c r="E35" s="644" t="s">
        <v>3347</v>
      </c>
      <c r="F35" s="4">
        <v>0</v>
      </c>
      <c r="G35" s="4">
        <v>0</v>
      </c>
    </row>
    <row r="36" spans="2:7" x14ac:dyDescent="0.3">
      <c r="B36" s="18" t="s">
        <v>517</v>
      </c>
      <c r="C36" s="19" t="s">
        <v>517</v>
      </c>
      <c r="D36" s="644" t="s">
        <v>3348</v>
      </c>
      <c r="E36" s="644" t="s">
        <v>3348</v>
      </c>
      <c r="F36" s="4">
        <v>0</v>
      </c>
      <c r="G36" s="4">
        <v>0</v>
      </c>
    </row>
    <row r="37" spans="2:7" x14ac:dyDescent="0.3">
      <c r="B37" s="18" t="s">
        <v>517</v>
      </c>
      <c r="C37" s="19" t="s">
        <v>517</v>
      </c>
      <c r="D37" s="644" t="s">
        <v>3349</v>
      </c>
      <c r="E37" s="644" t="s">
        <v>3349</v>
      </c>
      <c r="F37" s="4">
        <v>0</v>
      </c>
      <c r="G37" s="4">
        <v>0</v>
      </c>
    </row>
    <row r="38" spans="2:7" x14ac:dyDescent="0.3">
      <c r="B38" s="642" t="s">
        <v>3313</v>
      </c>
      <c r="C38" s="642" t="s">
        <v>3313</v>
      </c>
      <c r="D38" s="642" t="s">
        <v>3313</v>
      </c>
      <c r="E38" s="642" t="s">
        <v>3313</v>
      </c>
      <c r="F38" s="10" t="s">
        <v>4070</v>
      </c>
      <c r="G38" s="10" t="s">
        <v>4070</v>
      </c>
    </row>
    <row r="39" spans="2:7" x14ac:dyDescent="0.3">
      <c r="B39" s="643" t="s">
        <v>517</v>
      </c>
      <c r="C39" s="643" t="s">
        <v>517</v>
      </c>
      <c r="D39" s="643" t="s">
        <v>517</v>
      </c>
      <c r="E39" s="643" t="s">
        <v>517</v>
      </c>
      <c r="F39" s="4" t="s">
        <v>517</v>
      </c>
      <c r="G39" s="4" t="s">
        <v>517</v>
      </c>
    </row>
    <row r="40" spans="2:7" x14ac:dyDescent="0.3">
      <c r="B40" s="642" t="s">
        <v>3314</v>
      </c>
      <c r="C40" s="642" t="s">
        <v>3314</v>
      </c>
      <c r="D40" s="642" t="s">
        <v>3314</v>
      </c>
      <c r="E40" s="642" t="s">
        <v>3314</v>
      </c>
      <c r="F40" s="10" t="s">
        <v>517</v>
      </c>
      <c r="G40" s="10" t="s">
        <v>517</v>
      </c>
    </row>
    <row r="41" spans="2:7" x14ac:dyDescent="0.3">
      <c r="B41" s="17" t="s">
        <v>517</v>
      </c>
      <c r="C41" s="645" t="s">
        <v>3322</v>
      </c>
      <c r="D41" s="645" t="s">
        <v>3322</v>
      </c>
      <c r="E41" s="645" t="s">
        <v>3322</v>
      </c>
      <c r="F41" s="10">
        <v>0</v>
      </c>
      <c r="G41" s="10">
        <v>0</v>
      </c>
    </row>
    <row r="42" spans="2:7" x14ac:dyDescent="0.3">
      <c r="B42" s="18" t="s">
        <v>517</v>
      </c>
      <c r="C42" s="19" t="s">
        <v>517</v>
      </c>
      <c r="D42" s="644" t="s">
        <v>3350</v>
      </c>
      <c r="E42" s="644" t="s">
        <v>3350</v>
      </c>
      <c r="F42" s="4">
        <v>0</v>
      </c>
      <c r="G42" s="4">
        <v>0</v>
      </c>
    </row>
    <row r="43" spans="2:7" x14ac:dyDescent="0.3">
      <c r="B43" s="18" t="s">
        <v>517</v>
      </c>
      <c r="C43" s="19" t="s">
        <v>517</v>
      </c>
      <c r="D43" s="644" t="s">
        <v>3351</v>
      </c>
      <c r="E43" s="644" t="s">
        <v>3351</v>
      </c>
      <c r="F43" s="4">
        <v>0</v>
      </c>
      <c r="G43" s="4">
        <v>0</v>
      </c>
    </row>
    <row r="44" spans="2:7" x14ac:dyDescent="0.3">
      <c r="B44" s="18" t="s">
        <v>517</v>
      </c>
      <c r="C44" s="19" t="s">
        <v>517</v>
      </c>
      <c r="D44" s="644" t="s">
        <v>3352</v>
      </c>
      <c r="E44" s="644" t="s">
        <v>3352</v>
      </c>
      <c r="F44" s="4">
        <v>0</v>
      </c>
      <c r="G44" s="4">
        <v>0</v>
      </c>
    </row>
    <row r="45" spans="2:7" x14ac:dyDescent="0.3">
      <c r="B45" s="643" t="s">
        <v>517</v>
      </c>
      <c r="C45" s="643" t="s">
        <v>517</v>
      </c>
      <c r="D45" s="643" t="s">
        <v>517</v>
      </c>
      <c r="E45" s="643" t="s">
        <v>517</v>
      </c>
      <c r="F45" s="4" t="s">
        <v>517</v>
      </c>
      <c r="G45" s="4" t="s">
        <v>517</v>
      </c>
    </row>
    <row r="46" spans="2:7" x14ac:dyDescent="0.3">
      <c r="B46" s="17" t="s">
        <v>517</v>
      </c>
      <c r="C46" s="645" t="s">
        <v>3323</v>
      </c>
      <c r="D46" s="645" t="s">
        <v>3323</v>
      </c>
      <c r="E46" s="645" t="s">
        <v>3323</v>
      </c>
      <c r="F46" s="10" t="s">
        <v>4070</v>
      </c>
      <c r="G46" s="10" t="s">
        <v>4070</v>
      </c>
    </row>
    <row r="47" spans="2:7" x14ac:dyDescent="0.3">
      <c r="B47" s="18" t="s">
        <v>517</v>
      </c>
      <c r="C47" s="19" t="s">
        <v>517</v>
      </c>
      <c r="D47" s="644" t="s">
        <v>3350</v>
      </c>
      <c r="E47" s="644" t="s">
        <v>3350</v>
      </c>
      <c r="F47" s="4">
        <v>0</v>
      </c>
      <c r="G47" s="4">
        <v>0</v>
      </c>
    </row>
    <row r="48" spans="2:7" x14ac:dyDescent="0.3">
      <c r="B48" s="18" t="s">
        <v>517</v>
      </c>
      <c r="C48" s="19" t="s">
        <v>517</v>
      </c>
      <c r="D48" s="644" t="s">
        <v>3351</v>
      </c>
      <c r="E48" s="644" t="s">
        <v>3351</v>
      </c>
      <c r="F48" s="4" t="s">
        <v>4070</v>
      </c>
      <c r="G48" s="4" t="s">
        <v>4070</v>
      </c>
    </row>
    <row r="49" spans="2:7" x14ac:dyDescent="0.3">
      <c r="B49" s="18" t="s">
        <v>517</v>
      </c>
      <c r="C49" s="19" t="s">
        <v>517</v>
      </c>
      <c r="D49" s="644" t="s">
        <v>3353</v>
      </c>
      <c r="E49" s="644" t="s">
        <v>3353</v>
      </c>
      <c r="F49" s="4">
        <v>0</v>
      </c>
      <c r="G49" s="4">
        <v>0</v>
      </c>
    </row>
    <row r="50" spans="2:7" x14ac:dyDescent="0.3">
      <c r="B50" s="642" t="s">
        <v>3315</v>
      </c>
      <c r="C50" s="642" t="s">
        <v>3315</v>
      </c>
      <c r="D50" s="642" t="s">
        <v>3315</v>
      </c>
      <c r="E50" s="642" t="s">
        <v>3315</v>
      </c>
      <c r="F50" s="10" t="s">
        <v>4170</v>
      </c>
      <c r="G50" s="10" t="s">
        <v>4170</v>
      </c>
    </row>
    <row r="51" spans="2:7" x14ac:dyDescent="0.3">
      <c r="B51" s="643" t="s">
        <v>517</v>
      </c>
      <c r="C51" s="643" t="s">
        <v>517</v>
      </c>
      <c r="D51" s="643" t="s">
        <v>517</v>
      </c>
      <c r="E51" s="643" t="s">
        <v>517</v>
      </c>
      <c r="F51" s="4" t="s">
        <v>517</v>
      </c>
      <c r="G51" s="4" t="s">
        <v>517</v>
      </c>
    </row>
    <row r="52" spans="2:7" x14ac:dyDescent="0.3">
      <c r="B52" s="642" t="s">
        <v>3316</v>
      </c>
      <c r="C52" s="642" t="s">
        <v>3316</v>
      </c>
      <c r="D52" s="642" t="s">
        <v>3316</v>
      </c>
      <c r="E52" s="642" t="s">
        <v>3316</v>
      </c>
      <c r="F52" s="10" t="s">
        <v>517</v>
      </c>
      <c r="G52" s="10" t="s">
        <v>517</v>
      </c>
    </row>
    <row r="53" spans="2:7" x14ac:dyDescent="0.3">
      <c r="B53" s="17" t="s">
        <v>517</v>
      </c>
      <c r="C53" s="645" t="s">
        <v>3322</v>
      </c>
      <c r="D53" s="645" t="s">
        <v>3322</v>
      </c>
      <c r="E53" s="645" t="s">
        <v>3322</v>
      </c>
      <c r="F53" s="10">
        <v>0</v>
      </c>
      <c r="G53" s="10">
        <v>0</v>
      </c>
    </row>
    <row r="54" spans="2:7" x14ac:dyDescent="0.3">
      <c r="B54" s="18" t="s">
        <v>517</v>
      </c>
      <c r="C54" s="19" t="s">
        <v>517</v>
      </c>
      <c r="D54" s="644" t="s">
        <v>3354</v>
      </c>
      <c r="E54" s="644" t="s">
        <v>3354</v>
      </c>
      <c r="F54" s="4">
        <v>0</v>
      </c>
      <c r="G54" s="4">
        <v>0</v>
      </c>
    </row>
    <row r="55" spans="2:7" x14ac:dyDescent="0.3">
      <c r="B55" s="18" t="s">
        <v>517</v>
      </c>
      <c r="C55" s="19" t="s">
        <v>517</v>
      </c>
      <c r="D55" s="19" t="s">
        <v>517</v>
      </c>
      <c r="E55" s="20" t="s">
        <v>3358</v>
      </c>
      <c r="F55" s="4">
        <v>0</v>
      </c>
      <c r="G55" s="4">
        <v>0</v>
      </c>
    </row>
    <row r="56" spans="2:7" x14ac:dyDescent="0.3">
      <c r="B56" s="18" t="s">
        <v>517</v>
      </c>
      <c r="C56" s="19" t="s">
        <v>517</v>
      </c>
      <c r="D56" s="19" t="s">
        <v>517</v>
      </c>
      <c r="E56" s="20" t="s">
        <v>3359</v>
      </c>
      <c r="F56" s="4">
        <v>0</v>
      </c>
      <c r="G56" s="4">
        <v>0</v>
      </c>
    </row>
    <row r="57" spans="2:7" x14ac:dyDescent="0.3">
      <c r="B57" s="18" t="s">
        <v>517</v>
      </c>
      <c r="C57" s="19" t="s">
        <v>517</v>
      </c>
      <c r="D57" s="644" t="s">
        <v>3355</v>
      </c>
      <c r="E57" s="644" t="s">
        <v>3355</v>
      </c>
      <c r="F57" s="4">
        <v>0</v>
      </c>
      <c r="G57" s="4">
        <v>0</v>
      </c>
    </row>
    <row r="58" spans="2:7" x14ac:dyDescent="0.3">
      <c r="B58" s="643" t="s">
        <v>517</v>
      </c>
      <c r="C58" s="643" t="s">
        <v>517</v>
      </c>
      <c r="D58" s="643" t="s">
        <v>517</v>
      </c>
      <c r="E58" s="643" t="s">
        <v>517</v>
      </c>
      <c r="F58" s="4" t="s">
        <v>517</v>
      </c>
      <c r="G58" s="4" t="s">
        <v>517</v>
      </c>
    </row>
    <row r="59" spans="2:7" x14ac:dyDescent="0.3">
      <c r="B59" s="17" t="s">
        <v>517</v>
      </c>
      <c r="C59" s="645" t="s">
        <v>3323</v>
      </c>
      <c r="D59" s="645" t="s">
        <v>3323</v>
      </c>
      <c r="E59" s="645" t="s">
        <v>3323</v>
      </c>
      <c r="F59" s="10">
        <v>0</v>
      </c>
      <c r="G59" s="10">
        <v>0</v>
      </c>
    </row>
    <row r="60" spans="2:7" x14ac:dyDescent="0.3">
      <c r="B60" s="18" t="s">
        <v>517</v>
      </c>
      <c r="C60" s="19" t="s">
        <v>517</v>
      </c>
      <c r="D60" s="644" t="s">
        <v>3356</v>
      </c>
      <c r="E60" s="644" t="s">
        <v>3356</v>
      </c>
      <c r="F60" s="4">
        <v>0</v>
      </c>
      <c r="G60" s="4">
        <v>0</v>
      </c>
    </row>
    <row r="61" spans="2:7" x14ac:dyDescent="0.3">
      <c r="B61" s="18" t="s">
        <v>517</v>
      </c>
      <c r="C61" s="19" t="s">
        <v>517</v>
      </c>
      <c r="D61" s="19" t="s">
        <v>517</v>
      </c>
      <c r="E61" s="20" t="s">
        <v>3358</v>
      </c>
      <c r="F61" s="4">
        <v>0</v>
      </c>
      <c r="G61" s="4">
        <v>0</v>
      </c>
    </row>
    <row r="62" spans="2:7" x14ac:dyDescent="0.3">
      <c r="B62" s="18" t="s">
        <v>517</v>
      </c>
      <c r="C62" s="19" t="s">
        <v>517</v>
      </c>
      <c r="D62" s="19" t="s">
        <v>517</v>
      </c>
      <c r="E62" s="20" t="s">
        <v>3359</v>
      </c>
      <c r="F62" s="4">
        <v>0</v>
      </c>
      <c r="G62" s="4">
        <v>0</v>
      </c>
    </row>
    <row r="63" spans="2:7" x14ac:dyDescent="0.3">
      <c r="B63" s="18" t="s">
        <v>517</v>
      </c>
      <c r="C63" s="19" t="s">
        <v>517</v>
      </c>
      <c r="D63" s="644" t="s">
        <v>3357</v>
      </c>
      <c r="E63" s="644" t="s">
        <v>3357</v>
      </c>
      <c r="F63" s="4">
        <v>0</v>
      </c>
      <c r="G63" s="4">
        <v>0</v>
      </c>
    </row>
    <row r="64" spans="2:7" x14ac:dyDescent="0.3">
      <c r="B64" s="642" t="s">
        <v>3317</v>
      </c>
      <c r="C64" s="642" t="s">
        <v>3317</v>
      </c>
      <c r="D64" s="642" t="s">
        <v>3317</v>
      </c>
      <c r="E64" s="642" t="s">
        <v>3317</v>
      </c>
      <c r="F64" s="10">
        <v>0</v>
      </c>
      <c r="G64" s="10">
        <v>0</v>
      </c>
    </row>
    <row r="65" spans="2:8" x14ac:dyDescent="0.3">
      <c r="B65" s="643" t="s">
        <v>517</v>
      </c>
      <c r="C65" s="643" t="s">
        <v>517</v>
      </c>
      <c r="D65" s="643" t="s">
        <v>517</v>
      </c>
      <c r="E65" s="643" t="s">
        <v>517</v>
      </c>
      <c r="F65" s="4" t="s">
        <v>517</v>
      </c>
      <c r="G65" s="4" t="s">
        <v>517</v>
      </c>
    </row>
    <row r="66" spans="2:8" x14ac:dyDescent="0.3">
      <c r="B66" s="642" t="s">
        <v>3318</v>
      </c>
      <c r="C66" s="642" t="s">
        <v>3318</v>
      </c>
      <c r="D66" s="642" t="s">
        <v>3318</v>
      </c>
      <c r="E66" s="642" t="s">
        <v>3318</v>
      </c>
      <c r="F66" s="10">
        <v>0</v>
      </c>
      <c r="G66" s="10">
        <v>0</v>
      </c>
    </row>
    <row r="67" spans="2:8" x14ac:dyDescent="0.3">
      <c r="B67" s="643" t="s">
        <v>517</v>
      </c>
      <c r="C67" s="643" t="s">
        <v>517</v>
      </c>
      <c r="D67" s="643" t="s">
        <v>517</v>
      </c>
      <c r="E67" s="643" t="s">
        <v>517</v>
      </c>
      <c r="F67" s="4" t="s">
        <v>517</v>
      </c>
      <c r="G67" s="4" t="s">
        <v>517</v>
      </c>
    </row>
    <row r="68" spans="2:8" x14ac:dyDescent="0.3">
      <c r="B68" s="642" t="s">
        <v>3319</v>
      </c>
      <c r="C68" s="642" t="s">
        <v>3319</v>
      </c>
      <c r="D68" s="642" t="s">
        <v>3319</v>
      </c>
      <c r="E68" s="642" t="s">
        <v>3319</v>
      </c>
      <c r="F68" s="10">
        <v>0</v>
      </c>
      <c r="G68" s="10">
        <v>0</v>
      </c>
    </row>
    <row r="69" spans="2:8" x14ac:dyDescent="0.3">
      <c r="B69" s="643" t="s">
        <v>517</v>
      </c>
      <c r="C69" s="643" t="s">
        <v>517</v>
      </c>
      <c r="D69" s="643" t="s">
        <v>517</v>
      </c>
      <c r="E69" s="643" t="s">
        <v>517</v>
      </c>
      <c r="F69" s="4" t="s">
        <v>517</v>
      </c>
      <c r="G69" s="4" t="s">
        <v>517</v>
      </c>
    </row>
    <row r="70" spans="2:8" x14ac:dyDescent="0.3">
      <c r="B70" s="642" t="s">
        <v>3320</v>
      </c>
      <c r="C70" s="642" t="s">
        <v>3320</v>
      </c>
      <c r="D70" s="642" t="s">
        <v>3320</v>
      </c>
      <c r="E70" s="642" t="s">
        <v>3320</v>
      </c>
      <c r="F70" s="10">
        <v>0</v>
      </c>
      <c r="G70" s="10">
        <v>0</v>
      </c>
    </row>
    <row r="71" spans="2:8" x14ac:dyDescent="0.3">
      <c r="B71" s="643" t="s">
        <v>517</v>
      </c>
      <c r="C71" s="643" t="s">
        <v>517</v>
      </c>
      <c r="D71" s="643" t="s">
        <v>517</v>
      </c>
      <c r="E71" s="643" t="s">
        <v>517</v>
      </c>
      <c r="F71" s="4" t="s">
        <v>517</v>
      </c>
      <c r="G71" s="4" t="s">
        <v>517</v>
      </c>
    </row>
    <row r="72" spans="2:8" x14ac:dyDescent="0.3">
      <c r="B72" s="21" t="s">
        <v>517</v>
      </c>
      <c r="C72" s="21" t="s">
        <v>517</v>
      </c>
      <c r="D72" s="21" t="s">
        <v>517</v>
      </c>
      <c r="E72" s="21" t="s">
        <v>517</v>
      </c>
      <c r="F72" s="24" t="s">
        <v>517</v>
      </c>
      <c r="G72" s="24" t="s">
        <v>517</v>
      </c>
    </row>
    <row r="73" spans="2:8" x14ac:dyDescent="0.3">
      <c r="B73" s="22" t="s">
        <v>517</v>
      </c>
      <c r="C73" s="22" t="s">
        <v>517</v>
      </c>
      <c r="D73" s="22" t="s">
        <v>517</v>
      </c>
      <c r="E73" s="22" t="s">
        <v>517</v>
      </c>
      <c r="F73" s="25" t="s">
        <v>517</v>
      </c>
      <c r="G73" s="25" t="s">
        <v>517</v>
      </c>
    </row>
    <row r="74" spans="2:8" x14ac:dyDescent="0.3">
      <c r="B74" s="23" t="s">
        <v>517</v>
      </c>
      <c r="C74" s="23" t="s">
        <v>517</v>
      </c>
      <c r="D74" s="23" t="s">
        <v>517</v>
      </c>
      <c r="E74" s="23" t="s">
        <v>517</v>
      </c>
      <c r="F74" s="26" t="s">
        <v>517</v>
      </c>
      <c r="G74" s="26" t="s">
        <v>517</v>
      </c>
    </row>
    <row r="75" spans="2:8" x14ac:dyDescent="0.3">
      <c r="B75" s="646" t="s">
        <v>3971</v>
      </c>
      <c r="C75" s="646" t="s">
        <v>3971</v>
      </c>
      <c r="D75" s="646" t="s">
        <v>3971</v>
      </c>
      <c r="E75" s="646" t="s">
        <v>3971</v>
      </c>
      <c r="F75" s="646" t="s">
        <v>3971</v>
      </c>
      <c r="G75" s="646" t="s">
        <v>3971</v>
      </c>
    </row>
    <row r="76" spans="2:8" x14ac:dyDescent="0.3">
      <c r="B76" s="647" t="s">
        <v>3308</v>
      </c>
      <c r="C76" s="647" t="s">
        <v>3308</v>
      </c>
      <c r="D76" s="647" t="s">
        <v>3308</v>
      </c>
      <c r="E76" s="647" t="s">
        <v>3308</v>
      </c>
      <c r="F76" s="647" t="s">
        <v>3308</v>
      </c>
      <c r="G76" s="647" t="s">
        <v>3308</v>
      </c>
      <c r="H76" s="27"/>
    </row>
    <row r="77" spans="2:8" x14ac:dyDescent="0.3">
      <c r="B77" s="647" t="s">
        <v>3309</v>
      </c>
      <c r="C77" s="647" t="s">
        <v>3309</v>
      </c>
      <c r="D77" s="647" t="s">
        <v>3309</v>
      </c>
      <c r="E77" s="647" t="s">
        <v>3309</v>
      </c>
      <c r="F77" s="647" t="s">
        <v>3309</v>
      </c>
      <c r="G77" s="647" t="s">
        <v>3309</v>
      </c>
      <c r="H77" s="27"/>
    </row>
    <row r="78" spans="2:8" x14ac:dyDescent="0.3">
      <c r="B78" s="648" t="s">
        <v>3310</v>
      </c>
      <c r="C78" s="648" t="s">
        <v>3310</v>
      </c>
      <c r="D78" s="648" t="s">
        <v>3310</v>
      </c>
      <c r="E78" s="648" t="s">
        <v>3310</v>
      </c>
      <c r="F78" s="648" t="s">
        <v>3310</v>
      </c>
      <c r="G78" s="648" t="s">
        <v>3310</v>
      </c>
      <c r="H78" s="27"/>
    </row>
    <row r="79" spans="2:8" x14ac:dyDescent="0.3">
      <c r="B79" s="641" t="s">
        <v>3311</v>
      </c>
      <c r="C79" s="641" t="s">
        <v>3311</v>
      </c>
      <c r="D79" s="641" t="s">
        <v>3311</v>
      </c>
      <c r="E79" s="641" t="s">
        <v>3311</v>
      </c>
      <c r="F79" s="14">
        <v>2026</v>
      </c>
      <c r="G79" s="14">
        <v>2025</v>
      </c>
      <c r="H79" s="27"/>
    </row>
    <row r="80" spans="2:8" x14ac:dyDescent="0.3">
      <c r="B80" s="642" t="s">
        <v>3312</v>
      </c>
      <c r="C80" s="642" t="s">
        <v>3312</v>
      </c>
      <c r="D80" s="642" t="s">
        <v>3312</v>
      </c>
      <c r="E80" s="642" t="s">
        <v>3312</v>
      </c>
      <c r="F80" s="10" t="s">
        <v>517</v>
      </c>
      <c r="G80" s="10" t="s">
        <v>517</v>
      </c>
    </row>
    <row r="81" spans="2:7" x14ac:dyDescent="0.3">
      <c r="B81" s="17" t="s">
        <v>517</v>
      </c>
      <c r="C81" s="645" t="s">
        <v>3322</v>
      </c>
      <c r="D81" s="645" t="s">
        <v>3322</v>
      </c>
      <c r="E81" s="645" t="s">
        <v>3322</v>
      </c>
      <c r="F81" s="10">
        <v>0</v>
      </c>
      <c r="G81" s="10">
        <v>0</v>
      </c>
    </row>
    <row r="82" spans="2:7" x14ac:dyDescent="0.3">
      <c r="B82" s="18" t="s">
        <v>517</v>
      </c>
      <c r="C82" s="19" t="s">
        <v>517</v>
      </c>
      <c r="D82" s="644" t="s">
        <v>3324</v>
      </c>
      <c r="E82" s="644" t="s">
        <v>3324</v>
      </c>
      <c r="F82" s="4">
        <v>0</v>
      </c>
      <c r="G82" s="4">
        <v>0</v>
      </c>
    </row>
    <row r="83" spans="2:7" x14ac:dyDescent="0.3">
      <c r="B83" s="18" t="s">
        <v>517</v>
      </c>
      <c r="C83" s="19" t="s">
        <v>517</v>
      </c>
      <c r="D83" s="644" t="s">
        <v>3325</v>
      </c>
      <c r="E83" s="644" t="s">
        <v>3325</v>
      </c>
      <c r="F83" s="4">
        <v>0</v>
      </c>
      <c r="G83" s="4">
        <v>0</v>
      </c>
    </row>
    <row r="84" spans="2:7" x14ac:dyDescent="0.3">
      <c r="B84" s="18" t="s">
        <v>517</v>
      </c>
      <c r="C84" s="19" t="s">
        <v>517</v>
      </c>
      <c r="D84" s="644" t="s">
        <v>3326</v>
      </c>
      <c r="E84" s="644" t="s">
        <v>3326</v>
      </c>
      <c r="F84" s="4">
        <v>0</v>
      </c>
      <c r="G84" s="4">
        <v>0</v>
      </c>
    </row>
    <row r="85" spans="2:7" x14ac:dyDescent="0.3">
      <c r="B85" s="18" t="s">
        <v>517</v>
      </c>
      <c r="C85" s="19" t="s">
        <v>517</v>
      </c>
      <c r="D85" s="644" t="s">
        <v>3327</v>
      </c>
      <c r="E85" s="644" t="s">
        <v>3327</v>
      </c>
      <c r="F85" s="4">
        <v>0</v>
      </c>
      <c r="G85" s="4">
        <v>0</v>
      </c>
    </row>
    <row r="86" spans="2:7" x14ac:dyDescent="0.3">
      <c r="B86" s="18" t="s">
        <v>517</v>
      </c>
      <c r="C86" s="19" t="s">
        <v>517</v>
      </c>
      <c r="D86" s="644" t="s">
        <v>3328</v>
      </c>
      <c r="E86" s="644" t="s">
        <v>3328</v>
      </c>
      <c r="F86" s="4">
        <v>0</v>
      </c>
      <c r="G86" s="4">
        <v>0</v>
      </c>
    </row>
    <row r="87" spans="2:7" x14ac:dyDescent="0.3">
      <c r="B87" s="18" t="s">
        <v>517</v>
      </c>
      <c r="C87" s="19" t="s">
        <v>517</v>
      </c>
      <c r="D87" s="644" t="s">
        <v>3329</v>
      </c>
      <c r="E87" s="644" t="s">
        <v>3329</v>
      </c>
      <c r="F87" s="4">
        <v>0</v>
      </c>
      <c r="G87" s="4">
        <v>0</v>
      </c>
    </row>
    <row r="88" spans="2:7" x14ac:dyDescent="0.3">
      <c r="B88" s="18" t="s">
        <v>517</v>
      </c>
      <c r="C88" s="19" t="s">
        <v>517</v>
      </c>
      <c r="D88" s="644" t="s">
        <v>3330</v>
      </c>
      <c r="E88" s="644" t="s">
        <v>3330</v>
      </c>
      <c r="F88" s="4">
        <v>0</v>
      </c>
      <c r="G88" s="4">
        <v>0</v>
      </c>
    </row>
    <row r="89" spans="2:7" x14ac:dyDescent="0.3">
      <c r="B89" s="18" t="s">
        <v>517</v>
      </c>
      <c r="C89" s="19" t="s">
        <v>517</v>
      </c>
      <c r="D89" s="644" t="s">
        <v>3331</v>
      </c>
      <c r="E89" s="644" t="s">
        <v>3331</v>
      </c>
      <c r="F89" s="4">
        <v>0</v>
      </c>
      <c r="G89" s="4">
        <v>0</v>
      </c>
    </row>
    <row r="90" spans="2:7" x14ac:dyDescent="0.3">
      <c r="B90" s="18" t="s">
        <v>517</v>
      </c>
      <c r="C90" s="19" t="s">
        <v>517</v>
      </c>
      <c r="D90" s="644" t="s">
        <v>3332</v>
      </c>
      <c r="E90" s="644" t="s">
        <v>3332</v>
      </c>
      <c r="F90" s="4">
        <v>0</v>
      </c>
      <c r="G90" s="4">
        <v>0</v>
      </c>
    </row>
    <row r="91" spans="2:7" x14ac:dyDescent="0.3">
      <c r="B91" s="18" t="s">
        <v>517</v>
      </c>
      <c r="C91" s="19" t="s">
        <v>517</v>
      </c>
      <c r="D91" s="644" t="s">
        <v>3333</v>
      </c>
      <c r="E91" s="644" t="s">
        <v>3333</v>
      </c>
      <c r="F91" s="4">
        <v>0</v>
      </c>
      <c r="G91" s="4">
        <v>0</v>
      </c>
    </row>
    <row r="92" spans="2:7" x14ac:dyDescent="0.3">
      <c r="B92" s="643" t="s">
        <v>517</v>
      </c>
      <c r="C92" s="643" t="s">
        <v>517</v>
      </c>
      <c r="D92" s="643" t="s">
        <v>517</v>
      </c>
      <c r="E92" s="643" t="s">
        <v>517</v>
      </c>
      <c r="F92" s="4" t="s">
        <v>517</v>
      </c>
      <c r="G92" s="4" t="s">
        <v>517</v>
      </c>
    </row>
    <row r="93" spans="2:7" x14ac:dyDescent="0.3">
      <c r="B93" s="17" t="s">
        <v>517</v>
      </c>
      <c r="C93" s="645" t="s">
        <v>3323</v>
      </c>
      <c r="D93" s="645" t="s">
        <v>3323</v>
      </c>
      <c r="E93" s="645" t="s">
        <v>3323</v>
      </c>
      <c r="F93" s="10">
        <v>0</v>
      </c>
      <c r="G93" s="10">
        <v>0</v>
      </c>
    </row>
    <row r="94" spans="2:7" x14ac:dyDescent="0.3">
      <c r="B94" s="18" t="s">
        <v>517</v>
      </c>
      <c r="C94" s="19" t="s">
        <v>517</v>
      </c>
      <c r="D94" s="644" t="s">
        <v>3334</v>
      </c>
      <c r="E94" s="644" t="s">
        <v>3334</v>
      </c>
      <c r="F94" s="4">
        <v>0</v>
      </c>
      <c r="G94" s="4">
        <v>0</v>
      </c>
    </row>
    <row r="95" spans="2:7" x14ac:dyDescent="0.3">
      <c r="B95" s="18" t="s">
        <v>517</v>
      </c>
      <c r="C95" s="19" t="s">
        <v>517</v>
      </c>
      <c r="D95" s="644" t="s">
        <v>3335</v>
      </c>
      <c r="E95" s="644" t="s">
        <v>3335</v>
      </c>
      <c r="F95" s="4">
        <v>0</v>
      </c>
      <c r="G95" s="4">
        <v>0</v>
      </c>
    </row>
    <row r="96" spans="2:7" x14ac:dyDescent="0.3">
      <c r="B96" s="18" t="s">
        <v>517</v>
      </c>
      <c r="C96" s="19" t="s">
        <v>517</v>
      </c>
      <c r="D96" s="644" t="s">
        <v>3336</v>
      </c>
      <c r="E96" s="644" t="s">
        <v>3336</v>
      </c>
      <c r="F96" s="4">
        <v>0</v>
      </c>
      <c r="G96" s="4">
        <v>0</v>
      </c>
    </row>
    <row r="97" spans="2:7" x14ac:dyDescent="0.3">
      <c r="B97" s="18" t="s">
        <v>517</v>
      </c>
      <c r="C97" s="19" t="s">
        <v>517</v>
      </c>
      <c r="D97" s="644" t="s">
        <v>3337</v>
      </c>
      <c r="E97" s="644" t="s">
        <v>3337</v>
      </c>
      <c r="F97" s="4">
        <v>0</v>
      </c>
      <c r="G97" s="4">
        <v>0</v>
      </c>
    </row>
    <row r="98" spans="2:7" x14ac:dyDescent="0.3">
      <c r="B98" s="18" t="s">
        <v>517</v>
      </c>
      <c r="C98" s="19" t="s">
        <v>517</v>
      </c>
      <c r="D98" s="644" t="s">
        <v>3338</v>
      </c>
      <c r="E98" s="644" t="s">
        <v>3338</v>
      </c>
      <c r="F98" s="4">
        <v>0</v>
      </c>
      <c r="G98" s="4">
        <v>0</v>
      </c>
    </row>
    <row r="99" spans="2:7" x14ac:dyDescent="0.3">
      <c r="B99" s="18" t="s">
        <v>517</v>
      </c>
      <c r="C99" s="19" t="s">
        <v>517</v>
      </c>
      <c r="D99" s="644" t="s">
        <v>3339</v>
      </c>
      <c r="E99" s="644" t="s">
        <v>3339</v>
      </c>
      <c r="F99" s="4">
        <v>0</v>
      </c>
      <c r="G99" s="4">
        <v>0</v>
      </c>
    </row>
    <row r="100" spans="2:7" x14ac:dyDescent="0.3">
      <c r="B100" s="18" t="s">
        <v>517</v>
      </c>
      <c r="C100" s="19" t="s">
        <v>517</v>
      </c>
      <c r="D100" s="644" t="s">
        <v>3340</v>
      </c>
      <c r="E100" s="644" t="s">
        <v>3340</v>
      </c>
      <c r="F100" s="4">
        <v>0</v>
      </c>
      <c r="G100" s="4">
        <v>0</v>
      </c>
    </row>
    <row r="101" spans="2:7" x14ac:dyDescent="0.3">
      <c r="B101" s="18" t="s">
        <v>517</v>
      </c>
      <c r="C101" s="19" t="s">
        <v>517</v>
      </c>
      <c r="D101" s="644" t="s">
        <v>3341</v>
      </c>
      <c r="E101" s="644" t="s">
        <v>3341</v>
      </c>
      <c r="F101" s="4">
        <v>0</v>
      </c>
      <c r="G101" s="4">
        <v>0</v>
      </c>
    </row>
    <row r="102" spans="2:7" x14ac:dyDescent="0.3">
      <c r="B102" s="18" t="s">
        <v>517</v>
      </c>
      <c r="C102" s="19" t="s">
        <v>517</v>
      </c>
      <c r="D102" s="644" t="s">
        <v>3342</v>
      </c>
      <c r="E102" s="644" t="s">
        <v>3342</v>
      </c>
      <c r="F102" s="4">
        <v>0</v>
      </c>
      <c r="G102" s="4">
        <v>0</v>
      </c>
    </row>
    <row r="103" spans="2:7" x14ac:dyDescent="0.3">
      <c r="B103" s="18" t="s">
        <v>517</v>
      </c>
      <c r="C103" s="19" t="s">
        <v>517</v>
      </c>
      <c r="D103" s="644" t="s">
        <v>3343</v>
      </c>
      <c r="E103" s="644" t="s">
        <v>3343</v>
      </c>
      <c r="F103" s="4">
        <v>0</v>
      </c>
      <c r="G103" s="4">
        <v>0</v>
      </c>
    </row>
    <row r="104" spans="2:7" x14ac:dyDescent="0.3">
      <c r="B104" s="18" t="s">
        <v>517</v>
      </c>
      <c r="C104" s="19" t="s">
        <v>517</v>
      </c>
      <c r="D104" s="644" t="s">
        <v>3344</v>
      </c>
      <c r="E104" s="644" t="s">
        <v>3344</v>
      </c>
      <c r="F104" s="4">
        <v>0</v>
      </c>
      <c r="G104" s="4">
        <v>0</v>
      </c>
    </row>
    <row r="105" spans="2:7" x14ac:dyDescent="0.3">
      <c r="B105" s="18" t="s">
        <v>517</v>
      </c>
      <c r="C105" s="19" t="s">
        <v>517</v>
      </c>
      <c r="D105" s="644" t="s">
        <v>3345</v>
      </c>
      <c r="E105" s="644" t="s">
        <v>3345</v>
      </c>
      <c r="F105" s="4">
        <v>0</v>
      </c>
      <c r="G105" s="4">
        <v>0</v>
      </c>
    </row>
    <row r="106" spans="2:7" x14ac:dyDescent="0.3">
      <c r="B106" s="18" t="s">
        <v>517</v>
      </c>
      <c r="C106" s="19" t="s">
        <v>517</v>
      </c>
      <c r="D106" s="644" t="s">
        <v>3346</v>
      </c>
      <c r="E106" s="644" t="s">
        <v>3346</v>
      </c>
      <c r="F106" s="4">
        <v>0</v>
      </c>
      <c r="G106" s="4">
        <v>0</v>
      </c>
    </row>
    <row r="107" spans="2:7" x14ac:dyDescent="0.3">
      <c r="B107" s="18" t="s">
        <v>517</v>
      </c>
      <c r="C107" s="19" t="s">
        <v>517</v>
      </c>
      <c r="D107" s="644" t="s">
        <v>3347</v>
      </c>
      <c r="E107" s="644" t="s">
        <v>3347</v>
      </c>
      <c r="F107" s="4">
        <v>0</v>
      </c>
      <c r="G107" s="4">
        <v>0</v>
      </c>
    </row>
    <row r="108" spans="2:7" x14ac:dyDescent="0.3">
      <c r="B108" s="18" t="s">
        <v>517</v>
      </c>
      <c r="C108" s="19" t="s">
        <v>517</v>
      </c>
      <c r="D108" s="644" t="s">
        <v>3348</v>
      </c>
      <c r="E108" s="644" t="s">
        <v>3348</v>
      </c>
      <c r="F108" s="4">
        <v>0</v>
      </c>
      <c r="G108" s="4">
        <v>0</v>
      </c>
    </row>
    <row r="109" spans="2:7" x14ac:dyDescent="0.3">
      <c r="B109" s="18" t="s">
        <v>517</v>
      </c>
      <c r="C109" s="19" t="s">
        <v>517</v>
      </c>
      <c r="D109" s="644" t="s">
        <v>3349</v>
      </c>
      <c r="E109" s="644" t="s">
        <v>3349</v>
      </c>
      <c r="F109" s="4">
        <v>0</v>
      </c>
      <c r="G109" s="4">
        <v>0</v>
      </c>
    </row>
    <row r="110" spans="2:7" x14ac:dyDescent="0.3">
      <c r="B110" s="642" t="s">
        <v>3313</v>
      </c>
      <c r="C110" s="642" t="s">
        <v>3313</v>
      </c>
      <c r="D110" s="642" t="s">
        <v>3313</v>
      </c>
      <c r="E110" s="642" t="s">
        <v>3313</v>
      </c>
      <c r="F110" s="10">
        <v>0</v>
      </c>
      <c r="G110" s="10">
        <v>0</v>
      </c>
    </row>
    <row r="111" spans="2:7" x14ac:dyDescent="0.3">
      <c r="B111" s="643" t="s">
        <v>517</v>
      </c>
      <c r="C111" s="643" t="s">
        <v>517</v>
      </c>
      <c r="D111" s="643" t="s">
        <v>517</v>
      </c>
      <c r="E111" s="643" t="s">
        <v>517</v>
      </c>
      <c r="F111" s="4" t="s">
        <v>517</v>
      </c>
      <c r="G111" s="4" t="s">
        <v>517</v>
      </c>
    </row>
    <row r="112" spans="2:7" x14ac:dyDescent="0.3">
      <c r="B112" s="642" t="s">
        <v>3314</v>
      </c>
      <c r="C112" s="642" t="s">
        <v>3314</v>
      </c>
      <c r="D112" s="642" t="s">
        <v>3314</v>
      </c>
      <c r="E112" s="642" t="s">
        <v>3314</v>
      </c>
      <c r="F112" s="10" t="s">
        <v>517</v>
      </c>
      <c r="G112" s="10" t="s">
        <v>517</v>
      </c>
    </row>
    <row r="113" spans="2:7" x14ac:dyDescent="0.3">
      <c r="B113" s="17" t="s">
        <v>517</v>
      </c>
      <c r="C113" s="645" t="s">
        <v>3322</v>
      </c>
      <c r="D113" s="645" t="s">
        <v>3322</v>
      </c>
      <c r="E113" s="645" t="s">
        <v>3322</v>
      </c>
      <c r="F113" s="10">
        <v>0</v>
      </c>
      <c r="G113" s="10">
        <v>0</v>
      </c>
    </row>
    <row r="114" spans="2:7" x14ac:dyDescent="0.3">
      <c r="B114" s="18" t="s">
        <v>517</v>
      </c>
      <c r="C114" s="19" t="s">
        <v>517</v>
      </c>
      <c r="D114" s="644" t="s">
        <v>3350</v>
      </c>
      <c r="E114" s="644" t="s">
        <v>3350</v>
      </c>
      <c r="F114" s="4">
        <v>0</v>
      </c>
      <c r="G114" s="4">
        <v>0</v>
      </c>
    </row>
    <row r="115" spans="2:7" x14ac:dyDescent="0.3">
      <c r="B115" s="18" t="s">
        <v>517</v>
      </c>
      <c r="C115" s="19" t="s">
        <v>517</v>
      </c>
      <c r="D115" s="644" t="s">
        <v>3351</v>
      </c>
      <c r="E115" s="644" t="s">
        <v>3351</v>
      </c>
      <c r="F115" s="4">
        <v>0</v>
      </c>
      <c r="G115" s="4">
        <v>0</v>
      </c>
    </row>
    <row r="116" spans="2:7" x14ac:dyDescent="0.3">
      <c r="B116" s="18" t="s">
        <v>517</v>
      </c>
      <c r="C116" s="19" t="s">
        <v>517</v>
      </c>
      <c r="D116" s="644" t="s">
        <v>3352</v>
      </c>
      <c r="E116" s="644" t="s">
        <v>3352</v>
      </c>
      <c r="F116" s="4">
        <v>0</v>
      </c>
      <c r="G116" s="4">
        <v>0</v>
      </c>
    </row>
    <row r="117" spans="2:7" x14ac:dyDescent="0.3">
      <c r="B117" s="643" t="s">
        <v>517</v>
      </c>
      <c r="C117" s="643" t="s">
        <v>517</v>
      </c>
      <c r="D117" s="643" t="s">
        <v>517</v>
      </c>
      <c r="E117" s="643" t="s">
        <v>517</v>
      </c>
      <c r="F117" s="4" t="s">
        <v>517</v>
      </c>
      <c r="G117" s="4" t="s">
        <v>517</v>
      </c>
    </row>
    <row r="118" spans="2:7" x14ac:dyDescent="0.3">
      <c r="B118" s="17" t="s">
        <v>517</v>
      </c>
      <c r="C118" s="645" t="s">
        <v>3323</v>
      </c>
      <c r="D118" s="645" t="s">
        <v>3323</v>
      </c>
      <c r="E118" s="645" t="s">
        <v>3323</v>
      </c>
      <c r="F118" s="10">
        <v>0</v>
      </c>
      <c r="G118" s="10">
        <v>0</v>
      </c>
    </row>
    <row r="119" spans="2:7" x14ac:dyDescent="0.3">
      <c r="B119" s="18" t="s">
        <v>517</v>
      </c>
      <c r="C119" s="19" t="s">
        <v>517</v>
      </c>
      <c r="D119" s="644" t="s">
        <v>3350</v>
      </c>
      <c r="E119" s="644" t="s">
        <v>3350</v>
      </c>
      <c r="F119" s="4">
        <v>0</v>
      </c>
      <c r="G119" s="4">
        <v>0</v>
      </c>
    </row>
    <row r="120" spans="2:7" x14ac:dyDescent="0.3">
      <c r="B120" s="18" t="s">
        <v>517</v>
      </c>
      <c r="C120" s="19" t="s">
        <v>517</v>
      </c>
      <c r="D120" s="644" t="s">
        <v>3351</v>
      </c>
      <c r="E120" s="644" t="s">
        <v>3351</v>
      </c>
      <c r="F120" s="4">
        <v>0</v>
      </c>
      <c r="G120" s="4">
        <v>0</v>
      </c>
    </row>
    <row r="121" spans="2:7" x14ac:dyDescent="0.3">
      <c r="B121" s="18" t="s">
        <v>517</v>
      </c>
      <c r="C121" s="19" t="s">
        <v>517</v>
      </c>
      <c r="D121" s="644" t="s">
        <v>3353</v>
      </c>
      <c r="E121" s="644" t="s">
        <v>3353</v>
      </c>
      <c r="F121" s="4">
        <v>0</v>
      </c>
      <c r="G121" s="4">
        <v>0</v>
      </c>
    </row>
    <row r="122" spans="2:7" x14ac:dyDescent="0.3">
      <c r="B122" s="642" t="s">
        <v>3315</v>
      </c>
      <c r="C122" s="642" t="s">
        <v>3315</v>
      </c>
      <c r="D122" s="642" t="s">
        <v>3315</v>
      </c>
      <c r="E122" s="642" t="s">
        <v>3315</v>
      </c>
      <c r="F122" s="10">
        <v>0</v>
      </c>
      <c r="G122" s="10">
        <v>0</v>
      </c>
    </row>
    <row r="123" spans="2:7" x14ac:dyDescent="0.3">
      <c r="B123" s="643" t="s">
        <v>517</v>
      </c>
      <c r="C123" s="643" t="s">
        <v>517</v>
      </c>
      <c r="D123" s="643" t="s">
        <v>517</v>
      </c>
      <c r="E123" s="643" t="s">
        <v>517</v>
      </c>
      <c r="F123" s="4" t="s">
        <v>517</v>
      </c>
      <c r="G123" s="4" t="s">
        <v>517</v>
      </c>
    </row>
    <row r="124" spans="2:7" x14ac:dyDescent="0.3">
      <c r="B124" s="642" t="s">
        <v>3316</v>
      </c>
      <c r="C124" s="642" t="s">
        <v>3316</v>
      </c>
      <c r="D124" s="642" t="s">
        <v>3316</v>
      </c>
      <c r="E124" s="642" t="s">
        <v>3316</v>
      </c>
      <c r="F124" s="10" t="s">
        <v>517</v>
      </c>
      <c r="G124" s="10" t="s">
        <v>517</v>
      </c>
    </row>
    <row r="125" spans="2:7" x14ac:dyDescent="0.3">
      <c r="B125" s="17" t="s">
        <v>517</v>
      </c>
      <c r="C125" s="645" t="s">
        <v>3322</v>
      </c>
      <c r="D125" s="645" t="s">
        <v>3322</v>
      </c>
      <c r="E125" s="645" t="s">
        <v>3322</v>
      </c>
      <c r="F125" s="10">
        <v>0</v>
      </c>
      <c r="G125" s="10">
        <v>0</v>
      </c>
    </row>
    <row r="126" spans="2:7" x14ac:dyDescent="0.3">
      <c r="B126" s="18" t="s">
        <v>517</v>
      </c>
      <c r="C126" s="19" t="s">
        <v>517</v>
      </c>
      <c r="D126" s="644" t="s">
        <v>3354</v>
      </c>
      <c r="E126" s="644" t="s">
        <v>3354</v>
      </c>
      <c r="F126" s="4">
        <v>0</v>
      </c>
      <c r="G126" s="4">
        <v>0</v>
      </c>
    </row>
    <row r="127" spans="2:7" x14ac:dyDescent="0.3">
      <c r="B127" s="18" t="s">
        <v>517</v>
      </c>
      <c r="C127" s="19" t="s">
        <v>517</v>
      </c>
      <c r="D127" s="19" t="s">
        <v>517</v>
      </c>
      <c r="E127" s="20" t="s">
        <v>3358</v>
      </c>
      <c r="F127" s="4">
        <v>0</v>
      </c>
      <c r="G127" s="4">
        <v>0</v>
      </c>
    </row>
    <row r="128" spans="2:7" x14ac:dyDescent="0.3">
      <c r="B128" s="18" t="s">
        <v>517</v>
      </c>
      <c r="C128" s="19" t="s">
        <v>517</v>
      </c>
      <c r="D128" s="19" t="s">
        <v>517</v>
      </c>
      <c r="E128" s="20" t="s">
        <v>3359</v>
      </c>
      <c r="F128" s="4">
        <v>0</v>
      </c>
      <c r="G128" s="4">
        <v>0</v>
      </c>
    </row>
    <row r="129" spans="2:7" x14ac:dyDescent="0.3">
      <c r="B129" s="18" t="s">
        <v>517</v>
      </c>
      <c r="C129" s="19" t="s">
        <v>517</v>
      </c>
      <c r="D129" s="644" t="s">
        <v>3355</v>
      </c>
      <c r="E129" s="644" t="s">
        <v>3355</v>
      </c>
      <c r="F129" s="4">
        <v>0</v>
      </c>
      <c r="G129" s="4">
        <v>0</v>
      </c>
    </row>
    <row r="130" spans="2:7" x14ac:dyDescent="0.3">
      <c r="B130" s="643" t="s">
        <v>517</v>
      </c>
      <c r="C130" s="643" t="s">
        <v>517</v>
      </c>
      <c r="D130" s="643" t="s">
        <v>517</v>
      </c>
      <c r="E130" s="643" t="s">
        <v>517</v>
      </c>
      <c r="F130" s="4" t="s">
        <v>517</v>
      </c>
      <c r="G130" s="4" t="s">
        <v>517</v>
      </c>
    </row>
    <row r="131" spans="2:7" x14ac:dyDescent="0.3">
      <c r="B131" s="17" t="s">
        <v>517</v>
      </c>
      <c r="C131" s="645" t="s">
        <v>3323</v>
      </c>
      <c r="D131" s="645" t="s">
        <v>3323</v>
      </c>
      <c r="E131" s="645" t="s">
        <v>3323</v>
      </c>
      <c r="F131" s="10">
        <v>0</v>
      </c>
      <c r="G131" s="10">
        <v>0</v>
      </c>
    </row>
    <row r="132" spans="2:7" x14ac:dyDescent="0.3">
      <c r="B132" s="18" t="s">
        <v>517</v>
      </c>
      <c r="C132" s="19" t="s">
        <v>517</v>
      </c>
      <c r="D132" s="644" t="s">
        <v>3356</v>
      </c>
      <c r="E132" s="644" t="s">
        <v>3356</v>
      </c>
      <c r="F132" s="4">
        <v>0</v>
      </c>
      <c r="G132" s="4">
        <v>0</v>
      </c>
    </row>
    <row r="133" spans="2:7" x14ac:dyDescent="0.3">
      <c r="B133" s="18" t="s">
        <v>517</v>
      </c>
      <c r="C133" s="19" t="s">
        <v>517</v>
      </c>
      <c r="D133" s="19" t="s">
        <v>517</v>
      </c>
      <c r="E133" s="20" t="s">
        <v>3358</v>
      </c>
      <c r="F133" s="4">
        <v>0</v>
      </c>
      <c r="G133" s="4">
        <v>0</v>
      </c>
    </row>
    <row r="134" spans="2:7" x14ac:dyDescent="0.3">
      <c r="B134" s="18" t="s">
        <v>517</v>
      </c>
      <c r="C134" s="19" t="s">
        <v>517</v>
      </c>
      <c r="D134" s="19" t="s">
        <v>517</v>
      </c>
      <c r="E134" s="20" t="s">
        <v>3359</v>
      </c>
      <c r="F134" s="4">
        <v>0</v>
      </c>
      <c r="G134" s="4">
        <v>0</v>
      </c>
    </row>
    <row r="135" spans="2:7" x14ac:dyDescent="0.3">
      <c r="B135" s="18" t="s">
        <v>517</v>
      </c>
      <c r="C135" s="19" t="s">
        <v>517</v>
      </c>
      <c r="D135" s="644" t="s">
        <v>3357</v>
      </c>
      <c r="E135" s="644" t="s">
        <v>3357</v>
      </c>
      <c r="F135" s="4">
        <v>0</v>
      </c>
      <c r="G135" s="4">
        <v>0</v>
      </c>
    </row>
    <row r="136" spans="2:7" x14ac:dyDescent="0.3">
      <c r="B136" s="642" t="s">
        <v>3317</v>
      </c>
      <c r="C136" s="642" t="s">
        <v>3317</v>
      </c>
      <c r="D136" s="642" t="s">
        <v>3317</v>
      </c>
      <c r="E136" s="642" t="s">
        <v>3317</v>
      </c>
      <c r="F136" s="10">
        <v>0</v>
      </c>
      <c r="G136" s="10">
        <v>0</v>
      </c>
    </row>
    <row r="137" spans="2:7" x14ac:dyDescent="0.3">
      <c r="B137" s="643" t="s">
        <v>517</v>
      </c>
      <c r="C137" s="643" t="s">
        <v>517</v>
      </c>
      <c r="D137" s="643" t="s">
        <v>517</v>
      </c>
      <c r="E137" s="643" t="s">
        <v>517</v>
      </c>
      <c r="F137" s="4" t="s">
        <v>517</v>
      </c>
      <c r="G137" s="4" t="s">
        <v>517</v>
      </c>
    </row>
    <row r="138" spans="2:7" x14ac:dyDescent="0.3">
      <c r="B138" s="642" t="s">
        <v>3318</v>
      </c>
      <c r="C138" s="642" t="s">
        <v>3318</v>
      </c>
      <c r="D138" s="642" t="s">
        <v>3318</v>
      </c>
      <c r="E138" s="642" t="s">
        <v>3318</v>
      </c>
      <c r="F138" s="10">
        <v>0</v>
      </c>
      <c r="G138" s="10">
        <v>0</v>
      </c>
    </row>
    <row r="139" spans="2:7" x14ac:dyDescent="0.3">
      <c r="B139" s="643" t="s">
        <v>517</v>
      </c>
      <c r="C139" s="643" t="s">
        <v>517</v>
      </c>
      <c r="D139" s="643" t="s">
        <v>517</v>
      </c>
      <c r="E139" s="643" t="s">
        <v>517</v>
      </c>
      <c r="F139" s="4" t="s">
        <v>517</v>
      </c>
      <c r="G139" s="4" t="s">
        <v>517</v>
      </c>
    </row>
    <row r="140" spans="2:7" x14ac:dyDescent="0.3">
      <c r="B140" s="642" t="s">
        <v>3319</v>
      </c>
      <c r="C140" s="642" t="s">
        <v>3319</v>
      </c>
      <c r="D140" s="642" t="s">
        <v>3319</v>
      </c>
      <c r="E140" s="642" t="s">
        <v>3319</v>
      </c>
      <c r="F140" s="10">
        <v>0</v>
      </c>
      <c r="G140" s="10">
        <v>0</v>
      </c>
    </row>
    <row r="141" spans="2:7" x14ac:dyDescent="0.3">
      <c r="B141" s="643" t="s">
        <v>517</v>
      </c>
      <c r="C141" s="643" t="s">
        <v>517</v>
      </c>
      <c r="D141" s="643" t="s">
        <v>517</v>
      </c>
      <c r="E141" s="643" t="s">
        <v>517</v>
      </c>
      <c r="F141" s="4" t="s">
        <v>517</v>
      </c>
      <c r="G141" s="4" t="s">
        <v>517</v>
      </c>
    </row>
    <row r="142" spans="2:7" x14ac:dyDescent="0.3">
      <c r="B142" s="642" t="s">
        <v>3320</v>
      </c>
      <c r="C142" s="642" t="s">
        <v>3320</v>
      </c>
      <c r="D142" s="642" t="s">
        <v>3320</v>
      </c>
      <c r="E142" s="642" t="s">
        <v>3320</v>
      </c>
      <c r="F142" s="10">
        <v>0</v>
      </c>
      <c r="G142" s="10">
        <v>0</v>
      </c>
    </row>
    <row r="143" spans="2:7" x14ac:dyDescent="0.3">
      <c r="B143" s="643" t="s">
        <v>517</v>
      </c>
      <c r="C143" s="643" t="s">
        <v>517</v>
      </c>
      <c r="D143" s="643" t="s">
        <v>517</v>
      </c>
      <c r="E143" s="643" t="s">
        <v>517</v>
      </c>
      <c r="F143" s="4" t="s">
        <v>517</v>
      </c>
      <c r="G143" s="4" t="s">
        <v>517</v>
      </c>
    </row>
    <row r="144" spans="2:7" x14ac:dyDescent="0.3">
      <c r="B144" s="21" t="s">
        <v>517</v>
      </c>
      <c r="C144" s="21" t="s">
        <v>517</v>
      </c>
      <c r="D144" s="21" t="s">
        <v>517</v>
      </c>
      <c r="E144" s="21" t="s">
        <v>517</v>
      </c>
      <c r="F144" s="24" t="s">
        <v>517</v>
      </c>
      <c r="G144" s="24" t="s">
        <v>517</v>
      </c>
    </row>
    <row r="145" spans="2:8" x14ac:dyDescent="0.3">
      <c r="B145" s="22" t="s">
        <v>517</v>
      </c>
      <c r="C145" s="22" t="s">
        <v>517</v>
      </c>
      <c r="D145" s="22" t="s">
        <v>517</v>
      </c>
      <c r="E145" s="22" t="s">
        <v>517</v>
      </c>
      <c r="F145" s="25" t="s">
        <v>517</v>
      </c>
      <c r="G145" s="25" t="s">
        <v>517</v>
      </c>
    </row>
    <row r="146" spans="2:8" x14ac:dyDescent="0.3">
      <c r="B146" s="23" t="s">
        <v>517</v>
      </c>
      <c r="C146" s="23" t="s">
        <v>517</v>
      </c>
      <c r="D146" s="23" t="s">
        <v>517</v>
      </c>
      <c r="E146" s="23" t="s">
        <v>517</v>
      </c>
      <c r="F146" s="26" t="s">
        <v>517</v>
      </c>
      <c r="G146" s="26" t="s">
        <v>517</v>
      </c>
    </row>
    <row r="147" spans="2:8" x14ac:dyDescent="0.3">
      <c r="B147" s="646" t="s">
        <v>3972</v>
      </c>
      <c r="C147" s="646" t="s">
        <v>3972</v>
      </c>
      <c r="D147" s="646" t="s">
        <v>3972</v>
      </c>
      <c r="E147" s="646" t="s">
        <v>3972</v>
      </c>
      <c r="F147" s="646" t="s">
        <v>3972</v>
      </c>
      <c r="G147" s="646" t="s">
        <v>3972</v>
      </c>
      <c r="H147" s="27"/>
    </row>
    <row r="148" spans="2:8" x14ac:dyDescent="0.3">
      <c r="B148" s="647" t="s">
        <v>3308</v>
      </c>
      <c r="C148" s="647" t="s">
        <v>3308</v>
      </c>
      <c r="D148" s="647" t="s">
        <v>3308</v>
      </c>
      <c r="E148" s="647" t="s">
        <v>3308</v>
      </c>
      <c r="F148" s="647" t="s">
        <v>3308</v>
      </c>
      <c r="G148" s="647" t="s">
        <v>3308</v>
      </c>
      <c r="H148" s="27"/>
    </row>
    <row r="149" spans="2:8" x14ac:dyDescent="0.3">
      <c r="B149" s="647" t="s">
        <v>3309</v>
      </c>
      <c r="C149" s="647" t="s">
        <v>3309</v>
      </c>
      <c r="D149" s="647" t="s">
        <v>3309</v>
      </c>
      <c r="E149" s="647" t="s">
        <v>3309</v>
      </c>
      <c r="F149" s="647" t="s">
        <v>3309</v>
      </c>
      <c r="G149" s="647" t="s">
        <v>3309</v>
      </c>
      <c r="H149" s="27"/>
    </row>
    <row r="150" spans="2:8" x14ac:dyDescent="0.3">
      <c r="B150" s="648" t="s">
        <v>3310</v>
      </c>
      <c r="C150" s="648" t="s">
        <v>3310</v>
      </c>
      <c r="D150" s="648" t="s">
        <v>3310</v>
      </c>
      <c r="E150" s="648" t="s">
        <v>3310</v>
      </c>
      <c r="F150" s="648" t="s">
        <v>3310</v>
      </c>
      <c r="G150" s="648" t="s">
        <v>3310</v>
      </c>
      <c r="H150" s="27"/>
    </row>
    <row r="151" spans="2:8" x14ac:dyDescent="0.3">
      <c r="B151" s="641" t="s">
        <v>3311</v>
      </c>
      <c r="C151" s="641" t="s">
        <v>3311</v>
      </c>
      <c r="D151" s="641" t="s">
        <v>3311</v>
      </c>
      <c r="E151" s="641" t="s">
        <v>3311</v>
      </c>
      <c r="F151" s="14">
        <v>2026</v>
      </c>
      <c r="G151" s="14">
        <v>2025</v>
      </c>
      <c r="H151" s="27"/>
    </row>
    <row r="152" spans="2:8" x14ac:dyDescent="0.3">
      <c r="B152" s="642" t="s">
        <v>3312</v>
      </c>
      <c r="C152" s="642" t="s">
        <v>3312</v>
      </c>
      <c r="D152" s="642" t="s">
        <v>3312</v>
      </c>
      <c r="E152" s="642" t="s">
        <v>3312</v>
      </c>
      <c r="F152" s="10" t="s">
        <v>517</v>
      </c>
      <c r="G152" s="10" t="s">
        <v>517</v>
      </c>
    </row>
    <row r="153" spans="2:8" x14ac:dyDescent="0.3">
      <c r="B153" s="17" t="s">
        <v>517</v>
      </c>
      <c r="C153" s="645" t="s">
        <v>3322</v>
      </c>
      <c r="D153" s="645" t="s">
        <v>3322</v>
      </c>
      <c r="E153" s="645" t="s">
        <v>3322</v>
      </c>
      <c r="F153" s="10" t="s">
        <v>3975</v>
      </c>
      <c r="G153" s="10" t="s">
        <v>4179</v>
      </c>
    </row>
    <row r="154" spans="2:8" x14ac:dyDescent="0.3">
      <c r="B154" s="18" t="s">
        <v>517</v>
      </c>
      <c r="C154" s="19" t="s">
        <v>517</v>
      </c>
      <c r="D154" s="644" t="s">
        <v>3324</v>
      </c>
      <c r="E154" s="644" t="s">
        <v>3324</v>
      </c>
      <c r="F154" s="4">
        <v>0</v>
      </c>
      <c r="G154" s="4">
        <v>0</v>
      </c>
    </row>
    <row r="155" spans="2:8" x14ac:dyDescent="0.3">
      <c r="B155" s="18" t="s">
        <v>517</v>
      </c>
      <c r="C155" s="19" t="s">
        <v>517</v>
      </c>
      <c r="D155" s="644" t="s">
        <v>3325</v>
      </c>
      <c r="E155" s="644" t="s">
        <v>3325</v>
      </c>
      <c r="F155" s="4">
        <v>0</v>
      </c>
      <c r="G155" s="4">
        <v>0</v>
      </c>
    </row>
    <row r="156" spans="2:8" x14ac:dyDescent="0.3">
      <c r="B156" s="18" t="s">
        <v>517</v>
      </c>
      <c r="C156" s="19" t="s">
        <v>517</v>
      </c>
      <c r="D156" s="644" t="s">
        <v>3326</v>
      </c>
      <c r="E156" s="644" t="s">
        <v>3326</v>
      </c>
      <c r="F156" s="4">
        <v>0</v>
      </c>
      <c r="G156" s="4">
        <v>0</v>
      </c>
    </row>
    <row r="157" spans="2:8" x14ac:dyDescent="0.3">
      <c r="B157" s="18" t="s">
        <v>517</v>
      </c>
      <c r="C157" s="19" t="s">
        <v>517</v>
      </c>
      <c r="D157" s="644" t="s">
        <v>3327</v>
      </c>
      <c r="E157" s="644" t="s">
        <v>3327</v>
      </c>
      <c r="F157" s="4">
        <v>0</v>
      </c>
      <c r="G157" s="4">
        <v>0</v>
      </c>
    </row>
    <row r="158" spans="2:8" x14ac:dyDescent="0.3">
      <c r="B158" s="18" t="s">
        <v>517</v>
      </c>
      <c r="C158" s="19" t="s">
        <v>517</v>
      </c>
      <c r="D158" s="644" t="s">
        <v>3328</v>
      </c>
      <c r="E158" s="644" t="s">
        <v>3328</v>
      </c>
      <c r="F158" s="4">
        <v>0</v>
      </c>
      <c r="G158" s="4">
        <v>0</v>
      </c>
    </row>
    <row r="159" spans="2:8" x14ac:dyDescent="0.3">
      <c r="B159" s="18" t="s">
        <v>517</v>
      </c>
      <c r="C159" s="19" t="s">
        <v>517</v>
      </c>
      <c r="D159" s="644" t="s">
        <v>3329</v>
      </c>
      <c r="E159" s="644" t="s">
        <v>3329</v>
      </c>
      <c r="F159" s="4">
        <v>0</v>
      </c>
      <c r="G159" s="4">
        <v>0</v>
      </c>
    </row>
    <row r="160" spans="2:8" x14ac:dyDescent="0.3">
      <c r="B160" s="18" t="s">
        <v>517</v>
      </c>
      <c r="C160" s="19" t="s">
        <v>517</v>
      </c>
      <c r="D160" s="644" t="s">
        <v>3330</v>
      </c>
      <c r="E160" s="644" t="s">
        <v>3330</v>
      </c>
      <c r="F160" s="4">
        <v>1</v>
      </c>
      <c r="G160" s="4">
        <v>1</v>
      </c>
    </row>
    <row r="161" spans="2:7" x14ac:dyDescent="0.3">
      <c r="B161" s="18" t="s">
        <v>517</v>
      </c>
      <c r="C161" s="19" t="s">
        <v>517</v>
      </c>
      <c r="D161" s="644" t="s">
        <v>3331</v>
      </c>
      <c r="E161" s="644" t="s">
        <v>3331</v>
      </c>
      <c r="F161" s="4">
        <v>0</v>
      </c>
      <c r="G161" s="4">
        <v>0</v>
      </c>
    </row>
    <row r="162" spans="2:7" x14ac:dyDescent="0.3">
      <c r="B162" s="18" t="s">
        <v>517</v>
      </c>
      <c r="C162" s="19" t="s">
        <v>517</v>
      </c>
      <c r="D162" s="644" t="s">
        <v>3332</v>
      </c>
      <c r="E162" s="644" t="s">
        <v>3332</v>
      </c>
      <c r="F162" s="4" t="s">
        <v>4171</v>
      </c>
      <c r="G162" s="4" t="s">
        <v>4180</v>
      </c>
    </row>
    <row r="163" spans="2:7" x14ac:dyDescent="0.3">
      <c r="B163" s="18" t="s">
        <v>517</v>
      </c>
      <c r="C163" s="19" t="s">
        <v>517</v>
      </c>
      <c r="D163" s="644" t="s">
        <v>3333</v>
      </c>
      <c r="E163" s="644" t="s">
        <v>3333</v>
      </c>
      <c r="F163" s="4">
        <v>0</v>
      </c>
      <c r="G163" s="4">
        <v>0</v>
      </c>
    </row>
    <row r="164" spans="2:7" x14ac:dyDescent="0.3">
      <c r="B164" s="643" t="s">
        <v>517</v>
      </c>
      <c r="C164" s="643" t="s">
        <v>517</v>
      </c>
      <c r="D164" s="643" t="s">
        <v>517</v>
      </c>
      <c r="E164" s="643" t="s">
        <v>517</v>
      </c>
      <c r="F164" s="4" t="s">
        <v>517</v>
      </c>
      <c r="G164" s="4" t="s">
        <v>517</v>
      </c>
    </row>
    <row r="165" spans="2:7" x14ac:dyDescent="0.3">
      <c r="B165" s="17" t="s">
        <v>517</v>
      </c>
      <c r="C165" s="645" t="s">
        <v>3323</v>
      </c>
      <c r="D165" s="645" t="s">
        <v>3323</v>
      </c>
      <c r="E165" s="645" t="s">
        <v>3323</v>
      </c>
      <c r="F165" s="10" t="s">
        <v>4144</v>
      </c>
      <c r="G165" s="10" t="s">
        <v>4181</v>
      </c>
    </row>
    <row r="166" spans="2:7" x14ac:dyDescent="0.3">
      <c r="B166" s="18" t="s">
        <v>517</v>
      </c>
      <c r="C166" s="19" t="s">
        <v>517</v>
      </c>
      <c r="D166" s="644" t="s">
        <v>3334</v>
      </c>
      <c r="E166" s="644" t="s">
        <v>3334</v>
      </c>
      <c r="F166" s="4" t="s">
        <v>4072</v>
      </c>
      <c r="G166" s="4" t="s">
        <v>4182</v>
      </c>
    </row>
    <row r="167" spans="2:7" x14ac:dyDescent="0.3">
      <c r="B167" s="18" t="s">
        <v>517</v>
      </c>
      <c r="C167" s="19" t="s">
        <v>517</v>
      </c>
      <c r="D167" s="644" t="s">
        <v>3335</v>
      </c>
      <c r="E167" s="644" t="s">
        <v>3335</v>
      </c>
      <c r="F167" s="4" t="s">
        <v>4082</v>
      </c>
      <c r="G167" s="4" t="s">
        <v>4183</v>
      </c>
    </row>
    <row r="168" spans="2:7" x14ac:dyDescent="0.3">
      <c r="B168" s="18" t="s">
        <v>517</v>
      </c>
      <c r="C168" s="19" t="s">
        <v>517</v>
      </c>
      <c r="D168" s="644" t="s">
        <v>3336</v>
      </c>
      <c r="E168" s="644" t="s">
        <v>3336</v>
      </c>
      <c r="F168" s="4" t="s">
        <v>4085</v>
      </c>
      <c r="G168" s="4" t="s">
        <v>4184</v>
      </c>
    </row>
    <row r="169" spans="2:7" x14ac:dyDescent="0.3">
      <c r="B169" s="18" t="s">
        <v>517</v>
      </c>
      <c r="C169" s="19" t="s">
        <v>517</v>
      </c>
      <c r="D169" s="644" t="s">
        <v>3337</v>
      </c>
      <c r="E169" s="644" t="s">
        <v>3337</v>
      </c>
      <c r="F169" s="4">
        <v>0</v>
      </c>
      <c r="G169" s="4">
        <v>0</v>
      </c>
    </row>
    <row r="170" spans="2:7" x14ac:dyDescent="0.3">
      <c r="B170" s="18" t="s">
        <v>517</v>
      </c>
      <c r="C170" s="19" t="s">
        <v>517</v>
      </c>
      <c r="D170" s="644" t="s">
        <v>3338</v>
      </c>
      <c r="E170" s="644" t="s">
        <v>3338</v>
      </c>
      <c r="F170" s="4">
        <v>0</v>
      </c>
      <c r="G170" s="4">
        <v>0</v>
      </c>
    </row>
    <row r="171" spans="2:7" x14ac:dyDescent="0.3">
      <c r="B171" s="18" t="s">
        <v>517</v>
      </c>
      <c r="C171" s="19" t="s">
        <v>517</v>
      </c>
      <c r="D171" s="644" t="s">
        <v>3339</v>
      </c>
      <c r="E171" s="644" t="s">
        <v>3339</v>
      </c>
      <c r="F171" s="4">
        <v>0</v>
      </c>
      <c r="G171" s="4">
        <v>0</v>
      </c>
    </row>
    <row r="172" spans="2:7" x14ac:dyDescent="0.3">
      <c r="B172" s="18" t="s">
        <v>517</v>
      </c>
      <c r="C172" s="19" t="s">
        <v>517</v>
      </c>
      <c r="D172" s="644" t="s">
        <v>3340</v>
      </c>
      <c r="E172" s="644" t="s">
        <v>3340</v>
      </c>
      <c r="F172" s="4">
        <v>0</v>
      </c>
      <c r="G172" s="4">
        <v>0</v>
      </c>
    </row>
    <row r="173" spans="2:7" x14ac:dyDescent="0.3">
      <c r="B173" s="18" t="s">
        <v>517</v>
      </c>
      <c r="C173" s="19" t="s">
        <v>517</v>
      </c>
      <c r="D173" s="644" t="s">
        <v>3341</v>
      </c>
      <c r="E173" s="644" t="s">
        <v>3341</v>
      </c>
      <c r="F173" s="4">
        <v>0</v>
      </c>
      <c r="G173" s="4">
        <v>0</v>
      </c>
    </row>
    <row r="174" spans="2:7" x14ac:dyDescent="0.3">
      <c r="B174" s="18" t="s">
        <v>517</v>
      </c>
      <c r="C174" s="19" t="s">
        <v>517</v>
      </c>
      <c r="D174" s="644" t="s">
        <v>3342</v>
      </c>
      <c r="E174" s="644" t="s">
        <v>3342</v>
      </c>
      <c r="F174" s="4">
        <v>0</v>
      </c>
      <c r="G174" s="4">
        <v>0</v>
      </c>
    </row>
    <row r="175" spans="2:7" x14ac:dyDescent="0.3">
      <c r="B175" s="18" t="s">
        <v>517</v>
      </c>
      <c r="C175" s="19" t="s">
        <v>517</v>
      </c>
      <c r="D175" s="644" t="s">
        <v>3343</v>
      </c>
      <c r="E175" s="644" t="s">
        <v>3343</v>
      </c>
      <c r="F175" s="4">
        <v>0</v>
      </c>
      <c r="G175" s="4">
        <v>0</v>
      </c>
    </row>
    <row r="176" spans="2:7" x14ac:dyDescent="0.3">
      <c r="B176" s="18" t="s">
        <v>517</v>
      </c>
      <c r="C176" s="19" t="s">
        <v>517</v>
      </c>
      <c r="D176" s="644" t="s">
        <v>3344</v>
      </c>
      <c r="E176" s="644" t="s">
        <v>3344</v>
      </c>
      <c r="F176" s="4">
        <v>0</v>
      </c>
      <c r="G176" s="4">
        <v>0</v>
      </c>
    </row>
    <row r="177" spans="2:7" x14ac:dyDescent="0.3">
      <c r="B177" s="18" t="s">
        <v>517</v>
      </c>
      <c r="C177" s="19" t="s">
        <v>517</v>
      </c>
      <c r="D177" s="644" t="s">
        <v>3345</v>
      </c>
      <c r="E177" s="644" t="s">
        <v>3345</v>
      </c>
      <c r="F177" s="4">
        <v>0</v>
      </c>
      <c r="G177" s="4">
        <v>0</v>
      </c>
    </row>
    <row r="178" spans="2:7" x14ac:dyDescent="0.3">
      <c r="B178" s="18" t="s">
        <v>517</v>
      </c>
      <c r="C178" s="19" t="s">
        <v>517</v>
      </c>
      <c r="D178" s="644" t="s">
        <v>3346</v>
      </c>
      <c r="E178" s="644" t="s">
        <v>3346</v>
      </c>
      <c r="F178" s="4">
        <v>0</v>
      </c>
      <c r="G178" s="4">
        <v>0</v>
      </c>
    </row>
    <row r="179" spans="2:7" x14ac:dyDescent="0.3">
      <c r="B179" s="18" t="s">
        <v>517</v>
      </c>
      <c r="C179" s="19" t="s">
        <v>517</v>
      </c>
      <c r="D179" s="644" t="s">
        <v>3347</v>
      </c>
      <c r="E179" s="644" t="s">
        <v>3347</v>
      </c>
      <c r="F179" s="4">
        <v>0</v>
      </c>
      <c r="G179" s="4">
        <v>0</v>
      </c>
    </row>
    <row r="180" spans="2:7" x14ac:dyDescent="0.3">
      <c r="B180" s="18" t="s">
        <v>517</v>
      </c>
      <c r="C180" s="19" t="s">
        <v>517</v>
      </c>
      <c r="D180" s="644" t="s">
        <v>3348</v>
      </c>
      <c r="E180" s="644" t="s">
        <v>3348</v>
      </c>
      <c r="F180" s="4">
        <v>0</v>
      </c>
      <c r="G180" s="4">
        <v>0</v>
      </c>
    </row>
    <row r="181" spans="2:7" x14ac:dyDescent="0.3">
      <c r="B181" s="18" t="s">
        <v>517</v>
      </c>
      <c r="C181" s="19" t="s">
        <v>517</v>
      </c>
      <c r="D181" s="644" t="s">
        <v>3349</v>
      </c>
      <c r="E181" s="644" t="s">
        <v>3349</v>
      </c>
      <c r="F181" s="4">
        <v>0</v>
      </c>
      <c r="G181" s="4">
        <v>0</v>
      </c>
    </row>
    <row r="182" spans="2:7" x14ac:dyDescent="0.3">
      <c r="B182" s="642" t="s">
        <v>3313</v>
      </c>
      <c r="C182" s="642" t="s">
        <v>3313</v>
      </c>
      <c r="D182" s="642" t="s">
        <v>3313</v>
      </c>
      <c r="E182" s="642" t="s">
        <v>3313</v>
      </c>
      <c r="F182" s="10" t="s">
        <v>4097</v>
      </c>
      <c r="G182" s="10" t="s">
        <v>4185</v>
      </c>
    </row>
    <row r="183" spans="2:7" x14ac:dyDescent="0.3">
      <c r="B183" s="643" t="s">
        <v>517</v>
      </c>
      <c r="C183" s="643" t="s">
        <v>517</v>
      </c>
      <c r="D183" s="643" t="s">
        <v>517</v>
      </c>
      <c r="E183" s="643" t="s">
        <v>517</v>
      </c>
      <c r="F183" s="4" t="s">
        <v>517</v>
      </c>
      <c r="G183" s="4" t="s">
        <v>517</v>
      </c>
    </row>
    <row r="184" spans="2:7" x14ac:dyDescent="0.3">
      <c r="B184" s="642" t="s">
        <v>3314</v>
      </c>
      <c r="C184" s="642" t="s">
        <v>3314</v>
      </c>
      <c r="D184" s="642" t="s">
        <v>3314</v>
      </c>
      <c r="E184" s="642" t="s">
        <v>3314</v>
      </c>
      <c r="F184" s="10" t="s">
        <v>517</v>
      </c>
      <c r="G184" s="10" t="s">
        <v>517</v>
      </c>
    </row>
    <row r="185" spans="2:7" x14ac:dyDescent="0.3">
      <c r="B185" s="17" t="s">
        <v>517</v>
      </c>
      <c r="C185" s="645" t="s">
        <v>3322</v>
      </c>
      <c r="D185" s="645" t="s">
        <v>3322</v>
      </c>
      <c r="E185" s="645" t="s">
        <v>3322</v>
      </c>
      <c r="F185" s="10">
        <v>0</v>
      </c>
      <c r="G185" s="10">
        <v>0</v>
      </c>
    </row>
    <row r="186" spans="2:7" x14ac:dyDescent="0.3">
      <c r="B186" s="18" t="s">
        <v>517</v>
      </c>
      <c r="C186" s="19" t="s">
        <v>517</v>
      </c>
      <c r="D186" s="644" t="s">
        <v>3350</v>
      </c>
      <c r="E186" s="644" t="s">
        <v>3350</v>
      </c>
      <c r="F186" s="4">
        <v>0</v>
      </c>
      <c r="G186" s="4">
        <v>0</v>
      </c>
    </row>
    <row r="187" spans="2:7" x14ac:dyDescent="0.3">
      <c r="B187" s="18" t="s">
        <v>517</v>
      </c>
      <c r="C187" s="19" t="s">
        <v>517</v>
      </c>
      <c r="D187" s="644" t="s">
        <v>3351</v>
      </c>
      <c r="E187" s="644" t="s">
        <v>3351</v>
      </c>
      <c r="F187" s="4">
        <v>0</v>
      </c>
      <c r="G187" s="4">
        <v>0</v>
      </c>
    </row>
    <row r="188" spans="2:7" x14ac:dyDescent="0.3">
      <c r="B188" s="18" t="s">
        <v>517</v>
      </c>
      <c r="C188" s="19" t="s">
        <v>517</v>
      </c>
      <c r="D188" s="644" t="s">
        <v>3352</v>
      </c>
      <c r="E188" s="644" t="s">
        <v>3352</v>
      </c>
      <c r="F188" s="4">
        <v>0</v>
      </c>
      <c r="G188" s="4">
        <v>0</v>
      </c>
    </row>
    <row r="189" spans="2:7" x14ac:dyDescent="0.3">
      <c r="B189" s="643" t="s">
        <v>517</v>
      </c>
      <c r="C189" s="643" t="s">
        <v>517</v>
      </c>
      <c r="D189" s="643" t="s">
        <v>517</v>
      </c>
      <c r="E189" s="643" t="s">
        <v>517</v>
      </c>
      <c r="F189" s="4" t="s">
        <v>517</v>
      </c>
      <c r="G189" s="4" t="s">
        <v>517</v>
      </c>
    </row>
    <row r="190" spans="2:7" x14ac:dyDescent="0.3">
      <c r="B190" s="17" t="s">
        <v>517</v>
      </c>
      <c r="C190" s="645" t="s">
        <v>3323</v>
      </c>
      <c r="D190" s="645" t="s">
        <v>3323</v>
      </c>
      <c r="E190" s="645" t="s">
        <v>3323</v>
      </c>
      <c r="F190" s="10" t="s">
        <v>4097</v>
      </c>
      <c r="G190" s="10" t="s">
        <v>4185</v>
      </c>
    </row>
    <row r="191" spans="2:7" x14ac:dyDescent="0.3">
      <c r="B191" s="18" t="s">
        <v>517</v>
      </c>
      <c r="C191" s="19" t="s">
        <v>517</v>
      </c>
      <c r="D191" s="644" t="s">
        <v>3350</v>
      </c>
      <c r="E191" s="644" t="s">
        <v>3350</v>
      </c>
      <c r="F191" s="4">
        <v>0</v>
      </c>
      <c r="G191" s="4">
        <v>0</v>
      </c>
    </row>
    <row r="192" spans="2:7" x14ac:dyDescent="0.3">
      <c r="B192" s="18" t="s">
        <v>517</v>
      </c>
      <c r="C192" s="19" t="s">
        <v>517</v>
      </c>
      <c r="D192" s="644" t="s">
        <v>3351</v>
      </c>
      <c r="E192" s="644" t="s">
        <v>3351</v>
      </c>
      <c r="F192" s="4" t="s">
        <v>4098</v>
      </c>
      <c r="G192" s="4" t="s">
        <v>4098</v>
      </c>
    </row>
    <row r="193" spans="2:7" x14ac:dyDescent="0.3">
      <c r="B193" s="18" t="s">
        <v>517</v>
      </c>
      <c r="C193" s="19" t="s">
        <v>517</v>
      </c>
      <c r="D193" s="644" t="s">
        <v>3353</v>
      </c>
      <c r="E193" s="644" t="s">
        <v>3353</v>
      </c>
      <c r="F193" s="4" t="s">
        <v>4060</v>
      </c>
      <c r="G193" s="4" t="s">
        <v>938</v>
      </c>
    </row>
    <row r="194" spans="2:7" x14ac:dyDescent="0.3">
      <c r="B194" s="642" t="s">
        <v>3315</v>
      </c>
      <c r="C194" s="642" t="s">
        <v>3315</v>
      </c>
      <c r="D194" s="642" t="s">
        <v>3315</v>
      </c>
      <c r="E194" s="642" t="s">
        <v>3315</v>
      </c>
      <c r="F194" s="10" t="s">
        <v>4172</v>
      </c>
      <c r="G194" s="10" t="s">
        <v>4186</v>
      </c>
    </row>
    <row r="195" spans="2:7" x14ac:dyDescent="0.3">
      <c r="B195" s="643" t="s">
        <v>517</v>
      </c>
      <c r="C195" s="643" t="s">
        <v>517</v>
      </c>
      <c r="D195" s="643" t="s">
        <v>517</v>
      </c>
      <c r="E195" s="643" t="s">
        <v>517</v>
      </c>
      <c r="F195" s="4" t="s">
        <v>517</v>
      </c>
      <c r="G195" s="4" t="s">
        <v>517</v>
      </c>
    </row>
    <row r="196" spans="2:7" x14ac:dyDescent="0.3">
      <c r="B196" s="642" t="s">
        <v>3316</v>
      </c>
      <c r="C196" s="642" t="s">
        <v>3316</v>
      </c>
      <c r="D196" s="642" t="s">
        <v>3316</v>
      </c>
      <c r="E196" s="642" t="s">
        <v>3316</v>
      </c>
      <c r="F196" s="10" t="s">
        <v>517</v>
      </c>
      <c r="G196" s="10" t="s">
        <v>517</v>
      </c>
    </row>
    <row r="197" spans="2:7" x14ac:dyDescent="0.3">
      <c r="B197" s="17" t="s">
        <v>517</v>
      </c>
      <c r="C197" s="645" t="s">
        <v>3322</v>
      </c>
      <c r="D197" s="645" t="s">
        <v>3322</v>
      </c>
      <c r="E197" s="645" t="s">
        <v>3322</v>
      </c>
      <c r="F197" s="10">
        <v>0</v>
      </c>
      <c r="G197" s="10">
        <v>0</v>
      </c>
    </row>
    <row r="198" spans="2:7" x14ac:dyDescent="0.3">
      <c r="B198" s="18" t="s">
        <v>517</v>
      </c>
      <c r="C198" s="19" t="s">
        <v>517</v>
      </c>
      <c r="D198" s="644" t="s">
        <v>3354</v>
      </c>
      <c r="E198" s="644" t="s">
        <v>3354</v>
      </c>
      <c r="F198" s="4">
        <v>0</v>
      </c>
      <c r="G198" s="4">
        <v>0</v>
      </c>
    </row>
    <row r="199" spans="2:7" x14ac:dyDescent="0.3">
      <c r="B199" s="18" t="s">
        <v>517</v>
      </c>
      <c r="C199" s="19" t="s">
        <v>517</v>
      </c>
      <c r="D199" s="19" t="s">
        <v>517</v>
      </c>
      <c r="E199" s="20" t="s">
        <v>3358</v>
      </c>
      <c r="F199" s="4">
        <v>0</v>
      </c>
      <c r="G199" s="4">
        <v>0</v>
      </c>
    </row>
    <row r="200" spans="2:7" x14ac:dyDescent="0.3">
      <c r="B200" s="18" t="s">
        <v>517</v>
      </c>
      <c r="C200" s="19" t="s">
        <v>517</v>
      </c>
      <c r="D200" s="19" t="s">
        <v>517</v>
      </c>
      <c r="E200" s="20" t="s">
        <v>3359</v>
      </c>
      <c r="F200" s="4">
        <v>0</v>
      </c>
      <c r="G200" s="4">
        <v>0</v>
      </c>
    </row>
    <row r="201" spans="2:7" x14ac:dyDescent="0.3">
      <c r="B201" s="18" t="s">
        <v>517</v>
      </c>
      <c r="C201" s="19" t="s">
        <v>517</v>
      </c>
      <c r="D201" s="644" t="s">
        <v>3355</v>
      </c>
      <c r="E201" s="644" t="s">
        <v>3355</v>
      </c>
      <c r="F201" s="4">
        <v>0</v>
      </c>
      <c r="G201" s="4">
        <v>0</v>
      </c>
    </row>
    <row r="202" spans="2:7" x14ac:dyDescent="0.3">
      <c r="B202" s="643" t="s">
        <v>517</v>
      </c>
      <c r="C202" s="643" t="s">
        <v>517</v>
      </c>
      <c r="D202" s="643" t="s">
        <v>517</v>
      </c>
      <c r="E202" s="643" t="s">
        <v>517</v>
      </c>
      <c r="F202" s="4" t="s">
        <v>517</v>
      </c>
      <c r="G202" s="4" t="s">
        <v>517</v>
      </c>
    </row>
    <row r="203" spans="2:7" x14ac:dyDescent="0.3">
      <c r="B203" s="17" t="s">
        <v>517</v>
      </c>
      <c r="C203" s="645" t="s">
        <v>3323</v>
      </c>
      <c r="D203" s="645" t="s">
        <v>3323</v>
      </c>
      <c r="E203" s="645" t="s">
        <v>3323</v>
      </c>
      <c r="F203" s="10">
        <v>0</v>
      </c>
      <c r="G203" s="10">
        <v>0</v>
      </c>
    </row>
    <row r="204" spans="2:7" x14ac:dyDescent="0.3">
      <c r="B204" s="18" t="s">
        <v>517</v>
      </c>
      <c r="C204" s="19" t="s">
        <v>517</v>
      </c>
      <c r="D204" s="644" t="s">
        <v>3356</v>
      </c>
      <c r="E204" s="644" t="s">
        <v>3356</v>
      </c>
      <c r="F204" s="4">
        <v>0</v>
      </c>
      <c r="G204" s="4">
        <v>0</v>
      </c>
    </row>
    <row r="205" spans="2:7" x14ac:dyDescent="0.3">
      <c r="B205" s="18" t="s">
        <v>517</v>
      </c>
      <c r="C205" s="19" t="s">
        <v>517</v>
      </c>
      <c r="D205" s="19" t="s">
        <v>517</v>
      </c>
      <c r="E205" s="20" t="s">
        <v>3358</v>
      </c>
      <c r="F205" s="4">
        <v>0</v>
      </c>
      <c r="G205" s="4">
        <v>0</v>
      </c>
    </row>
    <row r="206" spans="2:7" x14ac:dyDescent="0.3">
      <c r="B206" s="18" t="s">
        <v>517</v>
      </c>
      <c r="C206" s="19" t="s">
        <v>517</v>
      </c>
      <c r="D206" s="19" t="s">
        <v>517</v>
      </c>
      <c r="E206" s="20" t="s">
        <v>3359</v>
      </c>
      <c r="F206" s="4">
        <v>0</v>
      </c>
      <c r="G206" s="4">
        <v>0</v>
      </c>
    </row>
    <row r="207" spans="2:7" x14ac:dyDescent="0.3">
      <c r="B207" s="18" t="s">
        <v>517</v>
      </c>
      <c r="C207" s="19" t="s">
        <v>517</v>
      </c>
      <c r="D207" s="644" t="s">
        <v>3357</v>
      </c>
      <c r="E207" s="644" t="s">
        <v>3357</v>
      </c>
      <c r="F207" s="4">
        <v>0</v>
      </c>
      <c r="G207" s="4">
        <v>0</v>
      </c>
    </row>
    <row r="208" spans="2:7" x14ac:dyDescent="0.3">
      <c r="B208" s="642" t="s">
        <v>3317</v>
      </c>
      <c r="C208" s="642" t="s">
        <v>3317</v>
      </c>
      <c r="D208" s="642" t="s">
        <v>3317</v>
      </c>
      <c r="E208" s="642" t="s">
        <v>3317</v>
      </c>
      <c r="F208" s="10">
        <v>0</v>
      </c>
      <c r="G208" s="10">
        <v>0</v>
      </c>
    </row>
    <row r="209" spans="2:8" x14ac:dyDescent="0.3">
      <c r="B209" s="643" t="s">
        <v>517</v>
      </c>
      <c r="C209" s="643" t="s">
        <v>517</v>
      </c>
      <c r="D209" s="643" t="s">
        <v>517</v>
      </c>
      <c r="E209" s="643" t="s">
        <v>517</v>
      </c>
      <c r="F209" s="4" t="s">
        <v>517</v>
      </c>
      <c r="G209" s="4" t="s">
        <v>517</v>
      </c>
    </row>
    <row r="210" spans="2:8" x14ac:dyDescent="0.3">
      <c r="B210" s="642" t="s">
        <v>3318</v>
      </c>
      <c r="C210" s="642" t="s">
        <v>3318</v>
      </c>
      <c r="D210" s="642" t="s">
        <v>3318</v>
      </c>
      <c r="E210" s="642" t="s">
        <v>3318</v>
      </c>
      <c r="F210" s="10">
        <v>0</v>
      </c>
      <c r="G210" s="10">
        <v>0</v>
      </c>
    </row>
    <row r="211" spans="2:8" x14ac:dyDescent="0.3">
      <c r="B211" s="643" t="s">
        <v>517</v>
      </c>
      <c r="C211" s="643" t="s">
        <v>517</v>
      </c>
      <c r="D211" s="643" t="s">
        <v>517</v>
      </c>
      <c r="E211" s="643" t="s">
        <v>517</v>
      </c>
      <c r="F211" s="4" t="s">
        <v>517</v>
      </c>
      <c r="G211" s="4" t="s">
        <v>517</v>
      </c>
    </row>
    <row r="212" spans="2:8" x14ac:dyDescent="0.3">
      <c r="B212" s="642" t="s">
        <v>3319</v>
      </c>
      <c r="C212" s="642" t="s">
        <v>3319</v>
      </c>
      <c r="D212" s="642" t="s">
        <v>3319</v>
      </c>
      <c r="E212" s="642" t="s">
        <v>3319</v>
      </c>
      <c r="F212" s="10">
        <v>0</v>
      </c>
      <c r="G212" s="10">
        <v>0</v>
      </c>
    </row>
    <row r="213" spans="2:8" x14ac:dyDescent="0.3">
      <c r="B213" s="643" t="s">
        <v>517</v>
      </c>
      <c r="C213" s="643" t="s">
        <v>517</v>
      </c>
      <c r="D213" s="643" t="s">
        <v>517</v>
      </c>
      <c r="E213" s="643" t="s">
        <v>517</v>
      </c>
      <c r="F213" s="4" t="s">
        <v>517</v>
      </c>
      <c r="G213" s="4" t="s">
        <v>517</v>
      </c>
    </row>
    <row r="214" spans="2:8" x14ac:dyDescent="0.3">
      <c r="B214" s="642" t="s">
        <v>3320</v>
      </c>
      <c r="C214" s="642" t="s">
        <v>3320</v>
      </c>
      <c r="D214" s="642" t="s">
        <v>3320</v>
      </c>
      <c r="E214" s="642" t="s">
        <v>3320</v>
      </c>
      <c r="F214" s="10">
        <v>0</v>
      </c>
      <c r="G214" s="10">
        <v>0</v>
      </c>
    </row>
    <row r="215" spans="2:8" x14ac:dyDescent="0.3">
      <c r="B215" s="643" t="s">
        <v>517</v>
      </c>
      <c r="C215" s="643" t="s">
        <v>517</v>
      </c>
      <c r="D215" s="643" t="s">
        <v>517</v>
      </c>
      <c r="E215" s="643" t="s">
        <v>517</v>
      </c>
      <c r="F215" s="4" t="s">
        <v>517</v>
      </c>
      <c r="G215" s="4" t="s">
        <v>517</v>
      </c>
    </row>
    <row r="216" spans="2:8" x14ac:dyDescent="0.3">
      <c r="B216" s="21" t="s">
        <v>517</v>
      </c>
      <c r="C216" s="21" t="s">
        <v>517</v>
      </c>
      <c r="D216" s="21" t="s">
        <v>517</v>
      </c>
      <c r="E216" s="21" t="s">
        <v>517</v>
      </c>
      <c r="F216" s="24" t="s">
        <v>517</v>
      </c>
      <c r="G216" s="24" t="s">
        <v>517</v>
      </c>
    </row>
    <row r="217" spans="2:8" x14ac:dyDescent="0.3">
      <c r="B217" s="22" t="s">
        <v>517</v>
      </c>
      <c r="C217" s="22" t="s">
        <v>517</v>
      </c>
      <c r="D217" s="22" t="s">
        <v>517</v>
      </c>
      <c r="E217" s="22" t="s">
        <v>517</v>
      </c>
      <c r="F217" s="25" t="s">
        <v>517</v>
      </c>
      <c r="G217" s="25" t="s">
        <v>517</v>
      </c>
    </row>
    <row r="218" spans="2:8" x14ac:dyDescent="0.3">
      <c r="B218" s="23" t="s">
        <v>517</v>
      </c>
      <c r="C218" s="23" t="s">
        <v>517</v>
      </c>
      <c r="D218" s="23" t="s">
        <v>517</v>
      </c>
      <c r="E218" s="23" t="s">
        <v>517</v>
      </c>
      <c r="F218" s="26" t="s">
        <v>517</v>
      </c>
      <c r="G218" s="26" t="s">
        <v>517</v>
      </c>
    </row>
    <row r="219" spans="2:8" x14ac:dyDescent="0.3">
      <c r="B219" s="646" t="s">
        <v>3973</v>
      </c>
      <c r="C219" s="646" t="s">
        <v>3973</v>
      </c>
      <c r="D219" s="646" t="s">
        <v>3973</v>
      </c>
      <c r="E219" s="646" t="s">
        <v>3973</v>
      </c>
      <c r="F219" s="646" t="s">
        <v>3973</v>
      </c>
      <c r="G219" s="646" t="s">
        <v>3973</v>
      </c>
      <c r="H219" s="27"/>
    </row>
    <row r="220" spans="2:8" x14ac:dyDescent="0.3">
      <c r="B220" s="647" t="s">
        <v>3308</v>
      </c>
      <c r="C220" s="647" t="s">
        <v>3308</v>
      </c>
      <c r="D220" s="647" t="s">
        <v>3308</v>
      </c>
      <c r="E220" s="647" t="s">
        <v>3308</v>
      </c>
      <c r="F220" s="647" t="s">
        <v>3308</v>
      </c>
      <c r="G220" s="647" t="s">
        <v>3308</v>
      </c>
      <c r="H220" s="27"/>
    </row>
    <row r="221" spans="2:8" x14ac:dyDescent="0.3">
      <c r="B221" s="647" t="s">
        <v>3309</v>
      </c>
      <c r="C221" s="647" t="s">
        <v>3309</v>
      </c>
      <c r="D221" s="647" t="s">
        <v>3309</v>
      </c>
      <c r="E221" s="647" t="s">
        <v>3309</v>
      </c>
      <c r="F221" s="647" t="s">
        <v>3309</v>
      </c>
      <c r="G221" s="647" t="s">
        <v>3309</v>
      </c>
      <c r="H221" s="27"/>
    </row>
    <row r="222" spans="2:8" x14ac:dyDescent="0.3">
      <c r="B222" s="648" t="s">
        <v>3310</v>
      </c>
      <c r="C222" s="648" t="s">
        <v>3310</v>
      </c>
      <c r="D222" s="648" t="s">
        <v>3310</v>
      </c>
      <c r="E222" s="648" t="s">
        <v>3310</v>
      </c>
      <c r="F222" s="648" t="s">
        <v>3310</v>
      </c>
      <c r="G222" s="648" t="s">
        <v>3310</v>
      </c>
      <c r="H222" s="27"/>
    </row>
    <row r="223" spans="2:8" x14ac:dyDescent="0.3">
      <c r="B223" s="641" t="s">
        <v>3311</v>
      </c>
      <c r="C223" s="641" t="s">
        <v>3311</v>
      </c>
      <c r="D223" s="641" t="s">
        <v>3311</v>
      </c>
      <c r="E223" s="641" t="s">
        <v>3311</v>
      </c>
      <c r="F223" s="14">
        <v>2026</v>
      </c>
      <c r="G223" s="14">
        <v>2025</v>
      </c>
      <c r="H223" s="27"/>
    </row>
    <row r="224" spans="2:8" x14ac:dyDescent="0.3">
      <c r="B224" s="642" t="s">
        <v>3312</v>
      </c>
      <c r="C224" s="642" t="s">
        <v>3312</v>
      </c>
      <c r="D224" s="642" t="s">
        <v>3312</v>
      </c>
      <c r="E224" s="642" t="s">
        <v>3312</v>
      </c>
      <c r="F224" s="10" t="s">
        <v>517</v>
      </c>
      <c r="G224" s="10" t="s">
        <v>517</v>
      </c>
    </row>
    <row r="225" spans="2:7" x14ac:dyDescent="0.3">
      <c r="B225" s="17" t="s">
        <v>517</v>
      </c>
      <c r="C225" s="645" t="s">
        <v>3322</v>
      </c>
      <c r="D225" s="645" t="s">
        <v>3322</v>
      </c>
      <c r="E225" s="645" t="s">
        <v>3322</v>
      </c>
      <c r="F225" s="10" t="s">
        <v>3976</v>
      </c>
      <c r="G225" s="10" t="s">
        <v>4187</v>
      </c>
    </row>
    <row r="226" spans="2:7" x14ac:dyDescent="0.3">
      <c r="B226" s="18" t="s">
        <v>517</v>
      </c>
      <c r="C226" s="19" t="s">
        <v>517</v>
      </c>
      <c r="D226" s="644" t="s">
        <v>3324</v>
      </c>
      <c r="E226" s="644" t="s">
        <v>3324</v>
      </c>
      <c r="F226" s="4">
        <v>0</v>
      </c>
      <c r="G226" s="4">
        <v>0</v>
      </c>
    </row>
    <row r="227" spans="2:7" x14ac:dyDescent="0.3">
      <c r="B227" s="18" t="s">
        <v>517</v>
      </c>
      <c r="C227" s="19" t="s">
        <v>517</v>
      </c>
      <c r="D227" s="644" t="s">
        <v>3325</v>
      </c>
      <c r="E227" s="644" t="s">
        <v>3325</v>
      </c>
      <c r="F227" s="4">
        <v>0</v>
      </c>
      <c r="G227" s="4">
        <v>0</v>
      </c>
    </row>
    <row r="228" spans="2:7" x14ac:dyDescent="0.3">
      <c r="B228" s="18" t="s">
        <v>517</v>
      </c>
      <c r="C228" s="19" t="s">
        <v>517</v>
      </c>
      <c r="D228" s="644" t="s">
        <v>3326</v>
      </c>
      <c r="E228" s="644" t="s">
        <v>3326</v>
      </c>
      <c r="F228" s="4">
        <v>0</v>
      </c>
      <c r="G228" s="4">
        <v>0</v>
      </c>
    </row>
    <row r="229" spans="2:7" x14ac:dyDescent="0.3">
      <c r="B229" s="18" t="s">
        <v>517</v>
      </c>
      <c r="C229" s="19" t="s">
        <v>517</v>
      </c>
      <c r="D229" s="644" t="s">
        <v>3327</v>
      </c>
      <c r="E229" s="644" t="s">
        <v>3327</v>
      </c>
      <c r="F229" s="4">
        <v>0</v>
      </c>
      <c r="G229" s="4">
        <v>0</v>
      </c>
    </row>
    <row r="230" spans="2:7" x14ac:dyDescent="0.3">
      <c r="B230" s="18" t="s">
        <v>517</v>
      </c>
      <c r="C230" s="19" t="s">
        <v>517</v>
      </c>
      <c r="D230" s="644" t="s">
        <v>3328</v>
      </c>
      <c r="E230" s="644" t="s">
        <v>3328</v>
      </c>
      <c r="F230" s="4">
        <v>0</v>
      </c>
      <c r="G230" s="4">
        <v>0</v>
      </c>
    </row>
    <row r="231" spans="2:7" x14ac:dyDescent="0.3">
      <c r="B231" s="18" t="s">
        <v>517</v>
      </c>
      <c r="C231" s="19" t="s">
        <v>517</v>
      </c>
      <c r="D231" s="644" t="s">
        <v>3329</v>
      </c>
      <c r="E231" s="644" t="s">
        <v>3329</v>
      </c>
      <c r="F231" s="4">
        <v>0</v>
      </c>
      <c r="G231" s="4">
        <v>0</v>
      </c>
    </row>
    <row r="232" spans="2:7" x14ac:dyDescent="0.3">
      <c r="B232" s="18" t="s">
        <v>517</v>
      </c>
      <c r="C232" s="19" t="s">
        <v>517</v>
      </c>
      <c r="D232" s="644" t="s">
        <v>3330</v>
      </c>
      <c r="E232" s="644" t="s">
        <v>3330</v>
      </c>
      <c r="F232" s="4" t="s">
        <v>4173</v>
      </c>
      <c r="G232" s="4" t="s">
        <v>4188</v>
      </c>
    </row>
    <row r="233" spans="2:7" x14ac:dyDescent="0.3">
      <c r="B233" s="18" t="s">
        <v>517</v>
      </c>
      <c r="C233" s="19" t="s">
        <v>517</v>
      </c>
      <c r="D233" s="644" t="s">
        <v>3331</v>
      </c>
      <c r="E233" s="644" t="s">
        <v>3331</v>
      </c>
      <c r="F233" s="4">
        <v>0</v>
      </c>
      <c r="G233" s="4">
        <v>0</v>
      </c>
    </row>
    <row r="234" spans="2:7" x14ac:dyDescent="0.3">
      <c r="B234" s="18" t="s">
        <v>517</v>
      </c>
      <c r="C234" s="19" t="s">
        <v>517</v>
      </c>
      <c r="D234" s="644" t="s">
        <v>3332</v>
      </c>
      <c r="E234" s="644" t="s">
        <v>3332</v>
      </c>
      <c r="F234" s="4" t="s">
        <v>4174</v>
      </c>
      <c r="G234" s="4" t="s">
        <v>4189</v>
      </c>
    </row>
    <row r="235" spans="2:7" x14ac:dyDescent="0.3">
      <c r="B235" s="18" t="s">
        <v>517</v>
      </c>
      <c r="C235" s="19" t="s">
        <v>517</v>
      </c>
      <c r="D235" s="644" t="s">
        <v>3333</v>
      </c>
      <c r="E235" s="644" t="s">
        <v>3333</v>
      </c>
      <c r="F235" s="4">
        <v>0</v>
      </c>
      <c r="G235" s="4">
        <v>0</v>
      </c>
    </row>
    <row r="236" spans="2:7" x14ac:dyDescent="0.3">
      <c r="B236" s="643" t="s">
        <v>517</v>
      </c>
      <c r="C236" s="643" t="s">
        <v>517</v>
      </c>
      <c r="D236" s="643" t="s">
        <v>517</v>
      </c>
      <c r="E236" s="643" t="s">
        <v>517</v>
      </c>
      <c r="F236" s="4" t="s">
        <v>517</v>
      </c>
      <c r="G236" s="4" t="s">
        <v>517</v>
      </c>
    </row>
    <row r="237" spans="2:7" x14ac:dyDescent="0.3">
      <c r="B237" s="17" t="s">
        <v>517</v>
      </c>
      <c r="C237" s="645" t="s">
        <v>3323</v>
      </c>
      <c r="D237" s="645" t="s">
        <v>3323</v>
      </c>
      <c r="E237" s="645" t="s">
        <v>3323</v>
      </c>
      <c r="F237" s="10" t="s">
        <v>4145</v>
      </c>
      <c r="G237" s="10" t="s">
        <v>4190</v>
      </c>
    </row>
    <row r="238" spans="2:7" x14ac:dyDescent="0.3">
      <c r="B238" s="18" t="s">
        <v>517</v>
      </c>
      <c r="C238" s="19" t="s">
        <v>517</v>
      </c>
      <c r="D238" s="644" t="s">
        <v>3334</v>
      </c>
      <c r="E238" s="644" t="s">
        <v>3334</v>
      </c>
      <c r="F238" s="4" t="s">
        <v>4099</v>
      </c>
      <c r="G238" s="4" t="s">
        <v>4191</v>
      </c>
    </row>
    <row r="239" spans="2:7" x14ac:dyDescent="0.3">
      <c r="B239" s="18" t="s">
        <v>517</v>
      </c>
      <c r="C239" s="19" t="s">
        <v>517</v>
      </c>
      <c r="D239" s="644" t="s">
        <v>3335</v>
      </c>
      <c r="E239" s="644" t="s">
        <v>3335</v>
      </c>
      <c r="F239" s="4" t="s">
        <v>4111</v>
      </c>
      <c r="G239" s="4" t="s">
        <v>4192</v>
      </c>
    </row>
    <row r="240" spans="2:7" x14ac:dyDescent="0.3">
      <c r="B240" s="18" t="s">
        <v>517</v>
      </c>
      <c r="C240" s="19" t="s">
        <v>517</v>
      </c>
      <c r="D240" s="644" t="s">
        <v>3336</v>
      </c>
      <c r="E240" s="644" t="s">
        <v>3336</v>
      </c>
      <c r="F240" s="4" t="s">
        <v>4121</v>
      </c>
      <c r="G240" s="4" t="s">
        <v>4193</v>
      </c>
    </row>
    <row r="241" spans="2:7" x14ac:dyDescent="0.3">
      <c r="B241" s="18" t="s">
        <v>517</v>
      </c>
      <c r="C241" s="19" t="s">
        <v>517</v>
      </c>
      <c r="D241" s="644" t="s">
        <v>3337</v>
      </c>
      <c r="E241" s="644" t="s">
        <v>3337</v>
      </c>
      <c r="F241" s="4">
        <v>0</v>
      </c>
      <c r="G241" s="4">
        <v>0</v>
      </c>
    </row>
    <row r="242" spans="2:7" x14ac:dyDescent="0.3">
      <c r="B242" s="18" t="s">
        <v>517</v>
      </c>
      <c r="C242" s="19" t="s">
        <v>517</v>
      </c>
      <c r="D242" s="644" t="s">
        <v>3338</v>
      </c>
      <c r="E242" s="644" t="s">
        <v>3338</v>
      </c>
      <c r="F242" s="4">
        <v>0</v>
      </c>
      <c r="G242" s="4">
        <v>0</v>
      </c>
    </row>
    <row r="243" spans="2:7" x14ac:dyDescent="0.3">
      <c r="B243" s="18" t="s">
        <v>517</v>
      </c>
      <c r="C243" s="19" t="s">
        <v>517</v>
      </c>
      <c r="D243" s="644" t="s">
        <v>3339</v>
      </c>
      <c r="E243" s="644" t="s">
        <v>3339</v>
      </c>
      <c r="F243" s="4">
        <v>0</v>
      </c>
      <c r="G243" s="4">
        <v>0</v>
      </c>
    </row>
    <row r="244" spans="2:7" x14ac:dyDescent="0.3">
      <c r="B244" s="18" t="s">
        <v>517</v>
      </c>
      <c r="C244" s="19" t="s">
        <v>517</v>
      </c>
      <c r="D244" s="644" t="s">
        <v>3340</v>
      </c>
      <c r="E244" s="644" t="s">
        <v>3340</v>
      </c>
      <c r="F244" s="4">
        <v>0</v>
      </c>
      <c r="G244" s="4">
        <v>0</v>
      </c>
    </row>
    <row r="245" spans="2:7" x14ac:dyDescent="0.3">
      <c r="B245" s="18" t="s">
        <v>517</v>
      </c>
      <c r="C245" s="19" t="s">
        <v>517</v>
      </c>
      <c r="D245" s="644" t="s">
        <v>3341</v>
      </c>
      <c r="E245" s="644" t="s">
        <v>3341</v>
      </c>
      <c r="F245" s="4">
        <v>0</v>
      </c>
      <c r="G245" s="4">
        <v>0</v>
      </c>
    </row>
    <row r="246" spans="2:7" x14ac:dyDescent="0.3">
      <c r="B246" s="18" t="s">
        <v>517</v>
      </c>
      <c r="C246" s="19" t="s">
        <v>517</v>
      </c>
      <c r="D246" s="644" t="s">
        <v>3342</v>
      </c>
      <c r="E246" s="644" t="s">
        <v>3342</v>
      </c>
      <c r="F246" s="4">
        <v>0</v>
      </c>
      <c r="G246" s="4">
        <v>0</v>
      </c>
    </row>
    <row r="247" spans="2:7" x14ac:dyDescent="0.3">
      <c r="B247" s="18" t="s">
        <v>517</v>
      </c>
      <c r="C247" s="19" t="s">
        <v>517</v>
      </c>
      <c r="D247" s="644" t="s">
        <v>3343</v>
      </c>
      <c r="E247" s="644" t="s">
        <v>3343</v>
      </c>
      <c r="F247" s="4">
        <v>0</v>
      </c>
      <c r="G247" s="4">
        <v>0</v>
      </c>
    </row>
    <row r="248" spans="2:7" x14ac:dyDescent="0.3">
      <c r="B248" s="18" t="s">
        <v>517</v>
      </c>
      <c r="C248" s="19" t="s">
        <v>517</v>
      </c>
      <c r="D248" s="644" t="s">
        <v>3344</v>
      </c>
      <c r="E248" s="644" t="s">
        <v>3344</v>
      </c>
      <c r="F248" s="4">
        <v>0</v>
      </c>
      <c r="G248" s="4">
        <v>0</v>
      </c>
    </row>
    <row r="249" spans="2:7" x14ac:dyDescent="0.3">
      <c r="B249" s="18" t="s">
        <v>517</v>
      </c>
      <c r="C249" s="19" t="s">
        <v>517</v>
      </c>
      <c r="D249" s="644" t="s">
        <v>3345</v>
      </c>
      <c r="E249" s="644" t="s">
        <v>3345</v>
      </c>
      <c r="F249" s="4">
        <v>0</v>
      </c>
      <c r="G249" s="4">
        <v>0</v>
      </c>
    </row>
    <row r="250" spans="2:7" x14ac:dyDescent="0.3">
      <c r="B250" s="18" t="s">
        <v>517</v>
      </c>
      <c r="C250" s="19" t="s">
        <v>517</v>
      </c>
      <c r="D250" s="644" t="s">
        <v>3346</v>
      </c>
      <c r="E250" s="644" t="s">
        <v>3346</v>
      </c>
      <c r="F250" s="4">
        <v>0</v>
      </c>
      <c r="G250" s="4">
        <v>0</v>
      </c>
    </row>
    <row r="251" spans="2:7" x14ac:dyDescent="0.3">
      <c r="B251" s="18" t="s">
        <v>517</v>
      </c>
      <c r="C251" s="19" t="s">
        <v>517</v>
      </c>
      <c r="D251" s="644" t="s">
        <v>3347</v>
      </c>
      <c r="E251" s="644" t="s">
        <v>3347</v>
      </c>
      <c r="F251" s="4">
        <v>0</v>
      </c>
      <c r="G251" s="4">
        <v>0</v>
      </c>
    </row>
    <row r="252" spans="2:7" x14ac:dyDescent="0.3">
      <c r="B252" s="18" t="s">
        <v>517</v>
      </c>
      <c r="C252" s="19" t="s">
        <v>517</v>
      </c>
      <c r="D252" s="644" t="s">
        <v>3348</v>
      </c>
      <c r="E252" s="644" t="s">
        <v>3348</v>
      </c>
      <c r="F252" s="4">
        <v>0</v>
      </c>
      <c r="G252" s="4">
        <v>0</v>
      </c>
    </row>
    <row r="253" spans="2:7" x14ac:dyDescent="0.3">
      <c r="B253" s="18" t="s">
        <v>517</v>
      </c>
      <c r="C253" s="19" t="s">
        <v>517</v>
      </c>
      <c r="D253" s="644" t="s">
        <v>3349</v>
      </c>
      <c r="E253" s="644" t="s">
        <v>3349</v>
      </c>
      <c r="F253" s="4">
        <v>0</v>
      </c>
      <c r="G253" s="4">
        <v>0</v>
      </c>
    </row>
    <row r="254" spans="2:7" x14ac:dyDescent="0.3">
      <c r="B254" s="642" t="s">
        <v>3313</v>
      </c>
      <c r="C254" s="642" t="s">
        <v>3313</v>
      </c>
      <c r="D254" s="642" t="s">
        <v>3313</v>
      </c>
      <c r="E254" s="642" t="s">
        <v>3313</v>
      </c>
      <c r="F254" s="10" t="s">
        <v>751</v>
      </c>
      <c r="G254" s="10" t="s">
        <v>1002</v>
      </c>
    </row>
    <row r="255" spans="2:7" x14ac:dyDescent="0.3">
      <c r="B255" s="643" t="s">
        <v>517</v>
      </c>
      <c r="C255" s="643" t="s">
        <v>517</v>
      </c>
      <c r="D255" s="643" t="s">
        <v>517</v>
      </c>
      <c r="E255" s="643" t="s">
        <v>517</v>
      </c>
      <c r="F255" s="4" t="s">
        <v>517</v>
      </c>
      <c r="G255" s="4" t="s">
        <v>517</v>
      </c>
    </row>
    <row r="256" spans="2:7" x14ac:dyDescent="0.3">
      <c r="B256" s="642" t="s">
        <v>3314</v>
      </c>
      <c r="C256" s="642" t="s">
        <v>3314</v>
      </c>
      <c r="D256" s="642" t="s">
        <v>3314</v>
      </c>
      <c r="E256" s="642" t="s">
        <v>3314</v>
      </c>
      <c r="F256" s="10" t="s">
        <v>517</v>
      </c>
      <c r="G256" s="10" t="s">
        <v>517</v>
      </c>
    </row>
    <row r="257" spans="2:7" x14ac:dyDescent="0.3">
      <c r="B257" s="17" t="s">
        <v>517</v>
      </c>
      <c r="C257" s="645" t="s">
        <v>3322</v>
      </c>
      <c r="D257" s="645" t="s">
        <v>3322</v>
      </c>
      <c r="E257" s="645" t="s">
        <v>3322</v>
      </c>
      <c r="F257" s="10">
        <v>0</v>
      </c>
      <c r="G257" s="10">
        <v>0</v>
      </c>
    </row>
    <row r="258" spans="2:7" x14ac:dyDescent="0.3">
      <c r="B258" s="18" t="s">
        <v>517</v>
      </c>
      <c r="C258" s="19" t="s">
        <v>517</v>
      </c>
      <c r="D258" s="644" t="s">
        <v>3350</v>
      </c>
      <c r="E258" s="644" t="s">
        <v>3350</v>
      </c>
      <c r="F258" s="4">
        <v>0</v>
      </c>
      <c r="G258" s="4">
        <v>0</v>
      </c>
    </row>
    <row r="259" spans="2:7" x14ac:dyDescent="0.3">
      <c r="B259" s="18" t="s">
        <v>517</v>
      </c>
      <c r="C259" s="19" t="s">
        <v>517</v>
      </c>
      <c r="D259" s="644" t="s">
        <v>3351</v>
      </c>
      <c r="E259" s="644" t="s">
        <v>3351</v>
      </c>
      <c r="F259" s="4">
        <v>0</v>
      </c>
      <c r="G259" s="4">
        <v>0</v>
      </c>
    </row>
    <row r="260" spans="2:7" x14ac:dyDescent="0.3">
      <c r="B260" s="18" t="s">
        <v>517</v>
      </c>
      <c r="C260" s="19" t="s">
        <v>517</v>
      </c>
      <c r="D260" s="644" t="s">
        <v>3352</v>
      </c>
      <c r="E260" s="644" t="s">
        <v>3352</v>
      </c>
      <c r="F260" s="4">
        <v>0</v>
      </c>
      <c r="G260" s="4">
        <v>0</v>
      </c>
    </row>
    <row r="261" spans="2:7" x14ac:dyDescent="0.3">
      <c r="B261" s="643" t="s">
        <v>517</v>
      </c>
      <c r="C261" s="643" t="s">
        <v>517</v>
      </c>
      <c r="D261" s="643" t="s">
        <v>517</v>
      </c>
      <c r="E261" s="643" t="s">
        <v>517</v>
      </c>
      <c r="F261" s="4" t="s">
        <v>517</v>
      </c>
      <c r="G261" s="4" t="s">
        <v>517</v>
      </c>
    </row>
    <row r="262" spans="2:7" x14ac:dyDescent="0.3">
      <c r="B262" s="17" t="s">
        <v>517</v>
      </c>
      <c r="C262" s="645" t="s">
        <v>3323</v>
      </c>
      <c r="D262" s="645" t="s">
        <v>3323</v>
      </c>
      <c r="E262" s="645" t="s">
        <v>3323</v>
      </c>
      <c r="F262" s="10" t="s">
        <v>751</v>
      </c>
      <c r="G262" s="10" t="s">
        <v>1002</v>
      </c>
    </row>
    <row r="263" spans="2:7" x14ac:dyDescent="0.3">
      <c r="B263" s="18" t="s">
        <v>517</v>
      </c>
      <c r="C263" s="19" t="s">
        <v>517</v>
      </c>
      <c r="D263" s="644" t="s">
        <v>3350</v>
      </c>
      <c r="E263" s="644" t="s">
        <v>3350</v>
      </c>
      <c r="F263" s="4">
        <v>0</v>
      </c>
      <c r="G263" s="4">
        <v>0</v>
      </c>
    </row>
    <row r="264" spans="2:7" x14ac:dyDescent="0.3">
      <c r="B264" s="18" t="s">
        <v>517</v>
      </c>
      <c r="C264" s="19" t="s">
        <v>517</v>
      </c>
      <c r="D264" s="644" t="s">
        <v>3351</v>
      </c>
      <c r="E264" s="644" t="s">
        <v>3351</v>
      </c>
      <c r="F264" s="4" t="s">
        <v>751</v>
      </c>
      <c r="G264" s="4" t="s">
        <v>1002</v>
      </c>
    </row>
    <row r="265" spans="2:7" x14ac:dyDescent="0.3">
      <c r="B265" s="18" t="s">
        <v>517</v>
      </c>
      <c r="C265" s="19" t="s">
        <v>517</v>
      </c>
      <c r="D265" s="644" t="s">
        <v>3353</v>
      </c>
      <c r="E265" s="644" t="s">
        <v>3353</v>
      </c>
      <c r="F265" s="4">
        <v>0</v>
      </c>
      <c r="G265" s="4">
        <v>0</v>
      </c>
    </row>
    <row r="266" spans="2:7" x14ac:dyDescent="0.3">
      <c r="B266" s="642" t="s">
        <v>3315</v>
      </c>
      <c r="C266" s="642" t="s">
        <v>3315</v>
      </c>
      <c r="D266" s="642" t="s">
        <v>3315</v>
      </c>
      <c r="E266" s="642" t="s">
        <v>3315</v>
      </c>
      <c r="F266" s="10" t="s">
        <v>3403</v>
      </c>
      <c r="G266" s="10" t="s">
        <v>4194</v>
      </c>
    </row>
    <row r="267" spans="2:7" x14ac:dyDescent="0.3">
      <c r="B267" s="643" t="s">
        <v>517</v>
      </c>
      <c r="C267" s="643" t="s">
        <v>517</v>
      </c>
      <c r="D267" s="643" t="s">
        <v>517</v>
      </c>
      <c r="E267" s="643" t="s">
        <v>517</v>
      </c>
      <c r="F267" s="4" t="s">
        <v>517</v>
      </c>
      <c r="G267" s="4" t="s">
        <v>517</v>
      </c>
    </row>
    <row r="268" spans="2:7" x14ac:dyDescent="0.3">
      <c r="B268" s="642" t="s">
        <v>3316</v>
      </c>
      <c r="C268" s="642" t="s">
        <v>3316</v>
      </c>
      <c r="D268" s="642" t="s">
        <v>3316</v>
      </c>
      <c r="E268" s="642" t="s">
        <v>3316</v>
      </c>
      <c r="F268" s="10" t="s">
        <v>517</v>
      </c>
      <c r="G268" s="10" t="s">
        <v>517</v>
      </c>
    </row>
    <row r="269" spans="2:7" x14ac:dyDescent="0.3">
      <c r="B269" s="17" t="s">
        <v>517</v>
      </c>
      <c r="C269" s="645" t="s">
        <v>3322</v>
      </c>
      <c r="D269" s="645" t="s">
        <v>3322</v>
      </c>
      <c r="E269" s="645" t="s">
        <v>3322</v>
      </c>
      <c r="F269" s="10">
        <v>0</v>
      </c>
      <c r="G269" s="10">
        <v>0</v>
      </c>
    </row>
    <row r="270" spans="2:7" x14ac:dyDescent="0.3">
      <c r="B270" s="18" t="s">
        <v>517</v>
      </c>
      <c r="C270" s="19" t="s">
        <v>517</v>
      </c>
      <c r="D270" s="644" t="s">
        <v>3354</v>
      </c>
      <c r="E270" s="644" t="s">
        <v>3354</v>
      </c>
      <c r="F270" s="4">
        <v>0</v>
      </c>
      <c r="G270" s="4">
        <v>0</v>
      </c>
    </row>
    <row r="271" spans="2:7" x14ac:dyDescent="0.3">
      <c r="B271" s="18" t="s">
        <v>517</v>
      </c>
      <c r="C271" s="19" t="s">
        <v>517</v>
      </c>
      <c r="D271" s="19" t="s">
        <v>517</v>
      </c>
      <c r="E271" s="20" t="s">
        <v>3358</v>
      </c>
      <c r="F271" s="4">
        <v>0</v>
      </c>
      <c r="G271" s="4">
        <v>0</v>
      </c>
    </row>
    <row r="272" spans="2:7" x14ac:dyDescent="0.3">
      <c r="B272" s="18" t="s">
        <v>517</v>
      </c>
      <c r="C272" s="19" t="s">
        <v>517</v>
      </c>
      <c r="D272" s="19" t="s">
        <v>517</v>
      </c>
      <c r="E272" s="20" t="s">
        <v>3359</v>
      </c>
      <c r="F272" s="4">
        <v>0</v>
      </c>
      <c r="G272" s="4">
        <v>0</v>
      </c>
    </row>
    <row r="273" spans="2:7" x14ac:dyDescent="0.3">
      <c r="B273" s="18" t="s">
        <v>517</v>
      </c>
      <c r="C273" s="19" t="s">
        <v>517</v>
      </c>
      <c r="D273" s="644" t="s">
        <v>3355</v>
      </c>
      <c r="E273" s="644" t="s">
        <v>3355</v>
      </c>
      <c r="F273" s="4">
        <v>0</v>
      </c>
      <c r="G273" s="4">
        <v>0</v>
      </c>
    </row>
    <row r="274" spans="2:7" x14ac:dyDescent="0.3">
      <c r="B274" s="643" t="s">
        <v>517</v>
      </c>
      <c r="C274" s="643" t="s">
        <v>517</v>
      </c>
      <c r="D274" s="643" t="s">
        <v>517</v>
      </c>
      <c r="E274" s="643" t="s">
        <v>517</v>
      </c>
      <c r="F274" s="4" t="s">
        <v>517</v>
      </c>
      <c r="G274" s="4" t="s">
        <v>517</v>
      </c>
    </row>
    <row r="275" spans="2:7" x14ac:dyDescent="0.3">
      <c r="B275" s="17" t="s">
        <v>517</v>
      </c>
      <c r="C275" s="645" t="s">
        <v>3323</v>
      </c>
      <c r="D275" s="645" t="s">
        <v>3323</v>
      </c>
      <c r="E275" s="645" t="s">
        <v>3323</v>
      </c>
      <c r="F275" s="10">
        <v>0</v>
      </c>
      <c r="G275" s="10">
        <v>0</v>
      </c>
    </row>
    <row r="276" spans="2:7" x14ac:dyDescent="0.3">
      <c r="B276" s="18" t="s">
        <v>517</v>
      </c>
      <c r="C276" s="19" t="s">
        <v>517</v>
      </c>
      <c r="D276" s="644" t="s">
        <v>3356</v>
      </c>
      <c r="E276" s="644" t="s">
        <v>3356</v>
      </c>
      <c r="F276" s="4">
        <v>0</v>
      </c>
      <c r="G276" s="4">
        <v>0</v>
      </c>
    </row>
    <row r="277" spans="2:7" x14ac:dyDescent="0.3">
      <c r="B277" s="18" t="s">
        <v>517</v>
      </c>
      <c r="C277" s="19" t="s">
        <v>517</v>
      </c>
      <c r="D277" s="19" t="s">
        <v>517</v>
      </c>
      <c r="E277" s="20" t="s">
        <v>3358</v>
      </c>
      <c r="F277" s="4">
        <v>0</v>
      </c>
      <c r="G277" s="4">
        <v>0</v>
      </c>
    </row>
    <row r="278" spans="2:7" x14ac:dyDescent="0.3">
      <c r="B278" s="18" t="s">
        <v>517</v>
      </c>
      <c r="C278" s="19" t="s">
        <v>517</v>
      </c>
      <c r="D278" s="19" t="s">
        <v>517</v>
      </c>
      <c r="E278" s="20" t="s">
        <v>3359</v>
      </c>
      <c r="F278" s="4">
        <v>0</v>
      </c>
      <c r="G278" s="4">
        <v>0</v>
      </c>
    </row>
    <row r="279" spans="2:7" x14ac:dyDescent="0.3">
      <c r="B279" s="18" t="s">
        <v>517</v>
      </c>
      <c r="C279" s="19" t="s">
        <v>517</v>
      </c>
      <c r="D279" s="644" t="s">
        <v>3357</v>
      </c>
      <c r="E279" s="644" t="s">
        <v>3357</v>
      </c>
      <c r="F279" s="4">
        <v>0</v>
      </c>
      <c r="G279" s="4">
        <v>0</v>
      </c>
    </row>
    <row r="280" spans="2:7" x14ac:dyDescent="0.3">
      <c r="B280" s="642" t="s">
        <v>3317</v>
      </c>
      <c r="C280" s="642" t="s">
        <v>3317</v>
      </c>
      <c r="D280" s="642" t="s">
        <v>3317</v>
      </c>
      <c r="E280" s="642" t="s">
        <v>3317</v>
      </c>
      <c r="F280" s="10">
        <v>0</v>
      </c>
      <c r="G280" s="10">
        <v>0</v>
      </c>
    </row>
    <row r="281" spans="2:7" x14ac:dyDescent="0.3">
      <c r="B281" s="643" t="s">
        <v>517</v>
      </c>
      <c r="C281" s="643" t="s">
        <v>517</v>
      </c>
      <c r="D281" s="643" t="s">
        <v>517</v>
      </c>
      <c r="E281" s="643" t="s">
        <v>517</v>
      </c>
      <c r="F281" s="4" t="s">
        <v>517</v>
      </c>
      <c r="G281" s="4" t="s">
        <v>517</v>
      </c>
    </row>
    <row r="282" spans="2:7" x14ac:dyDescent="0.3">
      <c r="B282" s="642" t="s">
        <v>3318</v>
      </c>
      <c r="C282" s="642" t="s">
        <v>3318</v>
      </c>
      <c r="D282" s="642" t="s">
        <v>3318</v>
      </c>
      <c r="E282" s="642" t="s">
        <v>3318</v>
      </c>
      <c r="F282" s="10">
        <v>0</v>
      </c>
      <c r="G282" s="10">
        <v>0</v>
      </c>
    </row>
    <row r="283" spans="2:7" x14ac:dyDescent="0.3">
      <c r="B283" s="643" t="s">
        <v>517</v>
      </c>
      <c r="C283" s="643" t="s">
        <v>517</v>
      </c>
      <c r="D283" s="643" t="s">
        <v>517</v>
      </c>
      <c r="E283" s="643" t="s">
        <v>517</v>
      </c>
      <c r="F283" s="4" t="s">
        <v>517</v>
      </c>
      <c r="G283" s="4" t="s">
        <v>517</v>
      </c>
    </row>
    <row r="284" spans="2:7" x14ac:dyDescent="0.3">
      <c r="B284" s="642" t="s">
        <v>3319</v>
      </c>
      <c r="C284" s="642" t="s">
        <v>3319</v>
      </c>
      <c r="D284" s="642" t="s">
        <v>3319</v>
      </c>
      <c r="E284" s="642" t="s">
        <v>3319</v>
      </c>
      <c r="F284" s="10">
        <v>0</v>
      </c>
      <c r="G284" s="10">
        <v>0</v>
      </c>
    </row>
    <row r="285" spans="2:7" x14ac:dyDescent="0.3">
      <c r="B285" s="643" t="s">
        <v>517</v>
      </c>
      <c r="C285" s="643" t="s">
        <v>517</v>
      </c>
      <c r="D285" s="643" t="s">
        <v>517</v>
      </c>
      <c r="E285" s="643" t="s">
        <v>517</v>
      </c>
      <c r="F285" s="4" t="s">
        <v>517</v>
      </c>
      <c r="G285" s="4" t="s">
        <v>517</v>
      </c>
    </row>
    <row r="286" spans="2:7" x14ac:dyDescent="0.3">
      <c r="B286" s="642" t="s">
        <v>3320</v>
      </c>
      <c r="C286" s="642" t="s">
        <v>3320</v>
      </c>
      <c r="D286" s="642" t="s">
        <v>3320</v>
      </c>
      <c r="E286" s="642" t="s">
        <v>3320</v>
      </c>
      <c r="F286" s="10">
        <v>0</v>
      </c>
      <c r="G286" s="10">
        <v>0</v>
      </c>
    </row>
    <row r="287" spans="2:7" x14ac:dyDescent="0.3">
      <c r="B287" s="643" t="s">
        <v>517</v>
      </c>
      <c r="C287" s="643" t="s">
        <v>517</v>
      </c>
      <c r="D287" s="643" t="s">
        <v>517</v>
      </c>
      <c r="E287" s="643" t="s">
        <v>517</v>
      </c>
      <c r="F287" s="4" t="s">
        <v>517</v>
      </c>
      <c r="G287" s="4" t="s">
        <v>517</v>
      </c>
    </row>
    <row r="288" spans="2:7" x14ac:dyDescent="0.3">
      <c r="B288" s="21" t="s">
        <v>517</v>
      </c>
      <c r="C288" s="21" t="s">
        <v>517</v>
      </c>
      <c r="D288" s="21" t="s">
        <v>517</v>
      </c>
      <c r="E288" s="21" t="s">
        <v>517</v>
      </c>
      <c r="F288" s="24" t="s">
        <v>517</v>
      </c>
      <c r="G288" s="24" t="s">
        <v>517</v>
      </c>
    </row>
    <row r="289" spans="2:7" x14ac:dyDescent="0.3">
      <c r="B289" s="22" t="s">
        <v>517</v>
      </c>
      <c r="C289" s="22" t="s">
        <v>517</v>
      </c>
      <c r="D289" s="22" t="s">
        <v>517</v>
      </c>
      <c r="E289" s="22" t="s">
        <v>517</v>
      </c>
      <c r="F289" s="25" t="s">
        <v>517</v>
      </c>
      <c r="G289" s="25" t="s">
        <v>517</v>
      </c>
    </row>
    <row r="290" spans="2:7" x14ac:dyDescent="0.3">
      <c r="B290" s="22" t="s">
        <v>517</v>
      </c>
      <c r="C290" s="22" t="s">
        <v>517</v>
      </c>
      <c r="D290" s="22" t="s">
        <v>517</v>
      </c>
      <c r="E290" s="22" t="s">
        <v>517</v>
      </c>
      <c r="F290" s="25" t="s">
        <v>517</v>
      </c>
      <c r="G290" s="25" t="s">
        <v>517</v>
      </c>
    </row>
  </sheetData>
  <mergeCells count="261">
    <mergeCell ref="B2:G2"/>
    <mergeCell ref="D252:E252"/>
    <mergeCell ref="D253:E253"/>
    <mergeCell ref="D258:E258"/>
    <mergeCell ref="D259:E259"/>
    <mergeCell ref="D260:E260"/>
    <mergeCell ref="D263:E263"/>
    <mergeCell ref="D264:E264"/>
    <mergeCell ref="D265:E265"/>
    <mergeCell ref="D180:E180"/>
    <mergeCell ref="D181:E181"/>
    <mergeCell ref="D186:E186"/>
    <mergeCell ref="D187:E187"/>
    <mergeCell ref="D188:E188"/>
    <mergeCell ref="D191:E191"/>
    <mergeCell ref="D192:E192"/>
    <mergeCell ref="D193:E193"/>
    <mergeCell ref="D198:E198"/>
    <mergeCell ref="D171:E171"/>
    <mergeCell ref="D172:E172"/>
    <mergeCell ref="D173:E173"/>
    <mergeCell ref="D174:E174"/>
    <mergeCell ref="D175:E175"/>
    <mergeCell ref="D176:E176"/>
    <mergeCell ref="B152:E152"/>
    <mergeCell ref="B164:E164"/>
    <mergeCell ref="B124:E124"/>
    <mergeCell ref="B130:E130"/>
    <mergeCell ref="B136:E136"/>
    <mergeCell ref="B137:E137"/>
    <mergeCell ref="D270:E270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B267:E267"/>
    <mergeCell ref="B268:E268"/>
    <mergeCell ref="D102:E102"/>
    <mergeCell ref="D103:E103"/>
    <mergeCell ref="D104:E104"/>
    <mergeCell ref="D105:E105"/>
    <mergeCell ref="D106:E106"/>
    <mergeCell ref="D107:E107"/>
    <mergeCell ref="D177:E177"/>
    <mergeCell ref="D178:E178"/>
    <mergeCell ref="D179:E179"/>
    <mergeCell ref="D108:E108"/>
    <mergeCell ref="D109:E109"/>
    <mergeCell ref="D114:E114"/>
    <mergeCell ref="D115:E115"/>
    <mergeCell ref="D116:E116"/>
    <mergeCell ref="D119:E119"/>
    <mergeCell ref="D120:E120"/>
    <mergeCell ref="D121:E121"/>
    <mergeCell ref="D126:E126"/>
    <mergeCell ref="B143:E143"/>
    <mergeCell ref="B147:G147"/>
    <mergeCell ref="B148:G148"/>
    <mergeCell ref="B149:G149"/>
    <mergeCell ref="B150:G150"/>
    <mergeCell ref="B151:E151"/>
    <mergeCell ref="D54:E54"/>
    <mergeCell ref="B40:E40"/>
    <mergeCell ref="B45:E45"/>
    <mergeCell ref="B50:E50"/>
    <mergeCell ref="B51:E51"/>
    <mergeCell ref="B52:E52"/>
    <mergeCell ref="D99:E99"/>
    <mergeCell ref="D100:E100"/>
    <mergeCell ref="D101:E101"/>
    <mergeCell ref="B286:E286"/>
    <mergeCell ref="B287:E287"/>
    <mergeCell ref="C9:E9"/>
    <mergeCell ref="C21:E21"/>
    <mergeCell ref="C41:E41"/>
    <mergeCell ref="C46:E46"/>
    <mergeCell ref="C53:E53"/>
    <mergeCell ref="C59:E59"/>
    <mergeCell ref="C81:E81"/>
    <mergeCell ref="C93:E93"/>
    <mergeCell ref="C113:E113"/>
    <mergeCell ref="C118:E118"/>
    <mergeCell ref="C125:E125"/>
    <mergeCell ref="C131:E131"/>
    <mergeCell ref="C153:E153"/>
    <mergeCell ref="C165:E165"/>
    <mergeCell ref="C185:E185"/>
    <mergeCell ref="C190:E190"/>
    <mergeCell ref="C197:E197"/>
    <mergeCell ref="C203:E203"/>
    <mergeCell ref="C225:E225"/>
    <mergeCell ref="C237:E237"/>
    <mergeCell ref="C257:E257"/>
    <mergeCell ref="C262:E262"/>
    <mergeCell ref="B274:E274"/>
    <mergeCell ref="B280:E280"/>
    <mergeCell ref="B281:E281"/>
    <mergeCell ref="B282:E282"/>
    <mergeCell ref="B283:E283"/>
    <mergeCell ref="B284:E284"/>
    <mergeCell ref="B285:E285"/>
    <mergeCell ref="C269:E269"/>
    <mergeCell ref="C275:E275"/>
    <mergeCell ref="D273:E273"/>
    <mergeCell ref="D276:E276"/>
    <mergeCell ref="D279:E279"/>
    <mergeCell ref="B222:G222"/>
    <mergeCell ref="B223:E223"/>
    <mergeCell ref="B224:E224"/>
    <mergeCell ref="B236:E236"/>
    <mergeCell ref="B254:E254"/>
    <mergeCell ref="B255:E255"/>
    <mergeCell ref="B256:E256"/>
    <mergeCell ref="B261:E261"/>
    <mergeCell ref="B266:E266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8:E238"/>
    <mergeCell ref="D239:E239"/>
    <mergeCell ref="D240:E240"/>
    <mergeCell ref="D241:E241"/>
    <mergeCell ref="D242:E242"/>
    <mergeCell ref="B210:E210"/>
    <mergeCell ref="B211:E211"/>
    <mergeCell ref="B212:E212"/>
    <mergeCell ref="B213:E213"/>
    <mergeCell ref="B214:E214"/>
    <mergeCell ref="B215:E215"/>
    <mergeCell ref="B219:G219"/>
    <mergeCell ref="B220:G220"/>
    <mergeCell ref="B221:G221"/>
    <mergeCell ref="B183:E183"/>
    <mergeCell ref="B184:E184"/>
    <mergeCell ref="B189:E189"/>
    <mergeCell ref="B194:E194"/>
    <mergeCell ref="B195:E195"/>
    <mergeCell ref="B196:E196"/>
    <mergeCell ref="B202:E202"/>
    <mergeCell ref="B208:E208"/>
    <mergeCell ref="B209:E209"/>
    <mergeCell ref="D201:E201"/>
    <mergeCell ref="D204:E204"/>
    <mergeCell ref="D207:E207"/>
    <mergeCell ref="B182:E182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6:E166"/>
    <mergeCell ref="D167:E167"/>
    <mergeCell ref="D168:E168"/>
    <mergeCell ref="D169:E169"/>
    <mergeCell ref="D170:E170"/>
    <mergeCell ref="B138:E138"/>
    <mergeCell ref="B139:E139"/>
    <mergeCell ref="B140:E140"/>
    <mergeCell ref="B141:E141"/>
    <mergeCell ref="B142:E142"/>
    <mergeCell ref="D129:E129"/>
    <mergeCell ref="D132:E132"/>
    <mergeCell ref="D135:E135"/>
    <mergeCell ref="B79:E79"/>
    <mergeCell ref="B80:E80"/>
    <mergeCell ref="B92:E92"/>
    <mergeCell ref="B110:E110"/>
    <mergeCell ref="B111:E111"/>
    <mergeCell ref="B112:E112"/>
    <mergeCell ref="B117:E117"/>
    <mergeCell ref="B122:E122"/>
    <mergeCell ref="B123:E123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4:E94"/>
    <mergeCell ref="D95:E95"/>
    <mergeCell ref="D96:E96"/>
    <mergeCell ref="D97:E97"/>
    <mergeCell ref="D98:E98"/>
    <mergeCell ref="B67:E67"/>
    <mergeCell ref="B68:E68"/>
    <mergeCell ref="B69:E69"/>
    <mergeCell ref="B70:E70"/>
    <mergeCell ref="B71:E71"/>
    <mergeCell ref="B75:G75"/>
    <mergeCell ref="B76:G76"/>
    <mergeCell ref="B77:G77"/>
    <mergeCell ref="B78:G78"/>
    <mergeCell ref="B65:E65"/>
    <mergeCell ref="B66:E66"/>
    <mergeCell ref="D57:E57"/>
    <mergeCell ref="D60:E60"/>
    <mergeCell ref="D63:E63"/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D10:E10"/>
    <mergeCell ref="D11:E11"/>
    <mergeCell ref="D12:E12"/>
    <mergeCell ref="D13:E13"/>
    <mergeCell ref="D14:E14"/>
    <mergeCell ref="D15:E15"/>
    <mergeCell ref="D16:E16"/>
    <mergeCell ref="D17:E17"/>
    <mergeCell ref="D27:E27"/>
    <mergeCell ref="D28:E28"/>
    <mergeCell ref="D18:E18"/>
    <mergeCell ref="D19:E19"/>
    <mergeCell ref="D22:E22"/>
    <mergeCell ref="D23:E23"/>
    <mergeCell ref="D24:E24"/>
    <mergeCell ref="D25:E25"/>
    <mergeCell ref="D26:E26"/>
    <mergeCell ref="B58:E58"/>
    <mergeCell ref="B64:E64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2:E42"/>
    <mergeCell ref="D43:E43"/>
    <mergeCell ref="D44:E44"/>
    <mergeCell ref="D47:E47"/>
    <mergeCell ref="D48:E48"/>
    <mergeCell ref="D49:E49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4D6F-8BFA-4B21-8E7B-F985D7DDDD4B}">
  <dimension ref="A1:H45"/>
  <sheetViews>
    <sheetView showGridLines="0" zoomScale="67" zoomScaleNormal="78" zoomScalePageLayoutView="58" workbookViewId="0">
      <selection activeCell="H46" sqref="H46"/>
    </sheetView>
    <sheetView workbookViewId="1">
      <selection sqref="A1:H1"/>
    </sheetView>
  </sheetViews>
  <sheetFormatPr baseColWidth="10" defaultColWidth="11.44140625" defaultRowHeight="13.2" x14ac:dyDescent="0.25"/>
  <cols>
    <col min="1" max="1" width="17.33203125" style="28" customWidth="1"/>
    <col min="2" max="2" width="58.88671875" style="28" customWidth="1"/>
    <col min="3" max="3" width="15.88671875" style="28" customWidth="1"/>
    <col min="4" max="4" width="14" style="28" customWidth="1"/>
    <col min="5" max="5" width="17.109375" style="28" customWidth="1"/>
    <col min="6" max="7" width="15.88671875" style="28" customWidth="1"/>
    <col min="8" max="8" width="21.5546875" style="28" customWidth="1"/>
    <col min="9" max="16384" width="11.44140625" style="28"/>
  </cols>
  <sheetData>
    <row r="1" spans="1:8" x14ac:dyDescent="0.25">
      <c r="A1" s="649"/>
      <c r="B1" s="649"/>
      <c r="C1" s="649"/>
      <c r="D1" s="649"/>
      <c r="E1" s="649"/>
      <c r="F1" s="649"/>
      <c r="G1" s="649"/>
      <c r="H1" s="649"/>
    </row>
    <row r="2" spans="1:8" x14ac:dyDescent="0.25">
      <c r="A2" s="649" t="s">
        <v>4225</v>
      </c>
      <c r="B2" s="649"/>
      <c r="C2" s="649"/>
      <c r="D2" s="649"/>
      <c r="E2" s="649"/>
      <c r="F2" s="649"/>
      <c r="G2" s="649"/>
      <c r="H2" s="649"/>
    </row>
    <row r="3" spans="1:8" x14ac:dyDescent="0.25">
      <c r="A3" s="649" t="s">
        <v>4226</v>
      </c>
      <c r="B3" s="649"/>
      <c r="C3" s="649"/>
      <c r="D3" s="649"/>
      <c r="E3" s="649"/>
      <c r="F3" s="649"/>
      <c r="G3" s="649"/>
      <c r="H3" s="649"/>
    </row>
    <row r="4" spans="1:8" x14ac:dyDescent="0.25">
      <c r="A4" s="649" t="s">
        <v>4227</v>
      </c>
      <c r="B4" s="649"/>
      <c r="C4" s="649"/>
      <c r="D4" s="649"/>
      <c r="E4" s="649"/>
      <c r="F4" s="649"/>
      <c r="G4" s="649"/>
      <c r="H4" s="649"/>
    </row>
    <row r="5" spans="1:8" s="31" customFormat="1" x14ac:dyDescent="0.25">
      <c r="A5" s="618"/>
      <c r="B5" s="618"/>
      <c r="C5" s="619"/>
      <c r="D5" s="619"/>
      <c r="E5" s="619"/>
      <c r="F5" s="620"/>
      <c r="G5" s="619"/>
      <c r="H5" s="619"/>
    </row>
    <row r="6" spans="1:8" ht="30" customHeight="1" x14ac:dyDescent="0.25">
      <c r="A6" s="650" t="s">
        <v>4228</v>
      </c>
      <c r="B6" s="650" t="s">
        <v>4229</v>
      </c>
      <c r="C6" s="651" t="s">
        <v>4230</v>
      </c>
      <c r="D6" s="651"/>
      <c r="E6" s="651"/>
      <c r="F6" s="651"/>
      <c r="G6" s="651" t="s">
        <v>4231</v>
      </c>
      <c r="H6" s="651"/>
    </row>
    <row r="7" spans="1:8" ht="34.950000000000003" customHeight="1" x14ac:dyDescent="0.25">
      <c r="A7" s="650"/>
      <c r="B7" s="650"/>
      <c r="C7" s="621" t="s">
        <v>4232</v>
      </c>
      <c r="D7" s="621" t="s">
        <v>4233</v>
      </c>
      <c r="E7" s="621" t="s">
        <v>4234</v>
      </c>
      <c r="F7" s="621" t="s">
        <v>4235</v>
      </c>
      <c r="G7" s="621" t="s">
        <v>4236</v>
      </c>
      <c r="H7" s="621" t="s">
        <v>4237</v>
      </c>
    </row>
    <row r="8" spans="1:8" ht="26.4" x14ac:dyDescent="0.25">
      <c r="A8" s="622" t="s">
        <v>4238</v>
      </c>
      <c r="B8" s="623" t="s">
        <v>4239</v>
      </c>
      <c r="C8" s="624">
        <v>1</v>
      </c>
      <c r="D8" s="624">
        <v>1</v>
      </c>
      <c r="E8" s="624">
        <v>0</v>
      </c>
      <c r="F8" s="625">
        <f t="shared" ref="F8:F31" si="0">SUM(C8:E8)</f>
        <v>2</v>
      </c>
      <c r="G8" s="624">
        <v>0</v>
      </c>
      <c r="H8" s="624">
        <v>0</v>
      </c>
    </row>
    <row r="9" spans="1:8" x14ac:dyDescent="0.25">
      <c r="A9" s="622" t="s">
        <v>4240</v>
      </c>
      <c r="B9" s="623" t="s">
        <v>4241</v>
      </c>
      <c r="C9" s="624">
        <v>14</v>
      </c>
      <c r="D9" s="624">
        <v>0</v>
      </c>
      <c r="E9" s="624">
        <v>0</v>
      </c>
      <c r="F9" s="625">
        <f t="shared" si="0"/>
        <v>14</v>
      </c>
      <c r="G9" s="624">
        <v>0</v>
      </c>
      <c r="H9" s="624">
        <v>0</v>
      </c>
    </row>
    <row r="10" spans="1:8" x14ac:dyDescent="0.25">
      <c r="A10" s="622" t="s">
        <v>4242</v>
      </c>
      <c r="B10" s="623" t="s">
        <v>2</v>
      </c>
      <c r="C10" s="624">
        <v>28</v>
      </c>
      <c r="D10" s="624">
        <v>0</v>
      </c>
      <c r="E10" s="624">
        <v>0</v>
      </c>
      <c r="F10" s="625">
        <f t="shared" si="0"/>
        <v>28</v>
      </c>
      <c r="G10" s="624">
        <v>0</v>
      </c>
      <c r="H10" s="624">
        <v>0</v>
      </c>
    </row>
    <row r="11" spans="1:8" ht="26.4" x14ac:dyDescent="0.25">
      <c r="A11" s="622" t="s">
        <v>4243</v>
      </c>
      <c r="B11" s="623" t="s">
        <v>4244</v>
      </c>
      <c r="C11" s="624">
        <v>14</v>
      </c>
      <c r="D11" s="624">
        <v>0</v>
      </c>
      <c r="E11" s="624">
        <v>0</v>
      </c>
      <c r="F11" s="625">
        <f t="shared" si="0"/>
        <v>14</v>
      </c>
      <c r="G11" s="624">
        <v>0</v>
      </c>
      <c r="H11" s="624">
        <v>0</v>
      </c>
    </row>
    <row r="12" spans="1:8" ht="26.4" x14ac:dyDescent="0.25">
      <c r="A12" s="622" t="s">
        <v>4245</v>
      </c>
      <c r="B12" s="623" t="s">
        <v>4</v>
      </c>
      <c r="C12" s="624">
        <v>45</v>
      </c>
      <c r="D12" s="624">
        <v>22</v>
      </c>
      <c r="E12" s="624">
        <v>0</v>
      </c>
      <c r="F12" s="625">
        <f t="shared" si="0"/>
        <v>67</v>
      </c>
      <c r="G12" s="624">
        <v>0</v>
      </c>
      <c r="H12" s="624">
        <v>0</v>
      </c>
    </row>
    <row r="13" spans="1:8" ht="15" customHeight="1" x14ac:dyDescent="0.25">
      <c r="A13" s="626" t="s">
        <v>4246</v>
      </c>
      <c r="B13" s="627" t="s">
        <v>5</v>
      </c>
      <c r="C13" s="628">
        <v>0</v>
      </c>
      <c r="D13" s="628">
        <v>0</v>
      </c>
      <c r="E13" s="628">
        <v>0</v>
      </c>
      <c r="F13" s="629">
        <f>SUM(C13:E13)</f>
        <v>0</v>
      </c>
      <c r="G13" s="628">
        <v>6</v>
      </c>
      <c r="H13" s="628">
        <v>1</v>
      </c>
    </row>
    <row r="14" spans="1:8" x14ac:dyDescent="0.25">
      <c r="A14" s="622" t="s">
        <v>4247</v>
      </c>
      <c r="B14" s="623" t="s">
        <v>4248</v>
      </c>
      <c r="C14" s="624">
        <v>4</v>
      </c>
      <c r="D14" s="624">
        <v>39</v>
      </c>
      <c r="E14" s="624">
        <v>0</v>
      </c>
      <c r="F14" s="625">
        <f t="shared" si="0"/>
        <v>43</v>
      </c>
      <c r="G14" s="624">
        <v>12</v>
      </c>
      <c r="H14" s="624">
        <v>0</v>
      </c>
    </row>
    <row r="15" spans="1:8" ht="26.4" x14ac:dyDescent="0.25">
      <c r="A15" s="622" t="s">
        <v>4249</v>
      </c>
      <c r="B15" s="623" t="s">
        <v>38</v>
      </c>
      <c r="C15" s="624">
        <v>79</v>
      </c>
      <c r="D15" s="624">
        <v>317</v>
      </c>
      <c r="E15" s="624">
        <v>0</v>
      </c>
      <c r="F15" s="625">
        <f t="shared" si="0"/>
        <v>396</v>
      </c>
      <c r="G15" s="624">
        <v>26</v>
      </c>
      <c r="H15" s="624">
        <v>0</v>
      </c>
    </row>
    <row r="16" spans="1:8" ht="26.4" x14ac:dyDescent="0.25">
      <c r="A16" s="622" t="s">
        <v>4250</v>
      </c>
      <c r="B16" s="623" t="s">
        <v>42</v>
      </c>
      <c r="C16" s="624">
        <v>171</v>
      </c>
      <c r="D16" s="624">
        <v>1167</v>
      </c>
      <c r="E16" s="624">
        <v>0</v>
      </c>
      <c r="F16" s="625">
        <f t="shared" si="0"/>
        <v>1338</v>
      </c>
      <c r="G16" s="624">
        <v>98</v>
      </c>
      <c r="H16" s="624">
        <v>23</v>
      </c>
    </row>
    <row r="17" spans="1:8" s="32" customFormat="1" ht="23.25" customHeight="1" x14ac:dyDescent="0.3">
      <c r="A17" s="622" t="s">
        <v>4251</v>
      </c>
      <c r="B17" s="623" t="s">
        <v>4252</v>
      </c>
      <c r="C17" s="624">
        <v>7</v>
      </c>
      <c r="D17" s="624">
        <v>0</v>
      </c>
      <c r="E17" s="624">
        <v>0</v>
      </c>
      <c r="F17" s="625">
        <f t="shared" si="0"/>
        <v>7</v>
      </c>
      <c r="G17" s="624">
        <v>0</v>
      </c>
      <c r="H17" s="624">
        <v>0</v>
      </c>
    </row>
    <row r="18" spans="1:8" ht="26.4" x14ac:dyDescent="0.25">
      <c r="A18" s="622" t="s">
        <v>4253</v>
      </c>
      <c r="B18" s="623" t="s">
        <v>12</v>
      </c>
      <c r="C18" s="624">
        <v>38</v>
      </c>
      <c r="D18" s="624">
        <v>0</v>
      </c>
      <c r="E18" s="624">
        <v>0</v>
      </c>
      <c r="F18" s="625">
        <f t="shared" si="0"/>
        <v>38</v>
      </c>
      <c r="G18" s="624">
        <v>2</v>
      </c>
      <c r="H18" s="624">
        <v>0</v>
      </c>
    </row>
    <row r="19" spans="1:8" ht="26.4" x14ac:dyDescent="0.25">
      <c r="A19" s="622" t="s">
        <v>4254</v>
      </c>
      <c r="B19" s="623" t="s">
        <v>10</v>
      </c>
      <c r="C19" s="624">
        <v>19</v>
      </c>
      <c r="D19" s="624">
        <v>73</v>
      </c>
      <c r="E19" s="624">
        <v>0</v>
      </c>
      <c r="F19" s="625">
        <f t="shared" si="0"/>
        <v>92</v>
      </c>
      <c r="G19" s="624">
        <v>0</v>
      </c>
      <c r="H19" s="624">
        <v>161</v>
      </c>
    </row>
    <row r="20" spans="1:8" ht="26.4" x14ac:dyDescent="0.25">
      <c r="A20" s="622" t="s">
        <v>4255</v>
      </c>
      <c r="B20" s="623" t="s">
        <v>14</v>
      </c>
      <c r="C20" s="624">
        <v>6</v>
      </c>
      <c r="D20" s="624">
        <v>12</v>
      </c>
      <c r="E20" s="624">
        <v>0</v>
      </c>
      <c r="F20" s="625">
        <f t="shared" si="0"/>
        <v>18</v>
      </c>
      <c r="G20" s="624">
        <v>7</v>
      </c>
      <c r="H20" s="624">
        <v>0</v>
      </c>
    </row>
    <row r="21" spans="1:8" s="33" customFormat="1" x14ac:dyDescent="0.25">
      <c r="A21" s="630" t="s">
        <v>4256</v>
      </c>
      <c r="B21" s="631" t="s">
        <v>17</v>
      </c>
      <c r="C21" s="624">
        <v>6</v>
      </c>
      <c r="D21" s="624">
        <v>159</v>
      </c>
      <c r="E21" s="624">
        <v>44</v>
      </c>
      <c r="F21" s="625">
        <f t="shared" si="0"/>
        <v>209</v>
      </c>
      <c r="G21" s="624">
        <v>0</v>
      </c>
      <c r="H21" s="624">
        <v>0</v>
      </c>
    </row>
    <row r="22" spans="1:8" x14ac:dyDescent="0.25">
      <c r="A22" s="622" t="s">
        <v>4257</v>
      </c>
      <c r="B22" s="623" t="s">
        <v>15</v>
      </c>
      <c r="C22" s="624">
        <v>3</v>
      </c>
      <c r="D22" s="624">
        <v>0</v>
      </c>
      <c r="E22" s="624">
        <v>0</v>
      </c>
      <c r="F22" s="625">
        <f t="shared" si="0"/>
        <v>3</v>
      </c>
      <c r="G22" s="624">
        <v>180</v>
      </c>
      <c r="H22" s="624">
        <v>0</v>
      </c>
    </row>
    <row r="23" spans="1:8" x14ac:dyDescent="0.25">
      <c r="A23" s="622" t="s">
        <v>4258</v>
      </c>
      <c r="B23" s="623" t="s">
        <v>16</v>
      </c>
      <c r="C23" s="624">
        <v>3</v>
      </c>
      <c r="D23" s="624">
        <v>0</v>
      </c>
      <c r="E23" s="624">
        <v>0</v>
      </c>
      <c r="F23" s="625">
        <f t="shared" si="0"/>
        <v>3</v>
      </c>
      <c r="G23" s="624">
        <v>190</v>
      </c>
      <c r="H23" s="624">
        <v>0</v>
      </c>
    </row>
    <row r="24" spans="1:8" ht="39.6" x14ac:dyDescent="0.25">
      <c r="A24" s="622" t="s">
        <v>4259</v>
      </c>
      <c r="B24" s="623" t="s">
        <v>26</v>
      </c>
      <c r="C24" s="624">
        <v>82</v>
      </c>
      <c r="D24" s="624">
        <v>91</v>
      </c>
      <c r="E24" s="624">
        <v>0</v>
      </c>
      <c r="F24" s="625">
        <f t="shared" si="0"/>
        <v>173</v>
      </c>
      <c r="G24" s="624">
        <v>0</v>
      </c>
      <c r="H24" s="624">
        <v>0</v>
      </c>
    </row>
    <row r="25" spans="1:8" x14ac:dyDescent="0.25">
      <c r="A25" s="622" t="s">
        <v>4260</v>
      </c>
      <c r="B25" s="623" t="s">
        <v>24</v>
      </c>
      <c r="C25" s="624">
        <v>32</v>
      </c>
      <c r="D25" s="624">
        <v>352</v>
      </c>
      <c r="E25" s="624">
        <v>0</v>
      </c>
      <c r="F25" s="625">
        <f t="shared" si="0"/>
        <v>384</v>
      </c>
      <c r="G25" s="624">
        <v>129</v>
      </c>
      <c r="H25" s="624">
        <v>0</v>
      </c>
    </row>
    <row r="26" spans="1:8" ht="26.4" x14ac:dyDescent="0.25">
      <c r="A26" s="622" t="s">
        <v>4261</v>
      </c>
      <c r="B26" s="623" t="s">
        <v>19</v>
      </c>
      <c r="C26" s="624">
        <v>30</v>
      </c>
      <c r="D26" s="624">
        <v>168</v>
      </c>
      <c r="E26" s="624">
        <v>0</v>
      </c>
      <c r="F26" s="625">
        <f t="shared" si="0"/>
        <v>198</v>
      </c>
      <c r="G26" s="624">
        <v>7</v>
      </c>
      <c r="H26" s="624">
        <v>0</v>
      </c>
    </row>
    <row r="27" spans="1:8" ht="26.4" x14ac:dyDescent="0.25">
      <c r="A27" s="622" t="s">
        <v>4262</v>
      </c>
      <c r="B27" s="623" t="s">
        <v>28</v>
      </c>
      <c r="C27" s="624">
        <v>15</v>
      </c>
      <c r="D27" s="624">
        <v>0</v>
      </c>
      <c r="E27" s="624">
        <v>0</v>
      </c>
      <c r="F27" s="625">
        <f t="shared" si="0"/>
        <v>15</v>
      </c>
      <c r="G27" s="624">
        <v>4</v>
      </c>
      <c r="H27" s="624">
        <v>0</v>
      </c>
    </row>
    <row r="28" spans="1:8" ht="26.4" x14ac:dyDescent="0.25">
      <c r="A28" s="622" t="s">
        <v>4263</v>
      </c>
      <c r="B28" s="623" t="s">
        <v>4264</v>
      </c>
      <c r="C28" s="624">
        <v>24</v>
      </c>
      <c r="D28" s="624">
        <v>12</v>
      </c>
      <c r="E28" s="624">
        <v>0</v>
      </c>
      <c r="F28" s="625">
        <f t="shared" si="0"/>
        <v>36</v>
      </c>
      <c r="G28" s="624">
        <v>0</v>
      </c>
      <c r="H28" s="624">
        <v>0</v>
      </c>
    </row>
    <row r="29" spans="1:8" x14ac:dyDescent="0.25">
      <c r="A29" s="622" t="s">
        <v>4265</v>
      </c>
      <c r="B29" s="623" t="s">
        <v>20</v>
      </c>
      <c r="C29" s="624">
        <v>69</v>
      </c>
      <c r="D29" s="624">
        <v>306</v>
      </c>
      <c r="E29" s="624">
        <v>0</v>
      </c>
      <c r="F29" s="625">
        <f t="shared" si="0"/>
        <v>375</v>
      </c>
      <c r="G29" s="624">
        <v>0</v>
      </c>
      <c r="H29" s="624">
        <v>0</v>
      </c>
    </row>
    <row r="30" spans="1:8" ht="26.4" x14ac:dyDescent="0.25">
      <c r="A30" s="622" t="s">
        <v>4266</v>
      </c>
      <c r="B30" s="623" t="s">
        <v>4267</v>
      </c>
      <c r="C30" s="624">
        <v>28</v>
      </c>
      <c r="D30" s="624">
        <v>156</v>
      </c>
      <c r="E30" s="624">
        <v>0</v>
      </c>
      <c r="F30" s="625">
        <f t="shared" si="0"/>
        <v>184</v>
      </c>
      <c r="G30" s="624">
        <v>0</v>
      </c>
      <c r="H30" s="624">
        <v>0</v>
      </c>
    </row>
    <row r="31" spans="1:8" ht="26.4" x14ac:dyDescent="0.25">
      <c r="A31" s="622" t="s">
        <v>4268</v>
      </c>
      <c r="B31" s="623" t="s">
        <v>25</v>
      </c>
      <c r="C31" s="624">
        <v>12</v>
      </c>
      <c r="D31" s="624">
        <v>36</v>
      </c>
      <c r="E31" s="624">
        <v>0</v>
      </c>
      <c r="F31" s="625">
        <f t="shared" si="0"/>
        <v>48</v>
      </c>
      <c r="G31" s="624">
        <v>0</v>
      </c>
      <c r="H31" s="624">
        <v>0</v>
      </c>
    </row>
    <row r="32" spans="1:8" ht="26.4" x14ac:dyDescent="0.25">
      <c r="A32" s="622" t="s">
        <v>4269</v>
      </c>
      <c r="B32" s="623" t="s">
        <v>4270</v>
      </c>
      <c r="C32" s="624">
        <v>34</v>
      </c>
      <c r="D32" s="624">
        <v>279</v>
      </c>
      <c r="E32" s="624">
        <v>0</v>
      </c>
      <c r="F32" s="625">
        <f>SUM(C32:E32)</f>
        <v>313</v>
      </c>
      <c r="G32" s="624">
        <v>13</v>
      </c>
      <c r="H32" s="624">
        <v>0</v>
      </c>
    </row>
    <row r="33" spans="1:8" x14ac:dyDescent="0.25">
      <c r="A33" s="626" t="s">
        <v>4271</v>
      </c>
      <c r="B33" s="627" t="s">
        <v>29</v>
      </c>
      <c r="C33" s="628">
        <v>23</v>
      </c>
      <c r="D33" s="628">
        <v>37</v>
      </c>
      <c r="E33" s="628">
        <v>0</v>
      </c>
      <c r="F33" s="629">
        <f>SUM(C33:E33)</f>
        <v>60</v>
      </c>
      <c r="G33" s="624">
        <v>410</v>
      </c>
      <c r="H33" s="628">
        <v>0</v>
      </c>
    </row>
    <row r="34" spans="1:8" ht="26.4" x14ac:dyDescent="0.25">
      <c r="A34" s="626" t="s">
        <v>4272</v>
      </c>
      <c r="B34" s="627" t="s">
        <v>4273</v>
      </c>
      <c r="C34" s="628">
        <v>33</v>
      </c>
      <c r="D34" s="628">
        <v>387</v>
      </c>
      <c r="E34" s="628">
        <v>16</v>
      </c>
      <c r="F34" s="629">
        <f>SUM(C34:E34)</f>
        <v>436</v>
      </c>
      <c r="G34" s="628">
        <v>0</v>
      </c>
      <c r="H34" s="628">
        <v>0</v>
      </c>
    </row>
    <row r="35" spans="1:8" x14ac:dyDescent="0.25">
      <c r="A35" s="626" t="s">
        <v>4274</v>
      </c>
      <c r="B35" s="627" t="s">
        <v>23</v>
      </c>
      <c r="C35" s="628">
        <v>37</v>
      </c>
      <c r="D35" s="628">
        <v>231</v>
      </c>
      <c r="E35" s="628">
        <v>0</v>
      </c>
      <c r="F35" s="629">
        <f>SUM(C35:E35)</f>
        <v>268</v>
      </c>
      <c r="G35" s="628">
        <v>16</v>
      </c>
      <c r="H35" s="628">
        <v>30</v>
      </c>
    </row>
    <row r="36" spans="1:8" x14ac:dyDescent="0.25">
      <c r="A36" s="626" t="s">
        <v>4275</v>
      </c>
      <c r="B36" s="627" t="s">
        <v>34</v>
      </c>
      <c r="C36" s="628">
        <v>15</v>
      </c>
      <c r="D36" s="628">
        <v>29</v>
      </c>
      <c r="E36" s="628">
        <v>0</v>
      </c>
      <c r="F36" s="629">
        <f t="shared" ref="F36:F44" si="1">SUM(C36:E36)</f>
        <v>44</v>
      </c>
      <c r="G36" s="624">
        <v>33</v>
      </c>
      <c r="H36" s="628">
        <v>42</v>
      </c>
    </row>
    <row r="37" spans="1:8" x14ac:dyDescent="0.25">
      <c r="A37" s="626" t="s">
        <v>4276</v>
      </c>
      <c r="B37" s="627" t="s">
        <v>35</v>
      </c>
      <c r="C37" s="628">
        <v>219</v>
      </c>
      <c r="D37" s="628">
        <v>604</v>
      </c>
      <c r="E37" s="628">
        <v>106</v>
      </c>
      <c r="F37" s="629">
        <f t="shared" si="1"/>
        <v>929</v>
      </c>
      <c r="G37" s="628">
        <v>0</v>
      </c>
      <c r="H37" s="628">
        <v>0</v>
      </c>
    </row>
    <row r="38" spans="1:8" x14ac:dyDescent="0.25">
      <c r="A38" s="626" t="s">
        <v>4277</v>
      </c>
      <c r="B38" s="627" t="s">
        <v>36</v>
      </c>
      <c r="C38" s="628">
        <v>5</v>
      </c>
      <c r="D38" s="628">
        <v>2</v>
      </c>
      <c r="E38" s="628">
        <v>0</v>
      </c>
      <c r="F38" s="629">
        <f t="shared" si="1"/>
        <v>7</v>
      </c>
      <c r="G38" s="628">
        <v>0</v>
      </c>
      <c r="H38" s="628">
        <v>1</v>
      </c>
    </row>
    <row r="39" spans="1:8" x14ac:dyDescent="0.25">
      <c r="A39" s="626" t="s">
        <v>4278</v>
      </c>
      <c r="B39" s="627" t="s">
        <v>4279</v>
      </c>
      <c r="C39" s="628">
        <v>32</v>
      </c>
      <c r="D39" s="628">
        <v>35</v>
      </c>
      <c r="E39" s="628">
        <v>0</v>
      </c>
      <c r="F39" s="629">
        <f t="shared" si="1"/>
        <v>67</v>
      </c>
      <c r="G39" s="628">
        <v>0</v>
      </c>
      <c r="H39" s="628">
        <v>0</v>
      </c>
    </row>
    <row r="40" spans="1:8" s="33" customFormat="1" ht="26.4" x14ac:dyDescent="0.25">
      <c r="A40" s="632" t="s">
        <v>4280</v>
      </c>
      <c r="B40" s="633" t="s">
        <v>4281</v>
      </c>
      <c r="C40" s="628">
        <v>15</v>
      </c>
      <c r="D40" s="628">
        <v>6</v>
      </c>
      <c r="E40" s="628">
        <v>0</v>
      </c>
      <c r="F40" s="629">
        <f t="shared" si="1"/>
        <v>21</v>
      </c>
      <c r="G40" s="628">
        <v>0</v>
      </c>
      <c r="H40" s="628">
        <v>4</v>
      </c>
    </row>
    <row r="41" spans="1:8" x14ac:dyDescent="0.25">
      <c r="A41" s="626" t="s">
        <v>4282</v>
      </c>
      <c r="B41" s="627" t="s">
        <v>37</v>
      </c>
      <c r="C41" s="628">
        <v>42</v>
      </c>
      <c r="D41" s="628">
        <v>0</v>
      </c>
      <c r="E41" s="628">
        <v>0</v>
      </c>
      <c r="F41" s="629">
        <f t="shared" si="1"/>
        <v>42</v>
      </c>
      <c r="G41" s="628">
        <v>0</v>
      </c>
      <c r="H41" s="628">
        <v>0</v>
      </c>
    </row>
    <row r="42" spans="1:8" x14ac:dyDescent="0.25">
      <c r="A42" s="626" t="s">
        <v>4283</v>
      </c>
      <c r="B42" s="627" t="s">
        <v>4284</v>
      </c>
      <c r="C42" s="628">
        <v>40</v>
      </c>
      <c r="D42" s="628">
        <v>0</v>
      </c>
      <c r="E42" s="628">
        <v>0</v>
      </c>
      <c r="F42" s="629">
        <f t="shared" si="1"/>
        <v>40</v>
      </c>
      <c r="G42" s="628">
        <v>1</v>
      </c>
      <c r="H42" s="628">
        <v>18</v>
      </c>
    </row>
    <row r="43" spans="1:8" ht="26.4" x14ac:dyDescent="0.25">
      <c r="A43" s="626" t="s">
        <v>4285</v>
      </c>
      <c r="B43" s="627" t="s">
        <v>39</v>
      </c>
      <c r="C43" s="628">
        <v>13</v>
      </c>
      <c r="D43" s="628">
        <v>11</v>
      </c>
      <c r="E43" s="628">
        <v>0</v>
      </c>
      <c r="F43" s="629">
        <f t="shared" si="1"/>
        <v>24</v>
      </c>
      <c r="G43" s="628">
        <v>0</v>
      </c>
      <c r="H43" s="628">
        <v>5</v>
      </c>
    </row>
    <row r="44" spans="1:8" x14ac:dyDescent="0.25">
      <c r="A44" s="626" t="s">
        <v>4286</v>
      </c>
      <c r="B44" s="627" t="s">
        <v>41</v>
      </c>
      <c r="C44" s="628">
        <v>253</v>
      </c>
      <c r="D44" s="628">
        <v>6728</v>
      </c>
      <c r="E44" s="628">
        <v>0</v>
      </c>
      <c r="F44" s="629">
        <f t="shared" si="1"/>
        <v>6981</v>
      </c>
      <c r="G44" s="628">
        <v>1264</v>
      </c>
      <c r="H44" s="628">
        <v>0</v>
      </c>
    </row>
    <row r="45" spans="1:8" x14ac:dyDescent="0.25">
      <c r="A45" s="634"/>
      <c r="B45" s="635" t="s">
        <v>52</v>
      </c>
      <c r="C45" s="635">
        <f t="shared" ref="C45:H45" si="2">SUM(C8:C44)</f>
        <v>1491</v>
      </c>
      <c r="D45" s="635">
        <f t="shared" si="2"/>
        <v>11260</v>
      </c>
      <c r="E45" s="635">
        <f t="shared" si="2"/>
        <v>166</v>
      </c>
      <c r="F45" s="635">
        <f t="shared" si="2"/>
        <v>12917</v>
      </c>
      <c r="G45" s="635">
        <f t="shared" si="2"/>
        <v>2398</v>
      </c>
      <c r="H45" s="635">
        <f t="shared" si="2"/>
        <v>285</v>
      </c>
    </row>
  </sheetData>
  <mergeCells count="8">
    <mergeCell ref="A1:H1"/>
    <mergeCell ref="A2:H2"/>
    <mergeCell ref="A3:H3"/>
    <mergeCell ref="A4:H4"/>
    <mergeCell ref="A6:A7"/>
    <mergeCell ref="B6:B7"/>
    <mergeCell ref="C6:F6"/>
    <mergeCell ref="G6:H6"/>
  </mergeCells>
  <printOptions horizontalCentered="1"/>
  <pageMargins left="0.47250000000000003" right="0.47250000000000003" top="1.1025" bottom="0.47250000000000003" header="0.31500000000000006" footer="0.31500000000000006"/>
  <pageSetup scale="72" orientation="landscape" r:id="rId1"/>
  <headerFooter scaleWithDoc="0" alignWithMargins="0">
    <oddHeader>&amp;L&amp;G&amp;R&amp;G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FEAF7-DBCB-43F1-918C-3261A8E526D6}">
  <dimension ref="A1:E35"/>
  <sheetViews>
    <sheetView showGridLines="0" zoomScaleNormal="100" workbookViewId="0">
      <selection activeCell="C14" sqref="C14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20.6640625" style="34" customWidth="1"/>
    <col min="7" max="7" width="12.44140625" style="34" bestFit="1" customWidth="1"/>
    <col min="8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4287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4297</v>
      </c>
      <c r="B12" s="42" t="s">
        <v>4298</v>
      </c>
      <c r="C12" s="43">
        <v>1</v>
      </c>
      <c r="D12" s="44">
        <v>49668.17</v>
      </c>
      <c r="E12" s="44">
        <v>49668.17</v>
      </c>
    </row>
    <row r="13" spans="1:5" x14ac:dyDescent="0.25">
      <c r="A13" s="34"/>
      <c r="B13" s="45" t="s">
        <v>4299</v>
      </c>
      <c r="C13" s="46">
        <f>C12</f>
        <v>1</v>
      </c>
      <c r="D13" s="47"/>
      <c r="E13" s="47"/>
    </row>
    <row r="14" spans="1:5" x14ac:dyDescent="0.25">
      <c r="A14" s="34"/>
      <c r="B14" s="48"/>
      <c r="C14" s="49"/>
      <c r="D14" s="47"/>
      <c r="E14" s="47"/>
    </row>
    <row r="15" spans="1:5" x14ac:dyDescent="0.25">
      <c r="A15" s="50"/>
      <c r="B15" s="51"/>
      <c r="C15" s="52"/>
      <c r="D15" s="53"/>
      <c r="E15" s="53"/>
    </row>
    <row r="16" spans="1:5" x14ac:dyDescent="0.25">
      <c r="A16" s="661" t="s">
        <v>4233</v>
      </c>
      <c r="B16" s="661" t="s">
        <v>4233</v>
      </c>
      <c r="C16" s="52"/>
      <c r="D16" s="53"/>
      <c r="E16" s="53"/>
    </row>
    <row r="17" spans="1:5" x14ac:dyDescent="0.25">
      <c r="A17" s="42" t="s">
        <v>4300</v>
      </c>
      <c r="B17" s="42" t="s">
        <v>4301</v>
      </c>
      <c r="C17" s="43">
        <v>1</v>
      </c>
      <c r="D17" s="44">
        <v>12088.91</v>
      </c>
      <c r="E17" s="44">
        <v>12088.91</v>
      </c>
    </row>
    <row r="18" spans="1:5" x14ac:dyDescent="0.25">
      <c r="A18" s="34"/>
      <c r="B18" s="45" t="s">
        <v>4302</v>
      </c>
      <c r="C18" s="46">
        <f>SUM(C17)</f>
        <v>1</v>
      </c>
      <c r="D18" s="47"/>
      <c r="E18" s="47"/>
    </row>
    <row r="19" spans="1:5" x14ac:dyDescent="0.25">
      <c r="A19" s="34"/>
      <c r="B19" s="48"/>
      <c r="C19" s="49"/>
      <c r="D19" s="47"/>
      <c r="E19" s="47"/>
    </row>
    <row r="20" spans="1:5" x14ac:dyDescent="0.25">
      <c r="A20" s="54"/>
      <c r="B20" s="34"/>
      <c r="C20" s="34"/>
      <c r="D20" s="47"/>
      <c r="E20" s="47"/>
    </row>
    <row r="21" spans="1:5" x14ac:dyDescent="0.25">
      <c r="A21" s="661" t="s">
        <v>4234</v>
      </c>
      <c r="B21" s="661" t="s">
        <v>4233</v>
      </c>
      <c r="C21" s="34"/>
      <c r="D21" s="53"/>
      <c r="E21" s="53"/>
    </row>
    <row r="22" spans="1:5" x14ac:dyDescent="0.25">
      <c r="A22" s="55" t="s">
        <v>4303</v>
      </c>
      <c r="B22" s="55" t="s">
        <v>4303</v>
      </c>
      <c r="C22" s="56">
        <v>0</v>
      </c>
      <c r="D22" s="44">
        <v>0</v>
      </c>
      <c r="E22" s="44">
        <v>0</v>
      </c>
    </row>
    <row r="23" spans="1:5" x14ac:dyDescent="0.25">
      <c r="A23" s="34"/>
      <c r="B23" s="45" t="s">
        <v>4304</v>
      </c>
      <c r="C23" s="57">
        <f>SUM(C22)</f>
        <v>0</v>
      </c>
      <c r="D23" s="47"/>
      <c r="E23" s="47"/>
    </row>
    <row r="24" spans="1:5" x14ac:dyDescent="0.25">
      <c r="A24" s="34"/>
      <c r="B24" s="48"/>
      <c r="C24" s="49"/>
      <c r="D24" s="47"/>
      <c r="E24" s="47"/>
    </row>
    <row r="25" spans="1:5" x14ac:dyDescent="0.25">
      <c r="A25" s="34"/>
      <c r="B25" s="58" t="s">
        <v>4235</v>
      </c>
      <c r="C25" s="59">
        <f>SUM(C18,C13,C23)</f>
        <v>2</v>
      </c>
      <c r="D25" s="47"/>
      <c r="E25" s="47"/>
    </row>
    <row r="26" spans="1:5" x14ac:dyDescent="0.25">
      <c r="A26" s="34"/>
      <c r="B26" s="48"/>
      <c r="C26" s="49"/>
      <c r="D26" s="47"/>
      <c r="E26" s="47"/>
    </row>
    <row r="27" spans="1:5" x14ac:dyDescent="0.25">
      <c r="A27" s="50"/>
      <c r="B27" s="51"/>
      <c r="C27" s="52"/>
      <c r="D27" s="53"/>
      <c r="E27" s="53"/>
    </row>
    <row r="28" spans="1:5" x14ac:dyDescent="0.25">
      <c r="A28" s="662" t="s">
        <v>4231</v>
      </c>
      <c r="B28" s="662"/>
      <c r="C28" s="52"/>
      <c r="D28" s="53"/>
      <c r="E28" s="53"/>
    </row>
    <row r="29" spans="1:5" x14ac:dyDescent="0.25">
      <c r="A29" s="661" t="s">
        <v>4305</v>
      </c>
      <c r="B29" s="661"/>
      <c r="C29" s="52"/>
      <c r="D29" s="53"/>
      <c r="E29" s="53"/>
    </row>
    <row r="30" spans="1:5" x14ac:dyDescent="0.25">
      <c r="A30" s="55" t="s">
        <v>4303</v>
      </c>
      <c r="B30" s="60" t="s">
        <v>4303</v>
      </c>
      <c r="C30" s="56">
        <v>0</v>
      </c>
      <c r="D30" s="44">
        <v>0</v>
      </c>
      <c r="E30" s="44">
        <v>0</v>
      </c>
    </row>
    <row r="31" spans="1:5" x14ac:dyDescent="0.25">
      <c r="A31" s="34"/>
      <c r="B31" s="45" t="s">
        <v>4306</v>
      </c>
      <c r="C31" s="57">
        <f>SUM(C30)</f>
        <v>0</v>
      </c>
      <c r="D31" s="47"/>
      <c r="E31" s="47"/>
    </row>
    <row r="32" spans="1:5" x14ac:dyDescent="0.25">
      <c r="A32" s="50"/>
      <c r="B32" s="51"/>
      <c r="C32" s="52"/>
      <c r="D32" s="53"/>
      <c r="E32" s="53"/>
    </row>
    <row r="33" spans="1:5" ht="12.75" customHeight="1" x14ac:dyDescent="0.25">
      <c r="A33" s="652" t="s">
        <v>4237</v>
      </c>
      <c r="B33" s="653"/>
      <c r="C33" s="52"/>
      <c r="D33" s="53"/>
      <c r="E33" s="53"/>
    </row>
    <row r="34" spans="1:5" x14ac:dyDescent="0.25">
      <c r="A34" s="55" t="s">
        <v>4303</v>
      </c>
      <c r="B34" s="55" t="s">
        <v>4303</v>
      </c>
      <c r="C34" s="56">
        <v>0</v>
      </c>
      <c r="D34" s="44">
        <v>0</v>
      </c>
      <c r="E34" s="44">
        <v>0</v>
      </c>
    </row>
    <row r="35" spans="1:5" ht="12" customHeight="1" x14ac:dyDescent="0.25">
      <c r="A35" s="34"/>
      <c r="B35" s="45" t="s">
        <v>4307</v>
      </c>
      <c r="C35" s="46">
        <f>SUM(C34)</f>
        <v>0</v>
      </c>
      <c r="D35" s="47"/>
      <c r="E35" s="47"/>
    </row>
  </sheetData>
  <mergeCells count="15">
    <mergeCell ref="A33:B3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6:B16"/>
    <mergeCell ref="A21:B21"/>
    <mergeCell ref="A28:B28"/>
    <mergeCell ref="A29:B2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A5B98-0DFD-41B8-B0AE-1AC54BBF0F91}">
  <dimension ref="A2:L18"/>
  <sheetViews>
    <sheetView showGridLines="0" zoomScaleNormal="100" workbookViewId="0">
      <selection activeCell="C11" sqref="C11:K12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1.44140625" style="63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4308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4297</v>
      </c>
      <c r="B11" s="42" t="s">
        <v>4298</v>
      </c>
      <c r="C11" s="44">
        <v>49668.17</v>
      </c>
      <c r="D11" s="72">
        <v>0</v>
      </c>
      <c r="E11" s="72">
        <v>0</v>
      </c>
      <c r="F11" s="72">
        <v>49668.17</v>
      </c>
      <c r="G11" s="72">
        <v>5794.6198333333332</v>
      </c>
      <c r="H11" s="72">
        <v>0</v>
      </c>
      <c r="I11" s="72">
        <v>24834.084999999999</v>
      </c>
      <c r="J11" s="72">
        <v>0</v>
      </c>
      <c r="K11" s="72">
        <v>30628.704833333333</v>
      </c>
    </row>
    <row r="12" spans="1:11" s="63" customFormat="1" x14ac:dyDescent="0.25">
      <c r="A12" s="42" t="s">
        <v>4300</v>
      </c>
      <c r="B12" s="42" t="s">
        <v>4323</v>
      </c>
      <c r="C12" s="44">
        <v>12088.91</v>
      </c>
      <c r="D12" s="72">
        <v>0</v>
      </c>
      <c r="E12" s="72">
        <v>0</v>
      </c>
      <c r="F12" s="72">
        <v>12088.91</v>
      </c>
      <c r="G12" s="72">
        <v>2216.3001666666664</v>
      </c>
      <c r="H12" s="72">
        <v>0</v>
      </c>
      <c r="I12" s="72">
        <v>6044.4549999999999</v>
      </c>
      <c r="J12" s="72">
        <v>0</v>
      </c>
      <c r="K12" s="72">
        <v>8260.7551666666659</v>
      </c>
    </row>
    <row r="13" spans="1:11" s="63" customFormat="1" x14ac:dyDescent="0.25">
      <c r="A13" s="73"/>
      <c r="B13" s="73"/>
      <c r="C13" s="74"/>
      <c r="D13" s="74"/>
      <c r="E13" s="74"/>
      <c r="F13" s="74"/>
      <c r="G13" s="74"/>
      <c r="H13" s="74"/>
      <c r="I13" s="74"/>
      <c r="J13" s="74"/>
      <c r="K13" s="75"/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671" t="s">
        <v>4324</v>
      </c>
      <c r="B15" s="671"/>
      <c r="C15" s="671"/>
      <c r="D15" s="76" t="s">
        <v>517</v>
      </c>
      <c r="E15" s="76" t="s">
        <v>517</v>
      </c>
      <c r="F15" s="76"/>
      <c r="G15" s="76" t="s">
        <v>517</v>
      </c>
      <c r="H15" s="76" t="s">
        <v>517</v>
      </c>
      <c r="I15" s="76" t="s">
        <v>517</v>
      </c>
      <c r="J15" s="76" t="s">
        <v>517</v>
      </c>
      <c r="K15" s="76" t="s">
        <v>517</v>
      </c>
    </row>
    <row r="16" spans="1:11" s="63" customFormat="1" ht="12.75" customHeight="1" x14ac:dyDescent="0.25">
      <c r="A16" s="663" t="s">
        <v>4311</v>
      </c>
      <c r="B16" s="665" t="s">
        <v>4292</v>
      </c>
      <c r="C16" s="666" t="s">
        <v>4312</v>
      </c>
      <c r="D16" s="666" t="s">
        <v>4312</v>
      </c>
      <c r="E16" s="666" t="s">
        <v>4312</v>
      </c>
      <c r="F16" s="666" t="s">
        <v>4312</v>
      </c>
      <c r="G16" s="666" t="s">
        <v>4313</v>
      </c>
      <c r="H16" s="666" t="s">
        <v>4313</v>
      </c>
      <c r="I16" s="666" t="s">
        <v>4313</v>
      </c>
      <c r="J16" s="666" t="s">
        <v>4313</v>
      </c>
      <c r="K16" s="667" t="s">
        <v>4313</v>
      </c>
    </row>
    <row r="17" spans="1:11" s="63" customFormat="1" ht="26.4" x14ac:dyDescent="0.25">
      <c r="A17" s="664" t="s">
        <v>4311</v>
      </c>
      <c r="B17" s="666" t="s">
        <v>4314</v>
      </c>
      <c r="C17" s="70" t="s">
        <v>4315</v>
      </c>
      <c r="D17" s="70" t="s">
        <v>4316</v>
      </c>
      <c r="E17" s="70" t="s">
        <v>4317</v>
      </c>
      <c r="F17" s="70" t="s">
        <v>4318</v>
      </c>
      <c r="G17" s="35" t="s">
        <v>4319</v>
      </c>
      <c r="H17" s="35" t="s">
        <v>4320</v>
      </c>
      <c r="I17" s="70" t="s">
        <v>4321</v>
      </c>
      <c r="J17" s="70" t="s">
        <v>4322</v>
      </c>
      <c r="K17" s="71" t="s">
        <v>4318</v>
      </c>
    </row>
    <row r="18" spans="1:11" s="63" customFormat="1" x14ac:dyDescent="0.25">
      <c r="A18" s="72" t="s">
        <v>4303</v>
      </c>
      <c r="B18" s="72" t="s">
        <v>4303</v>
      </c>
      <c r="C18" s="72">
        <v>0</v>
      </c>
      <c r="D18" s="72">
        <v>0</v>
      </c>
      <c r="E18" s="72">
        <v>0</v>
      </c>
      <c r="F18" s="77">
        <f>+C18+E18+D18</f>
        <v>0</v>
      </c>
      <c r="G18" s="77">
        <f>+(C18/30)*10</f>
        <v>0</v>
      </c>
      <c r="H18" s="77">
        <f>+(C18/30)*5</f>
        <v>0</v>
      </c>
      <c r="I18" s="77">
        <f>+(C18/30)*40</f>
        <v>0</v>
      </c>
      <c r="J18" s="77">
        <v>0</v>
      </c>
      <c r="K18" s="77">
        <f>+G18+H18+I18+J18</f>
        <v>0</v>
      </c>
    </row>
  </sheetData>
  <mergeCells count="15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5:C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82C25-D99D-404E-A4E8-3AE7EF204B98}">
  <dimension ref="A1:E39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3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4325</v>
      </c>
      <c r="B12" s="42" t="s">
        <v>4326</v>
      </c>
      <c r="C12" s="43">
        <v>1</v>
      </c>
      <c r="D12" s="78">
        <v>85987</v>
      </c>
      <c r="E12" s="78">
        <v>85987</v>
      </c>
    </row>
    <row r="13" spans="1:5" x14ac:dyDescent="0.25">
      <c r="A13" s="42" t="s">
        <v>4327</v>
      </c>
      <c r="B13" s="42" t="s">
        <v>4328</v>
      </c>
      <c r="C13" s="43">
        <v>2</v>
      </c>
      <c r="D13" s="78">
        <v>53442</v>
      </c>
      <c r="E13" s="78">
        <v>53442</v>
      </c>
    </row>
    <row r="14" spans="1:5" x14ac:dyDescent="0.25">
      <c r="A14" s="42" t="s">
        <v>4329</v>
      </c>
      <c r="B14" s="42" t="s">
        <v>4328</v>
      </c>
      <c r="C14" s="43">
        <v>3</v>
      </c>
      <c r="D14" s="78">
        <v>42742</v>
      </c>
      <c r="E14" s="78">
        <v>42742</v>
      </c>
    </row>
    <row r="15" spans="1:5" x14ac:dyDescent="0.25">
      <c r="A15" s="42" t="s">
        <v>4330</v>
      </c>
      <c r="B15" s="42" t="s">
        <v>4331</v>
      </c>
      <c r="C15" s="43">
        <v>4</v>
      </c>
      <c r="D15" s="78">
        <v>30653</v>
      </c>
      <c r="E15" s="78">
        <v>30653</v>
      </c>
    </row>
    <row r="16" spans="1:5" x14ac:dyDescent="0.25">
      <c r="A16" s="42" t="s">
        <v>4332</v>
      </c>
      <c r="B16" s="42" t="s">
        <v>4333</v>
      </c>
      <c r="C16" s="43">
        <v>4</v>
      </c>
      <c r="D16" s="78">
        <v>15966</v>
      </c>
      <c r="E16" s="78">
        <v>15966</v>
      </c>
    </row>
    <row r="17" spans="1:5" x14ac:dyDescent="0.25">
      <c r="A17" s="34"/>
      <c r="B17" s="45" t="s">
        <v>4299</v>
      </c>
      <c r="C17" s="57">
        <f>SUM(C12:C16)</f>
        <v>14</v>
      </c>
      <c r="D17" s="47"/>
      <c r="E17" s="47"/>
    </row>
    <row r="18" spans="1:5" x14ac:dyDescent="0.25">
      <c r="A18" s="34"/>
      <c r="B18" s="48"/>
      <c r="C18" s="49"/>
      <c r="D18" s="47"/>
      <c r="E18" s="47"/>
    </row>
    <row r="19" spans="1:5" x14ac:dyDescent="0.25">
      <c r="A19" s="50"/>
      <c r="B19" s="51"/>
      <c r="C19" s="52"/>
      <c r="D19" s="53"/>
      <c r="E19" s="53"/>
    </row>
    <row r="20" spans="1:5" x14ac:dyDescent="0.25">
      <c r="A20" s="661" t="s">
        <v>4233</v>
      </c>
      <c r="B20" s="661" t="s">
        <v>4233</v>
      </c>
      <c r="C20" s="52"/>
      <c r="D20" s="53"/>
      <c r="E20" s="53"/>
    </row>
    <row r="21" spans="1:5" x14ac:dyDescent="0.25">
      <c r="A21" s="79" t="s">
        <v>4303</v>
      </c>
      <c r="B21" s="79" t="s">
        <v>4303</v>
      </c>
      <c r="C21" s="43">
        <v>0</v>
      </c>
      <c r="D21" s="44">
        <v>0</v>
      </c>
      <c r="E21" s="44">
        <v>0</v>
      </c>
    </row>
    <row r="22" spans="1:5" x14ac:dyDescent="0.25">
      <c r="A22" s="34"/>
      <c r="B22" s="45" t="s">
        <v>4302</v>
      </c>
      <c r="C22" s="57">
        <f>SUM(C21)</f>
        <v>0</v>
      </c>
      <c r="D22" s="47"/>
      <c r="E22" s="47"/>
    </row>
    <row r="23" spans="1:5" x14ac:dyDescent="0.25">
      <c r="A23" s="34"/>
      <c r="B23" s="48"/>
      <c r="C23" s="49"/>
      <c r="D23" s="47"/>
      <c r="E23" s="47"/>
    </row>
    <row r="24" spans="1:5" x14ac:dyDescent="0.25">
      <c r="A24" s="54"/>
      <c r="B24" s="34"/>
      <c r="C24" s="34"/>
      <c r="D24" s="47"/>
      <c r="E24" s="47"/>
    </row>
    <row r="25" spans="1:5" x14ac:dyDescent="0.25">
      <c r="A25" s="661" t="s">
        <v>4234</v>
      </c>
      <c r="B25" s="661" t="s">
        <v>4233</v>
      </c>
      <c r="C25" s="34"/>
      <c r="D25" s="53"/>
      <c r="E25" s="53"/>
    </row>
    <row r="26" spans="1:5" x14ac:dyDescent="0.25">
      <c r="A26" s="55" t="s">
        <v>4303</v>
      </c>
      <c r="B26" s="55" t="s">
        <v>4303</v>
      </c>
      <c r="C26" s="56">
        <v>0</v>
      </c>
      <c r="D26" s="44">
        <v>0</v>
      </c>
      <c r="E26" s="44">
        <v>0</v>
      </c>
    </row>
    <row r="27" spans="1:5" x14ac:dyDescent="0.25">
      <c r="A27" s="34"/>
      <c r="B27" s="45" t="s">
        <v>4304</v>
      </c>
      <c r="C27" s="57">
        <f>SUM(C26)</f>
        <v>0</v>
      </c>
      <c r="D27" s="47"/>
      <c r="E27" s="47"/>
    </row>
    <row r="28" spans="1:5" x14ac:dyDescent="0.25">
      <c r="A28" s="34"/>
      <c r="B28" s="48"/>
      <c r="C28" s="49"/>
      <c r="D28" s="47"/>
      <c r="E28" s="47"/>
    </row>
    <row r="29" spans="1:5" x14ac:dyDescent="0.25">
      <c r="A29" s="34"/>
      <c r="B29" s="58" t="s">
        <v>4235</v>
      </c>
      <c r="C29" s="59">
        <f>SUM(C22,C17,C27)</f>
        <v>14</v>
      </c>
      <c r="D29" s="47"/>
      <c r="E29" s="47"/>
    </row>
    <row r="30" spans="1:5" x14ac:dyDescent="0.25">
      <c r="A30" s="34"/>
      <c r="B30" s="48"/>
      <c r="C30" s="49"/>
      <c r="D30" s="47"/>
      <c r="E30" s="47"/>
    </row>
    <row r="31" spans="1:5" x14ac:dyDescent="0.25">
      <c r="A31" s="50"/>
      <c r="B31" s="51"/>
      <c r="C31" s="52"/>
      <c r="D31" s="53"/>
      <c r="E31" s="53"/>
    </row>
    <row r="32" spans="1:5" x14ac:dyDescent="0.25">
      <c r="A32" s="662" t="s">
        <v>4231</v>
      </c>
      <c r="B32" s="662"/>
      <c r="C32" s="52"/>
      <c r="D32" s="53"/>
      <c r="E32" s="53"/>
    </row>
    <row r="33" spans="1:5" x14ac:dyDescent="0.25">
      <c r="A33" s="661" t="s">
        <v>4305</v>
      </c>
      <c r="B33" s="661"/>
      <c r="C33" s="52"/>
      <c r="D33" s="53"/>
      <c r="E33" s="53"/>
    </row>
    <row r="34" spans="1:5" x14ac:dyDescent="0.25">
      <c r="A34" s="55" t="s">
        <v>4303</v>
      </c>
      <c r="B34" s="60" t="s">
        <v>4303</v>
      </c>
      <c r="C34" s="56">
        <v>0</v>
      </c>
      <c r="D34" s="44">
        <v>0</v>
      </c>
      <c r="E34" s="44">
        <v>0</v>
      </c>
    </row>
    <row r="35" spans="1:5" x14ac:dyDescent="0.25">
      <c r="A35" s="34"/>
      <c r="B35" s="45" t="s">
        <v>4306</v>
      </c>
      <c r="C35" s="57">
        <f>SUM(C34)</f>
        <v>0</v>
      </c>
      <c r="D35" s="47"/>
      <c r="E35" s="47"/>
    </row>
    <row r="36" spans="1:5" x14ac:dyDescent="0.25">
      <c r="A36" s="50"/>
      <c r="B36" s="51"/>
      <c r="C36" s="52"/>
      <c r="D36" s="53"/>
      <c r="E36" s="53"/>
    </row>
    <row r="37" spans="1:5" ht="12.75" customHeight="1" x14ac:dyDescent="0.25">
      <c r="A37" s="652" t="s">
        <v>4237</v>
      </c>
      <c r="B37" s="653"/>
      <c r="C37" s="52"/>
      <c r="D37" s="53"/>
      <c r="E37" s="53"/>
    </row>
    <row r="38" spans="1:5" x14ac:dyDescent="0.25">
      <c r="A38" s="55" t="s">
        <v>4303</v>
      </c>
      <c r="B38" s="55" t="s">
        <v>4303</v>
      </c>
      <c r="C38" s="56">
        <v>0</v>
      </c>
      <c r="D38" s="44">
        <v>0</v>
      </c>
      <c r="E38" s="44">
        <v>0</v>
      </c>
    </row>
    <row r="39" spans="1:5" ht="12" customHeight="1" x14ac:dyDescent="0.25">
      <c r="A39" s="34"/>
      <c r="B39" s="45" t="s">
        <v>4307</v>
      </c>
      <c r="C39" s="46">
        <f>SUM(C38)</f>
        <v>0</v>
      </c>
      <c r="D39" s="47"/>
      <c r="E39" s="47"/>
    </row>
  </sheetData>
  <mergeCells count="15">
    <mergeCell ref="A37:B37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0:B20"/>
    <mergeCell ref="A25:B25"/>
    <mergeCell ref="A32:B32"/>
    <mergeCell ref="A33:B33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6EA2-8B56-4347-860A-6A24816BB1FB}">
  <dimension ref="A2:K20"/>
  <sheetViews>
    <sheetView showGridLines="0" zoomScaleNormal="100" workbookViewId="0">
      <selection activeCell="C20" sqref="C20:K20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664062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3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4325</v>
      </c>
      <c r="B11" s="42" t="s">
        <v>4334</v>
      </c>
      <c r="C11" s="78">
        <v>85987</v>
      </c>
      <c r="D11" s="72">
        <v>0</v>
      </c>
      <c r="E11" s="72">
        <v>0</v>
      </c>
      <c r="F11" s="77">
        <v>85987</v>
      </c>
      <c r="G11" s="77">
        <v>28662.333333333332</v>
      </c>
      <c r="H11" s="77">
        <v>14331.166666666666</v>
      </c>
      <c r="I11" s="77">
        <v>114649.33333333333</v>
      </c>
      <c r="J11" s="77">
        <v>0</v>
      </c>
      <c r="K11" s="77">
        <v>157642.83333333331</v>
      </c>
    </row>
    <row r="12" spans="1:11" s="63" customFormat="1" x14ac:dyDescent="0.25">
      <c r="A12" s="42" t="s">
        <v>4327</v>
      </c>
      <c r="B12" s="42" t="s">
        <v>4328</v>
      </c>
      <c r="C12" s="78">
        <v>53442</v>
      </c>
      <c r="D12" s="72">
        <v>0</v>
      </c>
      <c r="E12" s="72">
        <v>0</v>
      </c>
      <c r="F12" s="77">
        <v>53442</v>
      </c>
      <c r="G12" s="77">
        <v>17814</v>
      </c>
      <c r="H12" s="77">
        <v>8907</v>
      </c>
      <c r="I12" s="77">
        <v>71256</v>
      </c>
      <c r="J12" s="77">
        <v>0</v>
      </c>
      <c r="K12" s="77">
        <v>97977</v>
      </c>
    </row>
    <row r="13" spans="1:11" s="63" customFormat="1" x14ac:dyDescent="0.25">
      <c r="A13" s="42" t="s">
        <v>4329</v>
      </c>
      <c r="B13" s="42" t="s">
        <v>4328</v>
      </c>
      <c r="C13" s="78">
        <v>42742</v>
      </c>
      <c r="D13" s="72">
        <v>0</v>
      </c>
      <c r="E13" s="72">
        <v>0</v>
      </c>
      <c r="F13" s="77">
        <v>42742</v>
      </c>
      <c r="G13" s="77">
        <v>14247.333333333334</v>
      </c>
      <c r="H13" s="77">
        <v>7123.666666666667</v>
      </c>
      <c r="I13" s="77">
        <v>56989.333333333336</v>
      </c>
      <c r="J13" s="77">
        <v>0</v>
      </c>
      <c r="K13" s="77">
        <v>78360.333333333343</v>
      </c>
    </row>
    <row r="14" spans="1:11" s="63" customFormat="1" x14ac:dyDescent="0.25">
      <c r="A14" s="42" t="s">
        <v>4330</v>
      </c>
      <c r="B14" s="42" t="s">
        <v>4331</v>
      </c>
      <c r="C14" s="78">
        <v>30653</v>
      </c>
      <c r="D14" s="72">
        <v>0</v>
      </c>
      <c r="E14" s="72">
        <v>0</v>
      </c>
      <c r="F14" s="77">
        <v>30653</v>
      </c>
      <c r="G14" s="77">
        <v>10217.666666666666</v>
      </c>
      <c r="H14" s="77">
        <v>5108.833333333333</v>
      </c>
      <c r="I14" s="77">
        <v>40870.666666666664</v>
      </c>
      <c r="J14" s="77">
        <v>0</v>
      </c>
      <c r="K14" s="77">
        <v>56197.166666666664</v>
      </c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1" s="63" customFormat="1" x14ac:dyDescent="0.25">
      <c r="A17" s="671" t="s">
        <v>4324</v>
      </c>
      <c r="B17" s="671"/>
      <c r="C17" s="671"/>
      <c r="D17" s="76" t="s">
        <v>517</v>
      </c>
      <c r="E17" s="76" t="s">
        <v>517</v>
      </c>
      <c r="F17" s="76" t="s">
        <v>517</v>
      </c>
      <c r="G17" s="76" t="s">
        <v>517</v>
      </c>
      <c r="H17" s="76" t="s">
        <v>517</v>
      </c>
      <c r="I17" s="76" t="s">
        <v>517</v>
      </c>
      <c r="J17" s="76" t="s">
        <v>517</v>
      </c>
      <c r="K17" s="76" t="s">
        <v>517</v>
      </c>
    </row>
    <row r="18" spans="1:11" s="63" customFormat="1" ht="12.75" customHeight="1" x14ac:dyDescent="0.25">
      <c r="A18" s="663" t="s">
        <v>4311</v>
      </c>
      <c r="B18" s="665" t="s">
        <v>4292</v>
      </c>
      <c r="C18" s="666" t="s">
        <v>4312</v>
      </c>
      <c r="D18" s="666" t="s">
        <v>4312</v>
      </c>
      <c r="E18" s="666" t="s">
        <v>4312</v>
      </c>
      <c r="F18" s="666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</row>
    <row r="19" spans="1:11" s="63" customFormat="1" ht="26.4" x14ac:dyDescent="0.25">
      <c r="A19" s="664" t="s">
        <v>4311</v>
      </c>
      <c r="B19" s="666" t="s">
        <v>4314</v>
      </c>
      <c r="C19" s="70" t="s">
        <v>4315</v>
      </c>
      <c r="D19" s="70" t="s">
        <v>4316</v>
      </c>
      <c r="E19" s="70" t="s">
        <v>4317</v>
      </c>
      <c r="F19" s="70" t="s">
        <v>4318</v>
      </c>
      <c r="G19" s="35" t="s">
        <v>4319</v>
      </c>
      <c r="H19" s="35" t="s">
        <v>4320</v>
      </c>
      <c r="I19" s="70" t="s">
        <v>4321</v>
      </c>
      <c r="J19" s="70" t="s">
        <v>4322</v>
      </c>
      <c r="K19" s="71" t="s">
        <v>4318</v>
      </c>
    </row>
    <row r="20" spans="1:11" s="63" customFormat="1" x14ac:dyDescent="0.25">
      <c r="A20" s="42" t="s">
        <v>4332</v>
      </c>
      <c r="B20" s="42" t="s">
        <v>4333</v>
      </c>
      <c r="C20" s="78">
        <v>15966</v>
      </c>
      <c r="D20" s="72">
        <v>1100</v>
      </c>
      <c r="E20" s="72">
        <v>0</v>
      </c>
      <c r="F20" s="77">
        <v>17066</v>
      </c>
      <c r="G20" s="77">
        <v>5322</v>
      </c>
      <c r="H20" s="77">
        <v>2661</v>
      </c>
      <c r="I20" s="77">
        <v>21288</v>
      </c>
      <c r="J20" s="77">
        <v>0</v>
      </c>
      <c r="K20" s="77">
        <v>29271</v>
      </c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A370-1C6E-439A-A02E-7DD4DE4639B6}">
  <dimension ref="A1:E41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4335</v>
      </c>
      <c r="B12" s="80" t="s">
        <v>4334</v>
      </c>
      <c r="C12" s="81">
        <v>1</v>
      </c>
      <c r="D12" s="78">
        <v>89760</v>
      </c>
      <c r="E12" s="78">
        <v>89760</v>
      </c>
    </row>
    <row r="13" spans="1:5" x14ac:dyDescent="0.25">
      <c r="A13" s="42" t="s">
        <v>4336</v>
      </c>
      <c r="B13" s="82" t="s">
        <v>4337</v>
      </c>
      <c r="C13" s="81">
        <v>1</v>
      </c>
      <c r="D13" s="78">
        <v>63846</v>
      </c>
      <c r="E13" s="78">
        <v>63846</v>
      </c>
    </row>
    <row r="14" spans="1:5" x14ac:dyDescent="0.25">
      <c r="A14" s="42" t="s">
        <v>4338</v>
      </c>
      <c r="B14" s="82" t="s">
        <v>4328</v>
      </c>
      <c r="C14" s="81">
        <v>6</v>
      </c>
      <c r="D14" s="78">
        <v>53442</v>
      </c>
      <c r="E14" s="78">
        <v>53442</v>
      </c>
    </row>
    <row r="15" spans="1:5" x14ac:dyDescent="0.25">
      <c r="A15" s="42" t="s">
        <v>4339</v>
      </c>
      <c r="B15" s="82" t="s">
        <v>4331</v>
      </c>
      <c r="C15" s="81">
        <v>8</v>
      </c>
      <c r="D15" s="78">
        <v>35569</v>
      </c>
      <c r="E15" s="78">
        <v>35569</v>
      </c>
    </row>
    <row r="16" spans="1:5" x14ac:dyDescent="0.25">
      <c r="A16" s="42" t="s">
        <v>4340</v>
      </c>
      <c r="B16" s="82" t="s">
        <v>4331</v>
      </c>
      <c r="C16" s="81">
        <v>3</v>
      </c>
      <c r="D16" s="78">
        <v>30600</v>
      </c>
      <c r="E16" s="78">
        <v>30600</v>
      </c>
    </row>
    <row r="17" spans="1:5" x14ac:dyDescent="0.25">
      <c r="A17" s="42" t="s">
        <v>4341</v>
      </c>
      <c r="B17" s="82" t="s">
        <v>4342</v>
      </c>
      <c r="C17" s="81">
        <v>5</v>
      </c>
      <c r="D17" s="78">
        <v>20649</v>
      </c>
      <c r="E17" s="78">
        <v>20649</v>
      </c>
    </row>
    <row r="18" spans="1:5" x14ac:dyDescent="0.25">
      <c r="A18" s="42" t="s">
        <v>4343</v>
      </c>
      <c r="B18" s="82" t="s">
        <v>4344</v>
      </c>
      <c r="C18" s="81">
        <v>4</v>
      </c>
      <c r="D18" s="78">
        <v>17602</v>
      </c>
      <c r="E18" s="78">
        <v>17602</v>
      </c>
    </row>
    <row r="19" spans="1:5" x14ac:dyDescent="0.25">
      <c r="A19" s="34"/>
      <c r="B19" s="45" t="s">
        <v>4299</v>
      </c>
      <c r="C19" s="57">
        <f>SUM(C12:C18)</f>
        <v>28</v>
      </c>
      <c r="D19" s="47"/>
      <c r="E19" s="47"/>
    </row>
    <row r="20" spans="1:5" x14ac:dyDescent="0.25">
      <c r="A20" s="34"/>
      <c r="B20" s="48"/>
      <c r="C20" s="49"/>
      <c r="D20" s="47"/>
      <c r="E20" s="47"/>
    </row>
    <row r="21" spans="1:5" x14ac:dyDescent="0.25">
      <c r="A21" s="50"/>
      <c r="B21" s="51"/>
      <c r="C21" s="52"/>
      <c r="D21" s="53"/>
      <c r="E21" s="53"/>
    </row>
    <row r="22" spans="1:5" x14ac:dyDescent="0.25">
      <c r="A22" s="661" t="s">
        <v>4233</v>
      </c>
      <c r="B22" s="661" t="s">
        <v>4233</v>
      </c>
      <c r="C22" s="52"/>
      <c r="D22" s="53"/>
      <c r="E22" s="53"/>
    </row>
    <row r="23" spans="1:5" x14ac:dyDescent="0.25">
      <c r="A23" s="79" t="s">
        <v>4303</v>
      </c>
      <c r="B23" s="79" t="s">
        <v>4303</v>
      </c>
      <c r="C23" s="43">
        <v>0</v>
      </c>
      <c r="D23" s="44">
        <v>0</v>
      </c>
      <c r="E23" s="44">
        <v>0</v>
      </c>
    </row>
    <row r="24" spans="1:5" x14ac:dyDescent="0.25">
      <c r="A24" s="34"/>
      <c r="B24" s="45" t="s">
        <v>4302</v>
      </c>
      <c r="C24" s="57">
        <f>SUM(C23)</f>
        <v>0</v>
      </c>
      <c r="D24" s="47"/>
      <c r="E24" s="47"/>
    </row>
    <row r="25" spans="1:5" x14ac:dyDescent="0.25">
      <c r="A25" s="34"/>
      <c r="B25" s="48"/>
      <c r="C25" s="49"/>
      <c r="D25" s="47"/>
      <c r="E25" s="47"/>
    </row>
    <row r="26" spans="1:5" x14ac:dyDescent="0.25">
      <c r="A26" s="54"/>
      <c r="B26" s="34"/>
      <c r="C26" s="34"/>
      <c r="D26" s="47"/>
      <c r="E26" s="47"/>
    </row>
    <row r="27" spans="1:5" x14ac:dyDescent="0.25">
      <c r="A27" s="661" t="s">
        <v>4234</v>
      </c>
      <c r="B27" s="661" t="s">
        <v>4233</v>
      </c>
      <c r="C27" s="34"/>
      <c r="D27" s="53"/>
      <c r="E27" s="53"/>
    </row>
    <row r="28" spans="1:5" x14ac:dyDescent="0.25">
      <c r="A28" s="55" t="s">
        <v>4303</v>
      </c>
      <c r="B28" s="55" t="s">
        <v>4303</v>
      </c>
      <c r="C28" s="56">
        <v>0</v>
      </c>
      <c r="D28" s="44">
        <v>0</v>
      </c>
      <c r="E28" s="44">
        <v>0</v>
      </c>
    </row>
    <row r="29" spans="1:5" x14ac:dyDescent="0.25">
      <c r="A29" s="34"/>
      <c r="B29" s="45" t="s">
        <v>4304</v>
      </c>
      <c r="C29" s="57">
        <f>SUM(C28)</f>
        <v>0</v>
      </c>
      <c r="D29" s="47"/>
      <c r="E29" s="47"/>
    </row>
    <row r="30" spans="1:5" x14ac:dyDescent="0.25">
      <c r="A30" s="34"/>
      <c r="B30" s="48"/>
      <c r="C30" s="49"/>
      <c r="D30" s="47"/>
      <c r="E30" s="47"/>
    </row>
    <row r="31" spans="1:5" x14ac:dyDescent="0.25">
      <c r="A31" s="34"/>
      <c r="B31" s="58" t="s">
        <v>4235</v>
      </c>
      <c r="C31" s="59">
        <f>SUM(C24,C19,C29)</f>
        <v>28</v>
      </c>
      <c r="D31" s="47"/>
      <c r="E31" s="47"/>
    </row>
    <row r="32" spans="1:5" x14ac:dyDescent="0.25">
      <c r="A32" s="34"/>
      <c r="B32" s="48"/>
      <c r="C32" s="49"/>
      <c r="D32" s="47"/>
      <c r="E32" s="47"/>
    </row>
    <row r="33" spans="1:5" x14ac:dyDescent="0.25">
      <c r="A33" s="50"/>
      <c r="B33" s="51"/>
      <c r="C33" s="52"/>
      <c r="D33" s="53"/>
      <c r="E33" s="53"/>
    </row>
    <row r="34" spans="1:5" x14ac:dyDescent="0.25">
      <c r="A34" s="662" t="s">
        <v>4231</v>
      </c>
      <c r="B34" s="662"/>
      <c r="C34" s="52"/>
      <c r="D34" s="53"/>
      <c r="E34" s="53"/>
    </row>
    <row r="35" spans="1:5" x14ac:dyDescent="0.25">
      <c r="A35" s="661" t="s">
        <v>4305</v>
      </c>
      <c r="B35" s="661"/>
      <c r="C35" s="52"/>
      <c r="D35" s="53"/>
      <c r="E35" s="53"/>
    </row>
    <row r="36" spans="1:5" x14ac:dyDescent="0.25">
      <c r="A36" s="55" t="s">
        <v>4303</v>
      </c>
      <c r="B36" s="60" t="s">
        <v>4303</v>
      </c>
      <c r="C36" s="56">
        <v>0</v>
      </c>
      <c r="D36" s="44">
        <v>0</v>
      </c>
      <c r="E36" s="44">
        <v>0</v>
      </c>
    </row>
    <row r="37" spans="1:5" x14ac:dyDescent="0.25">
      <c r="A37" s="34"/>
      <c r="B37" s="45" t="s">
        <v>4306</v>
      </c>
      <c r="C37" s="57">
        <f>SUM(C36)</f>
        <v>0</v>
      </c>
      <c r="D37" s="47"/>
      <c r="E37" s="47"/>
    </row>
    <row r="38" spans="1:5" x14ac:dyDescent="0.25">
      <c r="A38" s="50"/>
      <c r="B38" s="51"/>
      <c r="C38" s="52"/>
      <c r="D38" s="53"/>
      <c r="E38" s="53"/>
    </row>
    <row r="39" spans="1:5" ht="12.75" customHeight="1" x14ac:dyDescent="0.25">
      <c r="A39" s="652" t="s">
        <v>4237</v>
      </c>
      <c r="B39" s="653"/>
      <c r="C39" s="52"/>
      <c r="D39" s="53"/>
      <c r="E39" s="53"/>
    </row>
    <row r="40" spans="1:5" x14ac:dyDescent="0.25">
      <c r="A40" s="55" t="s">
        <v>4303</v>
      </c>
      <c r="B40" s="55" t="s">
        <v>4303</v>
      </c>
      <c r="C40" s="56">
        <v>0</v>
      </c>
      <c r="D40" s="44">
        <v>0</v>
      </c>
      <c r="E40" s="44">
        <v>0</v>
      </c>
    </row>
    <row r="41" spans="1:5" ht="12" customHeight="1" x14ac:dyDescent="0.25">
      <c r="A41" s="34"/>
      <c r="B41" s="45" t="s">
        <v>4307</v>
      </c>
      <c r="C41" s="46">
        <f>SUM(C40)</f>
        <v>0</v>
      </c>
      <c r="D41" s="47"/>
      <c r="E41" s="47"/>
    </row>
  </sheetData>
  <mergeCells count="15">
    <mergeCell ref="A39:B39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2:B22"/>
    <mergeCell ref="A27:B27"/>
    <mergeCell ref="A34:B34"/>
    <mergeCell ref="A35:B35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7"/>
  <sheetViews>
    <sheetView showGridLines="0" workbookViewId="0"/>
    <sheetView workbookViewId="1"/>
  </sheetViews>
  <sheetFormatPr baseColWidth="10" defaultRowHeight="14.4" x14ac:dyDescent="0.3"/>
  <cols>
    <col min="2" max="2" width="110.6640625" customWidth="1"/>
    <col min="3" max="3" width="15.6640625" customWidth="1"/>
  </cols>
  <sheetData>
    <row r="2" spans="2:3" x14ac:dyDescent="0.3">
      <c r="B2" s="636" t="s">
        <v>4198</v>
      </c>
      <c r="C2" s="637"/>
    </row>
    <row r="3" spans="2:3" x14ac:dyDescent="0.3">
      <c r="B3" s="1" t="s">
        <v>2922</v>
      </c>
      <c r="C3" s="1" t="s">
        <v>53</v>
      </c>
    </row>
    <row r="4" spans="2:3" x14ac:dyDescent="0.3">
      <c r="B4" s="6" t="s">
        <v>0</v>
      </c>
      <c r="C4" s="8" t="s">
        <v>105</v>
      </c>
    </row>
    <row r="5" spans="2:3" x14ac:dyDescent="0.3">
      <c r="B5" s="2" t="s">
        <v>2923</v>
      </c>
      <c r="C5" s="4" t="s">
        <v>2926</v>
      </c>
    </row>
    <row r="6" spans="2:3" x14ac:dyDescent="0.3">
      <c r="B6" s="2" t="s">
        <v>2924</v>
      </c>
      <c r="C6" s="4" t="s">
        <v>2927</v>
      </c>
    </row>
    <row r="7" spans="2:3" x14ac:dyDescent="0.3">
      <c r="B7" s="2" t="s">
        <v>2925</v>
      </c>
      <c r="C7" s="4" t="s">
        <v>475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B583-8075-42FC-BE9B-C5350689F8EE}">
  <dimension ref="A2:K22"/>
  <sheetViews>
    <sheetView showGridLines="0" zoomScaleNormal="100" workbookViewId="0">
      <selection activeCell="G34" sqref="G34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4335</v>
      </c>
      <c r="B11" s="80" t="s">
        <v>4334</v>
      </c>
      <c r="C11" s="83">
        <v>89760</v>
      </c>
      <c r="D11" s="72">
        <v>0</v>
      </c>
      <c r="E11" s="72">
        <v>0</v>
      </c>
      <c r="F11" s="77">
        <v>89760</v>
      </c>
      <c r="G11" s="77">
        <v>29920</v>
      </c>
      <c r="H11" s="77">
        <v>14960</v>
      </c>
      <c r="I11" s="77">
        <v>119680</v>
      </c>
      <c r="J11" s="77">
        <v>0</v>
      </c>
      <c r="K11" s="77">
        <v>164560</v>
      </c>
    </row>
    <row r="12" spans="1:11" s="63" customFormat="1" x14ac:dyDescent="0.25">
      <c r="A12" s="42" t="s">
        <v>4336</v>
      </c>
      <c r="B12" s="82" t="s">
        <v>4337</v>
      </c>
      <c r="C12" s="83">
        <v>63846</v>
      </c>
      <c r="D12" s="72">
        <v>0</v>
      </c>
      <c r="E12" s="72">
        <v>0</v>
      </c>
      <c r="F12" s="77">
        <v>63846</v>
      </c>
      <c r="G12" s="77">
        <v>21282</v>
      </c>
      <c r="H12" s="77">
        <v>10641</v>
      </c>
      <c r="I12" s="77">
        <v>85128</v>
      </c>
      <c r="J12" s="77">
        <v>0</v>
      </c>
      <c r="K12" s="77">
        <v>117051</v>
      </c>
    </row>
    <row r="13" spans="1:11" s="63" customFormat="1" x14ac:dyDescent="0.25">
      <c r="A13" s="42" t="s">
        <v>4338</v>
      </c>
      <c r="B13" s="82" t="s">
        <v>4328</v>
      </c>
      <c r="C13" s="83">
        <v>53442</v>
      </c>
      <c r="D13" s="72">
        <v>0</v>
      </c>
      <c r="E13" s="72">
        <v>0</v>
      </c>
      <c r="F13" s="77">
        <v>53442</v>
      </c>
      <c r="G13" s="77">
        <v>17814</v>
      </c>
      <c r="H13" s="77">
        <v>8907</v>
      </c>
      <c r="I13" s="77">
        <v>71256</v>
      </c>
      <c r="J13" s="77">
        <v>0</v>
      </c>
      <c r="K13" s="77">
        <v>97977</v>
      </c>
    </row>
    <row r="14" spans="1:11" s="63" customFormat="1" x14ac:dyDescent="0.25">
      <c r="A14" s="42" t="s">
        <v>4339</v>
      </c>
      <c r="B14" s="82" t="s">
        <v>4345</v>
      </c>
      <c r="C14" s="83">
        <v>35569</v>
      </c>
      <c r="D14" s="72">
        <v>0</v>
      </c>
      <c r="E14" s="72">
        <v>0</v>
      </c>
      <c r="F14" s="77">
        <v>35569</v>
      </c>
      <c r="G14" s="77">
        <v>11856.333333333334</v>
      </c>
      <c r="H14" s="77">
        <v>5928.166666666667</v>
      </c>
      <c r="I14" s="77">
        <v>47425.333333333336</v>
      </c>
      <c r="J14" s="77">
        <v>0</v>
      </c>
      <c r="K14" s="77">
        <v>65209.833333333336</v>
      </c>
    </row>
    <row r="15" spans="1:11" s="63" customFormat="1" x14ac:dyDescent="0.25">
      <c r="A15" s="42" t="s">
        <v>4340</v>
      </c>
      <c r="B15" s="82" t="s">
        <v>4345</v>
      </c>
      <c r="C15" s="83">
        <v>30600</v>
      </c>
      <c r="D15" s="72">
        <v>0</v>
      </c>
      <c r="E15" s="72">
        <v>0</v>
      </c>
      <c r="F15" s="77">
        <v>30600</v>
      </c>
      <c r="G15" s="77">
        <v>10200</v>
      </c>
      <c r="H15" s="77">
        <v>5100</v>
      </c>
      <c r="I15" s="77">
        <v>40800</v>
      </c>
      <c r="J15" s="77">
        <v>0</v>
      </c>
      <c r="K15" s="77">
        <v>56100</v>
      </c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1" s="63" customFormat="1" x14ac:dyDescent="0.25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5"/>
    </row>
    <row r="18" spans="1:11" s="63" customFormat="1" x14ac:dyDescent="0.25">
      <c r="A18" s="671" t="s">
        <v>4324</v>
      </c>
      <c r="B18" s="671"/>
      <c r="C18" s="671"/>
      <c r="D18" s="76" t="s">
        <v>517</v>
      </c>
      <c r="E18" s="76" t="s">
        <v>517</v>
      </c>
      <c r="F18" s="76" t="s">
        <v>517</v>
      </c>
      <c r="G18" s="76" t="s">
        <v>517</v>
      </c>
      <c r="H18" s="76" t="s">
        <v>517</v>
      </c>
      <c r="I18" s="76" t="s">
        <v>517</v>
      </c>
      <c r="J18" s="76" t="s">
        <v>517</v>
      </c>
      <c r="K18" s="76" t="s">
        <v>517</v>
      </c>
    </row>
    <row r="19" spans="1:11" s="63" customFormat="1" ht="12.75" customHeight="1" x14ac:dyDescent="0.25">
      <c r="A19" s="663" t="s">
        <v>4311</v>
      </c>
      <c r="B19" s="665" t="s">
        <v>4292</v>
      </c>
      <c r="C19" s="666" t="s">
        <v>4312</v>
      </c>
      <c r="D19" s="666" t="s">
        <v>4312</v>
      </c>
      <c r="E19" s="666" t="s">
        <v>4312</v>
      </c>
      <c r="F19" s="666" t="s">
        <v>4312</v>
      </c>
      <c r="G19" s="666" t="s">
        <v>4313</v>
      </c>
      <c r="H19" s="666" t="s">
        <v>4313</v>
      </c>
      <c r="I19" s="666" t="s">
        <v>4313</v>
      </c>
      <c r="J19" s="666" t="s">
        <v>4313</v>
      </c>
      <c r="K19" s="667" t="s">
        <v>4313</v>
      </c>
    </row>
    <row r="20" spans="1:11" s="63" customFormat="1" ht="26.4" x14ac:dyDescent="0.25">
      <c r="A20" s="664" t="s">
        <v>4311</v>
      </c>
      <c r="B20" s="666" t="s">
        <v>4314</v>
      </c>
      <c r="C20" s="70" t="s">
        <v>4315</v>
      </c>
      <c r="D20" s="70" t="s">
        <v>4316</v>
      </c>
      <c r="E20" s="70" t="s">
        <v>4317</v>
      </c>
      <c r="F20" s="70" t="s">
        <v>4318</v>
      </c>
      <c r="G20" s="35" t="s">
        <v>4319</v>
      </c>
      <c r="H20" s="35" t="s">
        <v>4320</v>
      </c>
      <c r="I20" s="70" t="s">
        <v>4321</v>
      </c>
      <c r="J20" s="70" t="s">
        <v>4322</v>
      </c>
      <c r="K20" s="71" t="s">
        <v>4318</v>
      </c>
    </row>
    <row r="21" spans="1:11" s="63" customFormat="1" x14ac:dyDescent="0.25">
      <c r="A21" s="42" t="s">
        <v>4341</v>
      </c>
      <c r="B21" s="80" t="s">
        <v>4342</v>
      </c>
      <c r="C21" s="83">
        <v>20649</v>
      </c>
      <c r="D21" s="72">
        <v>1100</v>
      </c>
      <c r="E21" s="72">
        <v>0</v>
      </c>
      <c r="F21" s="77">
        <v>21749</v>
      </c>
      <c r="G21" s="77">
        <v>6883</v>
      </c>
      <c r="H21" s="77">
        <v>3441.5</v>
      </c>
      <c r="I21" s="77">
        <v>27532</v>
      </c>
      <c r="J21" s="77">
        <v>0</v>
      </c>
      <c r="K21" s="77">
        <v>37856.5</v>
      </c>
    </row>
    <row r="22" spans="1:11" s="63" customFormat="1" x14ac:dyDescent="0.25">
      <c r="A22" s="42" t="s">
        <v>4343</v>
      </c>
      <c r="B22" s="80" t="s">
        <v>4344</v>
      </c>
      <c r="C22" s="83">
        <v>17602</v>
      </c>
      <c r="D22" s="72">
        <v>1100</v>
      </c>
      <c r="E22" s="72">
        <v>0</v>
      </c>
      <c r="F22" s="77">
        <v>18702</v>
      </c>
      <c r="G22" s="77">
        <v>5867.3333333333339</v>
      </c>
      <c r="H22" s="77">
        <v>2933.666666666667</v>
      </c>
      <c r="I22" s="77">
        <v>23469.333333333336</v>
      </c>
      <c r="J22" s="77">
        <v>0</v>
      </c>
      <c r="K22" s="77">
        <v>32270.333333333336</v>
      </c>
    </row>
  </sheetData>
  <mergeCells count="15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8:C18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A2722-1EB6-4984-9283-2990DA309E72}">
  <dimension ref="A1:E38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12.6640625" style="34" customWidth="1"/>
    <col min="7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4346</v>
      </c>
      <c r="B12" s="42" t="s">
        <v>4326</v>
      </c>
      <c r="C12" s="43">
        <v>1</v>
      </c>
      <c r="D12" s="78">
        <v>43820.22</v>
      </c>
      <c r="E12" s="78">
        <v>43820.22</v>
      </c>
    </row>
    <row r="13" spans="1:5" x14ac:dyDescent="0.25">
      <c r="A13" s="42" t="s">
        <v>4347</v>
      </c>
      <c r="B13" s="42" t="s">
        <v>4331</v>
      </c>
      <c r="C13" s="43">
        <v>1</v>
      </c>
      <c r="D13" s="78">
        <v>29683.63</v>
      </c>
      <c r="E13" s="78">
        <v>29683.63</v>
      </c>
    </row>
    <row r="14" spans="1:5" x14ac:dyDescent="0.25">
      <c r="A14" s="42" t="s">
        <v>4348</v>
      </c>
      <c r="B14" s="42" t="s">
        <v>4331</v>
      </c>
      <c r="C14" s="43">
        <v>2</v>
      </c>
      <c r="D14" s="78">
        <v>23847.86</v>
      </c>
      <c r="E14" s="78">
        <v>23847.86</v>
      </c>
    </row>
    <row r="15" spans="1:5" x14ac:dyDescent="0.25">
      <c r="A15" s="42" t="s">
        <v>4349</v>
      </c>
      <c r="B15" s="42" t="s">
        <v>4333</v>
      </c>
      <c r="C15" s="43">
        <v>10</v>
      </c>
      <c r="D15" s="78">
        <v>15009.75</v>
      </c>
      <c r="E15" s="78">
        <v>15009.75</v>
      </c>
    </row>
    <row r="16" spans="1:5" x14ac:dyDescent="0.25">
      <c r="A16" s="34"/>
      <c r="B16" s="45" t="s">
        <v>4299</v>
      </c>
      <c r="C16" s="57">
        <f>SUM(C12:C15)</f>
        <v>14</v>
      </c>
      <c r="D16" s="47"/>
      <c r="E16" s="47"/>
    </row>
    <row r="17" spans="1:5" x14ac:dyDescent="0.25">
      <c r="A17" s="34"/>
      <c r="B17" s="48"/>
      <c r="C17" s="49"/>
      <c r="D17" s="47"/>
      <c r="E17" s="47"/>
    </row>
    <row r="18" spans="1:5" x14ac:dyDescent="0.25">
      <c r="A18" s="50"/>
      <c r="B18" s="51"/>
      <c r="C18" s="52"/>
      <c r="D18" s="53"/>
      <c r="E18" s="53"/>
    </row>
    <row r="19" spans="1:5" x14ac:dyDescent="0.25">
      <c r="A19" s="661" t="s">
        <v>4233</v>
      </c>
      <c r="B19" s="661" t="s">
        <v>4233</v>
      </c>
      <c r="C19" s="52"/>
      <c r="D19" s="53"/>
      <c r="E19" s="53"/>
    </row>
    <row r="20" spans="1:5" x14ac:dyDescent="0.25">
      <c r="A20" s="79" t="s">
        <v>4303</v>
      </c>
      <c r="B20" s="79" t="s">
        <v>4303</v>
      </c>
      <c r="C20" s="43">
        <v>0</v>
      </c>
      <c r="D20" s="44">
        <v>0</v>
      </c>
      <c r="E20" s="44">
        <v>0</v>
      </c>
    </row>
    <row r="21" spans="1:5" x14ac:dyDescent="0.25">
      <c r="A21" s="34"/>
      <c r="B21" s="45" t="s">
        <v>4302</v>
      </c>
      <c r="C21" s="57">
        <f>SUM(C20)</f>
        <v>0</v>
      </c>
      <c r="D21" s="47"/>
      <c r="E21" s="47"/>
    </row>
    <row r="22" spans="1:5" x14ac:dyDescent="0.25">
      <c r="A22" s="34"/>
      <c r="B22" s="48"/>
      <c r="C22" s="49"/>
      <c r="D22" s="47"/>
      <c r="E22" s="47"/>
    </row>
    <row r="23" spans="1:5" x14ac:dyDescent="0.25">
      <c r="A23" s="54"/>
      <c r="B23" s="34"/>
      <c r="C23" s="34"/>
      <c r="D23" s="47"/>
      <c r="E23" s="47"/>
    </row>
    <row r="24" spans="1:5" x14ac:dyDescent="0.25">
      <c r="A24" s="661" t="s">
        <v>4234</v>
      </c>
      <c r="B24" s="661" t="s">
        <v>4233</v>
      </c>
      <c r="C24" s="34"/>
      <c r="D24" s="53"/>
      <c r="E24" s="53"/>
    </row>
    <row r="25" spans="1:5" x14ac:dyDescent="0.25">
      <c r="A25" s="55" t="s">
        <v>4303</v>
      </c>
      <c r="B25" s="55" t="s">
        <v>4303</v>
      </c>
      <c r="C25" s="56">
        <v>0</v>
      </c>
      <c r="D25" s="44">
        <v>0</v>
      </c>
      <c r="E25" s="44">
        <v>0</v>
      </c>
    </row>
    <row r="26" spans="1:5" x14ac:dyDescent="0.25">
      <c r="A26" s="34"/>
      <c r="B26" s="45" t="s">
        <v>4304</v>
      </c>
      <c r="C26" s="57">
        <f>SUM(C25)</f>
        <v>0</v>
      </c>
      <c r="D26" s="47"/>
      <c r="E26" s="47"/>
    </row>
    <row r="27" spans="1:5" x14ac:dyDescent="0.25">
      <c r="A27" s="34"/>
      <c r="B27" s="48"/>
      <c r="C27" s="49"/>
      <c r="D27" s="47"/>
      <c r="E27" s="47"/>
    </row>
    <row r="28" spans="1:5" x14ac:dyDescent="0.25">
      <c r="A28" s="34"/>
      <c r="B28" s="58" t="s">
        <v>4235</v>
      </c>
      <c r="C28" s="59">
        <f>SUM(C21,C16,C26)</f>
        <v>14</v>
      </c>
      <c r="D28" s="47"/>
      <c r="E28" s="47"/>
    </row>
    <row r="29" spans="1:5" x14ac:dyDescent="0.25">
      <c r="A29" s="34"/>
      <c r="B29" s="48"/>
      <c r="C29" s="49"/>
      <c r="D29" s="47"/>
      <c r="E29" s="47"/>
    </row>
    <row r="30" spans="1:5" x14ac:dyDescent="0.25">
      <c r="A30" s="50"/>
      <c r="B30" s="51"/>
      <c r="C30" s="52"/>
      <c r="D30" s="53"/>
      <c r="E30" s="53"/>
    </row>
    <row r="31" spans="1:5" x14ac:dyDescent="0.25">
      <c r="A31" s="662" t="s">
        <v>4231</v>
      </c>
      <c r="B31" s="662"/>
      <c r="C31" s="52"/>
      <c r="D31" s="53"/>
      <c r="E31" s="53"/>
    </row>
    <row r="32" spans="1:5" x14ac:dyDescent="0.25">
      <c r="A32" s="661" t="s">
        <v>4305</v>
      </c>
      <c r="B32" s="661"/>
      <c r="C32" s="52"/>
      <c r="D32" s="53"/>
      <c r="E32" s="53"/>
    </row>
    <row r="33" spans="1:5" x14ac:dyDescent="0.25">
      <c r="A33" s="55" t="s">
        <v>4303</v>
      </c>
      <c r="B33" s="60" t="s">
        <v>4303</v>
      </c>
      <c r="C33" s="56">
        <v>0</v>
      </c>
      <c r="D33" s="44">
        <v>0</v>
      </c>
      <c r="E33" s="44">
        <v>0</v>
      </c>
    </row>
    <row r="34" spans="1:5" x14ac:dyDescent="0.25">
      <c r="A34" s="34"/>
      <c r="B34" s="45" t="s">
        <v>4306</v>
      </c>
      <c r="C34" s="57">
        <f>SUM(C33)</f>
        <v>0</v>
      </c>
      <c r="D34" s="47"/>
      <c r="E34" s="47"/>
    </row>
    <row r="35" spans="1:5" x14ac:dyDescent="0.25">
      <c r="A35" s="50"/>
      <c r="B35" s="51"/>
      <c r="C35" s="52"/>
      <c r="D35" s="53"/>
      <c r="E35" s="53"/>
    </row>
    <row r="36" spans="1:5" ht="12.75" customHeight="1" x14ac:dyDescent="0.25">
      <c r="A36" s="652" t="s">
        <v>4237</v>
      </c>
      <c r="B36" s="653"/>
      <c r="C36" s="52"/>
      <c r="D36" s="53"/>
      <c r="E36" s="53"/>
    </row>
    <row r="37" spans="1:5" x14ac:dyDescent="0.25">
      <c r="A37" s="55" t="s">
        <v>4303</v>
      </c>
      <c r="B37" s="55" t="s">
        <v>4303</v>
      </c>
      <c r="C37" s="56">
        <v>0</v>
      </c>
      <c r="D37" s="44">
        <v>0</v>
      </c>
      <c r="E37" s="44">
        <v>0</v>
      </c>
    </row>
    <row r="38" spans="1:5" ht="12" customHeight="1" x14ac:dyDescent="0.25">
      <c r="A38" s="34"/>
      <c r="B38" s="45" t="s">
        <v>4307</v>
      </c>
      <c r="C38" s="46">
        <f>SUM(C37)</f>
        <v>0</v>
      </c>
      <c r="D38" s="47"/>
      <c r="E38" s="47"/>
    </row>
  </sheetData>
  <mergeCells count="15">
    <mergeCell ref="A36:B3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9:B19"/>
    <mergeCell ref="A24:B24"/>
    <mergeCell ref="A31:B31"/>
    <mergeCell ref="A32:B3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6594-3F96-420C-9B9A-6906F5B0819A}">
  <dimension ref="A2:K19"/>
  <sheetViews>
    <sheetView showGridLines="0" zoomScaleNormal="100" workbookViewId="0">
      <selection activeCell="F35" sqref="F35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4346</v>
      </c>
      <c r="B11" s="42" t="s">
        <v>4326</v>
      </c>
      <c r="C11" s="78">
        <v>43820.22</v>
      </c>
      <c r="D11" s="72">
        <v>0</v>
      </c>
      <c r="E11" s="72">
        <v>0</v>
      </c>
      <c r="F11" s="77">
        <v>43820.22</v>
      </c>
      <c r="G11" s="77">
        <v>14606.74</v>
      </c>
      <c r="H11" s="77">
        <v>7303.37</v>
      </c>
      <c r="I11" s="77">
        <v>58426.96</v>
      </c>
      <c r="J11" s="77">
        <v>0</v>
      </c>
      <c r="K11" s="77">
        <v>80337.070000000007</v>
      </c>
    </row>
    <row r="12" spans="1:11" s="63" customFormat="1" x14ac:dyDescent="0.25">
      <c r="A12" s="42" t="s">
        <v>4347</v>
      </c>
      <c r="B12" s="42" t="s">
        <v>4331</v>
      </c>
      <c r="C12" s="78">
        <v>29683.63</v>
      </c>
      <c r="D12" s="72">
        <v>0</v>
      </c>
      <c r="E12" s="72">
        <v>0</v>
      </c>
      <c r="F12" s="77">
        <v>29683.63</v>
      </c>
      <c r="G12" s="77">
        <v>9894.5433333333331</v>
      </c>
      <c r="H12" s="77">
        <v>4947.2716666666665</v>
      </c>
      <c r="I12" s="77">
        <v>39578.173333333332</v>
      </c>
      <c r="J12" s="77">
        <v>0</v>
      </c>
      <c r="K12" s="77">
        <v>54419.988333333327</v>
      </c>
    </row>
    <row r="13" spans="1:11" s="63" customFormat="1" x14ac:dyDescent="0.25">
      <c r="A13" s="42" t="s">
        <v>4348</v>
      </c>
      <c r="B13" s="42" t="s">
        <v>4331</v>
      </c>
      <c r="C13" s="78">
        <v>23847.86</v>
      </c>
      <c r="D13" s="72">
        <v>0</v>
      </c>
      <c r="E13" s="72">
        <v>0</v>
      </c>
      <c r="F13" s="77">
        <v>23847.86</v>
      </c>
      <c r="G13" s="77">
        <v>7949.2866666666669</v>
      </c>
      <c r="H13" s="77">
        <v>3974.6433333333334</v>
      </c>
      <c r="I13" s="77">
        <v>31797.146666666667</v>
      </c>
      <c r="J13" s="77">
        <v>0</v>
      </c>
      <c r="K13" s="77">
        <v>43721.076666666668</v>
      </c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671" t="s">
        <v>4324</v>
      </c>
      <c r="B16" s="671"/>
      <c r="C16" s="671"/>
      <c r="D16" s="76" t="s">
        <v>517</v>
      </c>
      <c r="E16" s="76" t="s">
        <v>517</v>
      </c>
      <c r="F16" s="76" t="s">
        <v>517</v>
      </c>
      <c r="G16" s="76" t="s">
        <v>517</v>
      </c>
      <c r="H16" s="76" t="s">
        <v>517</v>
      </c>
      <c r="I16" s="76" t="s">
        <v>517</v>
      </c>
      <c r="J16" s="76" t="s">
        <v>517</v>
      </c>
      <c r="K16" s="76" t="s">
        <v>517</v>
      </c>
    </row>
    <row r="17" spans="1:11" s="63" customFormat="1" x14ac:dyDescent="0.25">
      <c r="A17" s="663" t="s">
        <v>4311</v>
      </c>
      <c r="B17" s="665" t="s">
        <v>4292</v>
      </c>
      <c r="C17" s="666" t="s">
        <v>4312</v>
      </c>
      <c r="D17" s="666" t="s">
        <v>4312</v>
      </c>
      <c r="E17" s="666" t="s">
        <v>4312</v>
      </c>
      <c r="F17" s="666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1" s="63" customFormat="1" ht="26.4" x14ac:dyDescent="0.25">
      <c r="A18" s="664" t="s">
        <v>4311</v>
      </c>
      <c r="B18" s="666" t="s">
        <v>4314</v>
      </c>
      <c r="C18" s="70" t="s">
        <v>4315</v>
      </c>
      <c r="D18" s="70" t="s">
        <v>4316</v>
      </c>
      <c r="E18" s="70" t="s">
        <v>4317</v>
      </c>
      <c r="F18" s="70" t="s">
        <v>4318</v>
      </c>
      <c r="G18" s="35" t="s">
        <v>4319</v>
      </c>
      <c r="H18" s="35" t="s">
        <v>4320</v>
      </c>
      <c r="I18" s="70" t="s">
        <v>4321</v>
      </c>
      <c r="J18" s="70" t="s">
        <v>4322</v>
      </c>
      <c r="K18" s="71" t="s">
        <v>4318</v>
      </c>
    </row>
    <row r="19" spans="1:11" s="63" customFormat="1" x14ac:dyDescent="0.25">
      <c r="A19" s="42" t="s">
        <v>4349</v>
      </c>
      <c r="B19" s="42" t="s">
        <v>4333</v>
      </c>
      <c r="C19" s="78">
        <v>15009.75</v>
      </c>
      <c r="D19" s="72">
        <v>1100</v>
      </c>
      <c r="E19" s="72">
        <v>0</v>
      </c>
      <c r="F19" s="77">
        <v>16109.75</v>
      </c>
      <c r="G19" s="77">
        <v>5003.25</v>
      </c>
      <c r="H19" s="77">
        <v>2501.625</v>
      </c>
      <c r="I19" s="77">
        <v>20013</v>
      </c>
      <c r="J19" s="77">
        <v>0</v>
      </c>
      <c r="K19" s="77">
        <v>27517.875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8BA57-922D-482A-AE2D-991328C643A7}">
  <dimension ref="A1:E50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7" width="11.44140625" style="34"/>
    <col min="8" max="8" width="19.33203125" style="34" bestFit="1" customWidth="1"/>
    <col min="9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4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80" t="s">
        <v>4350</v>
      </c>
      <c r="B12" s="84" t="s">
        <v>4326</v>
      </c>
      <c r="C12" s="43">
        <v>1</v>
      </c>
      <c r="D12" s="85">
        <v>53441.88</v>
      </c>
      <c r="E12" s="85">
        <v>53441.88</v>
      </c>
    </row>
    <row r="13" spans="1:5" x14ac:dyDescent="0.25">
      <c r="A13" s="80" t="s">
        <v>4351</v>
      </c>
      <c r="B13" s="84" t="s">
        <v>4352</v>
      </c>
      <c r="C13" s="86">
        <v>1</v>
      </c>
      <c r="D13" s="85">
        <v>42752.28</v>
      </c>
      <c r="E13" s="85">
        <v>42752.28</v>
      </c>
    </row>
    <row r="14" spans="1:5" x14ac:dyDescent="0.25">
      <c r="A14" s="80" t="s">
        <v>4353</v>
      </c>
      <c r="B14" s="84" t="s">
        <v>4352</v>
      </c>
      <c r="C14" s="43">
        <v>1</v>
      </c>
      <c r="D14" s="85">
        <v>28959.84</v>
      </c>
      <c r="E14" s="85">
        <v>28959.84</v>
      </c>
    </row>
    <row r="15" spans="1:5" x14ac:dyDescent="0.25">
      <c r="A15" s="80" t="s">
        <v>4354</v>
      </c>
      <c r="B15" s="84" t="s">
        <v>4331</v>
      </c>
      <c r="C15" s="43">
        <v>1</v>
      </c>
      <c r="D15" s="85">
        <v>26326.2</v>
      </c>
      <c r="E15" s="85">
        <v>26326.2</v>
      </c>
    </row>
    <row r="16" spans="1:5" x14ac:dyDescent="0.25">
      <c r="A16" s="80" t="s">
        <v>4355</v>
      </c>
      <c r="B16" s="84" t="s">
        <v>4331</v>
      </c>
      <c r="C16" s="43">
        <v>2</v>
      </c>
      <c r="D16" s="85">
        <v>22436.94</v>
      </c>
      <c r="E16" s="85">
        <v>22436.94</v>
      </c>
    </row>
    <row r="17" spans="1:5" x14ac:dyDescent="0.25">
      <c r="A17" s="80" t="s">
        <v>4356</v>
      </c>
      <c r="B17" s="84" t="s">
        <v>4331</v>
      </c>
      <c r="C17" s="43">
        <v>4</v>
      </c>
      <c r="D17" s="85">
        <v>20887.650000000001</v>
      </c>
      <c r="E17" s="85">
        <v>20887.650000000001</v>
      </c>
    </row>
    <row r="18" spans="1:5" x14ac:dyDescent="0.25">
      <c r="A18" s="80" t="s">
        <v>4357</v>
      </c>
      <c r="B18" s="84" t="s">
        <v>4358</v>
      </c>
      <c r="C18" s="43">
        <v>1</v>
      </c>
      <c r="D18" s="85">
        <v>9999.15</v>
      </c>
      <c r="E18" s="85">
        <v>9999.15</v>
      </c>
    </row>
    <row r="19" spans="1:5" x14ac:dyDescent="0.25">
      <c r="A19" s="80" t="s">
        <v>4359</v>
      </c>
      <c r="B19" s="84" t="s">
        <v>4360</v>
      </c>
      <c r="C19" s="43">
        <v>10</v>
      </c>
      <c r="D19" s="85">
        <v>17832.150000000001</v>
      </c>
      <c r="E19" s="85">
        <v>17832.150000000001</v>
      </c>
    </row>
    <row r="20" spans="1:5" x14ac:dyDescent="0.25">
      <c r="A20" s="80" t="s">
        <v>4361</v>
      </c>
      <c r="B20" s="84" t="s">
        <v>4362</v>
      </c>
      <c r="C20" s="43">
        <v>13</v>
      </c>
      <c r="D20" s="85">
        <v>22436.94</v>
      </c>
      <c r="E20" s="85">
        <v>22436.94</v>
      </c>
    </row>
    <row r="21" spans="1:5" x14ac:dyDescent="0.25">
      <c r="A21" s="80" t="s">
        <v>4363</v>
      </c>
      <c r="B21" s="84" t="s">
        <v>4364</v>
      </c>
      <c r="C21" s="43">
        <v>7</v>
      </c>
      <c r="D21" s="85">
        <v>15459.15</v>
      </c>
      <c r="E21" s="85">
        <v>15459.15</v>
      </c>
    </row>
    <row r="22" spans="1:5" x14ac:dyDescent="0.25">
      <c r="A22" s="80" t="s">
        <v>4365</v>
      </c>
      <c r="B22" s="84" t="s">
        <v>4366</v>
      </c>
      <c r="C22" s="43">
        <v>2</v>
      </c>
      <c r="D22" s="85">
        <v>15459.15</v>
      </c>
      <c r="E22" s="85">
        <v>15459.15</v>
      </c>
    </row>
    <row r="23" spans="1:5" x14ac:dyDescent="0.25">
      <c r="A23" s="80" t="s">
        <v>4367</v>
      </c>
      <c r="B23" s="84" t="s">
        <v>4301</v>
      </c>
      <c r="C23" s="43">
        <v>2</v>
      </c>
      <c r="D23" s="85">
        <v>12300.75</v>
      </c>
      <c r="E23" s="85">
        <v>12300.75</v>
      </c>
    </row>
    <row r="24" spans="1:5" x14ac:dyDescent="0.25">
      <c r="A24" s="34"/>
      <c r="B24" s="45" t="s">
        <v>4299</v>
      </c>
      <c r="C24" s="57">
        <f>SUM(C12:C23)</f>
        <v>45</v>
      </c>
      <c r="D24" s="47"/>
      <c r="E24" s="47"/>
    </row>
    <row r="25" spans="1:5" x14ac:dyDescent="0.25">
      <c r="A25" s="34"/>
      <c r="B25" s="48"/>
      <c r="C25" s="49"/>
      <c r="D25" s="47"/>
      <c r="E25" s="47"/>
    </row>
    <row r="26" spans="1:5" x14ac:dyDescent="0.25">
      <c r="A26" s="50"/>
      <c r="B26" s="51"/>
      <c r="C26" s="52"/>
      <c r="D26" s="53"/>
      <c r="E26" s="53"/>
    </row>
    <row r="27" spans="1:5" x14ac:dyDescent="0.25">
      <c r="A27" s="661" t="s">
        <v>4233</v>
      </c>
      <c r="B27" s="661" t="s">
        <v>4233</v>
      </c>
      <c r="C27" s="52"/>
      <c r="D27" s="53"/>
      <c r="E27" s="53"/>
    </row>
    <row r="28" spans="1:5" x14ac:dyDescent="0.25">
      <c r="A28" s="80" t="s">
        <v>4368</v>
      </c>
      <c r="B28" s="79" t="s">
        <v>4369</v>
      </c>
      <c r="C28" s="87">
        <v>7</v>
      </c>
      <c r="D28" s="78">
        <v>13291.95</v>
      </c>
      <c r="E28" s="78">
        <v>13291.95</v>
      </c>
    </row>
    <row r="29" spans="1:5" x14ac:dyDescent="0.25">
      <c r="A29" s="80" t="s">
        <v>4370</v>
      </c>
      <c r="B29" s="79" t="s">
        <v>4371</v>
      </c>
      <c r="C29" s="87">
        <v>10</v>
      </c>
      <c r="D29" s="78">
        <v>10932.6</v>
      </c>
      <c r="E29" s="78">
        <v>10932.6</v>
      </c>
    </row>
    <row r="30" spans="1:5" x14ac:dyDescent="0.25">
      <c r="A30" s="80" t="s">
        <v>4372</v>
      </c>
      <c r="B30" s="42" t="s">
        <v>4373</v>
      </c>
      <c r="C30" s="87">
        <v>1</v>
      </c>
      <c r="D30" s="78">
        <v>9999.15</v>
      </c>
      <c r="E30" s="78">
        <v>9999.15</v>
      </c>
    </row>
    <row r="31" spans="1:5" x14ac:dyDescent="0.25">
      <c r="A31" s="80" t="s">
        <v>4374</v>
      </c>
      <c r="B31" s="79" t="s">
        <v>4375</v>
      </c>
      <c r="C31" s="87">
        <v>2</v>
      </c>
      <c r="D31" s="78">
        <v>8364</v>
      </c>
      <c r="E31" s="78">
        <v>8364</v>
      </c>
    </row>
    <row r="32" spans="1:5" x14ac:dyDescent="0.25">
      <c r="A32" s="80" t="s">
        <v>4376</v>
      </c>
      <c r="B32" s="79" t="s">
        <v>4377</v>
      </c>
      <c r="C32" s="87">
        <v>2</v>
      </c>
      <c r="D32" s="78">
        <v>8732.85</v>
      </c>
      <c r="E32" s="78">
        <v>8732.85</v>
      </c>
    </row>
    <row r="33" spans="1:5" x14ac:dyDescent="0.25">
      <c r="A33" s="88"/>
      <c r="B33" s="45" t="s">
        <v>4302</v>
      </c>
      <c r="C33" s="57">
        <f>SUM(C28:C32)</f>
        <v>22</v>
      </c>
      <c r="D33" s="47"/>
      <c r="E33" s="47"/>
    </row>
    <row r="34" spans="1:5" x14ac:dyDescent="0.25">
      <c r="A34" s="34"/>
      <c r="B34" s="48"/>
      <c r="C34" s="49"/>
      <c r="D34" s="47"/>
      <c r="E34" s="47"/>
    </row>
    <row r="35" spans="1:5" x14ac:dyDescent="0.25">
      <c r="A35" s="54"/>
      <c r="B35" s="34"/>
      <c r="C35" s="34"/>
      <c r="D35" s="47"/>
      <c r="E35" s="47"/>
    </row>
    <row r="36" spans="1:5" x14ac:dyDescent="0.25">
      <c r="A36" s="45" t="s">
        <v>4234</v>
      </c>
      <c r="B36" s="45" t="s">
        <v>4233</v>
      </c>
      <c r="C36" s="34"/>
      <c r="D36" s="53"/>
      <c r="E36" s="53"/>
    </row>
    <row r="37" spans="1:5" x14ac:dyDescent="0.25">
      <c r="A37" s="55" t="s">
        <v>4303</v>
      </c>
      <c r="B37" s="55" t="s">
        <v>4303</v>
      </c>
      <c r="C37" s="56">
        <v>0</v>
      </c>
      <c r="D37" s="44">
        <v>0</v>
      </c>
      <c r="E37" s="44">
        <v>0</v>
      </c>
    </row>
    <row r="38" spans="1:5" x14ac:dyDescent="0.25">
      <c r="A38" s="34"/>
      <c r="B38" s="45" t="s">
        <v>4304</v>
      </c>
      <c r="C38" s="57">
        <f>SUM(C37)</f>
        <v>0</v>
      </c>
      <c r="D38" s="47"/>
      <c r="E38" s="47"/>
    </row>
    <row r="39" spans="1:5" x14ac:dyDescent="0.25">
      <c r="A39" s="34"/>
      <c r="B39" s="48"/>
      <c r="C39" s="49"/>
      <c r="D39" s="47"/>
      <c r="E39" s="47"/>
    </row>
    <row r="40" spans="1:5" x14ac:dyDescent="0.25">
      <c r="A40" s="34"/>
      <c r="B40" s="58" t="s">
        <v>4235</v>
      </c>
      <c r="C40" s="59">
        <f>SUM(C33,C24,C38)</f>
        <v>67</v>
      </c>
      <c r="D40" s="47"/>
      <c r="E40" s="47"/>
    </row>
    <row r="41" spans="1:5" x14ac:dyDescent="0.25">
      <c r="A41" s="34"/>
      <c r="B41" s="48"/>
      <c r="C41" s="49"/>
      <c r="D41" s="47"/>
      <c r="E41" s="47"/>
    </row>
    <row r="42" spans="1:5" x14ac:dyDescent="0.25">
      <c r="A42" s="50"/>
      <c r="B42" s="51"/>
      <c r="C42" s="52"/>
      <c r="D42" s="53"/>
      <c r="E42" s="53"/>
    </row>
    <row r="43" spans="1:5" x14ac:dyDescent="0.25">
      <c r="A43" s="662" t="s">
        <v>4231</v>
      </c>
      <c r="B43" s="662"/>
      <c r="C43" s="52"/>
      <c r="D43" s="53"/>
      <c r="E43" s="53"/>
    </row>
    <row r="44" spans="1:5" x14ac:dyDescent="0.25">
      <c r="A44" s="661" t="s">
        <v>4305</v>
      </c>
      <c r="B44" s="661"/>
      <c r="C44" s="52"/>
      <c r="D44" s="53"/>
      <c r="E44" s="53"/>
    </row>
    <row r="45" spans="1:5" x14ac:dyDescent="0.25">
      <c r="A45" s="55" t="s">
        <v>4303</v>
      </c>
      <c r="B45" s="60" t="s">
        <v>4303</v>
      </c>
      <c r="C45" s="56">
        <v>0</v>
      </c>
      <c r="D45" s="44">
        <v>0</v>
      </c>
      <c r="E45" s="44">
        <v>0</v>
      </c>
    </row>
    <row r="46" spans="1:5" x14ac:dyDescent="0.25">
      <c r="A46" s="34"/>
      <c r="B46" s="45" t="s">
        <v>4306</v>
      </c>
      <c r="C46" s="57">
        <f>SUM(C45)</f>
        <v>0</v>
      </c>
      <c r="D46" s="47"/>
      <c r="E46" s="47"/>
    </row>
    <row r="47" spans="1:5" x14ac:dyDescent="0.25">
      <c r="A47" s="50"/>
      <c r="B47" s="51"/>
      <c r="C47" s="52"/>
      <c r="D47" s="53"/>
      <c r="E47" s="53"/>
    </row>
    <row r="48" spans="1:5" ht="12.75" customHeight="1" x14ac:dyDescent="0.25">
      <c r="A48" s="652" t="s">
        <v>4237</v>
      </c>
      <c r="B48" s="653"/>
      <c r="C48" s="52"/>
      <c r="D48" s="53"/>
      <c r="E48" s="53"/>
    </row>
    <row r="49" spans="1:5" x14ac:dyDescent="0.25">
      <c r="A49" s="55" t="s">
        <v>4303</v>
      </c>
      <c r="B49" s="55" t="s">
        <v>4303</v>
      </c>
      <c r="C49" s="56">
        <v>0</v>
      </c>
      <c r="D49" s="44">
        <v>0</v>
      </c>
      <c r="E49" s="44">
        <v>0</v>
      </c>
    </row>
    <row r="50" spans="1:5" ht="12" customHeight="1" x14ac:dyDescent="0.25">
      <c r="A50" s="34"/>
      <c r="B50" s="39" t="s">
        <v>4307</v>
      </c>
      <c r="C50" s="46">
        <f>SUM(C49)</f>
        <v>0</v>
      </c>
      <c r="D50" s="47"/>
      <c r="E50" s="47"/>
    </row>
  </sheetData>
  <protectedRanges>
    <protectedRange sqref="I12:I23 I28:I32" name="Rango1_99_2"/>
  </protectedRanges>
  <mergeCells count="14">
    <mergeCell ref="A11:B11"/>
    <mergeCell ref="A27:B27"/>
    <mergeCell ref="A43:B43"/>
    <mergeCell ref="A44:B44"/>
    <mergeCell ref="A48:B48"/>
    <mergeCell ref="A8:A9"/>
    <mergeCell ref="B8:B9"/>
    <mergeCell ref="C8:C9"/>
    <mergeCell ref="D8:E8"/>
    <mergeCell ref="A2:E2"/>
    <mergeCell ref="A3:E3"/>
    <mergeCell ref="A4:E4"/>
    <mergeCell ref="A5:E5"/>
    <mergeCell ref="A6:E6"/>
  </mergeCells>
  <conditionalFormatting sqref="G12:G23">
    <cfRule type="cellIs" dxfId="3" priority="4" operator="equal">
      <formula>"Incorrecto"</formula>
    </cfRule>
  </conditionalFormatting>
  <conditionalFormatting sqref="G28:G32">
    <cfRule type="cellIs" dxfId="2" priority="2" operator="equal">
      <formula>"Incorrecto"</formula>
    </cfRule>
  </conditionalFormatting>
  <conditionalFormatting sqref="I12:I23">
    <cfRule type="cellIs" dxfId="1" priority="3" operator="equal">
      <formula>"Incorrecto"</formula>
    </cfRule>
  </conditionalFormatting>
  <conditionalFormatting sqref="I28:I32">
    <cfRule type="cellIs" dxfId="0" priority="1" operator="equal">
      <formula>"Incorrecto"</formula>
    </cfRule>
  </conditionalFormatting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CE46F-CA78-4CB0-A0FB-5451AD444BC1}">
  <dimension ref="A2:K32"/>
  <sheetViews>
    <sheetView showGridLines="0" zoomScaleNormal="100" workbookViewId="0">
      <selection activeCell="A61" sqref="A61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4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89" t="s">
        <v>4350</v>
      </c>
      <c r="B11" s="89" t="s">
        <v>4326</v>
      </c>
      <c r="C11" s="85">
        <v>53441.88</v>
      </c>
      <c r="D11" s="90">
        <v>0</v>
      </c>
      <c r="E11" s="90">
        <v>0</v>
      </c>
      <c r="F11" s="90">
        <v>53441.88</v>
      </c>
      <c r="G11" s="90">
        <v>17813.96</v>
      </c>
      <c r="H11" s="90">
        <v>8906.98</v>
      </c>
      <c r="I11" s="90">
        <v>71255.839999999997</v>
      </c>
      <c r="J11" s="90">
        <v>0</v>
      </c>
      <c r="K11" s="90">
        <v>97976.78</v>
      </c>
    </row>
    <row r="12" spans="1:11" s="63" customFormat="1" x14ac:dyDescent="0.25">
      <c r="A12" s="89" t="s">
        <v>4351</v>
      </c>
      <c r="B12" s="89" t="s">
        <v>4352</v>
      </c>
      <c r="C12" s="85">
        <v>42752.28</v>
      </c>
      <c r="D12" s="90">
        <v>0</v>
      </c>
      <c r="E12" s="90">
        <v>0</v>
      </c>
      <c r="F12" s="90">
        <v>42752.28</v>
      </c>
      <c r="G12" s="90">
        <v>14250.76</v>
      </c>
      <c r="H12" s="90">
        <v>7125.38</v>
      </c>
      <c r="I12" s="90">
        <v>57003.040000000001</v>
      </c>
      <c r="J12" s="90">
        <v>0</v>
      </c>
      <c r="K12" s="90">
        <v>78379.179999999993</v>
      </c>
    </row>
    <row r="13" spans="1:11" s="63" customFormat="1" x14ac:dyDescent="0.25">
      <c r="A13" s="89" t="s">
        <v>4353</v>
      </c>
      <c r="B13" s="89" t="s">
        <v>4352</v>
      </c>
      <c r="C13" s="85">
        <v>28959.84</v>
      </c>
      <c r="D13" s="90">
        <v>0</v>
      </c>
      <c r="E13" s="90">
        <v>0</v>
      </c>
      <c r="F13" s="90">
        <v>28959.84</v>
      </c>
      <c r="G13" s="90">
        <v>9653.2799999999988</v>
      </c>
      <c r="H13" s="90">
        <v>4826.6399999999994</v>
      </c>
      <c r="I13" s="90">
        <v>38613.119999999995</v>
      </c>
      <c r="J13" s="90">
        <v>0</v>
      </c>
      <c r="K13" s="90">
        <v>53093.039999999994</v>
      </c>
    </row>
    <row r="14" spans="1:11" s="63" customFormat="1" x14ac:dyDescent="0.25">
      <c r="A14" s="89" t="s">
        <v>4354</v>
      </c>
      <c r="B14" s="89" t="s">
        <v>4331</v>
      </c>
      <c r="C14" s="85">
        <v>26326.2</v>
      </c>
      <c r="D14" s="90">
        <v>0</v>
      </c>
      <c r="E14" s="90">
        <v>0</v>
      </c>
      <c r="F14" s="90">
        <v>26326.2</v>
      </c>
      <c r="G14" s="90">
        <v>8775.4000000000015</v>
      </c>
      <c r="H14" s="90">
        <v>4387.7000000000007</v>
      </c>
      <c r="I14" s="90">
        <v>35101.600000000006</v>
      </c>
      <c r="J14" s="90">
        <v>0</v>
      </c>
      <c r="K14" s="90">
        <v>48264.700000000012</v>
      </c>
    </row>
    <row r="15" spans="1:11" s="63" customFormat="1" x14ac:dyDescent="0.25">
      <c r="A15" s="89" t="s">
        <v>4356</v>
      </c>
      <c r="B15" s="89" t="s">
        <v>4331</v>
      </c>
      <c r="C15" s="85">
        <v>20887.650000000001</v>
      </c>
      <c r="D15" s="90">
        <v>1100</v>
      </c>
      <c r="E15" s="90">
        <v>0</v>
      </c>
      <c r="F15" s="90">
        <v>21987.65</v>
      </c>
      <c r="G15" s="90">
        <v>6962.55</v>
      </c>
      <c r="H15" s="90">
        <v>3481.2750000000001</v>
      </c>
      <c r="I15" s="90">
        <v>27850.2</v>
      </c>
      <c r="J15" s="90">
        <v>0</v>
      </c>
      <c r="K15" s="90">
        <v>38294.025000000001</v>
      </c>
    </row>
    <row r="16" spans="1:11" s="63" customFormat="1" x14ac:dyDescent="0.25">
      <c r="A16" s="89" t="s">
        <v>4355</v>
      </c>
      <c r="B16" s="89" t="s">
        <v>4331</v>
      </c>
      <c r="C16" s="85">
        <v>22436.94</v>
      </c>
      <c r="D16" s="90">
        <v>1100</v>
      </c>
      <c r="E16" s="90">
        <v>0</v>
      </c>
      <c r="F16" s="90">
        <v>23536.94</v>
      </c>
      <c r="G16" s="90">
        <v>7478.98</v>
      </c>
      <c r="H16" s="90">
        <v>3739.49</v>
      </c>
      <c r="I16" s="90">
        <v>29915.919999999998</v>
      </c>
      <c r="J16" s="90">
        <v>0</v>
      </c>
      <c r="K16" s="90">
        <v>41134.39</v>
      </c>
    </row>
    <row r="17" spans="1:11" s="63" customFormat="1" x14ac:dyDescent="0.25">
      <c r="A17" s="91"/>
      <c r="B17" s="91"/>
      <c r="C17" s="92"/>
      <c r="D17" s="92"/>
      <c r="E17" s="92"/>
      <c r="F17" s="92"/>
      <c r="G17" s="92"/>
      <c r="H17" s="92"/>
      <c r="I17" s="92"/>
      <c r="J17" s="92"/>
      <c r="K17" s="93"/>
    </row>
    <row r="18" spans="1:11" s="63" customFormat="1" x14ac:dyDescent="0.25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5"/>
    </row>
    <row r="19" spans="1:11" s="63" customFormat="1" x14ac:dyDescent="0.25">
      <c r="A19" s="671" t="s">
        <v>4324</v>
      </c>
      <c r="B19" s="671"/>
      <c r="C19" s="671"/>
      <c r="D19" s="76" t="s">
        <v>517</v>
      </c>
      <c r="E19" s="76" t="s">
        <v>517</v>
      </c>
      <c r="F19" s="76" t="s">
        <v>517</v>
      </c>
      <c r="G19" s="76" t="s">
        <v>517</v>
      </c>
      <c r="H19" s="76" t="s">
        <v>517</v>
      </c>
      <c r="I19" s="76" t="s">
        <v>517</v>
      </c>
      <c r="J19" s="76" t="s">
        <v>517</v>
      </c>
      <c r="K19" s="76" t="s">
        <v>517</v>
      </c>
    </row>
    <row r="20" spans="1:11" s="63" customFormat="1" ht="12.75" customHeight="1" x14ac:dyDescent="0.25">
      <c r="A20" s="663" t="s">
        <v>4311</v>
      </c>
      <c r="B20" s="665" t="s">
        <v>4292</v>
      </c>
      <c r="C20" s="666" t="s">
        <v>4312</v>
      </c>
      <c r="D20" s="666" t="s">
        <v>4312</v>
      </c>
      <c r="E20" s="666" t="s">
        <v>4312</v>
      </c>
      <c r="F20" s="666" t="s">
        <v>4312</v>
      </c>
      <c r="G20" s="666" t="s">
        <v>4313</v>
      </c>
      <c r="H20" s="666" t="s">
        <v>4313</v>
      </c>
      <c r="I20" s="666" t="s">
        <v>4313</v>
      </c>
      <c r="J20" s="666" t="s">
        <v>4313</v>
      </c>
      <c r="K20" s="667" t="s">
        <v>4313</v>
      </c>
    </row>
    <row r="21" spans="1:11" s="63" customFormat="1" ht="26.4" x14ac:dyDescent="0.25">
      <c r="A21" s="664" t="s">
        <v>4311</v>
      </c>
      <c r="B21" s="666" t="s">
        <v>4314</v>
      </c>
      <c r="C21" s="70" t="s">
        <v>4315</v>
      </c>
      <c r="D21" s="70" t="s">
        <v>4316</v>
      </c>
      <c r="E21" s="70" t="s">
        <v>4317</v>
      </c>
      <c r="F21" s="70" t="s">
        <v>4318</v>
      </c>
      <c r="G21" s="35" t="s">
        <v>4319</v>
      </c>
      <c r="H21" s="35" t="s">
        <v>4320</v>
      </c>
      <c r="I21" s="70" t="s">
        <v>4321</v>
      </c>
      <c r="J21" s="70" t="s">
        <v>4322</v>
      </c>
      <c r="K21" s="71" t="s">
        <v>4318</v>
      </c>
    </row>
    <row r="22" spans="1:11" s="63" customFormat="1" x14ac:dyDescent="0.25">
      <c r="A22" s="89" t="s">
        <v>4359</v>
      </c>
      <c r="B22" s="89" t="s">
        <v>4360</v>
      </c>
      <c r="C22" s="85">
        <v>17832.150000000001</v>
      </c>
      <c r="D22" s="90">
        <v>1100</v>
      </c>
      <c r="E22" s="90">
        <v>0</v>
      </c>
      <c r="F22" s="90">
        <v>18932.150000000001</v>
      </c>
      <c r="G22" s="90">
        <v>5944.0500000000011</v>
      </c>
      <c r="H22" s="90">
        <v>2972.0250000000005</v>
      </c>
      <c r="I22" s="90">
        <v>23776.200000000004</v>
      </c>
      <c r="J22" s="90">
        <v>0</v>
      </c>
      <c r="K22" s="90">
        <v>32692.275000000005</v>
      </c>
    </row>
    <row r="23" spans="1:11" s="63" customFormat="1" x14ac:dyDescent="0.25">
      <c r="A23" s="89" t="s">
        <v>4361</v>
      </c>
      <c r="B23" s="89" t="s">
        <v>4362</v>
      </c>
      <c r="C23" s="85">
        <v>22436.94</v>
      </c>
      <c r="D23" s="90">
        <v>1100</v>
      </c>
      <c r="E23" s="90">
        <v>0</v>
      </c>
      <c r="F23" s="90">
        <v>23536.94</v>
      </c>
      <c r="G23" s="90">
        <v>7478.98</v>
      </c>
      <c r="H23" s="90">
        <v>3739.49</v>
      </c>
      <c r="I23" s="90">
        <v>29915.919999999998</v>
      </c>
      <c r="J23" s="90">
        <v>0</v>
      </c>
      <c r="K23" s="90">
        <v>41134.39</v>
      </c>
    </row>
    <row r="24" spans="1:11" s="63" customFormat="1" x14ac:dyDescent="0.25">
      <c r="A24" s="89" t="s">
        <v>4368</v>
      </c>
      <c r="B24" s="89" t="s">
        <v>4369</v>
      </c>
      <c r="C24" s="85">
        <v>13291.95</v>
      </c>
      <c r="D24" s="90">
        <v>1100</v>
      </c>
      <c r="E24" s="90">
        <v>0</v>
      </c>
      <c r="F24" s="90">
        <v>14391.95</v>
      </c>
      <c r="G24" s="90">
        <v>4430.6499999999996</v>
      </c>
      <c r="H24" s="90">
        <v>2215.3249999999998</v>
      </c>
      <c r="I24" s="90">
        <v>17722.599999999999</v>
      </c>
      <c r="J24" s="90">
        <v>0</v>
      </c>
      <c r="K24" s="90">
        <v>24368.574999999997</v>
      </c>
    </row>
    <row r="25" spans="1:11" s="63" customFormat="1" x14ac:dyDescent="0.25">
      <c r="A25" s="89" t="s">
        <v>4363</v>
      </c>
      <c r="B25" s="89" t="s">
        <v>4364</v>
      </c>
      <c r="C25" s="85">
        <v>15459.15</v>
      </c>
      <c r="D25" s="90">
        <v>1100</v>
      </c>
      <c r="E25" s="90">
        <v>0</v>
      </c>
      <c r="F25" s="90">
        <v>16559.150000000001</v>
      </c>
      <c r="G25" s="90">
        <v>5153.0499999999993</v>
      </c>
      <c r="H25" s="90">
        <v>2576.5249999999996</v>
      </c>
      <c r="I25" s="90">
        <v>20612.199999999997</v>
      </c>
      <c r="J25" s="90">
        <v>0</v>
      </c>
      <c r="K25" s="90">
        <v>28341.774999999994</v>
      </c>
    </row>
    <row r="26" spans="1:11" s="63" customFormat="1" x14ac:dyDescent="0.25">
      <c r="A26" s="89" t="s">
        <v>4365</v>
      </c>
      <c r="B26" s="89" t="s">
        <v>4366</v>
      </c>
      <c r="C26" s="85">
        <v>15459.15</v>
      </c>
      <c r="D26" s="90">
        <v>1100</v>
      </c>
      <c r="E26" s="90">
        <v>0</v>
      </c>
      <c r="F26" s="90">
        <v>16559.150000000001</v>
      </c>
      <c r="G26" s="90">
        <v>5153.0499999999993</v>
      </c>
      <c r="H26" s="90">
        <v>2576.5249999999996</v>
      </c>
      <c r="I26" s="90">
        <v>20612.199999999997</v>
      </c>
      <c r="J26" s="90">
        <v>0</v>
      </c>
      <c r="K26" s="90">
        <v>28341.774999999994</v>
      </c>
    </row>
    <row r="27" spans="1:11" s="63" customFormat="1" x14ac:dyDescent="0.25">
      <c r="A27" s="89" t="s">
        <v>4367</v>
      </c>
      <c r="B27" s="89" t="s">
        <v>4301</v>
      </c>
      <c r="C27" s="85">
        <v>12300.75</v>
      </c>
      <c r="D27" s="90">
        <v>1100</v>
      </c>
      <c r="E27" s="90">
        <v>0</v>
      </c>
      <c r="F27" s="90">
        <v>13400.75</v>
      </c>
      <c r="G27" s="90">
        <v>4100.25</v>
      </c>
      <c r="H27" s="90">
        <v>2050.125</v>
      </c>
      <c r="I27" s="90">
        <v>16401</v>
      </c>
      <c r="J27" s="90">
        <v>0</v>
      </c>
      <c r="K27" s="90">
        <v>22551.375</v>
      </c>
    </row>
    <row r="28" spans="1:11" s="63" customFormat="1" x14ac:dyDescent="0.25">
      <c r="A28" s="89" t="s">
        <v>4357</v>
      </c>
      <c r="B28" s="89" t="s">
        <v>4358</v>
      </c>
      <c r="C28" s="85">
        <v>9999.15</v>
      </c>
      <c r="D28" s="90">
        <v>1100</v>
      </c>
      <c r="E28" s="90">
        <v>0</v>
      </c>
      <c r="F28" s="90">
        <v>11099.15</v>
      </c>
      <c r="G28" s="90">
        <v>3333.05</v>
      </c>
      <c r="H28" s="90">
        <v>1666.5250000000001</v>
      </c>
      <c r="I28" s="90">
        <v>13332.2</v>
      </c>
      <c r="J28" s="90">
        <v>0</v>
      </c>
      <c r="K28" s="90">
        <v>18331.775000000001</v>
      </c>
    </row>
    <row r="29" spans="1:11" s="63" customFormat="1" x14ac:dyDescent="0.25">
      <c r="A29" s="89" t="s">
        <v>4370</v>
      </c>
      <c r="B29" s="89" t="s">
        <v>4371</v>
      </c>
      <c r="C29" s="85">
        <v>10932.6</v>
      </c>
      <c r="D29" s="90">
        <v>1100</v>
      </c>
      <c r="E29" s="90">
        <v>0</v>
      </c>
      <c r="F29" s="90">
        <v>12032.6</v>
      </c>
      <c r="G29" s="90">
        <v>3644.2000000000003</v>
      </c>
      <c r="H29" s="90">
        <v>1822.1000000000001</v>
      </c>
      <c r="I29" s="90">
        <v>14576.800000000001</v>
      </c>
      <c r="J29" s="90">
        <v>0</v>
      </c>
      <c r="K29" s="90">
        <v>20043.100000000002</v>
      </c>
    </row>
    <row r="30" spans="1:11" s="63" customFormat="1" x14ac:dyDescent="0.25">
      <c r="A30" s="89" t="s">
        <v>4372</v>
      </c>
      <c r="B30" s="89" t="s">
        <v>4373</v>
      </c>
      <c r="C30" s="85">
        <v>9999.15</v>
      </c>
      <c r="D30" s="90">
        <v>1100</v>
      </c>
      <c r="E30" s="90">
        <v>0</v>
      </c>
      <c r="F30" s="90">
        <v>11099.15</v>
      </c>
      <c r="G30" s="90">
        <v>3333.05</v>
      </c>
      <c r="H30" s="90">
        <v>1666.5250000000001</v>
      </c>
      <c r="I30" s="90">
        <v>13332.2</v>
      </c>
      <c r="J30" s="90">
        <v>0</v>
      </c>
      <c r="K30" s="90">
        <v>18331.775000000001</v>
      </c>
    </row>
    <row r="31" spans="1:11" s="63" customFormat="1" x14ac:dyDescent="0.25">
      <c r="A31" s="89" t="s">
        <v>4374</v>
      </c>
      <c r="B31" s="89" t="s">
        <v>4375</v>
      </c>
      <c r="C31" s="85">
        <v>8364</v>
      </c>
      <c r="D31" s="90">
        <v>1100</v>
      </c>
      <c r="E31" s="90">
        <v>0</v>
      </c>
      <c r="F31" s="90">
        <v>9464</v>
      </c>
      <c r="G31" s="90">
        <v>2788</v>
      </c>
      <c r="H31" s="90">
        <v>1394</v>
      </c>
      <c r="I31" s="90">
        <v>11152</v>
      </c>
      <c r="J31" s="90">
        <v>0</v>
      </c>
      <c r="K31" s="90">
        <v>15334</v>
      </c>
    </row>
    <row r="32" spans="1:11" x14ac:dyDescent="0.25">
      <c r="A32" s="89" t="s">
        <v>4376</v>
      </c>
      <c r="B32" s="89" t="s">
        <v>4377</v>
      </c>
      <c r="C32" s="85">
        <v>8732.85</v>
      </c>
      <c r="D32" s="90">
        <v>1100</v>
      </c>
      <c r="E32" s="90">
        <v>0</v>
      </c>
      <c r="F32" s="90">
        <v>9832.85</v>
      </c>
      <c r="G32" s="90">
        <v>2910.9500000000003</v>
      </c>
      <c r="H32" s="90">
        <v>1455.4750000000001</v>
      </c>
      <c r="I32" s="90">
        <v>11643.800000000001</v>
      </c>
      <c r="J32" s="90">
        <v>0</v>
      </c>
      <c r="K32" s="90">
        <v>16010.225000000002</v>
      </c>
    </row>
  </sheetData>
  <mergeCells count="15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9:C1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AE56-D02E-4B57-BD77-90889617AD3C}">
  <dimension ref="A1:E35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20.6640625" style="34" customWidth="1"/>
    <col min="7" max="7" width="12.44140625" style="34" bestFit="1" customWidth="1"/>
    <col min="8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5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79" t="s">
        <v>4303</v>
      </c>
      <c r="B12" s="79" t="s">
        <v>4303</v>
      </c>
      <c r="C12" s="43">
        <v>0</v>
      </c>
      <c r="D12" s="44">
        <v>0</v>
      </c>
      <c r="E12" s="44">
        <v>0</v>
      </c>
    </row>
    <row r="13" spans="1:5" x14ac:dyDescent="0.25">
      <c r="A13" s="34"/>
      <c r="B13" s="45" t="s">
        <v>4299</v>
      </c>
      <c r="C13" s="57">
        <f>SUM(C12:C12)</f>
        <v>0</v>
      </c>
      <c r="D13" s="47"/>
      <c r="E13" s="47"/>
    </row>
    <row r="14" spans="1:5" x14ac:dyDescent="0.25">
      <c r="A14" s="34"/>
      <c r="B14" s="48"/>
      <c r="C14" s="49"/>
      <c r="D14" s="47"/>
      <c r="E14" s="47"/>
    </row>
    <row r="15" spans="1:5" x14ac:dyDescent="0.25">
      <c r="A15" s="50"/>
      <c r="B15" s="51"/>
      <c r="C15" s="52"/>
      <c r="D15" s="53"/>
      <c r="E15" s="53"/>
    </row>
    <row r="16" spans="1:5" x14ac:dyDescent="0.25">
      <c r="A16" s="661" t="s">
        <v>4233</v>
      </c>
      <c r="B16" s="661" t="s">
        <v>4233</v>
      </c>
      <c r="C16" s="52"/>
      <c r="D16" s="53"/>
      <c r="E16" s="53"/>
    </row>
    <row r="17" spans="1:5" x14ac:dyDescent="0.25">
      <c r="A17" s="79" t="s">
        <v>4303</v>
      </c>
      <c r="B17" s="79" t="s">
        <v>4303</v>
      </c>
      <c r="C17" s="43">
        <v>0</v>
      </c>
      <c r="D17" s="44">
        <v>0</v>
      </c>
      <c r="E17" s="44">
        <v>0</v>
      </c>
    </row>
    <row r="18" spans="1:5" x14ac:dyDescent="0.25">
      <c r="A18" s="34"/>
      <c r="B18" s="45" t="s">
        <v>4302</v>
      </c>
      <c r="C18" s="57">
        <f>SUM(C17)</f>
        <v>0</v>
      </c>
      <c r="D18" s="47"/>
      <c r="E18" s="47"/>
    </row>
    <row r="19" spans="1:5" x14ac:dyDescent="0.25">
      <c r="A19" s="34"/>
      <c r="B19" s="48"/>
      <c r="C19" s="49"/>
      <c r="D19" s="47"/>
      <c r="E19" s="47"/>
    </row>
    <row r="20" spans="1:5" x14ac:dyDescent="0.25">
      <c r="A20" s="54"/>
      <c r="B20" s="34"/>
      <c r="C20" s="34"/>
      <c r="D20" s="47"/>
      <c r="E20" s="47"/>
    </row>
    <row r="21" spans="1:5" x14ac:dyDescent="0.25">
      <c r="A21" s="661" t="s">
        <v>4234</v>
      </c>
      <c r="B21" s="661" t="s">
        <v>4233</v>
      </c>
      <c r="C21" s="34"/>
      <c r="D21" s="53"/>
      <c r="E21" s="53"/>
    </row>
    <row r="22" spans="1:5" x14ac:dyDescent="0.25">
      <c r="A22" s="55" t="s">
        <v>4303</v>
      </c>
      <c r="B22" s="55" t="s">
        <v>4303</v>
      </c>
      <c r="C22" s="56">
        <v>0</v>
      </c>
      <c r="D22" s="44">
        <v>0</v>
      </c>
      <c r="E22" s="44">
        <v>0</v>
      </c>
    </row>
    <row r="23" spans="1:5" x14ac:dyDescent="0.25">
      <c r="A23" s="34"/>
      <c r="B23" s="45" t="s">
        <v>4304</v>
      </c>
      <c r="C23" s="57">
        <f>SUM(C22)</f>
        <v>0</v>
      </c>
      <c r="D23" s="47"/>
      <c r="E23" s="47"/>
    </row>
    <row r="24" spans="1:5" x14ac:dyDescent="0.25">
      <c r="A24" s="34"/>
      <c r="B24" s="48"/>
      <c r="C24" s="49"/>
      <c r="D24" s="47"/>
      <c r="E24" s="47"/>
    </row>
    <row r="25" spans="1:5" x14ac:dyDescent="0.25">
      <c r="A25" s="34"/>
      <c r="B25" s="58" t="s">
        <v>4235</v>
      </c>
      <c r="C25" s="59">
        <f>SUM(C18,C13,C23)</f>
        <v>0</v>
      </c>
      <c r="D25" s="47"/>
      <c r="E25" s="47"/>
    </row>
    <row r="26" spans="1:5" x14ac:dyDescent="0.25">
      <c r="A26" s="34"/>
      <c r="B26" s="48"/>
      <c r="C26" s="49"/>
      <c r="D26" s="47"/>
      <c r="E26" s="47"/>
    </row>
    <row r="27" spans="1:5" x14ac:dyDescent="0.25">
      <c r="A27" s="50"/>
      <c r="B27" s="51"/>
      <c r="C27" s="52"/>
      <c r="D27" s="53"/>
      <c r="E27" s="53"/>
    </row>
    <row r="28" spans="1:5" x14ac:dyDescent="0.25">
      <c r="A28" s="662" t="s">
        <v>4231</v>
      </c>
      <c r="B28" s="662"/>
      <c r="C28" s="52"/>
      <c r="D28" s="53"/>
      <c r="E28" s="53"/>
    </row>
    <row r="29" spans="1:5" x14ac:dyDescent="0.25">
      <c r="A29" s="661" t="s">
        <v>4305</v>
      </c>
      <c r="B29" s="661"/>
      <c r="C29" s="52"/>
      <c r="D29" s="53"/>
      <c r="E29" s="53"/>
    </row>
    <row r="30" spans="1:5" x14ac:dyDescent="0.25">
      <c r="A30" s="55" t="s">
        <v>4303</v>
      </c>
      <c r="B30" s="60" t="s">
        <v>4378</v>
      </c>
      <c r="C30" s="56">
        <v>6</v>
      </c>
      <c r="D30" s="44">
        <v>18153.439999999999</v>
      </c>
      <c r="E30" s="44">
        <v>34906</v>
      </c>
    </row>
    <row r="31" spans="1:5" x14ac:dyDescent="0.25">
      <c r="A31" s="34"/>
      <c r="B31" s="45" t="s">
        <v>4306</v>
      </c>
      <c r="C31" s="57">
        <f>SUM(C30)</f>
        <v>6</v>
      </c>
      <c r="D31" s="47"/>
      <c r="E31" s="47"/>
    </row>
    <row r="32" spans="1:5" x14ac:dyDescent="0.25">
      <c r="A32" s="50"/>
      <c r="B32" s="51"/>
      <c r="C32" s="52"/>
      <c r="D32" s="53"/>
      <c r="E32" s="53"/>
    </row>
    <row r="33" spans="1:5" ht="12.75" customHeight="1" x14ac:dyDescent="0.25">
      <c r="A33" s="672" t="s">
        <v>4237</v>
      </c>
      <c r="B33" s="673"/>
      <c r="C33" s="94"/>
      <c r="D33" s="95"/>
      <c r="E33" s="95"/>
    </row>
    <row r="34" spans="1:5" x14ac:dyDescent="0.25">
      <c r="A34" s="96" t="s">
        <v>4303</v>
      </c>
      <c r="B34" s="97" t="s">
        <v>4378</v>
      </c>
      <c r="C34" s="98">
        <v>1</v>
      </c>
      <c r="D34" s="99">
        <v>12400</v>
      </c>
      <c r="E34" s="99">
        <v>12400</v>
      </c>
    </row>
    <row r="35" spans="1:5" ht="12" customHeight="1" x14ac:dyDescent="0.25">
      <c r="A35" s="100"/>
      <c r="B35" s="101" t="s">
        <v>4307</v>
      </c>
      <c r="C35" s="102">
        <f>SUM(C34)</f>
        <v>1</v>
      </c>
      <c r="D35" s="103"/>
      <c r="E35" s="103"/>
    </row>
  </sheetData>
  <mergeCells count="15">
    <mergeCell ref="A33:B3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6:B16"/>
    <mergeCell ref="A21:B21"/>
    <mergeCell ref="A28:B28"/>
    <mergeCell ref="A29:B2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7BD01-4BD4-4C42-ABEB-BE900365268E}">
  <dimension ref="A1:E65"/>
  <sheetViews>
    <sheetView showGridLines="0" zoomScaleNormal="100" workbookViewId="0">
      <selection activeCell="D16" sqref="D16"/>
    </sheetView>
    <sheetView workbookViewId="1"/>
  </sheetViews>
  <sheetFormatPr baseColWidth="10" defaultColWidth="12.6640625" defaultRowHeight="15" customHeight="1" x14ac:dyDescent="0.25"/>
  <cols>
    <col min="1" max="1" width="18.5546875" style="105" customWidth="1"/>
    <col min="2" max="2" width="36.109375" style="105" customWidth="1"/>
    <col min="3" max="3" width="16.33203125" style="105" bestFit="1" customWidth="1"/>
    <col min="4" max="4" width="10.77734375" style="105" customWidth="1"/>
    <col min="5" max="5" width="12.109375" style="105" customWidth="1"/>
    <col min="6" max="8" width="11.44140625" style="105" customWidth="1"/>
    <col min="9" max="16384" width="12.6640625" style="105"/>
  </cols>
  <sheetData>
    <row r="1" spans="1:5" ht="12.75" customHeight="1" x14ac:dyDescent="0.25">
      <c r="A1" s="104"/>
      <c r="B1" s="104"/>
      <c r="C1" s="104"/>
      <c r="D1" s="104"/>
      <c r="E1" s="104"/>
    </row>
    <row r="2" spans="1:5" ht="12.75" customHeight="1" x14ac:dyDescent="0.25">
      <c r="A2" s="676" t="s">
        <v>4225</v>
      </c>
      <c r="B2" s="677"/>
      <c r="C2" s="677"/>
      <c r="D2" s="677"/>
      <c r="E2" s="677"/>
    </row>
    <row r="3" spans="1:5" ht="12.75" customHeight="1" x14ac:dyDescent="0.25">
      <c r="A3" s="676" t="s">
        <v>9</v>
      </c>
      <c r="B3" s="677"/>
      <c r="C3" s="677"/>
      <c r="D3" s="677"/>
      <c r="E3" s="677"/>
    </row>
    <row r="4" spans="1:5" ht="12.75" customHeight="1" x14ac:dyDescent="0.25">
      <c r="A4" s="676" t="s">
        <v>4226</v>
      </c>
      <c r="B4" s="677"/>
      <c r="C4" s="677"/>
      <c r="D4" s="677"/>
      <c r="E4" s="677"/>
    </row>
    <row r="5" spans="1:5" ht="12.75" customHeight="1" x14ac:dyDescent="0.25">
      <c r="A5" s="676" t="s">
        <v>4289</v>
      </c>
      <c r="B5" s="677"/>
      <c r="C5" s="677"/>
      <c r="D5" s="677"/>
      <c r="E5" s="677"/>
    </row>
    <row r="6" spans="1:5" ht="12.75" customHeight="1" x14ac:dyDescent="0.25">
      <c r="A6" s="678" t="s">
        <v>4290</v>
      </c>
      <c r="B6" s="677"/>
      <c r="C6" s="677"/>
      <c r="D6" s="677"/>
      <c r="E6" s="677"/>
    </row>
    <row r="7" spans="1:5" ht="12.75" customHeight="1" x14ac:dyDescent="0.25">
      <c r="A7" s="104"/>
      <c r="B7" s="104"/>
      <c r="C7" s="104"/>
      <c r="D7" s="104"/>
      <c r="E7" s="104"/>
    </row>
    <row r="8" spans="1:5" ht="12.75" customHeight="1" x14ac:dyDescent="0.25">
      <c r="A8" s="679" t="s">
        <v>4291</v>
      </c>
      <c r="B8" s="679" t="s">
        <v>4292</v>
      </c>
      <c r="C8" s="679" t="s">
        <v>4293</v>
      </c>
      <c r="D8" s="681" t="s">
        <v>4294</v>
      </c>
      <c r="E8" s="682"/>
    </row>
    <row r="9" spans="1:5" ht="12.75" customHeight="1" x14ac:dyDescent="0.25">
      <c r="A9" s="680"/>
      <c r="B9" s="680"/>
      <c r="C9" s="680"/>
      <c r="D9" s="106" t="s">
        <v>4295</v>
      </c>
      <c r="E9" s="106" t="s">
        <v>4296</v>
      </c>
    </row>
    <row r="10" spans="1:5" ht="15.75" customHeight="1" x14ac:dyDescent="0.25">
      <c r="A10" s="107"/>
      <c r="B10" s="107"/>
      <c r="C10" s="108"/>
      <c r="D10" s="108"/>
      <c r="E10" s="108"/>
    </row>
    <row r="11" spans="1:5" ht="12.75" customHeight="1" x14ac:dyDescent="0.25">
      <c r="A11" s="674" t="s">
        <v>4232</v>
      </c>
      <c r="B11" s="683"/>
      <c r="C11" s="109"/>
      <c r="D11" s="110"/>
      <c r="E11" s="110"/>
    </row>
    <row r="12" spans="1:5" ht="12.75" customHeight="1" x14ac:dyDescent="0.25">
      <c r="A12" s="111" t="s">
        <v>4379</v>
      </c>
      <c r="B12" s="111" t="s">
        <v>4326</v>
      </c>
      <c r="C12" s="112">
        <v>1</v>
      </c>
      <c r="D12" s="113">
        <v>85994</v>
      </c>
      <c r="E12" s="113">
        <v>85994</v>
      </c>
    </row>
    <row r="13" spans="1:5" ht="12.75" customHeight="1" x14ac:dyDescent="0.25">
      <c r="A13" s="111" t="s">
        <v>4380</v>
      </c>
      <c r="B13" s="111" t="s">
        <v>4381</v>
      </c>
      <c r="C13" s="112">
        <v>1</v>
      </c>
      <c r="D13" s="113">
        <v>42754</v>
      </c>
      <c r="E13" s="113">
        <v>42754</v>
      </c>
    </row>
    <row r="14" spans="1:5" ht="12.75" customHeight="1" x14ac:dyDescent="0.25">
      <c r="A14" s="111" t="s">
        <v>4382</v>
      </c>
      <c r="B14" s="111" t="s">
        <v>4331</v>
      </c>
      <c r="C14" s="112">
        <v>1</v>
      </c>
      <c r="D14" s="113">
        <v>20579</v>
      </c>
      <c r="E14" s="113">
        <v>20579</v>
      </c>
    </row>
    <row r="15" spans="1:5" ht="12.75" customHeight="1" x14ac:dyDescent="0.25">
      <c r="A15" s="111" t="s">
        <v>4383</v>
      </c>
      <c r="B15" s="111" t="s">
        <v>4331</v>
      </c>
      <c r="C15" s="112">
        <v>1</v>
      </c>
      <c r="D15" s="113">
        <v>35568</v>
      </c>
      <c r="E15" s="113">
        <v>35568</v>
      </c>
    </row>
    <row r="16" spans="1:5" ht="12.6" customHeight="1" x14ac:dyDescent="0.25">
      <c r="A16" s="104"/>
      <c r="B16" s="114" t="s">
        <v>4299</v>
      </c>
      <c r="C16" s="115">
        <f>SUM(C12:C15)</f>
        <v>4</v>
      </c>
      <c r="D16" s="116"/>
      <c r="E16" s="116"/>
    </row>
    <row r="17" spans="1:5" ht="12.6" customHeight="1" x14ac:dyDescent="0.25">
      <c r="A17" s="104"/>
      <c r="B17" s="117"/>
      <c r="C17" s="118"/>
      <c r="D17" s="116"/>
      <c r="E17" s="116"/>
    </row>
    <row r="18" spans="1:5" ht="12.75" customHeight="1" x14ac:dyDescent="0.25">
      <c r="A18" s="119"/>
      <c r="B18" s="120"/>
      <c r="C18" s="121"/>
      <c r="D18" s="122"/>
      <c r="E18" s="122"/>
    </row>
    <row r="19" spans="1:5" ht="12.6" customHeight="1" x14ac:dyDescent="0.25">
      <c r="A19" s="684" t="s">
        <v>4233</v>
      </c>
      <c r="B19" s="683"/>
      <c r="C19" s="121"/>
      <c r="D19" s="122"/>
      <c r="E19" s="122"/>
    </row>
    <row r="20" spans="1:5" ht="12.75" customHeight="1" x14ac:dyDescent="0.25">
      <c r="A20" s="123" t="s">
        <v>4384</v>
      </c>
      <c r="B20" s="124" t="s">
        <v>4385</v>
      </c>
      <c r="C20" s="112">
        <v>1</v>
      </c>
      <c r="D20" s="113">
        <v>20579</v>
      </c>
      <c r="E20" s="113">
        <v>20579</v>
      </c>
    </row>
    <row r="21" spans="1:5" ht="12.75" customHeight="1" x14ac:dyDescent="0.25">
      <c r="A21" s="123" t="s">
        <v>4386</v>
      </c>
      <c r="B21" s="124" t="s">
        <v>4301</v>
      </c>
      <c r="C21" s="112">
        <v>1</v>
      </c>
      <c r="D21" s="113">
        <v>19190</v>
      </c>
      <c r="E21" s="113">
        <v>19190</v>
      </c>
    </row>
    <row r="22" spans="1:5" ht="12.75" customHeight="1" x14ac:dyDescent="0.25">
      <c r="A22" s="123" t="s">
        <v>4387</v>
      </c>
      <c r="B22" s="124" t="s">
        <v>4301</v>
      </c>
      <c r="C22" s="112">
        <v>2</v>
      </c>
      <c r="D22" s="113">
        <v>20579</v>
      </c>
      <c r="E22" s="113">
        <v>20579</v>
      </c>
    </row>
    <row r="23" spans="1:5" ht="12.75" customHeight="1" x14ac:dyDescent="0.25">
      <c r="A23" s="123" t="s">
        <v>4388</v>
      </c>
      <c r="B23" s="124" t="s">
        <v>4301</v>
      </c>
      <c r="C23" s="112">
        <v>2</v>
      </c>
      <c r="D23" s="113">
        <v>21026</v>
      </c>
      <c r="E23" s="113">
        <v>21026</v>
      </c>
    </row>
    <row r="24" spans="1:5" ht="12.75" customHeight="1" x14ac:dyDescent="0.25">
      <c r="A24" s="123" t="s">
        <v>4389</v>
      </c>
      <c r="B24" s="124" t="s">
        <v>4390</v>
      </c>
      <c r="C24" s="112">
        <v>2</v>
      </c>
      <c r="D24" s="113">
        <v>12836</v>
      </c>
      <c r="E24" s="113">
        <v>12836</v>
      </c>
    </row>
    <row r="25" spans="1:5" ht="12.75" customHeight="1" x14ac:dyDescent="0.25">
      <c r="A25" s="123" t="s">
        <v>4391</v>
      </c>
      <c r="B25" s="124" t="s">
        <v>4390</v>
      </c>
      <c r="C25" s="112">
        <v>5</v>
      </c>
      <c r="D25" s="113">
        <v>13752</v>
      </c>
      <c r="E25" s="113">
        <v>13752</v>
      </c>
    </row>
    <row r="26" spans="1:5" ht="12.75" customHeight="1" x14ac:dyDescent="0.25">
      <c r="A26" s="123" t="s">
        <v>4392</v>
      </c>
      <c r="B26" s="124" t="s">
        <v>4390</v>
      </c>
      <c r="C26" s="112">
        <v>1</v>
      </c>
      <c r="D26" s="113">
        <v>17428</v>
      </c>
      <c r="E26" s="113">
        <v>17428</v>
      </c>
    </row>
    <row r="27" spans="1:5" ht="12.75" customHeight="1" x14ac:dyDescent="0.25">
      <c r="A27" s="123" t="s">
        <v>4393</v>
      </c>
      <c r="B27" s="124" t="s">
        <v>4390</v>
      </c>
      <c r="C27" s="112">
        <v>1</v>
      </c>
      <c r="D27" s="113">
        <v>20374</v>
      </c>
      <c r="E27" s="113">
        <v>20374</v>
      </c>
    </row>
    <row r="28" spans="1:5" ht="12.75" customHeight="1" x14ac:dyDescent="0.25">
      <c r="A28" s="123" t="s">
        <v>4394</v>
      </c>
      <c r="B28" s="124" t="s">
        <v>4390</v>
      </c>
      <c r="C28" s="112">
        <v>5</v>
      </c>
      <c r="D28" s="113">
        <v>20579</v>
      </c>
      <c r="E28" s="113">
        <v>20579</v>
      </c>
    </row>
    <row r="29" spans="1:5" ht="12.75" customHeight="1" x14ac:dyDescent="0.25">
      <c r="A29" s="123" t="s">
        <v>4395</v>
      </c>
      <c r="B29" s="124" t="s">
        <v>4396</v>
      </c>
      <c r="C29" s="112">
        <v>1</v>
      </c>
      <c r="D29" s="113">
        <v>10598</v>
      </c>
      <c r="E29" s="113">
        <v>10598</v>
      </c>
    </row>
    <row r="30" spans="1:5" ht="12.75" customHeight="1" x14ac:dyDescent="0.25">
      <c r="A30" s="123" t="s">
        <v>4397</v>
      </c>
      <c r="B30" s="124" t="s">
        <v>4396</v>
      </c>
      <c r="C30" s="112">
        <v>1</v>
      </c>
      <c r="D30" s="113">
        <v>12836</v>
      </c>
      <c r="E30" s="113">
        <v>12836</v>
      </c>
    </row>
    <row r="31" spans="1:5" ht="12.75" customHeight="1" x14ac:dyDescent="0.25">
      <c r="A31" s="123" t="s">
        <v>4398</v>
      </c>
      <c r="B31" s="124" t="s">
        <v>4396</v>
      </c>
      <c r="C31" s="112">
        <v>1</v>
      </c>
      <c r="D31" s="113">
        <v>13752</v>
      </c>
      <c r="E31" s="113">
        <v>13752</v>
      </c>
    </row>
    <row r="32" spans="1:5" ht="12.75" customHeight="1" x14ac:dyDescent="0.25">
      <c r="A32" s="123" t="s">
        <v>4399</v>
      </c>
      <c r="B32" s="124" t="s">
        <v>4396</v>
      </c>
      <c r="C32" s="112">
        <v>1</v>
      </c>
      <c r="D32" s="113">
        <v>17138</v>
      </c>
      <c r="E32" s="113">
        <v>17138</v>
      </c>
    </row>
    <row r="33" spans="1:5" ht="12.75" customHeight="1" x14ac:dyDescent="0.25">
      <c r="A33" s="123" t="s">
        <v>4400</v>
      </c>
      <c r="B33" s="124" t="s">
        <v>4396</v>
      </c>
      <c r="C33" s="112">
        <v>1</v>
      </c>
      <c r="D33" s="113">
        <v>17428</v>
      </c>
      <c r="E33" s="113">
        <v>17428</v>
      </c>
    </row>
    <row r="34" spans="1:5" ht="12.75" customHeight="1" x14ac:dyDescent="0.25">
      <c r="A34" s="123" t="s">
        <v>4401</v>
      </c>
      <c r="B34" s="124" t="s">
        <v>4396</v>
      </c>
      <c r="C34" s="112">
        <v>2</v>
      </c>
      <c r="D34" s="113">
        <v>17744</v>
      </c>
      <c r="E34" s="113">
        <v>17744</v>
      </c>
    </row>
    <row r="35" spans="1:5" ht="12.75" customHeight="1" x14ac:dyDescent="0.25">
      <c r="A35" s="123" t="s">
        <v>4402</v>
      </c>
      <c r="B35" s="124" t="s">
        <v>4396</v>
      </c>
      <c r="C35" s="112">
        <v>2</v>
      </c>
      <c r="D35" s="113">
        <v>20579</v>
      </c>
      <c r="E35" s="113">
        <v>20579</v>
      </c>
    </row>
    <row r="36" spans="1:5" ht="12.75" customHeight="1" x14ac:dyDescent="0.25">
      <c r="A36" s="123" t="s">
        <v>4403</v>
      </c>
      <c r="B36" s="124" t="s">
        <v>4396</v>
      </c>
      <c r="C36" s="112">
        <v>1</v>
      </c>
      <c r="D36" s="113">
        <v>21026</v>
      </c>
      <c r="E36" s="113">
        <v>21026</v>
      </c>
    </row>
    <row r="37" spans="1:5" ht="12.75" customHeight="1" x14ac:dyDescent="0.25">
      <c r="A37" s="123" t="s">
        <v>4404</v>
      </c>
      <c r="B37" s="124" t="s">
        <v>4405</v>
      </c>
      <c r="C37" s="112">
        <v>1</v>
      </c>
      <c r="D37" s="113">
        <v>8364</v>
      </c>
      <c r="E37" s="113">
        <v>8364</v>
      </c>
    </row>
    <row r="38" spans="1:5" ht="12.75" customHeight="1" x14ac:dyDescent="0.25">
      <c r="A38" s="123" t="s">
        <v>4406</v>
      </c>
      <c r="B38" s="124" t="s">
        <v>4407</v>
      </c>
      <c r="C38" s="112">
        <v>2</v>
      </c>
      <c r="D38" s="113">
        <v>10930</v>
      </c>
      <c r="E38" s="113">
        <v>10930</v>
      </c>
    </row>
    <row r="39" spans="1:5" ht="12.75" customHeight="1" x14ac:dyDescent="0.25">
      <c r="A39" s="123" t="s">
        <v>4408</v>
      </c>
      <c r="B39" s="124" t="s">
        <v>4407</v>
      </c>
      <c r="C39" s="112">
        <v>1</v>
      </c>
      <c r="D39" s="113">
        <v>11154</v>
      </c>
      <c r="E39" s="113">
        <v>11154</v>
      </c>
    </row>
    <row r="40" spans="1:5" ht="12.75" customHeight="1" x14ac:dyDescent="0.25">
      <c r="A40" s="123" t="s">
        <v>4409</v>
      </c>
      <c r="B40" s="124" t="s">
        <v>4410</v>
      </c>
      <c r="C40" s="112">
        <v>2</v>
      </c>
      <c r="D40" s="113">
        <v>10434</v>
      </c>
      <c r="E40" s="113">
        <v>10434</v>
      </c>
    </row>
    <row r="41" spans="1:5" ht="12.75" customHeight="1" x14ac:dyDescent="0.25">
      <c r="A41" s="123" t="s">
        <v>4411</v>
      </c>
      <c r="B41" s="124" t="s">
        <v>4377</v>
      </c>
      <c r="C41" s="112">
        <v>1</v>
      </c>
      <c r="D41" s="113">
        <v>8364</v>
      </c>
      <c r="E41" s="113">
        <v>8364</v>
      </c>
    </row>
    <row r="42" spans="1:5" ht="12.75" customHeight="1" x14ac:dyDescent="0.25">
      <c r="A42" s="123" t="s">
        <v>4412</v>
      </c>
      <c r="B42" s="124" t="s">
        <v>4377</v>
      </c>
      <c r="C42" s="112">
        <v>1</v>
      </c>
      <c r="D42" s="113">
        <v>8364</v>
      </c>
      <c r="E42" s="113">
        <v>8364</v>
      </c>
    </row>
    <row r="43" spans="1:5" ht="12.75" customHeight="1" x14ac:dyDescent="0.25">
      <c r="A43" s="123" t="s">
        <v>4413</v>
      </c>
      <c r="B43" s="124" t="s">
        <v>4414</v>
      </c>
      <c r="C43" s="125">
        <v>1</v>
      </c>
      <c r="D43" s="113">
        <v>13752</v>
      </c>
      <c r="E43" s="113">
        <v>13752</v>
      </c>
    </row>
    <row r="44" spans="1:5" ht="12.75" customHeight="1" x14ac:dyDescent="0.25">
      <c r="A44" s="104"/>
      <c r="B44" s="126" t="s">
        <v>4302</v>
      </c>
      <c r="C44" s="127">
        <f>SUM(C20:C43)</f>
        <v>39</v>
      </c>
      <c r="D44" s="116"/>
      <c r="E44" s="116"/>
    </row>
    <row r="45" spans="1:5" ht="35.4" customHeight="1" x14ac:dyDescent="0.25">
      <c r="A45" s="104"/>
      <c r="B45" s="117"/>
      <c r="C45" s="118"/>
      <c r="D45" s="116"/>
      <c r="E45" s="116"/>
    </row>
    <row r="46" spans="1:5" ht="12.75" customHeight="1" x14ac:dyDescent="0.25">
      <c r="A46" s="128"/>
      <c r="B46" s="104"/>
      <c r="C46" s="104"/>
      <c r="D46" s="116"/>
      <c r="E46" s="116"/>
    </row>
    <row r="47" spans="1:5" ht="12.75" customHeight="1" x14ac:dyDescent="0.25">
      <c r="A47" s="684" t="s">
        <v>4234</v>
      </c>
      <c r="B47" s="683"/>
      <c r="C47" s="104"/>
      <c r="D47" s="122"/>
      <c r="E47" s="122"/>
    </row>
    <row r="48" spans="1:5" ht="12.75" customHeight="1" x14ac:dyDescent="0.25">
      <c r="A48" s="80" t="s">
        <v>4303</v>
      </c>
      <c r="B48" s="129" t="s">
        <v>4303</v>
      </c>
      <c r="C48" s="130">
        <v>0</v>
      </c>
      <c r="D48" s="113">
        <v>0</v>
      </c>
      <c r="E48" s="113">
        <v>0</v>
      </c>
    </row>
    <row r="49" spans="1:5" ht="12.75" customHeight="1" x14ac:dyDescent="0.25">
      <c r="A49" s="104"/>
      <c r="B49" s="114" t="s">
        <v>4304</v>
      </c>
      <c r="C49" s="115">
        <f>SUM(C48)</f>
        <v>0</v>
      </c>
      <c r="D49" s="116"/>
      <c r="E49" s="116"/>
    </row>
    <row r="50" spans="1:5" ht="12.75" customHeight="1" x14ac:dyDescent="0.25">
      <c r="A50" s="104"/>
      <c r="B50" s="117"/>
      <c r="C50" s="118"/>
      <c r="D50" s="116"/>
      <c r="E50" s="116"/>
    </row>
    <row r="51" spans="1:5" ht="12.75" customHeight="1" x14ac:dyDescent="0.25">
      <c r="A51" s="104"/>
      <c r="B51" s="131" t="s">
        <v>4235</v>
      </c>
      <c r="C51" s="132">
        <f>SUM(C44,C16,C49)</f>
        <v>43</v>
      </c>
      <c r="D51" s="116"/>
      <c r="E51" s="116"/>
    </row>
    <row r="52" spans="1:5" ht="12.75" customHeight="1" x14ac:dyDescent="0.25">
      <c r="A52" s="104"/>
      <c r="B52" s="117"/>
      <c r="C52" s="118"/>
      <c r="D52" s="116"/>
      <c r="E52" s="116"/>
    </row>
    <row r="53" spans="1:5" ht="12.75" customHeight="1" x14ac:dyDescent="0.25">
      <c r="A53" s="119"/>
      <c r="B53" s="120"/>
      <c r="C53" s="121"/>
      <c r="D53" s="122"/>
      <c r="E53" s="122"/>
    </row>
    <row r="54" spans="1:5" ht="12.75" customHeight="1" x14ac:dyDescent="0.25">
      <c r="A54" s="685" t="s">
        <v>4231</v>
      </c>
      <c r="B54" s="683"/>
      <c r="C54" s="121"/>
      <c r="D54" s="122"/>
      <c r="E54" s="122"/>
    </row>
    <row r="55" spans="1:5" ht="12.75" customHeight="1" x14ac:dyDescent="0.25">
      <c r="A55" s="686" t="s">
        <v>4305</v>
      </c>
      <c r="B55" s="687"/>
      <c r="C55" s="121"/>
      <c r="D55" s="122"/>
      <c r="E55" s="122"/>
    </row>
    <row r="56" spans="1:5" ht="12.75" customHeight="1" x14ac:dyDescent="0.25">
      <c r="A56" s="80" t="s">
        <v>4303</v>
      </c>
      <c r="B56" s="133" t="s">
        <v>4410</v>
      </c>
      <c r="C56" s="130">
        <v>3</v>
      </c>
      <c r="D56" s="113">
        <v>8751</v>
      </c>
      <c r="E56" s="113">
        <v>8751</v>
      </c>
    </row>
    <row r="57" spans="1:5" ht="12.75" customHeight="1" x14ac:dyDescent="0.25">
      <c r="A57" s="80" t="s">
        <v>4303</v>
      </c>
      <c r="B57" s="133" t="s">
        <v>4415</v>
      </c>
      <c r="C57" s="130">
        <v>3</v>
      </c>
      <c r="D57" s="113">
        <v>8751</v>
      </c>
      <c r="E57" s="113">
        <v>9467</v>
      </c>
    </row>
    <row r="58" spans="1:5" ht="12.75" customHeight="1" x14ac:dyDescent="0.25">
      <c r="A58" s="80" t="s">
        <v>4303</v>
      </c>
      <c r="B58" s="133" t="s">
        <v>4390</v>
      </c>
      <c r="C58" s="130">
        <v>3</v>
      </c>
      <c r="D58" s="113">
        <v>15095</v>
      </c>
      <c r="E58" s="113">
        <v>15095</v>
      </c>
    </row>
    <row r="59" spans="1:5" ht="12.75" customHeight="1" x14ac:dyDescent="0.25">
      <c r="A59" s="80" t="s">
        <v>4303</v>
      </c>
      <c r="B59" s="133" t="s">
        <v>4416</v>
      </c>
      <c r="C59" s="130">
        <v>2</v>
      </c>
      <c r="D59" s="113">
        <v>17632</v>
      </c>
      <c r="E59" s="113">
        <v>17632</v>
      </c>
    </row>
    <row r="60" spans="1:5" ht="12.75" customHeight="1" x14ac:dyDescent="0.25">
      <c r="A60" s="80" t="s">
        <v>4303</v>
      </c>
      <c r="B60" s="133" t="s">
        <v>4417</v>
      </c>
      <c r="C60" s="130">
        <v>1</v>
      </c>
      <c r="D60" s="113">
        <v>9354</v>
      </c>
      <c r="E60" s="113">
        <v>9354</v>
      </c>
    </row>
    <row r="61" spans="1:5" ht="12.75" customHeight="1" x14ac:dyDescent="0.25">
      <c r="A61" s="104"/>
      <c r="B61" s="134" t="s">
        <v>4306</v>
      </c>
      <c r="C61" s="127">
        <f>SUM(C56:C60)</f>
        <v>12</v>
      </c>
      <c r="D61" s="116"/>
      <c r="E61" s="116"/>
    </row>
    <row r="62" spans="1:5" ht="12.75" customHeight="1" x14ac:dyDescent="0.25">
      <c r="A62" s="119"/>
      <c r="B62" s="120"/>
      <c r="C62" s="121"/>
      <c r="D62" s="122"/>
      <c r="E62" s="122"/>
    </row>
    <row r="63" spans="1:5" ht="12.75" customHeight="1" x14ac:dyDescent="0.25">
      <c r="A63" s="674" t="s">
        <v>4237</v>
      </c>
      <c r="B63" s="675"/>
      <c r="C63" s="121"/>
      <c r="D63" s="122"/>
      <c r="E63" s="122"/>
    </row>
    <row r="64" spans="1:5" ht="12.75" customHeight="1" x14ac:dyDescent="0.25">
      <c r="A64" s="80" t="s">
        <v>4303</v>
      </c>
      <c r="B64" s="129" t="s">
        <v>4303</v>
      </c>
      <c r="C64" s="130">
        <v>0</v>
      </c>
      <c r="D64" s="113">
        <v>0</v>
      </c>
      <c r="E64" s="113">
        <v>0</v>
      </c>
    </row>
    <row r="65" spans="1:5" ht="12" customHeight="1" x14ac:dyDescent="0.25">
      <c r="A65" s="104"/>
      <c r="B65" s="135" t="s">
        <v>4307</v>
      </c>
      <c r="C65" s="136">
        <f>SUM(C64)</f>
        <v>0</v>
      </c>
      <c r="D65" s="116"/>
      <c r="E65" s="116"/>
    </row>
  </sheetData>
  <mergeCells count="15">
    <mergeCell ref="A63:B6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9:B19"/>
    <mergeCell ref="A47:B47"/>
    <mergeCell ref="A54:B54"/>
    <mergeCell ref="A55:B55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8653-D739-48F9-8FEF-3ACC8E1971E0}">
  <dimension ref="A1:K43"/>
  <sheetViews>
    <sheetView showGridLines="0" zoomScaleNormal="100" workbookViewId="0">
      <selection activeCell="A44" sqref="A44"/>
    </sheetView>
    <sheetView workbookViewId="1"/>
  </sheetViews>
  <sheetFormatPr baseColWidth="10" defaultColWidth="12.6640625" defaultRowHeight="15" customHeight="1" x14ac:dyDescent="0.25"/>
  <cols>
    <col min="1" max="1" width="12.5546875" style="105" customWidth="1"/>
    <col min="2" max="2" width="44.88671875" style="105" customWidth="1"/>
    <col min="3" max="3" width="14.33203125" style="105" customWidth="1"/>
    <col min="4" max="4" width="10.5546875" style="105" customWidth="1"/>
    <col min="5" max="5" width="14.88671875" style="105" customWidth="1"/>
    <col min="6" max="6" width="11.5546875" style="105" customWidth="1"/>
    <col min="7" max="7" width="12.109375" style="105" customWidth="1"/>
    <col min="8" max="8" width="12.5546875" style="105" customWidth="1"/>
    <col min="9" max="9" width="11.5546875" style="105" customWidth="1"/>
    <col min="10" max="10" width="8.88671875" style="105" customWidth="1"/>
    <col min="11" max="11" width="11.5546875" style="105" customWidth="1"/>
    <col min="12" max="16" width="11.44140625" style="105" customWidth="1"/>
    <col min="17" max="16384" width="12.6640625" style="105"/>
  </cols>
  <sheetData>
    <row r="1" spans="1:11" ht="13.2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</row>
    <row r="2" spans="1:11" ht="13.2" x14ac:dyDescent="0.25">
      <c r="A2" s="694" t="s">
        <v>4225</v>
      </c>
      <c r="B2" s="677"/>
      <c r="C2" s="677"/>
      <c r="D2" s="677"/>
      <c r="E2" s="677"/>
      <c r="F2" s="677"/>
      <c r="G2" s="677"/>
      <c r="H2" s="677"/>
      <c r="I2" s="677"/>
      <c r="J2" s="677"/>
      <c r="K2" s="677"/>
    </row>
    <row r="3" spans="1:11" ht="13.2" x14ac:dyDescent="0.25">
      <c r="A3" s="676" t="s">
        <v>9</v>
      </c>
      <c r="B3" s="677"/>
      <c r="C3" s="677"/>
      <c r="D3" s="677"/>
      <c r="E3" s="677"/>
      <c r="F3" s="677"/>
      <c r="G3" s="677"/>
      <c r="H3" s="677"/>
      <c r="I3" s="677"/>
      <c r="J3" s="677"/>
      <c r="K3" s="677"/>
    </row>
    <row r="4" spans="1:11" ht="13.2" x14ac:dyDescent="0.25">
      <c r="A4" s="676" t="s">
        <v>4226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</row>
    <row r="5" spans="1:11" ht="13.2" x14ac:dyDescent="0.25">
      <c r="A5" s="676" t="s">
        <v>4309</v>
      </c>
      <c r="B5" s="677"/>
      <c r="C5" s="677"/>
      <c r="D5" s="677"/>
      <c r="E5" s="677"/>
      <c r="F5" s="677"/>
      <c r="G5" s="677"/>
      <c r="H5" s="677"/>
      <c r="I5" s="677"/>
      <c r="J5" s="677"/>
      <c r="K5" s="677"/>
    </row>
    <row r="6" spans="1:11" ht="13.2" x14ac:dyDescent="0.25">
      <c r="A6" s="678" t="s">
        <v>4290</v>
      </c>
      <c r="B6" s="677"/>
      <c r="C6" s="677"/>
      <c r="D6" s="677"/>
      <c r="E6" s="677"/>
      <c r="F6" s="677"/>
      <c r="G6" s="677"/>
      <c r="H6" s="677"/>
      <c r="I6" s="677"/>
      <c r="J6" s="677"/>
      <c r="K6" s="677"/>
    </row>
    <row r="7" spans="1:11" ht="13.2" x14ac:dyDescent="0.25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</row>
    <row r="8" spans="1:11" ht="13.2" x14ac:dyDescent="0.25">
      <c r="A8" s="695" t="s">
        <v>4310</v>
      </c>
      <c r="B8" s="677"/>
      <c r="C8" s="677"/>
      <c r="D8" s="138" t="s">
        <v>517</v>
      </c>
      <c r="E8" s="138" t="s">
        <v>517</v>
      </c>
      <c r="F8" s="138" t="s">
        <v>517</v>
      </c>
      <c r="G8" s="138" t="s">
        <v>517</v>
      </c>
      <c r="H8" s="138" t="s">
        <v>517</v>
      </c>
      <c r="I8" s="138" t="s">
        <v>517</v>
      </c>
      <c r="J8" s="138" t="s">
        <v>517</v>
      </c>
      <c r="K8" s="138" t="s">
        <v>517</v>
      </c>
    </row>
    <row r="9" spans="1:11" ht="12.75" customHeight="1" x14ac:dyDescent="0.25">
      <c r="A9" s="688" t="s">
        <v>4311</v>
      </c>
      <c r="B9" s="690" t="s">
        <v>4292</v>
      </c>
      <c r="C9" s="691" t="s">
        <v>4312</v>
      </c>
      <c r="D9" s="692"/>
      <c r="E9" s="692"/>
      <c r="F9" s="682"/>
      <c r="G9" s="691" t="s">
        <v>4313</v>
      </c>
      <c r="H9" s="692"/>
      <c r="I9" s="692"/>
      <c r="J9" s="692"/>
      <c r="K9" s="693"/>
    </row>
    <row r="10" spans="1:11" ht="26.4" x14ac:dyDescent="0.25">
      <c r="A10" s="689"/>
      <c r="B10" s="680"/>
      <c r="C10" s="139" t="s">
        <v>4315</v>
      </c>
      <c r="D10" s="139" t="s">
        <v>4316</v>
      </c>
      <c r="E10" s="139" t="s">
        <v>4317</v>
      </c>
      <c r="F10" s="139" t="s">
        <v>4318</v>
      </c>
      <c r="G10" s="140" t="s">
        <v>4319</v>
      </c>
      <c r="H10" s="140" t="s">
        <v>4320</v>
      </c>
      <c r="I10" s="139" t="s">
        <v>4321</v>
      </c>
      <c r="J10" s="139" t="s">
        <v>4322</v>
      </c>
      <c r="K10" s="141" t="s">
        <v>4318</v>
      </c>
    </row>
    <row r="11" spans="1:11" ht="13.2" x14ac:dyDescent="0.25">
      <c r="A11" s="111" t="s">
        <v>4379</v>
      </c>
      <c r="B11" s="111" t="s">
        <v>4326</v>
      </c>
      <c r="C11" s="113">
        <v>85994</v>
      </c>
      <c r="D11" s="142">
        <v>0</v>
      </c>
      <c r="E11" s="142">
        <v>0</v>
      </c>
      <c r="F11" s="113">
        <v>85994</v>
      </c>
      <c r="G11" s="113">
        <v>28664.666666666668</v>
      </c>
      <c r="H11" s="113">
        <v>14332.333333333334</v>
      </c>
      <c r="I11" s="113">
        <v>114658.66666666667</v>
      </c>
      <c r="J11" s="113">
        <v>0</v>
      </c>
      <c r="K11" s="113">
        <v>157655.66666666669</v>
      </c>
    </row>
    <row r="12" spans="1:11" ht="13.2" x14ac:dyDescent="0.25">
      <c r="A12" s="111" t="s">
        <v>4380</v>
      </c>
      <c r="B12" s="111" t="s">
        <v>4381</v>
      </c>
      <c r="C12" s="113">
        <v>42754</v>
      </c>
      <c r="D12" s="142">
        <v>0</v>
      </c>
      <c r="E12" s="142">
        <v>0</v>
      </c>
      <c r="F12" s="113">
        <v>42754</v>
      </c>
      <c r="G12" s="113">
        <v>14251.333333333334</v>
      </c>
      <c r="H12" s="113">
        <v>7125.666666666667</v>
      </c>
      <c r="I12" s="113">
        <v>57005.333333333336</v>
      </c>
      <c r="J12" s="113">
        <v>0</v>
      </c>
      <c r="K12" s="113">
        <v>78382.333333333343</v>
      </c>
    </row>
    <row r="13" spans="1:11" ht="13.2" x14ac:dyDescent="0.25">
      <c r="A13" s="111" t="s">
        <v>4382</v>
      </c>
      <c r="B13" s="111" t="s">
        <v>4331</v>
      </c>
      <c r="C13" s="113">
        <v>20579</v>
      </c>
      <c r="D13" s="142">
        <v>1100</v>
      </c>
      <c r="E13" s="142">
        <v>0</v>
      </c>
      <c r="F13" s="113">
        <v>21679</v>
      </c>
      <c r="G13" s="113">
        <v>6859.666666666667</v>
      </c>
      <c r="H13" s="113">
        <v>3429.8333333333335</v>
      </c>
      <c r="I13" s="113">
        <v>27438.666666666668</v>
      </c>
      <c r="J13" s="113">
        <v>0</v>
      </c>
      <c r="K13" s="113">
        <v>37728.166666666672</v>
      </c>
    </row>
    <row r="14" spans="1:11" ht="13.2" x14ac:dyDescent="0.25">
      <c r="A14" s="111" t="s">
        <v>4383</v>
      </c>
      <c r="B14" s="111" t="s">
        <v>4331</v>
      </c>
      <c r="C14" s="113">
        <v>35568</v>
      </c>
      <c r="D14" s="142">
        <v>0</v>
      </c>
      <c r="E14" s="142">
        <v>0</v>
      </c>
      <c r="F14" s="113">
        <v>35568</v>
      </c>
      <c r="G14" s="113">
        <v>11856</v>
      </c>
      <c r="H14" s="113">
        <v>5928</v>
      </c>
      <c r="I14" s="113">
        <v>47424</v>
      </c>
      <c r="J14" s="113">
        <v>0</v>
      </c>
      <c r="K14" s="113">
        <v>65208</v>
      </c>
    </row>
    <row r="15" spans="1:11" ht="13.2" x14ac:dyDescent="0.25">
      <c r="A15" s="143"/>
      <c r="B15" s="143"/>
      <c r="C15" s="144"/>
      <c r="D15" s="144"/>
      <c r="E15" s="144"/>
      <c r="F15" s="144"/>
      <c r="G15" s="144"/>
      <c r="H15" s="144"/>
      <c r="I15" s="144"/>
      <c r="J15" s="144"/>
      <c r="K15" s="144"/>
    </row>
    <row r="16" spans="1:11" ht="13.2" x14ac:dyDescent="0.25">
      <c r="A16" s="143"/>
      <c r="B16" s="143"/>
      <c r="C16" s="144"/>
      <c r="D16" s="144"/>
      <c r="E16" s="144"/>
      <c r="F16" s="144"/>
      <c r="G16" s="144"/>
      <c r="H16" s="144"/>
      <c r="I16" s="144"/>
      <c r="J16" s="144"/>
      <c r="K16" s="144"/>
    </row>
    <row r="17" spans="1:11" ht="13.2" x14ac:dyDescent="0.25">
      <c r="A17" s="695" t="s">
        <v>4324</v>
      </c>
      <c r="B17" s="677"/>
      <c r="C17" s="677"/>
      <c r="D17" s="145" t="s">
        <v>517</v>
      </c>
      <c r="E17" s="145" t="s">
        <v>517</v>
      </c>
      <c r="F17" s="145" t="s">
        <v>517</v>
      </c>
      <c r="G17" s="145" t="s">
        <v>517</v>
      </c>
      <c r="H17" s="145" t="s">
        <v>517</v>
      </c>
      <c r="I17" s="145" t="s">
        <v>517</v>
      </c>
      <c r="J17" s="145" t="s">
        <v>517</v>
      </c>
      <c r="K17" s="145" t="s">
        <v>517</v>
      </c>
    </row>
    <row r="18" spans="1:11" ht="12.75" customHeight="1" x14ac:dyDescent="0.25">
      <c r="A18" s="688" t="s">
        <v>4311</v>
      </c>
      <c r="B18" s="690" t="s">
        <v>4292</v>
      </c>
      <c r="C18" s="691" t="s">
        <v>4312</v>
      </c>
      <c r="D18" s="692"/>
      <c r="E18" s="692"/>
      <c r="F18" s="682"/>
      <c r="G18" s="691" t="s">
        <v>4313</v>
      </c>
      <c r="H18" s="692"/>
      <c r="I18" s="692"/>
      <c r="J18" s="692"/>
      <c r="K18" s="693"/>
    </row>
    <row r="19" spans="1:11" ht="26.4" x14ac:dyDescent="0.25">
      <c r="A19" s="689"/>
      <c r="B19" s="680"/>
      <c r="C19" s="139" t="s">
        <v>4315</v>
      </c>
      <c r="D19" s="139" t="s">
        <v>4316</v>
      </c>
      <c r="E19" s="139" t="s">
        <v>4317</v>
      </c>
      <c r="F19" s="139" t="s">
        <v>4318</v>
      </c>
      <c r="G19" s="140" t="s">
        <v>4319</v>
      </c>
      <c r="H19" s="140" t="s">
        <v>4320</v>
      </c>
      <c r="I19" s="139" t="s">
        <v>4321</v>
      </c>
      <c r="J19" s="139" t="s">
        <v>4322</v>
      </c>
      <c r="K19" s="141" t="s">
        <v>4318</v>
      </c>
    </row>
    <row r="20" spans="1:11" ht="15" customHeight="1" x14ac:dyDescent="0.25">
      <c r="A20" s="124" t="s">
        <v>4384</v>
      </c>
      <c r="B20" s="124" t="s">
        <v>4385</v>
      </c>
      <c r="C20" s="113">
        <v>20579</v>
      </c>
      <c r="D20" s="142">
        <v>1100</v>
      </c>
      <c r="E20" s="142">
        <v>0</v>
      </c>
      <c r="F20" s="113">
        <v>21679</v>
      </c>
      <c r="G20" s="113">
        <v>6859.666666666667</v>
      </c>
      <c r="H20" s="113">
        <v>3429.8333333333335</v>
      </c>
      <c r="I20" s="113">
        <v>27438.666666666668</v>
      </c>
      <c r="J20" s="113">
        <v>0</v>
      </c>
      <c r="K20" s="113">
        <v>37728.166666666672</v>
      </c>
    </row>
    <row r="21" spans="1:11" ht="13.2" x14ac:dyDescent="0.25">
      <c r="A21" s="124" t="s">
        <v>4386</v>
      </c>
      <c r="B21" s="129" t="s">
        <v>4301</v>
      </c>
      <c r="C21" s="113">
        <v>19190</v>
      </c>
      <c r="D21" s="142">
        <v>1100</v>
      </c>
      <c r="E21" s="142">
        <v>0</v>
      </c>
      <c r="F21" s="113">
        <v>20290</v>
      </c>
      <c r="G21" s="113">
        <v>6396.6666666666661</v>
      </c>
      <c r="H21" s="113">
        <v>3198.333333333333</v>
      </c>
      <c r="I21" s="113">
        <v>25586.666666666664</v>
      </c>
      <c r="J21" s="113">
        <v>0</v>
      </c>
      <c r="K21" s="113">
        <v>35181.666666666664</v>
      </c>
    </row>
    <row r="22" spans="1:11" ht="16.5" customHeight="1" x14ac:dyDescent="0.25">
      <c r="A22" s="124" t="s">
        <v>4387</v>
      </c>
      <c r="B22" s="124" t="s">
        <v>4301</v>
      </c>
      <c r="C22" s="113">
        <v>20579</v>
      </c>
      <c r="D22" s="142">
        <v>1100</v>
      </c>
      <c r="E22" s="142">
        <v>0</v>
      </c>
      <c r="F22" s="113">
        <v>21679</v>
      </c>
      <c r="G22" s="113">
        <v>6859.666666666667</v>
      </c>
      <c r="H22" s="113">
        <v>3429.8333333333335</v>
      </c>
      <c r="I22" s="113">
        <v>27438.666666666668</v>
      </c>
      <c r="J22" s="113">
        <v>0</v>
      </c>
      <c r="K22" s="113">
        <v>37728.166666666672</v>
      </c>
    </row>
    <row r="23" spans="1:11" ht="15.75" customHeight="1" x14ac:dyDescent="0.25">
      <c r="A23" s="124" t="s">
        <v>4388</v>
      </c>
      <c r="B23" s="124" t="s">
        <v>4301</v>
      </c>
      <c r="C23" s="113">
        <v>21026</v>
      </c>
      <c r="D23" s="142">
        <v>1100</v>
      </c>
      <c r="E23" s="142">
        <v>0</v>
      </c>
      <c r="F23" s="113">
        <v>22126</v>
      </c>
      <c r="G23" s="113">
        <v>7008.666666666667</v>
      </c>
      <c r="H23" s="113">
        <v>3504.3333333333335</v>
      </c>
      <c r="I23" s="113">
        <v>28034.666666666668</v>
      </c>
      <c r="J23" s="113">
        <v>0</v>
      </c>
      <c r="K23" s="113">
        <v>38547.666666666672</v>
      </c>
    </row>
    <row r="24" spans="1:11" ht="15.75" customHeight="1" x14ac:dyDescent="0.25">
      <c r="A24" s="124" t="s">
        <v>4395</v>
      </c>
      <c r="B24" s="124" t="s">
        <v>4396</v>
      </c>
      <c r="C24" s="113">
        <v>10598</v>
      </c>
      <c r="D24" s="142">
        <v>1100</v>
      </c>
      <c r="E24" s="142">
        <v>0</v>
      </c>
      <c r="F24" s="113">
        <v>11698</v>
      </c>
      <c r="G24" s="113">
        <v>3532.6666666666665</v>
      </c>
      <c r="H24" s="113">
        <v>1766.3333333333333</v>
      </c>
      <c r="I24" s="113">
        <v>14130.666666666666</v>
      </c>
      <c r="J24" s="113">
        <v>0</v>
      </c>
      <c r="K24" s="113">
        <v>19429.666666666664</v>
      </c>
    </row>
    <row r="25" spans="1:11" ht="15.75" customHeight="1" x14ac:dyDescent="0.25">
      <c r="A25" s="124" t="s">
        <v>4397</v>
      </c>
      <c r="B25" s="124" t="s">
        <v>4396</v>
      </c>
      <c r="C25" s="113">
        <v>12836</v>
      </c>
      <c r="D25" s="142">
        <v>1100</v>
      </c>
      <c r="E25" s="142">
        <v>0</v>
      </c>
      <c r="F25" s="113">
        <v>13936</v>
      </c>
      <c r="G25" s="113">
        <v>4278.666666666667</v>
      </c>
      <c r="H25" s="113">
        <v>2139.3333333333335</v>
      </c>
      <c r="I25" s="113">
        <v>17114.666666666668</v>
      </c>
      <c r="J25" s="113">
        <v>0</v>
      </c>
      <c r="K25" s="113">
        <v>23532.666666666668</v>
      </c>
    </row>
    <row r="26" spans="1:11" ht="15.75" customHeight="1" x14ac:dyDescent="0.25">
      <c r="A26" s="124" t="s">
        <v>4398</v>
      </c>
      <c r="B26" s="124" t="s">
        <v>4396</v>
      </c>
      <c r="C26" s="113">
        <v>13752</v>
      </c>
      <c r="D26" s="142">
        <v>1100</v>
      </c>
      <c r="E26" s="142">
        <v>0</v>
      </c>
      <c r="F26" s="113">
        <v>14852</v>
      </c>
      <c r="G26" s="113">
        <v>4584</v>
      </c>
      <c r="H26" s="113">
        <v>2292</v>
      </c>
      <c r="I26" s="113">
        <v>18336</v>
      </c>
      <c r="J26" s="113">
        <v>0</v>
      </c>
      <c r="K26" s="113">
        <v>25212</v>
      </c>
    </row>
    <row r="27" spans="1:11" ht="15.75" customHeight="1" x14ac:dyDescent="0.25">
      <c r="A27" s="124" t="s">
        <v>4399</v>
      </c>
      <c r="B27" s="124" t="s">
        <v>4396</v>
      </c>
      <c r="C27" s="113">
        <v>17138</v>
      </c>
      <c r="D27" s="142">
        <v>1100</v>
      </c>
      <c r="E27" s="142">
        <v>0</v>
      </c>
      <c r="F27" s="113">
        <v>18238</v>
      </c>
      <c r="G27" s="113">
        <v>5712.6666666666661</v>
      </c>
      <c r="H27" s="113">
        <v>2856.333333333333</v>
      </c>
      <c r="I27" s="113">
        <v>22850.666666666664</v>
      </c>
      <c r="J27" s="113">
        <v>0</v>
      </c>
      <c r="K27" s="113">
        <v>31419.666666666664</v>
      </c>
    </row>
    <row r="28" spans="1:11" ht="15.75" customHeight="1" x14ac:dyDescent="0.25">
      <c r="A28" s="124" t="s">
        <v>4400</v>
      </c>
      <c r="B28" s="124" t="s">
        <v>4396</v>
      </c>
      <c r="C28" s="113">
        <v>17428</v>
      </c>
      <c r="D28" s="142">
        <v>1100</v>
      </c>
      <c r="E28" s="142">
        <v>0</v>
      </c>
      <c r="F28" s="113">
        <v>18528</v>
      </c>
      <c r="G28" s="113">
        <v>5809.333333333333</v>
      </c>
      <c r="H28" s="113">
        <v>2904.6666666666665</v>
      </c>
      <c r="I28" s="113">
        <v>23237.333333333332</v>
      </c>
      <c r="J28" s="113">
        <v>0</v>
      </c>
      <c r="K28" s="113">
        <v>31951.333333333332</v>
      </c>
    </row>
    <row r="29" spans="1:11" ht="15.75" customHeight="1" x14ac:dyDescent="0.25">
      <c r="A29" s="124" t="s">
        <v>4401</v>
      </c>
      <c r="B29" s="124" t="s">
        <v>4396</v>
      </c>
      <c r="C29" s="113">
        <v>17744</v>
      </c>
      <c r="D29" s="142">
        <v>1100</v>
      </c>
      <c r="E29" s="142">
        <v>0</v>
      </c>
      <c r="F29" s="113">
        <v>18844</v>
      </c>
      <c r="G29" s="113">
        <v>5914.666666666667</v>
      </c>
      <c r="H29" s="113">
        <v>2957.3333333333335</v>
      </c>
      <c r="I29" s="113">
        <v>23658.666666666668</v>
      </c>
      <c r="J29" s="113">
        <v>0</v>
      </c>
      <c r="K29" s="113">
        <v>32530.666666666668</v>
      </c>
    </row>
    <row r="30" spans="1:11" ht="15.75" customHeight="1" x14ac:dyDescent="0.25">
      <c r="A30" s="124" t="s">
        <v>4402</v>
      </c>
      <c r="B30" s="124" t="s">
        <v>4396</v>
      </c>
      <c r="C30" s="113">
        <v>20579</v>
      </c>
      <c r="D30" s="142">
        <v>1100</v>
      </c>
      <c r="E30" s="142">
        <v>0</v>
      </c>
      <c r="F30" s="113">
        <v>21679</v>
      </c>
      <c r="G30" s="113">
        <v>6859.666666666667</v>
      </c>
      <c r="H30" s="113">
        <v>3429.8333333333335</v>
      </c>
      <c r="I30" s="113">
        <v>27438.666666666668</v>
      </c>
      <c r="J30" s="113">
        <v>0</v>
      </c>
      <c r="K30" s="113">
        <v>37728.166666666672</v>
      </c>
    </row>
    <row r="31" spans="1:11" ht="15.75" customHeight="1" x14ac:dyDescent="0.25">
      <c r="A31" s="124" t="s">
        <v>4403</v>
      </c>
      <c r="B31" s="124" t="s">
        <v>4396</v>
      </c>
      <c r="C31" s="113">
        <v>21026</v>
      </c>
      <c r="D31" s="142">
        <v>1100</v>
      </c>
      <c r="E31" s="142">
        <v>0</v>
      </c>
      <c r="F31" s="113">
        <v>22126</v>
      </c>
      <c r="G31" s="113">
        <v>7008.666666666667</v>
      </c>
      <c r="H31" s="113">
        <v>3504.3333333333335</v>
      </c>
      <c r="I31" s="113">
        <v>28034.666666666668</v>
      </c>
      <c r="J31" s="113">
        <v>0</v>
      </c>
      <c r="K31" s="113">
        <v>38547.666666666672</v>
      </c>
    </row>
    <row r="32" spans="1:11" ht="15.75" customHeight="1" x14ac:dyDescent="0.25">
      <c r="A32" s="124" t="s">
        <v>4404</v>
      </c>
      <c r="B32" s="124" t="s">
        <v>4405</v>
      </c>
      <c r="C32" s="113">
        <v>8364</v>
      </c>
      <c r="D32" s="142">
        <v>1100</v>
      </c>
      <c r="E32" s="142">
        <v>0</v>
      </c>
      <c r="F32" s="113">
        <v>9464</v>
      </c>
      <c r="G32" s="113">
        <v>2788</v>
      </c>
      <c r="H32" s="113">
        <v>1394</v>
      </c>
      <c r="I32" s="113">
        <v>11152</v>
      </c>
      <c r="J32" s="113">
        <v>0</v>
      </c>
      <c r="K32" s="113">
        <v>15334</v>
      </c>
    </row>
    <row r="33" spans="1:11" ht="15.75" customHeight="1" x14ac:dyDescent="0.25">
      <c r="A33" s="124" t="s">
        <v>4389</v>
      </c>
      <c r="B33" s="124" t="s">
        <v>4390</v>
      </c>
      <c r="C33" s="113">
        <v>12836</v>
      </c>
      <c r="D33" s="142">
        <v>1100</v>
      </c>
      <c r="E33" s="142">
        <v>0</v>
      </c>
      <c r="F33" s="113">
        <v>13936</v>
      </c>
      <c r="G33" s="113">
        <v>4278.666666666667</v>
      </c>
      <c r="H33" s="113">
        <v>2139.3333333333335</v>
      </c>
      <c r="I33" s="113">
        <v>17114.666666666668</v>
      </c>
      <c r="J33" s="113">
        <v>0</v>
      </c>
      <c r="K33" s="113">
        <v>23532.666666666668</v>
      </c>
    </row>
    <row r="34" spans="1:11" ht="15.75" customHeight="1" x14ac:dyDescent="0.25">
      <c r="A34" s="124" t="s">
        <v>4391</v>
      </c>
      <c r="B34" s="124" t="s">
        <v>4390</v>
      </c>
      <c r="C34" s="113">
        <v>13752</v>
      </c>
      <c r="D34" s="142">
        <v>1100</v>
      </c>
      <c r="E34" s="142">
        <v>0</v>
      </c>
      <c r="F34" s="113">
        <v>14852</v>
      </c>
      <c r="G34" s="113">
        <v>4584</v>
      </c>
      <c r="H34" s="113">
        <v>2292</v>
      </c>
      <c r="I34" s="113">
        <v>18336</v>
      </c>
      <c r="J34" s="113">
        <v>0</v>
      </c>
      <c r="K34" s="113">
        <v>25212</v>
      </c>
    </row>
    <row r="35" spans="1:11" ht="15.75" customHeight="1" x14ac:dyDescent="0.25">
      <c r="A35" s="124" t="s">
        <v>4392</v>
      </c>
      <c r="B35" s="124" t="s">
        <v>4390</v>
      </c>
      <c r="C35" s="113">
        <v>17428</v>
      </c>
      <c r="D35" s="142">
        <v>1100</v>
      </c>
      <c r="E35" s="142">
        <v>0</v>
      </c>
      <c r="F35" s="113">
        <v>18528</v>
      </c>
      <c r="G35" s="113">
        <v>5809.333333333333</v>
      </c>
      <c r="H35" s="113">
        <v>2904.6666666666665</v>
      </c>
      <c r="I35" s="113">
        <v>23237.333333333332</v>
      </c>
      <c r="J35" s="113">
        <v>0</v>
      </c>
      <c r="K35" s="113">
        <v>31951.333333333332</v>
      </c>
    </row>
    <row r="36" spans="1:11" ht="15.75" customHeight="1" x14ac:dyDescent="0.25">
      <c r="A36" s="124" t="s">
        <v>4393</v>
      </c>
      <c r="B36" s="124" t="s">
        <v>4390</v>
      </c>
      <c r="C36" s="113">
        <v>20374</v>
      </c>
      <c r="D36" s="142">
        <v>1100</v>
      </c>
      <c r="E36" s="142">
        <v>0</v>
      </c>
      <c r="F36" s="113">
        <v>21474</v>
      </c>
      <c r="G36" s="113">
        <v>6791.333333333333</v>
      </c>
      <c r="H36" s="113">
        <v>3395.6666666666665</v>
      </c>
      <c r="I36" s="113">
        <v>27165.333333333332</v>
      </c>
      <c r="J36" s="113">
        <v>0</v>
      </c>
      <c r="K36" s="113">
        <v>37352.333333333328</v>
      </c>
    </row>
    <row r="37" spans="1:11" ht="15.75" customHeight="1" x14ac:dyDescent="0.25">
      <c r="A37" s="124" t="s">
        <v>4394</v>
      </c>
      <c r="B37" s="124" t="s">
        <v>4390</v>
      </c>
      <c r="C37" s="113">
        <v>20579</v>
      </c>
      <c r="D37" s="142">
        <v>1100</v>
      </c>
      <c r="E37" s="142">
        <v>0</v>
      </c>
      <c r="F37" s="113">
        <v>21679</v>
      </c>
      <c r="G37" s="113">
        <v>6859.666666666667</v>
      </c>
      <c r="H37" s="113">
        <v>3429.8333333333335</v>
      </c>
      <c r="I37" s="113">
        <v>27438.666666666668</v>
      </c>
      <c r="J37" s="113">
        <v>0</v>
      </c>
      <c r="K37" s="113">
        <v>37728.166666666672</v>
      </c>
    </row>
    <row r="38" spans="1:11" ht="15.75" customHeight="1" x14ac:dyDescent="0.25">
      <c r="A38" s="124" t="s">
        <v>4406</v>
      </c>
      <c r="B38" s="124" t="s">
        <v>4407</v>
      </c>
      <c r="C38" s="113">
        <v>10930</v>
      </c>
      <c r="D38" s="142">
        <v>1100</v>
      </c>
      <c r="E38" s="142">
        <v>0</v>
      </c>
      <c r="F38" s="113">
        <v>12030</v>
      </c>
      <c r="G38" s="113">
        <v>3643.333333333333</v>
      </c>
      <c r="H38" s="113">
        <v>1821.6666666666665</v>
      </c>
      <c r="I38" s="113">
        <v>14573.333333333332</v>
      </c>
      <c r="J38" s="113">
        <v>0</v>
      </c>
      <c r="K38" s="113">
        <v>20038.333333333332</v>
      </c>
    </row>
    <row r="39" spans="1:11" ht="15.75" customHeight="1" x14ac:dyDescent="0.25">
      <c r="A39" s="124" t="s">
        <v>4408</v>
      </c>
      <c r="B39" s="124" t="s">
        <v>4407</v>
      </c>
      <c r="C39" s="113">
        <v>11154</v>
      </c>
      <c r="D39" s="142">
        <v>1100</v>
      </c>
      <c r="E39" s="142">
        <v>0</v>
      </c>
      <c r="F39" s="113">
        <v>12254</v>
      </c>
      <c r="G39" s="113">
        <v>3718</v>
      </c>
      <c r="H39" s="113">
        <v>1859</v>
      </c>
      <c r="I39" s="113">
        <v>14872</v>
      </c>
      <c r="J39" s="113">
        <v>0</v>
      </c>
      <c r="K39" s="113">
        <v>20449</v>
      </c>
    </row>
    <row r="40" spans="1:11" ht="15.75" customHeight="1" x14ac:dyDescent="0.25">
      <c r="A40" s="124" t="s">
        <v>4409</v>
      </c>
      <c r="B40" s="124" t="s">
        <v>4410</v>
      </c>
      <c r="C40" s="113">
        <v>10434</v>
      </c>
      <c r="D40" s="142">
        <v>1100</v>
      </c>
      <c r="E40" s="142">
        <v>0</v>
      </c>
      <c r="F40" s="113">
        <v>11534</v>
      </c>
      <c r="G40" s="113">
        <v>3478</v>
      </c>
      <c r="H40" s="113">
        <v>1739</v>
      </c>
      <c r="I40" s="113">
        <v>13912</v>
      </c>
      <c r="J40" s="113">
        <v>0</v>
      </c>
      <c r="K40" s="113">
        <v>19129</v>
      </c>
    </row>
    <row r="41" spans="1:11" ht="15.75" customHeight="1" x14ac:dyDescent="0.25">
      <c r="A41" s="124" t="s">
        <v>4411</v>
      </c>
      <c r="B41" s="124" t="s">
        <v>4377</v>
      </c>
      <c r="C41" s="113">
        <v>8364</v>
      </c>
      <c r="D41" s="142">
        <v>1100</v>
      </c>
      <c r="E41" s="142">
        <v>2500</v>
      </c>
      <c r="F41" s="113">
        <v>11964</v>
      </c>
      <c r="G41" s="113">
        <v>2788</v>
      </c>
      <c r="H41" s="113">
        <v>1394</v>
      </c>
      <c r="I41" s="113">
        <v>11152</v>
      </c>
      <c r="J41" s="113">
        <v>0</v>
      </c>
      <c r="K41" s="113">
        <v>15334</v>
      </c>
    </row>
    <row r="42" spans="1:11" ht="15.75" customHeight="1" x14ac:dyDescent="0.25">
      <c r="A42" s="124" t="s">
        <v>4412</v>
      </c>
      <c r="B42" s="124" t="s">
        <v>4377</v>
      </c>
      <c r="C42" s="113">
        <v>8364</v>
      </c>
      <c r="D42" s="142">
        <v>1100</v>
      </c>
      <c r="E42" s="142">
        <v>2713</v>
      </c>
      <c r="F42" s="113">
        <v>12177</v>
      </c>
      <c r="G42" s="113">
        <v>2788</v>
      </c>
      <c r="H42" s="113">
        <v>1394</v>
      </c>
      <c r="I42" s="113">
        <v>11152</v>
      </c>
      <c r="J42" s="113">
        <v>0</v>
      </c>
      <c r="K42" s="113">
        <v>15334</v>
      </c>
    </row>
    <row r="43" spans="1:11" ht="15.75" customHeight="1" x14ac:dyDescent="0.25">
      <c r="A43" s="124" t="s">
        <v>4413</v>
      </c>
      <c r="B43" s="124" t="s">
        <v>4414</v>
      </c>
      <c r="C43" s="113">
        <v>13752</v>
      </c>
      <c r="D43" s="142">
        <v>1100</v>
      </c>
      <c r="E43" s="142">
        <v>0</v>
      </c>
      <c r="F43" s="113">
        <v>14852</v>
      </c>
      <c r="G43" s="113">
        <v>4584</v>
      </c>
      <c r="H43" s="113">
        <v>2292</v>
      </c>
      <c r="I43" s="113">
        <v>18336</v>
      </c>
      <c r="J43" s="113">
        <v>0</v>
      </c>
      <c r="K43" s="113">
        <v>25212</v>
      </c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67F7B-2CE2-4257-8736-6FC2069160A2}">
  <dimension ref="A1:E156"/>
  <sheetViews>
    <sheetView showGridLines="0" zoomScaleNormal="100" workbookViewId="0">
      <selection activeCell="A8" sqref="A8:E9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38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s="147" customFormat="1" x14ac:dyDescent="0.25">
      <c r="A12" s="89" t="s">
        <v>4418</v>
      </c>
      <c r="B12" s="89" t="s">
        <v>4419</v>
      </c>
      <c r="C12" s="146">
        <v>1</v>
      </c>
      <c r="D12" s="85">
        <v>20703</v>
      </c>
      <c r="E12" s="85">
        <v>20703</v>
      </c>
    </row>
    <row r="13" spans="1:5" x14ac:dyDescent="0.25">
      <c r="A13" s="89" t="s">
        <v>4420</v>
      </c>
      <c r="B13" s="89" t="s">
        <v>4333</v>
      </c>
      <c r="C13" s="146">
        <v>2</v>
      </c>
      <c r="D13" s="85">
        <v>20579.07</v>
      </c>
      <c r="E13" s="85">
        <v>20579.07</v>
      </c>
    </row>
    <row r="14" spans="1:5" x14ac:dyDescent="0.25">
      <c r="A14" s="89" t="s">
        <v>4421</v>
      </c>
      <c r="B14" s="89" t="s">
        <v>4333</v>
      </c>
      <c r="C14" s="146">
        <v>1</v>
      </c>
      <c r="D14" s="85">
        <v>22434.09</v>
      </c>
      <c r="E14" s="85">
        <v>22434.09</v>
      </c>
    </row>
    <row r="15" spans="1:5" x14ac:dyDescent="0.25">
      <c r="A15" s="89" t="s">
        <v>4422</v>
      </c>
      <c r="B15" s="89" t="s">
        <v>4333</v>
      </c>
      <c r="C15" s="146">
        <v>2</v>
      </c>
      <c r="D15" s="85">
        <v>26325.03</v>
      </c>
      <c r="E15" s="85">
        <v>26325.03</v>
      </c>
    </row>
    <row r="16" spans="1:5" x14ac:dyDescent="0.25">
      <c r="A16" s="89" t="s">
        <v>4423</v>
      </c>
      <c r="B16" s="89" t="s">
        <v>4424</v>
      </c>
      <c r="C16" s="146">
        <v>3</v>
      </c>
      <c r="D16" s="85">
        <v>15458.099999999999</v>
      </c>
      <c r="E16" s="85">
        <v>15458.099999999999</v>
      </c>
    </row>
    <row r="17" spans="1:5" x14ac:dyDescent="0.25">
      <c r="A17" s="89" t="s">
        <v>4425</v>
      </c>
      <c r="B17" s="89" t="s">
        <v>4424</v>
      </c>
      <c r="C17" s="146">
        <v>1</v>
      </c>
      <c r="D17" s="85">
        <v>18932.07</v>
      </c>
      <c r="E17" s="85">
        <v>18932.07</v>
      </c>
    </row>
    <row r="18" spans="1:5" x14ac:dyDescent="0.25">
      <c r="A18" s="89" t="s">
        <v>4426</v>
      </c>
      <c r="B18" s="89" t="s">
        <v>4424</v>
      </c>
      <c r="C18" s="146">
        <v>6</v>
      </c>
      <c r="D18" s="85">
        <v>20579.07</v>
      </c>
      <c r="E18" s="85">
        <v>20579.07</v>
      </c>
    </row>
    <row r="19" spans="1:5" x14ac:dyDescent="0.25">
      <c r="A19" s="89" t="s">
        <v>4427</v>
      </c>
      <c r="B19" s="89" t="s">
        <v>4424</v>
      </c>
      <c r="C19" s="146">
        <v>8</v>
      </c>
      <c r="D19" s="85">
        <v>22434.09</v>
      </c>
      <c r="E19" s="85">
        <v>22434.09</v>
      </c>
    </row>
    <row r="20" spans="1:5" x14ac:dyDescent="0.25">
      <c r="A20" s="89" t="s">
        <v>4428</v>
      </c>
      <c r="B20" s="89" t="s">
        <v>4424</v>
      </c>
      <c r="C20" s="146">
        <v>3</v>
      </c>
      <c r="D20" s="85">
        <v>23386.080000000002</v>
      </c>
      <c r="E20" s="85">
        <v>23386.080000000002</v>
      </c>
    </row>
    <row r="21" spans="1:5" x14ac:dyDescent="0.25">
      <c r="A21" s="89" t="s">
        <v>4429</v>
      </c>
      <c r="B21" s="89" t="s">
        <v>4424</v>
      </c>
      <c r="C21" s="146">
        <v>5</v>
      </c>
      <c r="D21" s="85">
        <v>26325.3</v>
      </c>
      <c r="E21" s="85">
        <v>26325.3</v>
      </c>
    </row>
    <row r="22" spans="1:5" x14ac:dyDescent="0.25">
      <c r="A22" s="89" t="s">
        <v>4430</v>
      </c>
      <c r="B22" s="89" t="s">
        <v>4424</v>
      </c>
      <c r="C22" s="146">
        <v>4</v>
      </c>
      <c r="D22" s="85">
        <v>28961.4</v>
      </c>
      <c r="E22" s="85">
        <v>28961.4</v>
      </c>
    </row>
    <row r="23" spans="1:5" x14ac:dyDescent="0.25">
      <c r="A23" s="89" t="s">
        <v>4431</v>
      </c>
      <c r="B23" s="89" t="s">
        <v>4328</v>
      </c>
      <c r="C23" s="146">
        <v>5</v>
      </c>
      <c r="D23" s="85">
        <v>53442.06</v>
      </c>
      <c r="E23" s="85">
        <v>53442.06</v>
      </c>
    </row>
    <row r="24" spans="1:5" x14ac:dyDescent="0.25">
      <c r="A24" s="89" t="s">
        <v>4432</v>
      </c>
      <c r="B24" s="89" t="s">
        <v>4328</v>
      </c>
      <c r="C24" s="146">
        <v>1</v>
      </c>
      <c r="D24" s="85">
        <v>108983.1</v>
      </c>
      <c r="E24" s="85">
        <v>108983.1</v>
      </c>
    </row>
    <row r="25" spans="1:5" x14ac:dyDescent="0.25">
      <c r="A25" s="89" t="s">
        <v>4433</v>
      </c>
      <c r="B25" s="89" t="s">
        <v>4434</v>
      </c>
      <c r="C25" s="146">
        <v>1</v>
      </c>
      <c r="D25" s="85">
        <v>19531.080000000002</v>
      </c>
      <c r="E25" s="85">
        <v>19531.080000000002</v>
      </c>
    </row>
    <row r="26" spans="1:5" x14ac:dyDescent="0.25">
      <c r="A26" s="89" t="s">
        <v>4435</v>
      </c>
      <c r="B26" s="89" t="s">
        <v>4436</v>
      </c>
      <c r="C26" s="146">
        <v>1</v>
      </c>
      <c r="D26" s="85">
        <v>35570.100000000006</v>
      </c>
      <c r="E26" s="85">
        <v>35570.100000000006</v>
      </c>
    </row>
    <row r="27" spans="1:5" x14ac:dyDescent="0.25">
      <c r="A27" s="89" t="s">
        <v>4437</v>
      </c>
      <c r="B27" s="89" t="s">
        <v>4331</v>
      </c>
      <c r="C27" s="146">
        <v>1</v>
      </c>
      <c r="D27" s="85">
        <v>20579.07</v>
      </c>
      <c r="E27" s="85">
        <v>20579.07</v>
      </c>
    </row>
    <row r="28" spans="1:5" x14ac:dyDescent="0.25">
      <c r="A28" s="89" t="s">
        <v>4438</v>
      </c>
      <c r="B28" s="89" t="s">
        <v>4331</v>
      </c>
      <c r="C28" s="146">
        <v>3</v>
      </c>
      <c r="D28" s="85">
        <v>22434.09</v>
      </c>
      <c r="E28" s="85">
        <v>22434.09</v>
      </c>
    </row>
    <row r="29" spans="1:5" x14ac:dyDescent="0.25">
      <c r="A29" s="89" t="s">
        <v>4439</v>
      </c>
      <c r="B29" s="89" t="s">
        <v>4331</v>
      </c>
      <c r="C29" s="146">
        <v>6</v>
      </c>
      <c r="D29" s="85">
        <v>26325.3</v>
      </c>
      <c r="E29" s="85">
        <v>26325.3</v>
      </c>
    </row>
    <row r="30" spans="1:5" x14ac:dyDescent="0.25">
      <c r="A30" s="89" t="s">
        <v>4440</v>
      </c>
      <c r="B30" s="89" t="s">
        <v>4331</v>
      </c>
      <c r="C30" s="146">
        <v>3</v>
      </c>
      <c r="D30" s="85">
        <v>28961.4</v>
      </c>
      <c r="E30" s="85">
        <v>28961.4</v>
      </c>
    </row>
    <row r="31" spans="1:5" x14ac:dyDescent="0.25">
      <c r="A31" s="89" t="s">
        <v>4441</v>
      </c>
      <c r="B31" s="89" t="s">
        <v>4331</v>
      </c>
      <c r="C31" s="146">
        <v>18</v>
      </c>
      <c r="D31" s="85">
        <v>35570.100000000006</v>
      </c>
      <c r="E31" s="85">
        <v>35570.100000000006</v>
      </c>
    </row>
    <row r="32" spans="1:5" x14ac:dyDescent="0.25">
      <c r="A32" s="89" t="s">
        <v>4442</v>
      </c>
      <c r="B32" s="89" t="s">
        <v>4331</v>
      </c>
      <c r="C32" s="146">
        <v>3</v>
      </c>
      <c r="D32" s="85">
        <v>44335.5</v>
      </c>
      <c r="E32" s="85">
        <v>44335.5</v>
      </c>
    </row>
    <row r="33" spans="1:5" x14ac:dyDescent="0.25">
      <c r="A33" s="89" t="s">
        <v>4443</v>
      </c>
      <c r="B33" s="89" t="s">
        <v>4444</v>
      </c>
      <c r="C33" s="146">
        <v>1</v>
      </c>
      <c r="D33" s="85">
        <v>15500.399999999998</v>
      </c>
      <c r="E33" s="85">
        <v>15500.399999999998</v>
      </c>
    </row>
    <row r="34" spans="1:5" x14ac:dyDescent="0.25">
      <c r="A34" s="147"/>
      <c r="B34" s="148" t="s">
        <v>4299</v>
      </c>
      <c r="C34" s="149">
        <f>SUM(C12:C33)</f>
        <v>79</v>
      </c>
      <c r="D34" s="150"/>
      <c r="E34" s="150"/>
    </row>
    <row r="35" spans="1:5" x14ac:dyDescent="0.25">
      <c r="A35" s="147"/>
      <c r="B35" s="151"/>
      <c r="C35" s="152"/>
      <c r="D35" s="150"/>
      <c r="E35" s="150"/>
    </row>
    <row r="36" spans="1:5" x14ac:dyDescent="0.25">
      <c r="A36" s="153"/>
      <c r="B36" s="154"/>
      <c r="C36" s="155"/>
      <c r="D36" s="156"/>
      <c r="E36" s="156"/>
    </row>
    <row r="37" spans="1:5" x14ac:dyDescent="0.25">
      <c r="A37" s="696" t="s">
        <v>4233</v>
      </c>
      <c r="B37" s="696" t="s">
        <v>4233</v>
      </c>
      <c r="C37" s="155"/>
      <c r="D37" s="156"/>
      <c r="E37" s="156"/>
    </row>
    <row r="38" spans="1:5" x14ac:dyDescent="0.25">
      <c r="A38" s="157" t="s">
        <v>4445</v>
      </c>
      <c r="B38" s="157" t="s">
        <v>4446</v>
      </c>
      <c r="C38" s="146">
        <v>1</v>
      </c>
      <c r="D38" s="85">
        <v>16452</v>
      </c>
      <c r="E38" s="85">
        <v>16452</v>
      </c>
    </row>
    <row r="39" spans="1:5" x14ac:dyDescent="0.25">
      <c r="A39" s="157" t="s">
        <v>4447</v>
      </c>
      <c r="B39" s="157" t="s">
        <v>4446</v>
      </c>
      <c r="C39" s="146">
        <v>1</v>
      </c>
      <c r="D39" s="85">
        <v>17066.400000000001</v>
      </c>
      <c r="E39" s="85">
        <v>17066.400000000001</v>
      </c>
    </row>
    <row r="40" spans="1:5" x14ac:dyDescent="0.25">
      <c r="A40" s="157" t="s">
        <v>4448</v>
      </c>
      <c r="B40" s="157" t="s">
        <v>4449</v>
      </c>
      <c r="C40" s="146">
        <v>1</v>
      </c>
      <c r="D40" s="85">
        <v>8364</v>
      </c>
      <c r="E40" s="85">
        <v>8364</v>
      </c>
    </row>
    <row r="41" spans="1:5" x14ac:dyDescent="0.25">
      <c r="A41" s="157" t="s">
        <v>4450</v>
      </c>
      <c r="B41" s="157" t="s">
        <v>4449</v>
      </c>
      <c r="C41" s="146">
        <v>1</v>
      </c>
      <c r="D41" s="85">
        <v>8364</v>
      </c>
      <c r="E41" s="85">
        <v>8364</v>
      </c>
    </row>
    <row r="42" spans="1:5" x14ac:dyDescent="0.25">
      <c r="A42" s="157" t="s">
        <v>4451</v>
      </c>
      <c r="B42" s="157" t="s">
        <v>4449</v>
      </c>
      <c r="C42" s="146">
        <v>1</v>
      </c>
      <c r="D42" s="85">
        <v>13293.3</v>
      </c>
      <c r="E42" s="85">
        <v>13293.3</v>
      </c>
    </row>
    <row r="43" spans="1:5" x14ac:dyDescent="0.25">
      <c r="A43" s="157" t="s">
        <v>4452</v>
      </c>
      <c r="B43" s="157" t="s">
        <v>4453</v>
      </c>
      <c r="C43" s="146">
        <v>4</v>
      </c>
      <c r="D43" s="85">
        <v>8364</v>
      </c>
      <c r="E43" s="85">
        <v>8364</v>
      </c>
    </row>
    <row r="44" spans="1:5" x14ac:dyDescent="0.25">
      <c r="A44" s="157" t="s">
        <v>4454</v>
      </c>
      <c r="B44" s="157" t="s">
        <v>4453</v>
      </c>
      <c r="C44" s="146">
        <v>1</v>
      </c>
      <c r="D44" s="85">
        <v>9142.5</v>
      </c>
      <c r="E44" s="85">
        <v>9142.5</v>
      </c>
    </row>
    <row r="45" spans="1:5" x14ac:dyDescent="0.25">
      <c r="A45" s="157" t="s">
        <v>4455</v>
      </c>
      <c r="B45" s="89" t="s">
        <v>4414</v>
      </c>
      <c r="C45" s="146">
        <v>1</v>
      </c>
      <c r="D45" s="85">
        <v>9024.6</v>
      </c>
      <c r="E45" s="85">
        <v>9024.6</v>
      </c>
    </row>
    <row r="46" spans="1:5" x14ac:dyDescent="0.25">
      <c r="A46" s="157" t="s">
        <v>4456</v>
      </c>
      <c r="B46" s="157" t="s">
        <v>4419</v>
      </c>
      <c r="C46" s="146">
        <v>1</v>
      </c>
      <c r="D46" s="85">
        <v>13848.6</v>
      </c>
      <c r="E46" s="85">
        <v>13848.6</v>
      </c>
    </row>
    <row r="47" spans="1:5" x14ac:dyDescent="0.25">
      <c r="A47" s="157" t="s">
        <v>4457</v>
      </c>
      <c r="B47" s="157" t="s">
        <v>4419</v>
      </c>
      <c r="C47" s="146">
        <v>8</v>
      </c>
      <c r="D47" s="85">
        <v>16135.5</v>
      </c>
      <c r="E47" s="85">
        <v>16135.5</v>
      </c>
    </row>
    <row r="48" spans="1:5" x14ac:dyDescent="0.25">
      <c r="A48" s="157" t="s">
        <v>4458</v>
      </c>
      <c r="B48" s="157" t="s">
        <v>4419</v>
      </c>
      <c r="C48" s="146">
        <v>11</v>
      </c>
      <c r="D48" s="85">
        <v>17066.400000000001</v>
      </c>
      <c r="E48" s="85">
        <v>17066.400000000001</v>
      </c>
    </row>
    <row r="49" spans="1:5" x14ac:dyDescent="0.25">
      <c r="A49" s="157" t="s">
        <v>4459</v>
      </c>
      <c r="B49" s="157" t="s">
        <v>4419</v>
      </c>
      <c r="C49" s="146">
        <v>1</v>
      </c>
      <c r="D49" s="85">
        <v>17672.400000000001</v>
      </c>
      <c r="E49" s="85">
        <v>17672.400000000001</v>
      </c>
    </row>
    <row r="50" spans="1:5" x14ac:dyDescent="0.25">
      <c r="A50" s="157" t="s">
        <v>4418</v>
      </c>
      <c r="B50" s="157" t="s">
        <v>4419</v>
      </c>
      <c r="C50" s="146">
        <v>7</v>
      </c>
      <c r="D50" s="85">
        <v>20703</v>
      </c>
      <c r="E50" s="85">
        <v>20703</v>
      </c>
    </row>
    <row r="51" spans="1:5" x14ac:dyDescent="0.25">
      <c r="A51" s="157" t="s">
        <v>4460</v>
      </c>
      <c r="B51" s="157" t="s">
        <v>4419</v>
      </c>
      <c r="C51" s="146">
        <v>4</v>
      </c>
      <c r="D51" s="85">
        <v>20934.900000000001</v>
      </c>
      <c r="E51" s="85">
        <v>20934.900000000001</v>
      </c>
    </row>
    <row r="52" spans="1:5" x14ac:dyDescent="0.25">
      <c r="A52" s="157" t="s">
        <v>4461</v>
      </c>
      <c r="B52" s="157" t="s">
        <v>4415</v>
      </c>
      <c r="C52" s="146">
        <v>1</v>
      </c>
      <c r="D52" s="85">
        <v>9527.4</v>
      </c>
      <c r="E52" s="85">
        <v>9527.4</v>
      </c>
    </row>
    <row r="53" spans="1:5" x14ac:dyDescent="0.25">
      <c r="A53" s="157" t="s">
        <v>4462</v>
      </c>
      <c r="B53" s="157" t="s">
        <v>4415</v>
      </c>
      <c r="C53" s="146">
        <v>1</v>
      </c>
      <c r="D53" s="85">
        <v>10252.799999999999</v>
      </c>
      <c r="E53" s="85">
        <v>10252.799999999999</v>
      </c>
    </row>
    <row r="54" spans="1:5" x14ac:dyDescent="0.25">
      <c r="A54" s="157" t="s">
        <v>4463</v>
      </c>
      <c r="B54" s="157" t="s">
        <v>4415</v>
      </c>
      <c r="C54" s="146">
        <v>4</v>
      </c>
      <c r="D54" s="85">
        <v>11098.8</v>
      </c>
      <c r="E54" s="85">
        <v>11098.8</v>
      </c>
    </row>
    <row r="55" spans="1:5" x14ac:dyDescent="0.25">
      <c r="A55" s="157" t="s">
        <v>4464</v>
      </c>
      <c r="B55" s="157" t="s">
        <v>4415</v>
      </c>
      <c r="C55" s="146">
        <v>1</v>
      </c>
      <c r="D55" s="85">
        <v>12187.8</v>
      </c>
      <c r="E55" s="85">
        <v>12187.8</v>
      </c>
    </row>
    <row r="56" spans="1:5" x14ac:dyDescent="0.25">
      <c r="A56" s="157" t="s">
        <v>4465</v>
      </c>
      <c r="B56" s="157" t="s">
        <v>4415</v>
      </c>
      <c r="C56" s="146">
        <v>10</v>
      </c>
      <c r="D56" s="85">
        <v>13393.5</v>
      </c>
      <c r="E56" s="85">
        <v>13393.5</v>
      </c>
    </row>
    <row r="57" spans="1:5" x14ac:dyDescent="0.25">
      <c r="A57" s="157" t="s">
        <v>4466</v>
      </c>
      <c r="B57" s="157" t="s">
        <v>4415</v>
      </c>
      <c r="C57" s="146">
        <v>3</v>
      </c>
      <c r="D57" s="85">
        <v>13832.1</v>
      </c>
      <c r="E57" s="85">
        <v>13832.1</v>
      </c>
    </row>
    <row r="58" spans="1:5" x14ac:dyDescent="0.25">
      <c r="A58" s="157" t="s">
        <v>4467</v>
      </c>
      <c r="B58" s="157" t="s">
        <v>4415</v>
      </c>
      <c r="C58" s="146">
        <v>1</v>
      </c>
      <c r="D58" s="85">
        <v>20579.7</v>
      </c>
      <c r="E58" s="85">
        <v>20579.7</v>
      </c>
    </row>
    <row r="59" spans="1:5" x14ac:dyDescent="0.25">
      <c r="A59" s="157" t="s">
        <v>4468</v>
      </c>
      <c r="B59" s="157" t="s">
        <v>4469</v>
      </c>
      <c r="C59" s="146">
        <v>1</v>
      </c>
      <c r="D59" s="85">
        <v>13622.1</v>
      </c>
      <c r="E59" s="85">
        <v>13622.1</v>
      </c>
    </row>
    <row r="60" spans="1:5" x14ac:dyDescent="0.25">
      <c r="A60" s="157" t="s">
        <v>4470</v>
      </c>
      <c r="B60" s="157" t="s">
        <v>4469</v>
      </c>
      <c r="C60" s="146">
        <v>1</v>
      </c>
      <c r="D60" s="85">
        <v>16452</v>
      </c>
      <c r="E60" s="85">
        <v>16452</v>
      </c>
    </row>
    <row r="61" spans="1:5" x14ac:dyDescent="0.25">
      <c r="A61" s="157" t="s">
        <v>4471</v>
      </c>
      <c r="B61" s="157" t="s">
        <v>4469</v>
      </c>
      <c r="C61" s="146">
        <v>8</v>
      </c>
      <c r="D61" s="85">
        <v>18932.7</v>
      </c>
      <c r="E61" s="85">
        <v>18932.7</v>
      </c>
    </row>
    <row r="62" spans="1:5" x14ac:dyDescent="0.25">
      <c r="A62" s="157" t="s">
        <v>4472</v>
      </c>
      <c r="B62" s="157" t="s">
        <v>4469</v>
      </c>
      <c r="C62" s="146">
        <v>1</v>
      </c>
      <c r="D62" s="85">
        <v>20579.7</v>
      </c>
      <c r="E62" s="85">
        <v>20579.7</v>
      </c>
    </row>
    <row r="63" spans="1:5" x14ac:dyDescent="0.25">
      <c r="A63" s="157" t="s">
        <v>4473</v>
      </c>
      <c r="B63" s="157" t="s">
        <v>4474</v>
      </c>
      <c r="C63" s="146">
        <v>2</v>
      </c>
      <c r="D63" s="85">
        <v>9486.2999999999993</v>
      </c>
      <c r="E63" s="85">
        <v>9486.2999999999993</v>
      </c>
    </row>
    <row r="64" spans="1:5" x14ac:dyDescent="0.25">
      <c r="A64" s="157" t="s">
        <v>4475</v>
      </c>
      <c r="B64" s="157" t="s">
        <v>4474</v>
      </c>
      <c r="C64" s="146">
        <v>1</v>
      </c>
      <c r="D64" s="85">
        <v>10252.08</v>
      </c>
      <c r="E64" s="85">
        <v>10252.08</v>
      </c>
    </row>
    <row r="65" spans="1:5" x14ac:dyDescent="0.25">
      <c r="A65" s="157" t="s">
        <v>4476</v>
      </c>
      <c r="B65" s="157" t="s">
        <v>4477</v>
      </c>
      <c r="C65" s="146">
        <v>1</v>
      </c>
      <c r="D65" s="85">
        <v>9486.2999999999993</v>
      </c>
      <c r="E65" s="85">
        <v>9486.2999999999993</v>
      </c>
    </row>
    <row r="66" spans="1:5" x14ac:dyDescent="0.25">
      <c r="A66" s="157" t="s">
        <v>4478</v>
      </c>
      <c r="B66" s="157" t="s">
        <v>4479</v>
      </c>
      <c r="C66" s="146">
        <v>1</v>
      </c>
      <c r="D66" s="85">
        <v>8364</v>
      </c>
      <c r="E66" s="85">
        <v>8364</v>
      </c>
    </row>
    <row r="67" spans="1:5" x14ac:dyDescent="0.25">
      <c r="A67" s="157" t="s">
        <v>4480</v>
      </c>
      <c r="B67" s="157" t="s">
        <v>4479</v>
      </c>
      <c r="C67" s="146">
        <v>3</v>
      </c>
      <c r="D67" s="85">
        <v>8364</v>
      </c>
      <c r="E67" s="85">
        <v>8364</v>
      </c>
    </row>
    <row r="68" spans="1:5" x14ac:dyDescent="0.25">
      <c r="A68" s="157" t="s">
        <v>4481</v>
      </c>
      <c r="B68" s="157" t="s">
        <v>4479</v>
      </c>
      <c r="C68" s="146">
        <v>5</v>
      </c>
      <c r="D68" s="85">
        <v>8364</v>
      </c>
      <c r="E68" s="85">
        <v>8364</v>
      </c>
    </row>
    <row r="69" spans="1:5" x14ac:dyDescent="0.25">
      <c r="A69" s="157" t="s">
        <v>4482</v>
      </c>
      <c r="B69" s="157" t="s">
        <v>4479</v>
      </c>
      <c r="C69" s="146">
        <v>2</v>
      </c>
      <c r="D69" s="85">
        <v>8364</v>
      </c>
      <c r="E69" s="85">
        <v>8364</v>
      </c>
    </row>
    <row r="70" spans="1:5" x14ac:dyDescent="0.25">
      <c r="A70" s="157" t="s">
        <v>4483</v>
      </c>
      <c r="B70" s="157" t="s">
        <v>4479</v>
      </c>
      <c r="C70" s="146">
        <v>11</v>
      </c>
      <c r="D70" s="85">
        <v>10605.3</v>
      </c>
      <c r="E70" s="85">
        <v>10605.3</v>
      </c>
    </row>
    <row r="71" spans="1:5" x14ac:dyDescent="0.25">
      <c r="A71" s="157" t="s">
        <v>4484</v>
      </c>
      <c r="B71" s="157" t="s">
        <v>4371</v>
      </c>
      <c r="C71" s="146">
        <v>1</v>
      </c>
      <c r="D71" s="85">
        <v>9142.5</v>
      </c>
      <c r="E71" s="85">
        <v>9142.5</v>
      </c>
    </row>
    <row r="72" spans="1:5" x14ac:dyDescent="0.25">
      <c r="A72" s="157" t="s">
        <v>4485</v>
      </c>
      <c r="B72" s="157" t="s">
        <v>4371</v>
      </c>
      <c r="C72" s="146">
        <v>4</v>
      </c>
      <c r="D72" s="85">
        <v>9486.2999999999993</v>
      </c>
      <c r="E72" s="85">
        <v>9486.2999999999993</v>
      </c>
    </row>
    <row r="73" spans="1:5" x14ac:dyDescent="0.25">
      <c r="A73" s="157" t="s">
        <v>4486</v>
      </c>
      <c r="B73" s="157" t="s">
        <v>4371</v>
      </c>
      <c r="C73" s="146">
        <v>2</v>
      </c>
      <c r="D73" s="85">
        <v>10683.9</v>
      </c>
      <c r="E73" s="85">
        <v>10683.9</v>
      </c>
    </row>
    <row r="74" spans="1:5" x14ac:dyDescent="0.25">
      <c r="A74" s="157" t="s">
        <v>4487</v>
      </c>
      <c r="B74" s="157" t="s">
        <v>4371</v>
      </c>
      <c r="C74" s="146">
        <v>3</v>
      </c>
      <c r="D74" s="85">
        <v>11598.300000000001</v>
      </c>
      <c r="E74" s="85">
        <v>11598.300000000001</v>
      </c>
    </row>
    <row r="75" spans="1:5" x14ac:dyDescent="0.25">
      <c r="A75" s="157" t="s">
        <v>4488</v>
      </c>
      <c r="B75" s="157" t="s">
        <v>4371</v>
      </c>
      <c r="C75" s="146">
        <v>4</v>
      </c>
      <c r="D75" s="85">
        <v>12895.199999999999</v>
      </c>
      <c r="E75" s="85">
        <v>12895.199999999999</v>
      </c>
    </row>
    <row r="76" spans="1:5" x14ac:dyDescent="0.25">
      <c r="A76" s="157" t="s">
        <v>4489</v>
      </c>
      <c r="B76" s="157" t="s">
        <v>4371</v>
      </c>
      <c r="C76" s="146">
        <v>7</v>
      </c>
      <c r="D76" s="85">
        <v>13832.1</v>
      </c>
      <c r="E76" s="85">
        <v>13832.1</v>
      </c>
    </row>
    <row r="77" spans="1:5" x14ac:dyDescent="0.25">
      <c r="A77" s="157" t="s">
        <v>4490</v>
      </c>
      <c r="B77" s="157" t="s">
        <v>4410</v>
      </c>
      <c r="C77" s="146">
        <v>1</v>
      </c>
      <c r="D77" s="85">
        <v>13393.5</v>
      </c>
      <c r="E77" s="85">
        <v>13393.5</v>
      </c>
    </row>
    <row r="78" spans="1:5" x14ac:dyDescent="0.25">
      <c r="A78" s="157" t="s">
        <v>4491</v>
      </c>
      <c r="B78" s="157" t="s">
        <v>4410</v>
      </c>
      <c r="C78" s="146">
        <v>1</v>
      </c>
      <c r="D78" s="85">
        <v>15717.3</v>
      </c>
      <c r="E78" s="85">
        <v>15717.3</v>
      </c>
    </row>
    <row r="79" spans="1:5" x14ac:dyDescent="0.25">
      <c r="A79" s="157" t="s">
        <v>4425</v>
      </c>
      <c r="B79" s="89" t="s">
        <v>4424</v>
      </c>
      <c r="C79" s="146">
        <v>1</v>
      </c>
      <c r="D79" s="85">
        <v>18932.07</v>
      </c>
      <c r="E79" s="85">
        <v>18932.07</v>
      </c>
    </row>
    <row r="80" spans="1:5" x14ac:dyDescent="0.25">
      <c r="A80" s="157" t="s">
        <v>4426</v>
      </c>
      <c r="B80" s="89" t="s">
        <v>4424</v>
      </c>
      <c r="C80" s="146">
        <v>1</v>
      </c>
      <c r="D80" s="85">
        <v>20579.07</v>
      </c>
      <c r="E80" s="85">
        <v>20579.07</v>
      </c>
    </row>
    <row r="81" spans="1:5" x14ac:dyDescent="0.25">
      <c r="A81" s="157" t="s">
        <v>4492</v>
      </c>
      <c r="B81" s="157" t="s">
        <v>4434</v>
      </c>
      <c r="C81" s="146">
        <v>1</v>
      </c>
      <c r="D81" s="85">
        <v>8364</v>
      </c>
      <c r="E81" s="85">
        <v>8364</v>
      </c>
    </row>
    <row r="82" spans="1:5" x14ac:dyDescent="0.25">
      <c r="A82" s="157" t="s">
        <v>4493</v>
      </c>
      <c r="B82" s="157" t="s">
        <v>4434</v>
      </c>
      <c r="C82" s="146">
        <v>2</v>
      </c>
      <c r="D82" s="85">
        <v>9142.5</v>
      </c>
      <c r="E82" s="85">
        <v>9142.5</v>
      </c>
    </row>
    <row r="83" spans="1:5" x14ac:dyDescent="0.25">
      <c r="A83" s="157" t="s">
        <v>4494</v>
      </c>
      <c r="B83" s="157" t="s">
        <v>4434</v>
      </c>
      <c r="C83" s="146">
        <v>1</v>
      </c>
      <c r="D83" s="85">
        <v>10214.07</v>
      </c>
      <c r="E83" s="85">
        <v>10214.07</v>
      </c>
    </row>
    <row r="84" spans="1:5" x14ac:dyDescent="0.25">
      <c r="A84" s="157" t="s">
        <v>4495</v>
      </c>
      <c r="B84" s="157" t="s">
        <v>4434</v>
      </c>
      <c r="C84" s="146">
        <v>3</v>
      </c>
      <c r="D84" s="85">
        <v>10252.08</v>
      </c>
      <c r="E84" s="85">
        <v>10252.08</v>
      </c>
    </row>
    <row r="85" spans="1:5" x14ac:dyDescent="0.25">
      <c r="A85" s="157" t="s">
        <v>4496</v>
      </c>
      <c r="B85" s="157" t="s">
        <v>4434</v>
      </c>
      <c r="C85" s="146">
        <v>3</v>
      </c>
      <c r="D85" s="85">
        <v>10374.09</v>
      </c>
      <c r="E85" s="85">
        <v>10374.09</v>
      </c>
    </row>
    <row r="86" spans="1:5" x14ac:dyDescent="0.25">
      <c r="A86" s="157" t="s">
        <v>4433</v>
      </c>
      <c r="B86" s="157" t="s">
        <v>4434</v>
      </c>
      <c r="C86" s="146">
        <v>3</v>
      </c>
      <c r="D86" s="85">
        <v>19531.080000000002</v>
      </c>
      <c r="E86" s="85">
        <v>19531.080000000002</v>
      </c>
    </row>
    <row r="87" spans="1:5" x14ac:dyDescent="0.25">
      <c r="A87" s="157" t="s">
        <v>4497</v>
      </c>
      <c r="B87" s="157" t="s">
        <v>4498</v>
      </c>
      <c r="C87" s="146">
        <v>1</v>
      </c>
      <c r="D87" s="85">
        <v>12669</v>
      </c>
      <c r="E87" s="85">
        <v>12669</v>
      </c>
    </row>
    <row r="88" spans="1:5" x14ac:dyDescent="0.25">
      <c r="A88" s="157" t="s">
        <v>4499</v>
      </c>
      <c r="B88" s="157" t="s">
        <v>4498</v>
      </c>
      <c r="C88" s="146">
        <v>9</v>
      </c>
      <c r="D88" s="85">
        <v>13049.1</v>
      </c>
      <c r="E88" s="85">
        <v>13049.1</v>
      </c>
    </row>
    <row r="89" spans="1:5" x14ac:dyDescent="0.25">
      <c r="A89" s="157" t="s">
        <v>4500</v>
      </c>
      <c r="B89" s="157" t="s">
        <v>4501</v>
      </c>
      <c r="C89" s="146">
        <v>16</v>
      </c>
      <c r="D89" s="85">
        <v>11598.3</v>
      </c>
      <c r="E89" s="85">
        <v>11598.300000000001</v>
      </c>
    </row>
    <row r="90" spans="1:5" x14ac:dyDescent="0.25">
      <c r="A90" s="157" t="s">
        <v>4502</v>
      </c>
      <c r="B90" s="157" t="s">
        <v>4503</v>
      </c>
      <c r="C90" s="146">
        <v>5</v>
      </c>
      <c r="D90" s="85">
        <v>8364</v>
      </c>
      <c r="E90" s="85">
        <v>8364</v>
      </c>
    </row>
    <row r="91" spans="1:5" x14ac:dyDescent="0.25">
      <c r="A91" s="157" t="s">
        <v>4504</v>
      </c>
      <c r="B91" s="157" t="s">
        <v>4503</v>
      </c>
      <c r="C91" s="146">
        <v>6</v>
      </c>
      <c r="D91" s="85">
        <v>8364</v>
      </c>
      <c r="E91" s="85">
        <v>8364</v>
      </c>
    </row>
    <row r="92" spans="1:5" x14ac:dyDescent="0.25">
      <c r="A92" s="157" t="s">
        <v>4505</v>
      </c>
      <c r="B92" s="157" t="s">
        <v>4503</v>
      </c>
      <c r="C92" s="146">
        <v>2</v>
      </c>
      <c r="D92" s="85">
        <v>8364</v>
      </c>
      <c r="E92" s="85">
        <v>8364</v>
      </c>
    </row>
    <row r="93" spans="1:5" x14ac:dyDescent="0.25">
      <c r="A93" s="157" t="s">
        <v>4506</v>
      </c>
      <c r="B93" s="157" t="s">
        <v>4503</v>
      </c>
      <c r="C93" s="146">
        <v>31</v>
      </c>
      <c r="D93" s="85">
        <v>8364</v>
      </c>
      <c r="E93" s="85">
        <v>8364</v>
      </c>
    </row>
    <row r="94" spans="1:5" x14ac:dyDescent="0.25">
      <c r="A94" s="157" t="s">
        <v>4507</v>
      </c>
      <c r="B94" s="157" t="s">
        <v>4503</v>
      </c>
      <c r="C94" s="146">
        <v>9</v>
      </c>
      <c r="D94" s="85">
        <v>8364</v>
      </c>
      <c r="E94" s="85">
        <v>8364</v>
      </c>
    </row>
    <row r="95" spans="1:5" x14ac:dyDescent="0.25">
      <c r="A95" s="157" t="s">
        <v>4508</v>
      </c>
      <c r="B95" s="157" t="s">
        <v>4503</v>
      </c>
      <c r="C95" s="146">
        <v>7</v>
      </c>
      <c r="D95" s="158">
        <v>8748.6</v>
      </c>
      <c r="E95" s="158">
        <v>8748.6</v>
      </c>
    </row>
    <row r="96" spans="1:5" x14ac:dyDescent="0.25">
      <c r="A96" s="157" t="s">
        <v>4509</v>
      </c>
      <c r="B96" s="157" t="s">
        <v>4503</v>
      </c>
      <c r="C96" s="146">
        <v>4</v>
      </c>
      <c r="D96" s="85">
        <v>10189.199999999999</v>
      </c>
      <c r="E96" s="85">
        <v>10189.199999999999</v>
      </c>
    </row>
    <row r="97" spans="1:5" x14ac:dyDescent="0.25">
      <c r="A97" s="157" t="s">
        <v>4510</v>
      </c>
      <c r="B97" s="157" t="s">
        <v>4511</v>
      </c>
      <c r="C97" s="146">
        <v>1</v>
      </c>
      <c r="D97" s="85">
        <v>8364</v>
      </c>
      <c r="E97" s="85">
        <v>8364</v>
      </c>
    </row>
    <row r="98" spans="1:5" x14ac:dyDescent="0.25">
      <c r="A98" s="157" t="s">
        <v>4512</v>
      </c>
      <c r="B98" s="157" t="s">
        <v>4511</v>
      </c>
      <c r="C98" s="146">
        <v>13</v>
      </c>
      <c r="D98" s="85">
        <v>8364</v>
      </c>
      <c r="E98" s="85">
        <v>8364</v>
      </c>
    </row>
    <row r="99" spans="1:5" x14ac:dyDescent="0.25">
      <c r="A99" s="157" t="s">
        <v>4513</v>
      </c>
      <c r="B99" s="157" t="s">
        <v>4511</v>
      </c>
      <c r="C99" s="146">
        <v>2</v>
      </c>
      <c r="D99" s="85">
        <v>8364</v>
      </c>
      <c r="E99" s="85">
        <v>8364</v>
      </c>
    </row>
    <row r="100" spans="1:5" x14ac:dyDescent="0.25">
      <c r="A100" s="157" t="s">
        <v>4441</v>
      </c>
      <c r="B100" s="89" t="s">
        <v>4331</v>
      </c>
      <c r="C100" s="146">
        <v>1</v>
      </c>
      <c r="D100" s="85">
        <v>35570.100000000006</v>
      </c>
      <c r="E100" s="85">
        <v>35570.100000000006</v>
      </c>
    </row>
    <row r="101" spans="1:5" x14ac:dyDescent="0.25">
      <c r="A101" s="157" t="s">
        <v>4514</v>
      </c>
      <c r="B101" s="157" t="s">
        <v>4515</v>
      </c>
      <c r="C101" s="146">
        <v>19</v>
      </c>
      <c r="D101" s="85">
        <v>11829.09</v>
      </c>
      <c r="E101" s="85">
        <v>11829.09</v>
      </c>
    </row>
    <row r="102" spans="1:5" x14ac:dyDescent="0.25">
      <c r="A102" s="157" t="s">
        <v>4516</v>
      </c>
      <c r="B102" s="157" t="s">
        <v>4517</v>
      </c>
      <c r="C102" s="146">
        <v>2</v>
      </c>
      <c r="D102" s="85">
        <v>8364</v>
      </c>
      <c r="E102" s="85">
        <v>8364</v>
      </c>
    </row>
    <row r="103" spans="1:5" x14ac:dyDescent="0.25">
      <c r="A103" s="157" t="s">
        <v>4518</v>
      </c>
      <c r="B103" s="157" t="s">
        <v>4519</v>
      </c>
      <c r="C103" s="146">
        <v>1</v>
      </c>
      <c r="D103" s="85">
        <v>8364</v>
      </c>
      <c r="E103" s="85">
        <v>8364</v>
      </c>
    </row>
    <row r="104" spans="1:5" x14ac:dyDescent="0.25">
      <c r="A104" s="157" t="s">
        <v>4520</v>
      </c>
      <c r="B104" s="157" t="s">
        <v>4521</v>
      </c>
      <c r="C104" s="146">
        <v>6</v>
      </c>
      <c r="D104" s="85">
        <v>16190.07</v>
      </c>
      <c r="E104" s="85">
        <v>16190.07</v>
      </c>
    </row>
    <row r="105" spans="1:5" x14ac:dyDescent="0.25">
      <c r="A105" s="157" t="s">
        <v>4522</v>
      </c>
      <c r="B105" s="157" t="s">
        <v>4521</v>
      </c>
      <c r="C105" s="146">
        <v>1</v>
      </c>
      <c r="D105" s="85">
        <v>16190.07</v>
      </c>
      <c r="E105" s="85">
        <v>16190.07</v>
      </c>
    </row>
    <row r="106" spans="1:5" x14ac:dyDescent="0.25">
      <c r="A106" s="157" t="s">
        <v>4523</v>
      </c>
      <c r="B106" s="157" t="s">
        <v>4377</v>
      </c>
      <c r="C106" s="146">
        <v>1</v>
      </c>
      <c r="D106" s="85">
        <v>13848.06</v>
      </c>
      <c r="E106" s="85">
        <v>13848.06</v>
      </c>
    </row>
    <row r="107" spans="1:5" x14ac:dyDescent="0.25">
      <c r="A107" s="157" t="s">
        <v>4443</v>
      </c>
      <c r="B107" s="89" t="s">
        <v>4444</v>
      </c>
      <c r="C107" s="146">
        <v>1</v>
      </c>
      <c r="D107" s="85">
        <v>15500.399999999998</v>
      </c>
      <c r="E107" s="85">
        <v>15500.399999999998</v>
      </c>
    </row>
    <row r="108" spans="1:5" x14ac:dyDescent="0.25">
      <c r="A108" s="157" t="s">
        <v>4524</v>
      </c>
      <c r="B108" s="157" t="s">
        <v>4525</v>
      </c>
      <c r="C108" s="146">
        <v>1</v>
      </c>
      <c r="D108" s="85">
        <v>22364.400000000001</v>
      </c>
      <c r="E108" s="85">
        <v>22364.400000000001</v>
      </c>
    </row>
    <row r="109" spans="1:5" x14ac:dyDescent="0.25">
      <c r="A109" s="157" t="s">
        <v>4526</v>
      </c>
      <c r="B109" s="157" t="s">
        <v>4527</v>
      </c>
      <c r="C109" s="146">
        <v>2</v>
      </c>
      <c r="D109" s="85">
        <v>8364</v>
      </c>
      <c r="E109" s="85">
        <v>8364</v>
      </c>
    </row>
    <row r="110" spans="1:5" x14ac:dyDescent="0.25">
      <c r="A110" s="157" t="s">
        <v>4528</v>
      </c>
      <c r="B110" s="157" t="s">
        <v>4527</v>
      </c>
      <c r="C110" s="146">
        <v>4</v>
      </c>
      <c r="D110" s="85">
        <v>8364</v>
      </c>
      <c r="E110" s="85">
        <v>8364</v>
      </c>
    </row>
    <row r="111" spans="1:5" x14ac:dyDescent="0.25">
      <c r="A111" s="157" t="s">
        <v>4529</v>
      </c>
      <c r="B111" s="157" t="s">
        <v>4527</v>
      </c>
      <c r="C111" s="146">
        <v>2</v>
      </c>
      <c r="D111" s="85">
        <v>8364</v>
      </c>
      <c r="E111" s="85">
        <v>8364</v>
      </c>
    </row>
    <row r="112" spans="1:5" x14ac:dyDescent="0.25">
      <c r="A112" s="157" t="s">
        <v>4530</v>
      </c>
      <c r="B112" s="157" t="s">
        <v>4527</v>
      </c>
      <c r="C112" s="146">
        <v>9</v>
      </c>
      <c r="D112" s="85">
        <v>9142.5</v>
      </c>
      <c r="E112" s="85">
        <v>9142.5</v>
      </c>
    </row>
    <row r="113" spans="1:5" x14ac:dyDescent="0.25">
      <c r="A113" s="157" t="s">
        <v>4531</v>
      </c>
      <c r="B113" s="89" t="s">
        <v>4532</v>
      </c>
      <c r="C113" s="146">
        <v>1</v>
      </c>
      <c r="D113" s="85">
        <v>8364</v>
      </c>
      <c r="E113" s="85">
        <v>8364</v>
      </c>
    </row>
    <row r="114" spans="1:5" x14ac:dyDescent="0.25">
      <c r="A114" s="157" t="s">
        <v>4533</v>
      </c>
      <c r="B114" s="157" t="s">
        <v>4534</v>
      </c>
      <c r="C114" s="146">
        <v>1</v>
      </c>
      <c r="D114" s="85">
        <v>8364</v>
      </c>
      <c r="E114" s="85">
        <v>8364</v>
      </c>
    </row>
    <row r="115" spans="1:5" x14ac:dyDescent="0.25">
      <c r="A115" s="157" t="s">
        <v>4535</v>
      </c>
      <c r="B115" s="157" t="s">
        <v>4534</v>
      </c>
      <c r="C115" s="146">
        <v>3</v>
      </c>
      <c r="D115" s="85">
        <v>8364</v>
      </c>
      <c r="E115" s="85">
        <v>8364</v>
      </c>
    </row>
    <row r="116" spans="1:5" x14ac:dyDescent="0.25">
      <c r="A116" s="157" t="s">
        <v>4536</v>
      </c>
      <c r="B116" s="157" t="s">
        <v>4534</v>
      </c>
      <c r="C116" s="146">
        <v>1</v>
      </c>
      <c r="D116" s="85">
        <v>8364</v>
      </c>
      <c r="E116" s="85">
        <v>8364</v>
      </c>
    </row>
    <row r="117" spans="1:5" x14ac:dyDescent="0.25">
      <c r="A117" s="157" t="s">
        <v>4537</v>
      </c>
      <c r="B117" s="157" t="s">
        <v>4538</v>
      </c>
      <c r="C117" s="146">
        <v>2</v>
      </c>
      <c r="D117" s="85">
        <v>8364</v>
      </c>
      <c r="E117" s="85">
        <v>8364</v>
      </c>
    </row>
    <row r="118" spans="1:5" x14ac:dyDescent="0.25">
      <c r="A118" s="157" t="s">
        <v>4539</v>
      </c>
      <c r="B118" s="157" t="s">
        <v>4538</v>
      </c>
      <c r="C118" s="146">
        <v>11</v>
      </c>
      <c r="D118" s="85">
        <v>10209.299999999999</v>
      </c>
      <c r="E118" s="85">
        <v>10209.299999999999</v>
      </c>
    </row>
    <row r="119" spans="1:5" x14ac:dyDescent="0.25">
      <c r="A119" s="157" t="s">
        <v>4540</v>
      </c>
      <c r="B119" s="157" t="s">
        <v>4538</v>
      </c>
      <c r="C119" s="146">
        <v>3</v>
      </c>
      <c r="D119" s="85">
        <v>10329.6</v>
      </c>
      <c r="E119" s="85">
        <v>10329.6</v>
      </c>
    </row>
    <row r="120" spans="1:5" x14ac:dyDescent="0.25">
      <c r="A120" s="147"/>
      <c r="B120" s="148" t="s">
        <v>4302</v>
      </c>
      <c r="C120" s="149">
        <f>SUM(C38:C119)</f>
        <v>317</v>
      </c>
      <c r="D120" s="150"/>
      <c r="E120" s="150"/>
    </row>
    <row r="121" spans="1:5" x14ac:dyDescent="0.25">
      <c r="A121" s="34"/>
      <c r="B121" s="48"/>
      <c r="C121" s="49"/>
      <c r="D121" s="47"/>
      <c r="E121" s="47"/>
    </row>
    <row r="122" spans="1:5" x14ac:dyDescent="0.25">
      <c r="A122" s="54"/>
      <c r="B122" s="34"/>
      <c r="C122" s="34"/>
      <c r="D122" s="47"/>
      <c r="E122" s="47"/>
    </row>
    <row r="123" spans="1:5" x14ac:dyDescent="0.25">
      <c r="A123" s="661" t="s">
        <v>4234</v>
      </c>
      <c r="B123" s="661" t="s">
        <v>4233</v>
      </c>
      <c r="C123" s="34"/>
      <c r="D123" s="53"/>
      <c r="E123" s="53"/>
    </row>
    <row r="124" spans="1:5" x14ac:dyDescent="0.25">
      <c r="A124" s="55" t="s">
        <v>4303</v>
      </c>
      <c r="B124" s="55" t="s">
        <v>4303</v>
      </c>
      <c r="C124" s="56">
        <v>0</v>
      </c>
      <c r="D124" s="44">
        <v>0</v>
      </c>
      <c r="E124" s="44">
        <v>0</v>
      </c>
    </row>
    <row r="125" spans="1:5" x14ac:dyDescent="0.25">
      <c r="A125" s="34"/>
      <c r="B125" s="45" t="s">
        <v>4304</v>
      </c>
      <c r="C125" s="57">
        <f>SUM(C124)</f>
        <v>0</v>
      </c>
      <c r="D125" s="47"/>
      <c r="E125" s="47"/>
    </row>
    <row r="126" spans="1:5" x14ac:dyDescent="0.25">
      <c r="A126" s="34"/>
      <c r="B126" s="48"/>
      <c r="C126" s="49"/>
      <c r="D126" s="47"/>
      <c r="E126" s="47"/>
    </row>
    <row r="127" spans="1:5" x14ac:dyDescent="0.25">
      <c r="A127" s="34"/>
      <c r="B127" s="58" t="s">
        <v>4235</v>
      </c>
      <c r="C127" s="59">
        <f>SUM(C120,C34,C125)</f>
        <v>396</v>
      </c>
      <c r="D127" s="47"/>
      <c r="E127" s="47"/>
    </row>
    <row r="128" spans="1:5" x14ac:dyDescent="0.25">
      <c r="A128" s="34"/>
      <c r="B128" s="48"/>
      <c r="C128" s="49"/>
      <c r="D128" s="47"/>
      <c r="E128" s="47"/>
    </row>
    <row r="129" spans="1:5" x14ac:dyDescent="0.25">
      <c r="A129" s="50"/>
      <c r="B129" s="51"/>
      <c r="C129" s="52"/>
      <c r="D129" s="53"/>
      <c r="E129" s="53"/>
    </row>
    <row r="130" spans="1:5" x14ac:dyDescent="0.25">
      <c r="A130" s="662" t="s">
        <v>4231</v>
      </c>
      <c r="B130" s="662"/>
      <c r="C130" s="52"/>
      <c r="D130" s="53"/>
      <c r="E130" s="53"/>
    </row>
    <row r="131" spans="1:5" x14ac:dyDescent="0.25">
      <c r="A131" s="661" t="s">
        <v>4305</v>
      </c>
      <c r="B131" s="661"/>
      <c r="C131" s="52"/>
      <c r="D131" s="53"/>
      <c r="E131" s="53"/>
    </row>
    <row r="132" spans="1:5" x14ac:dyDescent="0.25">
      <c r="A132" s="157" t="s">
        <v>4541</v>
      </c>
      <c r="B132" s="157" t="s">
        <v>4415</v>
      </c>
      <c r="C132" s="146">
        <v>1</v>
      </c>
      <c r="D132" s="158">
        <v>10899.9</v>
      </c>
      <c r="E132" s="158">
        <v>10899.9</v>
      </c>
    </row>
    <row r="133" spans="1:5" x14ac:dyDescent="0.25">
      <c r="A133" s="157" t="s">
        <v>4542</v>
      </c>
      <c r="B133" s="157" t="s">
        <v>4415</v>
      </c>
      <c r="C133" s="146">
        <v>1</v>
      </c>
      <c r="D133" s="158">
        <v>9747.9</v>
      </c>
      <c r="E133" s="158">
        <v>9747.9</v>
      </c>
    </row>
    <row r="134" spans="1:5" x14ac:dyDescent="0.25">
      <c r="A134" s="157" t="s">
        <v>4543</v>
      </c>
      <c r="B134" s="157" t="s">
        <v>4419</v>
      </c>
      <c r="C134" s="146">
        <v>1</v>
      </c>
      <c r="D134" s="158">
        <v>10899.9</v>
      </c>
      <c r="E134" s="158">
        <v>10899.9</v>
      </c>
    </row>
    <row r="135" spans="1:5" x14ac:dyDescent="0.25">
      <c r="A135" s="157" t="s">
        <v>4544</v>
      </c>
      <c r="B135" s="157" t="s">
        <v>4371</v>
      </c>
      <c r="C135" s="146">
        <v>5</v>
      </c>
      <c r="D135" s="158">
        <v>12505.199999999999</v>
      </c>
      <c r="E135" s="158">
        <v>12505.199999999999</v>
      </c>
    </row>
    <row r="136" spans="1:5" x14ac:dyDescent="0.25">
      <c r="A136" s="157" t="s">
        <v>4545</v>
      </c>
      <c r="B136" s="157" t="s">
        <v>4371</v>
      </c>
      <c r="C136" s="146">
        <v>2</v>
      </c>
      <c r="D136" s="158">
        <v>6507</v>
      </c>
      <c r="E136" s="158">
        <v>6507</v>
      </c>
    </row>
    <row r="137" spans="1:5" x14ac:dyDescent="0.25">
      <c r="A137" s="157" t="s">
        <v>4546</v>
      </c>
      <c r="B137" s="157" t="s">
        <v>4371</v>
      </c>
      <c r="C137" s="146">
        <v>2</v>
      </c>
      <c r="D137" s="158">
        <v>8853</v>
      </c>
      <c r="E137" s="158">
        <v>8853</v>
      </c>
    </row>
    <row r="138" spans="1:5" x14ac:dyDescent="0.25">
      <c r="A138" s="157" t="s">
        <v>4547</v>
      </c>
      <c r="B138" s="157" t="s">
        <v>4333</v>
      </c>
      <c r="C138" s="146">
        <v>1</v>
      </c>
      <c r="D138" s="158">
        <v>10899.9</v>
      </c>
      <c r="E138" s="158">
        <v>10899.9</v>
      </c>
    </row>
    <row r="139" spans="1:5" x14ac:dyDescent="0.25">
      <c r="A139" s="157" t="s">
        <v>4548</v>
      </c>
      <c r="B139" s="157" t="s">
        <v>4333</v>
      </c>
      <c r="C139" s="146">
        <v>1</v>
      </c>
      <c r="D139" s="158">
        <v>13255.5</v>
      </c>
      <c r="E139" s="158">
        <v>13255.5</v>
      </c>
    </row>
    <row r="140" spans="1:5" x14ac:dyDescent="0.25">
      <c r="A140" s="157" t="s">
        <v>4549</v>
      </c>
      <c r="B140" s="157" t="s">
        <v>4333</v>
      </c>
      <c r="C140" s="146">
        <v>1</v>
      </c>
      <c r="D140" s="158">
        <v>15709.5</v>
      </c>
      <c r="E140" s="158">
        <v>15709.5</v>
      </c>
    </row>
    <row r="141" spans="1:5" x14ac:dyDescent="0.25">
      <c r="A141" s="157" t="s">
        <v>4550</v>
      </c>
      <c r="B141" s="157" t="s">
        <v>4333</v>
      </c>
      <c r="C141" s="146">
        <v>1</v>
      </c>
      <c r="D141" s="158">
        <v>16428</v>
      </c>
      <c r="E141" s="158">
        <v>16428</v>
      </c>
    </row>
    <row r="142" spans="1:5" x14ac:dyDescent="0.25">
      <c r="A142" s="157" t="s">
        <v>4551</v>
      </c>
      <c r="B142" s="157" t="s">
        <v>4333</v>
      </c>
      <c r="C142" s="146">
        <v>1</v>
      </c>
      <c r="D142" s="158">
        <v>16981.199999999997</v>
      </c>
      <c r="E142" s="158">
        <v>16981.199999999997</v>
      </c>
    </row>
    <row r="143" spans="1:5" x14ac:dyDescent="0.25">
      <c r="A143" s="157" t="s">
        <v>4552</v>
      </c>
      <c r="B143" s="157" t="s">
        <v>4333</v>
      </c>
      <c r="C143" s="146">
        <v>1</v>
      </c>
      <c r="D143" s="158">
        <v>20796</v>
      </c>
      <c r="E143" s="158">
        <v>20796</v>
      </c>
    </row>
    <row r="144" spans="1:5" x14ac:dyDescent="0.25">
      <c r="A144" s="157" t="s">
        <v>4445</v>
      </c>
      <c r="B144" s="157" t="s">
        <v>4424</v>
      </c>
      <c r="C144" s="146">
        <v>1</v>
      </c>
      <c r="D144" s="158">
        <v>13255.5</v>
      </c>
      <c r="E144" s="158">
        <v>13255.5</v>
      </c>
    </row>
    <row r="145" spans="1:5" x14ac:dyDescent="0.25">
      <c r="A145" s="157" t="s">
        <v>4553</v>
      </c>
      <c r="B145" s="157" t="s">
        <v>4434</v>
      </c>
      <c r="C145" s="146">
        <v>1</v>
      </c>
      <c r="D145" s="158">
        <v>10869.9</v>
      </c>
      <c r="E145" s="158">
        <v>10869.9</v>
      </c>
    </row>
    <row r="146" spans="1:5" x14ac:dyDescent="0.25">
      <c r="A146" s="157" t="s">
        <v>4554</v>
      </c>
      <c r="B146" s="157" t="s">
        <v>4555</v>
      </c>
      <c r="C146" s="146">
        <v>1</v>
      </c>
      <c r="D146" s="158">
        <v>6507</v>
      </c>
      <c r="E146" s="158">
        <v>6507</v>
      </c>
    </row>
    <row r="147" spans="1:5" x14ac:dyDescent="0.25">
      <c r="A147" s="157" t="s">
        <v>4556</v>
      </c>
      <c r="B147" s="157" t="s">
        <v>4525</v>
      </c>
      <c r="C147" s="146">
        <v>1</v>
      </c>
      <c r="D147" s="158">
        <v>21525.3</v>
      </c>
      <c r="E147" s="158">
        <v>21525.3</v>
      </c>
    </row>
    <row r="148" spans="1:5" x14ac:dyDescent="0.25">
      <c r="A148" s="157" t="s">
        <v>4557</v>
      </c>
      <c r="B148" s="157" t="s">
        <v>4558</v>
      </c>
      <c r="C148" s="146">
        <v>1</v>
      </c>
      <c r="D148" s="158">
        <v>25882.5</v>
      </c>
      <c r="E148" s="158">
        <v>25882.5</v>
      </c>
    </row>
    <row r="149" spans="1:5" x14ac:dyDescent="0.25">
      <c r="A149" s="157" t="s">
        <v>4559</v>
      </c>
      <c r="B149" s="157" t="s">
        <v>4558</v>
      </c>
      <c r="C149" s="146">
        <v>1</v>
      </c>
      <c r="D149" s="158">
        <v>37524</v>
      </c>
      <c r="E149" s="158">
        <v>37524</v>
      </c>
    </row>
    <row r="150" spans="1:5" x14ac:dyDescent="0.25">
      <c r="A150" s="157" t="s">
        <v>4560</v>
      </c>
      <c r="B150" s="157" t="s">
        <v>4534</v>
      </c>
      <c r="C150" s="146">
        <v>1</v>
      </c>
      <c r="D150" s="158">
        <v>3405.9</v>
      </c>
      <c r="E150" s="158">
        <v>3405.9</v>
      </c>
    </row>
    <row r="151" spans="1:5" x14ac:dyDescent="0.25">
      <c r="A151" s="157" t="s">
        <v>4561</v>
      </c>
      <c r="B151" s="157" t="s">
        <v>4534</v>
      </c>
      <c r="C151" s="146">
        <v>1</v>
      </c>
      <c r="D151" s="158">
        <v>8626.5</v>
      </c>
      <c r="E151" s="158">
        <v>8626.5</v>
      </c>
    </row>
    <row r="152" spans="1:5" x14ac:dyDescent="0.25">
      <c r="A152" s="34"/>
      <c r="B152" s="45" t="s">
        <v>4306</v>
      </c>
      <c r="C152" s="57">
        <f>SUM(C132:C151)</f>
        <v>26</v>
      </c>
      <c r="D152" s="47"/>
      <c r="E152" s="47"/>
    </row>
    <row r="153" spans="1:5" x14ac:dyDescent="0.25">
      <c r="A153" s="50"/>
      <c r="B153" s="51"/>
      <c r="C153" s="52"/>
      <c r="D153" s="53"/>
      <c r="E153" s="53"/>
    </row>
    <row r="154" spans="1:5" ht="12.75" customHeight="1" x14ac:dyDescent="0.25">
      <c r="A154" s="652" t="s">
        <v>4237</v>
      </c>
      <c r="B154" s="653"/>
      <c r="C154" s="52"/>
      <c r="D154" s="53"/>
      <c r="E154" s="53"/>
    </row>
    <row r="155" spans="1:5" x14ac:dyDescent="0.25">
      <c r="A155" s="55" t="s">
        <v>4303</v>
      </c>
      <c r="B155" s="55" t="s">
        <v>4303</v>
      </c>
      <c r="C155" s="56">
        <v>0</v>
      </c>
      <c r="D155" s="44">
        <v>0</v>
      </c>
      <c r="E155" s="44">
        <v>0</v>
      </c>
    </row>
    <row r="156" spans="1:5" ht="12" customHeight="1" x14ac:dyDescent="0.25">
      <c r="A156" s="34"/>
      <c r="B156" s="45" t="s">
        <v>4307</v>
      </c>
      <c r="C156" s="46">
        <f>SUM(C155)</f>
        <v>0</v>
      </c>
      <c r="D156" s="47"/>
      <c r="E156" s="47"/>
    </row>
  </sheetData>
  <mergeCells count="15">
    <mergeCell ref="A154:B154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7:B37"/>
    <mergeCell ref="A123:B123"/>
    <mergeCell ref="A130:B130"/>
    <mergeCell ref="A131:B131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4D4DD-7570-4B62-84DA-0F9C5DB6809A}">
  <dimension ref="A2:K113"/>
  <sheetViews>
    <sheetView showGridLines="0" zoomScaleNormal="100" workbookViewId="0">
      <selection activeCell="A114" sqref="A114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38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159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89" t="s">
        <v>4432</v>
      </c>
      <c r="B11" s="89" t="s">
        <v>4328</v>
      </c>
      <c r="C11" s="160">
        <v>108983.1</v>
      </c>
      <c r="D11" s="90">
        <v>0</v>
      </c>
      <c r="E11" s="90">
        <v>0</v>
      </c>
      <c r="F11" s="90">
        <v>108983.1</v>
      </c>
      <c r="G11" s="90">
        <v>36327.699999999997</v>
      </c>
      <c r="H11" s="90">
        <v>18163.849999999999</v>
      </c>
      <c r="I11" s="90">
        <v>145310.79999999999</v>
      </c>
      <c r="J11" s="90">
        <v>0</v>
      </c>
      <c r="K11" s="90">
        <v>199802.34999999998</v>
      </c>
    </row>
    <row r="12" spans="1:11" s="63" customFormat="1" x14ac:dyDescent="0.25">
      <c r="A12" s="89" t="s">
        <v>4431</v>
      </c>
      <c r="B12" s="89" t="s">
        <v>4328</v>
      </c>
      <c r="C12" s="160">
        <v>53442.06</v>
      </c>
      <c r="D12" s="90">
        <v>0</v>
      </c>
      <c r="E12" s="90">
        <v>0</v>
      </c>
      <c r="F12" s="90">
        <v>53442.06</v>
      </c>
      <c r="G12" s="90">
        <v>17814.019999999997</v>
      </c>
      <c r="H12" s="90">
        <v>8907.0099999999984</v>
      </c>
      <c r="I12" s="90">
        <v>71256.079999999987</v>
      </c>
      <c r="J12" s="90">
        <v>0</v>
      </c>
      <c r="K12" s="90">
        <v>97977.109999999986</v>
      </c>
    </row>
    <row r="13" spans="1:11" s="63" customFormat="1" x14ac:dyDescent="0.25">
      <c r="A13" s="89" t="s">
        <v>4442</v>
      </c>
      <c r="B13" s="89" t="s">
        <v>4331</v>
      </c>
      <c r="C13" s="160">
        <v>44335.5</v>
      </c>
      <c r="D13" s="90">
        <v>0</v>
      </c>
      <c r="E13" s="90">
        <v>0</v>
      </c>
      <c r="F13" s="90">
        <v>44335.5</v>
      </c>
      <c r="G13" s="90">
        <v>14778.5</v>
      </c>
      <c r="H13" s="90">
        <v>7389.25</v>
      </c>
      <c r="I13" s="90">
        <v>59114</v>
      </c>
      <c r="J13" s="90">
        <v>0</v>
      </c>
      <c r="K13" s="90">
        <v>81281.75</v>
      </c>
    </row>
    <row r="14" spans="1:11" s="63" customFormat="1" x14ac:dyDescent="0.25">
      <c r="A14" s="89" t="s">
        <v>4435</v>
      </c>
      <c r="B14" s="89" t="s">
        <v>4436</v>
      </c>
      <c r="C14" s="160">
        <v>35570.100000000006</v>
      </c>
      <c r="D14" s="90">
        <v>0</v>
      </c>
      <c r="E14" s="90">
        <v>0</v>
      </c>
      <c r="F14" s="90">
        <v>35570.100000000006</v>
      </c>
      <c r="G14" s="90">
        <v>11856.700000000003</v>
      </c>
      <c r="H14" s="90">
        <v>5928.3500000000013</v>
      </c>
      <c r="I14" s="90">
        <v>47426.80000000001</v>
      </c>
      <c r="J14" s="90">
        <v>0</v>
      </c>
      <c r="K14" s="90">
        <v>65211.850000000013</v>
      </c>
    </row>
    <row r="15" spans="1:11" s="63" customFormat="1" x14ac:dyDescent="0.25">
      <c r="A15" s="89" t="s">
        <v>4441</v>
      </c>
      <c r="B15" s="89" t="s">
        <v>4331</v>
      </c>
      <c r="C15" s="160">
        <v>35570.100000000006</v>
      </c>
      <c r="D15" s="90">
        <v>0</v>
      </c>
      <c r="E15" s="90">
        <v>0</v>
      </c>
      <c r="F15" s="90">
        <v>35570.100000000006</v>
      </c>
      <c r="G15" s="90">
        <v>11856.700000000003</v>
      </c>
      <c r="H15" s="90">
        <v>5928.3500000000013</v>
      </c>
      <c r="I15" s="90">
        <v>47426.80000000001</v>
      </c>
      <c r="J15" s="90">
        <v>0</v>
      </c>
      <c r="K15" s="90">
        <v>65211.850000000013</v>
      </c>
    </row>
    <row r="16" spans="1:11" s="63" customFormat="1" x14ac:dyDescent="0.25">
      <c r="A16" s="89" t="s">
        <v>4440</v>
      </c>
      <c r="B16" s="89" t="s">
        <v>4331</v>
      </c>
      <c r="C16" s="160">
        <v>28961.4</v>
      </c>
      <c r="D16" s="90">
        <v>0</v>
      </c>
      <c r="E16" s="90">
        <v>0</v>
      </c>
      <c r="F16" s="90">
        <v>28961.4</v>
      </c>
      <c r="G16" s="90">
        <v>9653.7999999999993</v>
      </c>
      <c r="H16" s="90">
        <v>4826.8999999999996</v>
      </c>
      <c r="I16" s="90">
        <v>38615.199999999997</v>
      </c>
      <c r="J16" s="90">
        <v>0</v>
      </c>
      <c r="K16" s="90">
        <v>53095.899999999994</v>
      </c>
    </row>
    <row r="17" spans="1:11" s="63" customFormat="1" x14ac:dyDescent="0.25">
      <c r="A17" s="89" t="s">
        <v>4439</v>
      </c>
      <c r="B17" s="89" t="s">
        <v>4331</v>
      </c>
      <c r="C17" s="160">
        <v>26325.3</v>
      </c>
      <c r="D17" s="90">
        <v>0</v>
      </c>
      <c r="E17" s="90">
        <v>0</v>
      </c>
      <c r="F17" s="90">
        <v>26325.3</v>
      </c>
      <c r="G17" s="90">
        <v>8775.1</v>
      </c>
      <c r="H17" s="90">
        <v>4387.55</v>
      </c>
      <c r="I17" s="90">
        <v>35100.400000000001</v>
      </c>
      <c r="J17" s="90">
        <v>0</v>
      </c>
      <c r="K17" s="90">
        <v>48263.05</v>
      </c>
    </row>
    <row r="18" spans="1:11" s="63" customFormat="1" x14ac:dyDescent="0.25">
      <c r="A18" s="89" t="s">
        <v>4438</v>
      </c>
      <c r="B18" s="89" t="s">
        <v>4331</v>
      </c>
      <c r="C18" s="160">
        <v>22434.09</v>
      </c>
      <c r="D18" s="90">
        <v>0</v>
      </c>
      <c r="E18" s="90">
        <v>0</v>
      </c>
      <c r="F18" s="90">
        <v>22434.09</v>
      </c>
      <c r="G18" s="90">
        <v>7478.03</v>
      </c>
      <c r="H18" s="90">
        <v>3739.0149999999999</v>
      </c>
      <c r="I18" s="90">
        <v>29912.12</v>
      </c>
      <c r="J18" s="90">
        <v>0</v>
      </c>
      <c r="K18" s="90">
        <v>41129.165000000001</v>
      </c>
    </row>
    <row r="19" spans="1:11" s="63" customFormat="1" x14ac:dyDescent="0.25">
      <c r="A19" s="89" t="s">
        <v>4437</v>
      </c>
      <c r="B19" s="89" t="s">
        <v>4331</v>
      </c>
      <c r="C19" s="160">
        <v>20579.07</v>
      </c>
      <c r="D19" s="90">
        <v>1100</v>
      </c>
      <c r="E19" s="90">
        <v>0</v>
      </c>
      <c r="F19" s="90">
        <v>21679.07</v>
      </c>
      <c r="G19" s="90">
        <v>6859.69</v>
      </c>
      <c r="H19" s="90">
        <v>3429.8449999999998</v>
      </c>
      <c r="I19" s="90">
        <v>27438.76</v>
      </c>
      <c r="J19" s="90">
        <v>0</v>
      </c>
      <c r="K19" s="90">
        <v>37728.294999999998</v>
      </c>
    </row>
    <row r="20" spans="1:11" s="63" customFormat="1" x14ac:dyDescent="0.25">
      <c r="A20" s="89" t="s">
        <v>4420</v>
      </c>
      <c r="B20" s="89" t="s">
        <v>4333</v>
      </c>
      <c r="C20" s="160">
        <v>20579.07</v>
      </c>
      <c r="D20" s="90">
        <v>1100</v>
      </c>
      <c r="E20" s="90">
        <v>0</v>
      </c>
      <c r="F20" s="90">
        <v>21679.07</v>
      </c>
      <c r="G20" s="90">
        <v>6859.69</v>
      </c>
      <c r="H20" s="90">
        <v>3429.8449999999998</v>
      </c>
      <c r="I20" s="90">
        <v>27438.76</v>
      </c>
      <c r="J20" s="90">
        <v>0</v>
      </c>
      <c r="K20" s="90">
        <v>37728.294999999998</v>
      </c>
    </row>
    <row r="21" spans="1:11" s="63" customFormat="1" x14ac:dyDescent="0.25">
      <c r="A21" s="89" t="s">
        <v>4421</v>
      </c>
      <c r="B21" s="89" t="s">
        <v>4333</v>
      </c>
      <c r="C21" s="160">
        <v>22434.09</v>
      </c>
      <c r="D21" s="90">
        <v>0</v>
      </c>
      <c r="E21" s="90">
        <v>0</v>
      </c>
      <c r="F21" s="90">
        <v>22434.09</v>
      </c>
      <c r="G21" s="90">
        <v>7478.03</v>
      </c>
      <c r="H21" s="90">
        <v>3739.0149999999999</v>
      </c>
      <c r="I21" s="90">
        <v>29912.12</v>
      </c>
      <c r="J21" s="90">
        <v>0</v>
      </c>
      <c r="K21" s="90">
        <v>41129.165000000001</v>
      </c>
    </row>
    <row r="22" spans="1:11" s="63" customFormat="1" x14ac:dyDescent="0.25">
      <c r="A22" s="89" t="s">
        <v>4422</v>
      </c>
      <c r="B22" s="89" t="s">
        <v>4333</v>
      </c>
      <c r="C22" s="160">
        <v>26325.03</v>
      </c>
      <c r="D22" s="90">
        <v>0</v>
      </c>
      <c r="E22" s="90">
        <v>0</v>
      </c>
      <c r="F22" s="90">
        <v>26325.03</v>
      </c>
      <c r="G22" s="90">
        <v>8775.01</v>
      </c>
      <c r="H22" s="90">
        <v>4387.5050000000001</v>
      </c>
      <c r="I22" s="90">
        <v>35100.04</v>
      </c>
      <c r="J22" s="90">
        <v>0</v>
      </c>
      <c r="K22" s="90">
        <v>48262.555</v>
      </c>
    </row>
    <row r="23" spans="1:11" s="63" customFormat="1" x14ac:dyDescent="0.25">
      <c r="A23" s="89" t="s">
        <v>4423</v>
      </c>
      <c r="B23" s="89" t="s">
        <v>4424</v>
      </c>
      <c r="C23" s="160">
        <v>15458.099999999999</v>
      </c>
      <c r="D23" s="90">
        <v>1100</v>
      </c>
      <c r="E23" s="90">
        <v>0</v>
      </c>
      <c r="F23" s="90">
        <v>16558.099999999999</v>
      </c>
      <c r="G23" s="90">
        <v>5152.7</v>
      </c>
      <c r="H23" s="90">
        <v>2576.35</v>
      </c>
      <c r="I23" s="90">
        <v>20610.8</v>
      </c>
      <c r="J23" s="90">
        <v>0</v>
      </c>
      <c r="K23" s="90">
        <v>28339.85</v>
      </c>
    </row>
    <row r="24" spans="1:11" s="63" customFormat="1" x14ac:dyDescent="0.25">
      <c r="A24" s="89" t="s">
        <v>4425</v>
      </c>
      <c r="B24" s="89" t="s">
        <v>4424</v>
      </c>
      <c r="C24" s="160">
        <v>18932.07</v>
      </c>
      <c r="D24" s="90">
        <v>1100</v>
      </c>
      <c r="E24" s="90">
        <v>0</v>
      </c>
      <c r="F24" s="90">
        <v>20032.07</v>
      </c>
      <c r="G24" s="90">
        <v>6310.69</v>
      </c>
      <c r="H24" s="90">
        <v>3155.3449999999998</v>
      </c>
      <c r="I24" s="90">
        <v>25242.76</v>
      </c>
      <c r="J24" s="90">
        <v>0</v>
      </c>
      <c r="K24" s="90">
        <v>34708.794999999998</v>
      </c>
    </row>
    <row r="25" spans="1:11" s="63" customFormat="1" x14ac:dyDescent="0.25">
      <c r="A25" s="89" t="s">
        <v>4426</v>
      </c>
      <c r="B25" s="89" t="s">
        <v>4424</v>
      </c>
      <c r="C25" s="160">
        <v>20579.07</v>
      </c>
      <c r="D25" s="90">
        <v>1100</v>
      </c>
      <c r="E25" s="90">
        <v>0</v>
      </c>
      <c r="F25" s="90">
        <v>21679.07</v>
      </c>
      <c r="G25" s="90">
        <v>6859.69</v>
      </c>
      <c r="H25" s="90">
        <v>3429.8449999999998</v>
      </c>
      <c r="I25" s="90">
        <v>27438.76</v>
      </c>
      <c r="J25" s="90">
        <v>0</v>
      </c>
      <c r="K25" s="90">
        <v>37728.294999999998</v>
      </c>
    </row>
    <row r="26" spans="1:11" s="63" customFormat="1" x14ac:dyDescent="0.25">
      <c r="A26" s="89" t="s">
        <v>4427</v>
      </c>
      <c r="B26" s="89" t="s">
        <v>4424</v>
      </c>
      <c r="C26" s="160">
        <v>22434.09</v>
      </c>
      <c r="D26" s="90">
        <v>0</v>
      </c>
      <c r="E26" s="90">
        <v>0</v>
      </c>
      <c r="F26" s="90">
        <v>22434.09</v>
      </c>
      <c r="G26" s="90">
        <v>7478.03</v>
      </c>
      <c r="H26" s="90">
        <v>3739.0149999999999</v>
      </c>
      <c r="I26" s="90">
        <v>29912.12</v>
      </c>
      <c r="J26" s="90">
        <v>0</v>
      </c>
      <c r="K26" s="90">
        <v>41129.165000000001</v>
      </c>
    </row>
    <row r="27" spans="1:11" s="63" customFormat="1" x14ac:dyDescent="0.25">
      <c r="A27" s="89" t="s">
        <v>4428</v>
      </c>
      <c r="B27" s="89" t="s">
        <v>4424</v>
      </c>
      <c r="C27" s="160">
        <v>23386.080000000002</v>
      </c>
      <c r="D27" s="90">
        <v>0</v>
      </c>
      <c r="E27" s="90">
        <v>0</v>
      </c>
      <c r="F27" s="90">
        <v>23386.080000000002</v>
      </c>
      <c r="G27" s="90">
        <v>7795.3600000000006</v>
      </c>
      <c r="H27" s="90">
        <v>3897.6800000000003</v>
      </c>
      <c r="I27" s="90">
        <v>31181.440000000002</v>
      </c>
      <c r="J27" s="90">
        <v>0</v>
      </c>
      <c r="K27" s="90">
        <v>42874.48</v>
      </c>
    </row>
    <row r="28" spans="1:11" s="63" customFormat="1" x14ac:dyDescent="0.25">
      <c r="A28" s="89" t="s">
        <v>4429</v>
      </c>
      <c r="B28" s="89" t="s">
        <v>4424</v>
      </c>
      <c r="C28" s="160">
        <v>26325.3</v>
      </c>
      <c r="D28" s="90">
        <v>0</v>
      </c>
      <c r="E28" s="90">
        <v>0</v>
      </c>
      <c r="F28" s="90">
        <v>26325.3</v>
      </c>
      <c r="G28" s="90">
        <v>8775.1</v>
      </c>
      <c r="H28" s="90">
        <v>4387.55</v>
      </c>
      <c r="I28" s="90">
        <v>35100.400000000001</v>
      </c>
      <c r="J28" s="90">
        <v>0</v>
      </c>
      <c r="K28" s="90">
        <v>48263.05</v>
      </c>
    </row>
    <row r="29" spans="1:11" s="63" customFormat="1" x14ac:dyDescent="0.25">
      <c r="A29" s="89" t="s">
        <v>4430</v>
      </c>
      <c r="B29" s="89" t="s">
        <v>4424</v>
      </c>
      <c r="C29" s="160">
        <v>28961.4</v>
      </c>
      <c r="D29" s="90">
        <v>0</v>
      </c>
      <c r="E29" s="90">
        <v>0</v>
      </c>
      <c r="F29" s="90">
        <v>28961.4</v>
      </c>
      <c r="G29" s="90">
        <v>9653.7999999999993</v>
      </c>
      <c r="H29" s="90">
        <v>4826.8999999999996</v>
      </c>
      <c r="I29" s="90">
        <v>38615.199999999997</v>
      </c>
      <c r="J29" s="90">
        <v>0</v>
      </c>
      <c r="K29" s="90">
        <v>53095.899999999994</v>
      </c>
    </row>
    <row r="30" spans="1:11" s="163" customFormat="1" x14ac:dyDescent="0.25">
      <c r="A30" s="161"/>
      <c r="B30" s="161"/>
      <c r="C30" s="162"/>
      <c r="D30" s="162"/>
      <c r="E30" s="162"/>
      <c r="F30" s="162"/>
      <c r="G30" s="162"/>
      <c r="H30" s="162"/>
      <c r="I30" s="162"/>
      <c r="J30" s="162"/>
      <c r="K30" s="162"/>
    </row>
    <row r="31" spans="1:11" s="163" customFormat="1" x14ac:dyDescent="0.25">
      <c r="A31" s="161"/>
      <c r="B31" s="161"/>
      <c r="C31" s="162"/>
      <c r="D31" s="162"/>
      <c r="E31" s="162"/>
      <c r="F31" s="162"/>
      <c r="G31" s="162"/>
      <c r="H31" s="162"/>
      <c r="I31" s="162"/>
      <c r="J31" s="162"/>
      <c r="K31" s="164"/>
    </row>
    <row r="32" spans="1:11" s="63" customFormat="1" x14ac:dyDescent="0.25">
      <c r="A32" s="671" t="s">
        <v>4324</v>
      </c>
      <c r="B32" s="671"/>
      <c r="C32" s="671"/>
      <c r="D32" s="76" t="s">
        <v>517</v>
      </c>
      <c r="E32" s="76" t="s">
        <v>517</v>
      </c>
      <c r="F32" s="76" t="s">
        <v>517</v>
      </c>
      <c r="G32" s="76" t="s">
        <v>517</v>
      </c>
      <c r="H32" s="76" t="s">
        <v>517</v>
      </c>
      <c r="I32" s="76" t="s">
        <v>517</v>
      </c>
      <c r="J32" s="76" t="s">
        <v>517</v>
      </c>
      <c r="K32" s="76" t="s">
        <v>517</v>
      </c>
    </row>
    <row r="33" spans="1:11" s="63" customFormat="1" ht="12.75" customHeight="1" x14ac:dyDescent="0.25">
      <c r="A33" s="663" t="s">
        <v>4311</v>
      </c>
      <c r="B33" s="665" t="s">
        <v>4292</v>
      </c>
      <c r="C33" s="666" t="s">
        <v>4312</v>
      </c>
      <c r="D33" s="666" t="s">
        <v>4312</v>
      </c>
      <c r="E33" s="666" t="s">
        <v>4312</v>
      </c>
      <c r="F33" s="666" t="s">
        <v>4312</v>
      </c>
      <c r="G33" s="666" t="s">
        <v>4313</v>
      </c>
      <c r="H33" s="666" t="s">
        <v>4313</v>
      </c>
      <c r="I33" s="666" t="s">
        <v>4313</v>
      </c>
      <c r="J33" s="666" t="s">
        <v>4313</v>
      </c>
      <c r="K33" s="667" t="s">
        <v>4313</v>
      </c>
    </row>
    <row r="34" spans="1:11" s="63" customFormat="1" ht="26.4" x14ac:dyDescent="0.25">
      <c r="A34" s="664" t="s">
        <v>4311</v>
      </c>
      <c r="B34" s="666" t="s">
        <v>4314</v>
      </c>
      <c r="C34" s="70" t="s">
        <v>4315</v>
      </c>
      <c r="D34" s="70" t="s">
        <v>4316</v>
      </c>
      <c r="E34" s="70" t="s">
        <v>4317</v>
      </c>
      <c r="F34" s="70" t="s">
        <v>4318</v>
      </c>
      <c r="G34" s="35" t="s">
        <v>4319</v>
      </c>
      <c r="H34" s="35" t="s">
        <v>4320</v>
      </c>
      <c r="I34" s="70" t="s">
        <v>4321</v>
      </c>
      <c r="J34" s="70" t="s">
        <v>4322</v>
      </c>
      <c r="K34" s="71" t="s">
        <v>4318</v>
      </c>
    </row>
    <row r="35" spans="1:11" s="63" customFormat="1" x14ac:dyDescent="0.25">
      <c r="A35" s="89" t="s">
        <v>4445</v>
      </c>
      <c r="B35" s="89" t="s">
        <v>4446</v>
      </c>
      <c r="C35" s="85">
        <v>16452</v>
      </c>
      <c r="D35" s="90">
        <v>1100</v>
      </c>
      <c r="E35" s="90">
        <v>0</v>
      </c>
      <c r="F35" s="90">
        <v>17552</v>
      </c>
      <c r="G35" s="90">
        <v>5484</v>
      </c>
      <c r="H35" s="90">
        <v>2742</v>
      </c>
      <c r="I35" s="90">
        <v>21936</v>
      </c>
      <c r="J35" s="90">
        <v>0</v>
      </c>
      <c r="K35" s="90">
        <v>30162</v>
      </c>
    </row>
    <row r="36" spans="1:11" s="63" customFormat="1" x14ac:dyDescent="0.25">
      <c r="A36" s="89" t="s">
        <v>4447</v>
      </c>
      <c r="B36" s="89" t="s">
        <v>4446</v>
      </c>
      <c r="C36" s="85">
        <v>17066.400000000001</v>
      </c>
      <c r="D36" s="90">
        <v>1100</v>
      </c>
      <c r="E36" s="90">
        <v>0</v>
      </c>
      <c r="F36" s="90">
        <v>18166.400000000001</v>
      </c>
      <c r="G36" s="90">
        <v>5688.8</v>
      </c>
      <c r="H36" s="90">
        <v>2844.4</v>
      </c>
      <c r="I36" s="90">
        <v>22755.200000000001</v>
      </c>
      <c r="J36" s="90">
        <v>0</v>
      </c>
      <c r="K36" s="90">
        <v>31288.400000000001</v>
      </c>
    </row>
    <row r="37" spans="1:11" s="63" customFormat="1" x14ac:dyDescent="0.25">
      <c r="A37" s="89" t="s">
        <v>4448</v>
      </c>
      <c r="B37" s="89" t="s">
        <v>4449</v>
      </c>
      <c r="C37" s="85">
        <v>8364</v>
      </c>
      <c r="D37" s="90">
        <v>1100</v>
      </c>
      <c r="E37" s="90">
        <v>0</v>
      </c>
      <c r="F37" s="90">
        <v>9464</v>
      </c>
      <c r="G37" s="90">
        <v>2788</v>
      </c>
      <c r="H37" s="90">
        <v>1394</v>
      </c>
      <c r="I37" s="90">
        <v>11152</v>
      </c>
      <c r="J37" s="90">
        <v>0</v>
      </c>
      <c r="K37" s="90">
        <v>15334</v>
      </c>
    </row>
    <row r="38" spans="1:11" s="63" customFormat="1" x14ac:dyDescent="0.25">
      <c r="A38" s="89" t="s">
        <v>4450</v>
      </c>
      <c r="B38" s="89" t="s">
        <v>4449</v>
      </c>
      <c r="C38" s="85">
        <v>8364</v>
      </c>
      <c r="D38" s="90">
        <v>1100</v>
      </c>
      <c r="E38" s="90">
        <v>0</v>
      </c>
      <c r="F38" s="90">
        <v>9464</v>
      </c>
      <c r="G38" s="90">
        <v>2788</v>
      </c>
      <c r="H38" s="90">
        <v>1394</v>
      </c>
      <c r="I38" s="90">
        <v>11152</v>
      </c>
      <c r="J38" s="90">
        <v>0</v>
      </c>
      <c r="K38" s="90">
        <v>15334</v>
      </c>
    </row>
    <row r="39" spans="1:11" s="63" customFormat="1" x14ac:dyDescent="0.25">
      <c r="A39" s="89" t="s">
        <v>4451</v>
      </c>
      <c r="B39" s="89" t="s">
        <v>4449</v>
      </c>
      <c r="C39" s="85">
        <v>13293.300000000001</v>
      </c>
      <c r="D39" s="90">
        <v>1100</v>
      </c>
      <c r="E39" s="90">
        <v>0</v>
      </c>
      <c r="F39" s="90">
        <v>14393.300000000001</v>
      </c>
      <c r="G39" s="90">
        <v>4431.1000000000004</v>
      </c>
      <c r="H39" s="90">
        <v>2215.5500000000002</v>
      </c>
      <c r="I39" s="90">
        <v>17724.400000000001</v>
      </c>
      <c r="J39" s="90">
        <v>0</v>
      </c>
      <c r="K39" s="90">
        <v>24371.050000000003</v>
      </c>
    </row>
    <row r="40" spans="1:11" s="63" customFormat="1" x14ac:dyDescent="0.25">
      <c r="A40" s="89" t="s">
        <v>4452</v>
      </c>
      <c r="B40" s="89" t="s">
        <v>4453</v>
      </c>
      <c r="C40" s="85">
        <v>8364</v>
      </c>
      <c r="D40" s="90">
        <v>1100</v>
      </c>
      <c r="E40" s="90">
        <v>0</v>
      </c>
      <c r="F40" s="90">
        <v>9464</v>
      </c>
      <c r="G40" s="90">
        <v>2788</v>
      </c>
      <c r="H40" s="90">
        <v>1394</v>
      </c>
      <c r="I40" s="90">
        <v>11152</v>
      </c>
      <c r="J40" s="90">
        <v>0</v>
      </c>
      <c r="K40" s="90">
        <v>15334</v>
      </c>
    </row>
    <row r="41" spans="1:11" s="63" customFormat="1" x14ac:dyDescent="0.25">
      <c r="A41" s="89" t="s">
        <v>4454</v>
      </c>
      <c r="B41" s="89" t="s">
        <v>4453</v>
      </c>
      <c r="C41" s="85">
        <v>9142.5</v>
      </c>
      <c r="D41" s="90">
        <v>1100</v>
      </c>
      <c r="E41" s="90">
        <v>0</v>
      </c>
      <c r="F41" s="90">
        <v>10242.5</v>
      </c>
      <c r="G41" s="90">
        <v>3047.5</v>
      </c>
      <c r="H41" s="90">
        <v>1523.75</v>
      </c>
      <c r="I41" s="90">
        <v>12190</v>
      </c>
      <c r="J41" s="90">
        <v>0</v>
      </c>
      <c r="K41" s="90">
        <v>16761.25</v>
      </c>
    </row>
    <row r="42" spans="1:11" s="63" customFormat="1" x14ac:dyDescent="0.25">
      <c r="A42" s="89" t="s">
        <v>4455</v>
      </c>
      <c r="B42" s="89" t="s">
        <v>4414</v>
      </c>
      <c r="C42" s="85">
        <v>9024.6</v>
      </c>
      <c r="D42" s="90">
        <v>1100</v>
      </c>
      <c r="E42" s="90">
        <v>0</v>
      </c>
      <c r="F42" s="90">
        <v>10124.6</v>
      </c>
      <c r="G42" s="90">
        <v>3008.2</v>
      </c>
      <c r="H42" s="90">
        <v>1504.1</v>
      </c>
      <c r="I42" s="90">
        <v>12032.8</v>
      </c>
      <c r="J42" s="90">
        <v>0</v>
      </c>
      <c r="K42" s="90">
        <v>16545.099999999999</v>
      </c>
    </row>
    <row r="43" spans="1:11" s="63" customFormat="1" x14ac:dyDescent="0.25">
      <c r="A43" s="89" t="s">
        <v>4456</v>
      </c>
      <c r="B43" s="89" t="s">
        <v>4419</v>
      </c>
      <c r="C43" s="85">
        <v>13848.6</v>
      </c>
      <c r="D43" s="90">
        <v>1100</v>
      </c>
      <c r="E43" s="90">
        <v>0</v>
      </c>
      <c r="F43" s="90">
        <v>14948.6</v>
      </c>
      <c r="G43" s="90">
        <v>4616.2</v>
      </c>
      <c r="H43" s="90">
        <v>2308.1</v>
      </c>
      <c r="I43" s="90">
        <v>18464.8</v>
      </c>
      <c r="J43" s="90">
        <v>0</v>
      </c>
      <c r="K43" s="90">
        <v>25389.1</v>
      </c>
    </row>
    <row r="44" spans="1:11" s="63" customFormat="1" x14ac:dyDescent="0.25">
      <c r="A44" s="89" t="s">
        <v>4457</v>
      </c>
      <c r="B44" s="89" t="s">
        <v>4419</v>
      </c>
      <c r="C44" s="85">
        <v>16135.5</v>
      </c>
      <c r="D44" s="90">
        <v>1100</v>
      </c>
      <c r="E44" s="90">
        <v>0</v>
      </c>
      <c r="F44" s="90">
        <v>17235.5</v>
      </c>
      <c r="G44" s="90">
        <v>5378.5</v>
      </c>
      <c r="H44" s="90">
        <v>2689.25</v>
      </c>
      <c r="I44" s="90">
        <v>21514</v>
      </c>
      <c r="J44" s="90">
        <v>0</v>
      </c>
      <c r="K44" s="90">
        <v>29581.75</v>
      </c>
    </row>
    <row r="45" spans="1:11" s="63" customFormat="1" x14ac:dyDescent="0.25">
      <c r="A45" s="89" t="s">
        <v>4458</v>
      </c>
      <c r="B45" s="89" t="s">
        <v>4419</v>
      </c>
      <c r="C45" s="85">
        <v>17066.400000000001</v>
      </c>
      <c r="D45" s="90">
        <v>1100</v>
      </c>
      <c r="E45" s="90">
        <v>0</v>
      </c>
      <c r="F45" s="90">
        <v>18166.400000000001</v>
      </c>
      <c r="G45" s="90">
        <v>5688.8</v>
      </c>
      <c r="H45" s="90">
        <v>2844.4</v>
      </c>
      <c r="I45" s="90">
        <v>22755.200000000001</v>
      </c>
      <c r="J45" s="90">
        <v>0</v>
      </c>
      <c r="K45" s="90">
        <v>31288.400000000001</v>
      </c>
    </row>
    <row r="46" spans="1:11" s="63" customFormat="1" x14ac:dyDescent="0.25">
      <c r="A46" s="89" t="s">
        <v>4459</v>
      </c>
      <c r="B46" s="89" t="s">
        <v>4419</v>
      </c>
      <c r="C46" s="85">
        <v>17672.400000000001</v>
      </c>
      <c r="D46" s="90">
        <v>1100</v>
      </c>
      <c r="E46" s="90">
        <v>0</v>
      </c>
      <c r="F46" s="90">
        <v>18772.400000000001</v>
      </c>
      <c r="G46" s="90">
        <v>5890.8</v>
      </c>
      <c r="H46" s="90">
        <v>2945.4</v>
      </c>
      <c r="I46" s="90">
        <v>23563.200000000001</v>
      </c>
      <c r="J46" s="90">
        <v>0</v>
      </c>
      <c r="K46" s="90">
        <v>32399.4</v>
      </c>
    </row>
    <row r="47" spans="1:11" s="63" customFormat="1" x14ac:dyDescent="0.25">
      <c r="A47" s="89" t="s">
        <v>4418</v>
      </c>
      <c r="B47" s="89" t="s">
        <v>4419</v>
      </c>
      <c r="C47" s="85">
        <v>20703</v>
      </c>
      <c r="D47" s="90">
        <v>1100</v>
      </c>
      <c r="E47" s="90">
        <v>0</v>
      </c>
      <c r="F47" s="90">
        <v>21803</v>
      </c>
      <c r="G47" s="90">
        <v>6901</v>
      </c>
      <c r="H47" s="90">
        <v>3450.5</v>
      </c>
      <c r="I47" s="90">
        <v>27604</v>
      </c>
      <c r="J47" s="90">
        <v>0</v>
      </c>
      <c r="K47" s="90">
        <v>37955.5</v>
      </c>
    </row>
    <row r="48" spans="1:11" s="63" customFormat="1" x14ac:dyDescent="0.25">
      <c r="A48" s="89" t="s">
        <v>4460</v>
      </c>
      <c r="B48" s="89" t="s">
        <v>4419</v>
      </c>
      <c r="C48" s="85">
        <v>20934.900000000001</v>
      </c>
      <c r="D48" s="90">
        <v>1100</v>
      </c>
      <c r="E48" s="90">
        <v>0</v>
      </c>
      <c r="F48" s="90">
        <v>22034.9</v>
      </c>
      <c r="G48" s="90">
        <v>6978.3</v>
      </c>
      <c r="H48" s="90">
        <v>3489.15</v>
      </c>
      <c r="I48" s="90">
        <v>27913.200000000001</v>
      </c>
      <c r="J48" s="90">
        <v>0</v>
      </c>
      <c r="K48" s="90">
        <v>38380.65</v>
      </c>
    </row>
    <row r="49" spans="1:11" s="63" customFormat="1" x14ac:dyDescent="0.25">
      <c r="A49" s="89" t="s">
        <v>4461</v>
      </c>
      <c r="B49" s="89" t="s">
        <v>4415</v>
      </c>
      <c r="C49" s="85">
        <v>9527.4</v>
      </c>
      <c r="D49" s="90">
        <v>1100</v>
      </c>
      <c r="E49" s="90">
        <v>0</v>
      </c>
      <c r="F49" s="90">
        <v>10627.4</v>
      </c>
      <c r="G49" s="90">
        <v>3175.7999999999997</v>
      </c>
      <c r="H49" s="90">
        <v>1587.8999999999999</v>
      </c>
      <c r="I49" s="90">
        <v>12703.199999999999</v>
      </c>
      <c r="J49" s="90">
        <v>0</v>
      </c>
      <c r="K49" s="90">
        <v>17466.899999999998</v>
      </c>
    </row>
    <row r="50" spans="1:11" s="63" customFormat="1" x14ac:dyDescent="0.25">
      <c r="A50" s="89" t="s">
        <v>4462</v>
      </c>
      <c r="B50" s="89" t="s">
        <v>4415</v>
      </c>
      <c r="C50" s="85">
        <v>10252.799999999999</v>
      </c>
      <c r="D50" s="90">
        <v>1100</v>
      </c>
      <c r="E50" s="90">
        <v>0</v>
      </c>
      <c r="F50" s="90">
        <v>11352.8</v>
      </c>
      <c r="G50" s="90">
        <v>3417.6</v>
      </c>
      <c r="H50" s="90">
        <v>1708.8</v>
      </c>
      <c r="I50" s="90">
        <v>13670.4</v>
      </c>
      <c r="J50" s="90">
        <v>0</v>
      </c>
      <c r="K50" s="90">
        <v>18796.8</v>
      </c>
    </row>
    <row r="51" spans="1:11" s="63" customFormat="1" x14ac:dyDescent="0.25">
      <c r="A51" s="89" t="s">
        <v>4463</v>
      </c>
      <c r="B51" s="89" t="s">
        <v>4415</v>
      </c>
      <c r="C51" s="85">
        <v>11098.8</v>
      </c>
      <c r="D51" s="90">
        <v>1100</v>
      </c>
      <c r="E51" s="90">
        <v>0</v>
      </c>
      <c r="F51" s="90">
        <v>12198.8</v>
      </c>
      <c r="G51" s="90">
        <v>3699.6</v>
      </c>
      <c r="H51" s="90">
        <v>1849.8</v>
      </c>
      <c r="I51" s="90">
        <v>14798.4</v>
      </c>
      <c r="J51" s="90">
        <v>0</v>
      </c>
      <c r="K51" s="90">
        <v>20347.8</v>
      </c>
    </row>
    <row r="52" spans="1:11" s="63" customFormat="1" x14ac:dyDescent="0.25">
      <c r="A52" s="89" t="s">
        <v>4464</v>
      </c>
      <c r="B52" s="89" t="s">
        <v>4415</v>
      </c>
      <c r="C52" s="85">
        <v>12187.8</v>
      </c>
      <c r="D52" s="90">
        <v>1100</v>
      </c>
      <c r="E52" s="90">
        <v>0</v>
      </c>
      <c r="F52" s="90">
        <v>13287.8</v>
      </c>
      <c r="G52" s="90">
        <v>4062.6</v>
      </c>
      <c r="H52" s="90">
        <v>2031.3</v>
      </c>
      <c r="I52" s="90">
        <v>16250.4</v>
      </c>
      <c r="J52" s="90">
        <v>0</v>
      </c>
      <c r="K52" s="90">
        <v>22344.3</v>
      </c>
    </row>
    <row r="53" spans="1:11" s="63" customFormat="1" x14ac:dyDescent="0.25">
      <c r="A53" s="89" t="s">
        <v>4465</v>
      </c>
      <c r="B53" s="89" t="s">
        <v>4415</v>
      </c>
      <c r="C53" s="85">
        <v>13393.5</v>
      </c>
      <c r="D53" s="90">
        <v>1100</v>
      </c>
      <c r="E53" s="90">
        <v>0</v>
      </c>
      <c r="F53" s="90">
        <v>14493.5</v>
      </c>
      <c r="G53" s="90">
        <v>4464.5</v>
      </c>
      <c r="H53" s="90">
        <v>2232.25</v>
      </c>
      <c r="I53" s="90">
        <v>17858</v>
      </c>
      <c r="J53" s="90">
        <v>0</v>
      </c>
      <c r="K53" s="90">
        <v>24554.75</v>
      </c>
    </row>
    <row r="54" spans="1:11" s="63" customFormat="1" x14ac:dyDescent="0.25">
      <c r="A54" s="89" t="s">
        <v>4466</v>
      </c>
      <c r="B54" s="89" t="s">
        <v>4415</v>
      </c>
      <c r="C54" s="85">
        <v>13832.1</v>
      </c>
      <c r="D54" s="90">
        <v>1100</v>
      </c>
      <c r="E54" s="90">
        <v>0</v>
      </c>
      <c r="F54" s="90">
        <v>14932.1</v>
      </c>
      <c r="G54" s="90">
        <v>4610.7</v>
      </c>
      <c r="H54" s="90">
        <v>2305.35</v>
      </c>
      <c r="I54" s="90">
        <v>18442.8</v>
      </c>
      <c r="J54" s="90">
        <v>0</v>
      </c>
      <c r="K54" s="90">
        <v>25358.85</v>
      </c>
    </row>
    <row r="55" spans="1:11" s="63" customFormat="1" x14ac:dyDescent="0.25">
      <c r="A55" s="89" t="s">
        <v>4467</v>
      </c>
      <c r="B55" s="89" t="s">
        <v>4415</v>
      </c>
      <c r="C55" s="85">
        <v>20579.7</v>
      </c>
      <c r="D55" s="90">
        <v>1100</v>
      </c>
      <c r="E55" s="90">
        <v>0</v>
      </c>
      <c r="F55" s="90">
        <v>21679.7</v>
      </c>
      <c r="G55" s="90">
        <v>6859.9</v>
      </c>
      <c r="H55" s="90">
        <v>3429.95</v>
      </c>
      <c r="I55" s="90">
        <v>27439.599999999999</v>
      </c>
      <c r="J55" s="90">
        <v>0</v>
      </c>
      <c r="K55" s="90">
        <v>37729.449999999997</v>
      </c>
    </row>
    <row r="56" spans="1:11" s="63" customFormat="1" x14ac:dyDescent="0.25">
      <c r="A56" s="89" t="s">
        <v>4468</v>
      </c>
      <c r="B56" s="89" t="s">
        <v>4469</v>
      </c>
      <c r="C56" s="85">
        <v>13622.1</v>
      </c>
      <c r="D56" s="90">
        <v>1100</v>
      </c>
      <c r="E56" s="90">
        <v>0</v>
      </c>
      <c r="F56" s="90">
        <v>14722.1</v>
      </c>
      <c r="G56" s="90">
        <v>4540.7</v>
      </c>
      <c r="H56" s="90">
        <v>2270.35</v>
      </c>
      <c r="I56" s="90">
        <v>18162.8</v>
      </c>
      <c r="J56" s="90">
        <v>0</v>
      </c>
      <c r="K56" s="90">
        <v>24973.85</v>
      </c>
    </row>
    <row r="57" spans="1:11" s="63" customFormat="1" x14ac:dyDescent="0.25">
      <c r="A57" s="89" t="s">
        <v>4470</v>
      </c>
      <c r="B57" s="89" t="s">
        <v>4469</v>
      </c>
      <c r="C57" s="85">
        <v>16452</v>
      </c>
      <c r="D57" s="90">
        <v>1100</v>
      </c>
      <c r="E57" s="90">
        <v>0</v>
      </c>
      <c r="F57" s="90">
        <v>17552</v>
      </c>
      <c r="G57" s="90">
        <v>5484</v>
      </c>
      <c r="H57" s="90">
        <v>2742</v>
      </c>
      <c r="I57" s="90">
        <v>21936</v>
      </c>
      <c r="J57" s="90">
        <v>0</v>
      </c>
      <c r="K57" s="90">
        <v>30162</v>
      </c>
    </row>
    <row r="58" spans="1:11" s="63" customFormat="1" x14ac:dyDescent="0.25">
      <c r="A58" s="89" t="s">
        <v>4471</v>
      </c>
      <c r="B58" s="89" t="s">
        <v>4469</v>
      </c>
      <c r="C58" s="85">
        <v>18932.7</v>
      </c>
      <c r="D58" s="90">
        <v>1100</v>
      </c>
      <c r="E58" s="90">
        <v>0</v>
      </c>
      <c r="F58" s="90">
        <v>20032.7</v>
      </c>
      <c r="G58" s="90">
        <v>6310.9000000000005</v>
      </c>
      <c r="H58" s="90">
        <v>3155.4500000000003</v>
      </c>
      <c r="I58" s="90">
        <v>25243.600000000002</v>
      </c>
      <c r="J58" s="90">
        <v>0</v>
      </c>
      <c r="K58" s="90">
        <v>34709.950000000004</v>
      </c>
    </row>
    <row r="59" spans="1:11" s="63" customFormat="1" x14ac:dyDescent="0.25">
      <c r="A59" s="89" t="s">
        <v>4472</v>
      </c>
      <c r="B59" s="89" t="s">
        <v>4469</v>
      </c>
      <c r="C59" s="85">
        <v>20579.7</v>
      </c>
      <c r="D59" s="90">
        <v>1100</v>
      </c>
      <c r="E59" s="90">
        <v>0</v>
      </c>
      <c r="F59" s="90">
        <v>21679.7</v>
      </c>
      <c r="G59" s="90">
        <v>6859.9</v>
      </c>
      <c r="H59" s="90">
        <v>3429.95</v>
      </c>
      <c r="I59" s="90">
        <v>27439.599999999999</v>
      </c>
      <c r="J59" s="90">
        <v>0</v>
      </c>
      <c r="K59" s="90">
        <v>37729.449999999997</v>
      </c>
    </row>
    <row r="60" spans="1:11" s="63" customFormat="1" x14ac:dyDescent="0.25">
      <c r="A60" s="89" t="s">
        <v>4473</v>
      </c>
      <c r="B60" s="89" t="s">
        <v>4474</v>
      </c>
      <c r="C60" s="85">
        <v>9486.2999999999993</v>
      </c>
      <c r="D60" s="90">
        <v>1100</v>
      </c>
      <c r="E60" s="90">
        <v>0</v>
      </c>
      <c r="F60" s="90">
        <v>10586.3</v>
      </c>
      <c r="G60" s="90">
        <v>3162.1</v>
      </c>
      <c r="H60" s="90">
        <v>1581.05</v>
      </c>
      <c r="I60" s="90">
        <v>12648.4</v>
      </c>
      <c r="J60" s="90">
        <v>0</v>
      </c>
      <c r="K60" s="90">
        <v>17391.55</v>
      </c>
    </row>
    <row r="61" spans="1:11" s="63" customFormat="1" x14ac:dyDescent="0.25">
      <c r="A61" s="89" t="s">
        <v>4475</v>
      </c>
      <c r="B61" s="89" t="s">
        <v>4474</v>
      </c>
      <c r="C61" s="85">
        <v>10252.08</v>
      </c>
      <c r="D61" s="90">
        <v>1100</v>
      </c>
      <c r="E61" s="90">
        <v>0</v>
      </c>
      <c r="F61" s="90">
        <v>11352.08</v>
      </c>
      <c r="G61" s="90">
        <v>3417.3599999999997</v>
      </c>
      <c r="H61" s="90">
        <v>1708.6799999999998</v>
      </c>
      <c r="I61" s="90">
        <v>13669.439999999999</v>
      </c>
      <c r="J61" s="90">
        <v>0</v>
      </c>
      <c r="K61" s="90">
        <v>18795.479999999996</v>
      </c>
    </row>
    <row r="62" spans="1:11" s="63" customFormat="1" x14ac:dyDescent="0.25">
      <c r="A62" s="89" t="s">
        <v>4476</v>
      </c>
      <c r="B62" s="89" t="s">
        <v>4477</v>
      </c>
      <c r="C62" s="85">
        <v>9486.2999999999993</v>
      </c>
      <c r="D62" s="90">
        <v>1100</v>
      </c>
      <c r="E62" s="90">
        <v>0</v>
      </c>
      <c r="F62" s="90">
        <v>10586.3</v>
      </c>
      <c r="G62" s="90">
        <v>3162.1</v>
      </c>
      <c r="H62" s="90">
        <v>1581.05</v>
      </c>
      <c r="I62" s="90">
        <v>12648.4</v>
      </c>
      <c r="J62" s="90">
        <v>0</v>
      </c>
      <c r="K62" s="90">
        <v>17391.55</v>
      </c>
    </row>
    <row r="63" spans="1:11" s="63" customFormat="1" x14ac:dyDescent="0.25">
      <c r="A63" s="89" t="s">
        <v>4478</v>
      </c>
      <c r="B63" s="89" t="s">
        <v>4479</v>
      </c>
      <c r="C63" s="85">
        <v>8364</v>
      </c>
      <c r="D63" s="90">
        <v>1100</v>
      </c>
      <c r="E63" s="90">
        <v>0</v>
      </c>
      <c r="F63" s="90">
        <v>9464</v>
      </c>
      <c r="G63" s="90">
        <v>2788</v>
      </c>
      <c r="H63" s="90">
        <v>1394</v>
      </c>
      <c r="I63" s="90">
        <v>11152</v>
      </c>
      <c r="J63" s="90">
        <v>0</v>
      </c>
      <c r="K63" s="90">
        <v>15334</v>
      </c>
    </row>
    <row r="64" spans="1:11" s="63" customFormat="1" x14ac:dyDescent="0.25">
      <c r="A64" s="89" t="s">
        <v>4480</v>
      </c>
      <c r="B64" s="89" t="s">
        <v>4479</v>
      </c>
      <c r="C64" s="85">
        <v>8364</v>
      </c>
      <c r="D64" s="90">
        <v>1100</v>
      </c>
      <c r="E64" s="90">
        <v>0</v>
      </c>
      <c r="F64" s="90">
        <v>9464</v>
      </c>
      <c r="G64" s="90">
        <v>2788</v>
      </c>
      <c r="H64" s="90">
        <v>1394</v>
      </c>
      <c r="I64" s="90">
        <v>11152</v>
      </c>
      <c r="J64" s="90">
        <v>0</v>
      </c>
      <c r="K64" s="90">
        <v>15334</v>
      </c>
    </row>
    <row r="65" spans="1:11" s="63" customFormat="1" x14ac:dyDescent="0.25">
      <c r="A65" s="89" t="s">
        <v>4481</v>
      </c>
      <c r="B65" s="89" t="s">
        <v>4479</v>
      </c>
      <c r="C65" s="85">
        <v>8364</v>
      </c>
      <c r="D65" s="90">
        <v>1100</v>
      </c>
      <c r="E65" s="90">
        <v>0</v>
      </c>
      <c r="F65" s="90">
        <v>9464</v>
      </c>
      <c r="G65" s="90">
        <v>2788</v>
      </c>
      <c r="H65" s="90">
        <v>1394</v>
      </c>
      <c r="I65" s="90">
        <v>11152</v>
      </c>
      <c r="J65" s="90">
        <v>0</v>
      </c>
      <c r="K65" s="90">
        <v>15334</v>
      </c>
    </row>
    <row r="66" spans="1:11" s="63" customFormat="1" x14ac:dyDescent="0.25">
      <c r="A66" s="89" t="s">
        <v>4482</v>
      </c>
      <c r="B66" s="89" t="s">
        <v>4479</v>
      </c>
      <c r="C66" s="85">
        <v>8364</v>
      </c>
      <c r="D66" s="90">
        <v>1100</v>
      </c>
      <c r="E66" s="90">
        <v>0</v>
      </c>
      <c r="F66" s="90">
        <v>9464</v>
      </c>
      <c r="G66" s="90">
        <v>2788</v>
      </c>
      <c r="H66" s="90">
        <v>1394</v>
      </c>
      <c r="I66" s="90">
        <v>11152</v>
      </c>
      <c r="J66" s="90">
        <v>0</v>
      </c>
      <c r="K66" s="90">
        <v>15334</v>
      </c>
    </row>
    <row r="67" spans="1:11" s="63" customFormat="1" x14ac:dyDescent="0.25">
      <c r="A67" s="89" t="s">
        <v>4483</v>
      </c>
      <c r="B67" s="89" t="s">
        <v>4479</v>
      </c>
      <c r="C67" s="85">
        <v>10605.3</v>
      </c>
      <c r="D67" s="90">
        <v>1100</v>
      </c>
      <c r="E67" s="90">
        <v>0</v>
      </c>
      <c r="F67" s="90">
        <v>11705.3</v>
      </c>
      <c r="G67" s="90">
        <v>3535.1</v>
      </c>
      <c r="H67" s="90">
        <v>1767.55</v>
      </c>
      <c r="I67" s="90">
        <v>14140.4</v>
      </c>
      <c r="J67" s="90">
        <v>0</v>
      </c>
      <c r="K67" s="90">
        <v>19443.05</v>
      </c>
    </row>
    <row r="68" spans="1:11" s="63" customFormat="1" x14ac:dyDescent="0.25">
      <c r="A68" s="89" t="s">
        <v>4484</v>
      </c>
      <c r="B68" s="89" t="s">
        <v>4371</v>
      </c>
      <c r="C68" s="85">
        <v>9142.5</v>
      </c>
      <c r="D68" s="90">
        <v>1100</v>
      </c>
      <c r="E68" s="90">
        <v>0</v>
      </c>
      <c r="F68" s="90">
        <v>10242.5</v>
      </c>
      <c r="G68" s="90">
        <v>3047.5</v>
      </c>
      <c r="H68" s="90">
        <v>1523.75</v>
      </c>
      <c r="I68" s="90">
        <v>12190</v>
      </c>
      <c r="J68" s="90">
        <v>0</v>
      </c>
      <c r="K68" s="90">
        <v>16761.25</v>
      </c>
    </row>
    <row r="69" spans="1:11" s="63" customFormat="1" x14ac:dyDescent="0.25">
      <c r="A69" s="89" t="s">
        <v>4485</v>
      </c>
      <c r="B69" s="89" t="s">
        <v>4371</v>
      </c>
      <c r="C69" s="85">
        <v>9486.2999999999993</v>
      </c>
      <c r="D69" s="90">
        <v>1100</v>
      </c>
      <c r="E69" s="90">
        <v>0</v>
      </c>
      <c r="F69" s="90">
        <v>10586.3</v>
      </c>
      <c r="G69" s="90">
        <v>3162.1</v>
      </c>
      <c r="H69" s="90">
        <v>1581.05</v>
      </c>
      <c r="I69" s="90">
        <v>12648.4</v>
      </c>
      <c r="J69" s="90">
        <v>0</v>
      </c>
      <c r="K69" s="90">
        <v>17391.55</v>
      </c>
    </row>
    <row r="70" spans="1:11" s="63" customFormat="1" x14ac:dyDescent="0.25">
      <c r="A70" s="89" t="s">
        <v>4486</v>
      </c>
      <c r="B70" s="89" t="s">
        <v>4371</v>
      </c>
      <c r="C70" s="85">
        <v>10683.9</v>
      </c>
      <c r="D70" s="90">
        <v>1100</v>
      </c>
      <c r="E70" s="90">
        <v>0</v>
      </c>
      <c r="F70" s="90">
        <v>11783.9</v>
      </c>
      <c r="G70" s="90">
        <v>3561.3</v>
      </c>
      <c r="H70" s="90">
        <v>1780.65</v>
      </c>
      <c r="I70" s="90">
        <v>14245.2</v>
      </c>
      <c r="J70" s="90">
        <v>0</v>
      </c>
      <c r="K70" s="90">
        <v>19587.150000000001</v>
      </c>
    </row>
    <row r="71" spans="1:11" s="63" customFormat="1" x14ac:dyDescent="0.25">
      <c r="A71" s="89" t="s">
        <v>4487</v>
      </c>
      <c r="B71" s="89" t="s">
        <v>4371</v>
      </c>
      <c r="C71" s="85">
        <v>11598.300000000001</v>
      </c>
      <c r="D71" s="90">
        <v>1100</v>
      </c>
      <c r="E71" s="90">
        <v>0</v>
      </c>
      <c r="F71" s="90">
        <v>12698.300000000001</v>
      </c>
      <c r="G71" s="90">
        <v>3866.1000000000004</v>
      </c>
      <c r="H71" s="90">
        <v>1933.0500000000002</v>
      </c>
      <c r="I71" s="90">
        <v>15464.400000000001</v>
      </c>
      <c r="J71" s="90">
        <v>0</v>
      </c>
      <c r="K71" s="90">
        <v>21263.550000000003</v>
      </c>
    </row>
    <row r="72" spans="1:11" s="63" customFormat="1" x14ac:dyDescent="0.25">
      <c r="A72" s="89" t="s">
        <v>4488</v>
      </c>
      <c r="B72" s="89" t="s">
        <v>4371</v>
      </c>
      <c r="C72" s="85">
        <v>12895.199999999999</v>
      </c>
      <c r="D72" s="90">
        <v>1100</v>
      </c>
      <c r="E72" s="90">
        <v>0</v>
      </c>
      <c r="F72" s="90">
        <v>13995.199999999999</v>
      </c>
      <c r="G72" s="90">
        <v>4298.3999999999996</v>
      </c>
      <c r="H72" s="90">
        <v>2149.1999999999998</v>
      </c>
      <c r="I72" s="90">
        <v>17193.599999999999</v>
      </c>
      <c r="J72" s="90">
        <v>0</v>
      </c>
      <c r="K72" s="90">
        <v>23641.199999999997</v>
      </c>
    </row>
    <row r="73" spans="1:11" s="63" customFormat="1" x14ac:dyDescent="0.25">
      <c r="A73" s="89" t="s">
        <v>4489</v>
      </c>
      <c r="B73" s="89" t="s">
        <v>4371</v>
      </c>
      <c r="C73" s="85">
        <v>13832.1</v>
      </c>
      <c r="D73" s="90">
        <v>1100</v>
      </c>
      <c r="E73" s="90">
        <v>0</v>
      </c>
      <c r="F73" s="90">
        <v>14932.1</v>
      </c>
      <c r="G73" s="90">
        <v>4610.7</v>
      </c>
      <c r="H73" s="90">
        <v>2305.35</v>
      </c>
      <c r="I73" s="90">
        <v>18442.8</v>
      </c>
      <c r="J73" s="90">
        <v>0</v>
      </c>
      <c r="K73" s="90">
        <v>25358.85</v>
      </c>
    </row>
    <row r="74" spans="1:11" s="63" customFormat="1" x14ac:dyDescent="0.25">
      <c r="A74" s="89" t="s">
        <v>4490</v>
      </c>
      <c r="B74" s="89" t="s">
        <v>4410</v>
      </c>
      <c r="C74" s="85">
        <v>13393.5</v>
      </c>
      <c r="D74" s="90">
        <v>1100</v>
      </c>
      <c r="E74" s="90">
        <v>0</v>
      </c>
      <c r="F74" s="90">
        <v>14493.5</v>
      </c>
      <c r="G74" s="90">
        <v>4464.5</v>
      </c>
      <c r="H74" s="90">
        <v>2232.25</v>
      </c>
      <c r="I74" s="90">
        <v>17858</v>
      </c>
      <c r="J74" s="90">
        <v>0</v>
      </c>
      <c r="K74" s="90">
        <v>24554.75</v>
      </c>
    </row>
    <row r="75" spans="1:11" s="63" customFormat="1" x14ac:dyDescent="0.25">
      <c r="A75" s="89" t="s">
        <v>4491</v>
      </c>
      <c r="B75" s="89" t="s">
        <v>4410</v>
      </c>
      <c r="C75" s="85">
        <v>15717.3</v>
      </c>
      <c r="D75" s="90">
        <v>1100</v>
      </c>
      <c r="E75" s="90">
        <v>0</v>
      </c>
      <c r="F75" s="90">
        <v>16817.3</v>
      </c>
      <c r="G75" s="90">
        <v>5239.0999999999995</v>
      </c>
      <c r="H75" s="90">
        <v>2619.5499999999997</v>
      </c>
      <c r="I75" s="90">
        <v>20956.399999999998</v>
      </c>
      <c r="J75" s="90">
        <v>0</v>
      </c>
      <c r="K75" s="90">
        <v>28815.049999999996</v>
      </c>
    </row>
    <row r="76" spans="1:11" s="63" customFormat="1" x14ac:dyDescent="0.25">
      <c r="A76" s="89" t="s">
        <v>4492</v>
      </c>
      <c r="B76" s="89" t="s">
        <v>4434</v>
      </c>
      <c r="C76" s="85">
        <v>8364</v>
      </c>
      <c r="D76" s="90">
        <v>1100</v>
      </c>
      <c r="E76" s="90">
        <v>0</v>
      </c>
      <c r="F76" s="90">
        <v>9464</v>
      </c>
      <c r="G76" s="90">
        <v>2788</v>
      </c>
      <c r="H76" s="90">
        <v>1394</v>
      </c>
      <c r="I76" s="90">
        <v>11152</v>
      </c>
      <c r="J76" s="90">
        <v>0</v>
      </c>
      <c r="K76" s="90">
        <v>15334</v>
      </c>
    </row>
    <row r="77" spans="1:11" s="63" customFormat="1" x14ac:dyDescent="0.25">
      <c r="A77" s="89" t="s">
        <v>4493</v>
      </c>
      <c r="B77" s="89" t="s">
        <v>4434</v>
      </c>
      <c r="C77" s="85">
        <v>9142.5</v>
      </c>
      <c r="D77" s="90">
        <v>1100</v>
      </c>
      <c r="E77" s="90">
        <v>0</v>
      </c>
      <c r="F77" s="90">
        <v>10242.5</v>
      </c>
      <c r="G77" s="90">
        <v>3047.5</v>
      </c>
      <c r="H77" s="90">
        <v>1523.75</v>
      </c>
      <c r="I77" s="90">
        <v>12190</v>
      </c>
      <c r="J77" s="90">
        <v>0</v>
      </c>
      <c r="K77" s="90">
        <v>16761.25</v>
      </c>
    </row>
    <row r="78" spans="1:11" s="63" customFormat="1" x14ac:dyDescent="0.25">
      <c r="A78" s="89" t="s">
        <v>4494</v>
      </c>
      <c r="B78" s="89" t="s">
        <v>4434</v>
      </c>
      <c r="C78" s="85">
        <v>10214.07</v>
      </c>
      <c r="D78" s="90">
        <v>1100</v>
      </c>
      <c r="E78" s="90">
        <v>0</v>
      </c>
      <c r="F78" s="90">
        <v>11314.07</v>
      </c>
      <c r="G78" s="90">
        <v>3404.69</v>
      </c>
      <c r="H78" s="90">
        <v>1702.345</v>
      </c>
      <c r="I78" s="90">
        <v>13618.76</v>
      </c>
      <c r="J78" s="90">
        <v>0</v>
      </c>
      <c r="K78" s="90">
        <v>18725.794999999998</v>
      </c>
    </row>
    <row r="79" spans="1:11" s="63" customFormat="1" x14ac:dyDescent="0.25">
      <c r="A79" s="89" t="s">
        <v>4495</v>
      </c>
      <c r="B79" s="89" t="s">
        <v>4434</v>
      </c>
      <c r="C79" s="85">
        <v>10252.08</v>
      </c>
      <c r="D79" s="90">
        <v>1100</v>
      </c>
      <c r="E79" s="90">
        <v>0</v>
      </c>
      <c r="F79" s="90">
        <v>11352.08</v>
      </c>
      <c r="G79" s="90">
        <v>3417.3599999999997</v>
      </c>
      <c r="H79" s="90">
        <v>1708.6799999999998</v>
      </c>
      <c r="I79" s="90">
        <v>13669.439999999999</v>
      </c>
      <c r="J79" s="90">
        <v>0</v>
      </c>
      <c r="K79" s="90">
        <v>18795.479999999996</v>
      </c>
    </row>
    <row r="80" spans="1:11" s="63" customFormat="1" x14ac:dyDescent="0.25">
      <c r="A80" s="89" t="s">
        <v>4496</v>
      </c>
      <c r="B80" s="89" t="s">
        <v>4434</v>
      </c>
      <c r="C80" s="85">
        <v>10374.09</v>
      </c>
      <c r="D80" s="90">
        <v>1100</v>
      </c>
      <c r="E80" s="90">
        <v>0</v>
      </c>
      <c r="F80" s="90">
        <v>11474.09</v>
      </c>
      <c r="G80" s="90">
        <v>3458.0299999999997</v>
      </c>
      <c r="H80" s="90">
        <v>1729.0149999999999</v>
      </c>
      <c r="I80" s="90">
        <v>13832.119999999999</v>
      </c>
      <c r="J80" s="90">
        <v>0</v>
      </c>
      <c r="K80" s="90">
        <v>19019.165000000001</v>
      </c>
    </row>
    <row r="81" spans="1:11" s="63" customFormat="1" x14ac:dyDescent="0.25">
      <c r="A81" s="89" t="s">
        <v>4433</v>
      </c>
      <c r="B81" s="89" t="s">
        <v>4434</v>
      </c>
      <c r="C81" s="85">
        <v>19531.080000000002</v>
      </c>
      <c r="D81" s="90">
        <v>1100</v>
      </c>
      <c r="E81" s="90">
        <v>0</v>
      </c>
      <c r="F81" s="90">
        <v>20631.080000000002</v>
      </c>
      <c r="G81" s="90">
        <v>6510.3600000000006</v>
      </c>
      <c r="H81" s="90">
        <v>3255.1800000000003</v>
      </c>
      <c r="I81" s="90">
        <v>26041.440000000002</v>
      </c>
      <c r="J81" s="90">
        <v>0</v>
      </c>
      <c r="K81" s="90">
        <v>35806.980000000003</v>
      </c>
    </row>
    <row r="82" spans="1:11" s="63" customFormat="1" x14ac:dyDescent="0.25">
      <c r="A82" s="89" t="s">
        <v>4497</v>
      </c>
      <c r="B82" s="89" t="s">
        <v>4498</v>
      </c>
      <c r="C82" s="85">
        <v>12669</v>
      </c>
      <c r="D82" s="90">
        <v>1100</v>
      </c>
      <c r="E82" s="90">
        <v>0</v>
      </c>
      <c r="F82" s="90">
        <v>13769</v>
      </c>
      <c r="G82" s="90">
        <v>4223</v>
      </c>
      <c r="H82" s="90">
        <v>2111.5</v>
      </c>
      <c r="I82" s="90">
        <v>16892</v>
      </c>
      <c r="J82" s="90">
        <v>0</v>
      </c>
      <c r="K82" s="90">
        <v>23226.5</v>
      </c>
    </row>
    <row r="83" spans="1:11" s="63" customFormat="1" x14ac:dyDescent="0.25">
      <c r="A83" s="89" t="s">
        <v>4499</v>
      </c>
      <c r="B83" s="89" t="s">
        <v>4498</v>
      </c>
      <c r="C83" s="85">
        <v>13049.1</v>
      </c>
      <c r="D83" s="90">
        <v>1100</v>
      </c>
      <c r="E83" s="90">
        <v>0</v>
      </c>
      <c r="F83" s="90">
        <v>14149.1</v>
      </c>
      <c r="G83" s="90">
        <v>4349.7000000000007</v>
      </c>
      <c r="H83" s="90">
        <v>2174.8500000000004</v>
      </c>
      <c r="I83" s="90">
        <v>17398.800000000003</v>
      </c>
      <c r="J83" s="90">
        <v>0</v>
      </c>
      <c r="K83" s="90">
        <v>23923.350000000006</v>
      </c>
    </row>
    <row r="84" spans="1:11" s="63" customFormat="1" x14ac:dyDescent="0.25">
      <c r="A84" s="89" t="s">
        <v>4500</v>
      </c>
      <c r="B84" s="89" t="s">
        <v>4501</v>
      </c>
      <c r="C84" s="85">
        <v>11598.300000000001</v>
      </c>
      <c r="D84" s="90">
        <v>1100</v>
      </c>
      <c r="E84" s="90">
        <v>0</v>
      </c>
      <c r="F84" s="90">
        <v>12698.300000000001</v>
      </c>
      <c r="G84" s="90">
        <v>3866.1000000000004</v>
      </c>
      <c r="H84" s="90">
        <v>1933.0500000000002</v>
      </c>
      <c r="I84" s="90">
        <v>15464.400000000001</v>
      </c>
      <c r="J84" s="90">
        <v>0</v>
      </c>
      <c r="K84" s="90">
        <v>21263.550000000003</v>
      </c>
    </row>
    <row r="85" spans="1:11" s="63" customFormat="1" x14ac:dyDescent="0.25">
      <c r="A85" s="89" t="s">
        <v>4502</v>
      </c>
      <c r="B85" s="89" t="s">
        <v>4503</v>
      </c>
      <c r="C85" s="85">
        <v>8364</v>
      </c>
      <c r="D85" s="90">
        <v>1100</v>
      </c>
      <c r="E85" s="90">
        <v>0</v>
      </c>
      <c r="F85" s="90">
        <v>9464</v>
      </c>
      <c r="G85" s="90">
        <v>2788</v>
      </c>
      <c r="H85" s="90">
        <v>1394</v>
      </c>
      <c r="I85" s="90">
        <v>11152</v>
      </c>
      <c r="J85" s="90">
        <v>0</v>
      </c>
      <c r="K85" s="90">
        <v>15334</v>
      </c>
    </row>
    <row r="86" spans="1:11" s="63" customFormat="1" x14ac:dyDescent="0.25">
      <c r="A86" s="89" t="s">
        <v>4504</v>
      </c>
      <c r="B86" s="89" t="s">
        <v>4503</v>
      </c>
      <c r="C86" s="85">
        <v>8364</v>
      </c>
      <c r="D86" s="90">
        <v>1100</v>
      </c>
      <c r="E86" s="90">
        <v>0</v>
      </c>
      <c r="F86" s="90">
        <v>9464</v>
      </c>
      <c r="G86" s="90">
        <v>2788</v>
      </c>
      <c r="H86" s="90">
        <v>1394</v>
      </c>
      <c r="I86" s="90">
        <v>11152</v>
      </c>
      <c r="J86" s="90">
        <v>0</v>
      </c>
      <c r="K86" s="90">
        <v>15334</v>
      </c>
    </row>
    <row r="87" spans="1:11" s="63" customFormat="1" x14ac:dyDescent="0.25">
      <c r="A87" s="89" t="s">
        <v>4505</v>
      </c>
      <c r="B87" s="89" t="s">
        <v>4503</v>
      </c>
      <c r="C87" s="85">
        <v>8364</v>
      </c>
      <c r="D87" s="90">
        <v>1100</v>
      </c>
      <c r="E87" s="90">
        <v>0</v>
      </c>
      <c r="F87" s="90">
        <v>9464</v>
      </c>
      <c r="G87" s="90">
        <v>2788</v>
      </c>
      <c r="H87" s="90">
        <v>1394</v>
      </c>
      <c r="I87" s="90">
        <v>11152</v>
      </c>
      <c r="J87" s="90">
        <v>0</v>
      </c>
      <c r="K87" s="90">
        <v>15334</v>
      </c>
    </row>
    <row r="88" spans="1:11" s="63" customFormat="1" x14ac:dyDescent="0.25">
      <c r="A88" s="89" t="s">
        <v>4506</v>
      </c>
      <c r="B88" s="89" t="s">
        <v>4503</v>
      </c>
      <c r="C88" s="85">
        <v>8364</v>
      </c>
      <c r="D88" s="90">
        <v>1100</v>
      </c>
      <c r="E88" s="90">
        <v>0</v>
      </c>
      <c r="F88" s="90">
        <v>9464</v>
      </c>
      <c r="G88" s="90">
        <v>2788</v>
      </c>
      <c r="H88" s="90">
        <v>1394</v>
      </c>
      <c r="I88" s="90">
        <v>11152</v>
      </c>
      <c r="J88" s="90">
        <v>0</v>
      </c>
      <c r="K88" s="90">
        <v>15334</v>
      </c>
    </row>
    <row r="89" spans="1:11" s="63" customFormat="1" x14ac:dyDescent="0.25">
      <c r="A89" s="89" t="s">
        <v>4507</v>
      </c>
      <c r="B89" s="89" t="s">
        <v>4503</v>
      </c>
      <c r="C89" s="85">
        <v>8364</v>
      </c>
      <c r="D89" s="90">
        <v>1100</v>
      </c>
      <c r="E89" s="90">
        <v>0</v>
      </c>
      <c r="F89" s="90">
        <v>9464</v>
      </c>
      <c r="G89" s="90">
        <v>2788</v>
      </c>
      <c r="H89" s="90">
        <v>1394</v>
      </c>
      <c r="I89" s="90">
        <v>11152</v>
      </c>
      <c r="J89" s="90">
        <v>0</v>
      </c>
      <c r="K89" s="90">
        <v>15334</v>
      </c>
    </row>
    <row r="90" spans="1:11" s="63" customFormat="1" x14ac:dyDescent="0.25">
      <c r="A90" s="89" t="s">
        <v>4508</v>
      </c>
      <c r="B90" s="89" t="s">
        <v>4503</v>
      </c>
      <c r="C90" s="85">
        <v>8748.6</v>
      </c>
      <c r="D90" s="90">
        <v>1100</v>
      </c>
      <c r="E90" s="90">
        <v>0</v>
      </c>
      <c r="F90" s="90">
        <v>9848.6</v>
      </c>
      <c r="G90" s="90">
        <v>2916.2</v>
      </c>
      <c r="H90" s="90">
        <v>1458.1</v>
      </c>
      <c r="I90" s="90">
        <v>11664.8</v>
      </c>
      <c r="J90" s="90">
        <v>0</v>
      </c>
      <c r="K90" s="90">
        <v>16039.099999999999</v>
      </c>
    </row>
    <row r="91" spans="1:11" s="63" customFormat="1" x14ac:dyDescent="0.25">
      <c r="A91" s="89" t="s">
        <v>4509</v>
      </c>
      <c r="B91" s="89" t="s">
        <v>4503</v>
      </c>
      <c r="C91" s="85">
        <v>10189.199999999999</v>
      </c>
      <c r="D91" s="90">
        <v>1100</v>
      </c>
      <c r="E91" s="90">
        <v>0</v>
      </c>
      <c r="F91" s="90">
        <v>11289.199999999999</v>
      </c>
      <c r="G91" s="90">
        <v>3396.3999999999996</v>
      </c>
      <c r="H91" s="90">
        <v>1698.1999999999998</v>
      </c>
      <c r="I91" s="90">
        <v>13585.599999999999</v>
      </c>
      <c r="J91" s="90">
        <v>0</v>
      </c>
      <c r="K91" s="90">
        <v>18680.199999999997</v>
      </c>
    </row>
    <row r="92" spans="1:11" s="63" customFormat="1" x14ac:dyDescent="0.25">
      <c r="A92" s="89" t="s">
        <v>4510</v>
      </c>
      <c r="B92" s="89" t="s">
        <v>4511</v>
      </c>
      <c r="C92" s="85">
        <v>8364</v>
      </c>
      <c r="D92" s="90">
        <v>1100</v>
      </c>
      <c r="E92" s="90">
        <v>0</v>
      </c>
      <c r="F92" s="90">
        <v>9464</v>
      </c>
      <c r="G92" s="90">
        <v>2788</v>
      </c>
      <c r="H92" s="90">
        <v>1394</v>
      </c>
      <c r="I92" s="90">
        <v>11152</v>
      </c>
      <c r="J92" s="90">
        <v>0</v>
      </c>
      <c r="K92" s="90">
        <v>15334</v>
      </c>
    </row>
    <row r="93" spans="1:11" s="63" customFormat="1" x14ac:dyDescent="0.25">
      <c r="A93" s="89" t="s">
        <v>4512</v>
      </c>
      <c r="B93" s="89" t="s">
        <v>4511</v>
      </c>
      <c r="C93" s="85">
        <v>8364</v>
      </c>
      <c r="D93" s="90">
        <v>1100</v>
      </c>
      <c r="E93" s="90">
        <v>0</v>
      </c>
      <c r="F93" s="90">
        <v>9464</v>
      </c>
      <c r="G93" s="90">
        <v>2788</v>
      </c>
      <c r="H93" s="90">
        <v>1394</v>
      </c>
      <c r="I93" s="90">
        <v>11152</v>
      </c>
      <c r="J93" s="90">
        <v>0</v>
      </c>
      <c r="K93" s="90">
        <v>15334</v>
      </c>
    </row>
    <row r="94" spans="1:11" s="63" customFormat="1" x14ac:dyDescent="0.25">
      <c r="A94" s="89" t="s">
        <v>4513</v>
      </c>
      <c r="B94" s="89" t="s">
        <v>4511</v>
      </c>
      <c r="C94" s="85">
        <v>8364</v>
      </c>
      <c r="D94" s="90">
        <v>1100</v>
      </c>
      <c r="E94" s="90">
        <v>0</v>
      </c>
      <c r="F94" s="90">
        <v>9464</v>
      </c>
      <c r="G94" s="90">
        <v>2788</v>
      </c>
      <c r="H94" s="90">
        <v>1394</v>
      </c>
      <c r="I94" s="90">
        <v>11152</v>
      </c>
      <c r="J94" s="90">
        <v>0</v>
      </c>
      <c r="K94" s="90">
        <v>15334</v>
      </c>
    </row>
    <row r="95" spans="1:11" s="63" customFormat="1" x14ac:dyDescent="0.25">
      <c r="A95" s="89" t="s">
        <v>4514</v>
      </c>
      <c r="B95" s="89" t="s">
        <v>4515</v>
      </c>
      <c r="C95" s="160">
        <v>11829.09</v>
      </c>
      <c r="D95" s="90">
        <v>1100</v>
      </c>
      <c r="E95" s="90">
        <v>0</v>
      </c>
      <c r="F95" s="90">
        <v>12929.09</v>
      </c>
      <c r="G95" s="90">
        <v>3943.0299999999997</v>
      </c>
      <c r="H95" s="90">
        <v>1971.5149999999999</v>
      </c>
      <c r="I95" s="90">
        <v>15772.119999999999</v>
      </c>
      <c r="J95" s="90">
        <v>0</v>
      </c>
      <c r="K95" s="90">
        <v>21686.665000000001</v>
      </c>
    </row>
    <row r="96" spans="1:11" s="63" customFormat="1" x14ac:dyDescent="0.25">
      <c r="A96" s="89" t="s">
        <v>4516</v>
      </c>
      <c r="B96" s="89" t="s">
        <v>4517</v>
      </c>
      <c r="C96" s="160">
        <v>8364</v>
      </c>
      <c r="D96" s="90">
        <v>1100</v>
      </c>
      <c r="E96" s="90">
        <v>0</v>
      </c>
      <c r="F96" s="90">
        <v>9464</v>
      </c>
      <c r="G96" s="90">
        <v>2788</v>
      </c>
      <c r="H96" s="90">
        <v>1394</v>
      </c>
      <c r="I96" s="90">
        <v>11152</v>
      </c>
      <c r="J96" s="90">
        <v>0</v>
      </c>
      <c r="K96" s="90">
        <v>15334</v>
      </c>
    </row>
    <row r="97" spans="1:11" s="63" customFormat="1" x14ac:dyDescent="0.25">
      <c r="A97" s="89" t="s">
        <v>4518</v>
      </c>
      <c r="B97" s="89" t="s">
        <v>4519</v>
      </c>
      <c r="C97" s="160">
        <v>8364</v>
      </c>
      <c r="D97" s="90">
        <v>1100</v>
      </c>
      <c r="E97" s="90">
        <v>0</v>
      </c>
      <c r="F97" s="90">
        <v>9464</v>
      </c>
      <c r="G97" s="90">
        <v>2788</v>
      </c>
      <c r="H97" s="90">
        <v>1394</v>
      </c>
      <c r="I97" s="90">
        <v>11152</v>
      </c>
      <c r="J97" s="90">
        <v>0</v>
      </c>
      <c r="K97" s="90">
        <v>15334</v>
      </c>
    </row>
    <row r="98" spans="1:11" s="63" customFormat="1" x14ac:dyDescent="0.25">
      <c r="A98" s="89" t="s">
        <v>4520</v>
      </c>
      <c r="B98" s="89" t="s">
        <v>4521</v>
      </c>
      <c r="C98" s="160">
        <v>16190.07</v>
      </c>
      <c r="D98" s="90">
        <v>1100</v>
      </c>
      <c r="E98" s="90">
        <v>0</v>
      </c>
      <c r="F98" s="90">
        <v>17290.07</v>
      </c>
      <c r="G98" s="90">
        <v>5396.69</v>
      </c>
      <c r="H98" s="90">
        <v>2698.3449999999998</v>
      </c>
      <c r="I98" s="90">
        <v>21586.76</v>
      </c>
      <c r="J98" s="90">
        <v>0</v>
      </c>
      <c r="K98" s="90">
        <v>29681.794999999998</v>
      </c>
    </row>
    <row r="99" spans="1:11" s="63" customFormat="1" x14ac:dyDescent="0.25">
      <c r="A99" s="89" t="s">
        <v>4522</v>
      </c>
      <c r="B99" s="89" t="s">
        <v>4521</v>
      </c>
      <c r="C99" s="160">
        <v>16190.07</v>
      </c>
      <c r="D99" s="90">
        <v>1100</v>
      </c>
      <c r="E99" s="90">
        <v>0</v>
      </c>
      <c r="F99" s="90">
        <v>17290.07</v>
      </c>
      <c r="G99" s="90">
        <v>5396.69</v>
      </c>
      <c r="H99" s="90">
        <v>2698.3449999999998</v>
      </c>
      <c r="I99" s="90">
        <v>21586.76</v>
      </c>
      <c r="J99" s="90">
        <v>0</v>
      </c>
      <c r="K99" s="90">
        <v>29681.794999999998</v>
      </c>
    </row>
    <row r="100" spans="1:11" s="63" customFormat="1" x14ac:dyDescent="0.25">
      <c r="A100" s="89" t="s">
        <v>4523</v>
      </c>
      <c r="B100" s="89" t="s">
        <v>4377</v>
      </c>
      <c r="C100" s="160">
        <v>13848.06</v>
      </c>
      <c r="D100" s="90">
        <v>1100</v>
      </c>
      <c r="E100" s="90">
        <v>0</v>
      </c>
      <c r="F100" s="90">
        <v>14948.06</v>
      </c>
      <c r="G100" s="90">
        <v>4616.0199999999995</v>
      </c>
      <c r="H100" s="90">
        <v>2308.0099999999998</v>
      </c>
      <c r="I100" s="90">
        <v>18464.079999999998</v>
      </c>
      <c r="J100" s="90">
        <v>0</v>
      </c>
      <c r="K100" s="90">
        <v>25388.109999999997</v>
      </c>
    </row>
    <row r="101" spans="1:11" s="63" customFormat="1" x14ac:dyDescent="0.25">
      <c r="A101" s="89" t="s">
        <v>4524</v>
      </c>
      <c r="B101" s="89" t="s">
        <v>4525</v>
      </c>
      <c r="C101" s="85">
        <v>22364.400000000001</v>
      </c>
      <c r="D101" s="90">
        <v>1100</v>
      </c>
      <c r="E101" s="90">
        <v>0</v>
      </c>
      <c r="F101" s="90">
        <v>23464.400000000001</v>
      </c>
      <c r="G101" s="90">
        <v>7454.8</v>
      </c>
      <c r="H101" s="90">
        <v>3727.4</v>
      </c>
      <c r="I101" s="90">
        <v>29819.200000000001</v>
      </c>
      <c r="J101" s="90">
        <v>0</v>
      </c>
      <c r="K101" s="90">
        <v>41001.4</v>
      </c>
    </row>
    <row r="102" spans="1:11" s="63" customFormat="1" x14ac:dyDescent="0.25">
      <c r="A102" s="89" t="s">
        <v>4526</v>
      </c>
      <c r="B102" s="89" t="s">
        <v>4527</v>
      </c>
      <c r="C102" s="85">
        <v>8364</v>
      </c>
      <c r="D102" s="90">
        <v>1100</v>
      </c>
      <c r="E102" s="90">
        <v>0</v>
      </c>
      <c r="F102" s="90">
        <v>9464</v>
      </c>
      <c r="G102" s="90">
        <v>2788</v>
      </c>
      <c r="H102" s="90">
        <v>1394</v>
      </c>
      <c r="I102" s="90">
        <v>11152</v>
      </c>
      <c r="J102" s="90">
        <v>0</v>
      </c>
      <c r="K102" s="90">
        <v>15334</v>
      </c>
    </row>
    <row r="103" spans="1:11" s="63" customFormat="1" x14ac:dyDescent="0.25">
      <c r="A103" s="89" t="s">
        <v>4528</v>
      </c>
      <c r="B103" s="89" t="s">
        <v>4527</v>
      </c>
      <c r="C103" s="85">
        <v>8364</v>
      </c>
      <c r="D103" s="90">
        <v>1100</v>
      </c>
      <c r="E103" s="90">
        <v>0</v>
      </c>
      <c r="F103" s="90">
        <v>9464</v>
      </c>
      <c r="G103" s="90">
        <v>2788</v>
      </c>
      <c r="H103" s="90">
        <v>1394</v>
      </c>
      <c r="I103" s="90">
        <v>11152</v>
      </c>
      <c r="J103" s="90">
        <v>0</v>
      </c>
      <c r="K103" s="90">
        <v>15334</v>
      </c>
    </row>
    <row r="104" spans="1:11" s="63" customFormat="1" x14ac:dyDescent="0.25">
      <c r="A104" s="89" t="s">
        <v>4529</v>
      </c>
      <c r="B104" s="89" t="s">
        <v>4527</v>
      </c>
      <c r="C104" s="85">
        <v>8364</v>
      </c>
      <c r="D104" s="90">
        <v>1100</v>
      </c>
      <c r="E104" s="90">
        <v>0</v>
      </c>
      <c r="F104" s="90">
        <v>9464</v>
      </c>
      <c r="G104" s="90">
        <v>2788</v>
      </c>
      <c r="H104" s="90">
        <v>1394</v>
      </c>
      <c r="I104" s="90">
        <v>11152</v>
      </c>
      <c r="J104" s="90">
        <v>0</v>
      </c>
      <c r="K104" s="90">
        <v>15334</v>
      </c>
    </row>
    <row r="105" spans="1:11" s="63" customFormat="1" x14ac:dyDescent="0.25">
      <c r="A105" s="89" t="s">
        <v>4530</v>
      </c>
      <c r="B105" s="89" t="s">
        <v>4527</v>
      </c>
      <c r="C105" s="85">
        <v>9142.5</v>
      </c>
      <c r="D105" s="90">
        <v>1100</v>
      </c>
      <c r="E105" s="90">
        <v>0</v>
      </c>
      <c r="F105" s="90">
        <v>10242.5</v>
      </c>
      <c r="G105" s="90">
        <v>3047.5</v>
      </c>
      <c r="H105" s="90">
        <v>1523.75</v>
      </c>
      <c r="I105" s="90">
        <v>12190</v>
      </c>
      <c r="J105" s="90">
        <v>0</v>
      </c>
      <c r="K105" s="90">
        <v>16761.25</v>
      </c>
    </row>
    <row r="106" spans="1:11" s="63" customFormat="1" x14ac:dyDescent="0.25">
      <c r="A106" s="89" t="s">
        <v>4531</v>
      </c>
      <c r="B106" s="89" t="s">
        <v>4532</v>
      </c>
      <c r="C106" s="85">
        <v>8364</v>
      </c>
      <c r="D106" s="90">
        <v>1100</v>
      </c>
      <c r="E106" s="90">
        <v>0</v>
      </c>
      <c r="F106" s="90">
        <v>9464</v>
      </c>
      <c r="G106" s="90">
        <v>2788</v>
      </c>
      <c r="H106" s="90">
        <v>1394</v>
      </c>
      <c r="I106" s="90">
        <v>11152</v>
      </c>
      <c r="J106" s="90">
        <v>0</v>
      </c>
      <c r="K106" s="90">
        <v>15334</v>
      </c>
    </row>
    <row r="107" spans="1:11" s="63" customFormat="1" x14ac:dyDescent="0.25">
      <c r="A107" s="89" t="s">
        <v>4533</v>
      </c>
      <c r="B107" s="89" t="s">
        <v>4534</v>
      </c>
      <c r="C107" s="85">
        <v>8364</v>
      </c>
      <c r="D107" s="90">
        <v>1100</v>
      </c>
      <c r="E107" s="90">
        <v>0</v>
      </c>
      <c r="F107" s="90">
        <v>9464</v>
      </c>
      <c r="G107" s="90">
        <v>2788</v>
      </c>
      <c r="H107" s="90">
        <v>1394</v>
      </c>
      <c r="I107" s="90">
        <v>11152</v>
      </c>
      <c r="J107" s="90">
        <v>0</v>
      </c>
      <c r="K107" s="90">
        <v>15334</v>
      </c>
    </row>
    <row r="108" spans="1:11" s="63" customFormat="1" x14ac:dyDescent="0.25">
      <c r="A108" s="89" t="s">
        <v>4535</v>
      </c>
      <c r="B108" s="89" t="s">
        <v>4534</v>
      </c>
      <c r="C108" s="85">
        <v>8364</v>
      </c>
      <c r="D108" s="90">
        <v>1100</v>
      </c>
      <c r="E108" s="90">
        <v>0</v>
      </c>
      <c r="F108" s="90">
        <v>9464</v>
      </c>
      <c r="G108" s="90">
        <v>2788</v>
      </c>
      <c r="H108" s="90">
        <v>1394</v>
      </c>
      <c r="I108" s="90">
        <v>11152</v>
      </c>
      <c r="J108" s="90">
        <v>0</v>
      </c>
      <c r="K108" s="90">
        <v>15334</v>
      </c>
    </row>
    <row r="109" spans="1:11" s="63" customFormat="1" x14ac:dyDescent="0.25">
      <c r="A109" s="89" t="s">
        <v>4536</v>
      </c>
      <c r="B109" s="89" t="s">
        <v>4534</v>
      </c>
      <c r="C109" s="85">
        <v>8364</v>
      </c>
      <c r="D109" s="90">
        <v>1100</v>
      </c>
      <c r="E109" s="90">
        <v>0</v>
      </c>
      <c r="F109" s="90">
        <v>9464</v>
      </c>
      <c r="G109" s="90">
        <v>2788</v>
      </c>
      <c r="H109" s="90">
        <v>1394</v>
      </c>
      <c r="I109" s="90">
        <v>11152</v>
      </c>
      <c r="J109" s="90">
        <v>0</v>
      </c>
      <c r="K109" s="90">
        <v>15334</v>
      </c>
    </row>
    <row r="110" spans="1:11" s="63" customFormat="1" x14ac:dyDescent="0.25">
      <c r="A110" s="89" t="s">
        <v>4537</v>
      </c>
      <c r="B110" s="89" t="s">
        <v>4538</v>
      </c>
      <c r="C110" s="85">
        <v>8364</v>
      </c>
      <c r="D110" s="90">
        <v>1100</v>
      </c>
      <c r="E110" s="90">
        <v>0</v>
      </c>
      <c r="F110" s="90">
        <v>9464</v>
      </c>
      <c r="G110" s="90">
        <v>2788</v>
      </c>
      <c r="H110" s="90">
        <v>1394</v>
      </c>
      <c r="I110" s="90">
        <v>11152</v>
      </c>
      <c r="J110" s="90">
        <v>0</v>
      </c>
      <c r="K110" s="90">
        <v>15334</v>
      </c>
    </row>
    <row r="111" spans="1:11" s="63" customFormat="1" x14ac:dyDescent="0.25">
      <c r="A111" s="89" t="s">
        <v>4539</v>
      </c>
      <c r="B111" s="89" t="s">
        <v>4538</v>
      </c>
      <c r="C111" s="85">
        <v>10209.299999999999</v>
      </c>
      <c r="D111" s="90">
        <v>1100</v>
      </c>
      <c r="E111" s="90">
        <v>0</v>
      </c>
      <c r="F111" s="90">
        <v>11309.3</v>
      </c>
      <c r="G111" s="90">
        <v>3403.1</v>
      </c>
      <c r="H111" s="90">
        <v>1701.55</v>
      </c>
      <c r="I111" s="90">
        <v>13612.4</v>
      </c>
      <c r="J111" s="90">
        <v>0</v>
      </c>
      <c r="K111" s="90">
        <v>18717.05</v>
      </c>
    </row>
    <row r="112" spans="1:11" s="63" customFormat="1" x14ac:dyDescent="0.25">
      <c r="A112" s="89" t="s">
        <v>4540</v>
      </c>
      <c r="B112" s="89" t="s">
        <v>4538</v>
      </c>
      <c r="C112" s="85">
        <v>10329.6</v>
      </c>
      <c r="D112" s="90">
        <v>1100</v>
      </c>
      <c r="E112" s="90">
        <v>0</v>
      </c>
      <c r="F112" s="90">
        <v>11429.6</v>
      </c>
      <c r="G112" s="90">
        <v>3443.2</v>
      </c>
      <c r="H112" s="90">
        <v>1721.6</v>
      </c>
      <c r="I112" s="90">
        <v>13772.8</v>
      </c>
      <c r="J112" s="90">
        <v>0</v>
      </c>
      <c r="K112" s="90">
        <v>18937.599999999999</v>
      </c>
    </row>
    <row r="113" spans="1:11" s="63" customFormat="1" x14ac:dyDescent="0.25">
      <c r="A113" s="89" t="s">
        <v>4443</v>
      </c>
      <c r="B113" s="89" t="s">
        <v>4444</v>
      </c>
      <c r="C113" s="85">
        <v>15500.399999999998</v>
      </c>
      <c r="D113" s="90">
        <v>1100</v>
      </c>
      <c r="E113" s="90">
        <v>0</v>
      </c>
      <c r="F113" s="90">
        <v>16600.399999999998</v>
      </c>
      <c r="G113" s="90">
        <v>5166.7999999999993</v>
      </c>
      <c r="H113" s="90">
        <v>2583.3999999999996</v>
      </c>
      <c r="I113" s="90">
        <v>20667.199999999997</v>
      </c>
      <c r="J113" s="90">
        <v>0</v>
      </c>
      <c r="K113" s="90">
        <v>28417.399999999994</v>
      </c>
    </row>
  </sheetData>
  <mergeCells count="15">
    <mergeCell ref="A33:A34"/>
    <mergeCell ref="B33:B34"/>
    <mergeCell ref="C33:F33"/>
    <mergeCell ref="G33:K33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32:C32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H55"/>
  <sheetViews>
    <sheetView showGridLines="0" workbookViewId="0"/>
    <sheetView workbookViewId="1"/>
  </sheetViews>
  <sheetFormatPr baseColWidth="10" defaultRowHeight="14.4" x14ac:dyDescent="0.3"/>
  <cols>
    <col min="2" max="2" width="54.44140625" customWidth="1"/>
    <col min="3" max="4" width="25.88671875" customWidth="1"/>
    <col min="5" max="5" width="27.5546875" customWidth="1"/>
    <col min="6" max="7" width="34.33203125" customWidth="1"/>
    <col min="8" max="8" width="31" customWidth="1"/>
  </cols>
  <sheetData>
    <row r="2" spans="2:8" x14ac:dyDescent="0.3">
      <c r="B2" s="636" t="s">
        <v>4199</v>
      </c>
      <c r="C2" s="637"/>
      <c r="D2" s="637"/>
      <c r="E2" s="637"/>
      <c r="F2" s="637"/>
      <c r="G2" s="637"/>
      <c r="H2" s="637"/>
    </row>
    <row r="3" spans="2:8" ht="26.4" x14ac:dyDescent="0.3">
      <c r="B3" s="1" t="s">
        <v>0</v>
      </c>
      <c r="C3" s="1" t="s">
        <v>2923</v>
      </c>
      <c r="D3" s="1" t="s">
        <v>2924</v>
      </c>
      <c r="E3" s="1" t="s">
        <v>2925</v>
      </c>
      <c r="F3" s="1" t="s">
        <v>2963</v>
      </c>
      <c r="G3" s="1" t="s">
        <v>2964</v>
      </c>
      <c r="H3" s="1" t="s">
        <v>53</v>
      </c>
    </row>
    <row r="4" spans="2:8" ht="26.4" x14ac:dyDescent="0.3">
      <c r="B4" s="2" t="s">
        <v>4</v>
      </c>
      <c r="C4" s="4" t="s">
        <v>57</v>
      </c>
      <c r="D4" s="4">
        <v>0</v>
      </c>
      <c r="E4" s="4">
        <v>0</v>
      </c>
      <c r="F4" s="4">
        <v>0</v>
      </c>
      <c r="G4" s="4">
        <v>0</v>
      </c>
      <c r="H4" s="10" t="s">
        <v>57</v>
      </c>
    </row>
    <row r="5" spans="2:8" ht="26.4" x14ac:dyDescent="0.3">
      <c r="B5" s="2" t="s">
        <v>9</v>
      </c>
      <c r="C5" s="4" t="s">
        <v>62</v>
      </c>
      <c r="D5" s="4">
        <v>0</v>
      </c>
      <c r="E5" s="4">
        <v>0</v>
      </c>
      <c r="F5" s="4">
        <v>0</v>
      </c>
      <c r="G5" s="4">
        <v>0</v>
      </c>
      <c r="H5" s="10" t="s">
        <v>62</v>
      </c>
    </row>
    <row r="6" spans="2:8" ht="26.4" x14ac:dyDescent="0.3">
      <c r="B6" s="2" t="s">
        <v>25</v>
      </c>
      <c r="C6" s="4" t="s">
        <v>2929</v>
      </c>
      <c r="D6" s="4" t="s">
        <v>1692</v>
      </c>
      <c r="E6" s="4">
        <v>0</v>
      </c>
      <c r="F6" s="4">
        <v>0</v>
      </c>
      <c r="G6" s="4">
        <v>0</v>
      </c>
      <c r="H6" s="10" t="s">
        <v>78</v>
      </c>
    </row>
    <row r="7" spans="2:8" ht="26.4" x14ac:dyDescent="0.3">
      <c r="B7" s="2" t="s">
        <v>20</v>
      </c>
      <c r="C7" s="4" t="s">
        <v>2930</v>
      </c>
      <c r="D7" s="4" t="s">
        <v>2959</v>
      </c>
      <c r="E7" s="4">
        <v>0</v>
      </c>
      <c r="F7" s="4">
        <v>0</v>
      </c>
      <c r="G7" s="4">
        <v>0</v>
      </c>
      <c r="H7" s="10" t="s">
        <v>73</v>
      </c>
    </row>
    <row r="8" spans="2:8" x14ac:dyDescent="0.3">
      <c r="B8" s="2" t="s">
        <v>23</v>
      </c>
      <c r="C8" s="4" t="s">
        <v>2931</v>
      </c>
      <c r="D8" s="4" t="s">
        <v>2960</v>
      </c>
      <c r="E8" s="4">
        <v>0</v>
      </c>
      <c r="F8" s="4">
        <v>0</v>
      </c>
      <c r="G8" s="4">
        <v>0</v>
      </c>
      <c r="H8" s="10" t="s">
        <v>76</v>
      </c>
    </row>
    <row r="9" spans="2:8" ht="39.6" x14ac:dyDescent="0.3">
      <c r="B9" s="2" t="s">
        <v>26</v>
      </c>
      <c r="C9" s="4" t="s">
        <v>2932</v>
      </c>
      <c r="D9" s="4" t="s">
        <v>1726</v>
      </c>
      <c r="E9" s="4">
        <v>0</v>
      </c>
      <c r="F9" s="4">
        <v>0</v>
      </c>
      <c r="G9" s="4">
        <v>0</v>
      </c>
      <c r="H9" s="10" t="s">
        <v>79</v>
      </c>
    </row>
    <row r="10" spans="2:8" ht="26.4" x14ac:dyDescent="0.3">
      <c r="B10" s="2" t="s">
        <v>27</v>
      </c>
      <c r="C10" s="4" t="s">
        <v>2933</v>
      </c>
      <c r="D10" s="4" t="s">
        <v>1767</v>
      </c>
      <c r="E10" s="4">
        <v>0</v>
      </c>
      <c r="F10" s="4">
        <v>0</v>
      </c>
      <c r="G10" s="4">
        <v>0</v>
      </c>
      <c r="H10" s="10" t="s">
        <v>80</v>
      </c>
    </row>
    <row r="11" spans="2:8" ht="26.4" x14ac:dyDescent="0.3">
      <c r="B11" s="2" t="s">
        <v>35</v>
      </c>
      <c r="C11" s="4" t="s">
        <v>2934</v>
      </c>
      <c r="D11" s="4" t="s">
        <v>2961</v>
      </c>
      <c r="E11" s="4" t="s">
        <v>475</v>
      </c>
      <c r="F11" s="4">
        <v>0</v>
      </c>
      <c r="G11" s="4">
        <v>0</v>
      </c>
      <c r="H11" s="10" t="s">
        <v>88</v>
      </c>
    </row>
    <row r="12" spans="2:8" x14ac:dyDescent="0.3">
      <c r="B12" s="2" t="s">
        <v>6</v>
      </c>
      <c r="C12" s="4" t="s">
        <v>2935</v>
      </c>
      <c r="D12" s="4" t="s">
        <v>760</v>
      </c>
      <c r="E12" s="4">
        <v>0</v>
      </c>
      <c r="F12" s="4">
        <v>0</v>
      </c>
      <c r="G12" s="4">
        <v>0</v>
      </c>
      <c r="H12" s="10" t="s">
        <v>59</v>
      </c>
    </row>
    <row r="13" spans="2:8" ht="26.4" x14ac:dyDescent="0.3">
      <c r="B13" s="2" t="s">
        <v>7</v>
      </c>
      <c r="C13" s="4" t="s">
        <v>60</v>
      </c>
      <c r="D13" s="4">
        <v>0</v>
      </c>
      <c r="E13" s="4">
        <v>0</v>
      </c>
      <c r="F13" s="4">
        <v>0</v>
      </c>
      <c r="G13" s="4">
        <v>0</v>
      </c>
      <c r="H13" s="10" t="s">
        <v>60</v>
      </c>
    </row>
    <row r="14" spans="2:8" ht="26.4" x14ac:dyDescent="0.3">
      <c r="B14" s="2" t="s">
        <v>8</v>
      </c>
      <c r="C14" s="4" t="s">
        <v>61</v>
      </c>
      <c r="D14" s="4">
        <v>0</v>
      </c>
      <c r="E14" s="4">
        <v>0</v>
      </c>
      <c r="F14" s="4">
        <v>0</v>
      </c>
      <c r="G14" s="4">
        <v>0</v>
      </c>
      <c r="H14" s="10" t="s">
        <v>61</v>
      </c>
    </row>
    <row r="15" spans="2:8" ht="26.4" x14ac:dyDescent="0.3">
      <c r="B15" s="2" t="s">
        <v>19</v>
      </c>
      <c r="C15" s="4" t="s">
        <v>2936</v>
      </c>
      <c r="D15" s="4" t="s">
        <v>1334</v>
      </c>
      <c r="E15" s="4">
        <v>0</v>
      </c>
      <c r="F15" s="4">
        <v>0</v>
      </c>
      <c r="G15" s="4">
        <v>0</v>
      </c>
      <c r="H15" s="10" t="s">
        <v>72</v>
      </c>
    </row>
    <row r="16" spans="2:8" x14ac:dyDescent="0.3">
      <c r="B16" s="2" t="s">
        <v>24</v>
      </c>
      <c r="C16" s="4" t="s">
        <v>2937</v>
      </c>
      <c r="D16" s="4" t="s">
        <v>754</v>
      </c>
      <c r="E16" s="4">
        <v>0</v>
      </c>
      <c r="F16" s="4">
        <v>0</v>
      </c>
      <c r="G16" s="4">
        <v>0</v>
      </c>
      <c r="H16" s="10" t="s">
        <v>77</v>
      </c>
    </row>
    <row r="17" spans="2:8" x14ac:dyDescent="0.3">
      <c r="B17" s="2" t="s">
        <v>30</v>
      </c>
      <c r="C17" s="4" t="s">
        <v>83</v>
      </c>
      <c r="D17" s="4">
        <v>0</v>
      </c>
      <c r="E17" s="4">
        <v>0</v>
      </c>
      <c r="F17" s="4">
        <v>0</v>
      </c>
      <c r="G17" s="4">
        <v>0</v>
      </c>
      <c r="H17" s="10" t="s">
        <v>83</v>
      </c>
    </row>
    <row r="18" spans="2:8" x14ac:dyDescent="0.3">
      <c r="B18" s="2" t="s">
        <v>31</v>
      </c>
      <c r="C18" s="4" t="s">
        <v>2938</v>
      </c>
      <c r="D18" s="4" t="s">
        <v>930</v>
      </c>
      <c r="E18" s="4">
        <v>0</v>
      </c>
      <c r="F18" s="4">
        <v>0</v>
      </c>
      <c r="G18" s="4">
        <v>0</v>
      </c>
      <c r="H18" s="10" t="s">
        <v>84</v>
      </c>
    </row>
    <row r="19" spans="2:8" ht="26.4" x14ac:dyDescent="0.3">
      <c r="B19" s="2" t="s">
        <v>32</v>
      </c>
      <c r="C19" s="4" t="s">
        <v>2939</v>
      </c>
      <c r="D19" s="4" t="s">
        <v>2010</v>
      </c>
      <c r="E19" s="4">
        <v>0</v>
      </c>
      <c r="F19" s="4">
        <v>0</v>
      </c>
      <c r="G19" s="4">
        <v>0</v>
      </c>
      <c r="H19" s="10" t="s">
        <v>85</v>
      </c>
    </row>
    <row r="20" spans="2:8" x14ac:dyDescent="0.3">
      <c r="B20" s="2" t="s">
        <v>33</v>
      </c>
      <c r="C20" s="4" t="s">
        <v>2940</v>
      </c>
      <c r="D20" s="4" t="s">
        <v>2057</v>
      </c>
      <c r="E20" s="4">
        <v>0</v>
      </c>
      <c r="F20" s="4">
        <v>0</v>
      </c>
      <c r="G20" s="4">
        <v>0</v>
      </c>
      <c r="H20" s="10" t="s">
        <v>86</v>
      </c>
    </row>
    <row r="21" spans="2:8" x14ac:dyDescent="0.3">
      <c r="B21" s="2" t="s">
        <v>43</v>
      </c>
      <c r="C21" s="4" t="s">
        <v>96</v>
      </c>
      <c r="D21" s="4">
        <v>0</v>
      </c>
      <c r="E21" s="4">
        <v>0</v>
      </c>
      <c r="F21" s="4">
        <v>0</v>
      </c>
      <c r="G21" s="4">
        <v>0</v>
      </c>
      <c r="H21" s="10" t="s">
        <v>96</v>
      </c>
    </row>
    <row r="22" spans="2:8" x14ac:dyDescent="0.3">
      <c r="B22" s="2" t="s">
        <v>44</v>
      </c>
      <c r="C22" s="4" t="s">
        <v>97</v>
      </c>
      <c r="D22" s="4">
        <v>0</v>
      </c>
      <c r="E22" s="4">
        <v>0</v>
      </c>
      <c r="F22" s="4">
        <v>0</v>
      </c>
      <c r="G22" s="4">
        <v>0</v>
      </c>
      <c r="H22" s="10" t="s">
        <v>97</v>
      </c>
    </row>
    <row r="23" spans="2:8" x14ac:dyDescent="0.3">
      <c r="B23" s="2" t="s">
        <v>45</v>
      </c>
      <c r="C23" s="4" t="s">
        <v>98</v>
      </c>
      <c r="D23" s="4">
        <v>0</v>
      </c>
      <c r="E23" s="4">
        <v>0</v>
      </c>
      <c r="F23" s="4">
        <v>0</v>
      </c>
      <c r="G23" s="4">
        <v>0</v>
      </c>
      <c r="H23" s="10" t="s">
        <v>98</v>
      </c>
    </row>
    <row r="24" spans="2:8" x14ac:dyDescent="0.3">
      <c r="B24" s="2" t="s">
        <v>46</v>
      </c>
      <c r="C24" s="4" t="s">
        <v>2941</v>
      </c>
      <c r="D24" s="4" t="s">
        <v>496</v>
      </c>
      <c r="E24" s="4">
        <v>0</v>
      </c>
      <c r="F24" s="4">
        <v>0</v>
      </c>
      <c r="G24" s="4">
        <v>0</v>
      </c>
      <c r="H24" s="10" t="s">
        <v>99</v>
      </c>
    </row>
    <row r="25" spans="2:8" x14ac:dyDescent="0.3">
      <c r="B25" s="2" t="s">
        <v>47</v>
      </c>
      <c r="C25" s="4" t="s">
        <v>100</v>
      </c>
      <c r="D25" s="4">
        <v>0</v>
      </c>
      <c r="E25" s="4">
        <v>0</v>
      </c>
      <c r="F25" s="4">
        <v>0</v>
      </c>
      <c r="G25" s="4">
        <v>0</v>
      </c>
      <c r="H25" s="10" t="s">
        <v>100</v>
      </c>
    </row>
    <row r="26" spans="2:8" x14ac:dyDescent="0.3">
      <c r="B26" s="2" t="s">
        <v>48</v>
      </c>
      <c r="C26" s="4" t="s">
        <v>101</v>
      </c>
      <c r="D26" s="4">
        <v>0</v>
      </c>
      <c r="E26" s="4">
        <v>0</v>
      </c>
      <c r="F26" s="4">
        <v>0</v>
      </c>
      <c r="G26" s="4">
        <v>0</v>
      </c>
      <c r="H26" s="10" t="s">
        <v>101</v>
      </c>
    </row>
    <row r="27" spans="2:8" x14ac:dyDescent="0.3">
      <c r="B27" s="2" t="s">
        <v>49</v>
      </c>
      <c r="C27" s="4" t="s">
        <v>102</v>
      </c>
      <c r="D27" s="4">
        <v>0</v>
      </c>
      <c r="E27" s="4">
        <v>0</v>
      </c>
      <c r="F27" s="4">
        <v>0</v>
      </c>
      <c r="G27" s="4">
        <v>0</v>
      </c>
      <c r="H27" s="10" t="s">
        <v>102</v>
      </c>
    </row>
    <row r="28" spans="2:8" x14ac:dyDescent="0.3">
      <c r="B28" s="2" t="s">
        <v>50</v>
      </c>
      <c r="C28" s="4" t="s">
        <v>2942</v>
      </c>
      <c r="D28" s="4" t="s">
        <v>2896</v>
      </c>
      <c r="E28" s="4">
        <v>0</v>
      </c>
      <c r="F28" s="4">
        <v>0</v>
      </c>
      <c r="G28" s="4">
        <v>0</v>
      </c>
      <c r="H28" s="10" t="s">
        <v>103</v>
      </c>
    </row>
    <row r="29" spans="2:8" x14ac:dyDescent="0.3">
      <c r="B29" s="2" t="s">
        <v>51</v>
      </c>
      <c r="C29" s="4" t="s">
        <v>104</v>
      </c>
      <c r="D29" s="4">
        <v>0</v>
      </c>
      <c r="E29" s="4">
        <v>0</v>
      </c>
      <c r="F29" s="4">
        <v>0</v>
      </c>
      <c r="G29" s="4">
        <v>0</v>
      </c>
      <c r="H29" s="10" t="s">
        <v>104</v>
      </c>
    </row>
    <row r="30" spans="2:8" x14ac:dyDescent="0.3">
      <c r="B30" s="2" t="s">
        <v>2</v>
      </c>
      <c r="C30" s="4" t="s">
        <v>2943</v>
      </c>
      <c r="D30" s="4" t="s">
        <v>2962</v>
      </c>
      <c r="E30" s="4">
        <v>0</v>
      </c>
      <c r="F30" s="4">
        <v>0</v>
      </c>
      <c r="G30" s="4">
        <v>0</v>
      </c>
      <c r="H30" s="10" t="s">
        <v>55</v>
      </c>
    </row>
    <row r="31" spans="2:8" x14ac:dyDescent="0.3">
      <c r="B31" s="2" t="s">
        <v>29</v>
      </c>
      <c r="C31" s="4" t="s">
        <v>82</v>
      </c>
      <c r="D31" s="4">
        <v>0</v>
      </c>
      <c r="E31" s="4">
        <v>0</v>
      </c>
      <c r="F31" s="4">
        <v>0</v>
      </c>
      <c r="G31" s="4">
        <v>0</v>
      </c>
      <c r="H31" s="10" t="s">
        <v>82</v>
      </c>
    </row>
    <row r="32" spans="2:8" x14ac:dyDescent="0.3">
      <c r="B32" s="2" t="s">
        <v>34</v>
      </c>
      <c r="C32" s="4" t="s">
        <v>2944</v>
      </c>
      <c r="D32" s="4" t="s">
        <v>2128</v>
      </c>
      <c r="E32" s="4">
        <v>0</v>
      </c>
      <c r="F32" s="4">
        <v>0</v>
      </c>
      <c r="G32" s="4">
        <v>0</v>
      </c>
      <c r="H32" s="10" t="s">
        <v>87</v>
      </c>
    </row>
    <row r="33" spans="2:8" ht="26.4" x14ac:dyDescent="0.3">
      <c r="B33" s="2" t="s">
        <v>11</v>
      </c>
      <c r="C33" s="4" t="s">
        <v>64</v>
      </c>
      <c r="D33" s="4">
        <v>0</v>
      </c>
      <c r="E33" s="4">
        <v>0</v>
      </c>
      <c r="F33" s="4">
        <v>0</v>
      </c>
      <c r="G33" s="4">
        <v>0</v>
      </c>
      <c r="H33" s="10" t="s">
        <v>64</v>
      </c>
    </row>
    <row r="34" spans="2:8" ht="26.4" x14ac:dyDescent="0.3">
      <c r="B34" s="2" t="s">
        <v>12</v>
      </c>
      <c r="C34" s="4" t="s">
        <v>2945</v>
      </c>
      <c r="D34" s="4" t="s">
        <v>1053</v>
      </c>
      <c r="E34" s="4">
        <v>0</v>
      </c>
      <c r="F34" s="4">
        <v>0</v>
      </c>
      <c r="G34" s="4">
        <v>0</v>
      </c>
      <c r="H34" s="10" t="s">
        <v>65</v>
      </c>
    </row>
    <row r="35" spans="2:8" ht="26.4" x14ac:dyDescent="0.3">
      <c r="B35" s="2" t="s">
        <v>38</v>
      </c>
      <c r="C35" s="4" t="s">
        <v>91</v>
      </c>
      <c r="D35" s="4">
        <v>0</v>
      </c>
      <c r="E35" s="4">
        <v>0</v>
      </c>
      <c r="F35" s="4">
        <v>0</v>
      </c>
      <c r="G35" s="4">
        <v>0</v>
      </c>
      <c r="H35" s="10" t="s">
        <v>91</v>
      </c>
    </row>
    <row r="36" spans="2:8" ht="26.4" x14ac:dyDescent="0.3">
      <c r="B36" s="2" t="s">
        <v>21</v>
      </c>
      <c r="C36" s="4" t="s">
        <v>2946</v>
      </c>
      <c r="D36" s="4" t="s">
        <v>1467</v>
      </c>
      <c r="E36" s="4">
        <v>0</v>
      </c>
      <c r="F36" s="4">
        <v>0</v>
      </c>
      <c r="G36" s="4">
        <v>0</v>
      </c>
      <c r="H36" s="10" t="s">
        <v>74</v>
      </c>
    </row>
    <row r="37" spans="2:8" ht="26.4" x14ac:dyDescent="0.3">
      <c r="B37" s="2" t="s">
        <v>28</v>
      </c>
      <c r="C37" s="4" t="s">
        <v>81</v>
      </c>
      <c r="D37" s="4">
        <v>0</v>
      </c>
      <c r="E37" s="4">
        <v>0</v>
      </c>
      <c r="F37" s="4">
        <v>0</v>
      </c>
      <c r="G37" s="4">
        <v>0</v>
      </c>
      <c r="H37" s="10" t="s">
        <v>81</v>
      </c>
    </row>
    <row r="38" spans="2:8" ht="26.4" x14ac:dyDescent="0.3">
      <c r="B38" s="2" t="s">
        <v>36</v>
      </c>
      <c r="C38" s="4" t="s">
        <v>2947</v>
      </c>
      <c r="D38" s="4" t="s">
        <v>577</v>
      </c>
      <c r="E38" s="4">
        <v>0</v>
      </c>
      <c r="F38" s="4">
        <v>0</v>
      </c>
      <c r="G38" s="4">
        <v>0</v>
      </c>
      <c r="H38" s="10" t="s">
        <v>89</v>
      </c>
    </row>
    <row r="39" spans="2:8" ht="26.4" x14ac:dyDescent="0.3">
      <c r="B39" s="2" t="s">
        <v>42</v>
      </c>
      <c r="C39" s="4" t="s">
        <v>2948</v>
      </c>
      <c r="D39" s="4" t="s">
        <v>2592</v>
      </c>
      <c r="E39" s="4">
        <v>0</v>
      </c>
      <c r="F39" s="4">
        <v>0</v>
      </c>
      <c r="G39" s="4">
        <v>0</v>
      </c>
      <c r="H39" s="10" t="s">
        <v>95</v>
      </c>
    </row>
    <row r="40" spans="2:8" ht="26.4" x14ac:dyDescent="0.3">
      <c r="B40" s="2" t="s">
        <v>1</v>
      </c>
      <c r="C40" s="4" t="s">
        <v>54</v>
      </c>
      <c r="D40" s="4">
        <v>0</v>
      </c>
      <c r="E40" s="4">
        <v>0</v>
      </c>
      <c r="F40" s="4">
        <v>0</v>
      </c>
      <c r="G40" s="4">
        <v>0</v>
      </c>
      <c r="H40" s="10" t="s">
        <v>54</v>
      </c>
    </row>
    <row r="41" spans="2:8" x14ac:dyDescent="0.3">
      <c r="B41" s="2" t="s">
        <v>5</v>
      </c>
      <c r="C41" s="4" t="s">
        <v>2949</v>
      </c>
      <c r="D41" s="4" t="s">
        <v>714</v>
      </c>
      <c r="E41" s="4">
        <v>0</v>
      </c>
      <c r="F41" s="4">
        <v>0</v>
      </c>
      <c r="G41" s="4">
        <v>0</v>
      </c>
      <c r="H41" s="10" t="s">
        <v>58</v>
      </c>
    </row>
    <row r="42" spans="2:8" x14ac:dyDescent="0.3">
      <c r="B42" s="2" t="s">
        <v>15</v>
      </c>
      <c r="C42" s="4" t="s">
        <v>2950</v>
      </c>
      <c r="D42" s="4" t="s">
        <v>751</v>
      </c>
      <c r="E42" s="4">
        <v>0</v>
      </c>
      <c r="F42" s="4">
        <v>0</v>
      </c>
      <c r="G42" s="4">
        <v>0</v>
      </c>
      <c r="H42" s="10" t="s">
        <v>68</v>
      </c>
    </row>
    <row r="43" spans="2:8" x14ac:dyDescent="0.3">
      <c r="B43" s="2" t="s">
        <v>16</v>
      </c>
      <c r="C43" s="4" t="s">
        <v>2951</v>
      </c>
      <c r="D43" s="4" t="s">
        <v>1170</v>
      </c>
      <c r="E43" s="4">
        <v>0</v>
      </c>
      <c r="F43" s="4">
        <v>0</v>
      </c>
      <c r="G43" s="4">
        <v>0</v>
      </c>
      <c r="H43" s="10" t="s">
        <v>69</v>
      </c>
    </row>
    <row r="44" spans="2:8" x14ac:dyDescent="0.3">
      <c r="B44" s="2" t="s">
        <v>17</v>
      </c>
      <c r="C44" s="4" t="s">
        <v>2952</v>
      </c>
      <c r="D44" s="4" t="s">
        <v>531</v>
      </c>
      <c r="E44" s="4">
        <v>0</v>
      </c>
      <c r="F44" s="4">
        <v>0</v>
      </c>
      <c r="G44" s="4">
        <v>0</v>
      </c>
      <c r="H44" s="10" t="s">
        <v>70</v>
      </c>
    </row>
    <row r="45" spans="2:8" x14ac:dyDescent="0.3">
      <c r="B45" s="2" t="s">
        <v>41</v>
      </c>
      <c r="C45" s="4" t="s">
        <v>2953</v>
      </c>
      <c r="D45" s="4" t="s">
        <v>2498</v>
      </c>
      <c r="E45" s="4">
        <v>0</v>
      </c>
      <c r="F45" s="4">
        <v>0</v>
      </c>
      <c r="G45" s="4">
        <v>0</v>
      </c>
      <c r="H45" s="10" t="s">
        <v>94</v>
      </c>
    </row>
    <row r="46" spans="2:8" ht="26.4" x14ac:dyDescent="0.3">
      <c r="B46" s="2" t="s">
        <v>22</v>
      </c>
      <c r="C46" s="4" t="s">
        <v>2954</v>
      </c>
      <c r="D46" s="4" t="s">
        <v>1524</v>
      </c>
      <c r="E46" s="4">
        <v>0</v>
      </c>
      <c r="F46" s="4">
        <v>0</v>
      </c>
      <c r="G46" s="4">
        <v>0</v>
      </c>
      <c r="H46" s="10" t="s">
        <v>75</v>
      </c>
    </row>
    <row r="47" spans="2:8" ht="26.4" x14ac:dyDescent="0.3">
      <c r="B47" s="2" t="s">
        <v>10</v>
      </c>
      <c r="C47" s="4" t="s">
        <v>2955</v>
      </c>
      <c r="D47" s="4" t="s">
        <v>992</v>
      </c>
      <c r="E47" s="4">
        <v>0</v>
      </c>
      <c r="F47" s="4">
        <v>0</v>
      </c>
      <c r="G47" s="4">
        <v>0</v>
      </c>
      <c r="H47" s="10" t="s">
        <v>63</v>
      </c>
    </row>
    <row r="48" spans="2:8" ht="26.4" x14ac:dyDescent="0.3">
      <c r="B48" s="2" t="s">
        <v>14</v>
      </c>
      <c r="C48" s="4" t="s">
        <v>2956</v>
      </c>
      <c r="D48" s="4" t="s">
        <v>461</v>
      </c>
      <c r="E48" s="4">
        <v>0</v>
      </c>
      <c r="F48" s="4">
        <v>0</v>
      </c>
      <c r="G48" s="4">
        <v>0</v>
      </c>
      <c r="H48" s="10" t="s">
        <v>67</v>
      </c>
    </row>
    <row r="49" spans="2:8" ht="26.4" x14ac:dyDescent="0.3">
      <c r="B49" s="2" t="s">
        <v>13</v>
      </c>
      <c r="C49" s="4" t="s">
        <v>66</v>
      </c>
      <c r="D49" s="4">
        <v>0</v>
      </c>
      <c r="E49" s="4">
        <v>0</v>
      </c>
      <c r="F49" s="4">
        <v>0</v>
      </c>
      <c r="G49" s="4">
        <v>0</v>
      </c>
      <c r="H49" s="10" t="s">
        <v>66</v>
      </c>
    </row>
    <row r="50" spans="2:8" x14ac:dyDescent="0.3">
      <c r="B50" s="2" t="s">
        <v>40</v>
      </c>
      <c r="C50" s="4" t="s">
        <v>93</v>
      </c>
      <c r="D50" s="4">
        <v>0</v>
      </c>
      <c r="E50" s="4">
        <v>0</v>
      </c>
      <c r="F50" s="4">
        <v>0</v>
      </c>
      <c r="G50" s="4">
        <v>0</v>
      </c>
      <c r="H50" s="10" t="s">
        <v>93</v>
      </c>
    </row>
    <row r="51" spans="2:8" x14ac:dyDescent="0.3">
      <c r="B51" s="2" t="s">
        <v>3</v>
      </c>
      <c r="C51" s="4" t="s">
        <v>56</v>
      </c>
      <c r="D51" s="4">
        <v>0</v>
      </c>
      <c r="E51" s="4">
        <v>0</v>
      </c>
      <c r="F51" s="4">
        <v>0</v>
      </c>
      <c r="G51" s="4">
        <v>0</v>
      </c>
      <c r="H51" s="10" t="s">
        <v>56</v>
      </c>
    </row>
    <row r="52" spans="2:8" ht="26.4" x14ac:dyDescent="0.3">
      <c r="B52" s="2" t="s">
        <v>18</v>
      </c>
      <c r="C52" s="4" t="s">
        <v>2957</v>
      </c>
      <c r="D52" s="4" t="s">
        <v>1275</v>
      </c>
      <c r="E52" s="4">
        <v>0</v>
      </c>
      <c r="F52" s="4">
        <v>0</v>
      </c>
      <c r="G52" s="4">
        <v>0</v>
      </c>
      <c r="H52" s="10" t="s">
        <v>71</v>
      </c>
    </row>
    <row r="53" spans="2:8" x14ac:dyDescent="0.3">
      <c r="B53" s="2" t="s">
        <v>37</v>
      </c>
      <c r="C53" s="4" t="s">
        <v>90</v>
      </c>
      <c r="D53" s="4">
        <v>0</v>
      </c>
      <c r="E53" s="4">
        <v>0</v>
      </c>
      <c r="F53" s="4">
        <v>0</v>
      </c>
      <c r="G53" s="4">
        <v>0</v>
      </c>
      <c r="H53" s="10" t="s">
        <v>90</v>
      </c>
    </row>
    <row r="54" spans="2:8" ht="26.4" x14ac:dyDescent="0.3">
      <c r="B54" s="2" t="s">
        <v>39</v>
      </c>
      <c r="C54" s="4" t="s">
        <v>2958</v>
      </c>
      <c r="D54" s="4" t="s">
        <v>636</v>
      </c>
      <c r="E54" s="4">
        <v>0</v>
      </c>
      <c r="F54" s="4">
        <v>0</v>
      </c>
      <c r="G54" s="4">
        <v>0</v>
      </c>
      <c r="H54" s="10" t="s">
        <v>92</v>
      </c>
    </row>
    <row r="55" spans="2:8" x14ac:dyDescent="0.3">
      <c r="B55" s="3" t="s">
        <v>2928</v>
      </c>
      <c r="C55" s="5" t="s">
        <v>2926</v>
      </c>
      <c r="D55" s="5" t="s">
        <v>2927</v>
      </c>
      <c r="E55" s="5" t="s">
        <v>475</v>
      </c>
      <c r="F55" s="5">
        <v>0</v>
      </c>
      <c r="G55" s="5">
        <v>0</v>
      </c>
      <c r="H55" s="5" t="s">
        <v>105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57531-5F28-4ED0-BE96-0F3475790993}">
  <dimension ref="A1:E166"/>
  <sheetViews>
    <sheetView showGridLines="0" zoomScaleNormal="100" workbookViewId="0">
      <selection activeCell="E166" sqref="E166"/>
    </sheetView>
    <sheetView workbookViewId="1"/>
  </sheetViews>
  <sheetFormatPr baseColWidth="10" defaultColWidth="11.44140625" defaultRowHeight="13.2" x14ac:dyDescent="0.25"/>
  <cols>
    <col min="1" max="1" width="17.88671875" style="61" customWidth="1"/>
    <col min="2" max="2" width="29" style="61" customWidth="1"/>
    <col min="3" max="3" width="18" style="61" customWidth="1"/>
    <col min="4" max="4" width="16.88671875" style="61" customWidth="1"/>
    <col min="5" max="5" width="14.554687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4562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5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4"/>
      <c r="B10" s="34"/>
      <c r="C10" s="34"/>
      <c r="D10" s="34"/>
      <c r="E10" s="34"/>
    </row>
    <row r="11" spans="1:5" x14ac:dyDescent="0.25">
      <c r="A11" s="39" t="s">
        <v>4232</v>
      </c>
      <c r="B11" s="39" t="s">
        <v>4232</v>
      </c>
      <c r="C11" s="40"/>
      <c r="D11" s="41"/>
      <c r="E11" s="41"/>
    </row>
    <row r="12" spans="1:5" x14ac:dyDescent="0.25">
      <c r="A12" s="89" t="s">
        <v>4563</v>
      </c>
      <c r="B12" s="89" t="s">
        <v>4326</v>
      </c>
      <c r="C12" s="146">
        <v>1</v>
      </c>
      <c r="D12" s="85">
        <v>107118.90000000001</v>
      </c>
      <c r="E12" s="85">
        <v>107118.90000000001</v>
      </c>
    </row>
    <row r="13" spans="1:5" x14ac:dyDescent="0.25">
      <c r="A13" s="89" t="s">
        <v>4564</v>
      </c>
      <c r="B13" s="89" t="s">
        <v>5696</v>
      </c>
      <c r="C13" s="146">
        <f>8+1</f>
        <v>9</v>
      </c>
      <c r="D13" s="85">
        <v>53434.8</v>
      </c>
      <c r="E13" s="85">
        <v>53434.8</v>
      </c>
    </row>
    <row r="14" spans="1:5" x14ac:dyDescent="0.25">
      <c r="A14" s="89" t="s">
        <v>4570</v>
      </c>
      <c r="B14" s="89" t="s">
        <v>4571</v>
      </c>
      <c r="C14" s="146">
        <f>3+1</f>
        <v>4</v>
      </c>
      <c r="D14" s="85">
        <v>21068.7</v>
      </c>
      <c r="E14" s="85">
        <v>21068.7</v>
      </c>
    </row>
    <row r="15" spans="1:5" x14ac:dyDescent="0.25">
      <c r="A15" s="89" t="s">
        <v>4572</v>
      </c>
      <c r="B15" s="89" t="s">
        <v>4573</v>
      </c>
      <c r="C15" s="146">
        <f>2+2</f>
        <v>4</v>
      </c>
      <c r="D15" s="85">
        <v>23008.5</v>
      </c>
      <c r="E15" s="85">
        <v>23008.5</v>
      </c>
    </row>
    <row r="16" spans="1:5" x14ac:dyDescent="0.25">
      <c r="A16" s="89" t="s">
        <v>4574</v>
      </c>
      <c r="B16" s="89" t="s">
        <v>4575</v>
      </c>
      <c r="C16" s="146">
        <f>9+3</f>
        <v>12</v>
      </c>
      <c r="D16" s="85">
        <v>26360.399999999998</v>
      </c>
      <c r="E16" s="85">
        <v>26360.399999999998</v>
      </c>
    </row>
    <row r="17" spans="1:5" x14ac:dyDescent="0.25">
      <c r="A17" s="89" t="s">
        <v>4578</v>
      </c>
      <c r="B17" s="89" t="s">
        <v>4577</v>
      </c>
      <c r="C17" s="146">
        <v>1</v>
      </c>
      <c r="D17" s="85">
        <v>34606.199999999997</v>
      </c>
      <c r="E17" s="85">
        <v>34606.199999999997</v>
      </c>
    </row>
    <row r="18" spans="1:5" x14ac:dyDescent="0.25">
      <c r="A18" s="357" t="s">
        <v>4576</v>
      </c>
      <c r="B18" s="89" t="s">
        <v>4577</v>
      </c>
      <c r="C18" s="146">
        <f>19+1</f>
        <v>20</v>
      </c>
      <c r="D18" s="85">
        <v>34606.199999999997</v>
      </c>
      <c r="E18" s="85">
        <v>34606.199999999997</v>
      </c>
    </row>
    <row r="19" spans="1:5" x14ac:dyDescent="0.25">
      <c r="A19" s="89" t="s">
        <v>4581</v>
      </c>
      <c r="B19" s="89" t="s">
        <v>4582</v>
      </c>
      <c r="C19" s="146">
        <v>1</v>
      </c>
      <c r="D19" s="85">
        <v>34606.199999999997</v>
      </c>
      <c r="E19" s="85">
        <v>34606.199999999997</v>
      </c>
    </row>
    <row r="20" spans="1:5" x14ac:dyDescent="0.25">
      <c r="A20" s="89" t="s">
        <v>4587</v>
      </c>
      <c r="B20" s="89" t="s">
        <v>4588</v>
      </c>
      <c r="C20" s="146">
        <f>7</f>
        <v>7</v>
      </c>
      <c r="D20" s="85">
        <v>15309.6</v>
      </c>
      <c r="E20" s="85">
        <v>15309.6</v>
      </c>
    </row>
    <row r="21" spans="1:5" x14ac:dyDescent="0.25">
      <c r="A21" s="89" t="s">
        <v>4591</v>
      </c>
      <c r="B21" s="89" t="s">
        <v>4592</v>
      </c>
      <c r="C21" s="146">
        <v>4</v>
      </c>
      <c r="D21" s="85">
        <v>20639.7</v>
      </c>
      <c r="E21" s="85">
        <v>20639.7</v>
      </c>
    </row>
    <row r="22" spans="1:5" x14ac:dyDescent="0.25">
      <c r="A22" s="89" t="s">
        <v>4589</v>
      </c>
      <c r="B22" s="89" t="s">
        <v>4590</v>
      </c>
      <c r="C22" s="146">
        <v>12</v>
      </c>
      <c r="D22" s="85">
        <v>20317.5</v>
      </c>
      <c r="E22" s="85">
        <v>20317.5</v>
      </c>
    </row>
    <row r="23" spans="1:5" x14ac:dyDescent="0.25">
      <c r="A23" s="89" t="s">
        <v>4617</v>
      </c>
      <c r="B23" s="89" t="s">
        <v>4618</v>
      </c>
      <c r="C23" s="146">
        <v>1</v>
      </c>
      <c r="D23" s="85">
        <v>8406</v>
      </c>
      <c r="E23" s="85">
        <v>8406</v>
      </c>
    </row>
    <row r="24" spans="1:5" x14ac:dyDescent="0.25">
      <c r="A24" s="89" t="s">
        <v>4619</v>
      </c>
      <c r="B24" s="89" t="s">
        <v>4620</v>
      </c>
      <c r="C24" s="146">
        <v>16</v>
      </c>
      <c r="D24" s="85">
        <v>10659.6</v>
      </c>
      <c r="E24" s="85">
        <v>10659.6</v>
      </c>
    </row>
    <row r="25" spans="1:5" x14ac:dyDescent="0.25">
      <c r="A25" s="89" t="s">
        <v>4615</v>
      </c>
      <c r="B25" s="89" t="s">
        <v>4616</v>
      </c>
      <c r="C25" s="146">
        <v>1</v>
      </c>
      <c r="D25" s="85">
        <v>9550.8000000000011</v>
      </c>
      <c r="E25" s="85">
        <v>9550.8000000000011</v>
      </c>
    </row>
    <row r="26" spans="1:5" x14ac:dyDescent="0.25">
      <c r="A26" s="89" t="s">
        <v>4605</v>
      </c>
      <c r="B26" s="89" t="s">
        <v>4606</v>
      </c>
      <c r="C26" s="146">
        <f>9</f>
        <v>9</v>
      </c>
      <c r="D26" s="85">
        <v>15130.8</v>
      </c>
      <c r="E26" s="85">
        <v>15130.8</v>
      </c>
    </row>
    <row r="27" spans="1:5" x14ac:dyDescent="0.25">
      <c r="A27" s="89" t="s">
        <v>4613</v>
      </c>
      <c r="B27" s="89" t="s">
        <v>4614</v>
      </c>
      <c r="C27" s="146">
        <v>1</v>
      </c>
      <c r="D27" s="85">
        <v>8727.9</v>
      </c>
      <c r="E27" s="85">
        <v>8727.9</v>
      </c>
    </row>
    <row r="28" spans="1:5" x14ac:dyDescent="0.25">
      <c r="A28" s="89" t="s">
        <v>4698</v>
      </c>
      <c r="B28" s="89" t="s">
        <v>4699</v>
      </c>
      <c r="C28" s="146">
        <v>1</v>
      </c>
      <c r="D28" s="85">
        <v>9944.2350000000006</v>
      </c>
      <c r="E28" s="85">
        <v>9944.2350000000006</v>
      </c>
    </row>
    <row r="29" spans="1:5" x14ac:dyDescent="0.25">
      <c r="A29" s="89" t="s">
        <v>4599</v>
      </c>
      <c r="B29" s="89" t="s">
        <v>4600</v>
      </c>
      <c r="C29" s="146">
        <v>2</v>
      </c>
      <c r="D29" s="85">
        <v>13056.3</v>
      </c>
      <c r="E29" s="85">
        <v>13056.3</v>
      </c>
    </row>
    <row r="30" spans="1:5" x14ac:dyDescent="0.25">
      <c r="A30" s="89" t="s">
        <v>4601</v>
      </c>
      <c r="B30" s="89" t="s">
        <v>6727</v>
      </c>
      <c r="C30" s="146">
        <f>13+2</f>
        <v>15</v>
      </c>
      <c r="D30" s="85">
        <v>19137.3</v>
      </c>
      <c r="E30" s="85">
        <v>19137.3</v>
      </c>
    </row>
    <row r="31" spans="1:5" x14ac:dyDescent="0.25">
      <c r="A31" s="89" t="s">
        <v>4579</v>
      </c>
      <c r="B31" s="89" t="s">
        <v>4580</v>
      </c>
      <c r="C31" s="146">
        <v>1</v>
      </c>
      <c r="D31" s="85">
        <v>53434.8</v>
      </c>
      <c r="E31" s="85">
        <v>53434.8</v>
      </c>
    </row>
    <row r="32" spans="1:5" x14ac:dyDescent="0.25">
      <c r="A32" s="89" t="s">
        <v>4621</v>
      </c>
      <c r="B32" s="89" t="s">
        <v>4622</v>
      </c>
      <c r="C32" s="146">
        <f>9+1</f>
        <v>10</v>
      </c>
      <c r="D32" s="85">
        <v>12197.699999999999</v>
      </c>
      <c r="E32" s="85">
        <v>12197.699999999999</v>
      </c>
    </row>
    <row r="33" spans="1:5" x14ac:dyDescent="0.25">
      <c r="A33" s="358" t="s">
        <v>4787</v>
      </c>
      <c r="B33" s="89" t="s">
        <v>4788</v>
      </c>
      <c r="C33" s="146">
        <v>4</v>
      </c>
      <c r="D33" s="78">
        <v>18529.2</v>
      </c>
      <c r="E33" s="78">
        <v>18529.2</v>
      </c>
    </row>
    <row r="34" spans="1:5" x14ac:dyDescent="0.25">
      <c r="A34" s="357" t="s">
        <v>4583</v>
      </c>
      <c r="B34" s="89" t="s">
        <v>4584</v>
      </c>
      <c r="C34" s="146">
        <v>1</v>
      </c>
      <c r="D34" s="85">
        <v>23373.599999999999</v>
      </c>
      <c r="E34" s="85">
        <v>23373.599999999999</v>
      </c>
    </row>
    <row r="35" spans="1:5" x14ac:dyDescent="0.25">
      <c r="A35" s="89" t="s">
        <v>4585</v>
      </c>
      <c r="B35" s="89" t="s">
        <v>4586</v>
      </c>
      <c r="C35" s="146">
        <v>1</v>
      </c>
      <c r="D35" s="85">
        <v>26360.399999999998</v>
      </c>
      <c r="E35" s="85">
        <v>26360.399999999998</v>
      </c>
    </row>
    <row r="36" spans="1:5" x14ac:dyDescent="0.25">
      <c r="A36" s="89" t="s">
        <v>4609</v>
      </c>
      <c r="B36" s="89" t="s">
        <v>4610</v>
      </c>
      <c r="C36" s="146">
        <v>14</v>
      </c>
      <c r="D36" s="85">
        <v>12197.699999999999</v>
      </c>
      <c r="E36" s="85">
        <v>12197.699999999999</v>
      </c>
    </row>
    <row r="37" spans="1:5" x14ac:dyDescent="0.25">
      <c r="A37" s="89" t="s">
        <v>4611</v>
      </c>
      <c r="B37" s="89" t="s">
        <v>4612</v>
      </c>
      <c r="C37" s="146">
        <f>1+4</f>
        <v>5</v>
      </c>
      <c r="D37" s="85">
        <v>13664.400000000001</v>
      </c>
      <c r="E37" s="85">
        <v>13664.400000000001</v>
      </c>
    </row>
    <row r="38" spans="1:5" x14ac:dyDescent="0.25">
      <c r="A38" s="89" t="s">
        <v>4568</v>
      </c>
      <c r="B38" s="89" t="s">
        <v>5566</v>
      </c>
      <c r="C38" s="146">
        <v>1</v>
      </c>
      <c r="D38" s="85">
        <v>34606.152000000009</v>
      </c>
      <c r="E38" s="85">
        <v>34606.152000000009</v>
      </c>
    </row>
    <row r="39" spans="1:5" x14ac:dyDescent="0.25">
      <c r="A39" s="89" t="s">
        <v>4595</v>
      </c>
      <c r="B39" s="89" t="s">
        <v>4596</v>
      </c>
      <c r="C39" s="146">
        <v>1</v>
      </c>
      <c r="D39" s="85">
        <v>23008.5</v>
      </c>
      <c r="E39" s="85">
        <v>23008.5</v>
      </c>
    </row>
    <row r="40" spans="1:5" x14ac:dyDescent="0.25">
      <c r="A40" s="89" t="s">
        <v>4607</v>
      </c>
      <c r="B40" s="89" t="s">
        <v>6728</v>
      </c>
      <c r="C40" s="146">
        <v>1</v>
      </c>
      <c r="D40" s="85">
        <v>19781.099999999999</v>
      </c>
      <c r="E40" s="85">
        <v>19781.099999999999</v>
      </c>
    </row>
    <row r="41" spans="1:5" x14ac:dyDescent="0.25">
      <c r="A41" s="89" t="s">
        <v>4714</v>
      </c>
      <c r="B41" s="89" t="s">
        <v>6729</v>
      </c>
      <c r="C41" s="146">
        <v>1</v>
      </c>
      <c r="D41" s="85">
        <v>19745.46</v>
      </c>
      <c r="E41" s="85">
        <v>19745.46</v>
      </c>
    </row>
    <row r="42" spans="1:5" x14ac:dyDescent="0.25">
      <c r="A42" s="89" t="s">
        <v>4603</v>
      </c>
      <c r="B42" s="89" t="s">
        <v>4604</v>
      </c>
      <c r="C42" s="146">
        <v>1</v>
      </c>
      <c r="D42" s="85">
        <v>26360.399999999998</v>
      </c>
      <c r="E42" s="85">
        <v>26360.399999999998</v>
      </c>
    </row>
    <row r="43" spans="1:5" x14ac:dyDescent="0.25">
      <c r="A43" s="89" t="s">
        <v>4597</v>
      </c>
      <c r="B43" s="89" t="s">
        <v>4598</v>
      </c>
      <c r="C43" s="146">
        <v>7</v>
      </c>
      <c r="D43" s="85">
        <v>21068.699999999997</v>
      </c>
      <c r="E43" s="85">
        <v>21068.699999999997</v>
      </c>
    </row>
    <row r="44" spans="1:5" x14ac:dyDescent="0.25">
      <c r="A44" s="89" t="s">
        <v>4566</v>
      </c>
      <c r="B44" s="89" t="s">
        <v>4567</v>
      </c>
      <c r="C44" s="146">
        <v>1</v>
      </c>
      <c r="D44" s="85">
        <v>53434.8</v>
      </c>
      <c r="E44" s="85">
        <v>53434.8</v>
      </c>
    </row>
    <row r="45" spans="1:5" x14ac:dyDescent="0.25">
      <c r="A45" s="357" t="s">
        <v>4593</v>
      </c>
      <c r="B45" s="89" t="s">
        <v>4594</v>
      </c>
      <c r="C45" s="146">
        <f>2-1</f>
        <v>1</v>
      </c>
      <c r="D45" s="85">
        <v>22030.5</v>
      </c>
      <c r="E45" s="85">
        <v>22030.5</v>
      </c>
    </row>
    <row r="46" spans="1:5" x14ac:dyDescent="0.25">
      <c r="A46" s="34"/>
      <c r="B46" s="45" t="s">
        <v>4299</v>
      </c>
      <c r="C46" s="57">
        <f>SUM(C12:C45)</f>
        <v>171</v>
      </c>
      <c r="D46" s="47"/>
      <c r="E46" s="47"/>
    </row>
    <row r="47" spans="1:5" x14ac:dyDescent="0.25">
      <c r="A47" s="34"/>
      <c r="B47" s="48"/>
      <c r="C47" s="49"/>
      <c r="D47" s="47"/>
      <c r="E47" s="47"/>
    </row>
    <row r="48" spans="1:5" x14ac:dyDescent="0.25">
      <c r="A48" s="50"/>
      <c r="B48" s="51"/>
      <c r="C48" s="52"/>
      <c r="D48" s="53"/>
      <c r="E48" s="53"/>
    </row>
    <row r="49" spans="1:5" x14ac:dyDescent="0.25">
      <c r="A49" s="697" t="s">
        <v>4233</v>
      </c>
      <c r="B49" s="698" t="s">
        <v>4233</v>
      </c>
      <c r="C49" s="52"/>
      <c r="D49" s="53"/>
      <c r="E49" s="53"/>
    </row>
    <row r="50" spans="1:5" x14ac:dyDescent="0.25">
      <c r="A50" s="157" t="s">
        <v>4623</v>
      </c>
      <c r="B50" s="157" t="s">
        <v>4449</v>
      </c>
      <c r="C50" s="146">
        <v>1</v>
      </c>
      <c r="D50" s="158">
        <v>12197.699999999999</v>
      </c>
      <c r="E50" s="158">
        <v>12197.699999999999</v>
      </c>
    </row>
    <row r="51" spans="1:5" x14ac:dyDescent="0.25">
      <c r="A51" s="157" t="s">
        <v>4624</v>
      </c>
      <c r="B51" s="157" t="s">
        <v>6730</v>
      </c>
      <c r="C51" s="146">
        <f>92-2</f>
        <v>90</v>
      </c>
      <c r="D51" s="158">
        <v>8364.2999999999993</v>
      </c>
      <c r="E51" s="158">
        <v>8364.2999999999993</v>
      </c>
    </row>
    <row r="52" spans="1:5" x14ac:dyDescent="0.25">
      <c r="A52" s="157" t="s">
        <v>4626</v>
      </c>
      <c r="B52" s="157" t="s">
        <v>4627</v>
      </c>
      <c r="C52" s="146">
        <v>9</v>
      </c>
      <c r="D52" s="158">
        <v>8364.2999999999993</v>
      </c>
      <c r="E52" s="158">
        <v>8364.2999999999993</v>
      </c>
    </row>
    <row r="53" spans="1:5" x14ac:dyDescent="0.25">
      <c r="A53" s="157" t="s">
        <v>4628</v>
      </c>
      <c r="B53" s="157" t="s">
        <v>4629</v>
      </c>
      <c r="C53" s="146">
        <v>4</v>
      </c>
      <c r="D53" s="158">
        <v>8364.2999999999993</v>
      </c>
      <c r="E53" s="158">
        <v>8364.2999999999993</v>
      </c>
    </row>
    <row r="54" spans="1:5" x14ac:dyDescent="0.25">
      <c r="A54" s="157" t="s">
        <v>4630</v>
      </c>
      <c r="B54" s="157" t="s">
        <v>4631</v>
      </c>
      <c r="C54" s="146">
        <v>7</v>
      </c>
      <c r="D54" s="158">
        <v>8370.2999999999993</v>
      </c>
      <c r="E54" s="158">
        <v>8370.2999999999993</v>
      </c>
    </row>
    <row r="55" spans="1:5" x14ac:dyDescent="0.25">
      <c r="A55" s="157" t="s">
        <v>4632</v>
      </c>
      <c r="B55" s="157" t="s">
        <v>4633</v>
      </c>
      <c r="C55" s="146">
        <v>2</v>
      </c>
      <c r="D55" s="158">
        <v>9014.4000000000015</v>
      </c>
      <c r="E55" s="158">
        <v>9014.4000000000015</v>
      </c>
    </row>
    <row r="56" spans="1:5" x14ac:dyDescent="0.25">
      <c r="A56" s="157" t="s">
        <v>4634</v>
      </c>
      <c r="B56" s="157" t="s">
        <v>4635</v>
      </c>
      <c r="C56" s="146">
        <v>10</v>
      </c>
      <c r="D56" s="158">
        <v>9550.8000000000011</v>
      </c>
      <c r="E56" s="158">
        <v>9550.8000000000011</v>
      </c>
    </row>
    <row r="57" spans="1:5" x14ac:dyDescent="0.25">
      <c r="A57" s="157" t="s">
        <v>4636</v>
      </c>
      <c r="B57" s="157" t="s">
        <v>4637</v>
      </c>
      <c r="C57" s="146">
        <v>13</v>
      </c>
      <c r="D57" s="158">
        <v>10373.700000000001</v>
      </c>
      <c r="E57" s="158">
        <v>10373.700000000001</v>
      </c>
    </row>
    <row r="58" spans="1:5" x14ac:dyDescent="0.25">
      <c r="A58" s="157" t="s">
        <v>4638</v>
      </c>
      <c r="B58" s="157" t="s">
        <v>4639</v>
      </c>
      <c r="C58" s="146">
        <v>18</v>
      </c>
      <c r="D58" s="158">
        <v>11124.9</v>
      </c>
      <c r="E58" s="158">
        <v>11124.9</v>
      </c>
    </row>
    <row r="59" spans="1:5" x14ac:dyDescent="0.25">
      <c r="A59" s="157" t="s">
        <v>4640</v>
      </c>
      <c r="B59" s="157" t="s">
        <v>4641</v>
      </c>
      <c r="C59" s="146">
        <v>2</v>
      </c>
      <c r="D59" s="158">
        <v>11375.4</v>
      </c>
      <c r="E59" s="158">
        <v>11375.4</v>
      </c>
    </row>
    <row r="60" spans="1:5" x14ac:dyDescent="0.25">
      <c r="A60" s="157" t="s">
        <v>4642</v>
      </c>
      <c r="B60" s="157" t="s">
        <v>4643</v>
      </c>
      <c r="C60" s="146">
        <v>3</v>
      </c>
      <c r="D60" s="158">
        <v>11875.800000000001</v>
      </c>
      <c r="E60" s="158">
        <v>11875.800000000001</v>
      </c>
    </row>
    <row r="61" spans="1:5" x14ac:dyDescent="0.25">
      <c r="A61" s="157" t="s">
        <v>4644</v>
      </c>
      <c r="B61" s="157" t="s">
        <v>4645</v>
      </c>
      <c r="C61" s="146">
        <v>4</v>
      </c>
      <c r="D61" s="158">
        <v>12662.699999999999</v>
      </c>
      <c r="E61" s="158">
        <v>12662.699999999999</v>
      </c>
    </row>
    <row r="62" spans="1:5" x14ac:dyDescent="0.25">
      <c r="A62" s="157" t="s">
        <v>4646</v>
      </c>
      <c r="B62" s="157" t="s">
        <v>4647</v>
      </c>
      <c r="C62" s="146">
        <v>15</v>
      </c>
      <c r="D62" s="158">
        <v>15166.8</v>
      </c>
      <c r="E62" s="158">
        <v>15166.8</v>
      </c>
    </row>
    <row r="63" spans="1:5" x14ac:dyDescent="0.25">
      <c r="A63" s="157" t="s">
        <v>4648</v>
      </c>
      <c r="B63" s="157" t="s">
        <v>4649</v>
      </c>
      <c r="C63" s="146">
        <v>7</v>
      </c>
      <c r="D63" s="158">
        <v>9014.4000000000015</v>
      </c>
      <c r="E63" s="158">
        <v>9014.4000000000015</v>
      </c>
    </row>
    <row r="64" spans="1:5" x14ac:dyDescent="0.25">
      <c r="A64" s="157" t="s">
        <v>4650</v>
      </c>
      <c r="B64" s="157" t="s">
        <v>4651</v>
      </c>
      <c r="C64" s="146">
        <v>3</v>
      </c>
      <c r="D64" s="158">
        <v>9550.8000000000011</v>
      </c>
      <c r="E64" s="158">
        <v>9550.8000000000011</v>
      </c>
    </row>
    <row r="65" spans="1:5" x14ac:dyDescent="0.25">
      <c r="A65" s="157" t="s">
        <v>4652</v>
      </c>
      <c r="B65" s="157" t="s">
        <v>6731</v>
      </c>
      <c r="C65" s="146">
        <v>4</v>
      </c>
      <c r="D65" s="158">
        <v>11875.800000000001</v>
      </c>
      <c r="E65" s="158">
        <v>11875.800000000001</v>
      </c>
    </row>
    <row r="66" spans="1:5" x14ac:dyDescent="0.25">
      <c r="A66" s="157" t="s">
        <v>4654</v>
      </c>
      <c r="B66" s="157" t="s">
        <v>4655</v>
      </c>
      <c r="C66" s="146">
        <v>1</v>
      </c>
      <c r="D66" s="158">
        <v>17420.099999999999</v>
      </c>
      <c r="E66" s="158">
        <v>17420.099999999999</v>
      </c>
    </row>
    <row r="67" spans="1:5" x14ac:dyDescent="0.25">
      <c r="A67" s="157" t="s">
        <v>4656</v>
      </c>
      <c r="B67" s="157" t="s">
        <v>4657</v>
      </c>
      <c r="C67" s="146">
        <v>10</v>
      </c>
      <c r="D67" s="158">
        <v>10659.6</v>
      </c>
      <c r="E67" s="158">
        <v>10659.6</v>
      </c>
    </row>
    <row r="68" spans="1:5" x14ac:dyDescent="0.25">
      <c r="A68" s="157" t="s">
        <v>4658</v>
      </c>
      <c r="B68" s="157" t="s">
        <v>4659</v>
      </c>
      <c r="C68" s="146">
        <v>5</v>
      </c>
      <c r="D68" s="158">
        <v>9550.8000000000011</v>
      </c>
      <c r="E68" s="158">
        <v>9550.8000000000011</v>
      </c>
    </row>
    <row r="69" spans="1:5" x14ac:dyDescent="0.25">
      <c r="A69" s="157" t="s">
        <v>4660</v>
      </c>
      <c r="B69" s="157" t="s">
        <v>6732</v>
      </c>
      <c r="C69" s="146">
        <v>1</v>
      </c>
      <c r="D69" s="158">
        <v>10373.700000000001</v>
      </c>
      <c r="E69" s="158">
        <v>10373.700000000001</v>
      </c>
    </row>
    <row r="70" spans="1:5" x14ac:dyDescent="0.25">
      <c r="A70" s="157" t="s">
        <v>4662</v>
      </c>
      <c r="B70" s="157" t="s">
        <v>4663</v>
      </c>
      <c r="C70" s="146">
        <v>2</v>
      </c>
      <c r="D70" s="158">
        <v>9014.4000000000015</v>
      </c>
      <c r="E70" s="158">
        <v>9014.4000000000015</v>
      </c>
    </row>
    <row r="71" spans="1:5" x14ac:dyDescent="0.25">
      <c r="A71" s="157" t="s">
        <v>4664</v>
      </c>
      <c r="B71" s="157" t="s">
        <v>4665</v>
      </c>
      <c r="C71" s="146">
        <v>6</v>
      </c>
      <c r="D71" s="158">
        <v>8364.2999999999993</v>
      </c>
      <c r="E71" s="158">
        <v>8364.2999999999993</v>
      </c>
    </row>
    <row r="72" spans="1:5" x14ac:dyDescent="0.25">
      <c r="A72" s="157" t="s">
        <v>4666</v>
      </c>
      <c r="B72" s="157" t="s">
        <v>4667</v>
      </c>
      <c r="C72" s="146">
        <v>7</v>
      </c>
      <c r="D72" s="158">
        <v>9550.8000000000011</v>
      </c>
      <c r="E72" s="158">
        <v>9550.8000000000011</v>
      </c>
    </row>
    <row r="73" spans="1:5" x14ac:dyDescent="0.25">
      <c r="A73" s="157" t="s">
        <v>4668</v>
      </c>
      <c r="B73" s="157" t="s">
        <v>4669</v>
      </c>
      <c r="C73" s="146">
        <v>11</v>
      </c>
      <c r="D73" s="158">
        <v>12197.699999999999</v>
      </c>
      <c r="E73" s="158">
        <v>12197.699999999999</v>
      </c>
    </row>
    <row r="74" spans="1:5" x14ac:dyDescent="0.25">
      <c r="A74" s="157" t="s">
        <v>4670</v>
      </c>
      <c r="B74" s="157" t="s">
        <v>4671</v>
      </c>
      <c r="C74" s="146">
        <v>6</v>
      </c>
      <c r="D74" s="158">
        <v>11875.800000000001</v>
      </c>
      <c r="E74" s="158">
        <v>11875.800000000001</v>
      </c>
    </row>
    <row r="75" spans="1:5" x14ac:dyDescent="0.25">
      <c r="A75" s="157" t="s">
        <v>4672</v>
      </c>
      <c r="B75" s="157" t="s">
        <v>4673</v>
      </c>
      <c r="C75" s="146">
        <v>1</v>
      </c>
      <c r="D75" s="158">
        <v>15166.8</v>
      </c>
      <c r="E75" s="158">
        <v>15166.8</v>
      </c>
    </row>
    <row r="76" spans="1:5" x14ac:dyDescent="0.25">
      <c r="A76" s="157" t="s">
        <v>4674</v>
      </c>
      <c r="B76" s="157" t="s">
        <v>6733</v>
      </c>
      <c r="C76" s="146">
        <v>14</v>
      </c>
      <c r="D76" s="158">
        <v>10910.1</v>
      </c>
      <c r="E76" s="158">
        <v>10910.1</v>
      </c>
    </row>
    <row r="77" spans="1:5" x14ac:dyDescent="0.25">
      <c r="A77" s="157" t="s">
        <v>4676</v>
      </c>
      <c r="B77" s="157" t="s">
        <v>4677</v>
      </c>
      <c r="C77" s="146">
        <v>29</v>
      </c>
      <c r="D77" s="158">
        <v>12305.1</v>
      </c>
      <c r="E77" s="158">
        <v>12305.1</v>
      </c>
    </row>
    <row r="78" spans="1:5" x14ac:dyDescent="0.25">
      <c r="A78" s="157" t="s">
        <v>4678</v>
      </c>
      <c r="B78" s="157" t="s">
        <v>4679</v>
      </c>
      <c r="C78" s="146">
        <v>15</v>
      </c>
      <c r="D78" s="158">
        <v>19137.3</v>
      </c>
      <c r="E78" s="158">
        <v>19137.3</v>
      </c>
    </row>
    <row r="79" spans="1:5" x14ac:dyDescent="0.25">
      <c r="A79" s="157" t="s">
        <v>4680</v>
      </c>
      <c r="B79" s="157" t="s">
        <v>4681</v>
      </c>
      <c r="C79" s="146">
        <v>4</v>
      </c>
      <c r="D79" s="158">
        <v>8364.2999999999993</v>
      </c>
      <c r="E79" s="158">
        <v>8364.2999999999993</v>
      </c>
    </row>
    <row r="80" spans="1:5" x14ac:dyDescent="0.25">
      <c r="A80" s="157" t="s">
        <v>4682</v>
      </c>
      <c r="B80" s="157" t="s">
        <v>4683</v>
      </c>
      <c r="C80" s="146">
        <v>6</v>
      </c>
      <c r="D80" s="158">
        <v>9729.6</v>
      </c>
      <c r="E80" s="158">
        <v>9729.6</v>
      </c>
    </row>
    <row r="81" spans="1:5" x14ac:dyDescent="0.25">
      <c r="A81" s="157" t="s">
        <v>4684</v>
      </c>
      <c r="B81" s="157" t="s">
        <v>4685</v>
      </c>
      <c r="C81" s="146">
        <v>1</v>
      </c>
      <c r="D81" s="158">
        <v>11124.9</v>
      </c>
      <c r="E81" s="158">
        <v>11124.9</v>
      </c>
    </row>
    <row r="82" spans="1:5" x14ac:dyDescent="0.25">
      <c r="A82" s="157" t="s">
        <v>4686</v>
      </c>
      <c r="B82" s="157" t="s">
        <v>4687</v>
      </c>
      <c r="C82" s="146">
        <v>2</v>
      </c>
      <c r="D82" s="158">
        <v>8585.1</v>
      </c>
      <c r="E82" s="158">
        <v>8585.1</v>
      </c>
    </row>
    <row r="83" spans="1:5" x14ac:dyDescent="0.25">
      <c r="A83" s="157" t="s">
        <v>4688</v>
      </c>
      <c r="B83" s="157" t="s">
        <v>6734</v>
      </c>
      <c r="C83" s="146">
        <f>115-1</f>
        <v>114</v>
      </c>
      <c r="D83" s="158">
        <v>8364.2999999999993</v>
      </c>
      <c r="E83" s="158">
        <v>8364.2999999999993</v>
      </c>
    </row>
    <row r="84" spans="1:5" x14ac:dyDescent="0.25">
      <c r="A84" s="157" t="s">
        <v>4690</v>
      </c>
      <c r="B84" s="157" t="s">
        <v>4691</v>
      </c>
      <c r="C84" s="146">
        <v>1</v>
      </c>
      <c r="D84" s="158">
        <v>8364.2999999999993</v>
      </c>
      <c r="E84" s="158">
        <v>8364.2999999999993</v>
      </c>
    </row>
    <row r="85" spans="1:5" x14ac:dyDescent="0.25">
      <c r="A85" s="157" t="s">
        <v>4692</v>
      </c>
      <c r="B85" s="157" t="s">
        <v>4693</v>
      </c>
      <c r="C85" s="146">
        <v>3</v>
      </c>
      <c r="D85" s="158">
        <v>8364.2999999999993</v>
      </c>
      <c r="E85" s="158">
        <v>8364.2999999999993</v>
      </c>
    </row>
    <row r="86" spans="1:5" x14ac:dyDescent="0.25">
      <c r="A86" s="157" t="s">
        <v>4694</v>
      </c>
      <c r="B86" s="157" t="s">
        <v>4695</v>
      </c>
      <c r="C86" s="146">
        <v>4</v>
      </c>
      <c r="D86" s="158">
        <v>8585.1</v>
      </c>
      <c r="E86" s="158">
        <v>8585.1</v>
      </c>
    </row>
    <row r="87" spans="1:5" x14ac:dyDescent="0.25">
      <c r="A87" s="157" t="s">
        <v>4696</v>
      </c>
      <c r="B87" s="157" t="s">
        <v>4697</v>
      </c>
      <c r="C87" s="146">
        <v>9</v>
      </c>
      <c r="D87" s="158">
        <v>8943</v>
      </c>
      <c r="E87" s="158">
        <v>8943</v>
      </c>
    </row>
    <row r="88" spans="1:5" x14ac:dyDescent="0.25">
      <c r="A88" s="157" t="s">
        <v>4700</v>
      </c>
      <c r="B88" s="157" t="s">
        <v>4701</v>
      </c>
      <c r="C88" s="146">
        <v>11</v>
      </c>
      <c r="D88" s="158">
        <v>10659.6</v>
      </c>
      <c r="E88" s="158">
        <v>10659.6</v>
      </c>
    </row>
    <row r="89" spans="1:5" x14ac:dyDescent="0.25">
      <c r="A89" s="359" t="s">
        <v>4702</v>
      </c>
      <c r="B89" s="157" t="s">
        <v>4703</v>
      </c>
      <c r="C89" s="146">
        <f>11+18</f>
        <v>29</v>
      </c>
      <c r="D89" s="158">
        <v>8364.2999999999993</v>
      </c>
      <c r="E89" s="158">
        <v>8364.2999999999993</v>
      </c>
    </row>
    <row r="90" spans="1:5" x14ac:dyDescent="0.25">
      <c r="A90" s="157" t="s">
        <v>4704</v>
      </c>
      <c r="B90" s="157" t="s">
        <v>6735</v>
      </c>
      <c r="C90" s="146">
        <v>1</v>
      </c>
      <c r="D90" s="158">
        <v>9014.4000000000015</v>
      </c>
      <c r="E90" s="158">
        <v>9014.4000000000015</v>
      </c>
    </row>
    <row r="91" spans="1:5" x14ac:dyDescent="0.25">
      <c r="A91" s="157" t="s">
        <v>4706</v>
      </c>
      <c r="B91" s="157" t="s">
        <v>4707</v>
      </c>
      <c r="C91" s="146">
        <v>3</v>
      </c>
      <c r="D91" s="158">
        <v>9550.8000000000011</v>
      </c>
      <c r="E91" s="158">
        <v>9550.8000000000011</v>
      </c>
    </row>
    <row r="92" spans="1:5" x14ac:dyDescent="0.25">
      <c r="A92" s="157" t="s">
        <v>4708</v>
      </c>
      <c r="B92" s="157" t="s">
        <v>4709</v>
      </c>
      <c r="C92" s="146">
        <v>1</v>
      </c>
      <c r="D92" s="158">
        <v>8943</v>
      </c>
      <c r="E92" s="158">
        <v>8943</v>
      </c>
    </row>
    <row r="93" spans="1:5" x14ac:dyDescent="0.25">
      <c r="A93" s="157" t="s">
        <v>4710</v>
      </c>
      <c r="B93" s="157" t="s">
        <v>4711</v>
      </c>
      <c r="C93" s="146">
        <v>1</v>
      </c>
      <c r="D93" s="158">
        <v>10659.6</v>
      </c>
      <c r="E93" s="158">
        <v>10659.6</v>
      </c>
    </row>
    <row r="94" spans="1:5" x14ac:dyDescent="0.25">
      <c r="A94" s="157" t="s">
        <v>4712</v>
      </c>
      <c r="B94" s="157" t="s">
        <v>4713</v>
      </c>
      <c r="C94" s="146">
        <v>34</v>
      </c>
      <c r="D94" s="158">
        <v>8364.2999999999993</v>
      </c>
      <c r="E94" s="158">
        <v>8364.2999999999993</v>
      </c>
    </row>
    <row r="95" spans="1:5" x14ac:dyDescent="0.25">
      <c r="A95" s="157" t="s">
        <v>4716</v>
      </c>
      <c r="B95" s="157" t="s">
        <v>4717</v>
      </c>
      <c r="C95" s="146">
        <v>4</v>
      </c>
      <c r="D95" s="158">
        <v>8364.2999999999993</v>
      </c>
      <c r="E95" s="158">
        <v>8364.2999999999993</v>
      </c>
    </row>
    <row r="96" spans="1:5" x14ac:dyDescent="0.25">
      <c r="A96" s="157" t="s">
        <v>4718</v>
      </c>
      <c r="B96" s="157" t="s">
        <v>4719</v>
      </c>
      <c r="C96" s="146">
        <v>3</v>
      </c>
      <c r="D96" s="158">
        <v>9014.4000000000015</v>
      </c>
      <c r="E96" s="158">
        <v>9014.4000000000015</v>
      </c>
    </row>
    <row r="97" spans="1:5" x14ac:dyDescent="0.25">
      <c r="A97" s="157" t="s">
        <v>4720</v>
      </c>
      <c r="B97" s="157" t="s">
        <v>4721</v>
      </c>
      <c r="C97" s="146">
        <v>3</v>
      </c>
      <c r="D97" s="158">
        <v>9550.8000000000011</v>
      </c>
      <c r="E97" s="158">
        <v>9550.8000000000011</v>
      </c>
    </row>
    <row r="98" spans="1:5" x14ac:dyDescent="0.25">
      <c r="A98" s="157" t="s">
        <v>4722</v>
      </c>
      <c r="B98" s="157" t="s">
        <v>4723</v>
      </c>
      <c r="C98" s="146">
        <v>2</v>
      </c>
      <c r="D98" s="158">
        <v>10659.6</v>
      </c>
      <c r="E98" s="158">
        <v>10659.6</v>
      </c>
    </row>
    <row r="99" spans="1:5" x14ac:dyDescent="0.25">
      <c r="A99" s="157" t="s">
        <v>4724</v>
      </c>
      <c r="B99" s="157" t="s">
        <v>4725</v>
      </c>
      <c r="C99" s="146">
        <v>1</v>
      </c>
      <c r="D99" s="158">
        <v>12197.699999999999</v>
      </c>
      <c r="E99" s="158">
        <v>12197.699999999999</v>
      </c>
    </row>
    <row r="100" spans="1:5" x14ac:dyDescent="0.25">
      <c r="A100" s="157" t="s">
        <v>4726</v>
      </c>
      <c r="B100" s="157" t="s">
        <v>4503</v>
      </c>
      <c r="C100" s="146">
        <v>61</v>
      </c>
      <c r="D100" s="158">
        <v>8364.2999999999993</v>
      </c>
      <c r="E100" s="158">
        <v>8364.2999999999993</v>
      </c>
    </row>
    <row r="101" spans="1:5" x14ac:dyDescent="0.25">
      <c r="A101" s="157" t="s">
        <v>4728</v>
      </c>
      <c r="B101" s="157" t="s">
        <v>4729</v>
      </c>
      <c r="C101" s="146">
        <v>2</v>
      </c>
      <c r="D101" s="158">
        <v>12197.699999999999</v>
      </c>
      <c r="E101" s="158">
        <v>12197.699999999999</v>
      </c>
    </row>
    <row r="102" spans="1:5" x14ac:dyDescent="0.25">
      <c r="A102" s="157" t="s">
        <v>4730</v>
      </c>
      <c r="B102" s="157" t="s">
        <v>4731</v>
      </c>
      <c r="C102" s="146">
        <v>1</v>
      </c>
      <c r="D102" s="158">
        <v>19137.3</v>
      </c>
      <c r="E102" s="158">
        <v>19137.3</v>
      </c>
    </row>
    <row r="103" spans="1:5" x14ac:dyDescent="0.25">
      <c r="A103" s="157" t="s">
        <v>4732</v>
      </c>
      <c r="B103" s="157" t="s">
        <v>4733</v>
      </c>
      <c r="C103" s="146">
        <f>35-1</f>
        <v>34</v>
      </c>
      <c r="D103" s="158">
        <v>8364.2999999999993</v>
      </c>
      <c r="E103" s="158">
        <v>8364.2999999999993</v>
      </c>
    </row>
    <row r="104" spans="1:5" x14ac:dyDescent="0.25">
      <c r="A104" s="157" t="s">
        <v>4734</v>
      </c>
      <c r="B104" s="157" t="s">
        <v>4735</v>
      </c>
      <c r="C104" s="146">
        <v>18</v>
      </c>
      <c r="D104" s="158">
        <v>8585.1</v>
      </c>
      <c r="E104" s="158">
        <v>8585.1</v>
      </c>
    </row>
    <row r="105" spans="1:5" x14ac:dyDescent="0.25">
      <c r="A105" s="157" t="s">
        <v>4736</v>
      </c>
      <c r="B105" s="157" t="s">
        <v>4737</v>
      </c>
      <c r="C105" s="146">
        <f>18+1</f>
        <v>19</v>
      </c>
      <c r="D105" s="158">
        <v>14988</v>
      </c>
      <c r="E105" s="158">
        <v>14988</v>
      </c>
    </row>
    <row r="106" spans="1:5" x14ac:dyDescent="0.25">
      <c r="A106" s="157" t="s">
        <v>4738</v>
      </c>
      <c r="B106" s="157" t="s">
        <v>4739</v>
      </c>
      <c r="C106" s="146">
        <v>4</v>
      </c>
      <c r="D106" s="158">
        <v>14988</v>
      </c>
      <c r="E106" s="158">
        <v>14988</v>
      </c>
    </row>
    <row r="107" spans="1:5" x14ac:dyDescent="0.25">
      <c r="A107" s="157" t="s">
        <v>4740</v>
      </c>
      <c r="B107" s="157" t="s">
        <v>6736</v>
      </c>
      <c r="C107" s="146">
        <v>208</v>
      </c>
      <c r="D107" s="158">
        <v>8364.2999999999993</v>
      </c>
      <c r="E107" s="158">
        <v>8364.2999999999993</v>
      </c>
    </row>
    <row r="108" spans="1:5" x14ac:dyDescent="0.25">
      <c r="A108" s="157" t="s">
        <v>4742</v>
      </c>
      <c r="B108" s="157" t="s">
        <v>4743</v>
      </c>
      <c r="C108" s="146">
        <v>1</v>
      </c>
      <c r="D108" s="158">
        <v>15166.8</v>
      </c>
      <c r="E108" s="158">
        <v>15166.8</v>
      </c>
    </row>
    <row r="109" spans="1:5" x14ac:dyDescent="0.25">
      <c r="A109" s="157" t="s">
        <v>4744</v>
      </c>
      <c r="B109" s="157" t="s">
        <v>4745</v>
      </c>
      <c r="C109" s="146">
        <f>1+1</f>
        <v>2</v>
      </c>
      <c r="D109" s="158">
        <v>17420.099999999999</v>
      </c>
      <c r="E109" s="158">
        <v>17420.099999999999</v>
      </c>
    </row>
    <row r="110" spans="1:5" x14ac:dyDescent="0.25">
      <c r="A110" s="157" t="s">
        <v>4748</v>
      </c>
      <c r="B110" s="157" t="s">
        <v>4749</v>
      </c>
      <c r="C110" s="146">
        <v>1</v>
      </c>
      <c r="D110" s="158">
        <v>12126.24</v>
      </c>
      <c r="E110" s="158">
        <v>12126.24</v>
      </c>
    </row>
    <row r="111" spans="1:5" x14ac:dyDescent="0.25">
      <c r="A111" s="157" t="s">
        <v>4746</v>
      </c>
      <c r="B111" s="157" t="s">
        <v>4747</v>
      </c>
      <c r="C111" s="146">
        <v>5</v>
      </c>
      <c r="D111" s="158">
        <v>13449.6</v>
      </c>
      <c r="E111" s="158">
        <v>13449.6</v>
      </c>
    </row>
    <row r="112" spans="1:5" x14ac:dyDescent="0.25">
      <c r="A112" s="157" t="s">
        <v>4750</v>
      </c>
      <c r="B112" s="157" t="s">
        <v>4751</v>
      </c>
      <c r="C112" s="146">
        <v>1</v>
      </c>
      <c r="D112" s="158">
        <v>15166.935000000001</v>
      </c>
      <c r="E112" s="158">
        <v>15166.935000000001</v>
      </c>
    </row>
    <row r="113" spans="1:5" x14ac:dyDescent="0.25">
      <c r="A113" s="157" t="s">
        <v>4752</v>
      </c>
      <c r="B113" s="157" t="s">
        <v>4753</v>
      </c>
      <c r="C113" s="146">
        <v>2</v>
      </c>
      <c r="D113" s="158">
        <v>17420.099999999999</v>
      </c>
      <c r="E113" s="158">
        <v>17420.099999999999</v>
      </c>
    </row>
    <row r="114" spans="1:5" x14ac:dyDescent="0.25">
      <c r="A114" s="157" t="s">
        <v>4754</v>
      </c>
      <c r="B114" s="157" t="s">
        <v>4755</v>
      </c>
      <c r="C114" s="146">
        <v>1</v>
      </c>
      <c r="D114" s="158">
        <v>19137.3</v>
      </c>
      <c r="E114" s="158">
        <v>19137.3</v>
      </c>
    </row>
    <row r="115" spans="1:5" x14ac:dyDescent="0.25">
      <c r="A115" s="157" t="s">
        <v>4756</v>
      </c>
      <c r="B115" s="157" t="s">
        <v>4555</v>
      </c>
      <c r="C115" s="146">
        <v>1</v>
      </c>
      <c r="D115" s="158">
        <v>18529.2</v>
      </c>
      <c r="E115" s="158">
        <v>18529.2</v>
      </c>
    </row>
    <row r="116" spans="1:5" x14ac:dyDescent="0.25">
      <c r="A116" s="157" t="s">
        <v>4757</v>
      </c>
      <c r="B116" s="157" t="s">
        <v>4758</v>
      </c>
      <c r="C116" s="146">
        <v>1</v>
      </c>
      <c r="D116" s="158">
        <v>8364.2999999999993</v>
      </c>
      <c r="E116" s="158">
        <v>8364.2999999999993</v>
      </c>
    </row>
    <row r="117" spans="1:5" x14ac:dyDescent="0.25">
      <c r="A117" s="157" t="s">
        <v>4759</v>
      </c>
      <c r="B117" s="157" t="s">
        <v>4760</v>
      </c>
      <c r="C117" s="146">
        <v>40</v>
      </c>
      <c r="D117" s="158">
        <v>9014.4000000000015</v>
      </c>
      <c r="E117" s="158">
        <v>9014.4000000000015</v>
      </c>
    </row>
    <row r="118" spans="1:5" x14ac:dyDescent="0.25">
      <c r="A118" s="157" t="s">
        <v>4761</v>
      </c>
      <c r="B118" s="157" t="s">
        <v>4762</v>
      </c>
      <c r="C118" s="146">
        <v>1</v>
      </c>
      <c r="D118" s="158">
        <v>9729.6</v>
      </c>
      <c r="E118" s="158">
        <v>9729.6</v>
      </c>
    </row>
    <row r="119" spans="1:5" x14ac:dyDescent="0.25">
      <c r="A119" s="157" t="s">
        <v>4763</v>
      </c>
      <c r="B119" s="157" t="s">
        <v>4764</v>
      </c>
      <c r="C119" s="146">
        <v>7</v>
      </c>
      <c r="D119" s="158">
        <v>10122.9</v>
      </c>
      <c r="E119" s="158">
        <v>10122.9</v>
      </c>
    </row>
    <row r="120" spans="1:5" x14ac:dyDescent="0.25">
      <c r="A120" s="157" t="s">
        <v>4765</v>
      </c>
      <c r="B120" s="157" t="s">
        <v>4766</v>
      </c>
      <c r="C120" s="146">
        <v>3</v>
      </c>
      <c r="D120" s="158">
        <v>11983.2</v>
      </c>
      <c r="E120" s="158">
        <v>11983.2</v>
      </c>
    </row>
    <row r="121" spans="1:5" x14ac:dyDescent="0.25">
      <c r="A121" s="157" t="s">
        <v>4767</v>
      </c>
      <c r="B121" s="157" t="s">
        <v>4768</v>
      </c>
      <c r="C121" s="146">
        <v>3</v>
      </c>
      <c r="D121" s="158">
        <v>10659.6</v>
      </c>
      <c r="E121" s="158">
        <v>10659.6</v>
      </c>
    </row>
    <row r="122" spans="1:5" x14ac:dyDescent="0.25">
      <c r="A122" s="157" t="s">
        <v>4769</v>
      </c>
      <c r="B122" s="157" t="s">
        <v>4770</v>
      </c>
      <c r="C122" s="146">
        <v>30</v>
      </c>
      <c r="D122" s="158">
        <v>13056.3</v>
      </c>
      <c r="E122" s="158">
        <v>13056.3</v>
      </c>
    </row>
    <row r="123" spans="1:5" x14ac:dyDescent="0.25">
      <c r="A123" s="157" t="s">
        <v>4771</v>
      </c>
      <c r="B123" s="157" t="s">
        <v>4772</v>
      </c>
      <c r="C123" s="146">
        <v>4</v>
      </c>
      <c r="D123" s="158">
        <v>18529.2</v>
      </c>
      <c r="E123" s="158">
        <v>18529.2</v>
      </c>
    </row>
    <row r="124" spans="1:5" x14ac:dyDescent="0.25">
      <c r="A124" s="157" t="s">
        <v>4773</v>
      </c>
      <c r="B124" s="157" t="s">
        <v>4774</v>
      </c>
      <c r="C124" s="146">
        <v>3</v>
      </c>
      <c r="D124" s="158">
        <v>20711.400000000001</v>
      </c>
      <c r="E124" s="158">
        <v>20711.400000000001</v>
      </c>
    </row>
    <row r="125" spans="1:5" x14ac:dyDescent="0.25">
      <c r="A125" s="157" t="s">
        <v>4775</v>
      </c>
      <c r="B125" s="157" t="s">
        <v>4776</v>
      </c>
      <c r="C125" s="146">
        <v>10</v>
      </c>
      <c r="D125" s="158">
        <v>8364.2999999999993</v>
      </c>
      <c r="E125" s="158">
        <v>8364.2999999999993</v>
      </c>
    </row>
    <row r="126" spans="1:5" x14ac:dyDescent="0.25">
      <c r="A126" s="157" t="s">
        <v>4777</v>
      </c>
      <c r="B126" s="157" t="s">
        <v>4778</v>
      </c>
      <c r="C126" s="146">
        <v>1</v>
      </c>
      <c r="D126" s="158">
        <v>8585.1</v>
      </c>
      <c r="E126" s="158">
        <v>8585.1</v>
      </c>
    </row>
    <row r="127" spans="1:5" x14ac:dyDescent="0.25">
      <c r="A127" s="157" t="s">
        <v>4779</v>
      </c>
      <c r="B127" s="157" t="s">
        <v>4780</v>
      </c>
      <c r="C127" s="146">
        <v>1</v>
      </c>
      <c r="D127" s="158">
        <v>17420.099999999999</v>
      </c>
      <c r="E127" s="158">
        <v>17420.099999999999</v>
      </c>
    </row>
    <row r="128" spans="1:5" x14ac:dyDescent="0.25">
      <c r="A128" s="157" t="s">
        <v>4781</v>
      </c>
      <c r="B128" s="157" t="s">
        <v>4782</v>
      </c>
      <c r="C128" s="146">
        <v>10</v>
      </c>
      <c r="D128" s="158">
        <v>12197.699999999999</v>
      </c>
      <c r="E128" s="158">
        <v>12197.699999999999</v>
      </c>
    </row>
    <row r="129" spans="1:5" x14ac:dyDescent="0.25">
      <c r="A129" s="157" t="s">
        <v>4783</v>
      </c>
      <c r="B129" s="157" t="s">
        <v>4784</v>
      </c>
      <c r="C129" s="146">
        <v>25</v>
      </c>
      <c r="D129" s="158">
        <v>15166.8</v>
      </c>
      <c r="E129" s="158">
        <v>15166.8</v>
      </c>
    </row>
    <row r="130" spans="1:5" x14ac:dyDescent="0.25">
      <c r="A130" s="157" t="s">
        <v>4785</v>
      </c>
      <c r="B130" s="157" t="s">
        <v>4786</v>
      </c>
      <c r="C130" s="146">
        <v>6</v>
      </c>
      <c r="D130" s="158">
        <v>17420.099999999999</v>
      </c>
      <c r="E130" s="158">
        <v>17420.099999999999</v>
      </c>
    </row>
    <row r="131" spans="1:5" x14ac:dyDescent="0.25">
      <c r="A131" s="157" t="s">
        <v>4789</v>
      </c>
      <c r="B131" s="157" t="s">
        <v>4790</v>
      </c>
      <c r="C131" s="146">
        <v>28</v>
      </c>
      <c r="D131" s="158">
        <v>8364.2999999999993</v>
      </c>
      <c r="E131" s="158">
        <v>8364.2999999999993</v>
      </c>
    </row>
    <row r="132" spans="1:5" x14ac:dyDescent="0.25">
      <c r="A132" s="157" t="s">
        <v>4791</v>
      </c>
      <c r="B132" s="157" t="s">
        <v>4792</v>
      </c>
      <c r="C132" s="146">
        <v>7</v>
      </c>
      <c r="D132" s="158">
        <v>9550.8000000000011</v>
      </c>
      <c r="E132" s="158">
        <v>9550.8000000000011</v>
      </c>
    </row>
    <row r="133" spans="1:5" x14ac:dyDescent="0.25">
      <c r="A133" s="157" t="s">
        <v>4793</v>
      </c>
      <c r="B133" s="157" t="s">
        <v>4794</v>
      </c>
      <c r="C133" s="146">
        <v>1</v>
      </c>
      <c r="D133" s="158">
        <v>10015.800000000001</v>
      </c>
      <c r="E133" s="158">
        <v>10015.800000000001</v>
      </c>
    </row>
    <row r="134" spans="1:5" x14ac:dyDescent="0.25">
      <c r="A134" s="157" t="s">
        <v>4795</v>
      </c>
      <c r="B134" s="157" t="s">
        <v>4796</v>
      </c>
      <c r="C134" s="146">
        <f>4-1</f>
        <v>3</v>
      </c>
      <c r="D134" s="158">
        <v>10659.6</v>
      </c>
      <c r="E134" s="158">
        <v>10659.6</v>
      </c>
    </row>
    <row r="135" spans="1:5" x14ac:dyDescent="0.25">
      <c r="A135" s="157" t="s">
        <v>4797</v>
      </c>
      <c r="B135" s="157" t="s">
        <v>4798</v>
      </c>
      <c r="C135" s="146">
        <v>4</v>
      </c>
      <c r="D135" s="158">
        <v>12126.3</v>
      </c>
      <c r="E135" s="158">
        <v>12126.3</v>
      </c>
    </row>
    <row r="136" spans="1:5" x14ac:dyDescent="0.25">
      <c r="A136" s="157" t="s">
        <v>4799</v>
      </c>
      <c r="B136" s="157" t="s">
        <v>4800</v>
      </c>
      <c r="C136" s="146">
        <v>1</v>
      </c>
      <c r="D136" s="158">
        <v>18529.2</v>
      </c>
      <c r="E136" s="158">
        <v>18529.2</v>
      </c>
    </row>
    <row r="137" spans="1:5" x14ac:dyDescent="0.25">
      <c r="A137" s="157" t="s">
        <v>4801</v>
      </c>
      <c r="B137" s="157" t="s">
        <v>4802</v>
      </c>
      <c r="C137" s="146">
        <v>18</v>
      </c>
      <c r="D137" s="158">
        <v>8364.2999999999993</v>
      </c>
      <c r="E137" s="158">
        <v>8364.2999999999993</v>
      </c>
    </row>
    <row r="138" spans="1:5" x14ac:dyDescent="0.25">
      <c r="A138" s="157" t="s">
        <v>4803</v>
      </c>
      <c r="B138" s="157" t="s">
        <v>4804</v>
      </c>
      <c r="C138" s="146">
        <v>5</v>
      </c>
      <c r="D138" s="158">
        <v>8370.2999999999993</v>
      </c>
      <c r="E138" s="158">
        <v>8370.2999999999993</v>
      </c>
    </row>
    <row r="139" spans="1:5" x14ac:dyDescent="0.25">
      <c r="A139" s="157" t="s">
        <v>4805</v>
      </c>
      <c r="B139" s="157" t="s">
        <v>4806</v>
      </c>
      <c r="C139" s="146">
        <v>32</v>
      </c>
      <c r="D139" s="158">
        <v>8727.9</v>
      </c>
      <c r="E139" s="158">
        <v>8727.9</v>
      </c>
    </row>
    <row r="140" spans="1:5" x14ac:dyDescent="0.25">
      <c r="A140" s="157" t="s">
        <v>4807</v>
      </c>
      <c r="B140" s="157" t="s">
        <v>4808</v>
      </c>
      <c r="C140" s="146">
        <v>2</v>
      </c>
      <c r="D140" s="158">
        <v>12197.699999999999</v>
      </c>
      <c r="E140" s="158">
        <v>12197.699999999999</v>
      </c>
    </row>
    <row r="141" spans="1:5" x14ac:dyDescent="0.25">
      <c r="A141" s="157" t="s">
        <v>4809</v>
      </c>
      <c r="B141" s="157" t="s">
        <v>4810</v>
      </c>
      <c r="C141" s="146">
        <v>1</v>
      </c>
      <c r="D141" s="158">
        <v>8364.2999999999993</v>
      </c>
      <c r="E141" s="158">
        <v>8364.2999999999993</v>
      </c>
    </row>
    <row r="142" spans="1:5" x14ac:dyDescent="0.25">
      <c r="A142" s="157" t="s">
        <v>4811</v>
      </c>
      <c r="B142" s="157" t="s">
        <v>4812</v>
      </c>
      <c r="C142" s="146">
        <v>19</v>
      </c>
      <c r="D142" s="158">
        <v>8943</v>
      </c>
      <c r="E142" s="158">
        <v>8943</v>
      </c>
    </row>
    <row r="143" spans="1:5" x14ac:dyDescent="0.25">
      <c r="A143" s="157" t="s">
        <v>4813</v>
      </c>
      <c r="B143" s="157" t="s">
        <v>4814</v>
      </c>
      <c r="C143" s="146">
        <v>3</v>
      </c>
      <c r="D143" s="158">
        <v>8585.1</v>
      </c>
      <c r="E143" s="158">
        <v>8585.1</v>
      </c>
    </row>
    <row r="144" spans="1:5" x14ac:dyDescent="0.25">
      <c r="A144" s="34"/>
      <c r="B144" s="45" t="s">
        <v>4302</v>
      </c>
      <c r="C144" s="57">
        <f>SUM(C50:C143)</f>
        <v>1167</v>
      </c>
      <c r="D144" s="47"/>
      <c r="E144" s="47"/>
    </row>
    <row r="145" spans="1:5" x14ac:dyDescent="0.25">
      <c r="A145" s="34"/>
      <c r="B145" s="48"/>
      <c r="C145" s="49"/>
      <c r="D145" s="47"/>
      <c r="E145" s="47"/>
    </row>
    <row r="146" spans="1:5" x14ac:dyDescent="0.25">
      <c r="A146" s="54"/>
      <c r="B146" s="34"/>
      <c r="C146" s="34"/>
      <c r="D146" s="47"/>
      <c r="E146" s="47"/>
    </row>
    <row r="147" spans="1:5" x14ac:dyDescent="0.25">
      <c r="A147" s="697" t="s">
        <v>4234</v>
      </c>
      <c r="B147" s="698" t="s">
        <v>4233</v>
      </c>
      <c r="C147" s="34"/>
      <c r="D147" s="53"/>
      <c r="E147" s="53"/>
    </row>
    <row r="148" spans="1:5" x14ac:dyDescent="0.25">
      <c r="A148" s="55" t="s">
        <v>4303</v>
      </c>
      <c r="B148" s="55" t="s">
        <v>4303</v>
      </c>
      <c r="C148" s="56">
        <v>0</v>
      </c>
      <c r="D148" s="44">
        <v>0</v>
      </c>
      <c r="E148" s="44">
        <v>0</v>
      </c>
    </row>
    <row r="149" spans="1:5" x14ac:dyDescent="0.25">
      <c r="A149" s="34"/>
      <c r="B149" s="45" t="s">
        <v>4304</v>
      </c>
      <c r="C149" s="57">
        <f>SUM(C148)</f>
        <v>0</v>
      </c>
      <c r="D149" s="47"/>
      <c r="E149" s="47"/>
    </row>
    <row r="150" spans="1:5" x14ac:dyDescent="0.25">
      <c r="A150" s="34"/>
      <c r="B150" s="48"/>
      <c r="C150" s="49"/>
      <c r="D150" s="47"/>
      <c r="E150" s="47"/>
    </row>
    <row r="151" spans="1:5" x14ac:dyDescent="0.25">
      <c r="A151" s="34"/>
      <c r="B151" s="58" t="s">
        <v>4235</v>
      </c>
      <c r="C151" s="59">
        <f>SUM(C144,C46,C149)</f>
        <v>1338</v>
      </c>
      <c r="D151" s="47"/>
      <c r="E151" s="47"/>
    </row>
    <row r="152" spans="1:5" x14ac:dyDescent="0.25">
      <c r="A152" s="34"/>
      <c r="B152" s="48"/>
      <c r="C152" s="49"/>
      <c r="D152" s="47"/>
      <c r="E152" s="47"/>
    </row>
    <row r="153" spans="1:5" x14ac:dyDescent="0.25">
      <c r="A153" s="50"/>
      <c r="B153" s="51"/>
      <c r="C153" s="52"/>
      <c r="D153" s="53"/>
      <c r="E153" s="53"/>
    </row>
    <row r="154" spans="1:5" x14ac:dyDescent="0.25">
      <c r="A154" s="699" t="s">
        <v>4231</v>
      </c>
      <c r="B154" s="700"/>
      <c r="C154" s="52"/>
      <c r="D154" s="53"/>
      <c r="E154" s="53"/>
    </row>
    <row r="155" spans="1:5" x14ac:dyDescent="0.25">
      <c r="A155" s="701" t="s">
        <v>4305</v>
      </c>
      <c r="B155" s="702"/>
      <c r="C155" s="52"/>
      <c r="D155" s="53"/>
      <c r="E155" s="53"/>
    </row>
    <row r="156" spans="1:5" x14ac:dyDescent="0.25">
      <c r="A156" s="55" t="s">
        <v>6737</v>
      </c>
      <c r="B156" s="60" t="s">
        <v>6738</v>
      </c>
      <c r="C156" s="56">
        <v>70</v>
      </c>
      <c r="D156" s="44">
        <v>2430</v>
      </c>
      <c r="E156" s="44">
        <v>2430</v>
      </c>
    </row>
    <row r="157" spans="1:5" x14ac:dyDescent="0.25">
      <c r="A157" s="55" t="s">
        <v>6739</v>
      </c>
      <c r="B157" s="60" t="s">
        <v>6740</v>
      </c>
      <c r="C157" s="56">
        <v>22</v>
      </c>
      <c r="D157" s="44">
        <v>7000</v>
      </c>
      <c r="E157" s="44">
        <v>7000</v>
      </c>
    </row>
    <row r="158" spans="1:5" x14ac:dyDescent="0.25">
      <c r="A158" s="55" t="s">
        <v>6741</v>
      </c>
      <c r="B158" s="60" t="s">
        <v>6742</v>
      </c>
      <c r="C158" s="56">
        <v>6</v>
      </c>
      <c r="D158" s="44">
        <v>13240</v>
      </c>
      <c r="E158" s="44">
        <v>13240</v>
      </c>
    </row>
    <row r="159" spans="1:5" x14ac:dyDescent="0.25">
      <c r="A159" s="34"/>
      <c r="B159" s="45" t="s">
        <v>4306</v>
      </c>
      <c r="C159" s="57">
        <f>SUM(C156:C158)</f>
        <v>98</v>
      </c>
      <c r="D159" s="47"/>
      <c r="E159" s="47"/>
    </row>
    <row r="160" spans="1:5" x14ac:dyDescent="0.25">
      <c r="A160" s="50"/>
      <c r="B160" s="51"/>
      <c r="C160" s="52"/>
      <c r="D160" s="53"/>
      <c r="E160" s="53"/>
    </row>
    <row r="161" spans="1:5" x14ac:dyDescent="0.25">
      <c r="A161" s="697" t="s">
        <v>4237</v>
      </c>
      <c r="B161" s="698"/>
      <c r="C161" s="52"/>
      <c r="D161" s="53"/>
      <c r="E161" s="53"/>
    </row>
    <row r="162" spans="1:5" x14ac:dyDescent="0.25">
      <c r="A162" s="168" t="s">
        <v>4303</v>
      </c>
      <c r="B162" s="55" t="s">
        <v>4407</v>
      </c>
      <c r="C162" s="56">
        <v>8</v>
      </c>
      <c r="D162" s="44">
        <v>10000</v>
      </c>
      <c r="E162" s="44">
        <v>10000</v>
      </c>
    </row>
    <row r="163" spans="1:5" x14ac:dyDescent="0.25">
      <c r="A163" s="168" t="s">
        <v>4303</v>
      </c>
      <c r="B163" s="55" t="s">
        <v>6653</v>
      </c>
      <c r="C163" s="56">
        <v>3</v>
      </c>
      <c r="D163" s="44">
        <v>20000</v>
      </c>
      <c r="E163" s="44">
        <v>20000</v>
      </c>
    </row>
    <row r="164" spans="1:5" x14ac:dyDescent="0.25">
      <c r="A164" s="168" t="s">
        <v>4303</v>
      </c>
      <c r="B164" s="55" t="s">
        <v>4396</v>
      </c>
      <c r="C164" s="56">
        <v>5</v>
      </c>
      <c r="D164" s="44">
        <v>13000</v>
      </c>
      <c r="E164" s="44">
        <v>13000</v>
      </c>
    </row>
    <row r="165" spans="1:5" x14ac:dyDescent="0.25">
      <c r="A165" s="168" t="s">
        <v>4303</v>
      </c>
      <c r="B165" s="55" t="s">
        <v>6743</v>
      </c>
      <c r="C165" s="56">
        <v>7</v>
      </c>
      <c r="D165" s="44">
        <v>13000</v>
      </c>
      <c r="E165" s="44">
        <v>13000</v>
      </c>
    </row>
    <row r="166" spans="1:5" ht="12" customHeight="1" x14ac:dyDescent="0.25">
      <c r="A166" s="34"/>
      <c r="B166" s="45" t="s">
        <v>4307</v>
      </c>
      <c r="C166" s="46">
        <f>SUM(C162:C165)</f>
        <v>23</v>
      </c>
      <c r="D166" s="47"/>
      <c r="E166" s="47"/>
    </row>
  </sheetData>
  <mergeCells count="14">
    <mergeCell ref="A147:B147"/>
    <mergeCell ref="A154:B154"/>
    <mergeCell ref="A155:B155"/>
    <mergeCell ref="A161:B161"/>
    <mergeCell ref="A2:E2"/>
    <mergeCell ref="A3:E3"/>
    <mergeCell ref="A4:E4"/>
    <mergeCell ref="A5:E5"/>
    <mergeCell ref="A6:E6"/>
    <mergeCell ref="A49:B49"/>
    <mergeCell ref="A8:A9"/>
    <mergeCell ref="B8:B9"/>
    <mergeCell ref="C8:C9"/>
    <mergeCell ref="D8:E8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D2972-8489-4ADE-86FB-A96C37ECE4F5}">
  <dimension ref="A2:K143"/>
  <sheetViews>
    <sheetView showGridLines="0" zoomScaleNormal="100" workbookViewId="0">
      <selection activeCell="K144" sqref="K144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ht="12.75" customHeigh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ht="12.75" customHeight="1" x14ac:dyDescent="0.25">
      <c r="A3" s="669" t="s">
        <v>4562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ht="12.75" customHeigh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ht="12.75" customHeigh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ht="12.75" customHeigh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703" t="s">
        <v>4313</v>
      </c>
      <c r="H9" s="703" t="s">
        <v>4313</v>
      </c>
      <c r="I9" s="703" t="s">
        <v>4313</v>
      </c>
      <c r="J9" s="703" t="s">
        <v>4313</v>
      </c>
      <c r="K9" s="704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167" t="s">
        <v>4319</v>
      </c>
      <c r="H10" s="167" t="s">
        <v>4320</v>
      </c>
      <c r="I10" s="165" t="s">
        <v>4321</v>
      </c>
      <c r="J10" s="165" t="s">
        <v>4322</v>
      </c>
      <c r="K10" s="166" t="s">
        <v>4318</v>
      </c>
    </row>
    <row r="11" spans="1:11" s="63" customFormat="1" x14ac:dyDescent="0.25">
      <c r="A11" s="42" t="s">
        <v>4563</v>
      </c>
      <c r="B11" s="42" t="s">
        <v>4326</v>
      </c>
      <c r="C11" s="78">
        <v>107118.90000000001</v>
      </c>
      <c r="D11" s="72">
        <v>0</v>
      </c>
      <c r="E11" s="72">
        <v>0</v>
      </c>
      <c r="F11" s="77">
        <v>107118.90000000001</v>
      </c>
      <c r="G11" s="77">
        <v>35706.300000000003</v>
      </c>
      <c r="H11" s="77">
        <v>17853.150000000001</v>
      </c>
      <c r="I11" s="77">
        <v>142825.20000000001</v>
      </c>
      <c r="J11" s="90">
        <v>0</v>
      </c>
      <c r="K11" s="77">
        <v>196384.65000000002</v>
      </c>
    </row>
    <row r="12" spans="1:11" s="63" customFormat="1" x14ac:dyDescent="0.25">
      <c r="A12" s="42" t="s">
        <v>4564</v>
      </c>
      <c r="B12" s="42" t="s">
        <v>4565</v>
      </c>
      <c r="C12" s="78">
        <v>53434.8</v>
      </c>
      <c r="D12" s="72">
        <v>0</v>
      </c>
      <c r="E12" s="72">
        <v>0</v>
      </c>
      <c r="F12" s="77">
        <v>53434.8</v>
      </c>
      <c r="G12" s="77">
        <v>17811.600000000002</v>
      </c>
      <c r="H12" s="77">
        <v>8905.8000000000011</v>
      </c>
      <c r="I12" s="77">
        <v>71246.400000000009</v>
      </c>
      <c r="J12" s="90">
        <v>0</v>
      </c>
      <c r="K12" s="77">
        <v>97963.800000000017</v>
      </c>
    </row>
    <row r="13" spans="1:11" s="63" customFormat="1" x14ac:dyDescent="0.25">
      <c r="A13" s="42" t="s">
        <v>4566</v>
      </c>
      <c r="B13" s="42" t="s">
        <v>4567</v>
      </c>
      <c r="C13" s="78">
        <v>53434.8</v>
      </c>
      <c r="D13" s="72">
        <v>0</v>
      </c>
      <c r="E13" s="72">
        <v>0</v>
      </c>
      <c r="F13" s="77">
        <v>53434.8</v>
      </c>
      <c r="G13" s="77">
        <v>17811.600000000002</v>
      </c>
      <c r="H13" s="77">
        <v>8905.8000000000011</v>
      </c>
      <c r="I13" s="77">
        <v>71246.400000000009</v>
      </c>
      <c r="J13" s="90">
        <v>0</v>
      </c>
      <c r="K13" s="77">
        <v>97963.800000000017</v>
      </c>
    </row>
    <row r="14" spans="1:11" s="63" customFormat="1" x14ac:dyDescent="0.25">
      <c r="A14" s="42" t="s">
        <v>4568</v>
      </c>
      <c r="B14" s="42" t="s">
        <v>4569</v>
      </c>
      <c r="C14" s="78">
        <v>34606.152000000009</v>
      </c>
      <c r="D14" s="72">
        <v>0</v>
      </c>
      <c r="E14" s="72">
        <v>0</v>
      </c>
      <c r="F14" s="77">
        <v>34606.152000000009</v>
      </c>
      <c r="G14" s="77">
        <v>11535.384000000004</v>
      </c>
      <c r="H14" s="77">
        <v>5767.6920000000018</v>
      </c>
      <c r="I14" s="77">
        <v>46141.536000000015</v>
      </c>
      <c r="J14" s="90">
        <v>0</v>
      </c>
      <c r="K14" s="77">
        <v>63444.612000000023</v>
      </c>
    </row>
    <row r="15" spans="1:11" s="63" customFormat="1" x14ac:dyDescent="0.25">
      <c r="A15" s="42" t="s">
        <v>4570</v>
      </c>
      <c r="B15" s="42" t="s">
        <v>4571</v>
      </c>
      <c r="C15" s="78">
        <v>21068.7</v>
      </c>
      <c r="D15" s="72">
        <v>1100</v>
      </c>
      <c r="E15" s="72">
        <v>0</v>
      </c>
      <c r="F15" s="77">
        <v>22168.7</v>
      </c>
      <c r="G15" s="77">
        <v>7022.9000000000005</v>
      </c>
      <c r="H15" s="77">
        <v>3511.4500000000003</v>
      </c>
      <c r="I15" s="77">
        <v>28091.600000000002</v>
      </c>
      <c r="J15" s="90">
        <v>0</v>
      </c>
      <c r="K15" s="77">
        <v>38625.950000000004</v>
      </c>
    </row>
    <row r="16" spans="1:11" s="63" customFormat="1" x14ac:dyDescent="0.25">
      <c r="A16" s="42" t="s">
        <v>4572</v>
      </c>
      <c r="B16" s="42" t="s">
        <v>4573</v>
      </c>
      <c r="C16" s="78">
        <v>23008.5</v>
      </c>
      <c r="D16" s="72">
        <v>0</v>
      </c>
      <c r="E16" s="72">
        <v>0</v>
      </c>
      <c r="F16" s="77">
        <v>23008.5</v>
      </c>
      <c r="G16" s="77">
        <v>7669.5</v>
      </c>
      <c r="H16" s="77">
        <v>3834.75</v>
      </c>
      <c r="I16" s="77">
        <v>30678</v>
      </c>
      <c r="J16" s="90">
        <v>0</v>
      </c>
      <c r="K16" s="77">
        <v>42182.25</v>
      </c>
    </row>
    <row r="17" spans="1:11" s="63" customFormat="1" x14ac:dyDescent="0.25">
      <c r="A17" s="42" t="s">
        <v>4574</v>
      </c>
      <c r="B17" s="42" t="s">
        <v>4575</v>
      </c>
      <c r="C17" s="78">
        <v>26360.399999999998</v>
      </c>
      <c r="D17" s="72">
        <v>0</v>
      </c>
      <c r="E17" s="72">
        <v>0</v>
      </c>
      <c r="F17" s="77">
        <v>26360.399999999998</v>
      </c>
      <c r="G17" s="77">
        <v>8786.7999999999993</v>
      </c>
      <c r="H17" s="77">
        <v>4393.3999999999996</v>
      </c>
      <c r="I17" s="77">
        <v>35147.199999999997</v>
      </c>
      <c r="J17" s="90">
        <v>0</v>
      </c>
      <c r="K17" s="77">
        <v>48327.399999999994</v>
      </c>
    </row>
    <row r="18" spans="1:11" s="63" customFormat="1" x14ac:dyDescent="0.25">
      <c r="A18" s="42" t="s">
        <v>4576</v>
      </c>
      <c r="B18" s="42" t="s">
        <v>4577</v>
      </c>
      <c r="C18" s="78">
        <v>34606.199999999997</v>
      </c>
      <c r="D18" s="72">
        <v>0</v>
      </c>
      <c r="E18" s="72">
        <v>0</v>
      </c>
      <c r="F18" s="77">
        <v>34606.199999999997</v>
      </c>
      <c r="G18" s="77">
        <v>11535.4</v>
      </c>
      <c r="H18" s="77">
        <v>5767.7</v>
      </c>
      <c r="I18" s="77">
        <v>46141.599999999999</v>
      </c>
      <c r="J18" s="90">
        <v>0</v>
      </c>
      <c r="K18" s="77">
        <v>63444.7</v>
      </c>
    </row>
    <row r="19" spans="1:11" s="63" customFormat="1" x14ac:dyDescent="0.25">
      <c r="A19" s="42" t="s">
        <v>4578</v>
      </c>
      <c r="B19" s="42" t="s">
        <v>4577</v>
      </c>
      <c r="C19" s="78">
        <v>34606.199999999997</v>
      </c>
      <c r="D19" s="72">
        <v>0</v>
      </c>
      <c r="E19" s="72">
        <v>0</v>
      </c>
      <c r="F19" s="77">
        <v>34606.199999999997</v>
      </c>
      <c r="G19" s="77">
        <v>11535.4</v>
      </c>
      <c r="H19" s="77">
        <v>5767.7</v>
      </c>
      <c r="I19" s="77">
        <v>46141.599999999999</v>
      </c>
      <c r="J19" s="90">
        <v>0</v>
      </c>
      <c r="K19" s="77">
        <v>63444.7</v>
      </c>
    </row>
    <row r="20" spans="1:11" s="63" customFormat="1" x14ac:dyDescent="0.25">
      <c r="A20" s="42" t="s">
        <v>4579</v>
      </c>
      <c r="B20" s="42" t="s">
        <v>4580</v>
      </c>
      <c r="C20" s="78">
        <v>53434.8</v>
      </c>
      <c r="D20" s="72">
        <v>0</v>
      </c>
      <c r="E20" s="72">
        <v>0</v>
      </c>
      <c r="F20" s="77">
        <v>53434.8</v>
      </c>
      <c r="G20" s="77">
        <v>17811.600000000002</v>
      </c>
      <c r="H20" s="77">
        <v>8905.8000000000011</v>
      </c>
      <c r="I20" s="77">
        <v>71246.400000000009</v>
      </c>
      <c r="J20" s="90">
        <v>0</v>
      </c>
      <c r="K20" s="77">
        <v>97963.800000000017</v>
      </c>
    </row>
    <row r="21" spans="1:11" s="63" customFormat="1" x14ac:dyDescent="0.25">
      <c r="A21" s="42" t="s">
        <v>4581</v>
      </c>
      <c r="B21" s="42" t="s">
        <v>4582</v>
      </c>
      <c r="C21" s="78">
        <v>34606.199999999997</v>
      </c>
      <c r="D21" s="72">
        <v>0</v>
      </c>
      <c r="E21" s="72">
        <v>0</v>
      </c>
      <c r="F21" s="77">
        <v>34606.199999999997</v>
      </c>
      <c r="G21" s="77">
        <v>11535.4</v>
      </c>
      <c r="H21" s="77">
        <v>5767.7</v>
      </c>
      <c r="I21" s="77">
        <v>46141.599999999999</v>
      </c>
      <c r="J21" s="90">
        <v>0</v>
      </c>
      <c r="K21" s="77">
        <v>63444.7</v>
      </c>
    </row>
    <row r="22" spans="1:11" s="63" customFormat="1" x14ac:dyDescent="0.25">
      <c r="A22" s="42" t="s">
        <v>4583</v>
      </c>
      <c r="B22" s="42" t="s">
        <v>4584</v>
      </c>
      <c r="C22" s="78">
        <v>23373.599999999999</v>
      </c>
      <c r="D22" s="72">
        <v>0</v>
      </c>
      <c r="E22" s="72">
        <v>0</v>
      </c>
      <c r="F22" s="77">
        <v>23373.599999999999</v>
      </c>
      <c r="G22" s="77">
        <v>7791.2</v>
      </c>
      <c r="H22" s="77">
        <v>3895.6</v>
      </c>
      <c r="I22" s="77">
        <v>31164.799999999999</v>
      </c>
      <c r="J22" s="90">
        <v>0</v>
      </c>
      <c r="K22" s="77">
        <v>42851.6</v>
      </c>
    </row>
    <row r="23" spans="1:11" s="63" customFormat="1" x14ac:dyDescent="0.25">
      <c r="A23" s="42" t="s">
        <v>4585</v>
      </c>
      <c r="B23" s="42" t="s">
        <v>4586</v>
      </c>
      <c r="C23" s="78">
        <v>26360.400000000001</v>
      </c>
      <c r="D23" s="72">
        <v>0</v>
      </c>
      <c r="E23" s="72">
        <v>0</v>
      </c>
      <c r="F23" s="77">
        <v>26360.400000000001</v>
      </c>
      <c r="G23" s="77">
        <v>8786.8000000000011</v>
      </c>
      <c r="H23" s="77">
        <v>4393.4000000000005</v>
      </c>
      <c r="I23" s="77">
        <v>35147.200000000004</v>
      </c>
      <c r="J23" s="90">
        <v>0</v>
      </c>
      <c r="K23" s="77">
        <v>48327.400000000009</v>
      </c>
    </row>
    <row r="24" spans="1:11" s="63" customFormat="1" x14ac:dyDescent="0.25">
      <c r="A24" s="73"/>
      <c r="B24" s="73"/>
      <c r="C24" s="74"/>
      <c r="D24" s="74"/>
      <c r="E24" s="74"/>
      <c r="F24" s="74"/>
      <c r="G24" s="74"/>
    </row>
    <row r="25" spans="1:11" s="63" customFormat="1" x14ac:dyDescent="0.25">
      <c r="A25" s="73"/>
      <c r="B25" s="73"/>
      <c r="C25" s="74"/>
      <c r="D25" s="74"/>
      <c r="E25" s="74"/>
      <c r="F25" s="74"/>
      <c r="G25" s="74"/>
    </row>
    <row r="26" spans="1:11" s="63" customFormat="1" x14ac:dyDescent="0.25">
      <c r="A26" s="671" t="s">
        <v>4324</v>
      </c>
      <c r="B26" s="671"/>
      <c r="C26" s="671"/>
      <c r="D26" s="76" t="s">
        <v>517</v>
      </c>
      <c r="E26" s="76" t="s">
        <v>517</v>
      </c>
      <c r="F26" s="76" t="s">
        <v>517</v>
      </c>
      <c r="G26" s="76" t="s">
        <v>517</v>
      </c>
    </row>
    <row r="27" spans="1:11" s="63" customFormat="1" ht="12.75" customHeight="1" x14ac:dyDescent="0.25">
      <c r="A27" s="663" t="s">
        <v>4311</v>
      </c>
      <c r="B27" s="665" t="s">
        <v>4292</v>
      </c>
      <c r="C27" s="666" t="s">
        <v>4312</v>
      </c>
      <c r="D27" s="666" t="s">
        <v>4312</v>
      </c>
      <c r="E27" s="666" t="s">
        <v>4312</v>
      </c>
      <c r="F27" s="666" t="s">
        <v>4312</v>
      </c>
      <c r="G27" s="703" t="s">
        <v>4313</v>
      </c>
      <c r="H27" s="703" t="s">
        <v>4313</v>
      </c>
      <c r="I27" s="703" t="s">
        <v>4313</v>
      </c>
      <c r="J27" s="703" t="s">
        <v>4313</v>
      </c>
      <c r="K27" s="704" t="s">
        <v>4313</v>
      </c>
    </row>
    <row r="28" spans="1:11" s="63" customFormat="1" ht="26.4" x14ac:dyDescent="0.25">
      <c r="A28" s="664" t="s">
        <v>4311</v>
      </c>
      <c r="B28" s="666" t="s">
        <v>4314</v>
      </c>
      <c r="C28" s="70" t="s">
        <v>4315</v>
      </c>
      <c r="D28" s="70" t="s">
        <v>4316</v>
      </c>
      <c r="E28" s="70" t="s">
        <v>4317</v>
      </c>
      <c r="F28" s="70" t="s">
        <v>4318</v>
      </c>
      <c r="G28" s="167" t="s">
        <v>4319</v>
      </c>
      <c r="H28" s="167" t="s">
        <v>4320</v>
      </c>
      <c r="I28" s="165" t="s">
        <v>4321</v>
      </c>
      <c r="J28" s="165" t="s">
        <v>4322</v>
      </c>
      <c r="K28" s="166" t="s">
        <v>4318</v>
      </c>
    </row>
    <row r="29" spans="1:11" s="63" customFormat="1" x14ac:dyDescent="0.25">
      <c r="A29" s="42" t="s">
        <v>4587</v>
      </c>
      <c r="B29" s="42" t="s">
        <v>4588</v>
      </c>
      <c r="C29" s="78">
        <v>15309.6</v>
      </c>
      <c r="D29" s="72">
        <v>1100</v>
      </c>
      <c r="E29" s="72">
        <v>0</v>
      </c>
      <c r="F29" s="77">
        <v>16409.599999999999</v>
      </c>
      <c r="G29" s="77">
        <v>5103.2</v>
      </c>
      <c r="H29" s="77">
        <v>2551.6</v>
      </c>
      <c r="I29" s="77">
        <v>20412.8</v>
      </c>
      <c r="J29" s="90">
        <v>0</v>
      </c>
      <c r="K29" s="77">
        <v>28067.599999999999</v>
      </c>
    </row>
    <row r="30" spans="1:11" s="63" customFormat="1" x14ac:dyDescent="0.25">
      <c r="A30" s="42" t="s">
        <v>4589</v>
      </c>
      <c r="B30" s="42" t="s">
        <v>4590</v>
      </c>
      <c r="C30" s="78">
        <v>20317.5</v>
      </c>
      <c r="D30" s="72">
        <v>1100</v>
      </c>
      <c r="E30" s="72">
        <v>0</v>
      </c>
      <c r="F30" s="77">
        <v>21417.5</v>
      </c>
      <c r="G30" s="77">
        <v>6772.5</v>
      </c>
      <c r="H30" s="77">
        <v>3386.25</v>
      </c>
      <c r="I30" s="77">
        <v>27090</v>
      </c>
      <c r="J30" s="90">
        <v>0</v>
      </c>
      <c r="K30" s="77">
        <v>37248.75</v>
      </c>
    </row>
    <row r="31" spans="1:11" s="63" customFormat="1" x14ac:dyDescent="0.25">
      <c r="A31" s="42" t="s">
        <v>4591</v>
      </c>
      <c r="B31" s="42" t="s">
        <v>4592</v>
      </c>
      <c r="C31" s="78">
        <v>20639.7</v>
      </c>
      <c r="D31" s="72">
        <v>1100</v>
      </c>
      <c r="E31" s="72">
        <v>0</v>
      </c>
      <c r="F31" s="77">
        <v>21739.7</v>
      </c>
      <c r="G31" s="77">
        <v>6879.9</v>
      </c>
      <c r="H31" s="77">
        <v>3439.95</v>
      </c>
      <c r="I31" s="77">
        <v>27519.599999999999</v>
      </c>
      <c r="J31" s="90">
        <v>0</v>
      </c>
      <c r="K31" s="77">
        <v>37839.449999999997</v>
      </c>
    </row>
    <row r="32" spans="1:11" s="63" customFormat="1" x14ac:dyDescent="0.25">
      <c r="A32" s="42" t="s">
        <v>4593</v>
      </c>
      <c r="B32" s="42" t="s">
        <v>4594</v>
      </c>
      <c r="C32" s="78">
        <v>22030.5</v>
      </c>
      <c r="D32" s="72">
        <v>1100</v>
      </c>
      <c r="E32" s="72">
        <v>0</v>
      </c>
      <c r="F32" s="77">
        <v>23130.5</v>
      </c>
      <c r="G32" s="77">
        <v>7343.5</v>
      </c>
      <c r="H32" s="77">
        <v>3671.75</v>
      </c>
      <c r="I32" s="77">
        <v>29374</v>
      </c>
      <c r="J32" s="90">
        <v>0</v>
      </c>
      <c r="K32" s="77">
        <v>40389.25</v>
      </c>
    </row>
    <row r="33" spans="1:11" s="63" customFormat="1" x14ac:dyDescent="0.25">
      <c r="A33" s="42" t="s">
        <v>4595</v>
      </c>
      <c r="B33" s="42" t="s">
        <v>4596</v>
      </c>
      <c r="C33" s="78">
        <v>23008.5</v>
      </c>
      <c r="D33" s="72">
        <v>0</v>
      </c>
      <c r="E33" s="72">
        <v>0</v>
      </c>
      <c r="F33" s="77">
        <v>23008.5</v>
      </c>
      <c r="G33" s="77">
        <v>7669.5</v>
      </c>
      <c r="H33" s="77">
        <v>3834.75</v>
      </c>
      <c r="I33" s="77">
        <v>30678</v>
      </c>
      <c r="J33" s="90">
        <v>0</v>
      </c>
      <c r="K33" s="77">
        <v>42182.25</v>
      </c>
    </row>
    <row r="34" spans="1:11" s="63" customFormat="1" x14ac:dyDescent="0.25">
      <c r="A34" s="42" t="s">
        <v>4597</v>
      </c>
      <c r="B34" s="42" t="s">
        <v>4598</v>
      </c>
      <c r="C34" s="78">
        <v>21068.699999999997</v>
      </c>
      <c r="D34" s="72">
        <v>1100</v>
      </c>
      <c r="E34" s="72">
        <v>0</v>
      </c>
      <c r="F34" s="77">
        <v>22168.699999999997</v>
      </c>
      <c r="G34" s="77">
        <v>7022.8999999999987</v>
      </c>
      <c r="H34" s="77">
        <v>3511.4499999999994</v>
      </c>
      <c r="I34" s="77">
        <v>28091.599999999995</v>
      </c>
      <c r="J34" s="90">
        <v>0</v>
      </c>
      <c r="K34" s="77">
        <v>38625.949999999997</v>
      </c>
    </row>
    <row r="35" spans="1:11" s="63" customFormat="1" x14ac:dyDescent="0.25">
      <c r="A35" s="42" t="s">
        <v>4599</v>
      </c>
      <c r="B35" s="42" t="s">
        <v>4600</v>
      </c>
      <c r="C35" s="78">
        <v>13056.3</v>
      </c>
      <c r="D35" s="72">
        <v>1100</v>
      </c>
      <c r="E35" s="72">
        <v>0</v>
      </c>
      <c r="F35" s="77">
        <v>14156.3</v>
      </c>
      <c r="G35" s="77">
        <v>4352.0999999999995</v>
      </c>
      <c r="H35" s="77">
        <v>2176.0499999999997</v>
      </c>
      <c r="I35" s="77">
        <v>17408.399999999998</v>
      </c>
      <c r="J35" s="90">
        <v>0</v>
      </c>
      <c r="K35" s="77">
        <v>23936.549999999996</v>
      </c>
    </row>
    <row r="36" spans="1:11" s="63" customFormat="1" x14ac:dyDescent="0.25">
      <c r="A36" s="42" t="s">
        <v>4601</v>
      </c>
      <c r="B36" s="42" t="s">
        <v>4602</v>
      </c>
      <c r="C36" s="78">
        <v>19137.3</v>
      </c>
      <c r="D36" s="72">
        <v>1100</v>
      </c>
      <c r="E36" s="72">
        <v>0</v>
      </c>
      <c r="F36" s="77">
        <v>20237.3</v>
      </c>
      <c r="G36" s="77">
        <v>6379.0999999999995</v>
      </c>
      <c r="H36" s="77">
        <v>3189.5499999999997</v>
      </c>
      <c r="I36" s="77">
        <v>25516.399999999998</v>
      </c>
      <c r="J36" s="90">
        <v>0</v>
      </c>
      <c r="K36" s="77">
        <v>35085.049999999996</v>
      </c>
    </row>
    <row r="37" spans="1:11" s="63" customFormat="1" x14ac:dyDescent="0.25">
      <c r="A37" s="42" t="s">
        <v>4603</v>
      </c>
      <c r="B37" s="42" t="s">
        <v>4604</v>
      </c>
      <c r="C37" s="78">
        <v>26360.399999999998</v>
      </c>
      <c r="D37" s="72">
        <v>0</v>
      </c>
      <c r="E37" s="72">
        <v>0</v>
      </c>
      <c r="F37" s="77">
        <v>26360.399999999998</v>
      </c>
      <c r="G37" s="77">
        <v>8786.7999999999993</v>
      </c>
      <c r="H37" s="77">
        <v>4393.3999999999996</v>
      </c>
      <c r="I37" s="77">
        <v>35147.199999999997</v>
      </c>
      <c r="J37" s="90">
        <v>0</v>
      </c>
      <c r="K37" s="77">
        <v>48327.399999999994</v>
      </c>
    </row>
    <row r="38" spans="1:11" s="63" customFormat="1" x14ac:dyDescent="0.25">
      <c r="A38" s="42" t="s">
        <v>4605</v>
      </c>
      <c r="B38" s="42" t="s">
        <v>4606</v>
      </c>
      <c r="C38" s="78">
        <v>15130.8</v>
      </c>
      <c r="D38" s="72">
        <v>1100</v>
      </c>
      <c r="E38" s="72">
        <v>0</v>
      </c>
      <c r="F38" s="77">
        <v>16230.8</v>
      </c>
      <c r="G38" s="77">
        <v>5043.5999999999995</v>
      </c>
      <c r="H38" s="77">
        <v>2521.7999999999997</v>
      </c>
      <c r="I38" s="77">
        <v>20174.399999999998</v>
      </c>
      <c r="J38" s="90">
        <v>0</v>
      </c>
      <c r="K38" s="77">
        <v>27739.799999999996</v>
      </c>
    </row>
    <row r="39" spans="1:11" s="63" customFormat="1" x14ac:dyDescent="0.25">
      <c r="A39" s="42" t="s">
        <v>4607</v>
      </c>
      <c r="B39" s="42" t="s">
        <v>4608</v>
      </c>
      <c r="C39" s="78">
        <v>19781.099999999999</v>
      </c>
      <c r="D39" s="72">
        <v>1100</v>
      </c>
      <c r="E39" s="72">
        <v>0</v>
      </c>
      <c r="F39" s="77">
        <v>20881.099999999999</v>
      </c>
      <c r="G39" s="77">
        <v>6593.7</v>
      </c>
      <c r="H39" s="77">
        <v>3296.85</v>
      </c>
      <c r="I39" s="77">
        <v>26374.799999999999</v>
      </c>
      <c r="J39" s="90">
        <v>0</v>
      </c>
      <c r="K39" s="77">
        <v>36265.35</v>
      </c>
    </row>
    <row r="40" spans="1:11" s="63" customFormat="1" x14ac:dyDescent="0.25">
      <c r="A40" s="42" t="s">
        <v>4609</v>
      </c>
      <c r="B40" s="42" t="s">
        <v>4610</v>
      </c>
      <c r="C40" s="78">
        <v>12197.699999999999</v>
      </c>
      <c r="D40" s="72">
        <v>1100</v>
      </c>
      <c r="E40" s="72">
        <v>0</v>
      </c>
      <c r="F40" s="77">
        <v>13297.699999999999</v>
      </c>
      <c r="G40" s="77">
        <v>4065.8999999999996</v>
      </c>
      <c r="H40" s="77">
        <v>2032.9499999999998</v>
      </c>
      <c r="I40" s="77">
        <v>16263.599999999999</v>
      </c>
      <c r="J40" s="90">
        <v>0</v>
      </c>
      <c r="K40" s="77">
        <v>22362.449999999997</v>
      </c>
    </row>
    <row r="41" spans="1:11" s="63" customFormat="1" x14ac:dyDescent="0.25">
      <c r="A41" s="42" t="s">
        <v>4611</v>
      </c>
      <c r="B41" s="42" t="s">
        <v>4612</v>
      </c>
      <c r="C41" s="78">
        <v>13664.400000000001</v>
      </c>
      <c r="D41" s="72">
        <v>1100</v>
      </c>
      <c r="E41" s="72">
        <v>0</v>
      </c>
      <c r="F41" s="77">
        <v>14764.400000000001</v>
      </c>
      <c r="G41" s="77">
        <v>4554.8000000000011</v>
      </c>
      <c r="H41" s="77">
        <v>2277.4000000000005</v>
      </c>
      <c r="I41" s="77">
        <v>18219.200000000004</v>
      </c>
      <c r="J41" s="90">
        <v>0</v>
      </c>
      <c r="K41" s="77">
        <v>25051.400000000005</v>
      </c>
    </row>
    <row r="42" spans="1:11" s="63" customFormat="1" x14ac:dyDescent="0.25">
      <c r="A42" s="42" t="s">
        <v>4613</v>
      </c>
      <c r="B42" s="42" t="s">
        <v>4614</v>
      </c>
      <c r="C42" s="78">
        <v>8727.9</v>
      </c>
      <c r="D42" s="72">
        <v>1100</v>
      </c>
      <c r="E42" s="72">
        <v>0</v>
      </c>
      <c r="F42" s="77">
        <v>9827.9</v>
      </c>
      <c r="G42" s="77">
        <v>2909.3</v>
      </c>
      <c r="H42" s="77">
        <v>1454.65</v>
      </c>
      <c r="I42" s="77">
        <v>11637.2</v>
      </c>
      <c r="J42" s="90">
        <v>0</v>
      </c>
      <c r="K42" s="77">
        <v>16001.150000000001</v>
      </c>
    </row>
    <row r="43" spans="1:11" s="63" customFormat="1" x14ac:dyDescent="0.25">
      <c r="A43" s="42" t="s">
        <v>4615</v>
      </c>
      <c r="B43" s="42" t="s">
        <v>4616</v>
      </c>
      <c r="C43" s="78">
        <v>9550.8000000000011</v>
      </c>
      <c r="D43" s="72">
        <v>1100</v>
      </c>
      <c r="E43" s="72">
        <v>0</v>
      </c>
      <c r="F43" s="77">
        <v>10650.800000000001</v>
      </c>
      <c r="G43" s="77">
        <v>3183.6000000000004</v>
      </c>
      <c r="H43" s="77">
        <v>1591.8000000000002</v>
      </c>
      <c r="I43" s="77">
        <v>12734.400000000001</v>
      </c>
      <c r="J43" s="90">
        <v>0</v>
      </c>
      <c r="K43" s="77">
        <v>17509.800000000003</v>
      </c>
    </row>
    <row r="44" spans="1:11" s="63" customFormat="1" x14ac:dyDescent="0.25">
      <c r="A44" s="42" t="s">
        <v>4617</v>
      </c>
      <c r="B44" s="42" t="s">
        <v>4618</v>
      </c>
      <c r="C44" s="78">
        <v>8406</v>
      </c>
      <c r="D44" s="72">
        <v>1100</v>
      </c>
      <c r="E44" s="72">
        <v>0</v>
      </c>
      <c r="F44" s="77">
        <v>9506</v>
      </c>
      <c r="G44" s="77">
        <v>2802</v>
      </c>
      <c r="H44" s="77">
        <v>1401</v>
      </c>
      <c r="I44" s="77">
        <v>11208</v>
      </c>
      <c r="J44" s="90">
        <v>0</v>
      </c>
      <c r="K44" s="77">
        <v>15411</v>
      </c>
    </row>
    <row r="45" spans="1:11" s="63" customFormat="1" x14ac:dyDescent="0.25">
      <c r="A45" s="42" t="s">
        <v>4619</v>
      </c>
      <c r="B45" s="42" t="s">
        <v>4620</v>
      </c>
      <c r="C45" s="78">
        <v>10659.6</v>
      </c>
      <c r="D45" s="72">
        <v>1100</v>
      </c>
      <c r="E45" s="72">
        <v>0</v>
      </c>
      <c r="F45" s="77">
        <v>11759.6</v>
      </c>
      <c r="G45" s="77">
        <v>3553.2</v>
      </c>
      <c r="H45" s="77">
        <v>1776.6</v>
      </c>
      <c r="I45" s="77">
        <v>14212.8</v>
      </c>
      <c r="J45" s="90">
        <v>0</v>
      </c>
      <c r="K45" s="77">
        <v>19542.599999999999</v>
      </c>
    </row>
    <row r="46" spans="1:11" s="63" customFormat="1" x14ac:dyDescent="0.25">
      <c r="A46" s="42" t="s">
        <v>4621</v>
      </c>
      <c r="B46" s="42" t="s">
        <v>4622</v>
      </c>
      <c r="C46" s="78">
        <v>12197.699999999999</v>
      </c>
      <c r="D46" s="72">
        <v>1100</v>
      </c>
      <c r="E46" s="72">
        <v>0</v>
      </c>
      <c r="F46" s="77">
        <v>13297.699999999999</v>
      </c>
      <c r="G46" s="77">
        <v>4065.8999999999996</v>
      </c>
      <c r="H46" s="77">
        <v>2032.9499999999998</v>
      </c>
      <c r="I46" s="77">
        <v>16263.599999999999</v>
      </c>
      <c r="J46" s="90">
        <v>0</v>
      </c>
      <c r="K46" s="77">
        <v>22362.449999999997</v>
      </c>
    </row>
    <row r="47" spans="1:11" s="63" customFormat="1" x14ac:dyDescent="0.25">
      <c r="A47" s="42" t="s">
        <v>4623</v>
      </c>
      <c r="B47" s="42" t="s">
        <v>4449</v>
      </c>
      <c r="C47" s="78">
        <v>12197.699999999999</v>
      </c>
      <c r="D47" s="72">
        <v>1100</v>
      </c>
      <c r="E47" s="72">
        <v>0</v>
      </c>
      <c r="F47" s="77">
        <v>13297.699999999999</v>
      </c>
      <c r="G47" s="77">
        <v>4065.8999999999996</v>
      </c>
      <c r="H47" s="77">
        <v>2032.9499999999998</v>
      </c>
      <c r="I47" s="77">
        <v>16263.599999999999</v>
      </c>
      <c r="J47" s="90">
        <v>0</v>
      </c>
      <c r="K47" s="77">
        <v>22362.449999999997</v>
      </c>
    </row>
    <row r="48" spans="1:11" s="63" customFormat="1" x14ac:dyDescent="0.25">
      <c r="A48" s="42" t="s">
        <v>4624</v>
      </c>
      <c r="B48" s="42" t="s">
        <v>4625</v>
      </c>
      <c r="C48" s="78">
        <v>8364.2999999999993</v>
      </c>
      <c r="D48" s="72">
        <v>1100</v>
      </c>
      <c r="E48" s="72">
        <v>0</v>
      </c>
      <c r="F48" s="77">
        <v>9464.2999999999993</v>
      </c>
      <c r="G48" s="77">
        <v>2788.1</v>
      </c>
      <c r="H48" s="77">
        <v>1394.05</v>
      </c>
      <c r="I48" s="77">
        <v>11152.4</v>
      </c>
      <c r="J48" s="90">
        <v>0</v>
      </c>
      <c r="K48" s="77">
        <v>15334.55</v>
      </c>
    </row>
    <row r="49" spans="1:11" s="63" customFormat="1" x14ac:dyDescent="0.25">
      <c r="A49" s="42" t="s">
        <v>4626</v>
      </c>
      <c r="B49" s="42" t="s">
        <v>4627</v>
      </c>
      <c r="C49" s="78">
        <v>8364.2999999999993</v>
      </c>
      <c r="D49" s="72">
        <v>1100</v>
      </c>
      <c r="E49" s="72">
        <v>0</v>
      </c>
      <c r="F49" s="77">
        <v>9464.2999999999993</v>
      </c>
      <c r="G49" s="77">
        <v>2788.1</v>
      </c>
      <c r="H49" s="77">
        <v>1394.05</v>
      </c>
      <c r="I49" s="77">
        <v>11152.4</v>
      </c>
      <c r="J49" s="90">
        <v>0</v>
      </c>
      <c r="K49" s="77">
        <v>15334.55</v>
      </c>
    </row>
    <row r="50" spans="1:11" s="63" customFormat="1" x14ac:dyDescent="0.25">
      <c r="A50" s="42" t="s">
        <v>4628</v>
      </c>
      <c r="B50" s="42" t="s">
        <v>4629</v>
      </c>
      <c r="C50" s="78">
        <v>8364.2999999999993</v>
      </c>
      <c r="D50" s="72">
        <v>1100</v>
      </c>
      <c r="E50" s="72">
        <v>0</v>
      </c>
      <c r="F50" s="77">
        <v>9464.2999999999993</v>
      </c>
      <c r="G50" s="77">
        <v>2788.1</v>
      </c>
      <c r="H50" s="77">
        <v>1394.05</v>
      </c>
      <c r="I50" s="77">
        <v>11152.4</v>
      </c>
      <c r="J50" s="90">
        <v>0</v>
      </c>
      <c r="K50" s="77">
        <v>15334.55</v>
      </c>
    </row>
    <row r="51" spans="1:11" s="63" customFormat="1" x14ac:dyDescent="0.25">
      <c r="A51" s="42" t="s">
        <v>4630</v>
      </c>
      <c r="B51" s="42" t="s">
        <v>4631</v>
      </c>
      <c r="C51" s="78">
        <v>8370.2999999999993</v>
      </c>
      <c r="D51" s="72">
        <v>1100</v>
      </c>
      <c r="E51" s="72">
        <v>0</v>
      </c>
      <c r="F51" s="77">
        <v>9470.2999999999993</v>
      </c>
      <c r="G51" s="77">
        <v>2790.1</v>
      </c>
      <c r="H51" s="77">
        <v>1395.05</v>
      </c>
      <c r="I51" s="77">
        <v>11160.4</v>
      </c>
      <c r="J51" s="90">
        <v>0</v>
      </c>
      <c r="K51" s="77">
        <v>15345.55</v>
      </c>
    </row>
    <row r="52" spans="1:11" s="63" customFormat="1" x14ac:dyDescent="0.25">
      <c r="A52" s="42" t="s">
        <v>4632</v>
      </c>
      <c r="B52" s="42" t="s">
        <v>4633</v>
      </c>
      <c r="C52" s="78">
        <v>9014.4000000000015</v>
      </c>
      <c r="D52" s="72">
        <v>1100</v>
      </c>
      <c r="E52" s="72">
        <v>0</v>
      </c>
      <c r="F52" s="77">
        <v>10114.400000000001</v>
      </c>
      <c r="G52" s="77">
        <v>3004.8000000000006</v>
      </c>
      <c r="H52" s="77">
        <v>1502.4000000000003</v>
      </c>
      <c r="I52" s="77">
        <v>12019.200000000003</v>
      </c>
      <c r="J52" s="90">
        <v>0</v>
      </c>
      <c r="K52" s="77">
        <v>16526.400000000001</v>
      </c>
    </row>
    <row r="53" spans="1:11" s="63" customFormat="1" x14ac:dyDescent="0.25">
      <c r="A53" s="42" t="s">
        <v>4634</v>
      </c>
      <c r="B53" s="42" t="s">
        <v>4635</v>
      </c>
      <c r="C53" s="78">
        <v>9550.8000000000011</v>
      </c>
      <c r="D53" s="72">
        <v>1100</v>
      </c>
      <c r="E53" s="72">
        <v>0</v>
      </c>
      <c r="F53" s="77">
        <v>10650.800000000001</v>
      </c>
      <c r="G53" s="77">
        <v>3183.6000000000004</v>
      </c>
      <c r="H53" s="77">
        <v>1591.8000000000002</v>
      </c>
      <c r="I53" s="77">
        <v>12734.400000000001</v>
      </c>
      <c r="J53" s="90">
        <v>0</v>
      </c>
      <c r="K53" s="77">
        <v>17509.800000000003</v>
      </c>
    </row>
    <row r="54" spans="1:11" s="63" customFormat="1" x14ac:dyDescent="0.25">
      <c r="A54" s="42" t="s">
        <v>4636</v>
      </c>
      <c r="B54" s="42" t="s">
        <v>4637</v>
      </c>
      <c r="C54" s="78">
        <v>10373.700000000001</v>
      </c>
      <c r="D54" s="72">
        <v>1100</v>
      </c>
      <c r="E54" s="72">
        <v>0</v>
      </c>
      <c r="F54" s="77">
        <v>11473.7</v>
      </c>
      <c r="G54" s="77">
        <v>3457.9</v>
      </c>
      <c r="H54" s="77">
        <v>1728.95</v>
      </c>
      <c r="I54" s="77">
        <v>13831.6</v>
      </c>
      <c r="J54" s="90">
        <v>0</v>
      </c>
      <c r="K54" s="77">
        <v>19018.45</v>
      </c>
    </row>
    <row r="55" spans="1:11" s="63" customFormat="1" x14ac:dyDescent="0.25">
      <c r="A55" s="42" t="s">
        <v>4638</v>
      </c>
      <c r="B55" s="42" t="s">
        <v>4639</v>
      </c>
      <c r="C55" s="78">
        <v>11124.9</v>
      </c>
      <c r="D55" s="72">
        <v>1100</v>
      </c>
      <c r="E55" s="72">
        <v>0</v>
      </c>
      <c r="F55" s="77">
        <v>12224.9</v>
      </c>
      <c r="G55" s="77">
        <v>3708.2999999999997</v>
      </c>
      <c r="H55" s="77">
        <v>1854.1499999999999</v>
      </c>
      <c r="I55" s="77">
        <v>14833.199999999999</v>
      </c>
      <c r="J55" s="90">
        <v>0</v>
      </c>
      <c r="K55" s="77">
        <v>20395.649999999998</v>
      </c>
    </row>
    <row r="56" spans="1:11" s="63" customFormat="1" x14ac:dyDescent="0.25">
      <c r="A56" s="42" t="s">
        <v>4640</v>
      </c>
      <c r="B56" s="42" t="s">
        <v>4641</v>
      </c>
      <c r="C56" s="78">
        <v>11375.4</v>
      </c>
      <c r="D56" s="72">
        <v>1100</v>
      </c>
      <c r="E56" s="72">
        <v>0</v>
      </c>
      <c r="F56" s="77">
        <v>12475.4</v>
      </c>
      <c r="G56" s="77">
        <v>3791.8</v>
      </c>
      <c r="H56" s="77">
        <v>1895.9</v>
      </c>
      <c r="I56" s="77">
        <v>15167.2</v>
      </c>
      <c r="J56" s="90">
        <v>0</v>
      </c>
      <c r="K56" s="77">
        <v>20854.900000000001</v>
      </c>
    </row>
    <row r="57" spans="1:11" s="63" customFormat="1" x14ac:dyDescent="0.25">
      <c r="A57" s="42" t="s">
        <v>4642</v>
      </c>
      <c r="B57" s="42" t="s">
        <v>4643</v>
      </c>
      <c r="C57" s="78">
        <v>11875.800000000001</v>
      </c>
      <c r="D57" s="72">
        <v>1100</v>
      </c>
      <c r="E57" s="72">
        <v>0</v>
      </c>
      <c r="F57" s="77">
        <v>12975.800000000001</v>
      </c>
      <c r="G57" s="77">
        <v>3958.6000000000004</v>
      </c>
      <c r="H57" s="77">
        <v>1979.3000000000002</v>
      </c>
      <c r="I57" s="77">
        <v>15834.400000000001</v>
      </c>
      <c r="J57" s="90">
        <v>0</v>
      </c>
      <c r="K57" s="77">
        <v>21772.300000000003</v>
      </c>
    </row>
    <row r="58" spans="1:11" s="63" customFormat="1" x14ac:dyDescent="0.25">
      <c r="A58" s="42" t="s">
        <v>4644</v>
      </c>
      <c r="B58" s="42" t="s">
        <v>4645</v>
      </c>
      <c r="C58" s="78">
        <v>12662.699999999999</v>
      </c>
      <c r="D58" s="72">
        <v>1100</v>
      </c>
      <c r="E58" s="72">
        <v>0</v>
      </c>
      <c r="F58" s="77">
        <v>13762.699999999999</v>
      </c>
      <c r="G58" s="77">
        <v>4220.8999999999996</v>
      </c>
      <c r="H58" s="77">
        <v>2110.4499999999998</v>
      </c>
      <c r="I58" s="77">
        <v>16883.599999999999</v>
      </c>
      <c r="J58" s="90">
        <v>0</v>
      </c>
      <c r="K58" s="77">
        <v>23214.949999999997</v>
      </c>
    </row>
    <row r="59" spans="1:11" s="63" customFormat="1" x14ac:dyDescent="0.25">
      <c r="A59" s="42" t="s">
        <v>4646</v>
      </c>
      <c r="B59" s="42" t="s">
        <v>4647</v>
      </c>
      <c r="C59" s="78">
        <v>15166.8</v>
      </c>
      <c r="D59" s="72">
        <v>1100</v>
      </c>
      <c r="E59" s="72">
        <v>0</v>
      </c>
      <c r="F59" s="77">
        <v>16266.8</v>
      </c>
      <c r="G59" s="77">
        <v>5055.6000000000004</v>
      </c>
      <c r="H59" s="77">
        <v>2527.8000000000002</v>
      </c>
      <c r="I59" s="77">
        <v>20222.400000000001</v>
      </c>
      <c r="J59" s="90">
        <v>0</v>
      </c>
      <c r="K59" s="77">
        <v>27805.800000000003</v>
      </c>
    </row>
    <row r="60" spans="1:11" s="63" customFormat="1" x14ac:dyDescent="0.25">
      <c r="A60" s="42" t="s">
        <v>4648</v>
      </c>
      <c r="B60" s="42" t="s">
        <v>4649</v>
      </c>
      <c r="C60" s="78">
        <v>9014.4000000000015</v>
      </c>
      <c r="D60" s="72">
        <v>1100</v>
      </c>
      <c r="E60" s="72">
        <v>0</v>
      </c>
      <c r="F60" s="77">
        <v>10114.400000000001</v>
      </c>
      <c r="G60" s="77">
        <v>3004.8000000000006</v>
      </c>
      <c r="H60" s="77">
        <v>1502.4000000000003</v>
      </c>
      <c r="I60" s="77">
        <v>12019.200000000003</v>
      </c>
      <c r="J60" s="90">
        <v>0</v>
      </c>
      <c r="K60" s="77">
        <v>16526.400000000001</v>
      </c>
    </row>
    <row r="61" spans="1:11" s="63" customFormat="1" x14ac:dyDescent="0.25">
      <c r="A61" s="42" t="s">
        <v>4650</v>
      </c>
      <c r="B61" s="42" t="s">
        <v>4651</v>
      </c>
      <c r="C61" s="78">
        <v>9550.8000000000011</v>
      </c>
      <c r="D61" s="72">
        <v>1100</v>
      </c>
      <c r="E61" s="72">
        <v>0</v>
      </c>
      <c r="F61" s="77">
        <v>10650.800000000001</v>
      </c>
      <c r="G61" s="77">
        <v>3183.6000000000004</v>
      </c>
      <c r="H61" s="77">
        <v>1591.8000000000002</v>
      </c>
      <c r="I61" s="77">
        <v>12734.400000000001</v>
      </c>
      <c r="J61" s="90">
        <v>0</v>
      </c>
      <c r="K61" s="77">
        <v>17509.800000000003</v>
      </c>
    </row>
    <row r="62" spans="1:11" s="63" customFormat="1" x14ac:dyDescent="0.25">
      <c r="A62" s="42" t="s">
        <v>4652</v>
      </c>
      <c r="B62" s="42" t="s">
        <v>4653</v>
      </c>
      <c r="C62" s="78">
        <v>11875.800000000001</v>
      </c>
      <c r="D62" s="72">
        <v>1100</v>
      </c>
      <c r="E62" s="72">
        <v>0</v>
      </c>
      <c r="F62" s="77">
        <v>12975.800000000001</v>
      </c>
      <c r="G62" s="77">
        <v>3958.6000000000004</v>
      </c>
      <c r="H62" s="77">
        <v>1979.3000000000002</v>
      </c>
      <c r="I62" s="77">
        <v>15834.400000000001</v>
      </c>
      <c r="J62" s="90">
        <v>0</v>
      </c>
      <c r="K62" s="77">
        <v>21772.300000000003</v>
      </c>
    </row>
    <row r="63" spans="1:11" s="63" customFormat="1" x14ac:dyDescent="0.25">
      <c r="A63" s="42" t="s">
        <v>4654</v>
      </c>
      <c r="B63" s="42" t="s">
        <v>4655</v>
      </c>
      <c r="C63" s="78">
        <v>17420.099999999999</v>
      </c>
      <c r="D63" s="72">
        <v>1100</v>
      </c>
      <c r="E63" s="72">
        <v>0</v>
      </c>
      <c r="F63" s="77">
        <v>18520.099999999999</v>
      </c>
      <c r="G63" s="77">
        <v>5806.7</v>
      </c>
      <c r="H63" s="77">
        <v>2903.35</v>
      </c>
      <c r="I63" s="77">
        <v>23226.799999999999</v>
      </c>
      <c r="J63" s="90">
        <v>0</v>
      </c>
      <c r="K63" s="77">
        <v>31936.85</v>
      </c>
    </row>
    <row r="64" spans="1:11" s="63" customFormat="1" x14ac:dyDescent="0.25">
      <c r="A64" s="42" t="s">
        <v>4656</v>
      </c>
      <c r="B64" s="42" t="s">
        <v>4657</v>
      </c>
      <c r="C64" s="78">
        <v>10659.6</v>
      </c>
      <c r="D64" s="72">
        <v>1100</v>
      </c>
      <c r="E64" s="72">
        <v>0</v>
      </c>
      <c r="F64" s="77">
        <v>11759.6</v>
      </c>
      <c r="G64" s="77">
        <v>3553.2</v>
      </c>
      <c r="H64" s="77">
        <v>1776.6</v>
      </c>
      <c r="I64" s="77">
        <v>14212.8</v>
      </c>
      <c r="J64" s="90">
        <v>0</v>
      </c>
      <c r="K64" s="77">
        <v>19542.599999999999</v>
      </c>
    </row>
    <row r="65" spans="1:11" s="63" customFormat="1" x14ac:dyDescent="0.25">
      <c r="A65" s="42" t="s">
        <v>4658</v>
      </c>
      <c r="B65" s="42" t="s">
        <v>4659</v>
      </c>
      <c r="C65" s="78">
        <v>9550.8000000000011</v>
      </c>
      <c r="D65" s="72">
        <v>1100</v>
      </c>
      <c r="E65" s="72">
        <v>0</v>
      </c>
      <c r="F65" s="77">
        <v>10650.800000000001</v>
      </c>
      <c r="G65" s="77">
        <v>3183.6000000000004</v>
      </c>
      <c r="H65" s="77">
        <v>1591.8000000000002</v>
      </c>
      <c r="I65" s="77">
        <v>12734.400000000001</v>
      </c>
      <c r="J65" s="90">
        <v>0</v>
      </c>
      <c r="K65" s="77">
        <v>17509.800000000003</v>
      </c>
    </row>
    <row r="66" spans="1:11" s="63" customFormat="1" x14ac:dyDescent="0.25">
      <c r="A66" s="42" t="s">
        <v>4660</v>
      </c>
      <c r="B66" s="42" t="s">
        <v>4661</v>
      </c>
      <c r="C66" s="78">
        <v>10373.700000000001</v>
      </c>
      <c r="D66" s="72">
        <v>1100</v>
      </c>
      <c r="E66" s="72">
        <v>0</v>
      </c>
      <c r="F66" s="77">
        <v>11473.7</v>
      </c>
      <c r="G66" s="77">
        <v>3457.9</v>
      </c>
      <c r="H66" s="77">
        <v>1728.95</v>
      </c>
      <c r="I66" s="77">
        <v>13831.6</v>
      </c>
      <c r="J66" s="90">
        <v>0</v>
      </c>
      <c r="K66" s="77">
        <v>19018.45</v>
      </c>
    </row>
    <row r="67" spans="1:11" s="63" customFormat="1" x14ac:dyDescent="0.25">
      <c r="A67" s="42" t="s">
        <v>4662</v>
      </c>
      <c r="B67" s="42" t="s">
        <v>4663</v>
      </c>
      <c r="C67" s="78">
        <v>9014.4000000000015</v>
      </c>
      <c r="D67" s="72">
        <v>1100</v>
      </c>
      <c r="E67" s="72">
        <v>0</v>
      </c>
      <c r="F67" s="77">
        <v>10114.400000000001</v>
      </c>
      <c r="G67" s="77">
        <v>3004.8000000000006</v>
      </c>
      <c r="H67" s="77">
        <v>1502.4000000000003</v>
      </c>
      <c r="I67" s="77">
        <v>12019.200000000003</v>
      </c>
      <c r="J67" s="90">
        <v>0</v>
      </c>
      <c r="K67" s="77">
        <v>16526.400000000001</v>
      </c>
    </row>
    <row r="68" spans="1:11" s="63" customFormat="1" x14ac:dyDescent="0.25">
      <c r="A68" s="42" t="s">
        <v>4664</v>
      </c>
      <c r="B68" s="42" t="s">
        <v>4665</v>
      </c>
      <c r="C68" s="78">
        <v>8364.2999999999993</v>
      </c>
      <c r="D68" s="72">
        <v>1100</v>
      </c>
      <c r="E68" s="72">
        <v>0</v>
      </c>
      <c r="F68" s="77">
        <v>9464.2999999999993</v>
      </c>
      <c r="G68" s="77">
        <v>2788.1</v>
      </c>
      <c r="H68" s="77">
        <v>1394.05</v>
      </c>
      <c r="I68" s="77">
        <v>11152.4</v>
      </c>
      <c r="J68" s="90">
        <v>0</v>
      </c>
      <c r="K68" s="77">
        <v>15334.55</v>
      </c>
    </row>
    <row r="69" spans="1:11" s="63" customFormat="1" x14ac:dyDescent="0.25">
      <c r="A69" s="42" t="s">
        <v>4666</v>
      </c>
      <c r="B69" s="42" t="s">
        <v>4667</v>
      </c>
      <c r="C69" s="78">
        <v>9550.8000000000011</v>
      </c>
      <c r="D69" s="72">
        <v>1100</v>
      </c>
      <c r="E69" s="72">
        <v>0</v>
      </c>
      <c r="F69" s="77">
        <v>10650.800000000001</v>
      </c>
      <c r="G69" s="77">
        <v>3183.6000000000004</v>
      </c>
      <c r="H69" s="77">
        <v>1591.8000000000002</v>
      </c>
      <c r="I69" s="77">
        <v>12734.400000000001</v>
      </c>
      <c r="J69" s="90">
        <v>0</v>
      </c>
      <c r="K69" s="77">
        <v>17509.800000000003</v>
      </c>
    </row>
    <row r="70" spans="1:11" s="63" customFormat="1" x14ac:dyDescent="0.25">
      <c r="A70" s="42" t="s">
        <v>4668</v>
      </c>
      <c r="B70" s="42" t="s">
        <v>4669</v>
      </c>
      <c r="C70" s="78">
        <v>12197.699999999999</v>
      </c>
      <c r="D70" s="72">
        <v>1100</v>
      </c>
      <c r="E70" s="72">
        <v>0</v>
      </c>
      <c r="F70" s="77">
        <v>13297.699999999999</v>
      </c>
      <c r="G70" s="77">
        <v>4065.8999999999996</v>
      </c>
      <c r="H70" s="77">
        <v>2032.9499999999998</v>
      </c>
      <c r="I70" s="77">
        <v>16263.599999999999</v>
      </c>
      <c r="J70" s="90">
        <v>0</v>
      </c>
      <c r="K70" s="77">
        <v>22362.449999999997</v>
      </c>
    </row>
    <row r="71" spans="1:11" s="63" customFormat="1" x14ac:dyDescent="0.25">
      <c r="A71" s="42" t="s">
        <v>4670</v>
      </c>
      <c r="B71" s="42" t="s">
        <v>4671</v>
      </c>
      <c r="C71" s="78">
        <v>11875.800000000001</v>
      </c>
      <c r="D71" s="72">
        <v>1100</v>
      </c>
      <c r="E71" s="72">
        <v>0</v>
      </c>
      <c r="F71" s="77">
        <v>12975.800000000001</v>
      </c>
      <c r="G71" s="77">
        <v>3958.6000000000004</v>
      </c>
      <c r="H71" s="77">
        <v>1979.3000000000002</v>
      </c>
      <c r="I71" s="77">
        <v>15834.400000000001</v>
      </c>
      <c r="J71" s="90">
        <v>0</v>
      </c>
      <c r="K71" s="77">
        <v>21772.300000000003</v>
      </c>
    </row>
    <row r="72" spans="1:11" s="63" customFormat="1" x14ac:dyDescent="0.25">
      <c r="A72" s="42" t="s">
        <v>4672</v>
      </c>
      <c r="B72" s="42" t="s">
        <v>4673</v>
      </c>
      <c r="C72" s="78">
        <v>15166.8</v>
      </c>
      <c r="D72" s="72">
        <v>1100</v>
      </c>
      <c r="E72" s="72">
        <v>0</v>
      </c>
      <c r="F72" s="77">
        <v>16266.8</v>
      </c>
      <c r="G72" s="77">
        <v>5055.6000000000004</v>
      </c>
      <c r="H72" s="77">
        <v>2527.8000000000002</v>
      </c>
      <c r="I72" s="77">
        <v>20222.400000000001</v>
      </c>
      <c r="J72" s="90">
        <v>0</v>
      </c>
      <c r="K72" s="77">
        <v>27805.800000000003</v>
      </c>
    </row>
    <row r="73" spans="1:11" s="63" customFormat="1" x14ac:dyDescent="0.25">
      <c r="A73" s="42" t="s">
        <v>4674</v>
      </c>
      <c r="B73" s="42" t="s">
        <v>4675</v>
      </c>
      <c r="C73" s="78">
        <v>10910.1</v>
      </c>
      <c r="D73" s="72">
        <v>1100</v>
      </c>
      <c r="E73" s="72">
        <v>0</v>
      </c>
      <c r="F73" s="77">
        <v>12010.1</v>
      </c>
      <c r="G73" s="77">
        <v>3636.7000000000003</v>
      </c>
      <c r="H73" s="77">
        <v>1818.3500000000001</v>
      </c>
      <c r="I73" s="77">
        <v>14546.800000000001</v>
      </c>
      <c r="J73" s="90">
        <v>0</v>
      </c>
      <c r="K73" s="77">
        <v>20001.850000000002</v>
      </c>
    </row>
    <row r="74" spans="1:11" s="63" customFormat="1" x14ac:dyDescent="0.25">
      <c r="A74" s="42" t="s">
        <v>4676</v>
      </c>
      <c r="B74" s="42" t="s">
        <v>4677</v>
      </c>
      <c r="C74" s="78">
        <v>12305.1</v>
      </c>
      <c r="D74" s="72">
        <v>1100</v>
      </c>
      <c r="E74" s="72">
        <v>0</v>
      </c>
      <c r="F74" s="77">
        <v>13405.1</v>
      </c>
      <c r="G74" s="77">
        <v>4101.7</v>
      </c>
      <c r="H74" s="77">
        <v>2050.85</v>
      </c>
      <c r="I74" s="77">
        <v>16406.8</v>
      </c>
      <c r="J74" s="90">
        <v>0</v>
      </c>
      <c r="K74" s="77">
        <v>22559.35</v>
      </c>
    </row>
    <row r="75" spans="1:11" s="63" customFormat="1" x14ac:dyDescent="0.25">
      <c r="A75" s="42" t="s">
        <v>4678</v>
      </c>
      <c r="B75" s="42" t="s">
        <v>4679</v>
      </c>
      <c r="C75" s="78">
        <v>19137.3</v>
      </c>
      <c r="D75" s="72">
        <v>1100</v>
      </c>
      <c r="E75" s="72">
        <v>0</v>
      </c>
      <c r="F75" s="77">
        <v>20237.3</v>
      </c>
      <c r="G75" s="77">
        <v>6379.0999999999995</v>
      </c>
      <c r="H75" s="77">
        <v>3189.5499999999997</v>
      </c>
      <c r="I75" s="77">
        <v>25516.399999999998</v>
      </c>
      <c r="J75" s="90">
        <v>0</v>
      </c>
      <c r="K75" s="77">
        <v>35085.049999999996</v>
      </c>
    </row>
    <row r="76" spans="1:11" s="63" customFormat="1" x14ac:dyDescent="0.25">
      <c r="A76" s="42" t="s">
        <v>4680</v>
      </c>
      <c r="B76" s="42" t="s">
        <v>4681</v>
      </c>
      <c r="C76" s="78">
        <v>8364.2999999999993</v>
      </c>
      <c r="D76" s="72">
        <v>1100</v>
      </c>
      <c r="E76" s="72">
        <v>0</v>
      </c>
      <c r="F76" s="77">
        <v>9464.2999999999993</v>
      </c>
      <c r="G76" s="77">
        <v>2788.1</v>
      </c>
      <c r="H76" s="77">
        <v>1394.05</v>
      </c>
      <c r="I76" s="77">
        <v>11152.4</v>
      </c>
      <c r="J76" s="90">
        <v>0</v>
      </c>
      <c r="K76" s="77">
        <v>15334.55</v>
      </c>
    </row>
    <row r="77" spans="1:11" s="63" customFormat="1" x14ac:dyDescent="0.25">
      <c r="A77" s="42" t="s">
        <v>4682</v>
      </c>
      <c r="B77" s="42" t="s">
        <v>4683</v>
      </c>
      <c r="C77" s="78">
        <v>9729.6</v>
      </c>
      <c r="D77" s="72">
        <v>1100</v>
      </c>
      <c r="E77" s="72">
        <v>0</v>
      </c>
      <c r="F77" s="77">
        <v>10829.6</v>
      </c>
      <c r="G77" s="77">
        <v>3243.2</v>
      </c>
      <c r="H77" s="77">
        <v>1621.6</v>
      </c>
      <c r="I77" s="77">
        <v>12972.8</v>
      </c>
      <c r="J77" s="90">
        <v>0</v>
      </c>
      <c r="K77" s="77">
        <v>17837.599999999999</v>
      </c>
    </row>
    <row r="78" spans="1:11" s="63" customFormat="1" x14ac:dyDescent="0.25">
      <c r="A78" s="42" t="s">
        <v>4684</v>
      </c>
      <c r="B78" s="42" t="s">
        <v>4685</v>
      </c>
      <c r="C78" s="78">
        <v>11124.9</v>
      </c>
      <c r="D78" s="72">
        <v>1100</v>
      </c>
      <c r="E78" s="72">
        <v>0</v>
      </c>
      <c r="F78" s="77">
        <v>12224.9</v>
      </c>
      <c r="G78" s="77">
        <v>3708.2999999999997</v>
      </c>
      <c r="H78" s="77">
        <v>1854.1499999999999</v>
      </c>
      <c r="I78" s="77">
        <v>14833.199999999999</v>
      </c>
      <c r="J78" s="90">
        <v>0</v>
      </c>
      <c r="K78" s="77">
        <v>20395.649999999998</v>
      </c>
    </row>
    <row r="79" spans="1:11" s="63" customFormat="1" x14ac:dyDescent="0.25">
      <c r="A79" s="42" t="s">
        <v>4686</v>
      </c>
      <c r="B79" s="42" t="s">
        <v>4687</v>
      </c>
      <c r="C79" s="78">
        <v>8585.1</v>
      </c>
      <c r="D79" s="72">
        <v>1100</v>
      </c>
      <c r="E79" s="72">
        <v>0</v>
      </c>
      <c r="F79" s="77">
        <v>9685.1</v>
      </c>
      <c r="G79" s="77">
        <v>2861.7000000000003</v>
      </c>
      <c r="H79" s="77">
        <v>1430.8500000000001</v>
      </c>
      <c r="I79" s="77">
        <v>11446.800000000001</v>
      </c>
      <c r="J79" s="90">
        <v>0</v>
      </c>
      <c r="K79" s="77">
        <v>15739.350000000002</v>
      </c>
    </row>
    <row r="80" spans="1:11" s="63" customFormat="1" x14ac:dyDescent="0.25">
      <c r="A80" s="42" t="s">
        <v>4688</v>
      </c>
      <c r="B80" s="42" t="s">
        <v>4689</v>
      </c>
      <c r="C80" s="78">
        <v>8364.2999999999993</v>
      </c>
      <c r="D80" s="72">
        <v>1100</v>
      </c>
      <c r="E80" s="72">
        <v>0</v>
      </c>
      <c r="F80" s="77">
        <v>9464.2999999999993</v>
      </c>
      <c r="G80" s="77">
        <v>2788.1</v>
      </c>
      <c r="H80" s="77">
        <v>1394.05</v>
      </c>
      <c r="I80" s="77">
        <v>11152.4</v>
      </c>
      <c r="J80" s="90">
        <v>0</v>
      </c>
      <c r="K80" s="77">
        <v>15334.55</v>
      </c>
    </row>
    <row r="81" spans="1:11" s="63" customFormat="1" x14ac:dyDescent="0.25">
      <c r="A81" s="42" t="s">
        <v>4690</v>
      </c>
      <c r="B81" s="42" t="s">
        <v>4691</v>
      </c>
      <c r="C81" s="78">
        <v>8364.2999999999993</v>
      </c>
      <c r="D81" s="72">
        <v>1100</v>
      </c>
      <c r="E81" s="72">
        <v>0</v>
      </c>
      <c r="F81" s="77">
        <v>9464.2999999999993</v>
      </c>
      <c r="G81" s="77">
        <v>2788.1</v>
      </c>
      <c r="H81" s="77">
        <v>1394.05</v>
      </c>
      <c r="I81" s="77">
        <v>11152.4</v>
      </c>
      <c r="J81" s="90">
        <v>0</v>
      </c>
      <c r="K81" s="77">
        <v>15334.55</v>
      </c>
    </row>
    <row r="82" spans="1:11" s="63" customFormat="1" x14ac:dyDescent="0.25">
      <c r="A82" s="42" t="s">
        <v>4692</v>
      </c>
      <c r="B82" s="42" t="s">
        <v>4693</v>
      </c>
      <c r="C82" s="78">
        <v>8364.2999999999993</v>
      </c>
      <c r="D82" s="72">
        <v>1100</v>
      </c>
      <c r="E82" s="72">
        <v>0</v>
      </c>
      <c r="F82" s="77">
        <v>9464.2999999999993</v>
      </c>
      <c r="G82" s="77">
        <v>2788.1</v>
      </c>
      <c r="H82" s="77">
        <v>1394.05</v>
      </c>
      <c r="I82" s="77">
        <v>11152.4</v>
      </c>
      <c r="J82" s="90">
        <v>0</v>
      </c>
      <c r="K82" s="77">
        <v>15334.55</v>
      </c>
    </row>
    <row r="83" spans="1:11" s="63" customFormat="1" x14ac:dyDescent="0.25">
      <c r="A83" s="42" t="s">
        <v>4694</v>
      </c>
      <c r="B83" s="42" t="s">
        <v>4695</v>
      </c>
      <c r="C83" s="78">
        <v>8585.1</v>
      </c>
      <c r="D83" s="72">
        <v>1100</v>
      </c>
      <c r="E83" s="72">
        <v>0</v>
      </c>
      <c r="F83" s="77">
        <v>9685.1</v>
      </c>
      <c r="G83" s="77">
        <v>2861.7000000000003</v>
      </c>
      <c r="H83" s="77">
        <v>1430.8500000000001</v>
      </c>
      <c r="I83" s="77">
        <v>11446.800000000001</v>
      </c>
      <c r="J83" s="90">
        <v>0</v>
      </c>
      <c r="K83" s="77">
        <v>15739.350000000002</v>
      </c>
    </row>
    <row r="84" spans="1:11" s="63" customFormat="1" x14ac:dyDescent="0.25">
      <c r="A84" s="42" t="s">
        <v>4696</v>
      </c>
      <c r="B84" s="42" t="s">
        <v>4697</v>
      </c>
      <c r="C84" s="78">
        <v>8943</v>
      </c>
      <c r="D84" s="72">
        <v>1100</v>
      </c>
      <c r="E84" s="72">
        <v>0</v>
      </c>
      <c r="F84" s="77">
        <v>10043</v>
      </c>
      <c r="G84" s="77">
        <v>2981</v>
      </c>
      <c r="H84" s="77">
        <v>1490.5</v>
      </c>
      <c r="I84" s="77">
        <v>11924</v>
      </c>
      <c r="J84" s="90">
        <v>0</v>
      </c>
      <c r="K84" s="77">
        <v>16395.5</v>
      </c>
    </row>
    <row r="85" spans="1:11" s="63" customFormat="1" x14ac:dyDescent="0.25">
      <c r="A85" s="42" t="s">
        <v>4698</v>
      </c>
      <c r="B85" s="42" t="s">
        <v>4699</v>
      </c>
      <c r="C85" s="78">
        <v>9944.2350000000006</v>
      </c>
      <c r="D85" s="72">
        <v>1100</v>
      </c>
      <c r="E85" s="72">
        <v>0</v>
      </c>
      <c r="F85" s="77">
        <v>11044.235000000001</v>
      </c>
      <c r="G85" s="77">
        <v>3314.7450000000003</v>
      </c>
      <c r="H85" s="77">
        <v>1657.3725000000002</v>
      </c>
      <c r="I85" s="77">
        <v>13258.980000000001</v>
      </c>
      <c r="J85" s="90">
        <v>0</v>
      </c>
      <c r="K85" s="77">
        <v>18231.097500000003</v>
      </c>
    </row>
    <row r="86" spans="1:11" s="63" customFormat="1" x14ac:dyDescent="0.25">
      <c r="A86" s="42" t="s">
        <v>4700</v>
      </c>
      <c r="B86" s="42" t="s">
        <v>4701</v>
      </c>
      <c r="C86" s="78">
        <v>10659.6</v>
      </c>
      <c r="D86" s="72">
        <v>1100</v>
      </c>
      <c r="E86" s="72">
        <v>0</v>
      </c>
      <c r="F86" s="77">
        <v>11759.6</v>
      </c>
      <c r="G86" s="77">
        <v>3553.2</v>
      </c>
      <c r="H86" s="77">
        <v>1776.6</v>
      </c>
      <c r="I86" s="77">
        <v>14212.8</v>
      </c>
      <c r="J86" s="90">
        <v>0</v>
      </c>
      <c r="K86" s="77">
        <v>19542.599999999999</v>
      </c>
    </row>
    <row r="87" spans="1:11" s="63" customFormat="1" x14ac:dyDescent="0.25">
      <c r="A87" s="42" t="s">
        <v>4702</v>
      </c>
      <c r="B87" s="42" t="s">
        <v>4703</v>
      </c>
      <c r="C87" s="78">
        <v>8364.2999999999993</v>
      </c>
      <c r="D87" s="72">
        <v>1100</v>
      </c>
      <c r="E87" s="72">
        <v>0</v>
      </c>
      <c r="F87" s="77">
        <v>9464.2999999999993</v>
      </c>
      <c r="G87" s="77">
        <v>2788.1</v>
      </c>
      <c r="H87" s="77">
        <v>1394.05</v>
      </c>
      <c r="I87" s="77">
        <v>11152.4</v>
      </c>
      <c r="J87" s="90">
        <v>0</v>
      </c>
      <c r="K87" s="77">
        <v>15334.55</v>
      </c>
    </row>
    <row r="88" spans="1:11" s="63" customFormat="1" x14ac:dyDescent="0.25">
      <c r="A88" s="42" t="s">
        <v>4704</v>
      </c>
      <c r="B88" s="42" t="s">
        <v>4705</v>
      </c>
      <c r="C88" s="44">
        <v>9014.4000000000015</v>
      </c>
      <c r="D88" s="72">
        <v>1100</v>
      </c>
      <c r="E88" s="72">
        <v>0</v>
      </c>
      <c r="F88" s="77">
        <v>10114.400000000001</v>
      </c>
      <c r="G88" s="77">
        <v>3004.8000000000006</v>
      </c>
      <c r="H88" s="77">
        <v>1502.4000000000003</v>
      </c>
      <c r="I88" s="77">
        <v>12019.200000000003</v>
      </c>
      <c r="J88" s="90">
        <v>0</v>
      </c>
      <c r="K88" s="77">
        <v>16526.400000000001</v>
      </c>
    </row>
    <row r="89" spans="1:11" s="63" customFormat="1" x14ac:dyDescent="0.25">
      <c r="A89" s="42" t="s">
        <v>4706</v>
      </c>
      <c r="B89" s="42" t="s">
        <v>4707</v>
      </c>
      <c r="C89" s="78">
        <v>9550.8000000000011</v>
      </c>
      <c r="D89" s="72">
        <v>1100</v>
      </c>
      <c r="E89" s="72">
        <v>0</v>
      </c>
      <c r="F89" s="77">
        <v>10650.800000000001</v>
      </c>
      <c r="G89" s="77">
        <v>3183.6000000000004</v>
      </c>
      <c r="H89" s="77">
        <v>1591.8000000000002</v>
      </c>
      <c r="I89" s="77">
        <v>12734.400000000001</v>
      </c>
      <c r="J89" s="90">
        <v>0</v>
      </c>
      <c r="K89" s="77">
        <v>17509.800000000003</v>
      </c>
    </row>
    <row r="90" spans="1:11" s="63" customFormat="1" x14ac:dyDescent="0.25">
      <c r="A90" s="42" t="s">
        <v>4708</v>
      </c>
      <c r="B90" s="42" t="s">
        <v>4709</v>
      </c>
      <c r="C90" s="78">
        <v>8943</v>
      </c>
      <c r="D90" s="72">
        <v>1100</v>
      </c>
      <c r="E90" s="72">
        <v>0</v>
      </c>
      <c r="F90" s="77">
        <v>10043</v>
      </c>
      <c r="G90" s="77">
        <v>2981</v>
      </c>
      <c r="H90" s="77">
        <v>1490.5</v>
      </c>
      <c r="I90" s="77">
        <v>11924</v>
      </c>
      <c r="J90" s="90">
        <v>0</v>
      </c>
      <c r="K90" s="77">
        <v>16395.5</v>
      </c>
    </row>
    <row r="91" spans="1:11" s="63" customFormat="1" x14ac:dyDescent="0.25">
      <c r="A91" s="42" t="s">
        <v>4710</v>
      </c>
      <c r="B91" s="42" t="s">
        <v>4711</v>
      </c>
      <c r="C91" s="78">
        <v>10659.6</v>
      </c>
      <c r="D91" s="72">
        <v>1100</v>
      </c>
      <c r="E91" s="72">
        <v>0</v>
      </c>
      <c r="F91" s="77">
        <v>11759.6</v>
      </c>
      <c r="G91" s="77">
        <v>3553.2</v>
      </c>
      <c r="H91" s="77">
        <v>1776.6</v>
      </c>
      <c r="I91" s="77">
        <v>14212.8</v>
      </c>
      <c r="J91" s="90">
        <v>0</v>
      </c>
      <c r="K91" s="77">
        <v>19542.599999999999</v>
      </c>
    </row>
    <row r="92" spans="1:11" s="63" customFormat="1" x14ac:dyDescent="0.25">
      <c r="A92" s="42" t="s">
        <v>4712</v>
      </c>
      <c r="B92" s="42" t="s">
        <v>4713</v>
      </c>
      <c r="C92" s="78">
        <v>8364.2999999999993</v>
      </c>
      <c r="D92" s="72">
        <v>1100</v>
      </c>
      <c r="E92" s="72">
        <v>0</v>
      </c>
      <c r="F92" s="77">
        <v>9464.2999999999993</v>
      </c>
      <c r="G92" s="77">
        <v>2788.1</v>
      </c>
      <c r="H92" s="77">
        <v>1394.05</v>
      </c>
      <c r="I92" s="77">
        <v>11152.4</v>
      </c>
      <c r="J92" s="90">
        <v>0</v>
      </c>
      <c r="K92" s="77">
        <v>15334.55</v>
      </c>
    </row>
    <row r="93" spans="1:11" s="63" customFormat="1" x14ac:dyDescent="0.25">
      <c r="A93" s="42" t="s">
        <v>4714</v>
      </c>
      <c r="B93" s="42" t="s">
        <v>4715</v>
      </c>
      <c r="C93" s="78">
        <v>19745.46</v>
      </c>
      <c r="D93" s="72">
        <v>1100</v>
      </c>
      <c r="E93" s="72">
        <v>0</v>
      </c>
      <c r="F93" s="77">
        <v>20845.46</v>
      </c>
      <c r="G93" s="77">
        <v>6581.82</v>
      </c>
      <c r="H93" s="77">
        <v>3290.91</v>
      </c>
      <c r="I93" s="77">
        <v>26327.279999999999</v>
      </c>
      <c r="J93" s="90">
        <v>0</v>
      </c>
      <c r="K93" s="77">
        <v>36200.009999999995</v>
      </c>
    </row>
    <row r="94" spans="1:11" s="63" customFormat="1" x14ac:dyDescent="0.25">
      <c r="A94" s="42" t="s">
        <v>4716</v>
      </c>
      <c r="B94" s="42" t="s">
        <v>4717</v>
      </c>
      <c r="C94" s="78">
        <v>8364.2999999999993</v>
      </c>
      <c r="D94" s="72">
        <v>1100</v>
      </c>
      <c r="E94" s="72">
        <v>0</v>
      </c>
      <c r="F94" s="77">
        <v>9464.2999999999993</v>
      </c>
      <c r="G94" s="77">
        <v>2788.1</v>
      </c>
      <c r="H94" s="77">
        <v>1394.05</v>
      </c>
      <c r="I94" s="77">
        <v>11152.4</v>
      </c>
      <c r="J94" s="90">
        <v>0</v>
      </c>
      <c r="K94" s="77">
        <v>15334.55</v>
      </c>
    </row>
    <row r="95" spans="1:11" s="63" customFormat="1" x14ac:dyDescent="0.25">
      <c r="A95" s="42" t="s">
        <v>4718</v>
      </c>
      <c r="B95" s="42" t="s">
        <v>4719</v>
      </c>
      <c r="C95" s="78">
        <v>9014.4000000000015</v>
      </c>
      <c r="D95" s="72">
        <v>1100</v>
      </c>
      <c r="E95" s="72">
        <v>0</v>
      </c>
      <c r="F95" s="77">
        <v>10114.400000000001</v>
      </c>
      <c r="G95" s="77">
        <v>3004.8000000000006</v>
      </c>
      <c r="H95" s="77">
        <v>1502.4000000000003</v>
      </c>
      <c r="I95" s="77">
        <v>12019.200000000003</v>
      </c>
      <c r="J95" s="90">
        <v>0</v>
      </c>
      <c r="K95" s="77">
        <v>16526.400000000001</v>
      </c>
    </row>
    <row r="96" spans="1:11" s="63" customFormat="1" x14ac:dyDescent="0.25">
      <c r="A96" s="42" t="s">
        <v>4720</v>
      </c>
      <c r="B96" s="42" t="s">
        <v>4721</v>
      </c>
      <c r="C96" s="78">
        <v>9550.8000000000011</v>
      </c>
      <c r="D96" s="72">
        <v>1100</v>
      </c>
      <c r="E96" s="72">
        <v>0</v>
      </c>
      <c r="F96" s="77">
        <v>10650.800000000001</v>
      </c>
      <c r="G96" s="77">
        <v>3183.6000000000004</v>
      </c>
      <c r="H96" s="77">
        <v>1591.8000000000002</v>
      </c>
      <c r="I96" s="77">
        <v>12734.400000000001</v>
      </c>
      <c r="J96" s="90">
        <v>0</v>
      </c>
      <c r="K96" s="77">
        <v>17509.800000000003</v>
      </c>
    </row>
    <row r="97" spans="1:11" s="63" customFormat="1" x14ac:dyDescent="0.25">
      <c r="A97" s="42" t="s">
        <v>4722</v>
      </c>
      <c r="B97" s="42" t="s">
        <v>4723</v>
      </c>
      <c r="C97" s="78">
        <v>10659.6</v>
      </c>
      <c r="D97" s="72">
        <v>1100</v>
      </c>
      <c r="E97" s="72">
        <v>0</v>
      </c>
      <c r="F97" s="77">
        <v>11759.6</v>
      </c>
      <c r="G97" s="77">
        <v>3553.2</v>
      </c>
      <c r="H97" s="77">
        <v>1776.6</v>
      </c>
      <c r="I97" s="77">
        <v>14212.8</v>
      </c>
      <c r="J97" s="90">
        <v>0</v>
      </c>
      <c r="K97" s="77">
        <v>19542.599999999999</v>
      </c>
    </row>
    <row r="98" spans="1:11" s="63" customFormat="1" x14ac:dyDescent="0.25">
      <c r="A98" s="42" t="s">
        <v>4724</v>
      </c>
      <c r="B98" s="42" t="s">
        <v>4725</v>
      </c>
      <c r="C98" s="78">
        <v>12197.699999999999</v>
      </c>
      <c r="D98" s="72">
        <v>1100</v>
      </c>
      <c r="E98" s="72">
        <v>0</v>
      </c>
      <c r="F98" s="77">
        <v>13297.699999999999</v>
      </c>
      <c r="G98" s="77">
        <v>4065.8999999999996</v>
      </c>
      <c r="H98" s="77">
        <v>2032.9499999999998</v>
      </c>
      <c r="I98" s="77">
        <v>16263.599999999999</v>
      </c>
      <c r="J98" s="90">
        <v>0</v>
      </c>
      <c r="K98" s="77">
        <v>22362.449999999997</v>
      </c>
    </row>
    <row r="99" spans="1:11" s="63" customFormat="1" x14ac:dyDescent="0.25">
      <c r="A99" s="42" t="s">
        <v>4726</v>
      </c>
      <c r="B99" s="42" t="s">
        <v>4727</v>
      </c>
      <c r="C99" s="78">
        <v>8364.2999999999993</v>
      </c>
      <c r="D99" s="72">
        <v>1100</v>
      </c>
      <c r="E99" s="72">
        <v>0</v>
      </c>
      <c r="F99" s="77">
        <v>9464.2999999999993</v>
      </c>
      <c r="G99" s="77">
        <v>2788.1</v>
      </c>
      <c r="H99" s="77">
        <v>1394.05</v>
      </c>
      <c r="I99" s="77">
        <v>11152.4</v>
      </c>
      <c r="J99" s="90">
        <v>0</v>
      </c>
      <c r="K99" s="77">
        <v>15334.55</v>
      </c>
    </row>
    <row r="100" spans="1:11" s="63" customFormat="1" x14ac:dyDescent="0.25">
      <c r="A100" s="42" t="s">
        <v>4728</v>
      </c>
      <c r="B100" s="42" t="s">
        <v>4729</v>
      </c>
      <c r="C100" s="78">
        <v>12197.699999999999</v>
      </c>
      <c r="D100" s="72">
        <v>1100</v>
      </c>
      <c r="E100" s="72">
        <v>0</v>
      </c>
      <c r="F100" s="77">
        <v>13297.699999999999</v>
      </c>
      <c r="G100" s="77">
        <v>4065.8999999999996</v>
      </c>
      <c r="H100" s="77">
        <v>2032.9499999999998</v>
      </c>
      <c r="I100" s="77">
        <v>16263.599999999999</v>
      </c>
      <c r="J100" s="90">
        <v>0</v>
      </c>
      <c r="K100" s="77">
        <v>22362.449999999997</v>
      </c>
    </row>
    <row r="101" spans="1:11" s="63" customFormat="1" x14ac:dyDescent="0.25">
      <c r="A101" s="42" t="s">
        <v>4730</v>
      </c>
      <c r="B101" s="42" t="s">
        <v>4731</v>
      </c>
      <c r="C101" s="78">
        <v>19137.3</v>
      </c>
      <c r="D101" s="72">
        <v>1100</v>
      </c>
      <c r="E101" s="72">
        <v>0</v>
      </c>
      <c r="F101" s="77">
        <v>20237.3</v>
      </c>
      <c r="G101" s="77">
        <v>6379.0999999999995</v>
      </c>
      <c r="H101" s="77">
        <v>3189.5499999999997</v>
      </c>
      <c r="I101" s="77">
        <v>25516.399999999998</v>
      </c>
      <c r="J101" s="90">
        <v>0</v>
      </c>
      <c r="K101" s="77">
        <v>35085.049999999996</v>
      </c>
    </row>
    <row r="102" spans="1:11" s="63" customFormat="1" x14ac:dyDescent="0.25">
      <c r="A102" s="42" t="s">
        <v>4732</v>
      </c>
      <c r="B102" s="42" t="s">
        <v>4733</v>
      </c>
      <c r="C102" s="78">
        <v>8364.2999999999993</v>
      </c>
      <c r="D102" s="72">
        <v>1100</v>
      </c>
      <c r="E102" s="72">
        <v>0</v>
      </c>
      <c r="F102" s="77">
        <v>9464.2999999999993</v>
      </c>
      <c r="G102" s="77">
        <v>2788.1</v>
      </c>
      <c r="H102" s="77">
        <v>1394.05</v>
      </c>
      <c r="I102" s="77">
        <v>11152.4</v>
      </c>
      <c r="J102" s="90">
        <v>0</v>
      </c>
      <c r="K102" s="77">
        <v>15334.55</v>
      </c>
    </row>
    <row r="103" spans="1:11" s="63" customFormat="1" x14ac:dyDescent="0.25">
      <c r="A103" s="42" t="s">
        <v>4734</v>
      </c>
      <c r="B103" s="42" t="s">
        <v>4735</v>
      </c>
      <c r="C103" s="78">
        <v>8585.1</v>
      </c>
      <c r="D103" s="72">
        <v>1100</v>
      </c>
      <c r="E103" s="72">
        <v>0</v>
      </c>
      <c r="F103" s="77">
        <v>9685.1</v>
      </c>
      <c r="G103" s="77">
        <v>2861.7000000000003</v>
      </c>
      <c r="H103" s="77">
        <v>1430.8500000000001</v>
      </c>
      <c r="I103" s="77">
        <v>11446.800000000001</v>
      </c>
      <c r="J103" s="90">
        <v>0</v>
      </c>
      <c r="K103" s="77">
        <v>15739.350000000002</v>
      </c>
    </row>
    <row r="104" spans="1:11" s="63" customFormat="1" x14ac:dyDescent="0.25">
      <c r="A104" s="42" t="s">
        <v>4736</v>
      </c>
      <c r="B104" s="42" t="s">
        <v>4737</v>
      </c>
      <c r="C104" s="44">
        <v>14988</v>
      </c>
      <c r="D104" s="72">
        <v>1100</v>
      </c>
      <c r="E104" s="72">
        <v>0</v>
      </c>
      <c r="F104" s="77">
        <v>16088</v>
      </c>
      <c r="G104" s="77">
        <v>4996</v>
      </c>
      <c r="H104" s="77">
        <v>2498</v>
      </c>
      <c r="I104" s="77">
        <v>19984</v>
      </c>
      <c r="J104" s="90">
        <v>0</v>
      </c>
      <c r="K104" s="77">
        <v>27478</v>
      </c>
    </row>
    <row r="105" spans="1:11" s="63" customFormat="1" x14ac:dyDescent="0.25">
      <c r="A105" s="42" t="s">
        <v>4738</v>
      </c>
      <c r="B105" s="42" t="s">
        <v>4739</v>
      </c>
      <c r="C105" s="78">
        <v>14988</v>
      </c>
      <c r="D105" s="72">
        <v>1100</v>
      </c>
      <c r="E105" s="72">
        <v>0</v>
      </c>
      <c r="F105" s="77">
        <v>16088</v>
      </c>
      <c r="G105" s="77">
        <v>4996</v>
      </c>
      <c r="H105" s="77">
        <v>2498</v>
      </c>
      <c r="I105" s="77">
        <v>19984</v>
      </c>
      <c r="J105" s="90">
        <v>0</v>
      </c>
      <c r="K105" s="77">
        <v>27478</v>
      </c>
    </row>
    <row r="106" spans="1:11" s="63" customFormat="1" x14ac:dyDescent="0.25">
      <c r="A106" s="42" t="s">
        <v>4740</v>
      </c>
      <c r="B106" s="42" t="s">
        <v>4741</v>
      </c>
      <c r="C106" s="78">
        <v>8364.2999999999993</v>
      </c>
      <c r="D106" s="72">
        <v>1100</v>
      </c>
      <c r="E106" s="72">
        <v>0</v>
      </c>
      <c r="F106" s="77">
        <v>9464.2999999999993</v>
      </c>
      <c r="G106" s="77">
        <v>2788.1</v>
      </c>
      <c r="H106" s="77">
        <v>1394.05</v>
      </c>
      <c r="I106" s="77">
        <v>11152.4</v>
      </c>
      <c r="J106" s="90">
        <v>0</v>
      </c>
      <c r="K106" s="77">
        <v>15334.55</v>
      </c>
    </row>
    <row r="107" spans="1:11" s="63" customFormat="1" x14ac:dyDescent="0.25">
      <c r="A107" s="42" t="s">
        <v>4742</v>
      </c>
      <c r="B107" s="42" t="s">
        <v>4743</v>
      </c>
      <c r="C107" s="44">
        <v>15166.8</v>
      </c>
      <c r="D107" s="72">
        <v>1100</v>
      </c>
      <c r="E107" s="72">
        <v>0</v>
      </c>
      <c r="F107" s="77">
        <v>16266.8</v>
      </c>
      <c r="G107" s="77">
        <v>5055.6000000000004</v>
      </c>
      <c r="H107" s="77">
        <v>2527.8000000000002</v>
      </c>
      <c r="I107" s="77">
        <v>20222.400000000001</v>
      </c>
      <c r="J107" s="90">
        <v>0</v>
      </c>
      <c r="K107" s="77">
        <v>27805.800000000003</v>
      </c>
    </row>
    <row r="108" spans="1:11" s="63" customFormat="1" x14ac:dyDescent="0.25">
      <c r="A108" s="42" t="s">
        <v>4744</v>
      </c>
      <c r="B108" s="42" t="s">
        <v>4745</v>
      </c>
      <c r="C108" s="44">
        <v>17420.099999999999</v>
      </c>
      <c r="D108" s="72">
        <v>1100</v>
      </c>
      <c r="E108" s="72">
        <v>0</v>
      </c>
      <c r="F108" s="77">
        <v>18520.099999999999</v>
      </c>
      <c r="G108" s="77">
        <v>5806.7</v>
      </c>
      <c r="H108" s="77">
        <v>2903.35</v>
      </c>
      <c r="I108" s="77">
        <v>23226.799999999999</v>
      </c>
      <c r="J108" s="90">
        <v>0</v>
      </c>
      <c r="K108" s="77">
        <v>31936.85</v>
      </c>
    </row>
    <row r="109" spans="1:11" s="63" customFormat="1" x14ac:dyDescent="0.25">
      <c r="A109" s="42" t="s">
        <v>4746</v>
      </c>
      <c r="B109" s="42" t="s">
        <v>4747</v>
      </c>
      <c r="C109" s="78">
        <v>13449.6</v>
      </c>
      <c r="D109" s="72">
        <v>1100</v>
      </c>
      <c r="E109" s="72">
        <v>0</v>
      </c>
      <c r="F109" s="77">
        <v>14549.6</v>
      </c>
      <c r="G109" s="77">
        <v>4483.2</v>
      </c>
      <c r="H109" s="77">
        <v>2241.6</v>
      </c>
      <c r="I109" s="77">
        <v>17932.8</v>
      </c>
      <c r="J109" s="90">
        <v>0</v>
      </c>
      <c r="K109" s="77">
        <v>24657.599999999999</v>
      </c>
    </row>
    <row r="110" spans="1:11" s="63" customFormat="1" x14ac:dyDescent="0.25">
      <c r="A110" s="42" t="s">
        <v>4748</v>
      </c>
      <c r="B110" s="42" t="s">
        <v>4749</v>
      </c>
      <c r="C110" s="78">
        <v>12126.24</v>
      </c>
      <c r="D110" s="72">
        <v>1100</v>
      </c>
      <c r="E110" s="72">
        <v>0</v>
      </c>
      <c r="F110" s="77">
        <v>13226.24</v>
      </c>
      <c r="G110" s="77">
        <v>4042.08</v>
      </c>
      <c r="H110" s="77">
        <v>2021.04</v>
      </c>
      <c r="I110" s="77">
        <v>16168.32</v>
      </c>
      <c r="J110" s="90">
        <v>0</v>
      </c>
      <c r="K110" s="77">
        <v>22231.439999999999</v>
      </c>
    </row>
    <row r="111" spans="1:11" s="63" customFormat="1" x14ac:dyDescent="0.25">
      <c r="A111" s="42" t="s">
        <v>4750</v>
      </c>
      <c r="B111" s="42" t="s">
        <v>4751</v>
      </c>
      <c r="C111" s="78">
        <v>15166.935000000001</v>
      </c>
      <c r="D111" s="72">
        <v>1100</v>
      </c>
      <c r="E111" s="72">
        <v>0</v>
      </c>
      <c r="F111" s="77">
        <v>16266.935000000001</v>
      </c>
      <c r="G111" s="77">
        <v>5055.6450000000004</v>
      </c>
      <c r="H111" s="77">
        <v>2527.8225000000002</v>
      </c>
      <c r="I111" s="77">
        <v>20222.580000000002</v>
      </c>
      <c r="J111" s="90">
        <v>0</v>
      </c>
      <c r="K111" s="77">
        <v>27806.047500000001</v>
      </c>
    </row>
    <row r="112" spans="1:11" s="63" customFormat="1" x14ac:dyDescent="0.25">
      <c r="A112" s="42" t="s">
        <v>4752</v>
      </c>
      <c r="B112" s="42" t="s">
        <v>4753</v>
      </c>
      <c r="C112" s="78">
        <v>17420.099999999999</v>
      </c>
      <c r="D112" s="72">
        <v>1100</v>
      </c>
      <c r="E112" s="72">
        <v>0</v>
      </c>
      <c r="F112" s="77">
        <v>18520.099999999999</v>
      </c>
      <c r="G112" s="77">
        <v>5806.7</v>
      </c>
      <c r="H112" s="77">
        <v>2903.35</v>
      </c>
      <c r="I112" s="77">
        <v>23226.799999999999</v>
      </c>
      <c r="J112" s="90">
        <v>0</v>
      </c>
      <c r="K112" s="77">
        <v>31936.85</v>
      </c>
    </row>
    <row r="113" spans="1:11" s="63" customFormat="1" x14ac:dyDescent="0.25">
      <c r="A113" s="42" t="s">
        <v>4754</v>
      </c>
      <c r="B113" s="42" t="s">
        <v>4755</v>
      </c>
      <c r="C113" s="78">
        <v>19137.3</v>
      </c>
      <c r="D113" s="72">
        <v>1100</v>
      </c>
      <c r="E113" s="72">
        <v>0</v>
      </c>
      <c r="F113" s="77">
        <v>20237.3</v>
      </c>
      <c r="G113" s="77">
        <v>6379.0999999999995</v>
      </c>
      <c r="H113" s="77">
        <v>3189.5499999999997</v>
      </c>
      <c r="I113" s="77">
        <v>25516.399999999998</v>
      </c>
      <c r="J113" s="90">
        <v>0</v>
      </c>
      <c r="K113" s="77">
        <v>35085.049999999996</v>
      </c>
    </row>
    <row r="114" spans="1:11" s="63" customFormat="1" x14ac:dyDescent="0.25">
      <c r="A114" s="42" t="s">
        <v>4756</v>
      </c>
      <c r="B114" s="42" t="s">
        <v>4555</v>
      </c>
      <c r="C114" s="78">
        <v>18529.2</v>
      </c>
      <c r="D114" s="72">
        <v>1100</v>
      </c>
      <c r="E114" s="72">
        <v>0</v>
      </c>
      <c r="F114" s="77">
        <v>19629.2</v>
      </c>
      <c r="G114" s="77">
        <v>6176.4</v>
      </c>
      <c r="H114" s="77">
        <v>3088.2</v>
      </c>
      <c r="I114" s="77">
        <v>24705.599999999999</v>
      </c>
      <c r="J114" s="90">
        <v>0</v>
      </c>
      <c r="K114" s="77">
        <v>33970.199999999997</v>
      </c>
    </row>
    <row r="115" spans="1:11" s="63" customFormat="1" x14ac:dyDescent="0.25">
      <c r="A115" s="42" t="s">
        <v>4757</v>
      </c>
      <c r="B115" s="42" t="s">
        <v>4758</v>
      </c>
      <c r="C115" s="78">
        <v>8364.2999999999993</v>
      </c>
      <c r="D115" s="72">
        <v>1100</v>
      </c>
      <c r="E115" s="72">
        <v>0</v>
      </c>
      <c r="F115" s="77">
        <v>9464.2999999999993</v>
      </c>
      <c r="G115" s="77">
        <v>2788.1</v>
      </c>
      <c r="H115" s="77">
        <v>1394.05</v>
      </c>
      <c r="I115" s="77">
        <v>11152.4</v>
      </c>
      <c r="J115" s="90">
        <v>0</v>
      </c>
      <c r="K115" s="77">
        <v>15334.55</v>
      </c>
    </row>
    <row r="116" spans="1:11" s="63" customFormat="1" x14ac:dyDescent="0.25">
      <c r="A116" s="42" t="s">
        <v>4759</v>
      </c>
      <c r="B116" s="42" t="s">
        <v>4760</v>
      </c>
      <c r="C116" s="78">
        <v>9014.4000000000015</v>
      </c>
      <c r="D116" s="72">
        <v>1100</v>
      </c>
      <c r="E116" s="72">
        <v>0</v>
      </c>
      <c r="F116" s="77">
        <v>10114.400000000001</v>
      </c>
      <c r="G116" s="77">
        <v>3004.8000000000006</v>
      </c>
      <c r="H116" s="77">
        <v>1502.4000000000003</v>
      </c>
      <c r="I116" s="77">
        <v>12019.200000000003</v>
      </c>
      <c r="J116" s="90">
        <v>0</v>
      </c>
      <c r="K116" s="77">
        <v>16526.400000000001</v>
      </c>
    </row>
    <row r="117" spans="1:11" s="63" customFormat="1" x14ac:dyDescent="0.25">
      <c r="A117" s="42" t="s">
        <v>4761</v>
      </c>
      <c r="B117" s="42" t="s">
        <v>4762</v>
      </c>
      <c r="C117" s="78">
        <v>9729.6</v>
      </c>
      <c r="D117" s="72">
        <v>1100</v>
      </c>
      <c r="E117" s="72">
        <v>0</v>
      </c>
      <c r="F117" s="77">
        <v>10829.6</v>
      </c>
      <c r="G117" s="77">
        <v>3243.2</v>
      </c>
      <c r="H117" s="77">
        <v>1621.6</v>
      </c>
      <c r="I117" s="77">
        <v>12972.8</v>
      </c>
      <c r="J117" s="90">
        <v>0</v>
      </c>
      <c r="K117" s="77">
        <v>17837.599999999999</v>
      </c>
    </row>
    <row r="118" spans="1:11" s="63" customFormat="1" x14ac:dyDescent="0.25">
      <c r="A118" s="42" t="s">
        <v>4763</v>
      </c>
      <c r="B118" s="42" t="s">
        <v>4764</v>
      </c>
      <c r="C118" s="78">
        <v>10122.9</v>
      </c>
      <c r="D118" s="72">
        <v>1100</v>
      </c>
      <c r="E118" s="72">
        <v>0</v>
      </c>
      <c r="F118" s="77">
        <v>11222.9</v>
      </c>
      <c r="G118" s="77">
        <v>3374.3</v>
      </c>
      <c r="H118" s="77">
        <v>1687.15</v>
      </c>
      <c r="I118" s="77">
        <v>13497.2</v>
      </c>
      <c r="J118" s="90">
        <v>0</v>
      </c>
      <c r="K118" s="77">
        <v>18558.650000000001</v>
      </c>
    </row>
    <row r="119" spans="1:11" s="63" customFormat="1" x14ac:dyDescent="0.25">
      <c r="A119" s="42" t="s">
        <v>4765</v>
      </c>
      <c r="B119" s="42" t="s">
        <v>4766</v>
      </c>
      <c r="C119" s="78">
        <v>11983.2</v>
      </c>
      <c r="D119" s="72">
        <v>1100</v>
      </c>
      <c r="E119" s="72">
        <v>0</v>
      </c>
      <c r="F119" s="77">
        <v>13083.2</v>
      </c>
      <c r="G119" s="77">
        <v>3994.4</v>
      </c>
      <c r="H119" s="77">
        <v>1997.2</v>
      </c>
      <c r="I119" s="77">
        <v>15977.6</v>
      </c>
      <c r="J119" s="90">
        <v>0</v>
      </c>
      <c r="K119" s="77">
        <v>21969.200000000001</v>
      </c>
    </row>
    <row r="120" spans="1:11" s="63" customFormat="1" x14ac:dyDescent="0.25">
      <c r="A120" s="42" t="s">
        <v>4767</v>
      </c>
      <c r="B120" s="42" t="s">
        <v>4768</v>
      </c>
      <c r="C120" s="78">
        <v>10659.6</v>
      </c>
      <c r="D120" s="72">
        <v>1100</v>
      </c>
      <c r="E120" s="72">
        <v>0</v>
      </c>
      <c r="F120" s="77">
        <v>11759.6</v>
      </c>
      <c r="G120" s="77">
        <v>3553.2</v>
      </c>
      <c r="H120" s="77">
        <v>1776.6</v>
      </c>
      <c r="I120" s="77">
        <v>14212.8</v>
      </c>
      <c r="J120" s="90">
        <v>0</v>
      </c>
      <c r="K120" s="77">
        <v>19542.599999999999</v>
      </c>
    </row>
    <row r="121" spans="1:11" s="63" customFormat="1" x14ac:dyDescent="0.25">
      <c r="A121" s="42" t="s">
        <v>4769</v>
      </c>
      <c r="B121" s="42" t="s">
        <v>4770</v>
      </c>
      <c r="C121" s="78">
        <v>13056.3</v>
      </c>
      <c r="D121" s="72">
        <v>1100</v>
      </c>
      <c r="E121" s="72">
        <v>0</v>
      </c>
      <c r="F121" s="77">
        <v>14156.3</v>
      </c>
      <c r="G121" s="77">
        <v>4352.0999999999995</v>
      </c>
      <c r="H121" s="77">
        <v>2176.0499999999997</v>
      </c>
      <c r="I121" s="77">
        <v>17408.399999999998</v>
      </c>
      <c r="J121" s="90">
        <v>0</v>
      </c>
      <c r="K121" s="77">
        <v>23936.549999999996</v>
      </c>
    </row>
    <row r="122" spans="1:11" s="63" customFormat="1" x14ac:dyDescent="0.25">
      <c r="A122" s="42" t="s">
        <v>4771</v>
      </c>
      <c r="B122" s="42" t="s">
        <v>4772</v>
      </c>
      <c r="C122" s="78">
        <v>18529.2</v>
      </c>
      <c r="D122" s="72">
        <v>1100</v>
      </c>
      <c r="E122" s="72">
        <v>0</v>
      </c>
      <c r="F122" s="77">
        <v>19629.2</v>
      </c>
      <c r="G122" s="77">
        <v>6176.4</v>
      </c>
      <c r="H122" s="77">
        <v>3088.2</v>
      </c>
      <c r="I122" s="77">
        <v>24705.599999999999</v>
      </c>
      <c r="J122" s="90">
        <v>0</v>
      </c>
      <c r="K122" s="77">
        <v>33970.199999999997</v>
      </c>
    </row>
    <row r="123" spans="1:11" s="63" customFormat="1" x14ac:dyDescent="0.25">
      <c r="A123" s="42" t="s">
        <v>4773</v>
      </c>
      <c r="B123" s="42" t="s">
        <v>4774</v>
      </c>
      <c r="C123" s="78">
        <v>20711.400000000001</v>
      </c>
      <c r="D123" s="72">
        <v>1100</v>
      </c>
      <c r="E123" s="72">
        <v>0</v>
      </c>
      <c r="F123" s="77">
        <v>21811.4</v>
      </c>
      <c r="G123" s="77">
        <v>6903.8</v>
      </c>
      <c r="H123" s="77">
        <v>3451.9</v>
      </c>
      <c r="I123" s="77">
        <v>27615.200000000001</v>
      </c>
      <c r="J123" s="90">
        <v>0</v>
      </c>
      <c r="K123" s="77">
        <v>37970.9</v>
      </c>
    </row>
    <row r="124" spans="1:11" s="63" customFormat="1" x14ac:dyDescent="0.25">
      <c r="A124" s="42" t="s">
        <v>4775</v>
      </c>
      <c r="B124" s="42" t="s">
        <v>4776</v>
      </c>
      <c r="C124" s="78">
        <v>8364.2999999999993</v>
      </c>
      <c r="D124" s="72">
        <v>1100</v>
      </c>
      <c r="E124" s="72">
        <v>0</v>
      </c>
      <c r="F124" s="77">
        <v>9464.2999999999993</v>
      </c>
      <c r="G124" s="77">
        <v>2788.1</v>
      </c>
      <c r="H124" s="77">
        <v>1394.05</v>
      </c>
      <c r="I124" s="77">
        <v>11152.4</v>
      </c>
      <c r="J124" s="90">
        <v>0</v>
      </c>
      <c r="K124" s="77">
        <v>15334.55</v>
      </c>
    </row>
    <row r="125" spans="1:11" s="63" customFormat="1" x14ac:dyDescent="0.25">
      <c r="A125" s="42" t="s">
        <v>4777</v>
      </c>
      <c r="B125" s="42" t="s">
        <v>4778</v>
      </c>
      <c r="C125" s="78">
        <v>8585.1</v>
      </c>
      <c r="D125" s="72">
        <v>1100</v>
      </c>
      <c r="E125" s="72">
        <v>0</v>
      </c>
      <c r="F125" s="77">
        <v>9685.1</v>
      </c>
      <c r="G125" s="77">
        <v>2861.7000000000003</v>
      </c>
      <c r="H125" s="77">
        <v>1430.8500000000001</v>
      </c>
      <c r="I125" s="77">
        <v>11446.800000000001</v>
      </c>
      <c r="J125" s="90">
        <v>0</v>
      </c>
      <c r="K125" s="77">
        <v>15739.350000000002</v>
      </c>
    </row>
    <row r="126" spans="1:11" s="63" customFormat="1" x14ac:dyDescent="0.25">
      <c r="A126" s="42" t="s">
        <v>4779</v>
      </c>
      <c r="B126" s="42" t="s">
        <v>4780</v>
      </c>
      <c r="C126" s="78">
        <v>17420.099999999999</v>
      </c>
      <c r="D126" s="72">
        <v>1100</v>
      </c>
      <c r="E126" s="72">
        <v>0</v>
      </c>
      <c r="F126" s="77">
        <v>18520.099999999999</v>
      </c>
      <c r="G126" s="77">
        <v>5806.7</v>
      </c>
      <c r="H126" s="77">
        <v>2903.35</v>
      </c>
      <c r="I126" s="77">
        <v>23226.799999999999</v>
      </c>
      <c r="J126" s="90">
        <v>0</v>
      </c>
      <c r="K126" s="77">
        <v>31936.85</v>
      </c>
    </row>
    <row r="127" spans="1:11" s="63" customFormat="1" x14ac:dyDescent="0.25">
      <c r="A127" s="42" t="s">
        <v>4781</v>
      </c>
      <c r="B127" s="42" t="s">
        <v>4782</v>
      </c>
      <c r="C127" s="78">
        <v>12197.699999999999</v>
      </c>
      <c r="D127" s="72">
        <v>1100</v>
      </c>
      <c r="E127" s="72">
        <v>0</v>
      </c>
      <c r="F127" s="77">
        <v>13297.699999999999</v>
      </c>
      <c r="G127" s="77">
        <v>4065.8999999999996</v>
      </c>
      <c r="H127" s="77">
        <v>2032.9499999999998</v>
      </c>
      <c r="I127" s="77">
        <v>16263.599999999999</v>
      </c>
      <c r="J127" s="90">
        <v>0</v>
      </c>
      <c r="K127" s="77">
        <v>22362.449999999997</v>
      </c>
    </row>
    <row r="128" spans="1:11" s="63" customFormat="1" x14ac:dyDescent="0.25">
      <c r="A128" s="42" t="s">
        <v>4783</v>
      </c>
      <c r="B128" s="42" t="s">
        <v>4784</v>
      </c>
      <c r="C128" s="78">
        <v>15166.8</v>
      </c>
      <c r="D128" s="72">
        <v>1100</v>
      </c>
      <c r="E128" s="72">
        <v>0</v>
      </c>
      <c r="F128" s="77">
        <v>16266.8</v>
      </c>
      <c r="G128" s="77">
        <v>5055.6000000000004</v>
      </c>
      <c r="H128" s="77">
        <v>2527.8000000000002</v>
      </c>
      <c r="I128" s="77">
        <v>20222.400000000001</v>
      </c>
      <c r="J128" s="90">
        <v>0</v>
      </c>
      <c r="K128" s="77">
        <v>27805.800000000003</v>
      </c>
    </row>
    <row r="129" spans="1:11" s="63" customFormat="1" x14ac:dyDescent="0.25">
      <c r="A129" s="42" t="s">
        <v>4785</v>
      </c>
      <c r="B129" s="42" t="s">
        <v>4786</v>
      </c>
      <c r="C129" s="78">
        <v>17420.099999999999</v>
      </c>
      <c r="D129" s="72">
        <v>1100</v>
      </c>
      <c r="E129" s="72">
        <v>0</v>
      </c>
      <c r="F129" s="77">
        <v>18520.099999999999</v>
      </c>
      <c r="G129" s="77">
        <v>5806.7</v>
      </c>
      <c r="H129" s="77">
        <v>2903.35</v>
      </c>
      <c r="I129" s="77">
        <v>23226.799999999999</v>
      </c>
      <c r="J129" s="90">
        <v>0</v>
      </c>
      <c r="K129" s="77">
        <v>31936.85</v>
      </c>
    </row>
    <row r="130" spans="1:11" s="63" customFormat="1" x14ac:dyDescent="0.25">
      <c r="A130" s="42" t="s">
        <v>4787</v>
      </c>
      <c r="B130" s="42" t="s">
        <v>4788</v>
      </c>
      <c r="C130" s="44">
        <v>18529.2</v>
      </c>
      <c r="D130" s="72">
        <v>1100</v>
      </c>
      <c r="E130" s="72">
        <v>0</v>
      </c>
      <c r="F130" s="77">
        <v>19629.2</v>
      </c>
      <c r="G130" s="77">
        <v>6176.4</v>
      </c>
      <c r="H130" s="77">
        <v>3088.2</v>
      </c>
      <c r="I130" s="77">
        <v>24705.599999999999</v>
      </c>
      <c r="J130" s="90">
        <v>0</v>
      </c>
      <c r="K130" s="77">
        <v>33970.199999999997</v>
      </c>
    </row>
    <row r="131" spans="1:11" s="63" customFormat="1" x14ac:dyDescent="0.25">
      <c r="A131" s="42" t="s">
        <v>4789</v>
      </c>
      <c r="B131" s="42" t="s">
        <v>4790</v>
      </c>
      <c r="C131" s="78">
        <v>8364.2999999999993</v>
      </c>
      <c r="D131" s="72">
        <v>1100</v>
      </c>
      <c r="E131" s="72">
        <v>0</v>
      </c>
      <c r="F131" s="77">
        <v>9464.2999999999993</v>
      </c>
      <c r="G131" s="77">
        <v>2788.1</v>
      </c>
      <c r="H131" s="77">
        <v>1394.05</v>
      </c>
      <c r="I131" s="77">
        <v>11152.4</v>
      </c>
      <c r="J131" s="90">
        <v>0</v>
      </c>
      <c r="K131" s="77">
        <v>15334.55</v>
      </c>
    </row>
    <row r="132" spans="1:11" s="63" customFormat="1" x14ac:dyDescent="0.25">
      <c r="A132" s="42" t="s">
        <v>4791</v>
      </c>
      <c r="B132" s="42" t="s">
        <v>4792</v>
      </c>
      <c r="C132" s="78">
        <v>9550.8000000000011</v>
      </c>
      <c r="D132" s="72">
        <v>1100</v>
      </c>
      <c r="E132" s="72">
        <v>0</v>
      </c>
      <c r="F132" s="77">
        <v>10650.800000000001</v>
      </c>
      <c r="G132" s="77">
        <v>3183.6000000000004</v>
      </c>
      <c r="H132" s="77">
        <v>1591.8000000000002</v>
      </c>
      <c r="I132" s="77">
        <v>12734.400000000001</v>
      </c>
      <c r="J132" s="90">
        <v>0</v>
      </c>
      <c r="K132" s="77">
        <v>17509.800000000003</v>
      </c>
    </row>
    <row r="133" spans="1:11" s="63" customFormat="1" x14ac:dyDescent="0.25">
      <c r="A133" s="42" t="s">
        <v>4793</v>
      </c>
      <c r="B133" s="42" t="s">
        <v>4794</v>
      </c>
      <c r="C133" s="78">
        <v>10015.800000000001</v>
      </c>
      <c r="D133" s="72">
        <v>1100</v>
      </c>
      <c r="E133" s="72">
        <v>0</v>
      </c>
      <c r="F133" s="77">
        <v>11115.800000000001</v>
      </c>
      <c r="G133" s="77">
        <v>3338.6000000000004</v>
      </c>
      <c r="H133" s="77">
        <v>1669.3000000000002</v>
      </c>
      <c r="I133" s="77">
        <v>13354.400000000001</v>
      </c>
      <c r="J133" s="90">
        <v>0</v>
      </c>
      <c r="K133" s="77">
        <v>18362.300000000003</v>
      </c>
    </row>
    <row r="134" spans="1:11" s="63" customFormat="1" x14ac:dyDescent="0.25">
      <c r="A134" s="42" t="s">
        <v>4795</v>
      </c>
      <c r="B134" s="42" t="s">
        <v>4796</v>
      </c>
      <c r="C134" s="78">
        <v>10659.6</v>
      </c>
      <c r="D134" s="72">
        <v>1100</v>
      </c>
      <c r="E134" s="72">
        <v>0</v>
      </c>
      <c r="F134" s="77">
        <v>11759.6</v>
      </c>
      <c r="G134" s="77">
        <v>3553.2</v>
      </c>
      <c r="H134" s="77">
        <v>1776.6</v>
      </c>
      <c r="I134" s="77">
        <v>14212.8</v>
      </c>
      <c r="J134" s="90">
        <v>0</v>
      </c>
      <c r="K134" s="77">
        <v>19542.599999999999</v>
      </c>
    </row>
    <row r="135" spans="1:11" s="63" customFormat="1" x14ac:dyDescent="0.25">
      <c r="A135" s="42" t="s">
        <v>4797</v>
      </c>
      <c r="B135" s="42" t="s">
        <v>4798</v>
      </c>
      <c r="C135" s="78">
        <v>12126.3</v>
      </c>
      <c r="D135" s="72">
        <v>1100</v>
      </c>
      <c r="E135" s="72">
        <v>0</v>
      </c>
      <c r="F135" s="77">
        <v>13226.3</v>
      </c>
      <c r="G135" s="77">
        <v>4042.1</v>
      </c>
      <c r="H135" s="77">
        <v>2021.05</v>
      </c>
      <c r="I135" s="77">
        <v>16168.4</v>
      </c>
      <c r="J135" s="90">
        <v>0</v>
      </c>
      <c r="K135" s="77">
        <v>22231.55</v>
      </c>
    </row>
    <row r="136" spans="1:11" s="63" customFormat="1" x14ac:dyDescent="0.25">
      <c r="A136" s="42" t="s">
        <v>4799</v>
      </c>
      <c r="B136" s="42" t="s">
        <v>4800</v>
      </c>
      <c r="C136" s="78">
        <v>18529.2</v>
      </c>
      <c r="D136" s="72">
        <v>1100</v>
      </c>
      <c r="E136" s="72">
        <v>0</v>
      </c>
      <c r="F136" s="77">
        <v>19629.2</v>
      </c>
      <c r="G136" s="77">
        <v>6176.4</v>
      </c>
      <c r="H136" s="77">
        <v>3088.2</v>
      </c>
      <c r="I136" s="77">
        <v>24705.599999999999</v>
      </c>
      <c r="J136" s="90">
        <v>0</v>
      </c>
      <c r="K136" s="77">
        <v>33970.199999999997</v>
      </c>
    </row>
    <row r="137" spans="1:11" s="63" customFormat="1" x14ac:dyDescent="0.25">
      <c r="A137" s="42" t="s">
        <v>4801</v>
      </c>
      <c r="B137" s="42" t="s">
        <v>4802</v>
      </c>
      <c r="C137" s="78">
        <v>8364.2999999999993</v>
      </c>
      <c r="D137" s="72">
        <v>1100</v>
      </c>
      <c r="E137" s="72">
        <v>0</v>
      </c>
      <c r="F137" s="77">
        <v>9464.2999999999993</v>
      </c>
      <c r="G137" s="77">
        <v>2788.1</v>
      </c>
      <c r="H137" s="77">
        <v>1394.05</v>
      </c>
      <c r="I137" s="77">
        <v>11152.4</v>
      </c>
      <c r="J137" s="90">
        <v>0</v>
      </c>
      <c r="K137" s="77">
        <v>15334.55</v>
      </c>
    </row>
    <row r="138" spans="1:11" s="63" customFormat="1" x14ac:dyDescent="0.25">
      <c r="A138" s="42" t="s">
        <v>4803</v>
      </c>
      <c r="B138" s="42" t="s">
        <v>4804</v>
      </c>
      <c r="C138" s="78">
        <v>8370.2999999999993</v>
      </c>
      <c r="D138" s="72">
        <v>1100</v>
      </c>
      <c r="E138" s="72">
        <v>0</v>
      </c>
      <c r="F138" s="77">
        <v>9470.2999999999993</v>
      </c>
      <c r="G138" s="77">
        <v>2790.1</v>
      </c>
      <c r="H138" s="77">
        <v>1395.05</v>
      </c>
      <c r="I138" s="77">
        <v>11160.4</v>
      </c>
      <c r="J138" s="90">
        <v>0</v>
      </c>
      <c r="K138" s="77">
        <v>15345.55</v>
      </c>
    </row>
    <row r="139" spans="1:11" s="63" customFormat="1" x14ac:dyDescent="0.25">
      <c r="A139" s="42" t="s">
        <v>4805</v>
      </c>
      <c r="B139" s="42" t="s">
        <v>4806</v>
      </c>
      <c r="C139" s="78">
        <v>8727.9</v>
      </c>
      <c r="D139" s="72">
        <v>1100</v>
      </c>
      <c r="E139" s="72">
        <v>0</v>
      </c>
      <c r="F139" s="77">
        <v>9827.9</v>
      </c>
      <c r="G139" s="77">
        <v>2909.3</v>
      </c>
      <c r="H139" s="77">
        <v>1454.65</v>
      </c>
      <c r="I139" s="77">
        <v>11637.2</v>
      </c>
      <c r="J139" s="90">
        <v>0</v>
      </c>
      <c r="K139" s="77">
        <v>16001.150000000001</v>
      </c>
    </row>
    <row r="140" spans="1:11" s="63" customFormat="1" x14ac:dyDescent="0.25">
      <c r="A140" s="42" t="s">
        <v>4807</v>
      </c>
      <c r="B140" s="42" t="s">
        <v>4808</v>
      </c>
      <c r="C140" s="78">
        <v>12197.699999999999</v>
      </c>
      <c r="D140" s="72">
        <v>1100</v>
      </c>
      <c r="E140" s="72">
        <v>0</v>
      </c>
      <c r="F140" s="77">
        <v>13297.699999999999</v>
      </c>
      <c r="G140" s="77">
        <v>4065.8999999999996</v>
      </c>
      <c r="H140" s="77">
        <v>2032.9499999999998</v>
      </c>
      <c r="I140" s="77">
        <v>16263.599999999999</v>
      </c>
      <c r="J140" s="90">
        <v>0</v>
      </c>
      <c r="K140" s="77">
        <v>22362.449999999997</v>
      </c>
    </row>
    <row r="141" spans="1:11" s="63" customFormat="1" x14ac:dyDescent="0.25">
      <c r="A141" s="42" t="s">
        <v>4809</v>
      </c>
      <c r="B141" s="42" t="s">
        <v>4810</v>
      </c>
      <c r="C141" s="78">
        <v>8364.2999999999993</v>
      </c>
      <c r="D141" s="72">
        <v>1100</v>
      </c>
      <c r="E141" s="72">
        <v>0</v>
      </c>
      <c r="F141" s="77">
        <v>9464.2999999999993</v>
      </c>
      <c r="G141" s="77">
        <v>2788.1</v>
      </c>
      <c r="H141" s="77">
        <v>1394.05</v>
      </c>
      <c r="I141" s="77">
        <v>11152.4</v>
      </c>
      <c r="J141" s="90">
        <v>0</v>
      </c>
      <c r="K141" s="77">
        <v>15334.55</v>
      </c>
    </row>
    <row r="142" spans="1:11" s="63" customFormat="1" x14ac:dyDescent="0.25">
      <c r="A142" s="42" t="s">
        <v>4811</v>
      </c>
      <c r="B142" s="42" t="s">
        <v>4812</v>
      </c>
      <c r="C142" s="78">
        <v>8943</v>
      </c>
      <c r="D142" s="72">
        <v>1100</v>
      </c>
      <c r="E142" s="72">
        <v>0</v>
      </c>
      <c r="F142" s="77">
        <v>10043</v>
      </c>
      <c r="G142" s="77">
        <v>2981</v>
      </c>
      <c r="H142" s="77">
        <v>1490.5</v>
      </c>
      <c r="I142" s="77">
        <v>11924</v>
      </c>
      <c r="J142" s="90">
        <v>0</v>
      </c>
      <c r="K142" s="77">
        <v>16395.5</v>
      </c>
    </row>
    <row r="143" spans="1:11" s="63" customFormat="1" x14ac:dyDescent="0.25">
      <c r="A143" s="42" t="s">
        <v>4813</v>
      </c>
      <c r="B143" s="42" t="s">
        <v>4814</v>
      </c>
      <c r="C143" s="78">
        <v>8585.1</v>
      </c>
      <c r="D143" s="72">
        <v>1100</v>
      </c>
      <c r="E143" s="72">
        <v>0</v>
      </c>
      <c r="F143" s="77">
        <v>9685.1</v>
      </c>
      <c r="G143" s="77">
        <v>2861.7000000000003</v>
      </c>
      <c r="H143" s="77">
        <v>1430.8500000000001</v>
      </c>
      <c r="I143" s="77">
        <v>11446.800000000001</v>
      </c>
      <c r="J143" s="90">
        <v>0</v>
      </c>
      <c r="K143" s="77">
        <v>15739.350000000002</v>
      </c>
    </row>
  </sheetData>
  <mergeCells count="15">
    <mergeCell ref="A27:A28"/>
    <mergeCell ref="B27:B28"/>
    <mergeCell ref="C27:F27"/>
    <mergeCell ref="G27:K2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6:C26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BD379-9FDF-4EF6-836E-9F2BBA7C9C80}">
  <dimension ref="A1:E39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13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4815</v>
      </c>
      <c r="B12" s="42" t="s">
        <v>4334</v>
      </c>
      <c r="C12" s="43">
        <v>1</v>
      </c>
      <c r="D12" s="78">
        <v>71571.3</v>
      </c>
      <c r="E12" s="78">
        <v>71571</v>
      </c>
    </row>
    <row r="13" spans="1:5" x14ac:dyDescent="0.25">
      <c r="A13" s="42" t="s">
        <v>4816</v>
      </c>
      <c r="B13" s="42" t="s">
        <v>4331</v>
      </c>
      <c r="C13" s="43">
        <v>2</v>
      </c>
      <c r="D13" s="78">
        <v>26325.9</v>
      </c>
      <c r="E13" s="78">
        <v>26326</v>
      </c>
    </row>
    <row r="14" spans="1:5" x14ac:dyDescent="0.25">
      <c r="A14" s="42" t="s">
        <v>4349</v>
      </c>
      <c r="B14" s="42" t="s">
        <v>4333</v>
      </c>
      <c r="C14" s="43">
        <v>1</v>
      </c>
      <c r="D14" s="78">
        <v>15460.2</v>
      </c>
      <c r="E14" s="78">
        <v>15460.2</v>
      </c>
    </row>
    <row r="15" spans="1:5" x14ac:dyDescent="0.25">
      <c r="A15" s="42" t="s">
        <v>4817</v>
      </c>
      <c r="B15" s="42" t="s">
        <v>4333</v>
      </c>
      <c r="C15" s="43">
        <v>1</v>
      </c>
      <c r="D15" s="78">
        <v>19432.8</v>
      </c>
      <c r="E15" s="78">
        <v>19432.8</v>
      </c>
    </row>
    <row r="16" spans="1:5" x14ac:dyDescent="0.25">
      <c r="A16" s="42" t="s">
        <v>4818</v>
      </c>
      <c r="B16" s="42" t="s">
        <v>4333</v>
      </c>
      <c r="C16" s="43">
        <v>2</v>
      </c>
      <c r="D16" s="78">
        <v>20579.099999999999</v>
      </c>
      <c r="E16" s="78">
        <v>20579.099999999999</v>
      </c>
    </row>
    <row r="17" spans="1:5" x14ac:dyDescent="0.25">
      <c r="A17" s="34"/>
      <c r="B17" s="45" t="s">
        <v>4299</v>
      </c>
      <c r="C17" s="57">
        <f>SUM(C12:C16)</f>
        <v>7</v>
      </c>
      <c r="D17" s="47"/>
      <c r="E17" s="47"/>
    </row>
    <row r="18" spans="1:5" x14ac:dyDescent="0.25">
      <c r="A18" s="34"/>
      <c r="B18" s="48"/>
      <c r="C18" s="49"/>
      <c r="D18" s="47"/>
      <c r="E18" s="47"/>
    </row>
    <row r="19" spans="1:5" x14ac:dyDescent="0.25">
      <c r="A19" s="50"/>
      <c r="B19" s="51"/>
      <c r="C19" s="52"/>
      <c r="D19" s="53"/>
      <c r="E19" s="53"/>
    </row>
    <row r="20" spans="1:5" x14ac:dyDescent="0.25">
      <c r="A20" s="661" t="s">
        <v>4233</v>
      </c>
      <c r="B20" s="661" t="s">
        <v>4233</v>
      </c>
      <c r="C20" s="52"/>
      <c r="D20" s="53"/>
      <c r="E20" s="53"/>
    </row>
    <row r="21" spans="1:5" x14ac:dyDescent="0.25">
      <c r="A21" s="79" t="s">
        <v>4303</v>
      </c>
      <c r="B21" s="79" t="s">
        <v>4303</v>
      </c>
      <c r="C21" s="43">
        <v>0</v>
      </c>
      <c r="D21" s="44">
        <v>0</v>
      </c>
      <c r="E21" s="44">
        <v>0</v>
      </c>
    </row>
    <row r="22" spans="1:5" x14ac:dyDescent="0.25">
      <c r="A22" s="34"/>
      <c r="B22" s="45" t="s">
        <v>4302</v>
      </c>
      <c r="C22" s="57">
        <f>SUM(C21)</f>
        <v>0</v>
      </c>
      <c r="D22" s="47"/>
      <c r="E22" s="47"/>
    </row>
    <row r="23" spans="1:5" x14ac:dyDescent="0.25">
      <c r="A23" s="34"/>
      <c r="B23" s="48"/>
      <c r="C23" s="49"/>
      <c r="D23" s="47"/>
      <c r="E23" s="47"/>
    </row>
    <row r="24" spans="1:5" x14ac:dyDescent="0.25">
      <c r="A24" s="54"/>
      <c r="B24" s="34"/>
      <c r="C24" s="34"/>
      <c r="D24" s="47"/>
      <c r="E24" s="47"/>
    </row>
    <row r="25" spans="1:5" x14ac:dyDescent="0.25">
      <c r="A25" s="661" t="s">
        <v>4234</v>
      </c>
      <c r="B25" s="661" t="s">
        <v>4233</v>
      </c>
      <c r="C25" s="34"/>
      <c r="D25" s="53"/>
      <c r="E25" s="53"/>
    </row>
    <row r="26" spans="1:5" x14ac:dyDescent="0.25">
      <c r="A26" s="55" t="s">
        <v>4303</v>
      </c>
      <c r="B26" s="55" t="s">
        <v>4303</v>
      </c>
      <c r="C26" s="56">
        <v>0</v>
      </c>
      <c r="D26" s="44">
        <v>0</v>
      </c>
      <c r="E26" s="44">
        <v>0</v>
      </c>
    </row>
    <row r="27" spans="1:5" x14ac:dyDescent="0.25">
      <c r="A27" s="34"/>
      <c r="B27" s="45" t="s">
        <v>4304</v>
      </c>
      <c r="C27" s="57">
        <f>SUM(C26)</f>
        <v>0</v>
      </c>
      <c r="D27" s="47"/>
      <c r="E27" s="47"/>
    </row>
    <row r="28" spans="1:5" x14ac:dyDescent="0.25">
      <c r="A28" s="34"/>
      <c r="B28" s="48"/>
      <c r="C28" s="49"/>
      <c r="D28" s="47"/>
      <c r="E28" s="47"/>
    </row>
    <row r="29" spans="1:5" x14ac:dyDescent="0.25">
      <c r="A29" s="34"/>
      <c r="B29" s="58" t="s">
        <v>4235</v>
      </c>
      <c r="C29" s="59">
        <f>SUM(C22,C17,C27)</f>
        <v>7</v>
      </c>
      <c r="D29" s="47"/>
      <c r="E29" s="47"/>
    </row>
    <row r="30" spans="1:5" x14ac:dyDescent="0.25">
      <c r="A30" s="34"/>
      <c r="B30" s="48"/>
      <c r="C30" s="49"/>
      <c r="D30" s="47"/>
      <c r="E30" s="47"/>
    </row>
    <row r="31" spans="1:5" x14ac:dyDescent="0.25">
      <c r="A31" s="50"/>
      <c r="B31" s="51"/>
      <c r="C31" s="52"/>
      <c r="D31" s="53"/>
      <c r="E31" s="53"/>
    </row>
    <row r="32" spans="1:5" x14ac:dyDescent="0.25">
      <c r="A32" s="662" t="s">
        <v>4231</v>
      </c>
      <c r="B32" s="662"/>
      <c r="C32" s="52"/>
      <c r="D32" s="53"/>
      <c r="E32" s="53"/>
    </row>
    <row r="33" spans="1:5" x14ac:dyDescent="0.25">
      <c r="A33" s="661" t="s">
        <v>4305</v>
      </c>
      <c r="B33" s="661"/>
      <c r="C33" s="52"/>
      <c r="D33" s="53"/>
      <c r="E33" s="53"/>
    </row>
    <row r="34" spans="1:5" x14ac:dyDescent="0.25">
      <c r="A34" s="55" t="s">
        <v>4303</v>
      </c>
      <c r="B34" s="60" t="s">
        <v>4303</v>
      </c>
      <c r="C34" s="56">
        <v>0</v>
      </c>
      <c r="D34" s="44">
        <v>0</v>
      </c>
      <c r="E34" s="44">
        <v>0</v>
      </c>
    </row>
    <row r="35" spans="1:5" x14ac:dyDescent="0.25">
      <c r="A35" s="34"/>
      <c r="B35" s="45" t="s">
        <v>4306</v>
      </c>
      <c r="C35" s="57">
        <f>SUM(C34)</f>
        <v>0</v>
      </c>
      <c r="D35" s="47"/>
      <c r="E35" s="47"/>
    </row>
    <row r="36" spans="1:5" x14ac:dyDescent="0.25">
      <c r="A36" s="50"/>
      <c r="B36" s="51"/>
      <c r="C36" s="52"/>
      <c r="D36" s="53"/>
      <c r="E36" s="53"/>
    </row>
    <row r="37" spans="1:5" ht="12.75" customHeight="1" x14ac:dyDescent="0.25">
      <c r="A37" s="652" t="s">
        <v>4237</v>
      </c>
      <c r="B37" s="653"/>
      <c r="C37" s="52"/>
      <c r="D37" s="53"/>
      <c r="E37" s="53"/>
    </row>
    <row r="38" spans="1:5" x14ac:dyDescent="0.25">
      <c r="A38" s="55" t="s">
        <v>4303</v>
      </c>
      <c r="B38" s="60" t="s">
        <v>4303</v>
      </c>
      <c r="C38" s="56">
        <v>0</v>
      </c>
      <c r="D38" s="44">
        <v>0</v>
      </c>
      <c r="E38" s="44">
        <v>0</v>
      </c>
    </row>
    <row r="39" spans="1:5" ht="12" customHeight="1" x14ac:dyDescent="0.25">
      <c r="A39" s="34"/>
      <c r="B39" s="45" t="s">
        <v>4307</v>
      </c>
      <c r="C39" s="46">
        <f>SUM(C38)</f>
        <v>0</v>
      </c>
      <c r="D39" s="47"/>
      <c r="E39" s="47"/>
    </row>
  </sheetData>
  <mergeCells count="15">
    <mergeCell ref="A37:B37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0:B20"/>
    <mergeCell ref="A25:B25"/>
    <mergeCell ref="A32:B32"/>
    <mergeCell ref="A33:B33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7F1BA-7450-45A5-9A49-B1C7C1F6756C}">
  <dimension ref="A2:K20"/>
  <sheetViews>
    <sheetView showGridLines="0" zoomScaleNormal="100" workbookViewId="0">
      <selection activeCell="F32" sqref="F32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13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4815</v>
      </c>
      <c r="B11" s="42" t="s">
        <v>4334</v>
      </c>
      <c r="C11" s="78">
        <v>71571.3</v>
      </c>
      <c r="D11" s="72">
        <v>0</v>
      </c>
      <c r="E11" s="72">
        <v>0</v>
      </c>
      <c r="F11" s="77">
        <v>71571.3</v>
      </c>
      <c r="G11" s="77">
        <v>23857.1</v>
      </c>
      <c r="H11" s="77">
        <v>11928.55</v>
      </c>
      <c r="I11" s="77">
        <v>95428.4</v>
      </c>
      <c r="J11" s="77">
        <v>0</v>
      </c>
      <c r="K11" s="77">
        <v>131214.04999999999</v>
      </c>
    </row>
    <row r="12" spans="1:11" s="63" customFormat="1" x14ac:dyDescent="0.25">
      <c r="A12" s="42" t="s">
        <v>4816</v>
      </c>
      <c r="B12" s="42" t="s">
        <v>4331</v>
      </c>
      <c r="C12" s="78">
        <v>26325.9</v>
      </c>
      <c r="D12" s="72">
        <v>0</v>
      </c>
      <c r="E12" s="72">
        <v>0</v>
      </c>
      <c r="F12" s="77">
        <v>26325.9</v>
      </c>
      <c r="G12" s="77">
        <v>8775.3000000000011</v>
      </c>
      <c r="H12" s="77">
        <v>4387.6500000000005</v>
      </c>
      <c r="I12" s="77">
        <v>35101.200000000004</v>
      </c>
      <c r="J12" s="77">
        <v>0</v>
      </c>
      <c r="K12" s="77">
        <v>48264.150000000009</v>
      </c>
    </row>
    <row r="13" spans="1:11" s="63" customFormat="1" x14ac:dyDescent="0.25">
      <c r="A13" s="73"/>
      <c r="B13" s="73"/>
      <c r="C13" s="74"/>
      <c r="D13" s="74"/>
      <c r="E13" s="74"/>
      <c r="F13" s="74"/>
      <c r="G13" s="74"/>
      <c r="H13" s="74"/>
      <c r="I13" s="74"/>
      <c r="J13" s="74"/>
      <c r="K13" s="75"/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671" t="s">
        <v>4324</v>
      </c>
      <c r="B15" s="671"/>
      <c r="C15" s="671"/>
      <c r="D15" s="76" t="s">
        <v>517</v>
      </c>
      <c r="E15" s="76" t="s">
        <v>517</v>
      </c>
      <c r="F15" s="76" t="s">
        <v>517</v>
      </c>
      <c r="G15" s="76" t="s">
        <v>517</v>
      </c>
      <c r="H15" s="76" t="s">
        <v>517</v>
      </c>
      <c r="I15" s="76" t="s">
        <v>517</v>
      </c>
      <c r="J15" s="76" t="s">
        <v>517</v>
      </c>
      <c r="K15" s="76" t="s">
        <v>517</v>
      </c>
    </row>
    <row r="16" spans="1:11" s="63" customFormat="1" ht="12.75" customHeight="1" x14ac:dyDescent="0.25">
      <c r="A16" s="663" t="s">
        <v>4311</v>
      </c>
      <c r="B16" s="665" t="s">
        <v>4292</v>
      </c>
      <c r="C16" s="666" t="s">
        <v>4312</v>
      </c>
      <c r="D16" s="666" t="s">
        <v>4312</v>
      </c>
      <c r="E16" s="666" t="s">
        <v>4312</v>
      </c>
      <c r="F16" s="666" t="s">
        <v>4312</v>
      </c>
      <c r="G16" s="666" t="s">
        <v>4313</v>
      </c>
      <c r="H16" s="666" t="s">
        <v>4313</v>
      </c>
      <c r="I16" s="666" t="s">
        <v>4313</v>
      </c>
      <c r="J16" s="666" t="s">
        <v>4313</v>
      </c>
      <c r="K16" s="667" t="s">
        <v>4313</v>
      </c>
    </row>
    <row r="17" spans="1:11" s="63" customFormat="1" ht="26.4" x14ac:dyDescent="0.25">
      <c r="A17" s="664" t="s">
        <v>4311</v>
      </c>
      <c r="B17" s="666" t="s">
        <v>4314</v>
      </c>
      <c r="C17" s="70" t="s">
        <v>4315</v>
      </c>
      <c r="D17" s="70" t="s">
        <v>4316</v>
      </c>
      <c r="E17" s="70" t="s">
        <v>4317</v>
      </c>
      <c r="F17" s="70" t="s">
        <v>4318</v>
      </c>
      <c r="G17" s="35" t="s">
        <v>4319</v>
      </c>
      <c r="H17" s="35" t="s">
        <v>4320</v>
      </c>
      <c r="I17" s="70" t="s">
        <v>4321</v>
      </c>
      <c r="J17" s="70" t="s">
        <v>4322</v>
      </c>
      <c r="K17" s="71" t="s">
        <v>4318</v>
      </c>
    </row>
    <row r="18" spans="1:11" s="63" customFormat="1" x14ac:dyDescent="0.25">
      <c r="A18" s="42" t="s">
        <v>4349</v>
      </c>
      <c r="B18" s="42" t="s">
        <v>4333</v>
      </c>
      <c r="C18" s="78">
        <v>15460.2</v>
      </c>
      <c r="D18" s="72">
        <v>1100</v>
      </c>
      <c r="E18" s="72">
        <v>0</v>
      </c>
      <c r="F18" s="77">
        <v>16560.2</v>
      </c>
      <c r="G18" s="77">
        <v>5153.4000000000005</v>
      </c>
      <c r="H18" s="77">
        <v>2576.7000000000003</v>
      </c>
      <c r="I18" s="77">
        <v>20613.600000000002</v>
      </c>
      <c r="J18" s="77">
        <v>0</v>
      </c>
      <c r="K18" s="77">
        <v>28343.700000000004</v>
      </c>
    </row>
    <row r="19" spans="1:11" s="63" customFormat="1" x14ac:dyDescent="0.25">
      <c r="A19" s="42" t="s">
        <v>4817</v>
      </c>
      <c r="B19" s="42" t="s">
        <v>4333</v>
      </c>
      <c r="C19" s="78">
        <v>19432.8</v>
      </c>
      <c r="D19" s="72">
        <v>1100</v>
      </c>
      <c r="E19" s="72">
        <v>0</v>
      </c>
      <c r="F19" s="77">
        <v>20532.8</v>
      </c>
      <c r="G19" s="77">
        <v>6477.6</v>
      </c>
      <c r="H19" s="77">
        <v>3238.8</v>
      </c>
      <c r="I19" s="77">
        <v>25910.400000000001</v>
      </c>
      <c r="J19" s="77">
        <v>0</v>
      </c>
      <c r="K19" s="77">
        <v>35626.800000000003</v>
      </c>
    </row>
    <row r="20" spans="1:11" s="63" customFormat="1" x14ac:dyDescent="0.25">
      <c r="A20" s="42" t="s">
        <v>4818</v>
      </c>
      <c r="B20" s="42" t="s">
        <v>4333</v>
      </c>
      <c r="C20" s="78">
        <v>20579.099999999999</v>
      </c>
      <c r="D20" s="72">
        <v>1100</v>
      </c>
      <c r="E20" s="72">
        <v>0</v>
      </c>
      <c r="F20" s="77">
        <v>21679.1</v>
      </c>
      <c r="G20" s="77">
        <v>6859.6999999999989</v>
      </c>
      <c r="H20" s="77">
        <v>3429.8499999999995</v>
      </c>
      <c r="I20" s="77">
        <v>27438.799999999996</v>
      </c>
      <c r="J20" s="77">
        <v>0</v>
      </c>
      <c r="K20" s="77">
        <v>37728.349999999991</v>
      </c>
    </row>
  </sheetData>
  <mergeCells count="15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5:C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FC287-53AA-4D99-AA03-A39E72D5C0B8}">
  <dimension ref="A1:E45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12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4819</v>
      </c>
      <c r="B12" s="42" t="s">
        <v>4326</v>
      </c>
      <c r="C12" s="43">
        <v>1</v>
      </c>
      <c r="D12" s="78">
        <v>107129</v>
      </c>
      <c r="E12" s="78">
        <v>107129</v>
      </c>
    </row>
    <row r="13" spans="1:5" x14ac:dyDescent="0.25">
      <c r="A13" s="42" t="s">
        <v>4820</v>
      </c>
      <c r="B13" s="42" t="s">
        <v>4821</v>
      </c>
      <c r="C13" s="43">
        <v>2</v>
      </c>
      <c r="D13" s="78">
        <v>85987</v>
      </c>
      <c r="E13" s="78">
        <v>85987</v>
      </c>
    </row>
    <row r="14" spans="1:5" x14ac:dyDescent="0.25">
      <c r="A14" s="42" t="s">
        <v>4822</v>
      </c>
      <c r="B14" s="42" t="s">
        <v>4328</v>
      </c>
      <c r="C14" s="43">
        <v>3</v>
      </c>
      <c r="D14" s="78">
        <v>53442</v>
      </c>
      <c r="E14" s="78">
        <v>53442</v>
      </c>
    </row>
    <row r="15" spans="1:5" x14ac:dyDescent="0.25">
      <c r="A15" s="42" t="s">
        <v>4823</v>
      </c>
      <c r="B15" s="42" t="s">
        <v>4331</v>
      </c>
      <c r="C15" s="43">
        <v>1</v>
      </c>
      <c r="D15" s="78">
        <v>43285</v>
      </c>
      <c r="E15" s="78">
        <v>43285</v>
      </c>
    </row>
    <row r="16" spans="1:5" x14ac:dyDescent="0.25">
      <c r="A16" s="42" t="s">
        <v>4824</v>
      </c>
      <c r="B16" s="42" t="s">
        <v>4331</v>
      </c>
      <c r="C16" s="43">
        <v>4</v>
      </c>
      <c r="D16" s="78">
        <v>35567</v>
      </c>
      <c r="E16" s="78">
        <v>35567</v>
      </c>
    </row>
    <row r="17" spans="1:5" x14ac:dyDescent="0.25">
      <c r="A17" s="42" t="s">
        <v>4347</v>
      </c>
      <c r="B17" s="42" t="s">
        <v>4331</v>
      </c>
      <c r="C17" s="43">
        <v>9</v>
      </c>
      <c r="D17" s="78">
        <v>28960</v>
      </c>
      <c r="E17" s="78">
        <v>28960</v>
      </c>
    </row>
    <row r="18" spans="1:5" x14ac:dyDescent="0.25">
      <c r="A18" s="42" t="s">
        <v>4825</v>
      </c>
      <c r="B18" s="42" t="s">
        <v>4424</v>
      </c>
      <c r="C18" s="43">
        <v>6</v>
      </c>
      <c r="D18" s="78">
        <v>26326</v>
      </c>
      <c r="E18" s="78">
        <v>26326</v>
      </c>
    </row>
    <row r="19" spans="1:5" x14ac:dyDescent="0.25">
      <c r="A19" s="42" t="s">
        <v>4826</v>
      </c>
      <c r="B19" s="42" t="s">
        <v>4827</v>
      </c>
      <c r="C19" s="43">
        <v>1</v>
      </c>
      <c r="D19" s="78">
        <v>26326</v>
      </c>
      <c r="E19" s="78">
        <v>26326</v>
      </c>
    </row>
    <row r="20" spans="1:5" x14ac:dyDescent="0.25">
      <c r="A20" s="42" t="s">
        <v>4828</v>
      </c>
      <c r="B20" s="42" t="s">
        <v>4333</v>
      </c>
      <c r="C20" s="43">
        <v>9</v>
      </c>
      <c r="D20" s="78">
        <v>17833</v>
      </c>
      <c r="E20" s="78">
        <v>17833</v>
      </c>
    </row>
    <row r="21" spans="1:5" x14ac:dyDescent="0.25">
      <c r="A21" s="42" t="s">
        <v>4829</v>
      </c>
      <c r="B21" s="42" t="s">
        <v>4410</v>
      </c>
      <c r="C21" s="43">
        <v>2</v>
      </c>
      <c r="D21" s="78">
        <v>13293</v>
      </c>
      <c r="E21" s="78">
        <v>13293</v>
      </c>
    </row>
    <row r="22" spans="1:5" x14ac:dyDescent="0.25">
      <c r="A22" s="34"/>
      <c r="B22" s="45" t="s">
        <v>4299</v>
      </c>
      <c r="C22" s="57">
        <f>SUM(C12:C21)</f>
        <v>38</v>
      </c>
      <c r="D22" s="47"/>
      <c r="E22" s="47"/>
    </row>
    <row r="23" spans="1:5" x14ac:dyDescent="0.25">
      <c r="A23" s="34"/>
      <c r="B23" s="48"/>
      <c r="C23" s="49"/>
      <c r="D23" s="47"/>
      <c r="E23" s="47"/>
    </row>
    <row r="24" spans="1:5" x14ac:dyDescent="0.25">
      <c r="A24" s="50"/>
      <c r="B24" s="51"/>
      <c r="C24" s="52"/>
      <c r="D24" s="53"/>
      <c r="E24" s="53"/>
    </row>
    <row r="25" spans="1:5" x14ac:dyDescent="0.25">
      <c r="A25" s="661" t="s">
        <v>4233</v>
      </c>
      <c r="B25" s="661" t="s">
        <v>4233</v>
      </c>
      <c r="C25" s="52"/>
      <c r="D25" s="53"/>
      <c r="E25" s="53"/>
    </row>
    <row r="26" spans="1:5" x14ac:dyDescent="0.25">
      <c r="A26" s="79" t="s">
        <v>4303</v>
      </c>
      <c r="B26" s="79" t="s">
        <v>4303</v>
      </c>
      <c r="C26" s="43">
        <v>0</v>
      </c>
      <c r="D26" s="44">
        <v>0</v>
      </c>
      <c r="E26" s="44">
        <v>0</v>
      </c>
    </row>
    <row r="27" spans="1:5" x14ac:dyDescent="0.25">
      <c r="A27" s="34"/>
      <c r="B27" s="45" t="s">
        <v>4302</v>
      </c>
      <c r="C27" s="57">
        <f>SUM(C26)</f>
        <v>0</v>
      </c>
      <c r="D27" s="47"/>
      <c r="E27" s="47"/>
    </row>
    <row r="28" spans="1:5" x14ac:dyDescent="0.25">
      <c r="A28" s="34"/>
      <c r="B28" s="48"/>
      <c r="C28" s="49"/>
      <c r="D28" s="47"/>
      <c r="E28" s="47"/>
    </row>
    <row r="29" spans="1:5" x14ac:dyDescent="0.25">
      <c r="A29" s="54"/>
      <c r="B29" s="34"/>
      <c r="C29" s="34"/>
      <c r="D29" s="47"/>
      <c r="E29" s="47"/>
    </row>
    <row r="30" spans="1:5" x14ac:dyDescent="0.25">
      <c r="A30" s="661" t="s">
        <v>4234</v>
      </c>
      <c r="B30" s="661" t="s">
        <v>4233</v>
      </c>
      <c r="C30" s="34"/>
      <c r="D30" s="53"/>
      <c r="E30" s="53"/>
    </row>
    <row r="31" spans="1:5" x14ac:dyDescent="0.25">
      <c r="A31" s="55" t="s">
        <v>4303</v>
      </c>
      <c r="B31" s="55" t="s">
        <v>4303</v>
      </c>
      <c r="C31" s="56">
        <v>0</v>
      </c>
      <c r="D31" s="44">
        <v>0</v>
      </c>
      <c r="E31" s="44">
        <v>0</v>
      </c>
    </row>
    <row r="32" spans="1:5" x14ac:dyDescent="0.25">
      <c r="A32" s="34"/>
      <c r="B32" s="45" t="s">
        <v>4304</v>
      </c>
      <c r="C32" s="57">
        <f>SUM(C31)</f>
        <v>0</v>
      </c>
      <c r="D32" s="47"/>
      <c r="E32" s="47"/>
    </row>
    <row r="33" spans="1:5" x14ac:dyDescent="0.25">
      <c r="A33" s="34"/>
      <c r="B33" s="48"/>
      <c r="C33" s="49"/>
      <c r="D33" s="47"/>
      <c r="E33" s="47"/>
    </row>
    <row r="34" spans="1:5" x14ac:dyDescent="0.25">
      <c r="A34" s="34"/>
      <c r="B34" s="58" t="s">
        <v>4235</v>
      </c>
      <c r="C34" s="59">
        <f>SUM(C27,C22,C32)</f>
        <v>38</v>
      </c>
      <c r="D34" s="47"/>
      <c r="E34" s="47"/>
    </row>
    <row r="35" spans="1:5" x14ac:dyDescent="0.25">
      <c r="A35" s="34"/>
      <c r="B35" s="48"/>
      <c r="C35" s="49"/>
      <c r="D35" s="47"/>
      <c r="E35" s="47"/>
    </row>
    <row r="36" spans="1:5" x14ac:dyDescent="0.25">
      <c r="A36" s="50"/>
      <c r="B36" s="51"/>
      <c r="C36" s="52"/>
      <c r="D36" s="53"/>
      <c r="E36" s="53"/>
    </row>
    <row r="37" spans="1:5" x14ac:dyDescent="0.25">
      <c r="A37" s="662" t="s">
        <v>4231</v>
      </c>
      <c r="B37" s="662"/>
      <c r="C37" s="52"/>
      <c r="D37" s="53"/>
      <c r="E37" s="53"/>
    </row>
    <row r="38" spans="1:5" x14ac:dyDescent="0.25">
      <c r="A38" s="661" t="s">
        <v>4305</v>
      </c>
      <c r="B38" s="661"/>
      <c r="C38" s="52"/>
      <c r="D38" s="53"/>
      <c r="E38" s="53"/>
    </row>
    <row r="39" spans="1:5" x14ac:dyDescent="0.25">
      <c r="A39" s="168" t="s">
        <v>4303</v>
      </c>
      <c r="B39" s="169" t="s">
        <v>4830</v>
      </c>
      <c r="C39" s="56">
        <v>1</v>
      </c>
      <c r="D39" s="44">
        <v>15000</v>
      </c>
      <c r="E39" s="44">
        <f>+D39</f>
        <v>15000</v>
      </c>
    </row>
    <row r="40" spans="1:5" x14ac:dyDescent="0.25">
      <c r="A40" s="168" t="s">
        <v>4303</v>
      </c>
      <c r="B40" s="169" t="s">
        <v>4831</v>
      </c>
      <c r="C40" s="56">
        <v>1</v>
      </c>
      <c r="D40" s="44">
        <v>17000</v>
      </c>
      <c r="E40" s="44">
        <f>+D40</f>
        <v>17000</v>
      </c>
    </row>
    <row r="41" spans="1:5" x14ac:dyDescent="0.25">
      <c r="A41" s="34"/>
      <c r="B41" s="45" t="s">
        <v>4306</v>
      </c>
      <c r="C41" s="57">
        <f>SUM(C39:C40)</f>
        <v>2</v>
      </c>
      <c r="D41" s="47"/>
      <c r="E41" s="47"/>
    </row>
    <row r="42" spans="1:5" x14ac:dyDescent="0.25">
      <c r="A42" s="50"/>
      <c r="B42" s="51"/>
      <c r="C42" s="52"/>
      <c r="D42" s="53"/>
      <c r="E42" s="53"/>
    </row>
    <row r="43" spans="1:5" ht="12.75" customHeight="1" x14ac:dyDescent="0.25">
      <c r="A43" s="652" t="s">
        <v>4237</v>
      </c>
      <c r="B43" s="653"/>
      <c r="C43" s="52"/>
      <c r="D43" s="53"/>
      <c r="E43" s="53"/>
    </row>
    <row r="44" spans="1:5" x14ac:dyDescent="0.25">
      <c r="A44" s="55" t="s">
        <v>4303</v>
      </c>
      <c r="B44" s="55" t="s">
        <v>4303</v>
      </c>
      <c r="C44" s="56">
        <v>0</v>
      </c>
      <c r="D44" s="44">
        <v>0</v>
      </c>
      <c r="E44" s="44">
        <v>0</v>
      </c>
    </row>
    <row r="45" spans="1:5" ht="12" customHeight="1" x14ac:dyDescent="0.25">
      <c r="A45" s="34"/>
      <c r="B45" s="45" t="s">
        <v>4307</v>
      </c>
      <c r="C45" s="46">
        <f>SUM(C44)</f>
        <v>0</v>
      </c>
      <c r="D45" s="47"/>
      <c r="E45" s="47"/>
    </row>
  </sheetData>
  <mergeCells count="15">
    <mergeCell ref="A43:B4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5:B25"/>
    <mergeCell ref="A30:B30"/>
    <mergeCell ref="A37:B37"/>
    <mergeCell ref="A38:B38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FD796-6E87-46FA-A52F-4923D66B2568}">
  <dimension ref="A2:K24"/>
  <sheetViews>
    <sheetView showGridLines="0" zoomScaleNormal="100" workbookViewId="0">
      <selection activeCell="F33" sqref="F33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12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4819</v>
      </c>
      <c r="B11" s="42" t="s">
        <v>4326</v>
      </c>
      <c r="C11" s="78">
        <v>107129</v>
      </c>
      <c r="D11" s="72">
        <v>0</v>
      </c>
      <c r="E11" s="72">
        <v>0</v>
      </c>
      <c r="F11" s="77">
        <v>107129</v>
      </c>
      <c r="G11" s="77">
        <v>71419.333333333328</v>
      </c>
      <c r="H11" s="77">
        <v>17854.833333333332</v>
      </c>
      <c r="I11" s="77">
        <v>142838.66666666666</v>
      </c>
      <c r="J11" s="72">
        <v>0</v>
      </c>
      <c r="K11" s="77">
        <v>232112.83333333331</v>
      </c>
    </row>
    <row r="12" spans="1:11" s="63" customFormat="1" x14ac:dyDescent="0.25">
      <c r="A12" s="42" t="s">
        <v>4820</v>
      </c>
      <c r="B12" s="42" t="s">
        <v>4821</v>
      </c>
      <c r="C12" s="78">
        <v>85987</v>
      </c>
      <c r="D12" s="72">
        <v>0</v>
      </c>
      <c r="E12" s="72">
        <v>0</v>
      </c>
      <c r="F12" s="77">
        <v>85987</v>
      </c>
      <c r="G12" s="77">
        <v>57324.666666666664</v>
      </c>
      <c r="H12" s="77">
        <v>14331.166666666666</v>
      </c>
      <c r="I12" s="77">
        <v>114649.33333333333</v>
      </c>
      <c r="J12" s="72">
        <v>0</v>
      </c>
      <c r="K12" s="77">
        <v>186305.16666666666</v>
      </c>
    </row>
    <row r="13" spans="1:11" s="63" customFormat="1" x14ac:dyDescent="0.25">
      <c r="A13" s="42" t="s">
        <v>4822</v>
      </c>
      <c r="B13" s="42" t="s">
        <v>4328</v>
      </c>
      <c r="C13" s="78">
        <v>53442</v>
      </c>
      <c r="D13" s="72">
        <v>0</v>
      </c>
      <c r="E13" s="72">
        <v>0</v>
      </c>
      <c r="F13" s="77">
        <v>53442</v>
      </c>
      <c r="G13" s="77">
        <v>35628</v>
      </c>
      <c r="H13" s="77">
        <v>8907</v>
      </c>
      <c r="I13" s="77">
        <v>71256</v>
      </c>
      <c r="J13" s="72">
        <v>0</v>
      </c>
      <c r="K13" s="77">
        <v>115791</v>
      </c>
    </row>
    <row r="14" spans="1:11" s="63" customFormat="1" x14ac:dyDescent="0.25">
      <c r="A14" s="42" t="s">
        <v>4823</v>
      </c>
      <c r="B14" s="42" t="s">
        <v>4331</v>
      </c>
      <c r="C14" s="78">
        <v>43285</v>
      </c>
      <c r="D14" s="72">
        <v>0</v>
      </c>
      <c r="E14" s="72">
        <v>0</v>
      </c>
      <c r="F14" s="77">
        <v>43285</v>
      </c>
      <c r="G14" s="77">
        <v>28856.666666666664</v>
      </c>
      <c r="H14" s="77">
        <v>7214.1666666666661</v>
      </c>
      <c r="I14" s="77">
        <v>57713.333333333328</v>
      </c>
      <c r="J14" s="72">
        <v>0</v>
      </c>
      <c r="K14" s="77">
        <v>93784.166666666657</v>
      </c>
    </row>
    <row r="15" spans="1:11" s="63" customFormat="1" x14ac:dyDescent="0.25">
      <c r="A15" s="42" t="s">
        <v>4824</v>
      </c>
      <c r="B15" s="42" t="s">
        <v>4331</v>
      </c>
      <c r="C15" s="78">
        <v>35567</v>
      </c>
      <c r="D15" s="72">
        <v>0</v>
      </c>
      <c r="E15" s="72">
        <v>0</v>
      </c>
      <c r="F15" s="77">
        <v>35567</v>
      </c>
      <c r="G15" s="77">
        <v>23711.333333333332</v>
      </c>
      <c r="H15" s="77">
        <v>5927.833333333333</v>
      </c>
      <c r="I15" s="77">
        <v>47422.666666666664</v>
      </c>
      <c r="J15" s="72">
        <v>0</v>
      </c>
      <c r="K15" s="77">
        <v>77061.833333333328</v>
      </c>
    </row>
    <row r="16" spans="1:11" s="63" customFormat="1" x14ac:dyDescent="0.25">
      <c r="A16" s="42" t="s">
        <v>4826</v>
      </c>
      <c r="B16" s="42" t="s">
        <v>4827</v>
      </c>
      <c r="C16" s="78">
        <v>26326</v>
      </c>
      <c r="D16" s="72">
        <v>0</v>
      </c>
      <c r="E16" s="72">
        <v>0</v>
      </c>
      <c r="F16" s="77">
        <v>26326</v>
      </c>
      <c r="G16" s="77">
        <v>17550.666666666664</v>
      </c>
      <c r="H16" s="77">
        <v>4387.6666666666661</v>
      </c>
      <c r="I16" s="77">
        <v>35101.333333333328</v>
      </c>
      <c r="J16" s="72">
        <v>0</v>
      </c>
      <c r="K16" s="77">
        <v>57039.666666666657</v>
      </c>
    </row>
    <row r="17" spans="1:11" s="63" customFormat="1" x14ac:dyDescent="0.25">
      <c r="A17" s="42" t="s">
        <v>4347</v>
      </c>
      <c r="B17" s="42" t="s">
        <v>4331</v>
      </c>
      <c r="C17" s="78">
        <v>28960</v>
      </c>
      <c r="D17" s="72">
        <v>0</v>
      </c>
      <c r="E17" s="72">
        <v>0</v>
      </c>
      <c r="F17" s="77">
        <v>28960</v>
      </c>
      <c r="G17" s="77">
        <v>19306.666666666668</v>
      </c>
      <c r="H17" s="77">
        <v>4826.666666666667</v>
      </c>
      <c r="I17" s="77">
        <v>38613.333333333336</v>
      </c>
      <c r="J17" s="72">
        <v>0</v>
      </c>
      <c r="K17" s="77">
        <v>62746.666666666672</v>
      </c>
    </row>
    <row r="18" spans="1:11" s="63" customFormat="1" x14ac:dyDescent="0.25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5"/>
    </row>
    <row r="19" spans="1:11" s="63" customFormat="1" x14ac:dyDescent="0.25">
      <c r="A19" s="671" t="s">
        <v>4324</v>
      </c>
      <c r="B19" s="671"/>
      <c r="C19" s="671"/>
      <c r="D19" s="76" t="s">
        <v>517</v>
      </c>
      <c r="E19" s="76" t="s">
        <v>517</v>
      </c>
      <c r="F19" s="76" t="s">
        <v>517</v>
      </c>
      <c r="G19" s="76" t="s">
        <v>517</v>
      </c>
      <c r="H19" s="76" t="s">
        <v>517</v>
      </c>
      <c r="I19" s="76" t="s">
        <v>517</v>
      </c>
      <c r="J19" s="76" t="s">
        <v>517</v>
      </c>
      <c r="K19" s="76" t="s">
        <v>517</v>
      </c>
    </row>
    <row r="20" spans="1:11" s="63" customFormat="1" ht="12.75" customHeight="1" x14ac:dyDescent="0.25">
      <c r="A20" s="663" t="s">
        <v>4311</v>
      </c>
      <c r="B20" s="665" t="s">
        <v>4292</v>
      </c>
      <c r="C20" s="666" t="s">
        <v>4312</v>
      </c>
      <c r="D20" s="666" t="s">
        <v>4312</v>
      </c>
      <c r="E20" s="666" t="s">
        <v>4312</v>
      </c>
      <c r="F20" s="666" t="s">
        <v>4312</v>
      </c>
      <c r="G20" s="666" t="s">
        <v>4313</v>
      </c>
      <c r="H20" s="666" t="s">
        <v>4313</v>
      </c>
      <c r="I20" s="666" t="s">
        <v>4313</v>
      </c>
      <c r="J20" s="666" t="s">
        <v>4313</v>
      </c>
      <c r="K20" s="667" t="s">
        <v>4313</v>
      </c>
    </row>
    <row r="21" spans="1:11" s="63" customFormat="1" ht="26.4" x14ac:dyDescent="0.25">
      <c r="A21" s="664" t="s">
        <v>4311</v>
      </c>
      <c r="B21" s="666" t="s">
        <v>4314</v>
      </c>
      <c r="C21" s="70" t="s">
        <v>4315</v>
      </c>
      <c r="D21" s="70" t="s">
        <v>4316</v>
      </c>
      <c r="E21" s="70" t="s">
        <v>4317</v>
      </c>
      <c r="F21" s="70" t="s">
        <v>4318</v>
      </c>
      <c r="G21" s="35" t="s">
        <v>4319</v>
      </c>
      <c r="H21" s="35" t="s">
        <v>4320</v>
      </c>
      <c r="I21" s="70" t="s">
        <v>4321</v>
      </c>
      <c r="J21" s="70" t="s">
        <v>4322</v>
      </c>
      <c r="K21" s="71" t="s">
        <v>4318</v>
      </c>
    </row>
    <row r="22" spans="1:11" s="63" customFormat="1" x14ac:dyDescent="0.25">
      <c r="A22" s="42" t="s">
        <v>4825</v>
      </c>
      <c r="B22" s="42" t="s">
        <v>4424</v>
      </c>
      <c r="C22" s="78">
        <v>26326</v>
      </c>
      <c r="D22" s="72">
        <v>2000</v>
      </c>
      <c r="E22" s="72">
        <v>0</v>
      </c>
      <c r="F22" s="77">
        <v>28326</v>
      </c>
      <c r="G22" s="77">
        <v>17550.666666666664</v>
      </c>
      <c r="H22" s="77">
        <v>4387.6666666666661</v>
      </c>
      <c r="I22" s="77">
        <v>35101.333333333328</v>
      </c>
      <c r="J22" s="72">
        <v>0</v>
      </c>
      <c r="K22" s="77">
        <v>57039.666666666657</v>
      </c>
    </row>
    <row r="23" spans="1:11" s="63" customFormat="1" x14ac:dyDescent="0.25">
      <c r="A23" s="42" t="s">
        <v>4828</v>
      </c>
      <c r="B23" s="42" t="s">
        <v>4333</v>
      </c>
      <c r="C23" s="78">
        <v>17833</v>
      </c>
      <c r="D23" s="72">
        <v>2000</v>
      </c>
      <c r="E23" s="72">
        <v>0</v>
      </c>
      <c r="F23" s="77">
        <v>19833</v>
      </c>
      <c r="G23" s="77">
        <v>11888.666666666666</v>
      </c>
      <c r="H23" s="77">
        <v>2972.1666666666665</v>
      </c>
      <c r="I23" s="77">
        <v>23777.333333333332</v>
      </c>
      <c r="J23" s="72">
        <v>0</v>
      </c>
      <c r="K23" s="77">
        <v>38638.166666666664</v>
      </c>
    </row>
    <row r="24" spans="1:11" s="63" customFormat="1" x14ac:dyDescent="0.25">
      <c r="A24" s="42" t="s">
        <v>4829</v>
      </c>
      <c r="B24" s="42" t="s">
        <v>4410</v>
      </c>
      <c r="C24" s="78">
        <v>13293</v>
      </c>
      <c r="D24" s="72">
        <v>2000</v>
      </c>
      <c r="E24" s="72">
        <v>0</v>
      </c>
      <c r="F24" s="77">
        <v>15293</v>
      </c>
      <c r="G24" s="77">
        <v>8862</v>
      </c>
      <c r="H24" s="77">
        <v>2215.5</v>
      </c>
      <c r="I24" s="77">
        <v>17724</v>
      </c>
      <c r="J24" s="72">
        <v>0</v>
      </c>
      <c r="K24" s="77">
        <v>28801.5</v>
      </c>
    </row>
  </sheetData>
  <mergeCells count="15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9:C1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3618D-F5B2-442A-BB10-79B047C9F9A3}">
  <dimension ref="A1:E68"/>
  <sheetViews>
    <sheetView showGridLines="0" topLeftCell="A39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10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4832</v>
      </c>
      <c r="B12" s="42" t="s">
        <v>4326</v>
      </c>
      <c r="C12" s="43">
        <v>1</v>
      </c>
      <c r="D12" s="78">
        <v>51366</v>
      </c>
      <c r="E12" s="78">
        <v>51366</v>
      </c>
    </row>
    <row r="13" spans="1:5" x14ac:dyDescent="0.25">
      <c r="A13" s="42" t="s">
        <v>4833</v>
      </c>
      <c r="B13" s="42" t="s">
        <v>4834</v>
      </c>
      <c r="C13" s="43">
        <v>1</v>
      </c>
      <c r="D13" s="78">
        <v>50700</v>
      </c>
      <c r="E13" s="78">
        <v>50700</v>
      </c>
    </row>
    <row r="14" spans="1:5" x14ac:dyDescent="0.25">
      <c r="A14" s="42" t="s">
        <v>4835</v>
      </c>
      <c r="B14" s="42" t="s">
        <v>4836</v>
      </c>
      <c r="C14" s="43">
        <v>1</v>
      </c>
      <c r="D14" s="78">
        <v>35565.9</v>
      </c>
      <c r="E14" s="78">
        <v>35565.9</v>
      </c>
    </row>
    <row r="15" spans="1:5" x14ac:dyDescent="0.25">
      <c r="A15" s="42" t="s">
        <v>4837</v>
      </c>
      <c r="B15" s="42" t="s">
        <v>4838</v>
      </c>
      <c r="C15" s="43">
        <v>1</v>
      </c>
      <c r="D15" s="78">
        <v>26324.7</v>
      </c>
      <c r="E15" s="78">
        <v>26324.7</v>
      </c>
    </row>
    <row r="16" spans="1:5" x14ac:dyDescent="0.25">
      <c r="A16" s="42" t="s">
        <v>4839</v>
      </c>
      <c r="B16" s="42" t="s">
        <v>4840</v>
      </c>
      <c r="C16" s="43">
        <v>1</v>
      </c>
      <c r="D16" s="78">
        <v>26324.7</v>
      </c>
      <c r="E16" s="78">
        <v>26324.7</v>
      </c>
    </row>
    <row r="17" spans="1:5" x14ac:dyDescent="0.25">
      <c r="A17" s="42" t="s">
        <v>4841</v>
      </c>
      <c r="B17" s="42" t="s">
        <v>4842</v>
      </c>
      <c r="C17" s="43">
        <v>1</v>
      </c>
      <c r="D17" s="78">
        <v>26324.7</v>
      </c>
      <c r="E17" s="78">
        <v>26324.7</v>
      </c>
    </row>
    <row r="18" spans="1:5" x14ac:dyDescent="0.25">
      <c r="A18" s="42" t="s">
        <v>4843</v>
      </c>
      <c r="B18" s="42" t="s">
        <v>4844</v>
      </c>
      <c r="C18" s="43">
        <v>1</v>
      </c>
      <c r="D18" s="78">
        <v>25705.8</v>
      </c>
      <c r="E18" s="78">
        <v>25705.8</v>
      </c>
    </row>
    <row r="19" spans="1:5" x14ac:dyDescent="0.25">
      <c r="A19" s="42" t="s">
        <v>4845</v>
      </c>
      <c r="B19" s="42" t="s">
        <v>4846</v>
      </c>
      <c r="C19" s="43">
        <v>1</v>
      </c>
      <c r="D19" s="78">
        <v>20889.3</v>
      </c>
      <c r="E19" s="78">
        <v>20889.3</v>
      </c>
    </row>
    <row r="20" spans="1:5" x14ac:dyDescent="0.25">
      <c r="A20" s="42" t="s">
        <v>4847</v>
      </c>
      <c r="B20" s="42" t="s">
        <v>4848</v>
      </c>
      <c r="C20" s="43">
        <v>1</v>
      </c>
      <c r="D20" s="78">
        <v>20889.3</v>
      </c>
      <c r="E20" s="78">
        <v>20889.3</v>
      </c>
    </row>
    <row r="21" spans="1:5" x14ac:dyDescent="0.25">
      <c r="A21" s="42" t="s">
        <v>4849</v>
      </c>
      <c r="B21" s="42" t="s">
        <v>4850</v>
      </c>
      <c r="C21" s="43">
        <v>1</v>
      </c>
      <c r="D21" s="78">
        <v>20889.3</v>
      </c>
      <c r="E21" s="78">
        <v>20889.3</v>
      </c>
    </row>
    <row r="22" spans="1:5" x14ac:dyDescent="0.25">
      <c r="A22" s="42" t="s">
        <v>4851</v>
      </c>
      <c r="B22" s="42" t="s">
        <v>4852</v>
      </c>
      <c r="C22" s="43">
        <v>1</v>
      </c>
      <c r="D22" s="78">
        <v>20889.3</v>
      </c>
      <c r="E22" s="78">
        <v>20889.3</v>
      </c>
    </row>
    <row r="23" spans="1:5" x14ac:dyDescent="0.25">
      <c r="A23" s="42" t="s">
        <v>4853</v>
      </c>
      <c r="B23" s="42" t="s">
        <v>4854</v>
      </c>
      <c r="C23" s="43">
        <v>1</v>
      </c>
      <c r="D23" s="78">
        <v>19655.400000000001</v>
      </c>
      <c r="E23" s="78">
        <v>19655.400000000001</v>
      </c>
    </row>
    <row r="24" spans="1:5" x14ac:dyDescent="0.25">
      <c r="A24" s="42" t="s">
        <v>4855</v>
      </c>
      <c r="B24" s="42" t="s">
        <v>4856</v>
      </c>
      <c r="C24" s="43">
        <v>1</v>
      </c>
      <c r="D24" s="78">
        <v>19655.400000000001</v>
      </c>
      <c r="E24" s="78">
        <v>19655.400000000001</v>
      </c>
    </row>
    <row r="25" spans="1:5" x14ac:dyDescent="0.25">
      <c r="A25" s="42" t="s">
        <v>4857</v>
      </c>
      <c r="B25" s="42" t="s">
        <v>4301</v>
      </c>
      <c r="C25" s="43">
        <v>1</v>
      </c>
      <c r="D25" s="78">
        <v>15723.9</v>
      </c>
      <c r="E25" s="78">
        <v>15723.9</v>
      </c>
    </row>
    <row r="26" spans="1:5" x14ac:dyDescent="0.25">
      <c r="A26" s="42" t="s">
        <v>4858</v>
      </c>
      <c r="B26" s="42" t="s">
        <v>4469</v>
      </c>
      <c r="C26" s="43">
        <v>1</v>
      </c>
      <c r="D26" s="78">
        <v>10928.1</v>
      </c>
      <c r="E26" s="78">
        <v>10928.1</v>
      </c>
    </row>
    <row r="27" spans="1:5" x14ac:dyDescent="0.25">
      <c r="A27" s="42" t="s">
        <v>4859</v>
      </c>
      <c r="B27" s="42" t="s">
        <v>4860</v>
      </c>
      <c r="C27" s="43">
        <v>1</v>
      </c>
      <c r="D27" s="78">
        <v>10928.1</v>
      </c>
      <c r="E27" s="78">
        <v>10928.1</v>
      </c>
    </row>
    <row r="28" spans="1:5" x14ac:dyDescent="0.25">
      <c r="A28" s="42" t="s">
        <v>4861</v>
      </c>
      <c r="B28" s="42" t="s">
        <v>4527</v>
      </c>
      <c r="C28" s="43">
        <v>2</v>
      </c>
      <c r="D28" s="78">
        <v>10661.7</v>
      </c>
      <c r="E28" s="78">
        <v>10661.7</v>
      </c>
    </row>
    <row r="29" spans="1:5" x14ac:dyDescent="0.25">
      <c r="A29" s="42" t="s">
        <v>4862</v>
      </c>
      <c r="B29" s="42" t="s">
        <v>4863</v>
      </c>
      <c r="C29" s="43">
        <v>1</v>
      </c>
      <c r="D29" s="78">
        <v>8364</v>
      </c>
      <c r="E29" s="78">
        <v>8364</v>
      </c>
    </row>
    <row r="30" spans="1:5" x14ac:dyDescent="0.25">
      <c r="A30" s="34"/>
      <c r="B30" s="45" t="s">
        <v>4299</v>
      </c>
      <c r="C30" s="57">
        <f>SUM(C12:C29)</f>
        <v>19</v>
      </c>
      <c r="D30" s="47"/>
      <c r="E30" s="47"/>
    </row>
    <row r="31" spans="1:5" x14ac:dyDescent="0.25">
      <c r="A31" s="34"/>
      <c r="B31" s="48"/>
      <c r="C31" s="49"/>
      <c r="D31" s="47"/>
      <c r="E31" s="47"/>
    </row>
    <row r="32" spans="1:5" x14ac:dyDescent="0.25">
      <c r="A32" s="50"/>
      <c r="B32" s="51"/>
      <c r="C32" s="52"/>
      <c r="D32" s="53"/>
      <c r="E32" s="53"/>
    </row>
    <row r="33" spans="1:5" x14ac:dyDescent="0.25">
      <c r="A33" s="661" t="s">
        <v>4233</v>
      </c>
      <c r="B33" s="661" t="s">
        <v>4233</v>
      </c>
      <c r="C33" s="52"/>
      <c r="D33" s="53"/>
      <c r="E33" s="53"/>
    </row>
    <row r="34" spans="1:5" x14ac:dyDescent="0.25">
      <c r="A34" s="170" t="s">
        <v>4864</v>
      </c>
      <c r="B34" s="79" t="s">
        <v>4865</v>
      </c>
      <c r="C34" s="43">
        <v>1</v>
      </c>
      <c r="D34" s="44">
        <v>30896.3</v>
      </c>
      <c r="E34" s="44">
        <v>30896.3</v>
      </c>
    </row>
    <row r="35" spans="1:5" x14ac:dyDescent="0.25">
      <c r="A35" s="170" t="s">
        <v>4866</v>
      </c>
      <c r="B35" s="79" t="s">
        <v>4867</v>
      </c>
      <c r="C35" s="43">
        <v>1</v>
      </c>
      <c r="D35" s="44">
        <v>29634.29</v>
      </c>
      <c r="E35" s="44">
        <v>29634.29</v>
      </c>
    </row>
    <row r="36" spans="1:5" x14ac:dyDescent="0.25">
      <c r="A36" s="170" t="s">
        <v>4868</v>
      </c>
      <c r="B36" s="79" t="s">
        <v>4869</v>
      </c>
      <c r="C36" s="43">
        <v>15</v>
      </c>
      <c r="D36" s="44">
        <v>26550</v>
      </c>
      <c r="E36" s="44">
        <v>26550</v>
      </c>
    </row>
    <row r="37" spans="1:5" x14ac:dyDescent="0.25">
      <c r="A37" s="170" t="s">
        <v>4870</v>
      </c>
      <c r="B37" s="79" t="s">
        <v>4871</v>
      </c>
      <c r="C37" s="43">
        <v>10</v>
      </c>
      <c r="D37" s="44">
        <v>25839.93</v>
      </c>
      <c r="E37" s="44">
        <v>25839.93</v>
      </c>
    </row>
    <row r="38" spans="1:5" x14ac:dyDescent="0.25">
      <c r="A38" s="170" t="s">
        <v>4872</v>
      </c>
      <c r="B38" s="79" t="s">
        <v>4873</v>
      </c>
      <c r="C38" s="43">
        <v>34</v>
      </c>
      <c r="D38" s="44">
        <v>24293.35</v>
      </c>
      <c r="E38" s="44">
        <v>24293.35</v>
      </c>
    </row>
    <row r="39" spans="1:5" x14ac:dyDescent="0.25">
      <c r="A39" s="170" t="s">
        <v>4874</v>
      </c>
      <c r="B39" s="79" t="s">
        <v>4875</v>
      </c>
      <c r="C39" s="43">
        <v>2</v>
      </c>
      <c r="D39" s="44">
        <v>18470</v>
      </c>
      <c r="E39" s="44">
        <v>18470</v>
      </c>
    </row>
    <row r="40" spans="1:5" x14ac:dyDescent="0.25">
      <c r="A40" s="170" t="s">
        <v>4876</v>
      </c>
      <c r="B40" s="79" t="s">
        <v>4877</v>
      </c>
      <c r="C40" s="43">
        <v>1</v>
      </c>
      <c r="D40" s="44">
        <v>11851.8</v>
      </c>
      <c r="E40" s="44">
        <v>11851.8</v>
      </c>
    </row>
    <row r="41" spans="1:5" x14ac:dyDescent="0.25">
      <c r="A41" s="170" t="s">
        <v>4878</v>
      </c>
      <c r="B41" s="79" t="s">
        <v>4879</v>
      </c>
      <c r="C41" s="43">
        <v>1</v>
      </c>
      <c r="D41" s="44">
        <v>10962.6</v>
      </c>
      <c r="E41" s="44">
        <v>10962.6</v>
      </c>
    </row>
    <row r="42" spans="1:5" x14ac:dyDescent="0.25">
      <c r="A42" s="42" t="s">
        <v>4880</v>
      </c>
      <c r="B42" s="42" t="s">
        <v>4415</v>
      </c>
      <c r="C42" s="43">
        <v>1</v>
      </c>
      <c r="D42" s="78">
        <v>10928.1</v>
      </c>
      <c r="E42" s="78">
        <v>10928.1</v>
      </c>
    </row>
    <row r="43" spans="1:5" x14ac:dyDescent="0.25">
      <c r="A43" s="170" t="s">
        <v>4881</v>
      </c>
      <c r="B43" s="79" t="s">
        <v>4405</v>
      </c>
      <c r="C43" s="43">
        <v>1</v>
      </c>
      <c r="D43" s="44">
        <v>10928.1</v>
      </c>
      <c r="E43" s="44">
        <v>10928.1</v>
      </c>
    </row>
    <row r="44" spans="1:5" x14ac:dyDescent="0.25">
      <c r="A44" s="170" t="s">
        <v>4882</v>
      </c>
      <c r="B44" s="79" t="s">
        <v>4883</v>
      </c>
      <c r="C44" s="43">
        <v>1</v>
      </c>
      <c r="D44" s="44">
        <v>10928.1</v>
      </c>
      <c r="E44" s="44">
        <v>10928.1</v>
      </c>
    </row>
    <row r="45" spans="1:5" x14ac:dyDescent="0.25">
      <c r="A45" s="170" t="s">
        <v>4884</v>
      </c>
      <c r="B45" s="79" t="s">
        <v>4885</v>
      </c>
      <c r="C45" s="43">
        <v>1</v>
      </c>
      <c r="D45" s="44">
        <v>10928.1</v>
      </c>
      <c r="E45" s="44">
        <v>10928.1</v>
      </c>
    </row>
    <row r="46" spans="1:5" x14ac:dyDescent="0.25">
      <c r="A46" s="170" t="s">
        <v>4886</v>
      </c>
      <c r="B46" s="79" t="s">
        <v>4887</v>
      </c>
      <c r="C46" s="43">
        <v>3</v>
      </c>
      <c r="D46" s="44">
        <v>10928.1</v>
      </c>
      <c r="E46" s="44">
        <v>10928.1</v>
      </c>
    </row>
    <row r="47" spans="1:5" x14ac:dyDescent="0.25">
      <c r="A47" s="170" t="s">
        <v>4888</v>
      </c>
      <c r="B47" s="79" t="s">
        <v>4377</v>
      </c>
      <c r="C47" s="43">
        <v>1</v>
      </c>
      <c r="D47" s="44">
        <v>9993.9</v>
      </c>
      <c r="E47" s="44">
        <v>9993.9</v>
      </c>
    </row>
    <row r="48" spans="1:5" x14ac:dyDescent="0.25">
      <c r="A48" s="34"/>
      <c r="B48" s="45" t="s">
        <v>4302</v>
      </c>
      <c r="C48" s="57">
        <f>SUM(C34:C47)</f>
        <v>73</v>
      </c>
      <c r="D48" s="47"/>
      <c r="E48" s="47"/>
    </row>
    <row r="49" spans="1:5" x14ac:dyDescent="0.25">
      <c r="A49" s="34"/>
      <c r="B49" s="48"/>
      <c r="C49" s="49"/>
      <c r="D49" s="47"/>
      <c r="E49" s="47"/>
    </row>
    <row r="50" spans="1:5" x14ac:dyDescent="0.25">
      <c r="A50" s="54"/>
      <c r="B50" s="34"/>
      <c r="C50" s="34"/>
      <c r="D50" s="47"/>
      <c r="E50" s="47"/>
    </row>
    <row r="51" spans="1:5" x14ac:dyDescent="0.25">
      <c r="A51" s="705" t="s">
        <v>4234</v>
      </c>
      <c r="B51" s="705" t="s">
        <v>4233</v>
      </c>
      <c r="C51" s="34"/>
      <c r="D51" s="53"/>
      <c r="E51" s="53"/>
    </row>
    <row r="52" spans="1:5" x14ac:dyDescent="0.25">
      <c r="A52" s="55" t="s">
        <v>4303</v>
      </c>
      <c r="B52" s="55" t="s">
        <v>4303</v>
      </c>
      <c r="C52" s="56">
        <v>0</v>
      </c>
      <c r="D52" s="44">
        <v>0</v>
      </c>
      <c r="E52" s="44">
        <v>0</v>
      </c>
    </row>
    <row r="53" spans="1:5" x14ac:dyDescent="0.25">
      <c r="A53" s="34"/>
      <c r="B53" s="171" t="s">
        <v>4304</v>
      </c>
      <c r="C53" s="172">
        <f>SUM(C52)</f>
        <v>0</v>
      </c>
      <c r="D53" s="47"/>
      <c r="E53" s="47"/>
    </row>
    <row r="54" spans="1:5" x14ac:dyDescent="0.25">
      <c r="A54" s="34"/>
      <c r="B54" s="48"/>
      <c r="C54" s="49"/>
      <c r="D54" s="47"/>
      <c r="E54" s="47"/>
    </row>
    <row r="55" spans="1:5" x14ac:dyDescent="0.25">
      <c r="A55" s="34"/>
      <c r="B55" s="58" t="s">
        <v>4235</v>
      </c>
      <c r="C55" s="59">
        <f>SUM(C48,C30,C53)</f>
        <v>92</v>
      </c>
      <c r="D55" s="47"/>
      <c r="E55" s="47"/>
    </row>
    <row r="56" spans="1:5" x14ac:dyDescent="0.25">
      <c r="A56" s="34"/>
      <c r="B56" s="48"/>
      <c r="C56" s="49"/>
      <c r="D56" s="47"/>
      <c r="E56" s="47"/>
    </row>
    <row r="57" spans="1:5" x14ac:dyDescent="0.25">
      <c r="A57" s="50"/>
      <c r="B57" s="51"/>
      <c r="C57" s="52"/>
      <c r="D57" s="53"/>
      <c r="E57" s="53"/>
    </row>
    <row r="58" spans="1:5" x14ac:dyDescent="0.25">
      <c r="A58" s="662" t="s">
        <v>4231</v>
      </c>
      <c r="B58" s="662"/>
      <c r="C58" s="52"/>
      <c r="D58" s="53"/>
      <c r="E58" s="53"/>
    </row>
    <row r="59" spans="1:5" x14ac:dyDescent="0.25">
      <c r="A59" s="661" t="s">
        <v>4305</v>
      </c>
      <c r="B59" s="661"/>
      <c r="C59" s="52"/>
      <c r="D59" s="53"/>
      <c r="E59" s="53"/>
    </row>
    <row r="60" spans="1:5" x14ac:dyDescent="0.25">
      <c r="A60" s="55" t="s">
        <v>4303</v>
      </c>
      <c r="B60" s="60" t="s">
        <v>4303</v>
      </c>
      <c r="C60" s="56">
        <v>0</v>
      </c>
      <c r="D60" s="44">
        <v>0</v>
      </c>
      <c r="E60" s="44">
        <v>0</v>
      </c>
    </row>
    <row r="61" spans="1:5" x14ac:dyDescent="0.25">
      <c r="A61" s="34"/>
      <c r="B61" s="45" t="s">
        <v>4306</v>
      </c>
      <c r="C61" s="57">
        <f>SUM(C60)</f>
        <v>0</v>
      </c>
      <c r="D61" s="47"/>
      <c r="E61" s="47"/>
    </row>
    <row r="62" spans="1:5" x14ac:dyDescent="0.25">
      <c r="A62" s="50"/>
      <c r="B62" s="51"/>
      <c r="C62" s="52"/>
      <c r="D62" s="53"/>
      <c r="E62" s="53"/>
    </row>
    <row r="63" spans="1:5" ht="12.75" customHeight="1" x14ac:dyDescent="0.25">
      <c r="A63" s="652" t="s">
        <v>4237</v>
      </c>
      <c r="B63" s="653"/>
      <c r="C63" s="52"/>
      <c r="D63" s="53"/>
      <c r="E63" s="53"/>
    </row>
    <row r="64" spans="1:5" ht="12.75" customHeight="1" x14ac:dyDescent="0.25">
      <c r="A64" s="60" t="s">
        <v>4889</v>
      </c>
      <c r="B64" s="55" t="s">
        <v>4890</v>
      </c>
      <c r="C64" s="56">
        <v>8</v>
      </c>
      <c r="D64" s="44">
        <v>30000</v>
      </c>
      <c r="E64" s="44">
        <v>50000</v>
      </c>
    </row>
    <row r="65" spans="1:5" ht="12.75" customHeight="1" x14ac:dyDescent="0.25">
      <c r="A65" s="60" t="s">
        <v>4891</v>
      </c>
      <c r="B65" s="55" t="s">
        <v>4892</v>
      </c>
      <c r="C65" s="56">
        <v>12</v>
      </c>
      <c r="D65" s="44">
        <v>30000</v>
      </c>
      <c r="E65" s="44">
        <v>40000</v>
      </c>
    </row>
    <row r="66" spans="1:5" x14ac:dyDescent="0.25">
      <c r="A66" s="60" t="s">
        <v>4893</v>
      </c>
      <c r="B66" s="55" t="s">
        <v>4894</v>
      </c>
      <c r="C66" s="56">
        <v>134</v>
      </c>
      <c r="D66" s="44">
        <v>3500</v>
      </c>
      <c r="E66" s="44">
        <v>7500</v>
      </c>
    </row>
    <row r="67" spans="1:5" x14ac:dyDescent="0.25">
      <c r="A67" s="60" t="s">
        <v>4895</v>
      </c>
      <c r="B67" s="55" t="s">
        <v>4896</v>
      </c>
      <c r="C67" s="56">
        <v>7</v>
      </c>
      <c r="D67" s="44">
        <v>9000</v>
      </c>
      <c r="E67" s="44">
        <v>10000</v>
      </c>
    </row>
    <row r="68" spans="1:5" ht="12" customHeight="1" x14ac:dyDescent="0.25">
      <c r="A68" s="34"/>
      <c r="B68" s="171" t="s">
        <v>4307</v>
      </c>
      <c r="C68" s="173">
        <f>SUM(C64:C67)</f>
        <v>161</v>
      </c>
      <c r="D68" s="47"/>
      <c r="E68" s="47"/>
    </row>
  </sheetData>
  <mergeCells count="15">
    <mergeCell ref="A63:B6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3:B33"/>
    <mergeCell ref="A51:B51"/>
    <mergeCell ref="A58:B58"/>
    <mergeCell ref="A59:B5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D9CC1-3137-4451-A160-0674D82C2596}">
  <dimension ref="A2:K47"/>
  <sheetViews>
    <sheetView showGridLines="0" zoomScaleNormal="100" workbookViewId="0">
      <selection activeCell="H36" sqref="H36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1.44140625" style="61"/>
    <col min="13" max="13" width="12.6640625" style="61" bestFit="1" customWidth="1"/>
    <col min="14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10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4832</v>
      </c>
      <c r="B11" s="42" t="s">
        <v>4326</v>
      </c>
      <c r="C11" s="78">
        <v>51366</v>
      </c>
      <c r="D11" s="72">
        <v>0</v>
      </c>
      <c r="E11" s="72">
        <v>0</v>
      </c>
      <c r="F11" s="77">
        <v>51366</v>
      </c>
      <c r="G11" s="77">
        <v>17122</v>
      </c>
      <c r="H11" s="77">
        <v>8561</v>
      </c>
      <c r="I11" s="77">
        <v>68488</v>
      </c>
      <c r="J11" s="77">
        <v>0</v>
      </c>
      <c r="K11" s="77">
        <v>94171</v>
      </c>
    </row>
    <row r="12" spans="1:11" s="63" customFormat="1" x14ac:dyDescent="0.25">
      <c r="A12" s="42" t="s">
        <v>4833</v>
      </c>
      <c r="B12" s="42" t="s">
        <v>4834</v>
      </c>
      <c r="C12" s="78">
        <v>50700</v>
      </c>
      <c r="D12" s="72">
        <v>0</v>
      </c>
      <c r="E12" s="72">
        <v>0</v>
      </c>
      <c r="F12" s="77">
        <v>50700</v>
      </c>
      <c r="G12" s="77">
        <v>16900</v>
      </c>
      <c r="H12" s="77">
        <v>8450</v>
      </c>
      <c r="I12" s="77">
        <v>67600</v>
      </c>
      <c r="J12" s="77">
        <v>0</v>
      </c>
      <c r="K12" s="77">
        <v>92950</v>
      </c>
    </row>
    <row r="13" spans="1:11" s="63" customFormat="1" x14ac:dyDescent="0.25">
      <c r="A13" s="42" t="s">
        <v>4835</v>
      </c>
      <c r="B13" s="42" t="s">
        <v>4836</v>
      </c>
      <c r="C13" s="78">
        <v>35565.9</v>
      </c>
      <c r="D13" s="72">
        <v>0</v>
      </c>
      <c r="E13" s="72">
        <v>0</v>
      </c>
      <c r="F13" s="77">
        <v>35565.9</v>
      </c>
      <c r="G13" s="77">
        <v>11855.3</v>
      </c>
      <c r="H13" s="77">
        <v>5927.65</v>
      </c>
      <c r="I13" s="77">
        <v>47421.2</v>
      </c>
      <c r="J13" s="77">
        <v>0</v>
      </c>
      <c r="K13" s="77">
        <v>65204.149999999994</v>
      </c>
    </row>
    <row r="14" spans="1:11" s="63" customFormat="1" x14ac:dyDescent="0.25">
      <c r="A14" s="42" t="s">
        <v>4837</v>
      </c>
      <c r="B14" s="42" t="s">
        <v>4838</v>
      </c>
      <c r="C14" s="78">
        <v>26324.7</v>
      </c>
      <c r="D14" s="72">
        <v>0</v>
      </c>
      <c r="E14" s="72">
        <v>0</v>
      </c>
      <c r="F14" s="77">
        <v>26324.7</v>
      </c>
      <c r="G14" s="77">
        <v>8774.9</v>
      </c>
      <c r="H14" s="77">
        <v>4387.45</v>
      </c>
      <c r="I14" s="77">
        <v>35099.599999999999</v>
      </c>
      <c r="J14" s="77">
        <v>0</v>
      </c>
      <c r="K14" s="77">
        <v>48261.95</v>
      </c>
    </row>
    <row r="15" spans="1:11" s="63" customFormat="1" x14ac:dyDescent="0.25">
      <c r="A15" s="42" t="s">
        <v>4839</v>
      </c>
      <c r="B15" s="42" t="s">
        <v>4840</v>
      </c>
      <c r="C15" s="78">
        <v>26324.7</v>
      </c>
      <c r="D15" s="72">
        <v>0</v>
      </c>
      <c r="E15" s="72">
        <v>0</v>
      </c>
      <c r="F15" s="77">
        <v>26324.7</v>
      </c>
      <c r="G15" s="77">
        <v>8774.9</v>
      </c>
      <c r="H15" s="77">
        <v>4387.45</v>
      </c>
      <c r="I15" s="77">
        <v>35099.599999999999</v>
      </c>
      <c r="J15" s="77">
        <v>0</v>
      </c>
      <c r="K15" s="77">
        <v>48261.95</v>
      </c>
    </row>
    <row r="16" spans="1:11" s="63" customFormat="1" x14ac:dyDescent="0.25">
      <c r="A16" s="42" t="s">
        <v>4841</v>
      </c>
      <c r="B16" s="42" t="s">
        <v>4842</v>
      </c>
      <c r="C16" s="78">
        <v>26324.7</v>
      </c>
      <c r="D16" s="72">
        <v>0</v>
      </c>
      <c r="E16" s="72">
        <v>0</v>
      </c>
      <c r="F16" s="77">
        <v>26324.7</v>
      </c>
      <c r="G16" s="77">
        <v>8774.9</v>
      </c>
      <c r="H16" s="77">
        <v>4387.45</v>
      </c>
      <c r="I16" s="77">
        <v>35099.599999999999</v>
      </c>
      <c r="J16" s="77">
        <v>0</v>
      </c>
      <c r="K16" s="77">
        <v>48261.95</v>
      </c>
    </row>
    <row r="17" spans="1:11" s="63" customFormat="1" x14ac:dyDescent="0.25">
      <c r="A17" s="42" t="s">
        <v>4843</v>
      </c>
      <c r="B17" s="42" t="s">
        <v>4844</v>
      </c>
      <c r="C17" s="78">
        <v>25705.8</v>
      </c>
      <c r="D17" s="72">
        <v>0</v>
      </c>
      <c r="E17" s="72">
        <v>0</v>
      </c>
      <c r="F17" s="77">
        <v>25705.8</v>
      </c>
      <c r="G17" s="77">
        <v>8568.6</v>
      </c>
      <c r="H17" s="77">
        <v>4284.3</v>
      </c>
      <c r="I17" s="77">
        <v>34274.400000000001</v>
      </c>
      <c r="J17" s="77">
        <v>0</v>
      </c>
      <c r="K17" s="77">
        <v>47127.3</v>
      </c>
    </row>
    <row r="18" spans="1:11" s="63" customFormat="1" x14ac:dyDescent="0.25">
      <c r="A18" s="42" t="s">
        <v>4845</v>
      </c>
      <c r="B18" s="42" t="s">
        <v>4846</v>
      </c>
      <c r="C18" s="78">
        <v>20889.3</v>
      </c>
      <c r="D18" s="72">
        <v>1100</v>
      </c>
      <c r="E18" s="72">
        <v>0</v>
      </c>
      <c r="F18" s="77">
        <v>21989.3</v>
      </c>
      <c r="G18" s="77">
        <v>6963.0999999999995</v>
      </c>
      <c r="H18" s="77">
        <v>3481.5499999999997</v>
      </c>
      <c r="I18" s="77">
        <v>27852.399999999998</v>
      </c>
      <c r="J18" s="77">
        <v>0</v>
      </c>
      <c r="K18" s="77">
        <v>38297.049999999996</v>
      </c>
    </row>
    <row r="19" spans="1:11" s="63" customFormat="1" x14ac:dyDescent="0.25">
      <c r="A19" s="42" t="s">
        <v>4847</v>
      </c>
      <c r="B19" s="42" t="s">
        <v>4848</v>
      </c>
      <c r="C19" s="78">
        <v>20889.3</v>
      </c>
      <c r="D19" s="72">
        <v>1100</v>
      </c>
      <c r="E19" s="72">
        <v>0</v>
      </c>
      <c r="F19" s="77">
        <v>21989.3</v>
      </c>
      <c r="G19" s="77">
        <v>6963.0999999999995</v>
      </c>
      <c r="H19" s="77">
        <v>3481.5499999999997</v>
      </c>
      <c r="I19" s="77">
        <v>27852.399999999998</v>
      </c>
      <c r="J19" s="77">
        <v>0</v>
      </c>
      <c r="K19" s="77">
        <v>38297.049999999996</v>
      </c>
    </row>
    <row r="20" spans="1:11" s="63" customFormat="1" x14ac:dyDescent="0.25">
      <c r="A20" s="42" t="s">
        <v>4849</v>
      </c>
      <c r="B20" s="42" t="s">
        <v>4850</v>
      </c>
      <c r="C20" s="78">
        <v>20889.3</v>
      </c>
      <c r="D20" s="72">
        <v>1100</v>
      </c>
      <c r="E20" s="72">
        <v>0</v>
      </c>
      <c r="F20" s="77">
        <v>21989.3</v>
      </c>
      <c r="G20" s="77">
        <v>6963.0999999999995</v>
      </c>
      <c r="H20" s="77">
        <v>3481.5499999999997</v>
      </c>
      <c r="I20" s="77">
        <v>27852.399999999998</v>
      </c>
      <c r="J20" s="77">
        <v>0</v>
      </c>
      <c r="K20" s="77">
        <v>38297.049999999996</v>
      </c>
    </row>
    <row r="21" spans="1:11" s="63" customFormat="1" x14ac:dyDescent="0.25">
      <c r="A21" s="42" t="s">
        <v>4851</v>
      </c>
      <c r="B21" s="42" t="s">
        <v>4852</v>
      </c>
      <c r="C21" s="78">
        <v>20889.3</v>
      </c>
      <c r="D21" s="72">
        <v>1100</v>
      </c>
      <c r="E21" s="72">
        <v>0</v>
      </c>
      <c r="F21" s="77">
        <v>21989.3</v>
      </c>
      <c r="G21" s="77">
        <v>6963.0999999999995</v>
      </c>
      <c r="H21" s="77">
        <v>3481.5499999999997</v>
      </c>
      <c r="I21" s="77">
        <v>27852.399999999998</v>
      </c>
      <c r="J21" s="77">
        <v>0</v>
      </c>
      <c r="K21" s="77">
        <v>38297.049999999996</v>
      </c>
    </row>
    <row r="22" spans="1:11" s="63" customFormat="1" x14ac:dyDescent="0.25">
      <c r="A22" s="42" t="s">
        <v>4853</v>
      </c>
      <c r="B22" s="42" t="s">
        <v>4854</v>
      </c>
      <c r="C22" s="78">
        <v>19655.400000000001</v>
      </c>
      <c r="D22" s="72">
        <v>1100</v>
      </c>
      <c r="E22" s="72">
        <v>0</v>
      </c>
      <c r="F22" s="77">
        <v>20755.400000000001</v>
      </c>
      <c r="G22" s="77">
        <v>6551.8000000000011</v>
      </c>
      <c r="H22" s="77">
        <v>3275.9000000000005</v>
      </c>
      <c r="I22" s="77">
        <v>26207.200000000004</v>
      </c>
      <c r="J22" s="77">
        <v>0</v>
      </c>
      <c r="K22" s="77">
        <v>36034.900000000009</v>
      </c>
    </row>
    <row r="23" spans="1:11" s="63" customFormat="1" x14ac:dyDescent="0.25">
      <c r="A23" s="42" t="s">
        <v>4855</v>
      </c>
      <c r="B23" s="42" t="s">
        <v>4856</v>
      </c>
      <c r="C23" s="78">
        <v>19655.400000000001</v>
      </c>
      <c r="D23" s="72">
        <v>1100</v>
      </c>
      <c r="E23" s="72">
        <v>0</v>
      </c>
      <c r="F23" s="77">
        <v>20755.400000000001</v>
      </c>
      <c r="G23" s="77">
        <v>6551.8000000000011</v>
      </c>
      <c r="H23" s="77">
        <v>3275.9000000000005</v>
      </c>
      <c r="I23" s="77">
        <v>26207.200000000004</v>
      </c>
      <c r="J23" s="77">
        <v>0</v>
      </c>
      <c r="K23" s="77">
        <v>36034.900000000009</v>
      </c>
    </row>
    <row r="24" spans="1:11" s="63" customFormat="1" x14ac:dyDescent="0.25">
      <c r="A24" s="42" t="s">
        <v>4857</v>
      </c>
      <c r="B24" s="42" t="s">
        <v>4301</v>
      </c>
      <c r="C24" s="78">
        <v>15723.9</v>
      </c>
      <c r="D24" s="72">
        <v>1100</v>
      </c>
      <c r="E24" s="72">
        <v>0</v>
      </c>
      <c r="F24" s="77">
        <v>16823.900000000001</v>
      </c>
      <c r="G24" s="77">
        <v>5241.3</v>
      </c>
      <c r="H24" s="77">
        <v>2620.65</v>
      </c>
      <c r="I24" s="77">
        <v>20965.2</v>
      </c>
      <c r="J24" s="77">
        <v>0</v>
      </c>
      <c r="K24" s="77">
        <v>28827.15</v>
      </c>
    </row>
    <row r="25" spans="1:11" s="63" customFormat="1" x14ac:dyDescent="0.25">
      <c r="A25" s="73"/>
      <c r="B25" s="73"/>
      <c r="C25" s="74"/>
      <c r="D25" s="74"/>
      <c r="E25" s="74"/>
      <c r="F25" s="74"/>
      <c r="G25" s="74"/>
      <c r="H25" s="74"/>
      <c r="I25" s="74"/>
      <c r="J25" s="74"/>
      <c r="K25" s="75"/>
    </row>
    <row r="26" spans="1:11" s="63" customFormat="1" x14ac:dyDescent="0.25">
      <c r="A26" s="73"/>
      <c r="B26" s="73"/>
      <c r="C26" s="74"/>
      <c r="D26" s="74"/>
      <c r="E26" s="74"/>
      <c r="F26" s="74"/>
      <c r="G26" s="74"/>
      <c r="H26" s="74"/>
      <c r="I26" s="74"/>
      <c r="J26" s="74"/>
      <c r="K26" s="75"/>
    </row>
    <row r="27" spans="1:11" s="63" customFormat="1" x14ac:dyDescent="0.25">
      <c r="A27" s="671" t="s">
        <v>4324</v>
      </c>
      <c r="B27" s="671"/>
      <c r="C27" s="671"/>
      <c r="D27" s="76" t="s">
        <v>517</v>
      </c>
      <c r="E27" s="76" t="s">
        <v>517</v>
      </c>
      <c r="F27" s="76" t="s">
        <v>517</v>
      </c>
      <c r="G27" s="76" t="s">
        <v>517</v>
      </c>
      <c r="H27" s="76" t="s">
        <v>517</v>
      </c>
      <c r="I27" s="76" t="s">
        <v>517</v>
      </c>
      <c r="J27" s="76" t="s">
        <v>517</v>
      </c>
      <c r="K27" s="76" t="s">
        <v>517</v>
      </c>
    </row>
    <row r="28" spans="1:11" s="63" customFormat="1" ht="12.75" customHeight="1" x14ac:dyDescent="0.25">
      <c r="A28" s="663" t="s">
        <v>4311</v>
      </c>
      <c r="B28" s="665" t="s">
        <v>4292</v>
      </c>
      <c r="C28" s="666" t="s">
        <v>4312</v>
      </c>
      <c r="D28" s="666" t="s">
        <v>4312</v>
      </c>
      <c r="E28" s="666" t="s">
        <v>4312</v>
      </c>
      <c r="F28" s="666" t="s">
        <v>4312</v>
      </c>
      <c r="G28" s="666" t="s">
        <v>4313</v>
      </c>
      <c r="H28" s="666" t="s">
        <v>4313</v>
      </c>
      <c r="I28" s="666" t="s">
        <v>4313</v>
      </c>
      <c r="J28" s="666" t="s">
        <v>4313</v>
      </c>
      <c r="K28" s="667" t="s">
        <v>4313</v>
      </c>
    </row>
    <row r="29" spans="1:11" s="63" customFormat="1" ht="26.4" x14ac:dyDescent="0.25">
      <c r="A29" s="664" t="s">
        <v>4311</v>
      </c>
      <c r="B29" s="666" t="s">
        <v>4314</v>
      </c>
      <c r="C29" s="70" t="s">
        <v>4315</v>
      </c>
      <c r="D29" s="70" t="s">
        <v>4316</v>
      </c>
      <c r="E29" s="70" t="s">
        <v>4317</v>
      </c>
      <c r="F29" s="70" t="s">
        <v>4318</v>
      </c>
      <c r="G29" s="35" t="s">
        <v>4319</v>
      </c>
      <c r="H29" s="35" t="s">
        <v>4320</v>
      </c>
      <c r="I29" s="70" t="s">
        <v>4321</v>
      </c>
      <c r="J29" s="70" t="s">
        <v>4322</v>
      </c>
      <c r="K29" s="71" t="s">
        <v>4318</v>
      </c>
    </row>
    <row r="30" spans="1:11" s="63" customFormat="1" x14ac:dyDescent="0.25">
      <c r="A30" s="42" t="s">
        <v>4864</v>
      </c>
      <c r="B30" s="42" t="s">
        <v>4865</v>
      </c>
      <c r="C30" s="78">
        <v>30896.3</v>
      </c>
      <c r="D30" s="72">
        <v>0</v>
      </c>
      <c r="E30" s="72">
        <v>0</v>
      </c>
      <c r="F30" s="77">
        <v>30896.3</v>
      </c>
      <c r="G30" s="77">
        <v>10298.766666666666</v>
      </c>
      <c r="H30" s="77">
        <v>5149.3833333333332</v>
      </c>
      <c r="I30" s="77">
        <v>41195.066666666666</v>
      </c>
      <c r="J30" s="77">
        <v>0</v>
      </c>
      <c r="K30" s="77">
        <v>56643.216666666667</v>
      </c>
    </row>
    <row r="31" spans="1:11" s="63" customFormat="1" x14ac:dyDescent="0.25">
      <c r="A31" s="42" t="s">
        <v>4866</v>
      </c>
      <c r="B31" s="42" t="s">
        <v>4867</v>
      </c>
      <c r="C31" s="78">
        <v>29634.29</v>
      </c>
      <c r="D31" s="72">
        <v>0</v>
      </c>
      <c r="E31" s="72">
        <v>0</v>
      </c>
      <c r="F31" s="77">
        <v>29634.29</v>
      </c>
      <c r="G31" s="77">
        <v>9878.0966666666664</v>
      </c>
      <c r="H31" s="77">
        <v>4939.0483333333332</v>
      </c>
      <c r="I31" s="77">
        <v>39512.386666666665</v>
      </c>
      <c r="J31" s="77">
        <v>0</v>
      </c>
      <c r="K31" s="77">
        <v>54329.531666666662</v>
      </c>
    </row>
    <row r="32" spans="1:11" s="63" customFormat="1" x14ac:dyDescent="0.25">
      <c r="A32" s="42" t="s">
        <v>4868</v>
      </c>
      <c r="B32" s="42" t="s">
        <v>4869</v>
      </c>
      <c r="C32" s="78">
        <v>26550</v>
      </c>
      <c r="D32" s="72">
        <v>0</v>
      </c>
      <c r="E32" s="72">
        <v>0</v>
      </c>
      <c r="F32" s="77">
        <v>26550</v>
      </c>
      <c r="G32" s="77">
        <v>8850</v>
      </c>
      <c r="H32" s="77">
        <v>4425</v>
      </c>
      <c r="I32" s="77">
        <v>35400</v>
      </c>
      <c r="J32" s="77">
        <v>0</v>
      </c>
      <c r="K32" s="77">
        <v>48675</v>
      </c>
    </row>
    <row r="33" spans="1:11" s="63" customFormat="1" x14ac:dyDescent="0.25">
      <c r="A33" s="42" t="s">
        <v>4870</v>
      </c>
      <c r="B33" s="42" t="s">
        <v>4871</v>
      </c>
      <c r="C33" s="78">
        <v>25839.93</v>
      </c>
      <c r="D33" s="72">
        <v>0</v>
      </c>
      <c r="E33" s="72">
        <v>0</v>
      </c>
      <c r="F33" s="77">
        <v>25839.93</v>
      </c>
      <c r="G33" s="77">
        <v>8613.31</v>
      </c>
      <c r="H33" s="77">
        <v>4306.6549999999997</v>
      </c>
      <c r="I33" s="77">
        <v>34453.24</v>
      </c>
      <c r="J33" s="77">
        <v>0</v>
      </c>
      <c r="K33" s="77">
        <v>47373.205000000002</v>
      </c>
    </row>
    <row r="34" spans="1:11" s="63" customFormat="1" x14ac:dyDescent="0.25">
      <c r="A34" s="42" t="s">
        <v>4872</v>
      </c>
      <c r="B34" s="42" t="s">
        <v>4873</v>
      </c>
      <c r="C34" s="78">
        <v>24293.35</v>
      </c>
      <c r="D34" s="72">
        <v>0</v>
      </c>
      <c r="E34" s="72">
        <v>0</v>
      </c>
      <c r="F34" s="77">
        <v>24293.35</v>
      </c>
      <c r="G34" s="77">
        <v>8097.7833333333328</v>
      </c>
      <c r="H34" s="77">
        <v>4048.8916666666664</v>
      </c>
      <c r="I34" s="77">
        <v>32391.133333333331</v>
      </c>
      <c r="J34" s="77">
        <v>0</v>
      </c>
      <c r="K34" s="77">
        <v>44537.808333333334</v>
      </c>
    </row>
    <row r="35" spans="1:11" s="63" customFormat="1" x14ac:dyDescent="0.25">
      <c r="A35" s="42" t="s">
        <v>4874</v>
      </c>
      <c r="B35" s="42" t="s">
        <v>4875</v>
      </c>
      <c r="C35" s="78">
        <v>18470</v>
      </c>
      <c r="D35" s="72">
        <v>1100</v>
      </c>
      <c r="E35" s="72">
        <v>0</v>
      </c>
      <c r="F35" s="77">
        <v>19570</v>
      </c>
      <c r="G35" s="77">
        <v>6156.6666666666661</v>
      </c>
      <c r="H35" s="77">
        <v>3078.333333333333</v>
      </c>
      <c r="I35" s="77">
        <v>24626.666666666664</v>
      </c>
      <c r="J35" s="77">
        <v>0</v>
      </c>
      <c r="K35" s="77">
        <v>33861.666666666664</v>
      </c>
    </row>
    <row r="36" spans="1:11" s="63" customFormat="1" x14ac:dyDescent="0.25">
      <c r="A36" s="42" t="s">
        <v>4876</v>
      </c>
      <c r="B36" s="42" t="s">
        <v>4877</v>
      </c>
      <c r="C36" s="78">
        <v>11851.8</v>
      </c>
      <c r="D36" s="72">
        <v>1100</v>
      </c>
      <c r="E36" s="72">
        <v>0</v>
      </c>
      <c r="F36" s="77">
        <v>12951.8</v>
      </c>
      <c r="G36" s="77">
        <v>3950.6</v>
      </c>
      <c r="H36" s="77">
        <v>1975.3</v>
      </c>
      <c r="I36" s="77">
        <v>15802.4</v>
      </c>
      <c r="J36" s="77">
        <v>0</v>
      </c>
      <c r="K36" s="77">
        <v>21728.3</v>
      </c>
    </row>
    <row r="37" spans="1:11" s="63" customFormat="1" x14ac:dyDescent="0.25">
      <c r="A37" s="42" t="s">
        <v>4878</v>
      </c>
      <c r="B37" s="42" t="s">
        <v>4879</v>
      </c>
      <c r="C37" s="78">
        <v>10962.6</v>
      </c>
      <c r="D37" s="72">
        <v>1100</v>
      </c>
      <c r="E37" s="72">
        <v>0</v>
      </c>
      <c r="F37" s="77">
        <v>12062.6</v>
      </c>
      <c r="G37" s="77">
        <v>3654.2000000000003</v>
      </c>
      <c r="H37" s="77">
        <v>1827.1000000000001</v>
      </c>
      <c r="I37" s="77">
        <v>14616.800000000001</v>
      </c>
      <c r="J37" s="77">
        <v>0</v>
      </c>
      <c r="K37" s="77">
        <v>20098.100000000002</v>
      </c>
    </row>
    <row r="38" spans="1:11" s="63" customFormat="1" x14ac:dyDescent="0.25">
      <c r="A38" s="42" t="s">
        <v>4880</v>
      </c>
      <c r="B38" s="42" t="s">
        <v>4415</v>
      </c>
      <c r="C38" s="78">
        <v>10928.1</v>
      </c>
      <c r="D38" s="72">
        <v>1100</v>
      </c>
      <c r="E38" s="72">
        <v>1950</v>
      </c>
      <c r="F38" s="77">
        <v>13978.1</v>
      </c>
      <c r="G38" s="77">
        <v>3642.7000000000003</v>
      </c>
      <c r="H38" s="77">
        <v>1821.3500000000001</v>
      </c>
      <c r="I38" s="77">
        <v>14570.800000000001</v>
      </c>
      <c r="J38" s="77">
        <v>0</v>
      </c>
      <c r="K38" s="77">
        <v>20034.850000000002</v>
      </c>
    </row>
    <row r="39" spans="1:11" s="63" customFormat="1" x14ac:dyDescent="0.25">
      <c r="A39" s="42" t="s">
        <v>4858</v>
      </c>
      <c r="B39" s="42" t="s">
        <v>4469</v>
      </c>
      <c r="C39" s="78">
        <v>10928.1</v>
      </c>
      <c r="D39" s="72">
        <v>1100</v>
      </c>
      <c r="E39" s="72">
        <v>0</v>
      </c>
      <c r="F39" s="77">
        <v>12028.1</v>
      </c>
      <c r="G39" s="77">
        <v>3642.7000000000003</v>
      </c>
      <c r="H39" s="77">
        <v>1821.3500000000001</v>
      </c>
      <c r="I39" s="77">
        <v>14570.800000000001</v>
      </c>
      <c r="J39" s="77">
        <v>0</v>
      </c>
      <c r="K39" s="77">
        <v>20034.850000000002</v>
      </c>
    </row>
    <row r="40" spans="1:11" s="63" customFormat="1" x14ac:dyDescent="0.25">
      <c r="A40" s="42" t="s">
        <v>4881</v>
      </c>
      <c r="B40" s="42" t="s">
        <v>4405</v>
      </c>
      <c r="C40" s="78">
        <v>10928.1</v>
      </c>
      <c r="D40" s="72">
        <v>1100</v>
      </c>
      <c r="E40" s="72">
        <v>0</v>
      </c>
      <c r="F40" s="77">
        <v>12028.1</v>
      </c>
      <c r="G40" s="77">
        <v>3642.7000000000003</v>
      </c>
      <c r="H40" s="77">
        <v>1821.3500000000001</v>
      </c>
      <c r="I40" s="77">
        <v>14570.800000000001</v>
      </c>
      <c r="J40" s="77">
        <v>0</v>
      </c>
      <c r="K40" s="77">
        <v>20034.850000000002</v>
      </c>
    </row>
    <row r="41" spans="1:11" s="63" customFormat="1" x14ac:dyDescent="0.25">
      <c r="A41" s="42" t="s">
        <v>4882</v>
      </c>
      <c r="B41" s="42" t="s">
        <v>4883</v>
      </c>
      <c r="C41" s="78">
        <v>10928.1</v>
      </c>
      <c r="D41" s="72">
        <v>1100</v>
      </c>
      <c r="E41" s="72">
        <v>0</v>
      </c>
      <c r="F41" s="77">
        <v>12028.1</v>
      </c>
      <c r="G41" s="77">
        <v>3642.7000000000003</v>
      </c>
      <c r="H41" s="77">
        <v>1821.3500000000001</v>
      </c>
      <c r="I41" s="77">
        <v>14570.800000000001</v>
      </c>
      <c r="J41" s="77">
        <v>0</v>
      </c>
      <c r="K41" s="77">
        <v>20034.850000000002</v>
      </c>
    </row>
    <row r="42" spans="1:11" s="63" customFormat="1" x14ac:dyDescent="0.25">
      <c r="A42" s="42" t="s">
        <v>4884</v>
      </c>
      <c r="B42" s="42" t="s">
        <v>4885</v>
      </c>
      <c r="C42" s="78">
        <v>10928.1</v>
      </c>
      <c r="D42" s="72">
        <v>1100</v>
      </c>
      <c r="E42" s="72">
        <v>0</v>
      </c>
      <c r="F42" s="77">
        <v>12028.1</v>
      </c>
      <c r="G42" s="77">
        <v>3642.7000000000003</v>
      </c>
      <c r="H42" s="77">
        <v>1821.3500000000001</v>
      </c>
      <c r="I42" s="77">
        <v>14570.800000000001</v>
      </c>
      <c r="J42" s="77">
        <v>0</v>
      </c>
      <c r="K42" s="77">
        <v>20034.850000000002</v>
      </c>
    </row>
    <row r="43" spans="1:11" s="63" customFormat="1" x14ac:dyDescent="0.25">
      <c r="A43" s="42" t="s">
        <v>4859</v>
      </c>
      <c r="B43" s="42" t="s">
        <v>4860</v>
      </c>
      <c r="C43" s="78">
        <v>10928.1</v>
      </c>
      <c r="D43" s="72">
        <v>1100</v>
      </c>
      <c r="E43" s="72">
        <v>0</v>
      </c>
      <c r="F43" s="77">
        <v>12028.1</v>
      </c>
      <c r="G43" s="77">
        <v>3642.7000000000003</v>
      </c>
      <c r="H43" s="77">
        <v>1821.3500000000001</v>
      </c>
      <c r="I43" s="77">
        <v>14570.800000000001</v>
      </c>
      <c r="J43" s="77">
        <v>0</v>
      </c>
      <c r="K43" s="77">
        <v>20034.850000000002</v>
      </c>
    </row>
    <row r="44" spans="1:11" s="63" customFormat="1" x14ac:dyDescent="0.25">
      <c r="A44" s="42" t="s">
        <v>4886</v>
      </c>
      <c r="B44" s="42" t="s">
        <v>4887</v>
      </c>
      <c r="C44" s="78">
        <v>10928.1</v>
      </c>
      <c r="D44" s="72">
        <v>1100</v>
      </c>
      <c r="E44" s="72">
        <v>0</v>
      </c>
      <c r="F44" s="77">
        <v>12028.1</v>
      </c>
      <c r="G44" s="77">
        <v>3642.7000000000003</v>
      </c>
      <c r="H44" s="77">
        <v>1821.3500000000001</v>
      </c>
      <c r="I44" s="77">
        <v>14570.800000000001</v>
      </c>
      <c r="J44" s="77">
        <v>0</v>
      </c>
      <c r="K44" s="77">
        <v>20034.850000000002</v>
      </c>
    </row>
    <row r="45" spans="1:11" s="63" customFormat="1" x14ac:dyDescent="0.25">
      <c r="A45" s="42" t="s">
        <v>4861</v>
      </c>
      <c r="B45" s="42" t="s">
        <v>4527</v>
      </c>
      <c r="C45" s="78">
        <v>10661.7</v>
      </c>
      <c r="D45" s="72">
        <v>1100</v>
      </c>
      <c r="E45" s="72">
        <v>0</v>
      </c>
      <c r="F45" s="77">
        <v>11761.7</v>
      </c>
      <c r="G45" s="77">
        <v>3553.9000000000005</v>
      </c>
      <c r="H45" s="77">
        <v>1776.9500000000003</v>
      </c>
      <c r="I45" s="77">
        <v>14215.600000000002</v>
      </c>
      <c r="J45" s="77">
        <v>0</v>
      </c>
      <c r="K45" s="77">
        <v>19546.450000000004</v>
      </c>
    </row>
    <row r="46" spans="1:11" s="63" customFormat="1" x14ac:dyDescent="0.25">
      <c r="A46" s="42" t="s">
        <v>4888</v>
      </c>
      <c r="B46" s="42" t="s">
        <v>4377</v>
      </c>
      <c r="C46" s="78">
        <v>9993.9</v>
      </c>
      <c r="D46" s="72">
        <v>1100</v>
      </c>
      <c r="E46" s="72">
        <v>934</v>
      </c>
      <c r="F46" s="77">
        <v>12027.9</v>
      </c>
      <c r="G46" s="77">
        <v>3331.3</v>
      </c>
      <c r="H46" s="77">
        <v>1665.65</v>
      </c>
      <c r="I46" s="77">
        <v>13325.2</v>
      </c>
      <c r="J46" s="77">
        <v>0</v>
      </c>
      <c r="K46" s="77">
        <v>18322.150000000001</v>
      </c>
    </row>
    <row r="47" spans="1:11" s="63" customFormat="1" x14ac:dyDescent="0.25">
      <c r="A47" s="42" t="s">
        <v>4862</v>
      </c>
      <c r="B47" s="42" t="s">
        <v>4863</v>
      </c>
      <c r="C47" s="78">
        <v>8364</v>
      </c>
      <c r="D47" s="72">
        <v>1100</v>
      </c>
      <c r="E47" s="72">
        <v>1900</v>
      </c>
      <c r="F47" s="77">
        <v>11364</v>
      </c>
      <c r="G47" s="77">
        <v>2788</v>
      </c>
      <c r="H47" s="77">
        <v>1394</v>
      </c>
      <c r="I47" s="77">
        <v>11152</v>
      </c>
      <c r="J47" s="77">
        <v>0</v>
      </c>
      <c r="K47" s="77">
        <v>15334</v>
      </c>
    </row>
  </sheetData>
  <mergeCells count="15">
    <mergeCell ref="A28:A29"/>
    <mergeCell ref="B28:B29"/>
    <mergeCell ref="C28:F28"/>
    <mergeCell ref="G28:K2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7:C27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DE29B-B5CC-4D11-8449-E4190E0BD3AD}">
  <dimension ref="A1:E48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14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75"/>
      <c r="E11" s="75"/>
    </row>
    <row r="12" spans="1:5" x14ac:dyDescent="0.25">
      <c r="A12" s="42" t="s">
        <v>4897</v>
      </c>
      <c r="B12" s="42" t="s">
        <v>4334</v>
      </c>
      <c r="C12" s="43">
        <v>1</v>
      </c>
      <c r="D12" s="78">
        <v>71571.39</v>
      </c>
      <c r="E12" s="78">
        <v>71571.39</v>
      </c>
    </row>
    <row r="13" spans="1:5" x14ac:dyDescent="0.25">
      <c r="A13" s="42" t="s">
        <v>4898</v>
      </c>
      <c r="B13" s="42" t="s">
        <v>4899</v>
      </c>
      <c r="C13" s="43">
        <v>3</v>
      </c>
      <c r="D13" s="78">
        <v>26325.72</v>
      </c>
      <c r="E13" s="78">
        <v>26325.72</v>
      </c>
    </row>
    <row r="14" spans="1:5" x14ac:dyDescent="0.25">
      <c r="A14" s="42" t="s">
        <v>4900</v>
      </c>
      <c r="B14" s="42" t="s">
        <v>4901</v>
      </c>
      <c r="C14" s="43">
        <v>2</v>
      </c>
      <c r="D14" s="78">
        <v>21781.62</v>
      </c>
      <c r="E14" s="78">
        <v>21781.62</v>
      </c>
    </row>
    <row r="15" spans="1:5" x14ac:dyDescent="0.25">
      <c r="A15" s="34"/>
      <c r="B15" s="45" t="s">
        <v>4299</v>
      </c>
      <c r="C15" s="57">
        <f>SUM(C12:C14)</f>
        <v>6</v>
      </c>
      <c r="D15" s="47"/>
      <c r="E15" s="47"/>
    </row>
    <row r="16" spans="1:5" x14ac:dyDescent="0.25">
      <c r="A16" s="34"/>
      <c r="B16" s="48"/>
      <c r="C16" s="49"/>
      <c r="D16" s="47"/>
      <c r="E16" s="47"/>
    </row>
    <row r="17" spans="1:5" x14ac:dyDescent="0.25">
      <c r="A17" s="50"/>
      <c r="B17" s="51"/>
      <c r="C17" s="52"/>
      <c r="D17" s="53"/>
      <c r="E17" s="53"/>
    </row>
    <row r="18" spans="1:5" x14ac:dyDescent="0.25">
      <c r="A18" s="705" t="s">
        <v>4233</v>
      </c>
      <c r="B18" s="705" t="s">
        <v>4233</v>
      </c>
      <c r="C18" s="52"/>
      <c r="D18" s="53"/>
      <c r="E18" s="53"/>
    </row>
    <row r="19" spans="1:5" x14ac:dyDescent="0.25">
      <c r="A19" s="79" t="s">
        <v>4902</v>
      </c>
      <c r="B19" s="79" t="s">
        <v>4588</v>
      </c>
      <c r="C19" s="87">
        <v>1</v>
      </c>
      <c r="D19" s="44">
        <v>18651.27</v>
      </c>
      <c r="E19" s="44">
        <v>18651.27</v>
      </c>
    </row>
    <row r="20" spans="1:5" x14ac:dyDescent="0.25">
      <c r="A20" s="79" t="s">
        <v>4903</v>
      </c>
      <c r="B20" s="79" t="s">
        <v>4590</v>
      </c>
      <c r="C20" s="87">
        <v>1</v>
      </c>
      <c r="D20" s="44">
        <v>17601.53</v>
      </c>
      <c r="E20" s="44">
        <v>17601.53</v>
      </c>
    </row>
    <row r="21" spans="1:5" x14ac:dyDescent="0.25">
      <c r="A21" s="79" t="s">
        <v>4904</v>
      </c>
      <c r="B21" s="79" t="s">
        <v>4532</v>
      </c>
      <c r="C21" s="87">
        <v>4</v>
      </c>
      <c r="D21" s="44">
        <v>13650</v>
      </c>
      <c r="E21" s="44">
        <v>13650</v>
      </c>
    </row>
    <row r="22" spans="1:5" x14ac:dyDescent="0.25">
      <c r="A22" s="79" t="s">
        <v>4905</v>
      </c>
      <c r="B22" s="79" t="s">
        <v>4415</v>
      </c>
      <c r="C22" s="87">
        <v>1</v>
      </c>
      <c r="D22" s="44">
        <v>13033.65</v>
      </c>
      <c r="E22" s="44">
        <v>13033.65</v>
      </c>
    </row>
    <row r="23" spans="1:5" x14ac:dyDescent="0.25">
      <c r="A23" s="79" t="s">
        <v>4906</v>
      </c>
      <c r="B23" s="79" t="s">
        <v>4419</v>
      </c>
      <c r="C23" s="87">
        <v>1</v>
      </c>
      <c r="D23" s="44">
        <v>13033.65</v>
      </c>
      <c r="E23" s="44">
        <v>13033.65</v>
      </c>
    </row>
    <row r="24" spans="1:5" x14ac:dyDescent="0.25">
      <c r="A24" s="79" t="s">
        <v>4907</v>
      </c>
      <c r="B24" s="79" t="s">
        <v>4469</v>
      </c>
      <c r="C24" s="87">
        <v>1</v>
      </c>
      <c r="D24" s="44">
        <v>10500</v>
      </c>
      <c r="E24" s="44">
        <v>10500</v>
      </c>
    </row>
    <row r="25" spans="1:5" x14ac:dyDescent="0.25">
      <c r="A25" s="79" t="s">
        <v>4908</v>
      </c>
      <c r="B25" s="79" t="s">
        <v>4375</v>
      </c>
      <c r="C25" s="87">
        <v>3</v>
      </c>
      <c r="D25" s="44">
        <v>8364</v>
      </c>
      <c r="E25" s="44">
        <v>8364</v>
      </c>
    </row>
    <row r="26" spans="1:5" x14ac:dyDescent="0.25">
      <c r="A26" s="34"/>
      <c r="B26" s="171" t="s">
        <v>4302</v>
      </c>
      <c r="C26" s="172">
        <f>SUM(C19:C25)</f>
        <v>12</v>
      </c>
      <c r="D26" s="47"/>
      <c r="E26" s="47"/>
    </row>
    <row r="27" spans="1:5" x14ac:dyDescent="0.25">
      <c r="A27" s="34"/>
      <c r="B27" s="48"/>
      <c r="C27" s="49"/>
      <c r="D27" s="47"/>
      <c r="E27" s="47"/>
    </row>
    <row r="28" spans="1:5" x14ac:dyDescent="0.25">
      <c r="A28" s="54"/>
      <c r="B28" s="34"/>
      <c r="C28" s="34"/>
      <c r="D28" s="47"/>
      <c r="E28" s="47"/>
    </row>
    <row r="29" spans="1:5" x14ac:dyDescent="0.25">
      <c r="A29" s="661" t="s">
        <v>4234</v>
      </c>
      <c r="B29" s="661" t="s">
        <v>4233</v>
      </c>
      <c r="C29" s="34"/>
      <c r="D29" s="53"/>
      <c r="E29" s="53"/>
    </row>
    <row r="30" spans="1:5" x14ac:dyDescent="0.25">
      <c r="A30" s="55" t="s">
        <v>4303</v>
      </c>
      <c r="B30" s="55" t="s">
        <v>4303</v>
      </c>
      <c r="C30" s="56">
        <v>0</v>
      </c>
      <c r="D30" s="44">
        <v>0</v>
      </c>
      <c r="E30" s="44">
        <v>0</v>
      </c>
    </row>
    <row r="31" spans="1:5" x14ac:dyDescent="0.25">
      <c r="A31" s="34"/>
      <c r="B31" s="45" t="s">
        <v>4304</v>
      </c>
      <c r="C31" s="57">
        <f>SUM(C30)</f>
        <v>0</v>
      </c>
      <c r="D31" s="47"/>
      <c r="E31" s="47"/>
    </row>
    <row r="32" spans="1:5" x14ac:dyDescent="0.25">
      <c r="A32" s="34"/>
      <c r="B32" s="48"/>
      <c r="C32" s="49"/>
      <c r="D32" s="47"/>
      <c r="E32" s="47"/>
    </row>
    <row r="33" spans="1:5" x14ac:dyDescent="0.25">
      <c r="A33" s="34"/>
      <c r="B33" s="58" t="s">
        <v>4235</v>
      </c>
      <c r="C33" s="59">
        <f>SUM(C26,C15,C31)</f>
        <v>18</v>
      </c>
      <c r="D33" s="47"/>
      <c r="E33" s="47"/>
    </row>
    <row r="34" spans="1:5" x14ac:dyDescent="0.25">
      <c r="A34" s="34"/>
      <c r="B34" s="48"/>
      <c r="C34" s="49"/>
      <c r="D34" s="47"/>
      <c r="E34" s="47"/>
    </row>
    <row r="35" spans="1:5" x14ac:dyDescent="0.25">
      <c r="A35" s="50"/>
      <c r="B35" s="51"/>
      <c r="C35" s="52"/>
      <c r="D35" s="53"/>
      <c r="E35" s="53"/>
    </row>
    <row r="36" spans="1:5" x14ac:dyDescent="0.25">
      <c r="A36" s="662" t="s">
        <v>4231</v>
      </c>
      <c r="B36" s="662"/>
      <c r="C36" s="52"/>
      <c r="D36" s="53"/>
      <c r="E36" s="53"/>
    </row>
    <row r="37" spans="1:5" x14ac:dyDescent="0.25">
      <c r="A37" s="661" t="s">
        <v>4305</v>
      </c>
      <c r="B37" s="661"/>
      <c r="C37" s="52"/>
      <c r="D37" s="53"/>
      <c r="E37" s="53"/>
    </row>
    <row r="38" spans="1:5" x14ac:dyDescent="0.25">
      <c r="A38" s="55" t="s">
        <v>4303</v>
      </c>
      <c r="B38" s="60" t="s">
        <v>4415</v>
      </c>
      <c r="C38" s="56">
        <v>1</v>
      </c>
      <c r="D38" s="44">
        <v>12206.14</v>
      </c>
      <c r="E38" s="44">
        <v>12206.14</v>
      </c>
    </row>
    <row r="39" spans="1:5" x14ac:dyDescent="0.25">
      <c r="A39" s="55" t="s">
        <v>4303</v>
      </c>
      <c r="B39" s="60" t="s">
        <v>4909</v>
      </c>
      <c r="C39" s="56">
        <v>2</v>
      </c>
      <c r="D39" s="44">
        <v>14425.44</v>
      </c>
      <c r="E39" s="44">
        <v>14425.44</v>
      </c>
    </row>
    <row r="40" spans="1:5" x14ac:dyDescent="0.25">
      <c r="A40" s="55" t="s">
        <v>4303</v>
      </c>
      <c r="B40" s="60" t="s">
        <v>4910</v>
      </c>
      <c r="C40" s="56">
        <v>1</v>
      </c>
      <c r="D40" s="44">
        <v>14425.44</v>
      </c>
      <c r="E40" s="44">
        <v>14425.44</v>
      </c>
    </row>
    <row r="41" spans="1:5" x14ac:dyDescent="0.25">
      <c r="A41" s="55" t="s">
        <v>4303</v>
      </c>
      <c r="B41" s="60" t="s">
        <v>4911</v>
      </c>
      <c r="C41" s="56">
        <v>1</v>
      </c>
      <c r="D41" s="44">
        <v>14425.44</v>
      </c>
      <c r="E41" s="44">
        <v>14425.44</v>
      </c>
    </row>
    <row r="42" spans="1:5" x14ac:dyDescent="0.25">
      <c r="A42" s="55" t="s">
        <v>4303</v>
      </c>
      <c r="B42" s="60" t="s">
        <v>4912</v>
      </c>
      <c r="C42" s="56">
        <v>1</v>
      </c>
      <c r="D42" s="44">
        <v>12206.14</v>
      </c>
      <c r="E42" s="44">
        <v>12206.14</v>
      </c>
    </row>
    <row r="43" spans="1:5" x14ac:dyDescent="0.25">
      <c r="A43" s="55" t="s">
        <v>4303</v>
      </c>
      <c r="B43" s="60" t="s">
        <v>4913</v>
      </c>
      <c r="C43" s="56">
        <v>1</v>
      </c>
      <c r="D43" s="44">
        <v>12206.14</v>
      </c>
      <c r="E43" s="44">
        <v>12206.14</v>
      </c>
    </row>
    <row r="44" spans="1:5" x14ac:dyDescent="0.25">
      <c r="A44" s="34"/>
      <c r="B44" s="171" t="s">
        <v>4306</v>
      </c>
      <c r="C44" s="172">
        <f>SUM(C38:C43)</f>
        <v>7</v>
      </c>
      <c r="D44" s="47"/>
      <c r="E44" s="47"/>
    </row>
    <row r="45" spans="1:5" x14ac:dyDescent="0.25">
      <c r="A45" s="50"/>
      <c r="B45" s="51"/>
      <c r="C45" s="52"/>
      <c r="D45" s="53"/>
      <c r="E45" s="53"/>
    </row>
    <row r="46" spans="1:5" ht="12.75" customHeight="1" x14ac:dyDescent="0.25">
      <c r="A46" s="652" t="s">
        <v>4237</v>
      </c>
      <c r="B46" s="653"/>
      <c r="C46" s="52"/>
      <c r="D46" s="53"/>
      <c r="E46" s="53"/>
    </row>
    <row r="47" spans="1:5" x14ac:dyDescent="0.25">
      <c r="A47" s="55" t="s">
        <v>4303</v>
      </c>
      <c r="B47" s="60" t="s">
        <v>4303</v>
      </c>
      <c r="C47" s="56">
        <v>0</v>
      </c>
      <c r="D47" s="44">
        <v>0</v>
      </c>
      <c r="E47" s="44">
        <v>0</v>
      </c>
    </row>
    <row r="48" spans="1:5" ht="12" customHeight="1" x14ac:dyDescent="0.25">
      <c r="A48" s="34"/>
      <c r="B48" s="45" t="s">
        <v>4307</v>
      </c>
      <c r="C48" s="46">
        <f>SUM(C47)</f>
        <v>0</v>
      </c>
      <c r="D48" s="47"/>
      <c r="E48" s="47"/>
    </row>
  </sheetData>
  <mergeCells count="15"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29:B29"/>
    <mergeCell ref="A36:B36"/>
    <mergeCell ref="A37:B37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9C755-211A-4566-BF93-DB81F392107B}">
  <dimension ref="A2:K25"/>
  <sheetViews>
    <sheetView showGridLines="0" zoomScaleNormal="100" workbookViewId="0">
      <selection activeCell="E33" sqref="E33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14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4897</v>
      </c>
      <c r="B11" s="42" t="s">
        <v>4334</v>
      </c>
      <c r="C11" s="78">
        <v>71571.39</v>
      </c>
      <c r="D11" s="72">
        <v>0</v>
      </c>
      <c r="E11" s="72">
        <v>0</v>
      </c>
      <c r="F11" s="77">
        <v>71571.39</v>
      </c>
      <c r="G11" s="77">
        <v>23857.13</v>
      </c>
      <c r="H11" s="77">
        <v>11928.565000000001</v>
      </c>
      <c r="I11" s="77">
        <v>95428.52</v>
      </c>
      <c r="J11" s="77">
        <v>0</v>
      </c>
      <c r="K11" s="77">
        <v>131214.215</v>
      </c>
    </row>
    <row r="12" spans="1:11" s="63" customFormat="1" x14ac:dyDescent="0.25">
      <c r="A12" s="42" t="s">
        <v>4898</v>
      </c>
      <c r="B12" s="42" t="s">
        <v>4899</v>
      </c>
      <c r="C12" s="78">
        <v>26325.72</v>
      </c>
      <c r="D12" s="72">
        <v>0</v>
      </c>
      <c r="E12" s="72">
        <v>0</v>
      </c>
      <c r="F12" s="77">
        <v>26325.72</v>
      </c>
      <c r="G12" s="77">
        <v>8775.24</v>
      </c>
      <c r="H12" s="77">
        <v>4387.62</v>
      </c>
      <c r="I12" s="77">
        <v>35100.959999999999</v>
      </c>
      <c r="J12" s="77">
        <v>0</v>
      </c>
      <c r="K12" s="77">
        <v>48263.82</v>
      </c>
    </row>
    <row r="13" spans="1:11" s="63" customFormat="1" x14ac:dyDescent="0.25">
      <c r="A13" s="42" t="s">
        <v>4900</v>
      </c>
      <c r="B13" s="42" t="s">
        <v>4901</v>
      </c>
      <c r="C13" s="78">
        <v>21781.62</v>
      </c>
      <c r="D13" s="72">
        <v>1100</v>
      </c>
      <c r="E13" s="72">
        <v>0</v>
      </c>
      <c r="F13" s="77">
        <v>22881.62</v>
      </c>
      <c r="G13" s="77">
        <v>7260.54</v>
      </c>
      <c r="H13" s="77">
        <v>3630.27</v>
      </c>
      <c r="I13" s="77">
        <v>29042.16</v>
      </c>
      <c r="J13" s="77">
        <v>0</v>
      </c>
      <c r="K13" s="77">
        <v>39932.97</v>
      </c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671" t="s">
        <v>4324</v>
      </c>
      <c r="B16" s="671"/>
      <c r="C16" s="671"/>
      <c r="D16" s="76" t="s">
        <v>517</v>
      </c>
      <c r="E16" s="76" t="s">
        <v>517</v>
      </c>
      <c r="F16" s="76" t="s">
        <v>517</v>
      </c>
      <c r="G16" s="76" t="s">
        <v>517</v>
      </c>
      <c r="H16" s="76" t="s">
        <v>517</v>
      </c>
      <c r="I16" s="76" t="s">
        <v>517</v>
      </c>
      <c r="J16" s="76" t="s">
        <v>517</v>
      </c>
      <c r="K16" s="76" t="s">
        <v>517</v>
      </c>
    </row>
    <row r="17" spans="1:11" s="63" customFormat="1" ht="12.75" customHeight="1" x14ac:dyDescent="0.25">
      <c r="A17" s="663" t="s">
        <v>4311</v>
      </c>
      <c r="B17" s="665" t="s">
        <v>4292</v>
      </c>
      <c r="C17" s="666" t="s">
        <v>4312</v>
      </c>
      <c r="D17" s="666" t="s">
        <v>4312</v>
      </c>
      <c r="E17" s="666" t="s">
        <v>4312</v>
      </c>
      <c r="F17" s="666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1" s="63" customFormat="1" ht="26.4" x14ac:dyDescent="0.25">
      <c r="A18" s="664" t="s">
        <v>4311</v>
      </c>
      <c r="B18" s="666" t="s">
        <v>4314</v>
      </c>
      <c r="C18" s="70" t="s">
        <v>4315</v>
      </c>
      <c r="D18" s="70" t="s">
        <v>4316</v>
      </c>
      <c r="E18" s="70" t="s">
        <v>4317</v>
      </c>
      <c r="F18" s="70" t="s">
        <v>4318</v>
      </c>
      <c r="G18" s="35" t="s">
        <v>4319</v>
      </c>
      <c r="H18" s="35" t="s">
        <v>4320</v>
      </c>
      <c r="I18" s="70" t="s">
        <v>4321</v>
      </c>
      <c r="J18" s="70" t="s">
        <v>4322</v>
      </c>
      <c r="K18" s="71" t="s">
        <v>4318</v>
      </c>
    </row>
    <row r="19" spans="1:11" s="63" customFormat="1" x14ac:dyDescent="0.25">
      <c r="A19" s="42" t="s">
        <v>4902</v>
      </c>
      <c r="B19" s="42" t="s">
        <v>4588</v>
      </c>
      <c r="C19" s="78">
        <v>18651.27</v>
      </c>
      <c r="D19" s="72">
        <v>1100</v>
      </c>
      <c r="E19" s="72">
        <v>0</v>
      </c>
      <c r="F19" s="77">
        <v>19751.27</v>
      </c>
      <c r="G19" s="77">
        <v>6217.09</v>
      </c>
      <c r="H19" s="77">
        <v>3108.5450000000001</v>
      </c>
      <c r="I19" s="77">
        <v>24868.36</v>
      </c>
      <c r="J19" s="77">
        <v>0</v>
      </c>
      <c r="K19" s="77">
        <v>34193.995000000003</v>
      </c>
    </row>
    <row r="20" spans="1:11" s="63" customFormat="1" x14ac:dyDescent="0.25">
      <c r="A20" s="42" t="s">
        <v>4903</v>
      </c>
      <c r="B20" s="42" t="s">
        <v>4590</v>
      </c>
      <c r="C20" s="78">
        <v>17601.53</v>
      </c>
      <c r="D20" s="72">
        <v>1100</v>
      </c>
      <c r="E20" s="72">
        <v>0</v>
      </c>
      <c r="F20" s="77">
        <v>18701.53</v>
      </c>
      <c r="G20" s="77">
        <v>5867.1766666666663</v>
      </c>
      <c r="H20" s="77">
        <v>2933.5883333333331</v>
      </c>
      <c r="I20" s="77">
        <v>23468.706666666665</v>
      </c>
      <c r="J20" s="77">
        <v>0</v>
      </c>
      <c r="K20" s="77">
        <v>32269.471666666665</v>
      </c>
    </row>
    <row r="21" spans="1:11" s="63" customFormat="1" x14ac:dyDescent="0.25">
      <c r="A21" s="42" t="s">
        <v>4904</v>
      </c>
      <c r="B21" s="42" t="s">
        <v>4532</v>
      </c>
      <c r="C21" s="78">
        <v>13650</v>
      </c>
      <c r="D21" s="72">
        <v>1100</v>
      </c>
      <c r="E21" s="72">
        <v>0</v>
      </c>
      <c r="F21" s="77">
        <v>14750</v>
      </c>
      <c r="G21" s="77">
        <v>4550</v>
      </c>
      <c r="H21" s="77">
        <v>2275</v>
      </c>
      <c r="I21" s="77">
        <v>18200</v>
      </c>
      <c r="J21" s="77">
        <v>0</v>
      </c>
      <c r="K21" s="77">
        <v>25025</v>
      </c>
    </row>
    <row r="22" spans="1:11" s="63" customFormat="1" x14ac:dyDescent="0.25">
      <c r="A22" s="42" t="s">
        <v>4905</v>
      </c>
      <c r="B22" s="42" t="s">
        <v>4415</v>
      </c>
      <c r="C22" s="78">
        <v>13033.65</v>
      </c>
      <c r="D22" s="72">
        <v>1100</v>
      </c>
      <c r="E22" s="72">
        <v>0</v>
      </c>
      <c r="F22" s="77">
        <v>14133.65</v>
      </c>
      <c r="G22" s="77">
        <v>4344.55</v>
      </c>
      <c r="H22" s="77">
        <v>2172.2750000000001</v>
      </c>
      <c r="I22" s="77">
        <v>17378.2</v>
      </c>
      <c r="J22" s="77">
        <v>0</v>
      </c>
      <c r="K22" s="77">
        <v>23895.025000000001</v>
      </c>
    </row>
    <row r="23" spans="1:11" s="63" customFormat="1" x14ac:dyDescent="0.25">
      <c r="A23" s="42" t="s">
        <v>4906</v>
      </c>
      <c r="B23" s="42" t="s">
        <v>4419</v>
      </c>
      <c r="C23" s="78">
        <v>13033.65</v>
      </c>
      <c r="D23" s="72">
        <v>1100</v>
      </c>
      <c r="E23" s="72">
        <v>0</v>
      </c>
      <c r="F23" s="77">
        <v>14133.65</v>
      </c>
      <c r="G23" s="77">
        <v>4344.55</v>
      </c>
      <c r="H23" s="77">
        <v>2172.2750000000001</v>
      </c>
      <c r="I23" s="77">
        <v>17378.2</v>
      </c>
      <c r="J23" s="77">
        <v>0</v>
      </c>
      <c r="K23" s="77">
        <v>23895.025000000001</v>
      </c>
    </row>
    <row r="24" spans="1:11" s="63" customFormat="1" x14ac:dyDescent="0.25">
      <c r="A24" s="42" t="s">
        <v>4907</v>
      </c>
      <c r="B24" s="42" t="s">
        <v>4469</v>
      </c>
      <c r="C24" s="78">
        <v>10500</v>
      </c>
      <c r="D24" s="72">
        <v>1100</v>
      </c>
      <c r="E24" s="72">
        <v>0</v>
      </c>
      <c r="F24" s="77">
        <v>11600</v>
      </c>
      <c r="G24" s="77">
        <v>3500</v>
      </c>
      <c r="H24" s="77">
        <v>1750</v>
      </c>
      <c r="I24" s="77">
        <v>14000</v>
      </c>
      <c r="J24" s="77">
        <v>0</v>
      </c>
      <c r="K24" s="77">
        <v>19250</v>
      </c>
    </row>
    <row r="25" spans="1:11" s="63" customFormat="1" x14ac:dyDescent="0.25">
      <c r="A25" s="42" t="s">
        <v>4908</v>
      </c>
      <c r="B25" s="42" t="s">
        <v>4375</v>
      </c>
      <c r="C25" s="78">
        <v>8364</v>
      </c>
      <c r="D25" s="72">
        <v>1100</v>
      </c>
      <c r="E25" s="72">
        <v>0</v>
      </c>
      <c r="F25" s="77">
        <v>9464</v>
      </c>
      <c r="G25" s="77">
        <v>2788</v>
      </c>
      <c r="H25" s="77">
        <v>1394</v>
      </c>
      <c r="I25" s="77">
        <v>11152</v>
      </c>
      <c r="J25" s="77">
        <v>0</v>
      </c>
      <c r="K25" s="77">
        <v>15334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C6"/>
  <sheetViews>
    <sheetView showGridLines="0" workbookViewId="0"/>
    <sheetView workbookViewId="1"/>
  </sheetViews>
  <sheetFormatPr baseColWidth="10" defaultRowHeight="14.4" x14ac:dyDescent="0.3"/>
  <cols>
    <col min="2" max="2" width="66.6640625" customWidth="1"/>
    <col min="3" max="3" width="15.6640625" customWidth="1"/>
  </cols>
  <sheetData>
    <row r="2" spans="2:3" x14ac:dyDescent="0.3">
      <c r="B2" s="636" t="s">
        <v>4200</v>
      </c>
      <c r="C2" s="637"/>
    </row>
    <row r="3" spans="2:3" x14ac:dyDescent="0.3">
      <c r="B3" s="1" t="s">
        <v>2965</v>
      </c>
      <c r="C3" s="1" t="s">
        <v>53</v>
      </c>
    </row>
    <row r="4" spans="2:3" x14ac:dyDescent="0.3">
      <c r="B4" s="2" t="s">
        <v>2966</v>
      </c>
      <c r="C4" s="4" t="s">
        <v>2969</v>
      </c>
    </row>
    <row r="5" spans="2:3" x14ac:dyDescent="0.3">
      <c r="B5" s="2" t="s">
        <v>2967</v>
      </c>
      <c r="C5" s="4" t="s">
        <v>2970</v>
      </c>
    </row>
    <row r="6" spans="2:3" x14ac:dyDescent="0.3">
      <c r="B6" s="3" t="s">
        <v>2968</v>
      </c>
      <c r="C6" s="5" t="s">
        <v>105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199F0-D6CD-4BB2-B7EB-EBE6CC17F7B4}">
  <dimension ref="A1:E78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17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4914</v>
      </c>
      <c r="B12" s="42" t="s">
        <v>4326</v>
      </c>
      <c r="C12" s="43">
        <v>1</v>
      </c>
      <c r="D12" s="78">
        <v>52153.8</v>
      </c>
      <c r="E12" s="78">
        <v>52153.8</v>
      </c>
    </row>
    <row r="13" spans="1:5" x14ac:dyDescent="0.25">
      <c r="A13" s="42" t="s">
        <v>4915</v>
      </c>
      <c r="B13" s="42" t="s">
        <v>4916</v>
      </c>
      <c r="C13" s="43">
        <v>1</v>
      </c>
      <c r="D13" s="78">
        <v>42732.9</v>
      </c>
      <c r="E13" s="78">
        <v>42732.9</v>
      </c>
    </row>
    <row r="14" spans="1:5" x14ac:dyDescent="0.25">
      <c r="A14" s="42" t="s">
        <v>4917</v>
      </c>
      <c r="B14" s="42" t="s">
        <v>4918</v>
      </c>
      <c r="C14" s="43">
        <v>1</v>
      </c>
      <c r="D14" s="78">
        <v>42732.9</v>
      </c>
      <c r="E14" s="78">
        <v>42732.9</v>
      </c>
    </row>
    <row r="15" spans="1:5" x14ac:dyDescent="0.25">
      <c r="A15" s="42" t="s">
        <v>4919</v>
      </c>
      <c r="B15" s="42" t="s">
        <v>4920</v>
      </c>
      <c r="C15" s="43">
        <v>1</v>
      </c>
      <c r="D15" s="78">
        <v>25318.2</v>
      </c>
      <c r="E15" s="78">
        <v>25318.2</v>
      </c>
    </row>
    <row r="16" spans="1:5" x14ac:dyDescent="0.25">
      <c r="A16" s="42" t="s">
        <v>4921</v>
      </c>
      <c r="B16" s="42" t="s">
        <v>4922</v>
      </c>
      <c r="C16" s="43">
        <v>1</v>
      </c>
      <c r="D16" s="78">
        <v>23406.3</v>
      </c>
      <c r="E16" s="78">
        <v>23406.3</v>
      </c>
    </row>
    <row r="17" spans="1:5" x14ac:dyDescent="0.25">
      <c r="A17" s="42" t="s">
        <v>4923</v>
      </c>
      <c r="B17" s="42" t="s">
        <v>4924</v>
      </c>
      <c r="C17" s="43">
        <v>1</v>
      </c>
      <c r="D17" s="78">
        <v>23406.3</v>
      </c>
      <c r="E17" s="78">
        <v>23406.3</v>
      </c>
    </row>
    <row r="18" spans="1:5" x14ac:dyDescent="0.25">
      <c r="A18" s="34"/>
      <c r="B18" s="45" t="s">
        <v>4299</v>
      </c>
      <c r="C18" s="57">
        <f>SUM(C12:C17)</f>
        <v>6</v>
      </c>
      <c r="D18" s="47"/>
      <c r="E18" s="47"/>
    </row>
    <row r="19" spans="1:5" x14ac:dyDescent="0.25">
      <c r="A19" s="34"/>
      <c r="B19" s="48"/>
      <c r="C19" s="49"/>
      <c r="D19" s="47"/>
      <c r="E19" s="47"/>
    </row>
    <row r="20" spans="1:5" x14ac:dyDescent="0.25">
      <c r="A20" s="50"/>
      <c r="B20" s="51"/>
      <c r="C20" s="52"/>
      <c r="D20" s="53"/>
      <c r="E20" s="53"/>
    </row>
    <row r="21" spans="1:5" x14ac:dyDescent="0.25">
      <c r="A21" s="661" t="s">
        <v>4233</v>
      </c>
      <c r="B21" s="661" t="s">
        <v>4233</v>
      </c>
      <c r="C21" s="52"/>
      <c r="D21" s="53"/>
      <c r="E21" s="53"/>
    </row>
    <row r="22" spans="1:5" x14ac:dyDescent="0.25">
      <c r="A22" s="42" t="s">
        <v>4925</v>
      </c>
      <c r="B22" s="42" t="s">
        <v>4926</v>
      </c>
      <c r="C22" s="43">
        <v>1</v>
      </c>
      <c r="D22" s="78">
        <v>30100.2</v>
      </c>
      <c r="E22" s="78">
        <v>30100.2</v>
      </c>
    </row>
    <row r="23" spans="1:5" x14ac:dyDescent="0.25">
      <c r="A23" s="42" t="s">
        <v>4927</v>
      </c>
      <c r="B23" s="42" t="s">
        <v>4928</v>
      </c>
      <c r="C23" s="43">
        <v>1</v>
      </c>
      <c r="D23" s="78">
        <v>30100.2</v>
      </c>
      <c r="E23" s="78">
        <v>30100.2</v>
      </c>
    </row>
    <row r="24" spans="1:5" x14ac:dyDescent="0.25">
      <c r="A24" s="42" t="s">
        <v>4929</v>
      </c>
      <c r="B24" s="42" t="s">
        <v>4930</v>
      </c>
      <c r="C24" s="43">
        <v>19</v>
      </c>
      <c r="D24" s="78">
        <v>30100.2</v>
      </c>
      <c r="E24" s="78">
        <v>30100.2</v>
      </c>
    </row>
    <row r="25" spans="1:5" x14ac:dyDescent="0.25">
      <c r="A25" s="42" t="s">
        <v>4931</v>
      </c>
      <c r="B25" s="42" t="s">
        <v>4932</v>
      </c>
      <c r="C25" s="43">
        <v>1</v>
      </c>
      <c r="D25" s="78">
        <v>25329.3</v>
      </c>
      <c r="E25" s="78">
        <v>25329.3</v>
      </c>
    </row>
    <row r="26" spans="1:5" x14ac:dyDescent="0.25">
      <c r="A26" s="42" t="s">
        <v>4933</v>
      </c>
      <c r="B26" s="42" t="s">
        <v>4934</v>
      </c>
      <c r="C26" s="43">
        <v>1</v>
      </c>
      <c r="D26" s="78">
        <v>23406.3</v>
      </c>
      <c r="E26" s="78">
        <v>23406.3</v>
      </c>
    </row>
    <row r="27" spans="1:5" x14ac:dyDescent="0.25">
      <c r="A27" s="42" t="s">
        <v>4935</v>
      </c>
      <c r="B27" s="42" t="s">
        <v>4936</v>
      </c>
      <c r="C27" s="43">
        <v>3</v>
      </c>
      <c r="D27" s="78">
        <v>23051.7</v>
      </c>
      <c r="E27" s="78">
        <v>23051.7</v>
      </c>
    </row>
    <row r="28" spans="1:5" x14ac:dyDescent="0.25">
      <c r="A28" s="42" t="s">
        <v>4937</v>
      </c>
      <c r="B28" s="42" t="s">
        <v>4938</v>
      </c>
      <c r="C28" s="43">
        <v>1</v>
      </c>
      <c r="D28" s="78">
        <v>21259.8</v>
      </c>
      <c r="E28" s="78">
        <v>21259.8</v>
      </c>
    </row>
    <row r="29" spans="1:5" x14ac:dyDescent="0.25">
      <c r="A29" s="42" t="s">
        <v>4939</v>
      </c>
      <c r="B29" s="42" t="s">
        <v>4940</v>
      </c>
      <c r="C29" s="43">
        <v>1</v>
      </c>
      <c r="D29" s="78">
        <v>21259.8</v>
      </c>
      <c r="E29" s="78">
        <v>21259.8</v>
      </c>
    </row>
    <row r="30" spans="1:5" x14ac:dyDescent="0.25">
      <c r="A30" s="42" t="s">
        <v>4941</v>
      </c>
      <c r="B30" s="42" t="s">
        <v>4942</v>
      </c>
      <c r="C30" s="43">
        <v>1</v>
      </c>
      <c r="D30" s="78">
        <v>21259.8</v>
      </c>
      <c r="E30" s="78">
        <v>21259.8</v>
      </c>
    </row>
    <row r="31" spans="1:5" x14ac:dyDescent="0.25">
      <c r="A31" s="42" t="s">
        <v>4943</v>
      </c>
      <c r="B31" s="42" t="s">
        <v>4944</v>
      </c>
      <c r="C31" s="43">
        <v>6</v>
      </c>
      <c r="D31" s="78">
        <v>21553.5</v>
      </c>
      <c r="E31" s="78">
        <v>21553.5</v>
      </c>
    </row>
    <row r="32" spans="1:5" x14ac:dyDescent="0.25">
      <c r="A32" s="42" t="s">
        <v>4945</v>
      </c>
      <c r="B32" s="42" t="s">
        <v>4946</v>
      </c>
      <c r="C32" s="43">
        <v>65</v>
      </c>
      <c r="D32" s="78">
        <v>20302.5</v>
      </c>
      <c r="E32" s="78">
        <v>20302.5</v>
      </c>
    </row>
    <row r="33" spans="1:5" x14ac:dyDescent="0.25">
      <c r="A33" s="42" t="s">
        <v>4947</v>
      </c>
      <c r="B33" s="42" t="s">
        <v>4948</v>
      </c>
      <c r="C33" s="43">
        <v>1</v>
      </c>
      <c r="D33" s="78">
        <v>21259.8</v>
      </c>
      <c r="E33" s="78">
        <v>21259.8</v>
      </c>
    </row>
    <row r="34" spans="1:5" x14ac:dyDescent="0.25">
      <c r="A34" s="42" t="s">
        <v>4949</v>
      </c>
      <c r="B34" s="55" t="s">
        <v>4950</v>
      </c>
      <c r="C34" s="43">
        <v>1</v>
      </c>
      <c r="D34" s="78">
        <v>19551.599999999999</v>
      </c>
      <c r="E34" s="78">
        <v>19551.599999999999</v>
      </c>
    </row>
    <row r="35" spans="1:5" x14ac:dyDescent="0.25">
      <c r="A35" s="42" t="s">
        <v>4951</v>
      </c>
      <c r="B35" s="42" t="s">
        <v>4407</v>
      </c>
      <c r="C35" s="43">
        <v>8</v>
      </c>
      <c r="D35" s="78">
        <v>18497.400000000001</v>
      </c>
      <c r="E35" s="78">
        <v>18497.400000000001</v>
      </c>
    </row>
    <row r="36" spans="1:5" x14ac:dyDescent="0.25">
      <c r="A36" s="42" t="s">
        <v>4952</v>
      </c>
      <c r="B36" s="42" t="s">
        <v>4953</v>
      </c>
      <c r="C36" s="43">
        <v>5</v>
      </c>
      <c r="D36" s="78">
        <v>17656.8</v>
      </c>
      <c r="E36" s="78">
        <v>17656.8</v>
      </c>
    </row>
    <row r="37" spans="1:5" x14ac:dyDescent="0.25">
      <c r="A37" s="42" t="s">
        <v>4954</v>
      </c>
      <c r="B37" s="42" t="s">
        <v>4955</v>
      </c>
      <c r="C37" s="43">
        <v>1</v>
      </c>
      <c r="D37" s="85">
        <v>16028.1</v>
      </c>
      <c r="E37" s="85">
        <v>16028.1</v>
      </c>
    </row>
    <row r="38" spans="1:5" x14ac:dyDescent="0.25">
      <c r="A38" s="42" t="s">
        <v>4956</v>
      </c>
      <c r="B38" s="42" t="s">
        <v>4957</v>
      </c>
      <c r="C38" s="43">
        <v>1</v>
      </c>
      <c r="D38" s="78">
        <v>16028.1</v>
      </c>
      <c r="E38" s="78">
        <v>16028.1</v>
      </c>
    </row>
    <row r="39" spans="1:5" x14ac:dyDescent="0.25">
      <c r="A39" s="42" t="s">
        <v>4958</v>
      </c>
      <c r="B39" s="42" t="s">
        <v>4959</v>
      </c>
      <c r="C39" s="43">
        <v>3</v>
      </c>
      <c r="D39" s="78">
        <v>16024.5</v>
      </c>
      <c r="E39" s="78">
        <v>16024.5</v>
      </c>
    </row>
    <row r="40" spans="1:5" x14ac:dyDescent="0.25">
      <c r="A40" s="42" t="s">
        <v>4960</v>
      </c>
      <c r="B40" s="42" t="s">
        <v>4961</v>
      </c>
      <c r="C40" s="43">
        <v>1</v>
      </c>
      <c r="D40" s="78">
        <v>15459.3</v>
      </c>
      <c r="E40" s="78">
        <v>15459.3</v>
      </c>
    </row>
    <row r="41" spans="1:5" x14ac:dyDescent="0.25">
      <c r="A41" s="42" t="s">
        <v>4962</v>
      </c>
      <c r="B41" s="42" t="s">
        <v>4963</v>
      </c>
      <c r="C41" s="43">
        <v>1</v>
      </c>
      <c r="D41" s="78">
        <v>15459.3</v>
      </c>
      <c r="E41" s="78">
        <v>15459.3</v>
      </c>
    </row>
    <row r="42" spans="1:5" x14ac:dyDescent="0.25">
      <c r="A42" s="42" t="s">
        <v>4964</v>
      </c>
      <c r="B42" s="42" t="s">
        <v>4965</v>
      </c>
      <c r="C42" s="43">
        <v>1</v>
      </c>
      <c r="D42" s="78">
        <v>13230.6</v>
      </c>
      <c r="E42" s="78">
        <v>13230.6</v>
      </c>
    </row>
    <row r="43" spans="1:5" x14ac:dyDescent="0.25">
      <c r="A43" s="42" t="s">
        <v>4966</v>
      </c>
      <c r="B43" s="42" t="s">
        <v>4410</v>
      </c>
      <c r="C43" s="43">
        <v>1</v>
      </c>
      <c r="D43" s="78">
        <v>12689.1</v>
      </c>
      <c r="E43" s="78">
        <v>12689.1</v>
      </c>
    </row>
    <row r="44" spans="1:5" x14ac:dyDescent="0.25">
      <c r="A44" s="42" t="s">
        <v>4967</v>
      </c>
      <c r="B44" s="42" t="s">
        <v>4877</v>
      </c>
      <c r="C44" s="43">
        <v>1</v>
      </c>
      <c r="D44" s="78">
        <v>12342.6</v>
      </c>
      <c r="E44" s="78">
        <v>12342.6</v>
      </c>
    </row>
    <row r="45" spans="1:5" x14ac:dyDescent="0.25">
      <c r="A45" s="42" t="s">
        <v>4968</v>
      </c>
      <c r="B45" s="42" t="s">
        <v>4913</v>
      </c>
      <c r="C45" s="43">
        <f>8-1</f>
        <v>7</v>
      </c>
      <c r="D45" s="78">
        <v>12342.6</v>
      </c>
      <c r="E45" s="78">
        <v>12342.6</v>
      </c>
    </row>
    <row r="46" spans="1:5" x14ac:dyDescent="0.25">
      <c r="A46" s="42" t="s">
        <v>4969</v>
      </c>
      <c r="B46" s="42" t="s">
        <v>4627</v>
      </c>
      <c r="C46" s="43">
        <v>2</v>
      </c>
      <c r="D46" s="78">
        <v>12342.6</v>
      </c>
      <c r="E46" s="78">
        <v>12342.6</v>
      </c>
    </row>
    <row r="47" spans="1:5" x14ac:dyDescent="0.25">
      <c r="A47" s="42" t="s">
        <v>4970</v>
      </c>
      <c r="B47" s="42" t="s">
        <v>4971</v>
      </c>
      <c r="C47" s="43">
        <v>1</v>
      </c>
      <c r="D47" s="78">
        <v>12266.7</v>
      </c>
      <c r="E47" s="78">
        <v>12266.7</v>
      </c>
    </row>
    <row r="48" spans="1:5" x14ac:dyDescent="0.25">
      <c r="A48" s="42" t="s">
        <v>4972</v>
      </c>
      <c r="B48" s="42" t="s">
        <v>4973</v>
      </c>
      <c r="C48" s="43">
        <v>7</v>
      </c>
      <c r="D48" s="78">
        <v>11712.6</v>
      </c>
      <c r="E48" s="78">
        <v>11712.6</v>
      </c>
    </row>
    <row r="49" spans="1:5" x14ac:dyDescent="0.25">
      <c r="A49" s="42" t="s">
        <v>4974</v>
      </c>
      <c r="B49" s="42" t="s">
        <v>4975</v>
      </c>
      <c r="C49" s="43">
        <v>8</v>
      </c>
      <c r="D49" s="78">
        <v>11712.6</v>
      </c>
      <c r="E49" s="78">
        <v>11712.6</v>
      </c>
    </row>
    <row r="50" spans="1:5" x14ac:dyDescent="0.25">
      <c r="A50" s="42" t="s">
        <v>4976</v>
      </c>
      <c r="B50" s="42" t="s">
        <v>4649</v>
      </c>
      <c r="C50" s="43">
        <v>2</v>
      </c>
      <c r="D50" s="78">
        <v>11712.6</v>
      </c>
      <c r="E50" s="78">
        <v>11712.6</v>
      </c>
    </row>
    <row r="51" spans="1:5" x14ac:dyDescent="0.25">
      <c r="A51" s="42" t="s">
        <v>4977</v>
      </c>
      <c r="B51" s="42" t="s">
        <v>4978</v>
      </c>
      <c r="C51" s="43">
        <v>7</v>
      </c>
      <c r="D51" s="78">
        <v>11682.6</v>
      </c>
      <c r="E51" s="78">
        <v>11682.6</v>
      </c>
    </row>
    <row r="52" spans="1:5" x14ac:dyDescent="0.25">
      <c r="A52" s="34"/>
      <c r="B52" s="45" t="s">
        <v>4302</v>
      </c>
      <c r="C52" s="57">
        <f>SUM(C22:C51)</f>
        <v>159</v>
      </c>
      <c r="D52" s="47"/>
      <c r="E52" s="47"/>
    </row>
    <row r="53" spans="1:5" x14ac:dyDescent="0.25">
      <c r="A53" s="34"/>
      <c r="B53" s="48"/>
      <c r="C53" s="49"/>
      <c r="D53" s="47"/>
      <c r="E53" s="47"/>
    </row>
    <row r="54" spans="1:5" x14ac:dyDescent="0.25">
      <c r="A54" s="54"/>
      <c r="B54" s="34"/>
      <c r="C54" s="34"/>
      <c r="D54" s="47"/>
      <c r="E54" s="47"/>
    </row>
    <row r="55" spans="1:5" x14ac:dyDescent="0.25">
      <c r="A55" s="661" t="s">
        <v>4234</v>
      </c>
      <c r="B55" s="661" t="s">
        <v>4233</v>
      </c>
      <c r="C55" s="34"/>
      <c r="D55" s="53"/>
      <c r="E55" s="53"/>
    </row>
    <row r="56" spans="1:5" x14ac:dyDescent="0.25">
      <c r="A56" s="55" t="s">
        <v>4929</v>
      </c>
      <c r="B56" s="55" t="s">
        <v>4930</v>
      </c>
      <c r="C56" s="56">
        <v>9</v>
      </c>
      <c r="D56" s="44">
        <v>30100.2</v>
      </c>
      <c r="E56" s="44">
        <v>30100.2</v>
      </c>
    </row>
    <row r="57" spans="1:5" x14ac:dyDescent="0.25">
      <c r="A57" s="55" t="s">
        <v>4945</v>
      </c>
      <c r="B57" s="55" t="s">
        <v>4946</v>
      </c>
      <c r="C57" s="56">
        <v>7</v>
      </c>
      <c r="D57" s="44">
        <v>20302.5</v>
      </c>
      <c r="E57" s="44">
        <v>20302.5</v>
      </c>
    </row>
    <row r="58" spans="1:5" x14ac:dyDescent="0.25">
      <c r="A58" s="55" t="s">
        <v>4949</v>
      </c>
      <c r="B58" s="55" t="s">
        <v>4950</v>
      </c>
      <c r="C58" s="56">
        <v>1</v>
      </c>
      <c r="D58" s="44">
        <v>19551.599999999999</v>
      </c>
      <c r="E58" s="44">
        <v>19551.599999999999</v>
      </c>
    </row>
    <row r="59" spans="1:5" x14ac:dyDescent="0.25">
      <c r="A59" s="55" t="s">
        <v>4969</v>
      </c>
      <c r="B59" s="55" t="s">
        <v>4627</v>
      </c>
      <c r="C59" s="56">
        <v>14</v>
      </c>
      <c r="D59" s="44">
        <v>12342.6</v>
      </c>
      <c r="E59" s="44">
        <v>12342.6</v>
      </c>
    </row>
    <row r="60" spans="1:5" x14ac:dyDescent="0.25">
      <c r="A60" s="55" t="s">
        <v>4972</v>
      </c>
      <c r="B60" s="55" t="s">
        <v>4973</v>
      </c>
      <c r="C60" s="56">
        <v>1</v>
      </c>
      <c r="D60" s="44">
        <v>11712.6</v>
      </c>
      <c r="E60" s="44">
        <v>11712.6</v>
      </c>
    </row>
    <row r="61" spans="1:5" x14ac:dyDescent="0.25">
      <c r="A61" s="55" t="s">
        <v>4974</v>
      </c>
      <c r="B61" s="55" t="s">
        <v>4975</v>
      </c>
      <c r="C61" s="56">
        <f>6+1</f>
        <v>7</v>
      </c>
      <c r="D61" s="44">
        <v>11712.6</v>
      </c>
      <c r="E61" s="44">
        <v>11712.6</v>
      </c>
    </row>
    <row r="62" spans="1:5" x14ac:dyDescent="0.25">
      <c r="A62" s="42" t="s">
        <v>4977</v>
      </c>
      <c r="B62" s="42" t="s">
        <v>4978</v>
      </c>
      <c r="C62" s="43">
        <v>1</v>
      </c>
      <c r="D62" s="78">
        <v>11682.6</v>
      </c>
      <c r="E62" s="78">
        <v>11682.6</v>
      </c>
    </row>
    <row r="63" spans="1:5" x14ac:dyDescent="0.25">
      <c r="A63" s="55" t="s">
        <v>4979</v>
      </c>
      <c r="B63" s="55" t="s">
        <v>4980</v>
      </c>
      <c r="C63" s="56">
        <v>1</v>
      </c>
      <c r="D63" s="44">
        <v>30100.2</v>
      </c>
      <c r="E63" s="44">
        <v>30100.2</v>
      </c>
    </row>
    <row r="64" spans="1:5" x14ac:dyDescent="0.25">
      <c r="A64" s="55" t="s">
        <v>4981</v>
      </c>
      <c r="B64" s="55" t="s">
        <v>4737</v>
      </c>
      <c r="C64" s="56">
        <v>2</v>
      </c>
      <c r="D64" s="44">
        <v>25329.3</v>
      </c>
      <c r="E64" s="44">
        <v>25329.3</v>
      </c>
    </row>
    <row r="65" spans="1:5" x14ac:dyDescent="0.25">
      <c r="A65" s="55" t="s">
        <v>4982</v>
      </c>
      <c r="B65" s="55" t="s">
        <v>4396</v>
      </c>
      <c r="C65" s="56">
        <v>1</v>
      </c>
      <c r="D65" s="44">
        <v>17884.8</v>
      </c>
      <c r="E65" s="44">
        <v>17884.8</v>
      </c>
    </row>
    <row r="66" spans="1:5" x14ac:dyDescent="0.25">
      <c r="A66" s="34"/>
      <c r="B66" s="45" t="s">
        <v>4304</v>
      </c>
      <c r="C66" s="57">
        <f>SUM(C56:C65)</f>
        <v>44</v>
      </c>
      <c r="D66" s="47"/>
      <c r="E66" s="47"/>
    </row>
    <row r="67" spans="1:5" x14ac:dyDescent="0.25">
      <c r="A67" s="34"/>
      <c r="B67" s="48"/>
      <c r="C67" s="49"/>
      <c r="D67" s="47"/>
      <c r="E67" s="47"/>
    </row>
    <row r="68" spans="1:5" x14ac:dyDescent="0.25">
      <c r="A68" s="34"/>
      <c r="B68" s="58" t="s">
        <v>4235</v>
      </c>
      <c r="C68" s="59">
        <f>SUM(C52,C18,C66)</f>
        <v>209</v>
      </c>
      <c r="D68" s="47"/>
      <c r="E68" s="47"/>
    </row>
    <row r="69" spans="1:5" x14ac:dyDescent="0.25">
      <c r="A69" s="34"/>
      <c r="B69" s="48"/>
      <c r="C69" s="49"/>
      <c r="D69" s="47"/>
      <c r="E69" s="47"/>
    </row>
    <row r="70" spans="1:5" x14ac:dyDescent="0.25">
      <c r="A70" s="50"/>
      <c r="B70" s="51"/>
      <c r="C70" s="52"/>
      <c r="D70" s="53"/>
      <c r="E70" s="53"/>
    </row>
    <row r="71" spans="1:5" x14ac:dyDescent="0.25">
      <c r="A71" s="662" t="s">
        <v>4231</v>
      </c>
      <c r="B71" s="662"/>
      <c r="C71" s="52"/>
      <c r="D71" s="53"/>
      <c r="E71" s="53"/>
    </row>
    <row r="72" spans="1:5" x14ac:dyDescent="0.25">
      <c r="A72" s="661" t="s">
        <v>4305</v>
      </c>
      <c r="B72" s="661"/>
      <c r="C72" s="52"/>
      <c r="D72" s="53"/>
      <c r="E72" s="53"/>
    </row>
    <row r="73" spans="1:5" x14ac:dyDescent="0.25">
      <c r="A73" s="55" t="s">
        <v>4303</v>
      </c>
      <c r="B73" s="60" t="s">
        <v>4303</v>
      </c>
      <c r="C73" s="56">
        <v>0</v>
      </c>
      <c r="D73" s="44">
        <v>0</v>
      </c>
      <c r="E73" s="44">
        <v>0</v>
      </c>
    </row>
    <row r="74" spans="1:5" x14ac:dyDescent="0.25">
      <c r="A74" s="34"/>
      <c r="B74" s="45" t="s">
        <v>4306</v>
      </c>
      <c r="C74" s="57">
        <f>SUM(C73)</f>
        <v>0</v>
      </c>
      <c r="D74" s="47"/>
      <c r="E74" s="47"/>
    </row>
    <row r="75" spans="1:5" x14ac:dyDescent="0.25">
      <c r="A75" s="50"/>
      <c r="B75" s="51"/>
      <c r="C75" s="52"/>
      <c r="D75" s="53"/>
      <c r="E75" s="53"/>
    </row>
    <row r="76" spans="1:5" ht="12.75" customHeight="1" x14ac:dyDescent="0.25">
      <c r="A76" s="652" t="s">
        <v>4237</v>
      </c>
      <c r="B76" s="653"/>
      <c r="C76" s="52"/>
      <c r="D76" s="53"/>
      <c r="E76" s="53"/>
    </row>
    <row r="77" spans="1:5" x14ac:dyDescent="0.25">
      <c r="A77" s="55" t="s">
        <v>4303</v>
      </c>
      <c r="B77" s="55" t="s">
        <v>4303</v>
      </c>
      <c r="C77" s="56">
        <v>0</v>
      </c>
      <c r="D77" s="44">
        <v>0</v>
      </c>
      <c r="E77" s="44">
        <v>0</v>
      </c>
    </row>
    <row r="78" spans="1:5" ht="12" customHeight="1" x14ac:dyDescent="0.25">
      <c r="A78" s="34"/>
      <c r="B78" s="45" t="s">
        <v>4307</v>
      </c>
      <c r="C78" s="46">
        <f>SUM(C77)</f>
        <v>0</v>
      </c>
      <c r="D78" s="47"/>
      <c r="E78" s="47"/>
    </row>
  </sheetData>
  <mergeCells count="15">
    <mergeCell ref="A76:B7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1:B21"/>
    <mergeCell ref="A55:B55"/>
    <mergeCell ref="A71:B71"/>
    <mergeCell ref="A72:B7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FDEA4-EBD5-4A11-AE14-CEEE3921867F}">
  <dimension ref="A2:K54"/>
  <sheetViews>
    <sheetView showGridLines="0" zoomScale="90" zoomScaleNormal="90" workbookViewId="0">
      <selection activeCell="K55" sqref="K55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17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ht="12.45" customHeight="1" x14ac:dyDescent="0.25">
      <c r="A11" s="42" t="s">
        <v>4914</v>
      </c>
      <c r="B11" s="42" t="s">
        <v>4326</v>
      </c>
      <c r="C11" s="78">
        <v>52153.8</v>
      </c>
      <c r="D11" s="72">
        <v>0</v>
      </c>
      <c r="E11" s="72">
        <v>0</v>
      </c>
      <c r="F11" s="77">
        <v>52153.8</v>
      </c>
      <c r="G11" s="77">
        <v>17384.599999999999</v>
      </c>
      <c r="H11" s="77">
        <v>8692.2999999999993</v>
      </c>
      <c r="I11" s="77">
        <v>69538.399999999994</v>
      </c>
      <c r="J11" s="77">
        <v>0</v>
      </c>
      <c r="K11" s="77">
        <v>95615.299999999988</v>
      </c>
    </row>
    <row r="12" spans="1:11" s="63" customFormat="1" ht="12.45" customHeight="1" x14ac:dyDescent="0.25">
      <c r="A12" s="42" t="s">
        <v>4915</v>
      </c>
      <c r="B12" s="42" t="s">
        <v>4916</v>
      </c>
      <c r="C12" s="78">
        <v>42732.9</v>
      </c>
      <c r="D12" s="72">
        <v>0</v>
      </c>
      <c r="E12" s="72">
        <v>0</v>
      </c>
      <c r="F12" s="77">
        <v>42732.9</v>
      </c>
      <c r="G12" s="77">
        <v>14244.300000000001</v>
      </c>
      <c r="H12" s="77">
        <v>7122.1500000000005</v>
      </c>
      <c r="I12" s="77">
        <v>56977.200000000004</v>
      </c>
      <c r="J12" s="77">
        <v>0</v>
      </c>
      <c r="K12" s="77">
        <v>78343.650000000009</v>
      </c>
    </row>
    <row r="13" spans="1:11" s="63" customFormat="1" ht="12.45" customHeight="1" x14ac:dyDescent="0.25">
      <c r="A13" s="42" t="s">
        <v>4917</v>
      </c>
      <c r="B13" s="42" t="s">
        <v>4918</v>
      </c>
      <c r="C13" s="78">
        <v>42732.9</v>
      </c>
      <c r="D13" s="72">
        <v>0</v>
      </c>
      <c r="E13" s="72">
        <v>0</v>
      </c>
      <c r="F13" s="77">
        <v>42732.9</v>
      </c>
      <c r="G13" s="77">
        <v>14244.300000000001</v>
      </c>
      <c r="H13" s="77">
        <v>7122.1500000000005</v>
      </c>
      <c r="I13" s="77">
        <v>56977.200000000004</v>
      </c>
      <c r="J13" s="77">
        <v>0</v>
      </c>
      <c r="K13" s="77">
        <v>78343.650000000009</v>
      </c>
    </row>
    <row r="14" spans="1:11" s="63" customFormat="1" ht="25.5" customHeight="1" x14ac:dyDescent="0.25">
      <c r="A14" s="42" t="s">
        <v>4925</v>
      </c>
      <c r="B14" s="174" t="s">
        <v>4926</v>
      </c>
      <c r="C14" s="78">
        <v>30100.2</v>
      </c>
      <c r="D14" s="72">
        <v>0</v>
      </c>
      <c r="E14" s="72">
        <v>0</v>
      </c>
      <c r="F14" s="77">
        <v>30100.2</v>
      </c>
      <c r="G14" s="77">
        <v>10033.4</v>
      </c>
      <c r="H14" s="77">
        <v>5016.7</v>
      </c>
      <c r="I14" s="77">
        <v>40133.599999999999</v>
      </c>
      <c r="J14" s="77">
        <v>0</v>
      </c>
      <c r="K14" s="77">
        <v>55183.7</v>
      </c>
    </row>
    <row r="15" spans="1:11" s="63" customFormat="1" ht="12.45" customHeight="1" x14ac:dyDescent="0.25">
      <c r="A15" s="42" t="s">
        <v>4927</v>
      </c>
      <c r="B15" s="42" t="s">
        <v>4928</v>
      </c>
      <c r="C15" s="78">
        <v>30100.2</v>
      </c>
      <c r="D15" s="72">
        <v>0</v>
      </c>
      <c r="E15" s="72">
        <v>0</v>
      </c>
      <c r="F15" s="77">
        <v>30100.2</v>
      </c>
      <c r="G15" s="77">
        <v>10033.4</v>
      </c>
      <c r="H15" s="77">
        <v>5016.7</v>
      </c>
      <c r="I15" s="77">
        <v>40133.599999999999</v>
      </c>
      <c r="J15" s="77">
        <v>0</v>
      </c>
      <c r="K15" s="77">
        <v>55183.7</v>
      </c>
    </row>
    <row r="16" spans="1:11" s="63" customFormat="1" ht="12.45" customHeight="1" x14ac:dyDescent="0.25">
      <c r="A16" s="42" t="s">
        <v>4931</v>
      </c>
      <c r="B16" s="42" t="s">
        <v>4932</v>
      </c>
      <c r="C16" s="78">
        <v>25329.3</v>
      </c>
      <c r="D16" s="72">
        <v>0</v>
      </c>
      <c r="E16" s="72">
        <v>0</v>
      </c>
      <c r="F16" s="77">
        <v>25329.3</v>
      </c>
      <c r="G16" s="77">
        <v>8443.0999999999985</v>
      </c>
      <c r="H16" s="77">
        <v>4221.5499999999993</v>
      </c>
      <c r="I16" s="77">
        <v>33772.399999999994</v>
      </c>
      <c r="J16" s="77">
        <v>0</v>
      </c>
      <c r="K16" s="77">
        <v>46437.049999999988</v>
      </c>
    </row>
    <row r="17" spans="1:11" s="63" customFormat="1" ht="12.45" customHeight="1" x14ac:dyDescent="0.25">
      <c r="A17" s="42" t="s">
        <v>4919</v>
      </c>
      <c r="B17" s="42" t="s">
        <v>4920</v>
      </c>
      <c r="C17" s="78">
        <v>25318.2</v>
      </c>
      <c r="D17" s="72">
        <v>0</v>
      </c>
      <c r="E17" s="72">
        <v>0</v>
      </c>
      <c r="F17" s="77">
        <v>25318.2</v>
      </c>
      <c r="G17" s="77">
        <v>8439.4000000000015</v>
      </c>
      <c r="H17" s="77">
        <v>4219.7000000000007</v>
      </c>
      <c r="I17" s="77">
        <v>33757.600000000006</v>
      </c>
      <c r="J17" s="77">
        <v>0</v>
      </c>
      <c r="K17" s="77">
        <v>46416.700000000012</v>
      </c>
    </row>
    <row r="18" spans="1:11" s="63" customFormat="1" ht="12.45" customHeight="1" x14ac:dyDescent="0.25">
      <c r="A18" s="42" t="s">
        <v>4921</v>
      </c>
      <c r="B18" s="42" t="s">
        <v>4922</v>
      </c>
      <c r="C18" s="78">
        <v>23406.3</v>
      </c>
      <c r="D18" s="72">
        <v>0</v>
      </c>
      <c r="E18" s="72">
        <v>0</v>
      </c>
      <c r="F18" s="77">
        <v>23406.3</v>
      </c>
      <c r="G18" s="77">
        <v>7802.0999999999995</v>
      </c>
      <c r="H18" s="77">
        <v>3901.0499999999997</v>
      </c>
      <c r="I18" s="77">
        <v>31208.399999999998</v>
      </c>
      <c r="J18" s="77">
        <v>0</v>
      </c>
      <c r="K18" s="77">
        <v>42911.549999999996</v>
      </c>
    </row>
    <row r="19" spans="1:11" s="63" customFormat="1" ht="12" customHeight="1" x14ac:dyDescent="0.25">
      <c r="A19" s="42" t="s">
        <v>4933</v>
      </c>
      <c r="B19" s="42" t="s">
        <v>4934</v>
      </c>
      <c r="C19" s="78">
        <v>23406.3</v>
      </c>
      <c r="D19" s="72">
        <v>0</v>
      </c>
      <c r="E19" s="72">
        <v>0</v>
      </c>
      <c r="F19" s="77">
        <v>23406.3</v>
      </c>
      <c r="G19" s="77">
        <v>7802.0999999999995</v>
      </c>
      <c r="H19" s="77">
        <v>3901.0499999999997</v>
      </c>
      <c r="I19" s="77">
        <v>31208.399999999998</v>
      </c>
      <c r="J19" s="77">
        <v>0</v>
      </c>
      <c r="K19" s="77">
        <v>42911.549999999996</v>
      </c>
    </row>
    <row r="20" spans="1:11" s="63" customFormat="1" ht="12.45" customHeight="1" x14ac:dyDescent="0.25">
      <c r="A20" s="42" t="s">
        <v>4937</v>
      </c>
      <c r="B20" s="42" t="s">
        <v>4938</v>
      </c>
      <c r="C20" s="78">
        <v>21259.8</v>
      </c>
      <c r="D20" s="72">
        <v>1100</v>
      </c>
      <c r="E20" s="72">
        <v>0</v>
      </c>
      <c r="F20" s="77">
        <v>22359.8</v>
      </c>
      <c r="G20" s="77">
        <v>7086.5999999999995</v>
      </c>
      <c r="H20" s="77">
        <v>3543.2999999999997</v>
      </c>
      <c r="I20" s="77">
        <v>28346.399999999998</v>
      </c>
      <c r="J20" s="77">
        <v>0</v>
      </c>
      <c r="K20" s="77">
        <v>38976.299999999996</v>
      </c>
    </row>
    <row r="21" spans="1:11" s="63" customFormat="1" ht="12.45" customHeight="1" x14ac:dyDescent="0.25">
      <c r="A21" s="42" t="s">
        <v>4939</v>
      </c>
      <c r="B21" s="42" t="s">
        <v>4940</v>
      </c>
      <c r="C21" s="78">
        <v>21259.8</v>
      </c>
      <c r="D21" s="72">
        <v>1100</v>
      </c>
      <c r="E21" s="72">
        <v>0</v>
      </c>
      <c r="F21" s="77">
        <v>22359.8</v>
      </c>
      <c r="G21" s="77">
        <v>7086.5999999999995</v>
      </c>
      <c r="H21" s="77">
        <v>3543.2999999999997</v>
      </c>
      <c r="I21" s="77">
        <v>28346.399999999998</v>
      </c>
      <c r="J21" s="77">
        <v>0</v>
      </c>
      <c r="K21" s="77">
        <v>38976.299999999996</v>
      </c>
    </row>
    <row r="22" spans="1:11" s="63" customFormat="1" ht="12.45" customHeight="1" x14ac:dyDescent="0.25">
      <c r="A22" s="42" t="s">
        <v>4941</v>
      </c>
      <c r="B22" s="42" t="s">
        <v>4942</v>
      </c>
      <c r="C22" s="78">
        <v>21259.8</v>
      </c>
      <c r="D22" s="72">
        <v>1100</v>
      </c>
      <c r="E22" s="72">
        <v>0</v>
      </c>
      <c r="F22" s="77">
        <v>22359.8</v>
      </c>
      <c r="G22" s="77">
        <v>7086.5999999999995</v>
      </c>
      <c r="H22" s="77">
        <v>3543.2999999999997</v>
      </c>
      <c r="I22" s="77">
        <v>28346.399999999998</v>
      </c>
      <c r="J22" s="77">
        <v>0</v>
      </c>
      <c r="K22" s="77">
        <v>38976.299999999996</v>
      </c>
    </row>
    <row r="23" spans="1:11" s="63" customFormat="1" ht="12.45" customHeight="1" x14ac:dyDescent="0.25">
      <c r="A23" s="42" t="s">
        <v>4947</v>
      </c>
      <c r="B23" s="42" t="s">
        <v>4948</v>
      </c>
      <c r="C23" s="78">
        <v>21259.8</v>
      </c>
      <c r="D23" s="72">
        <v>1100</v>
      </c>
      <c r="E23" s="72">
        <v>0</v>
      </c>
      <c r="F23" s="77">
        <v>22359.8</v>
      </c>
      <c r="G23" s="77">
        <v>7086.5999999999995</v>
      </c>
      <c r="H23" s="77">
        <v>3543.2999999999997</v>
      </c>
      <c r="I23" s="77">
        <v>28346.399999999998</v>
      </c>
      <c r="J23" s="77">
        <v>0</v>
      </c>
      <c r="K23" s="77">
        <v>38976.299999999996</v>
      </c>
    </row>
    <row r="24" spans="1:11" s="63" customFormat="1" ht="12.45" customHeight="1" x14ac:dyDescent="0.25">
      <c r="A24" s="42" t="s">
        <v>4923</v>
      </c>
      <c r="B24" s="42" t="s">
        <v>4924</v>
      </c>
      <c r="C24" s="78">
        <v>23406.3</v>
      </c>
      <c r="D24" s="72">
        <v>0</v>
      </c>
      <c r="E24" s="72">
        <v>0</v>
      </c>
      <c r="F24" s="77">
        <v>23406.3</v>
      </c>
      <c r="G24" s="77">
        <v>7802.0999999999995</v>
      </c>
      <c r="H24" s="77">
        <v>3901.0499999999997</v>
      </c>
      <c r="I24" s="77">
        <v>31208.399999999998</v>
      </c>
      <c r="J24" s="77">
        <v>0</v>
      </c>
      <c r="K24" s="77">
        <v>42911.549999999996</v>
      </c>
    </row>
    <row r="25" spans="1:11" s="63" customFormat="1" ht="12.45" customHeight="1" x14ac:dyDescent="0.25">
      <c r="A25" s="42" t="s">
        <v>4954</v>
      </c>
      <c r="B25" s="42" t="s">
        <v>4955</v>
      </c>
      <c r="C25" s="78">
        <v>16028.1</v>
      </c>
      <c r="D25" s="72">
        <v>1100</v>
      </c>
      <c r="E25" s="72">
        <v>0</v>
      </c>
      <c r="F25" s="77">
        <v>17128.099999999999</v>
      </c>
      <c r="G25" s="77">
        <v>5342.7</v>
      </c>
      <c r="H25" s="77">
        <v>2671.35</v>
      </c>
      <c r="I25" s="77">
        <v>21370.799999999999</v>
      </c>
      <c r="J25" s="77">
        <v>0</v>
      </c>
      <c r="K25" s="77">
        <v>29384.85</v>
      </c>
    </row>
    <row r="26" spans="1:11" s="63" customFormat="1" ht="12.45" customHeight="1" x14ac:dyDescent="0.25">
      <c r="A26" s="42" t="s">
        <v>4979</v>
      </c>
      <c r="B26" s="42" t="s">
        <v>4980</v>
      </c>
      <c r="C26" s="78">
        <v>30100.2</v>
      </c>
      <c r="D26" s="72">
        <v>0</v>
      </c>
      <c r="E26" s="72">
        <v>0</v>
      </c>
      <c r="F26" s="77">
        <v>30100.2</v>
      </c>
      <c r="G26" s="77">
        <v>5016.7</v>
      </c>
      <c r="H26" s="77">
        <v>0</v>
      </c>
      <c r="I26" s="77">
        <v>15050.1</v>
      </c>
      <c r="J26" s="77">
        <v>0</v>
      </c>
      <c r="K26" s="77">
        <v>20066.8</v>
      </c>
    </row>
    <row r="27" spans="1:11" s="63" customFormat="1" ht="12.45" customHeight="1" x14ac:dyDescent="0.25">
      <c r="A27" s="73"/>
      <c r="B27" s="73"/>
      <c r="C27" s="74"/>
      <c r="D27" s="74"/>
      <c r="E27" s="74"/>
      <c r="F27" s="74"/>
      <c r="G27" s="74"/>
      <c r="H27" s="74"/>
      <c r="I27" s="74"/>
      <c r="J27" s="74"/>
      <c r="K27" s="75"/>
    </row>
    <row r="28" spans="1:11" s="63" customFormat="1" ht="12.45" customHeight="1" x14ac:dyDescent="0.25">
      <c r="A28" s="73"/>
      <c r="B28" s="73"/>
      <c r="C28" s="74"/>
      <c r="D28" s="74"/>
      <c r="E28" s="74"/>
      <c r="F28" s="74"/>
      <c r="G28" s="74"/>
      <c r="H28" s="74"/>
      <c r="I28" s="74"/>
      <c r="J28" s="74"/>
      <c r="K28" s="75"/>
    </row>
    <row r="29" spans="1:11" s="63" customFormat="1" ht="13.2" customHeight="1" x14ac:dyDescent="0.25">
      <c r="A29" s="671" t="s">
        <v>4324</v>
      </c>
      <c r="B29" s="671"/>
      <c r="C29" s="671"/>
      <c r="D29" s="76" t="s">
        <v>517</v>
      </c>
      <c r="E29" s="76" t="s">
        <v>517</v>
      </c>
      <c r="F29" s="76" t="s">
        <v>517</v>
      </c>
      <c r="G29" s="76" t="s">
        <v>517</v>
      </c>
      <c r="H29" s="76" t="s">
        <v>517</v>
      </c>
      <c r="I29" s="76" t="s">
        <v>517</v>
      </c>
      <c r="J29" s="76" t="s">
        <v>517</v>
      </c>
      <c r="K29" s="76" t="s">
        <v>517</v>
      </c>
    </row>
    <row r="30" spans="1:11" s="63" customFormat="1" ht="12.75" customHeight="1" x14ac:dyDescent="0.25">
      <c r="A30" s="663" t="s">
        <v>4311</v>
      </c>
      <c r="B30" s="665" t="s">
        <v>4292</v>
      </c>
      <c r="C30" s="666" t="s">
        <v>4312</v>
      </c>
      <c r="D30" s="666" t="s">
        <v>4312</v>
      </c>
      <c r="E30" s="666" t="s">
        <v>4312</v>
      </c>
      <c r="F30" s="666" t="s">
        <v>4312</v>
      </c>
      <c r="G30" s="666" t="s">
        <v>4313</v>
      </c>
      <c r="H30" s="666" t="s">
        <v>4313</v>
      </c>
      <c r="I30" s="666" t="s">
        <v>4313</v>
      </c>
      <c r="J30" s="666" t="s">
        <v>4313</v>
      </c>
      <c r="K30" s="667" t="s">
        <v>4313</v>
      </c>
    </row>
    <row r="31" spans="1:11" s="63" customFormat="1" ht="25.95" customHeight="1" x14ac:dyDescent="0.25">
      <c r="A31" s="664" t="s">
        <v>4311</v>
      </c>
      <c r="B31" s="666" t="s">
        <v>4314</v>
      </c>
      <c r="C31" s="70" t="s">
        <v>4315</v>
      </c>
      <c r="D31" s="70" t="s">
        <v>4316</v>
      </c>
      <c r="E31" s="70" t="s">
        <v>4317</v>
      </c>
      <c r="F31" s="70" t="s">
        <v>4318</v>
      </c>
      <c r="G31" s="35" t="s">
        <v>4319</v>
      </c>
      <c r="H31" s="35" t="s">
        <v>4320</v>
      </c>
      <c r="I31" s="70" t="s">
        <v>4321</v>
      </c>
      <c r="J31" s="70" t="s">
        <v>4322</v>
      </c>
      <c r="K31" s="71" t="s">
        <v>4318</v>
      </c>
    </row>
    <row r="32" spans="1:11" s="63" customFormat="1" ht="12.45" customHeight="1" x14ac:dyDescent="0.25">
      <c r="A32" s="42" t="s">
        <v>4929</v>
      </c>
      <c r="B32" s="42" t="s">
        <v>4930</v>
      </c>
      <c r="C32" s="78">
        <v>30100.2</v>
      </c>
      <c r="D32" s="72">
        <v>0</v>
      </c>
      <c r="E32" s="72">
        <v>0</v>
      </c>
      <c r="F32" s="77">
        <v>30100.2</v>
      </c>
      <c r="G32" s="77">
        <v>10033.4</v>
      </c>
      <c r="H32" s="77">
        <v>5016.7</v>
      </c>
      <c r="I32" s="77">
        <v>40133.599999999999</v>
      </c>
      <c r="J32" s="77">
        <v>0</v>
      </c>
      <c r="K32" s="77">
        <v>55183.7</v>
      </c>
    </row>
    <row r="33" spans="1:11" s="63" customFormat="1" ht="12.45" customHeight="1" x14ac:dyDescent="0.25">
      <c r="A33" s="42" t="s">
        <v>4935</v>
      </c>
      <c r="B33" s="42" t="s">
        <v>4936</v>
      </c>
      <c r="C33" s="78">
        <v>23051.7</v>
      </c>
      <c r="D33" s="72">
        <v>0</v>
      </c>
      <c r="E33" s="72">
        <v>0</v>
      </c>
      <c r="F33" s="77">
        <v>23051.7</v>
      </c>
      <c r="G33" s="77">
        <v>7683.9</v>
      </c>
      <c r="H33" s="77">
        <v>3841.95</v>
      </c>
      <c r="I33" s="77">
        <v>30735.599999999999</v>
      </c>
      <c r="J33" s="77">
        <v>0</v>
      </c>
      <c r="K33" s="77">
        <v>42261.45</v>
      </c>
    </row>
    <row r="34" spans="1:11" s="63" customFormat="1" ht="12.45" customHeight="1" x14ac:dyDescent="0.25">
      <c r="A34" s="42" t="s">
        <v>4943</v>
      </c>
      <c r="B34" s="42" t="s">
        <v>4944</v>
      </c>
      <c r="C34" s="78">
        <v>21553.5</v>
      </c>
      <c r="D34" s="72">
        <v>1100</v>
      </c>
      <c r="E34" s="72">
        <v>0</v>
      </c>
      <c r="F34" s="77">
        <v>22653.5</v>
      </c>
      <c r="G34" s="77">
        <v>7184.5</v>
      </c>
      <c r="H34" s="77">
        <v>3592.25</v>
      </c>
      <c r="I34" s="77">
        <v>28738</v>
      </c>
      <c r="J34" s="77">
        <v>0</v>
      </c>
      <c r="K34" s="77">
        <v>39514.75</v>
      </c>
    </row>
    <row r="35" spans="1:11" s="63" customFormat="1" ht="12.45" customHeight="1" x14ac:dyDescent="0.25">
      <c r="A35" s="42" t="s">
        <v>4945</v>
      </c>
      <c r="B35" s="42" t="s">
        <v>4946</v>
      </c>
      <c r="C35" s="78">
        <v>20302.5</v>
      </c>
      <c r="D35" s="72">
        <v>1100</v>
      </c>
      <c r="E35" s="72">
        <v>0</v>
      </c>
      <c r="F35" s="77">
        <v>21402.5</v>
      </c>
      <c r="G35" s="77">
        <v>6767.5</v>
      </c>
      <c r="H35" s="77">
        <v>3383.75</v>
      </c>
      <c r="I35" s="77">
        <v>27070</v>
      </c>
      <c r="J35" s="77">
        <v>0</v>
      </c>
      <c r="K35" s="77">
        <v>37221.25</v>
      </c>
    </row>
    <row r="36" spans="1:11" s="63" customFormat="1" ht="12.45" customHeight="1" x14ac:dyDescent="0.25">
      <c r="A36" s="42" t="s">
        <v>4949</v>
      </c>
      <c r="B36" s="55" t="s">
        <v>4950</v>
      </c>
      <c r="C36" s="78">
        <v>19551.599999999999</v>
      </c>
      <c r="D36" s="72">
        <v>1100</v>
      </c>
      <c r="E36" s="72">
        <v>0</v>
      </c>
      <c r="F36" s="77">
        <v>20651.599999999999</v>
      </c>
      <c r="G36" s="77">
        <v>6517.1999999999989</v>
      </c>
      <c r="H36" s="77">
        <v>3258.5999999999995</v>
      </c>
      <c r="I36" s="77">
        <v>26068.799999999996</v>
      </c>
      <c r="J36" s="77">
        <v>0</v>
      </c>
      <c r="K36" s="77">
        <v>35844.599999999991</v>
      </c>
    </row>
    <row r="37" spans="1:11" s="63" customFormat="1" ht="12.45" customHeight="1" x14ac:dyDescent="0.25">
      <c r="A37" s="42" t="s">
        <v>4951</v>
      </c>
      <c r="B37" s="42" t="s">
        <v>4407</v>
      </c>
      <c r="C37" s="78">
        <v>18497.400000000001</v>
      </c>
      <c r="D37" s="72">
        <v>1100</v>
      </c>
      <c r="E37" s="72">
        <v>0</v>
      </c>
      <c r="F37" s="77">
        <v>19597.400000000001</v>
      </c>
      <c r="G37" s="77">
        <v>6165.8</v>
      </c>
      <c r="H37" s="77">
        <v>3082.9</v>
      </c>
      <c r="I37" s="77">
        <v>24663.200000000001</v>
      </c>
      <c r="J37" s="77">
        <v>0</v>
      </c>
      <c r="K37" s="77">
        <v>33911.9</v>
      </c>
    </row>
    <row r="38" spans="1:11" s="63" customFormat="1" ht="12.45" customHeight="1" x14ac:dyDescent="0.25">
      <c r="A38" s="42" t="s">
        <v>4952</v>
      </c>
      <c r="B38" s="42" t="s">
        <v>4953</v>
      </c>
      <c r="C38" s="78">
        <v>17656.8</v>
      </c>
      <c r="D38" s="72">
        <v>1100</v>
      </c>
      <c r="E38" s="72">
        <v>0</v>
      </c>
      <c r="F38" s="77">
        <v>18756.8</v>
      </c>
      <c r="G38" s="77">
        <v>5885.5999999999995</v>
      </c>
      <c r="H38" s="77">
        <v>2942.7999999999997</v>
      </c>
      <c r="I38" s="77">
        <v>23542.399999999998</v>
      </c>
      <c r="J38" s="77">
        <v>0</v>
      </c>
      <c r="K38" s="77">
        <v>32370.799999999996</v>
      </c>
    </row>
    <row r="39" spans="1:11" s="63" customFormat="1" ht="12.45" customHeight="1" x14ac:dyDescent="0.25">
      <c r="A39" s="42" t="s">
        <v>4956</v>
      </c>
      <c r="B39" s="42" t="s">
        <v>4957</v>
      </c>
      <c r="C39" s="78">
        <v>16028.1</v>
      </c>
      <c r="D39" s="72">
        <v>1100</v>
      </c>
      <c r="E39" s="72">
        <v>0</v>
      </c>
      <c r="F39" s="77">
        <v>17128.099999999999</v>
      </c>
      <c r="G39" s="77">
        <v>5342.7</v>
      </c>
      <c r="H39" s="77">
        <v>2671.35</v>
      </c>
      <c r="I39" s="77">
        <v>21370.799999999999</v>
      </c>
      <c r="J39" s="77">
        <v>0</v>
      </c>
      <c r="K39" s="77">
        <v>29384.85</v>
      </c>
    </row>
    <row r="40" spans="1:11" s="63" customFormat="1" ht="12.45" customHeight="1" x14ac:dyDescent="0.25">
      <c r="A40" s="42" t="s">
        <v>4958</v>
      </c>
      <c r="B40" s="42" t="s">
        <v>4959</v>
      </c>
      <c r="C40" s="78">
        <v>16024.5</v>
      </c>
      <c r="D40" s="72">
        <v>1100</v>
      </c>
      <c r="E40" s="72">
        <v>0</v>
      </c>
      <c r="F40" s="77">
        <v>17124.5</v>
      </c>
      <c r="G40" s="77">
        <v>5341.5</v>
      </c>
      <c r="H40" s="77">
        <v>2670.75</v>
      </c>
      <c r="I40" s="77">
        <v>21366</v>
      </c>
      <c r="J40" s="77">
        <v>0</v>
      </c>
      <c r="K40" s="77">
        <v>29378.25</v>
      </c>
    </row>
    <row r="41" spans="1:11" s="63" customFormat="1" ht="12.45" customHeight="1" x14ac:dyDescent="0.25">
      <c r="A41" s="42" t="s">
        <v>4960</v>
      </c>
      <c r="B41" s="42" t="s">
        <v>4961</v>
      </c>
      <c r="C41" s="78">
        <v>15459.3</v>
      </c>
      <c r="D41" s="72">
        <v>1100</v>
      </c>
      <c r="E41" s="72">
        <v>0</v>
      </c>
      <c r="F41" s="77">
        <v>16559.3</v>
      </c>
      <c r="G41" s="77">
        <v>5153.0999999999995</v>
      </c>
      <c r="H41" s="77">
        <v>2576.5499999999997</v>
      </c>
      <c r="I41" s="77">
        <v>20612.399999999998</v>
      </c>
      <c r="J41" s="77">
        <v>0</v>
      </c>
      <c r="K41" s="77">
        <v>28342.049999999996</v>
      </c>
    </row>
    <row r="42" spans="1:11" s="63" customFormat="1" ht="12.45" customHeight="1" x14ac:dyDescent="0.25">
      <c r="A42" s="42" t="s">
        <v>4962</v>
      </c>
      <c r="B42" s="42" t="s">
        <v>4963</v>
      </c>
      <c r="C42" s="78">
        <v>15459.3</v>
      </c>
      <c r="D42" s="72">
        <v>1100</v>
      </c>
      <c r="E42" s="72">
        <v>0</v>
      </c>
      <c r="F42" s="77">
        <v>16559.3</v>
      </c>
      <c r="G42" s="77">
        <v>5153.0999999999995</v>
      </c>
      <c r="H42" s="77">
        <v>2576.5499999999997</v>
      </c>
      <c r="I42" s="77">
        <v>20612.399999999998</v>
      </c>
      <c r="J42" s="77">
        <v>0</v>
      </c>
      <c r="K42" s="77">
        <v>28342.049999999996</v>
      </c>
    </row>
    <row r="43" spans="1:11" s="63" customFormat="1" ht="12.45" customHeight="1" x14ac:dyDescent="0.25">
      <c r="A43" s="42" t="s">
        <v>4964</v>
      </c>
      <c r="B43" s="42" t="s">
        <v>4965</v>
      </c>
      <c r="C43" s="78">
        <v>13230.6</v>
      </c>
      <c r="D43" s="72">
        <v>1100</v>
      </c>
      <c r="E43" s="72">
        <v>0</v>
      </c>
      <c r="F43" s="77">
        <v>14330.6</v>
      </c>
      <c r="G43" s="77">
        <v>4410.2000000000007</v>
      </c>
      <c r="H43" s="77">
        <v>2205.1000000000004</v>
      </c>
      <c r="I43" s="77">
        <v>17640.800000000003</v>
      </c>
      <c r="J43" s="77">
        <v>0</v>
      </c>
      <c r="K43" s="77">
        <v>24256.100000000006</v>
      </c>
    </row>
    <row r="44" spans="1:11" s="63" customFormat="1" ht="12.45" customHeight="1" x14ac:dyDescent="0.25">
      <c r="A44" s="42" t="s">
        <v>4966</v>
      </c>
      <c r="B44" s="42" t="s">
        <v>4410</v>
      </c>
      <c r="C44" s="78">
        <v>12689.1</v>
      </c>
      <c r="D44" s="72">
        <v>1100</v>
      </c>
      <c r="E44" s="72">
        <v>0</v>
      </c>
      <c r="F44" s="77">
        <v>13789.1</v>
      </c>
      <c r="G44" s="77">
        <v>4229.7000000000007</v>
      </c>
      <c r="H44" s="77">
        <v>2114.8500000000004</v>
      </c>
      <c r="I44" s="77">
        <v>16918.800000000003</v>
      </c>
      <c r="J44" s="77">
        <v>0</v>
      </c>
      <c r="K44" s="77">
        <v>23263.350000000006</v>
      </c>
    </row>
    <row r="45" spans="1:11" s="63" customFormat="1" ht="12.45" customHeight="1" x14ac:dyDescent="0.25">
      <c r="A45" s="42" t="s">
        <v>4967</v>
      </c>
      <c r="B45" s="42" t="s">
        <v>4877</v>
      </c>
      <c r="C45" s="78">
        <v>12342.6</v>
      </c>
      <c r="D45" s="72">
        <v>1100</v>
      </c>
      <c r="E45" s="72">
        <v>0</v>
      </c>
      <c r="F45" s="77">
        <v>13442.6</v>
      </c>
      <c r="G45" s="77">
        <v>4114.2</v>
      </c>
      <c r="H45" s="77">
        <v>2057.1</v>
      </c>
      <c r="I45" s="77">
        <v>16456.8</v>
      </c>
      <c r="J45" s="77">
        <v>0</v>
      </c>
      <c r="K45" s="77">
        <v>22628.1</v>
      </c>
    </row>
    <row r="46" spans="1:11" s="63" customFormat="1" ht="12.45" customHeight="1" x14ac:dyDescent="0.25">
      <c r="A46" s="42" t="s">
        <v>4968</v>
      </c>
      <c r="B46" s="42" t="s">
        <v>4913</v>
      </c>
      <c r="C46" s="78">
        <v>12342.6</v>
      </c>
      <c r="D46" s="72">
        <v>1100</v>
      </c>
      <c r="E46" s="72">
        <v>0</v>
      </c>
      <c r="F46" s="77">
        <v>13442.6</v>
      </c>
      <c r="G46" s="77">
        <v>4114.2</v>
      </c>
      <c r="H46" s="77">
        <v>2057.1</v>
      </c>
      <c r="I46" s="77">
        <v>16456.8</v>
      </c>
      <c r="J46" s="77">
        <v>0</v>
      </c>
      <c r="K46" s="77">
        <v>22628.1</v>
      </c>
    </row>
    <row r="47" spans="1:11" s="63" customFormat="1" ht="12.45" customHeight="1" x14ac:dyDescent="0.25">
      <c r="A47" s="42" t="s">
        <v>4969</v>
      </c>
      <c r="B47" s="42" t="s">
        <v>4627</v>
      </c>
      <c r="C47" s="78">
        <v>12342.6</v>
      </c>
      <c r="D47" s="72">
        <v>1100</v>
      </c>
      <c r="E47" s="72">
        <v>0</v>
      </c>
      <c r="F47" s="77">
        <v>13442.6</v>
      </c>
      <c r="G47" s="77">
        <v>4114.2</v>
      </c>
      <c r="H47" s="77">
        <v>2057.1</v>
      </c>
      <c r="I47" s="77">
        <v>16456.8</v>
      </c>
      <c r="J47" s="77">
        <v>0</v>
      </c>
      <c r="K47" s="77">
        <v>22628.1</v>
      </c>
    </row>
    <row r="48" spans="1:11" s="63" customFormat="1" ht="12.45" customHeight="1" x14ac:dyDescent="0.25">
      <c r="A48" s="42" t="s">
        <v>4970</v>
      </c>
      <c r="B48" s="42" t="s">
        <v>4971</v>
      </c>
      <c r="C48" s="78">
        <v>12266.7</v>
      </c>
      <c r="D48" s="72">
        <v>1100</v>
      </c>
      <c r="E48" s="72">
        <v>0</v>
      </c>
      <c r="F48" s="77">
        <v>13366.7</v>
      </c>
      <c r="G48" s="77">
        <v>4088.9000000000005</v>
      </c>
      <c r="H48" s="77">
        <v>2044.4500000000003</v>
      </c>
      <c r="I48" s="77">
        <v>16355.600000000002</v>
      </c>
      <c r="J48" s="77">
        <v>0</v>
      </c>
      <c r="K48" s="77">
        <v>22488.950000000004</v>
      </c>
    </row>
    <row r="49" spans="1:11" s="63" customFormat="1" ht="12.45" customHeight="1" x14ac:dyDescent="0.25">
      <c r="A49" s="42" t="s">
        <v>4972</v>
      </c>
      <c r="B49" s="42" t="s">
        <v>4973</v>
      </c>
      <c r="C49" s="78">
        <v>11712.6</v>
      </c>
      <c r="D49" s="72">
        <v>1100</v>
      </c>
      <c r="E49" s="72">
        <v>0</v>
      </c>
      <c r="F49" s="77">
        <v>12812.6</v>
      </c>
      <c r="G49" s="77">
        <v>3904.2000000000003</v>
      </c>
      <c r="H49" s="77">
        <v>1952.1000000000001</v>
      </c>
      <c r="I49" s="77">
        <v>15616.800000000001</v>
      </c>
      <c r="J49" s="77">
        <v>0</v>
      </c>
      <c r="K49" s="77">
        <v>21473.100000000002</v>
      </c>
    </row>
    <row r="50" spans="1:11" s="63" customFormat="1" ht="12.45" customHeight="1" x14ac:dyDescent="0.25">
      <c r="A50" s="42" t="s">
        <v>4974</v>
      </c>
      <c r="B50" s="42" t="s">
        <v>4975</v>
      </c>
      <c r="C50" s="78">
        <v>11712.6</v>
      </c>
      <c r="D50" s="72">
        <v>1100</v>
      </c>
      <c r="E50" s="72">
        <v>0</v>
      </c>
      <c r="F50" s="77">
        <v>12812.6</v>
      </c>
      <c r="G50" s="77">
        <v>3904.2000000000003</v>
      </c>
      <c r="H50" s="77">
        <v>1952.1000000000001</v>
      </c>
      <c r="I50" s="77">
        <v>15616.800000000001</v>
      </c>
      <c r="J50" s="77">
        <v>0</v>
      </c>
      <c r="K50" s="77">
        <v>21473.100000000002</v>
      </c>
    </row>
    <row r="51" spans="1:11" s="63" customFormat="1" ht="12.45" customHeight="1" x14ac:dyDescent="0.25">
      <c r="A51" s="42" t="s">
        <v>4976</v>
      </c>
      <c r="B51" s="42" t="s">
        <v>4649</v>
      </c>
      <c r="C51" s="78">
        <v>11712.6</v>
      </c>
      <c r="D51" s="72">
        <v>1100</v>
      </c>
      <c r="E51" s="72">
        <v>0</v>
      </c>
      <c r="F51" s="77">
        <v>12812.6</v>
      </c>
      <c r="G51" s="77">
        <v>3904.2000000000003</v>
      </c>
      <c r="H51" s="77">
        <v>1952.1000000000001</v>
      </c>
      <c r="I51" s="77">
        <v>15616.800000000001</v>
      </c>
      <c r="J51" s="77">
        <v>0</v>
      </c>
      <c r="K51" s="77">
        <v>21473.100000000002</v>
      </c>
    </row>
    <row r="52" spans="1:11" s="63" customFormat="1" ht="12.45" customHeight="1" x14ac:dyDescent="0.25">
      <c r="A52" s="42" t="s">
        <v>4977</v>
      </c>
      <c r="B52" s="42" t="s">
        <v>4978</v>
      </c>
      <c r="C52" s="78">
        <v>11682.6</v>
      </c>
      <c r="D52" s="72">
        <v>1100</v>
      </c>
      <c r="E52" s="72">
        <v>0</v>
      </c>
      <c r="F52" s="77">
        <v>12782.6</v>
      </c>
      <c r="G52" s="77">
        <v>3894.2000000000003</v>
      </c>
      <c r="H52" s="77">
        <v>1947.1000000000001</v>
      </c>
      <c r="I52" s="77">
        <v>15576.800000000001</v>
      </c>
      <c r="J52" s="77">
        <v>0</v>
      </c>
      <c r="K52" s="77">
        <v>21418.100000000002</v>
      </c>
    </row>
    <row r="53" spans="1:11" s="63" customFormat="1" ht="12.45" customHeight="1" x14ac:dyDescent="0.25">
      <c r="A53" s="42" t="s">
        <v>4981</v>
      </c>
      <c r="B53" s="42" t="s">
        <v>4737</v>
      </c>
      <c r="C53" s="78">
        <v>25329.3</v>
      </c>
      <c r="D53" s="72">
        <v>0</v>
      </c>
      <c r="E53" s="72">
        <v>0</v>
      </c>
      <c r="F53" s="77">
        <v>25329.3</v>
      </c>
      <c r="G53" s="77">
        <v>3799.4</v>
      </c>
      <c r="H53" s="77">
        <v>0</v>
      </c>
      <c r="I53" s="77">
        <v>12664.65</v>
      </c>
      <c r="J53" s="77">
        <v>0</v>
      </c>
      <c r="K53" s="77">
        <v>16464.05</v>
      </c>
    </row>
    <row r="54" spans="1:11" s="63" customFormat="1" ht="12.45" customHeight="1" x14ac:dyDescent="0.25">
      <c r="A54" s="42" t="s">
        <v>4982</v>
      </c>
      <c r="B54" s="42" t="s">
        <v>4396</v>
      </c>
      <c r="C54" s="78">
        <v>17884.8</v>
      </c>
      <c r="D54" s="72">
        <v>1100</v>
      </c>
      <c r="E54" s="72">
        <v>0</v>
      </c>
      <c r="F54" s="77">
        <v>18984.8</v>
      </c>
      <c r="G54" s="77">
        <v>2682.72</v>
      </c>
      <c r="H54" s="77">
        <v>0</v>
      </c>
      <c r="I54" s="77">
        <v>8942.4</v>
      </c>
      <c r="J54" s="77">
        <v>0</v>
      </c>
      <c r="K54" s="77">
        <v>11625.119999999999</v>
      </c>
    </row>
  </sheetData>
  <mergeCells count="15">
    <mergeCell ref="A30:A31"/>
    <mergeCell ref="B30:B31"/>
    <mergeCell ref="C30:F30"/>
    <mergeCell ref="G30:K3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9:C2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7799F-DB98-45E3-A9A0-13AC42043187}">
  <dimension ref="A1:E60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20.6640625" style="34" customWidth="1"/>
    <col min="7" max="7" width="12.44140625" style="34" bestFit="1" customWidth="1"/>
    <col min="8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15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4983</v>
      </c>
      <c r="B12" s="42" t="s">
        <v>4326</v>
      </c>
      <c r="C12" s="43">
        <v>1</v>
      </c>
      <c r="D12" s="78">
        <v>53055</v>
      </c>
      <c r="E12" s="78">
        <v>53055</v>
      </c>
    </row>
    <row r="13" spans="1:5" x14ac:dyDescent="0.25">
      <c r="A13" s="42" t="s">
        <v>4984</v>
      </c>
      <c r="B13" s="42" t="s">
        <v>4331</v>
      </c>
      <c r="C13" s="43">
        <v>2</v>
      </c>
      <c r="D13" s="78">
        <v>32735</v>
      </c>
      <c r="E13" s="78">
        <v>32735</v>
      </c>
    </row>
    <row r="14" spans="1:5" x14ac:dyDescent="0.25">
      <c r="A14" s="34"/>
      <c r="B14" s="45" t="s">
        <v>4299</v>
      </c>
      <c r="C14" s="57">
        <f>SUM(C12:C13)</f>
        <v>3</v>
      </c>
      <c r="D14" s="47"/>
      <c r="E14" s="47"/>
    </row>
    <row r="15" spans="1:5" x14ac:dyDescent="0.25">
      <c r="A15" s="34"/>
      <c r="B15" s="48"/>
      <c r="C15" s="49"/>
      <c r="D15" s="47"/>
      <c r="E15" s="47"/>
    </row>
    <row r="16" spans="1:5" x14ac:dyDescent="0.25">
      <c r="A16" s="50"/>
      <c r="B16" s="51"/>
      <c r="C16" s="52"/>
      <c r="D16" s="53"/>
      <c r="E16" s="53"/>
    </row>
    <row r="17" spans="1:5" x14ac:dyDescent="0.25">
      <c r="A17" s="661" t="s">
        <v>4233</v>
      </c>
      <c r="B17" s="661" t="s">
        <v>4233</v>
      </c>
      <c r="C17" s="52"/>
      <c r="D17" s="53"/>
      <c r="E17" s="53"/>
    </row>
    <row r="18" spans="1:5" x14ac:dyDescent="0.25">
      <c r="A18" s="79" t="s">
        <v>4303</v>
      </c>
      <c r="B18" s="79" t="s">
        <v>4303</v>
      </c>
      <c r="C18" s="43">
        <v>0</v>
      </c>
      <c r="D18" s="44">
        <v>0</v>
      </c>
      <c r="E18" s="44">
        <v>0</v>
      </c>
    </row>
    <row r="19" spans="1:5" x14ac:dyDescent="0.25">
      <c r="A19" s="34"/>
      <c r="B19" s="45" t="s">
        <v>4302</v>
      </c>
      <c r="C19" s="57">
        <f>SUM(C18)</f>
        <v>0</v>
      </c>
      <c r="D19" s="47"/>
      <c r="E19" s="47"/>
    </row>
    <row r="20" spans="1:5" x14ac:dyDescent="0.25">
      <c r="A20" s="34"/>
      <c r="B20" s="48"/>
      <c r="C20" s="49"/>
      <c r="D20" s="47"/>
      <c r="E20" s="47"/>
    </row>
    <row r="21" spans="1:5" x14ac:dyDescent="0.25">
      <c r="A21" s="54"/>
      <c r="B21" s="34"/>
      <c r="C21" s="34"/>
      <c r="D21" s="47"/>
      <c r="E21" s="47"/>
    </row>
    <row r="22" spans="1:5" x14ac:dyDescent="0.25">
      <c r="A22" s="661" t="s">
        <v>4234</v>
      </c>
      <c r="B22" s="661" t="s">
        <v>4233</v>
      </c>
      <c r="C22" s="34"/>
      <c r="D22" s="53"/>
      <c r="E22" s="53"/>
    </row>
    <row r="23" spans="1:5" x14ac:dyDescent="0.25">
      <c r="A23" s="55" t="s">
        <v>4303</v>
      </c>
      <c r="B23" s="55" t="s">
        <v>4303</v>
      </c>
      <c r="C23" s="56">
        <v>0</v>
      </c>
      <c r="D23" s="44">
        <v>0</v>
      </c>
      <c r="E23" s="44">
        <v>0</v>
      </c>
    </row>
    <row r="24" spans="1:5" x14ac:dyDescent="0.25">
      <c r="A24" s="34"/>
      <c r="B24" s="45" t="s">
        <v>4304</v>
      </c>
      <c r="C24" s="57">
        <f>SUM(C23)</f>
        <v>0</v>
      </c>
      <c r="D24" s="47"/>
      <c r="E24" s="47"/>
    </row>
    <row r="25" spans="1:5" x14ac:dyDescent="0.25">
      <c r="A25" s="34"/>
      <c r="B25" s="48"/>
      <c r="C25" s="49"/>
      <c r="D25" s="47"/>
      <c r="E25" s="47"/>
    </row>
    <row r="26" spans="1:5" x14ac:dyDescent="0.25">
      <c r="A26" s="34"/>
      <c r="B26" s="58" t="s">
        <v>4235</v>
      </c>
      <c r="C26" s="59">
        <f>SUM(C19,C14,C24)</f>
        <v>3</v>
      </c>
      <c r="D26" s="47"/>
      <c r="E26" s="47"/>
    </row>
    <row r="27" spans="1:5" x14ac:dyDescent="0.25">
      <c r="A27" s="34"/>
      <c r="B27" s="48"/>
      <c r="C27" s="49"/>
      <c r="D27" s="47"/>
      <c r="E27" s="47"/>
    </row>
    <row r="28" spans="1:5" x14ac:dyDescent="0.25">
      <c r="A28" s="50"/>
      <c r="B28" s="51"/>
      <c r="C28" s="52"/>
      <c r="D28" s="53"/>
      <c r="E28" s="53"/>
    </row>
    <row r="29" spans="1:5" x14ac:dyDescent="0.25">
      <c r="A29" s="662" t="s">
        <v>4231</v>
      </c>
      <c r="B29" s="662"/>
      <c r="C29" s="52"/>
      <c r="D29" s="53"/>
      <c r="E29" s="53"/>
    </row>
    <row r="30" spans="1:5" x14ac:dyDescent="0.25">
      <c r="A30" s="705" t="s">
        <v>4305</v>
      </c>
      <c r="B30" s="661"/>
      <c r="C30" s="52"/>
      <c r="D30" s="53"/>
      <c r="E30" s="53"/>
    </row>
    <row r="31" spans="1:5" x14ac:dyDescent="0.25">
      <c r="A31" s="55" t="s">
        <v>4303</v>
      </c>
      <c r="B31" s="175" t="s">
        <v>4985</v>
      </c>
      <c r="C31" s="176">
        <v>20</v>
      </c>
      <c r="D31" s="44">
        <v>3190.66</v>
      </c>
      <c r="E31" s="44">
        <v>6627.65</v>
      </c>
    </row>
    <row r="32" spans="1:5" x14ac:dyDescent="0.25">
      <c r="A32" s="55" t="s">
        <v>4303</v>
      </c>
      <c r="B32" s="175" t="s">
        <v>4986</v>
      </c>
      <c r="C32" s="176">
        <v>2</v>
      </c>
      <c r="D32" s="44">
        <v>3190.66</v>
      </c>
      <c r="E32" s="44">
        <v>4312.75</v>
      </c>
    </row>
    <row r="33" spans="1:5" x14ac:dyDescent="0.25">
      <c r="A33" s="55" t="s">
        <v>4303</v>
      </c>
      <c r="B33" s="175" t="s">
        <v>4987</v>
      </c>
      <c r="C33" s="176">
        <v>4</v>
      </c>
      <c r="D33" s="44">
        <v>3190.66</v>
      </c>
      <c r="E33" s="44">
        <v>4312.75</v>
      </c>
    </row>
    <row r="34" spans="1:5" x14ac:dyDescent="0.25">
      <c r="A34" s="55" t="s">
        <v>4303</v>
      </c>
      <c r="B34" s="175" t="s">
        <v>4988</v>
      </c>
      <c r="C34" s="176">
        <v>4</v>
      </c>
      <c r="D34" s="44">
        <v>4312.75</v>
      </c>
      <c r="E34" s="44">
        <v>10843</v>
      </c>
    </row>
    <row r="35" spans="1:5" x14ac:dyDescent="0.25">
      <c r="A35" s="55" t="s">
        <v>4303</v>
      </c>
      <c r="B35" s="175" t="s">
        <v>4989</v>
      </c>
      <c r="C35" s="176">
        <v>6</v>
      </c>
      <c r="D35" s="44">
        <v>3190.66</v>
      </c>
      <c r="E35" s="44">
        <v>4312.75</v>
      </c>
    </row>
    <row r="36" spans="1:5" x14ac:dyDescent="0.25">
      <c r="A36" s="55" t="s">
        <v>4303</v>
      </c>
      <c r="B36" s="175" t="s">
        <v>4990</v>
      </c>
      <c r="C36" s="176">
        <v>3</v>
      </c>
      <c r="D36" s="44">
        <v>3190.66</v>
      </c>
      <c r="E36" s="44">
        <v>4312.75</v>
      </c>
    </row>
    <row r="37" spans="1:5" x14ac:dyDescent="0.25">
      <c r="A37" s="55" t="s">
        <v>4303</v>
      </c>
      <c r="B37" s="175" t="s">
        <v>4410</v>
      </c>
      <c r="C37" s="176">
        <v>4</v>
      </c>
      <c r="D37" s="44">
        <v>3190.66</v>
      </c>
      <c r="E37" s="44">
        <v>4312.75</v>
      </c>
    </row>
    <row r="38" spans="1:5" x14ac:dyDescent="0.25">
      <c r="A38" s="55" t="s">
        <v>4303</v>
      </c>
      <c r="B38" s="175" t="s">
        <v>4991</v>
      </c>
      <c r="C38" s="176">
        <v>7</v>
      </c>
      <c r="D38" s="44">
        <v>3190.66</v>
      </c>
      <c r="E38" s="44">
        <v>4312.75</v>
      </c>
    </row>
    <row r="39" spans="1:5" x14ac:dyDescent="0.25">
      <c r="A39" s="55" t="s">
        <v>4303</v>
      </c>
      <c r="B39" s="175" t="s">
        <v>4992</v>
      </c>
      <c r="C39" s="176">
        <v>3</v>
      </c>
      <c r="D39" s="44">
        <v>6627.65</v>
      </c>
      <c r="E39" s="44">
        <v>11669.55</v>
      </c>
    </row>
    <row r="40" spans="1:5" x14ac:dyDescent="0.25">
      <c r="A40" s="55" t="s">
        <v>4303</v>
      </c>
      <c r="B40" s="175" t="s">
        <v>4993</v>
      </c>
      <c r="C40" s="176">
        <v>61</v>
      </c>
      <c r="D40" s="44">
        <v>4312.75</v>
      </c>
      <c r="E40" s="44">
        <v>11668.55</v>
      </c>
    </row>
    <row r="41" spans="1:5" x14ac:dyDescent="0.25">
      <c r="A41" s="55" t="s">
        <v>4303</v>
      </c>
      <c r="B41" s="175" t="s">
        <v>4994</v>
      </c>
      <c r="C41" s="176">
        <v>4</v>
      </c>
      <c r="D41" s="44">
        <v>3190.66</v>
      </c>
      <c r="E41" s="44">
        <v>4537.16</v>
      </c>
    </row>
    <row r="42" spans="1:5" x14ac:dyDescent="0.25">
      <c r="A42" s="55" t="s">
        <v>4303</v>
      </c>
      <c r="B42" s="175" t="s">
        <v>4995</v>
      </c>
      <c r="C42" s="176">
        <v>4</v>
      </c>
      <c r="D42" s="44">
        <v>3190.66</v>
      </c>
      <c r="E42" s="44">
        <v>6627.65</v>
      </c>
    </row>
    <row r="43" spans="1:5" x14ac:dyDescent="0.25">
      <c r="A43" s="55" t="s">
        <v>4303</v>
      </c>
      <c r="B43" s="175" t="s">
        <v>4996</v>
      </c>
      <c r="C43" s="176">
        <v>2</v>
      </c>
      <c r="D43" s="44">
        <v>3190.66</v>
      </c>
      <c r="E43" s="44">
        <v>3190.66</v>
      </c>
    </row>
    <row r="44" spans="1:5" x14ac:dyDescent="0.25">
      <c r="A44" s="55" t="s">
        <v>4303</v>
      </c>
      <c r="B44" s="175" t="s">
        <v>4997</v>
      </c>
      <c r="C44" s="176">
        <v>1</v>
      </c>
      <c r="D44" s="44">
        <v>3190.66</v>
      </c>
      <c r="E44" s="44">
        <v>5434.83</v>
      </c>
    </row>
    <row r="45" spans="1:5" x14ac:dyDescent="0.25">
      <c r="A45" s="55" t="s">
        <v>4303</v>
      </c>
      <c r="B45" s="175" t="s">
        <v>4998</v>
      </c>
      <c r="C45" s="176">
        <v>3</v>
      </c>
      <c r="D45" s="44">
        <v>3190.66</v>
      </c>
      <c r="E45" s="44">
        <v>4312.75</v>
      </c>
    </row>
    <row r="46" spans="1:5" x14ac:dyDescent="0.25">
      <c r="A46" s="55" t="s">
        <v>4303</v>
      </c>
      <c r="B46" s="175" t="s">
        <v>4999</v>
      </c>
      <c r="C46" s="176">
        <v>8</v>
      </c>
      <c r="D46" s="44">
        <v>3190.66</v>
      </c>
      <c r="E46" s="44">
        <v>4312.66</v>
      </c>
    </row>
    <row r="47" spans="1:5" x14ac:dyDescent="0.25">
      <c r="A47" s="55" t="s">
        <v>4303</v>
      </c>
      <c r="B47" s="175" t="s">
        <v>5000</v>
      </c>
      <c r="C47" s="176">
        <v>3</v>
      </c>
      <c r="D47" s="44">
        <v>3190.66</v>
      </c>
      <c r="E47" s="44">
        <v>6627.65</v>
      </c>
    </row>
    <row r="48" spans="1:5" x14ac:dyDescent="0.25">
      <c r="A48" s="55" t="s">
        <v>4303</v>
      </c>
      <c r="B48" s="175" t="s">
        <v>4930</v>
      </c>
      <c r="C48" s="176">
        <v>14</v>
      </c>
      <c r="D48" s="44">
        <v>12051.04</v>
      </c>
      <c r="E48" s="44">
        <v>44528.5</v>
      </c>
    </row>
    <row r="49" spans="1:5" x14ac:dyDescent="0.25">
      <c r="A49" s="55" t="s">
        <v>4303</v>
      </c>
      <c r="B49" s="175" t="s">
        <v>4737</v>
      </c>
      <c r="C49" s="176">
        <v>9</v>
      </c>
      <c r="D49" s="44">
        <v>4312.75</v>
      </c>
      <c r="E49" s="44">
        <v>23985.43</v>
      </c>
    </row>
    <row r="50" spans="1:5" x14ac:dyDescent="0.25">
      <c r="A50" s="55" t="s">
        <v>4303</v>
      </c>
      <c r="B50" s="175" t="s">
        <v>5001</v>
      </c>
      <c r="C50" s="176">
        <v>1</v>
      </c>
      <c r="D50" s="44">
        <v>3190.66</v>
      </c>
      <c r="E50" s="44">
        <v>3190.66</v>
      </c>
    </row>
    <row r="51" spans="1:5" x14ac:dyDescent="0.25">
      <c r="A51" s="55" t="s">
        <v>4303</v>
      </c>
      <c r="B51" s="175" t="s">
        <v>5002</v>
      </c>
      <c r="C51" s="176">
        <v>1</v>
      </c>
      <c r="D51" s="44">
        <v>5434.83</v>
      </c>
      <c r="E51" s="44">
        <v>6627.65</v>
      </c>
    </row>
    <row r="52" spans="1:5" x14ac:dyDescent="0.25">
      <c r="A52" s="55" t="s">
        <v>4303</v>
      </c>
      <c r="B52" s="175" t="s">
        <v>5003</v>
      </c>
      <c r="C52" s="176">
        <v>4</v>
      </c>
      <c r="D52" s="44">
        <v>3190.66</v>
      </c>
      <c r="E52" s="44">
        <v>4312.75</v>
      </c>
    </row>
    <row r="53" spans="1:5" x14ac:dyDescent="0.25">
      <c r="A53" s="55" t="s">
        <v>4303</v>
      </c>
      <c r="B53" s="175" t="s">
        <v>4538</v>
      </c>
      <c r="C53" s="176">
        <v>7</v>
      </c>
      <c r="D53" s="44">
        <v>3695.6</v>
      </c>
      <c r="E53" s="44">
        <v>4312.75</v>
      </c>
    </row>
    <row r="54" spans="1:5" x14ac:dyDescent="0.25">
      <c r="A54" s="55" t="s">
        <v>4303</v>
      </c>
      <c r="B54" s="60" t="s">
        <v>5004</v>
      </c>
      <c r="C54" s="56">
        <v>3</v>
      </c>
      <c r="D54" s="44">
        <v>5434.85</v>
      </c>
      <c r="E54" s="44">
        <v>6627.65</v>
      </c>
    </row>
    <row r="55" spans="1:5" x14ac:dyDescent="0.25">
      <c r="A55" s="55" t="s">
        <v>4303</v>
      </c>
      <c r="B55" s="60" t="s">
        <v>5005</v>
      </c>
      <c r="C55" s="56">
        <v>2</v>
      </c>
      <c r="D55" s="44">
        <v>4312.75</v>
      </c>
      <c r="E55" s="44">
        <v>5434.83</v>
      </c>
    </row>
    <row r="56" spans="1:5" x14ac:dyDescent="0.25">
      <c r="A56" s="34"/>
      <c r="B56" s="171" t="s">
        <v>4306</v>
      </c>
      <c r="C56" s="172">
        <f>SUM(C31:C55)</f>
        <v>180</v>
      </c>
      <c r="D56" s="47"/>
      <c r="E56" s="47"/>
    </row>
    <row r="57" spans="1:5" x14ac:dyDescent="0.25">
      <c r="A57" s="50"/>
      <c r="B57" s="51"/>
      <c r="C57" s="52"/>
      <c r="D57" s="53"/>
      <c r="E57" s="53"/>
    </row>
    <row r="58" spans="1:5" ht="12.75" customHeight="1" x14ac:dyDescent="0.25">
      <c r="A58" s="652" t="s">
        <v>4237</v>
      </c>
      <c r="B58" s="653"/>
      <c r="C58" s="52"/>
      <c r="D58" s="53"/>
      <c r="E58" s="53"/>
    </row>
    <row r="59" spans="1:5" x14ac:dyDescent="0.25">
      <c r="A59" s="55" t="s">
        <v>4303</v>
      </c>
      <c r="B59" s="55" t="s">
        <v>4303</v>
      </c>
      <c r="C59" s="56">
        <v>0</v>
      </c>
      <c r="D59" s="44">
        <v>0</v>
      </c>
      <c r="E59" s="44">
        <v>0</v>
      </c>
    </row>
    <row r="60" spans="1:5" ht="12" customHeight="1" x14ac:dyDescent="0.25">
      <c r="A60" s="34"/>
      <c r="B60" s="45" t="s">
        <v>4307</v>
      </c>
      <c r="C60" s="46">
        <f>SUM(C59)</f>
        <v>0</v>
      </c>
      <c r="D60" s="47"/>
      <c r="E60" s="47"/>
    </row>
  </sheetData>
  <mergeCells count="15">
    <mergeCell ref="A58:B58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7:B17"/>
    <mergeCell ref="A22:B22"/>
    <mergeCell ref="A29:B29"/>
    <mergeCell ref="A30:B3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B0B64-54EE-4341-A513-B09D2A9C4A41}">
  <dimension ref="A2:L18"/>
  <sheetViews>
    <sheetView showGridLines="0" workbookViewId="0">
      <selection activeCell="G37" sqref="G37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1.44140625" style="63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15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4983</v>
      </c>
      <c r="B11" s="42" t="s">
        <v>4326</v>
      </c>
      <c r="C11" s="78">
        <v>53055.15</v>
      </c>
      <c r="D11" s="72">
        <v>0</v>
      </c>
      <c r="E11" s="72">
        <v>0</v>
      </c>
      <c r="F11" s="77">
        <v>53055.15</v>
      </c>
      <c r="G11" s="77">
        <v>17685.050000000003</v>
      </c>
      <c r="H11" s="77">
        <v>8842.5250000000015</v>
      </c>
      <c r="I11" s="77">
        <v>70740.200000000012</v>
      </c>
      <c r="J11" s="77">
        <v>0</v>
      </c>
      <c r="K11" s="77">
        <v>97267.775000000023</v>
      </c>
    </row>
    <row r="12" spans="1:11" s="63" customFormat="1" x14ac:dyDescent="0.25">
      <c r="A12" s="42" t="s">
        <v>4984</v>
      </c>
      <c r="B12" s="42" t="s">
        <v>4331</v>
      </c>
      <c r="C12" s="78">
        <v>32735</v>
      </c>
      <c r="D12" s="72">
        <v>0</v>
      </c>
      <c r="E12" s="72">
        <v>0</v>
      </c>
      <c r="F12" s="77">
        <v>32735</v>
      </c>
      <c r="G12" s="77">
        <v>10911.666666666668</v>
      </c>
      <c r="H12" s="77">
        <v>5455.8333333333339</v>
      </c>
      <c r="I12" s="77">
        <v>43646.666666666672</v>
      </c>
      <c r="J12" s="77">
        <v>0</v>
      </c>
      <c r="K12" s="77">
        <v>60014.166666666672</v>
      </c>
    </row>
    <row r="13" spans="1:11" s="63" customFormat="1" x14ac:dyDescent="0.25">
      <c r="A13" s="73"/>
      <c r="B13" s="73"/>
      <c r="C13" s="74"/>
      <c r="D13" s="74"/>
      <c r="E13" s="74"/>
      <c r="F13" s="74"/>
      <c r="G13" s="74"/>
      <c r="H13" s="74"/>
      <c r="I13" s="74"/>
      <c r="J13" s="74"/>
      <c r="K13" s="75"/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671" t="s">
        <v>4324</v>
      </c>
      <c r="B15" s="671"/>
      <c r="C15" s="671"/>
      <c r="D15" s="76" t="s">
        <v>517</v>
      </c>
      <c r="E15" s="76" t="s">
        <v>517</v>
      </c>
      <c r="F15" s="76" t="s">
        <v>517</v>
      </c>
      <c r="G15" s="76" t="s">
        <v>517</v>
      </c>
      <c r="H15" s="76" t="s">
        <v>517</v>
      </c>
      <c r="I15" s="76" t="s">
        <v>517</v>
      </c>
      <c r="J15" s="76" t="s">
        <v>517</v>
      </c>
      <c r="K15" s="76" t="s">
        <v>517</v>
      </c>
    </row>
    <row r="16" spans="1:11" s="63" customFormat="1" ht="12.75" customHeight="1" x14ac:dyDescent="0.25">
      <c r="A16" s="663" t="s">
        <v>4311</v>
      </c>
      <c r="B16" s="665" t="s">
        <v>4292</v>
      </c>
      <c r="C16" s="666" t="s">
        <v>4312</v>
      </c>
      <c r="D16" s="666" t="s">
        <v>4312</v>
      </c>
      <c r="E16" s="666" t="s">
        <v>4312</v>
      </c>
      <c r="F16" s="666" t="s">
        <v>4312</v>
      </c>
      <c r="G16" s="666" t="s">
        <v>4313</v>
      </c>
      <c r="H16" s="666" t="s">
        <v>4313</v>
      </c>
      <c r="I16" s="666" t="s">
        <v>4313</v>
      </c>
      <c r="J16" s="666" t="s">
        <v>4313</v>
      </c>
      <c r="K16" s="667" t="s">
        <v>4313</v>
      </c>
    </row>
    <row r="17" spans="1:11" s="63" customFormat="1" ht="26.4" x14ac:dyDescent="0.25">
      <c r="A17" s="664" t="s">
        <v>4311</v>
      </c>
      <c r="B17" s="666" t="s">
        <v>4314</v>
      </c>
      <c r="C17" s="70" t="s">
        <v>4315</v>
      </c>
      <c r="D17" s="70" t="s">
        <v>4316</v>
      </c>
      <c r="E17" s="70" t="s">
        <v>4317</v>
      </c>
      <c r="F17" s="70" t="s">
        <v>4318</v>
      </c>
      <c r="G17" s="35" t="s">
        <v>4319</v>
      </c>
      <c r="H17" s="35" t="s">
        <v>4320</v>
      </c>
      <c r="I17" s="70" t="s">
        <v>4321</v>
      </c>
      <c r="J17" s="70" t="s">
        <v>4322</v>
      </c>
      <c r="K17" s="71" t="s">
        <v>4318</v>
      </c>
    </row>
    <row r="18" spans="1:11" s="63" customFormat="1" x14ac:dyDescent="0.25">
      <c r="A18" s="42" t="s">
        <v>4303</v>
      </c>
      <c r="B18" s="42" t="s">
        <v>4303</v>
      </c>
      <c r="C18" s="78">
        <v>0</v>
      </c>
      <c r="D18" s="72">
        <v>0</v>
      </c>
      <c r="E18" s="72">
        <v>0</v>
      </c>
      <c r="F18" s="77">
        <f>+C18+E18+D18</f>
        <v>0</v>
      </c>
      <c r="G18" s="77">
        <f>+(C18/30)*10</f>
        <v>0</v>
      </c>
      <c r="H18" s="77">
        <f>+(C18/30)*5</f>
        <v>0</v>
      </c>
      <c r="I18" s="77">
        <f>+(C18/30)*40</f>
        <v>0</v>
      </c>
      <c r="J18" s="77">
        <v>0</v>
      </c>
      <c r="K18" s="77">
        <f>+G18+H18+I18+J18</f>
        <v>0</v>
      </c>
    </row>
  </sheetData>
  <mergeCells count="15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5:C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A711B-689A-4A00-B28D-20459B0B6E93}">
  <dimension ref="A1:E36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20.6640625" style="34" customWidth="1"/>
    <col min="7" max="7" width="12.44140625" style="34" bestFit="1" customWidth="1"/>
    <col min="8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16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5006</v>
      </c>
      <c r="B12" s="42" t="s">
        <v>4334</v>
      </c>
      <c r="C12" s="43">
        <v>1</v>
      </c>
      <c r="D12" s="78">
        <v>47138.22</v>
      </c>
      <c r="E12" s="78">
        <v>47138.22</v>
      </c>
    </row>
    <row r="13" spans="1:5" x14ac:dyDescent="0.25">
      <c r="A13" s="42" t="s">
        <v>5007</v>
      </c>
      <c r="B13" s="42" t="s">
        <v>4331</v>
      </c>
      <c r="C13" s="43">
        <v>2</v>
      </c>
      <c r="D13" s="78">
        <v>30016.94</v>
      </c>
      <c r="E13" s="78">
        <v>30016.94</v>
      </c>
    </row>
    <row r="14" spans="1:5" x14ac:dyDescent="0.25">
      <c r="A14" s="34"/>
      <c r="B14" s="45" t="s">
        <v>4299</v>
      </c>
      <c r="C14" s="57">
        <f>SUM(C12:C13)</f>
        <v>3</v>
      </c>
      <c r="D14" s="47"/>
      <c r="E14" s="47"/>
    </row>
    <row r="15" spans="1:5" x14ac:dyDescent="0.25">
      <c r="A15" s="34"/>
      <c r="B15" s="48"/>
      <c r="C15" s="49"/>
      <c r="D15" s="47"/>
      <c r="E15" s="47"/>
    </row>
    <row r="16" spans="1:5" x14ac:dyDescent="0.25">
      <c r="A16" s="50"/>
      <c r="B16" s="51"/>
      <c r="C16" s="52"/>
      <c r="D16" s="53"/>
      <c r="E16" s="53"/>
    </row>
    <row r="17" spans="1:5" x14ac:dyDescent="0.25">
      <c r="A17" s="661" t="s">
        <v>4233</v>
      </c>
      <c r="B17" s="661" t="s">
        <v>4233</v>
      </c>
      <c r="C17" s="52"/>
      <c r="D17" s="53"/>
      <c r="E17" s="53"/>
    </row>
    <row r="18" spans="1:5" x14ac:dyDescent="0.25">
      <c r="A18" s="79" t="s">
        <v>4303</v>
      </c>
      <c r="B18" s="79" t="s">
        <v>4303</v>
      </c>
      <c r="C18" s="43">
        <v>0</v>
      </c>
      <c r="D18" s="44">
        <v>0</v>
      </c>
      <c r="E18" s="44">
        <v>0</v>
      </c>
    </row>
    <row r="19" spans="1:5" x14ac:dyDescent="0.25">
      <c r="A19" s="34"/>
      <c r="B19" s="45" t="s">
        <v>4302</v>
      </c>
      <c r="C19" s="57">
        <f>SUM(C18)</f>
        <v>0</v>
      </c>
      <c r="D19" s="47"/>
      <c r="E19" s="47"/>
    </row>
    <row r="20" spans="1:5" x14ac:dyDescent="0.25">
      <c r="A20" s="34"/>
      <c r="B20" s="48"/>
      <c r="C20" s="49"/>
      <c r="D20" s="47"/>
      <c r="E20" s="47"/>
    </row>
    <row r="21" spans="1:5" x14ac:dyDescent="0.25">
      <c r="A21" s="54"/>
      <c r="B21" s="34"/>
      <c r="C21" s="34"/>
      <c r="D21" s="47"/>
      <c r="E21" s="47"/>
    </row>
    <row r="22" spans="1:5" x14ac:dyDescent="0.25">
      <c r="A22" s="661" t="s">
        <v>4234</v>
      </c>
      <c r="B22" s="661" t="s">
        <v>4233</v>
      </c>
      <c r="C22" s="34"/>
      <c r="D22" s="53"/>
      <c r="E22" s="53"/>
    </row>
    <row r="23" spans="1:5" x14ac:dyDescent="0.25">
      <c r="A23" s="55" t="s">
        <v>4303</v>
      </c>
      <c r="B23" s="55" t="s">
        <v>4303</v>
      </c>
      <c r="C23" s="56">
        <v>0</v>
      </c>
      <c r="D23" s="44">
        <v>0</v>
      </c>
      <c r="E23" s="44">
        <v>0</v>
      </c>
    </row>
    <row r="24" spans="1:5" x14ac:dyDescent="0.25">
      <c r="A24" s="34"/>
      <c r="B24" s="45" t="s">
        <v>4304</v>
      </c>
      <c r="C24" s="57">
        <f>SUM(C23)</f>
        <v>0</v>
      </c>
      <c r="D24" s="47"/>
      <c r="E24" s="47"/>
    </row>
    <row r="25" spans="1:5" x14ac:dyDescent="0.25">
      <c r="A25" s="34"/>
      <c r="B25" s="48"/>
      <c r="C25" s="49"/>
      <c r="D25" s="47"/>
      <c r="E25" s="47"/>
    </row>
    <row r="26" spans="1:5" x14ac:dyDescent="0.25">
      <c r="A26" s="34"/>
      <c r="B26" s="58" t="s">
        <v>4235</v>
      </c>
      <c r="C26" s="59">
        <f>SUM(C19,C14,C24)</f>
        <v>3</v>
      </c>
      <c r="D26" s="47"/>
      <c r="E26" s="47"/>
    </row>
    <row r="27" spans="1:5" x14ac:dyDescent="0.25">
      <c r="A27" s="34"/>
      <c r="B27" s="48"/>
      <c r="C27" s="49"/>
      <c r="D27" s="47"/>
      <c r="E27" s="47"/>
    </row>
    <row r="28" spans="1:5" x14ac:dyDescent="0.25">
      <c r="A28" s="50"/>
      <c r="B28" s="51"/>
      <c r="C28" s="52"/>
      <c r="D28" s="53"/>
      <c r="E28" s="53"/>
    </row>
    <row r="29" spans="1:5" x14ac:dyDescent="0.25">
      <c r="A29" s="662" t="s">
        <v>4231</v>
      </c>
      <c r="B29" s="662"/>
      <c r="C29" s="52"/>
      <c r="D29" s="53"/>
      <c r="E29" s="53"/>
    </row>
    <row r="30" spans="1:5" x14ac:dyDescent="0.25">
      <c r="A30" s="661" t="s">
        <v>4305</v>
      </c>
      <c r="B30" s="661"/>
      <c r="C30" s="52"/>
      <c r="D30" s="53"/>
      <c r="E30" s="53"/>
    </row>
    <row r="31" spans="1:5" x14ac:dyDescent="0.25">
      <c r="A31" s="55" t="s">
        <v>4303</v>
      </c>
      <c r="B31" s="60" t="s">
        <v>5008</v>
      </c>
      <c r="C31" s="56">
        <v>190</v>
      </c>
      <c r="D31" s="44">
        <v>6740.39</v>
      </c>
      <c r="E31" s="44">
        <v>40562</v>
      </c>
    </row>
    <row r="32" spans="1:5" x14ac:dyDescent="0.25">
      <c r="A32" s="34"/>
      <c r="B32" s="45" t="s">
        <v>4306</v>
      </c>
      <c r="C32" s="57">
        <f>SUM(C31)</f>
        <v>190</v>
      </c>
      <c r="D32" s="47"/>
      <c r="E32" s="47"/>
    </row>
    <row r="33" spans="1:5" x14ac:dyDescent="0.25">
      <c r="A33" s="50"/>
      <c r="B33" s="51"/>
      <c r="C33" s="52"/>
      <c r="D33" s="53"/>
      <c r="E33" s="53"/>
    </row>
    <row r="34" spans="1:5" ht="12.75" customHeight="1" x14ac:dyDescent="0.25">
      <c r="A34" s="652" t="s">
        <v>4237</v>
      </c>
      <c r="B34" s="653"/>
      <c r="C34" s="52"/>
      <c r="D34" s="53"/>
      <c r="E34" s="53"/>
    </row>
    <row r="35" spans="1:5" x14ac:dyDescent="0.25">
      <c r="A35" s="55" t="s">
        <v>4303</v>
      </c>
      <c r="B35" s="55" t="s">
        <v>4303</v>
      </c>
      <c r="C35" s="177">
        <v>0</v>
      </c>
      <c r="D35" s="44">
        <v>0</v>
      </c>
      <c r="E35" s="44">
        <v>0</v>
      </c>
    </row>
    <row r="36" spans="1:5" ht="12" customHeight="1" x14ac:dyDescent="0.25">
      <c r="A36" s="34"/>
      <c r="B36" s="45" t="s">
        <v>4307</v>
      </c>
      <c r="C36" s="46">
        <f>SUM(C35)</f>
        <v>0</v>
      </c>
      <c r="D36" s="47"/>
      <c r="E36" s="47"/>
    </row>
  </sheetData>
  <mergeCells count="15">
    <mergeCell ref="A34:B34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7:B17"/>
    <mergeCell ref="A22:B22"/>
    <mergeCell ref="A29:B29"/>
    <mergeCell ref="A30:B3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93523-8A93-40E0-98D0-F63D919BEDBB}">
  <dimension ref="A2:L18"/>
  <sheetViews>
    <sheetView showGridLines="0" topLeftCell="A6" workbookViewId="0">
      <selection activeCell="J35" sqref="J35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1.44140625" style="63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16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5006</v>
      </c>
      <c r="B11" s="42" t="s">
        <v>4334</v>
      </c>
      <c r="C11" s="78">
        <v>47138.22</v>
      </c>
      <c r="D11" s="72">
        <v>0</v>
      </c>
      <c r="E11" s="72">
        <v>0</v>
      </c>
      <c r="F11" s="77">
        <v>47138.22</v>
      </c>
      <c r="G11" s="77">
        <v>15712.740000000002</v>
      </c>
      <c r="H11" s="77">
        <v>7856.3700000000008</v>
      </c>
      <c r="I11" s="77">
        <v>62850.960000000006</v>
      </c>
      <c r="J11" s="77">
        <v>0</v>
      </c>
      <c r="K11" s="77">
        <v>86420.07</v>
      </c>
    </row>
    <row r="12" spans="1:11" s="63" customFormat="1" x14ac:dyDescent="0.25">
      <c r="A12" s="42" t="s">
        <v>5007</v>
      </c>
      <c r="B12" s="42" t="s">
        <v>4331</v>
      </c>
      <c r="C12" s="78">
        <v>30016.94</v>
      </c>
      <c r="D12" s="72">
        <v>0</v>
      </c>
      <c r="E12" s="72">
        <v>0</v>
      </c>
      <c r="F12" s="77">
        <v>30016.94</v>
      </c>
      <c r="G12" s="77">
        <v>10005.646666666667</v>
      </c>
      <c r="H12" s="77">
        <v>5002.8233333333337</v>
      </c>
      <c r="I12" s="77">
        <v>40022.58666666667</v>
      </c>
      <c r="J12" s="77">
        <v>0</v>
      </c>
      <c r="K12" s="77">
        <v>55031.056666666671</v>
      </c>
    </row>
    <row r="13" spans="1:11" s="63" customFormat="1" x14ac:dyDescent="0.25">
      <c r="A13" s="73"/>
      <c r="B13" s="73"/>
      <c r="C13" s="74"/>
      <c r="D13" s="74"/>
      <c r="E13" s="74"/>
      <c r="F13" s="74"/>
      <c r="G13" s="74"/>
      <c r="H13" s="74"/>
      <c r="I13" s="74"/>
      <c r="J13" s="74"/>
      <c r="K13" s="75"/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671" t="s">
        <v>4324</v>
      </c>
      <c r="B15" s="671"/>
      <c r="C15" s="671"/>
      <c r="D15" s="76" t="s">
        <v>517</v>
      </c>
      <c r="E15" s="76" t="s">
        <v>517</v>
      </c>
      <c r="F15" s="76" t="s">
        <v>517</v>
      </c>
      <c r="G15" s="76" t="s">
        <v>517</v>
      </c>
      <c r="H15" s="76" t="s">
        <v>517</v>
      </c>
      <c r="I15" s="76" t="s">
        <v>517</v>
      </c>
      <c r="J15" s="76" t="s">
        <v>517</v>
      </c>
      <c r="K15" s="76" t="s">
        <v>517</v>
      </c>
    </row>
    <row r="16" spans="1:11" s="63" customFormat="1" ht="12.75" customHeight="1" x14ac:dyDescent="0.25">
      <c r="A16" s="663" t="s">
        <v>4311</v>
      </c>
      <c r="B16" s="665" t="s">
        <v>4292</v>
      </c>
      <c r="C16" s="666" t="s">
        <v>4312</v>
      </c>
      <c r="D16" s="666" t="s">
        <v>4312</v>
      </c>
      <c r="E16" s="666" t="s">
        <v>4312</v>
      </c>
      <c r="F16" s="666" t="s">
        <v>4312</v>
      </c>
      <c r="G16" s="666" t="s">
        <v>4313</v>
      </c>
      <c r="H16" s="666" t="s">
        <v>4313</v>
      </c>
      <c r="I16" s="666" t="s">
        <v>4313</v>
      </c>
      <c r="J16" s="666" t="s">
        <v>4313</v>
      </c>
      <c r="K16" s="667" t="s">
        <v>4313</v>
      </c>
    </row>
    <row r="17" spans="1:11" s="63" customFormat="1" ht="26.4" x14ac:dyDescent="0.25">
      <c r="A17" s="664" t="s">
        <v>4311</v>
      </c>
      <c r="B17" s="666" t="s">
        <v>4314</v>
      </c>
      <c r="C17" s="70" t="s">
        <v>4315</v>
      </c>
      <c r="D17" s="70" t="s">
        <v>4316</v>
      </c>
      <c r="E17" s="70" t="s">
        <v>4317</v>
      </c>
      <c r="F17" s="70" t="s">
        <v>4318</v>
      </c>
      <c r="G17" s="35" t="s">
        <v>4319</v>
      </c>
      <c r="H17" s="35" t="s">
        <v>4320</v>
      </c>
      <c r="I17" s="70" t="s">
        <v>4321</v>
      </c>
      <c r="J17" s="70" t="s">
        <v>4322</v>
      </c>
      <c r="K17" s="71" t="s">
        <v>4318</v>
      </c>
    </row>
    <row r="18" spans="1:11" s="63" customFormat="1" x14ac:dyDescent="0.25">
      <c r="A18" s="42" t="s">
        <v>4303</v>
      </c>
      <c r="B18" s="42" t="s">
        <v>4303</v>
      </c>
      <c r="C18" s="78">
        <v>0</v>
      </c>
      <c r="D18" s="72">
        <v>0</v>
      </c>
      <c r="E18" s="72">
        <v>0</v>
      </c>
      <c r="F18" s="77">
        <f>+C18+E18+D18</f>
        <v>0</v>
      </c>
      <c r="G18" s="77">
        <f>+(C18/30)*10</f>
        <v>0</v>
      </c>
      <c r="H18" s="77">
        <f>+(C18/30)*5</f>
        <v>0</v>
      </c>
      <c r="I18" s="77">
        <f>+(C18/30)*40</f>
        <v>0</v>
      </c>
      <c r="J18" s="77">
        <v>0</v>
      </c>
      <c r="K18" s="77">
        <f>+G18+H18+I18+J18</f>
        <v>0</v>
      </c>
    </row>
  </sheetData>
  <mergeCells count="15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5:C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0C59D-73D0-43FC-8FC7-7E3458496F3F}">
  <dimension ref="A1:E81"/>
  <sheetViews>
    <sheetView showGridLines="0" topLeftCell="A4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ht="30.6" customHeight="1" x14ac:dyDescent="0.25">
      <c r="A3" s="655" t="s">
        <v>26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5009</v>
      </c>
      <c r="B12" s="42" t="s">
        <v>4333</v>
      </c>
      <c r="C12" s="43">
        <v>2</v>
      </c>
      <c r="D12" s="78">
        <v>15640.2</v>
      </c>
      <c r="E12" s="78">
        <v>15640.2</v>
      </c>
    </row>
    <row r="13" spans="1:5" x14ac:dyDescent="0.25">
      <c r="A13" s="42" t="s">
        <v>5010</v>
      </c>
      <c r="B13" s="42" t="s">
        <v>4588</v>
      </c>
      <c r="C13" s="43">
        <v>1</v>
      </c>
      <c r="D13" s="78">
        <v>9174</v>
      </c>
      <c r="E13" s="78">
        <v>9174</v>
      </c>
    </row>
    <row r="14" spans="1:5" x14ac:dyDescent="0.25">
      <c r="A14" s="42" t="s">
        <v>5011</v>
      </c>
      <c r="B14" s="42" t="s">
        <v>4590</v>
      </c>
      <c r="C14" s="43">
        <v>5</v>
      </c>
      <c r="D14" s="78">
        <v>12913.5</v>
      </c>
      <c r="E14" s="78">
        <v>12913.5</v>
      </c>
    </row>
    <row r="15" spans="1:5" x14ac:dyDescent="0.25">
      <c r="A15" s="42" t="s">
        <v>5012</v>
      </c>
      <c r="B15" s="42" t="s">
        <v>4592</v>
      </c>
      <c r="C15" s="43">
        <v>1</v>
      </c>
      <c r="D15" s="78">
        <v>13217.7</v>
      </c>
      <c r="E15" s="78">
        <v>13217.7</v>
      </c>
    </row>
    <row r="16" spans="1:5" x14ac:dyDescent="0.25">
      <c r="A16" s="42" t="s">
        <v>5013</v>
      </c>
      <c r="B16" s="42" t="s">
        <v>4594</v>
      </c>
      <c r="C16" s="43">
        <v>2</v>
      </c>
      <c r="D16" s="78">
        <v>13478.7</v>
      </c>
      <c r="E16" s="78">
        <v>13478.7</v>
      </c>
    </row>
    <row r="17" spans="1:5" x14ac:dyDescent="0.25">
      <c r="A17" s="42" t="s">
        <v>5014</v>
      </c>
      <c r="B17" s="42" t="s">
        <v>5015</v>
      </c>
      <c r="C17" s="43">
        <v>6</v>
      </c>
      <c r="D17" s="78">
        <v>16767.3</v>
      </c>
      <c r="E17" s="78">
        <v>16767.3</v>
      </c>
    </row>
    <row r="18" spans="1:5" x14ac:dyDescent="0.25">
      <c r="A18" s="42" t="s">
        <v>5016</v>
      </c>
      <c r="B18" s="42" t="s">
        <v>5017</v>
      </c>
      <c r="C18" s="43">
        <v>4</v>
      </c>
      <c r="D18" s="78">
        <v>17193.599999999999</v>
      </c>
      <c r="E18" s="78">
        <v>17193.599999999999</v>
      </c>
    </row>
    <row r="19" spans="1:5" x14ac:dyDescent="0.25">
      <c r="A19" s="42" t="s">
        <v>5018</v>
      </c>
      <c r="B19" s="42" t="s">
        <v>5019</v>
      </c>
      <c r="C19" s="43">
        <v>4</v>
      </c>
      <c r="D19" s="78">
        <v>18263.099999999999</v>
      </c>
      <c r="E19" s="78">
        <v>18263.099999999999</v>
      </c>
    </row>
    <row r="20" spans="1:5" x14ac:dyDescent="0.25">
      <c r="A20" s="42" t="s">
        <v>5020</v>
      </c>
      <c r="B20" s="42" t="s">
        <v>5021</v>
      </c>
      <c r="C20" s="43">
        <v>5</v>
      </c>
      <c r="D20" s="78">
        <v>53620.800000000003</v>
      </c>
      <c r="E20" s="78">
        <v>53620.800000000003</v>
      </c>
    </row>
    <row r="21" spans="1:5" x14ac:dyDescent="0.25">
      <c r="A21" s="42" t="s">
        <v>5022</v>
      </c>
      <c r="B21" s="42" t="s">
        <v>5023</v>
      </c>
      <c r="C21" s="43">
        <v>1</v>
      </c>
      <c r="D21" s="78">
        <v>97130.7</v>
      </c>
      <c r="E21" s="78">
        <v>97130.7</v>
      </c>
    </row>
    <row r="22" spans="1:5" x14ac:dyDescent="0.25">
      <c r="A22" s="42" t="s">
        <v>5024</v>
      </c>
      <c r="B22" s="42" t="s">
        <v>5025</v>
      </c>
      <c r="C22" s="43">
        <v>10</v>
      </c>
      <c r="D22" s="78">
        <v>25610.7</v>
      </c>
      <c r="E22" s="78">
        <v>25610.7</v>
      </c>
    </row>
    <row r="23" spans="1:5" x14ac:dyDescent="0.25">
      <c r="A23" s="42" t="s">
        <v>5026</v>
      </c>
      <c r="B23" s="42" t="s">
        <v>4525</v>
      </c>
      <c r="C23" s="43">
        <v>17</v>
      </c>
      <c r="D23" s="78">
        <v>13395</v>
      </c>
      <c r="E23" s="78">
        <v>13395</v>
      </c>
    </row>
    <row r="24" spans="1:5" x14ac:dyDescent="0.25">
      <c r="A24" s="42" t="s">
        <v>5027</v>
      </c>
      <c r="B24" s="42" t="s">
        <v>5028</v>
      </c>
      <c r="C24" s="43">
        <v>1</v>
      </c>
      <c r="D24" s="78">
        <v>9828.6</v>
      </c>
      <c r="E24" s="78">
        <v>9828.6</v>
      </c>
    </row>
    <row r="25" spans="1:5" x14ac:dyDescent="0.25">
      <c r="A25" s="42" t="s">
        <v>5029</v>
      </c>
      <c r="B25" s="42" t="s">
        <v>5030</v>
      </c>
      <c r="C25" s="43">
        <v>10</v>
      </c>
      <c r="D25" s="78">
        <v>11117.1</v>
      </c>
      <c r="E25" s="78">
        <v>11117.1</v>
      </c>
    </row>
    <row r="26" spans="1:5" x14ac:dyDescent="0.25">
      <c r="A26" s="89" t="s">
        <v>5031</v>
      </c>
      <c r="B26" s="42" t="s">
        <v>5032</v>
      </c>
      <c r="C26" s="43">
        <v>1</v>
      </c>
      <c r="D26" s="78">
        <v>13894.2</v>
      </c>
      <c r="E26" s="78">
        <v>13894.2</v>
      </c>
    </row>
    <row r="27" spans="1:5" x14ac:dyDescent="0.25">
      <c r="A27" s="42" t="s">
        <v>5033</v>
      </c>
      <c r="B27" s="42" t="s">
        <v>5034</v>
      </c>
      <c r="C27" s="43">
        <v>9</v>
      </c>
      <c r="D27" s="78">
        <v>14320.2</v>
      </c>
      <c r="E27" s="78">
        <v>14320.2</v>
      </c>
    </row>
    <row r="28" spans="1:5" x14ac:dyDescent="0.25">
      <c r="A28" s="42" t="s">
        <v>5035</v>
      </c>
      <c r="B28" s="42" t="s">
        <v>5036</v>
      </c>
      <c r="C28" s="43">
        <v>3</v>
      </c>
      <c r="D28" s="78">
        <v>14670</v>
      </c>
      <c r="E28" s="78">
        <v>14670</v>
      </c>
    </row>
    <row r="29" spans="1:5" x14ac:dyDescent="0.25">
      <c r="A29" s="34"/>
      <c r="B29" s="45" t="s">
        <v>4299</v>
      </c>
      <c r="C29" s="57">
        <f>SUM(C12:C28)</f>
        <v>82</v>
      </c>
      <c r="D29" s="47"/>
      <c r="E29" s="47"/>
    </row>
    <row r="30" spans="1:5" x14ac:dyDescent="0.25">
      <c r="A30" s="34"/>
      <c r="B30" s="48"/>
      <c r="C30" s="49"/>
      <c r="D30" s="47"/>
      <c r="E30" s="47"/>
    </row>
    <row r="31" spans="1:5" x14ac:dyDescent="0.25">
      <c r="A31" s="50"/>
      <c r="B31" s="51"/>
      <c r="C31" s="52"/>
      <c r="D31" s="53"/>
      <c r="E31" s="53"/>
    </row>
    <row r="32" spans="1:5" x14ac:dyDescent="0.25">
      <c r="A32" s="661" t="s">
        <v>4233</v>
      </c>
      <c r="B32" s="661" t="s">
        <v>4233</v>
      </c>
      <c r="C32" s="52"/>
      <c r="D32" s="53"/>
      <c r="E32" s="53"/>
    </row>
    <row r="33" spans="1:5" x14ac:dyDescent="0.25">
      <c r="A33" s="178" t="s">
        <v>5037</v>
      </c>
      <c r="B33" s="178" t="s">
        <v>5038</v>
      </c>
      <c r="C33" s="179">
        <v>4</v>
      </c>
      <c r="D33" s="78">
        <v>8364</v>
      </c>
      <c r="E33" s="78">
        <v>8364</v>
      </c>
    </row>
    <row r="34" spans="1:5" x14ac:dyDescent="0.25">
      <c r="A34" s="178" t="s">
        <v>5039</v>
      </c>
      <c r="B34" s="178" t="s">
        <v>5040</v>
      </c>
      <c r="C34" s="179">
        <v>1</v>
      </c>
      <c r="D34" s="78">
        <v>8364</v>
      </c>
      <c r="E34" s="78">
        <v>8364</v>
      </c>
    </row>
    <row r="35" spans="1:5" x14ac:dyDescent="0.25">
      <c r="A35" s="178" t="s">
        <v>5041</v>
      </c>
      <c r="B35" s="178" t="s">
        <v>5042</v>
      </c>
      <c r="C35" s="179">
        <v>5</v>
      </c>
      <c r="D35" s="78">
        <v>8612.7000000000007</v>
      </c>
      <c r="E35" s="78">
        <v>8612.7000000000007</v>
      </c>
    </row>
    <row r="36" spans="1:5" x14ac:dyDescent="0.25">
      <c r="A36" s="178" t="s">
        <v>5043</v>
      </c>
      <c r="B36" s="178" t="s">
        <v>5044</v>
      </c>
      <c r="C36" s="179">
        <v>2</v>
      </c>
      <c r="D36" s="78">
        <v>9024</v>
      </c>
      <c r="E36" s="78">
        <v>9024</v>
      </c>
    </row>
    <row r="37" spans="1:5" x14ac:dyDescent="0.25">
      <c r="A37" s="178" t="s">
        <v>5045</v>
      </c>
      <c r="B37" s="178" t="s">
        <v>5046</v>
      </c>
      <c r="C37" s="179">
        <v>1</v>
      </c>
      <c r="D37" s="78">
        <v>9471.9</v>
      </c>
      <c r="E37" s="78">
        <v>9471.9</v>
      </c>
    </row>
    <row r="38" spans="1:5" x14ac:dyDescent="0.25">
      <c r="A38" s="178" t="s">
        <v>5047</v>
      </c>
      <c r="B38" s="178" t="s">
        <v>5048</v>
      </c>
      <c r="C38" s="179">
        <v>1</v>
      </c>
      <c r="D38" s="78">
        <v>9473.7000000000007</v>
      </c>
      <c r="E38" s="78">
        <v>9473.7000000000007</v>
      </c>
    </row>
    <row r="39" spans="1:5" x14ac:dyDescent="0.25">
      <c r="A39" s="178" t="s">
        <v>5049</v>
      </c>
      <c r="B39" s="178" t="s">
        <v>5050</v>
      </c>
      <c r="C39" s="179">
        <v>4</v>
      </c>
      <c r="D39" s="78">
        <v>9915.2999999999993</v>
      </c>
      <c r="E39" s="78">
        <v>9915.2999999999993</v>
      </c>
    </row>
    <row r="40" spans="1:5" x14ac:dyDescent="0.25">
      <c r="A40" s="178" t="s">
        <v>5051</v>
      </c>
      <c r="B40" s="178" t="s">
        <v>5052</v>
      </c>
      <c r="C40" s="179">
        <v>1</v>
      </c>
      <c r="D40" s="78">
        <v>8364</v>
      </c>
      <c r="E40" s="78">
        <v>8364</v>
      </c>
    </row>
    <row r="41" spans="1:5" x14ac:dyDescent="0.25">
      <c r="A41" s="178" t="s">
        <v>5053</v>
      </c>
      <c r="B41" s="178" t="s">
        <v>4415</v>
      </c>
      <c r="C41" s="179">
        <v>4</v>
      </c>
      <c r="D41" s="78">
        <v>10485.6</v>
      </c>
      <c r="E41" s="78">
        <v>10485.6</v>
      </c>
    </row>
    <row r="42" spans="1:5" x14ac:dyDescent="0.25">
      <c r="A42" s="178" t="s">
        <v>5054</v>
      </c>
      <c r="B42" s="178" t="s">
        <v>4629</v>
      </c>
      <c r="C42" s="179">
        <v>12</v>
      </c>
      <c r="D42" s="78">
        <v>8364</v>
      </c>
      <c r="E42" s="78">
        <v>8364</v>
      </c>
    </row>
    <row r="43" spans="1:5" x14ac:dyDescent="0.25">
      <c r="A43" s="178" t="s">
        <v>5055</v>
      </c>
      <c r="B43" s="178" t="s">
        <v>4631</v>
      </c>
      <c r="C43" s="179">
        <v>5</v>
      </c>
      <c r="D43" s="78">
        <v>8455.5</v>
      </c>
      <c r="E43" s="78">
        <v>8455.5</v>
      </c>
    </row>
    <row r="44" spans="1:5" x14ac:dyDescent="0.25">
      <c r="A44" s="178" t="s">
        <v>5056</v>
      </c>
      <c r="B44" s="178" t="s">
        <v>5057</v>
      </c>
      <c r="C44" s="179">
        <v>5</v>
      </c>
      <c r="D44" s="78">
        <v>8364</v>
      </c>
      <c r="E44" s="78">
        <v>8364</v>
      </c>
    </row>
    <row r="45" spans="1:5" x14ac:dyDescent="0.25">
      <c r="A45" s="178" t="s">
        <v>5058</v>
      </c>
      <c r="B45" s="178" t="s">
        <v>5059</v>
      </c>
      <c r="C45" s="179">
        <v>3</v>
      </c>
      <c r="D45" s="78">
        <v>8364</v>
      </c>
      <c r="E45" s="78">
        <v>8364</v>
      </c>
    </row>
    <row r="46" spans="1:5" x14ac:dyDescent="0.25">
      <c r="A46" s="178" t="s">
        <v>5060</v>
      </c>
      <c r="B46" s="178" t="s">
        <v>5061</v>
      </c>
      <c r="C46" s="179">
        <v>6</v>
      </c>
      <c r="D46" s="78">
        <v>8364</v>
      </c>
      <c r="E46" s="78">
        <v>8364</v>
      </c>
    </row>
    <row r="47" spans="1:5" x14ac:dyDescent="0.25">
      <c r="A47" s="178" t="s">
        <v>5062</v>
      </c>
      <c r="B47" s="178" t="s">
        <v>4410</v>
      </c>
      <c r="C47" s="179">
        <v>2</v>
      </c>
      <c r="D47" s="78">
        <v>15428.7</v>
      </c>
      <c r="E47" s="78">
        <v>15428.7</v>
      </c>
    </row>
    <row r="48" spans="1:5" x14ac:dyDescent="0.25">
      <c r="A48" s="178" t="s">
        <v>5063</v>
      </c>
      <c r="B48" s="178" t="s">
        <v>4693</v>
      </c>
      <c r="C48" s="179">
        <v>1</v>
      </c>
      <c r="D48" s="78">
        <v>8364</v>
      </c>
      <c r="E48" s="78">
        <v>8364</v>
      </c>
    </row>
    <row r="49" spans="1:5" x14ac:dyDescent="0.25">
      <c r="A49" s="178" t="s">
        <v>5064</v>
      </c>
      <c r="B49" s="178" t="s">
        <v>5065</v>
      </c>
      <c r="C49" s="179">
        <v>1</v>
      </c>
      <c r="D49" s="78">
        <v>8364</v>
      </c>
      <c r="E49" s="78">
        <v>8364</v>
      </c>
    </row>
    <row r="50" spans="1:5" x14ac:dyDescent="0.25">
      <c r="A50" s="178" t="s">
        <v>5066</v>
      </c>
      <c r="B50" s="178" t="s">
        <v>5067</v>
      </c>
      <c r="C50" s="179">
        <v>3</v>
      </c>
      <c r="D50" s="78">
        <v>11803.8</v>
      </c>
      <c r="E50" s="78">
        <v>11803.8</v>
      </c>
    </row>
    <row r="51" spans="1:5" x14ac:dyDescent="0.25">
      <c r="A51" s="178" t="s">
        <v>5068</v>
      </c>
      <c r="B51" s="178" t="s">
        <v>5069</v>
      </c>
      <c r="C51" s="179">
        <v>2</v>
      </c>
      <c r="D51" s="78">
        <v>9547.7999999999993</v>
      </c>
      <c r="E51" s="78">
        <v>9547.7999999999993</v>
      </c>
    </row>
    <row r="52" spans="1:5" x14ac:dyDescent="0.25">
      <c r="A52" s="178" t="s">
        <v>5070</v>
      </c>
      <c r="B52" s="178" t="s">
        <v>5071</v>
      </c>
      <c r="C52" s="179">
        <v>8</v>
      </c>
      <c r="D52" s="78">
        <v>9595.7999999999993</v>
      </c>
      <c r="E52" s="78">
        <v>9595.7999999999993</v>
      </c>
    </row>
    <row r="53" spans="1:5" x14ac:dyDescent="0.25">
      <c r="A53" s="178" t="s">
        <v>5072</v>
      </c>
      <c r="B53" s="178" t="s">
        <v>5073</v>
      </c>
      <c r="C53" s="179">
        <v>3</v>
      </c>
      <c r="D53" s="78">
        <v>8723.4</v>
      </c>
      <c r="E53" s="78">
        <v>8723.4</v>
      </c>
    </row>
    <row r="54" spans="1:5" x14ac:dyDescent="0.25">
      <c r="A54" s="178" t="s">
        <v>5074</v>
      </c>
      <c r="B54" s="178" t="s">
        <v>5075</v>
      </c>
      <c r="C54" s="179">
        <v>2</v>
      </c>
      <c r="D54" s="78">
        <v>8364</v>
      </c>
      <c r="E54" s="78">
        <v>8364</v>
      </c>
    </row>
    <row r="55" spans="1:5" x14ac:dyDescent="0.25">
      <c r="A55" s="178" t="s">
        <v>5076</v>
      </c>
      <c r="B55" s="178" t="s">
        <v>5077</v>
      </c>
      <c r="C55" s="179">
        <v>3</v>
      </c>
      <c r="D55" s="78">
        <v>8364</v>
      </c>
      <c r="E55" s="78">
        <v>8364</v>
      </c>
    </row>
    <row r="56" spans="1:5" x14ac:dyDescent="0.25">
      <c r="A56" s="178" t="s">
        <v>5078</v>
      </c>
      <c r="B56" s="178" t="s">
        <v>5079</v>
      </c>
      <c r="C56" s="179">
        <v>1</v>
      </c>
      <c r="D56" s="78">
        <v>8612.7000000000007</v>
      </c>
      <c r="E56" s="78">
        <v>8612.7000000000007</v>
      </c>
    </row>
    <row r="57" spans="1:5" x14ac:dyDescent="0.25">
      <c r="A57" s="178" t="s">
        <v>5080</v>
      </c>
      <c r="B57" s="178" t="s">
        <v>4377</v>
      </c>
      <c r="C57" s="179">
        <v>1</v>
      </c>
      <c r="D57" s="78">
        <v>9224.7000000000007</v>
      </c>
      <c r="E57" s="78">
        <v>9224.7000000000007</v>
      </c>
    </row>
    <row r="58" spans="1:5" x14ac:dyDescent="0.25">
      <c r="A58" s="178" t="s">
        <v>5081</v>
      </c>
      <c r="B58" s="178" t="s">
        <v>4790</v>
      </c>
      <c r="C58" s="179">
        <v>3</v>
      </c>
      <c r="D58" s="78">
        <v>8364</v>
      </c>
      <c r="E58" s="78">
        <v>8364</v>
      </c>
    </row>
    <row r="59" spans="1:5" x14ac:dyDescent="0.25">
      <c r="A59" s="178" t="s">
        <v>5082</v>
      </c>
      <c r="B59" s="178" t="s">
        <v>4792</v>
      </c>
      <c r="C59" s="179">
        <v>1</v>
      </c>
      <c r="D59" s="78">
        <v>8455.5</v>
      </c>
      <c r="E59" s="78">
        <v>8455.5</v>
      </c>
    </row>
    <row r="60" spans="1:5" x14ac:dyDescent="0.25">
      <c r="A60" s="178" t="s">
        <v>5083</v>
      </c>
      <c r="B60" s="178" t="s">
        <v>4794</v>
      </c>
      <c r="C60" s="179">
        <v>1</v>
      </c>
      <c r="D60" s="78">
        <v>9685.5</v>
      </c>
      <c r="E60" s="78">
        <v>9685.5</v>
      </c>
    </row>
    <row r="61" spans="1:5" x14ac:dyDescent="0.25">
      <c r="A61" s="178" t="s">
        <v>5084</v>
      </c>
      <c r="B61" s="178" t="s">
        <v>5085</v>
      </c>
      <c r="C61" s="179">
        <v>2</v>
      </c>
      <c r="D61" s="78">
        <v>10724.4</v>
      </c>
      <c r="E61" s="78">
        <v>10724.4</v>
      </c>
    </row>
    <row r="62" spans="1:5" x14ac:dyDescent="0.25">
      <c r="A62" s="178" t="s">
        <v>5086</v>
      </c>
      <c r="B62" s="178" t="s">
        <v>5087</v>
      </c>
      <c r="C62" s="179">
        <v>2</v>
      </c>
      <c r="D62" s="78">
        <v>11117.1</v>
      </c>
      <c r="E62" s="78">
        <v>11117.1</v>
      </c>
    </row>
    <row r="63" spans="1:5" x14ac:dyDescent="0.25">
      <c r="A63" s="178" t="s">
        <v>5088</v>
      </c>
      <c r="B63" s="178" t="s">
        <v>5089</v>
      </c>
      <c r="C63" s="179">
        <v>1</v>
      </c>
      <c r="D63" s="78">
        <v>8364</v>
      </c>
      <c r="E63" s="78">
        <v>8364</v>
      </c>
    </row>
    <row r="64" spans="1:5" x14ac:dyDescent="0.25">
      <c r="A64" s="34"/>
      <c r="B64" s="45" t="s">
        <v>4302</v>
      </c>
      <c r="C64" s="57">
        <f>SUM(C33:C63)</f>
        <v>91</v>
      </c>
      <c r="D64" s="47"/>
      <c r="E64" s="47"/>
    </row>
    <row r="65" spans="1:5" x14ac:dyDescent="0.25">
      <c r="A65" s="34"/>
      <c r="B65" s="48"/>
      <c r="C65" s="49"/>
      <c r="D65" s="47"/>
      <c r="E65" s="47"/>
    </row>
    <row r="66" spans="1:5" x14ac:dyDescent="0.25">
      <c r="A66" s="54"/>
      <c r="B66" s="34"/>
      <c r="C66" s="34"/>
      <c r="D66" s="47"/>
      <c r="E66" s="47"/>
    </row>
    <row r="67" spans="1:5" x14ac:dyDescent="0.25">
      <c r="A67" s="661" t="s">
        <v>4234</v>
      </c>
      <c r="B67" s="661" t="s">
        <v>4233</v>
      </c>
      <c r="C67" s="34"/>
      <c r="D67" s="53"/>
      <c r="E67" s="53"/>
    </row>
    <row r="68" spans="1:5" x14ac:dyDescent="0.25">
      <c r="A68" s="55" t="s">
        <v>4303</v>
      </c>
      <c r="B68" s="55" t="s">
        <v>4303</v>
      </c>
      <c r="C68" s="56">
        <v>0</v>
      </c>
      <c r="D68" s="44">
        <v>0</v>
      </c>
      <c r="E68" s="44">
        <v>0</v>
      </c>
    </row>
    <row r="69" spans="1:5" x14ac:dyDescent="0.25">
      <c r="A69" s="34"/>
      <c r="B69" s="45" t="s">
        <v>4304</v>
      </c>
      <c r="C69" s="57">
        <f>SUM(C68)</f>
        <v>0</v>
      </c>
      <c r="D69" s="47"/>
      <c r="E69" s="47"/>
    </row>
    <row r="70" spans="1:5" x14ac:dyDescent="0.25">
      <c r="A70" s="34"/>
      <c r="B70" s="48"/>
      <c r="C70" s="49"/>
      <c r="D70" s="47"/>
      <c r="E70" s="47"/>
    </row>
    <row r="71" spans="1:5" x14ac:dyDescent="0.25">
      <c r="A71" s="34"/>
      <c r="B71" s="58" t="s">
        <v>4235</v>
      </c>
      <c r="C71" s="59">
        <f>SUM(C64,C29,C69)</f>
        <v>173</v>
      </c>
      <c r="D71" s="47"/>
      <c r="E71" s="47"/>
    </row>
    <row r="72" spans="1:5" x14ac:dyDescent="0.25">
      <c r="A72" s="34"/>
      <c r="B72" s="48"/>
      <c r="C72" s="49"/>
      <c r="D72" s="47"/>
      <c r="E72" s="47"/>
    </row>
    <row r="73" spans="1:5" x14ac:dyDescent="0.25">
      <c r="A73" s="50"/>
      <c r="B73" s="51"/>
      <c r="C73" s="52"/>
      <c r="D73" s="53"/>
      <c r="E73" s="53"/>
    </row>
    <row r="74" spans="1:5" x14ac:dyDescent="0.25">
      <c r="A74" s="662" t="s">
        <v>4231</v>
      </c>
      <c r="B74" s="662"/>
      <c r="C74" s="52"/>
      <c r="D74" s="53"/>
      <c r="E74" s="53"/>
    </row>
    <row r="75" spans="1:5" x14ac:dyDescent="0.25">
      <c r="A75" s="661" t="s">
        <v>4305</v>
      </c>
      <c r="B75" s="661"/>
      <c r="C75" s="52"/>
      <c r="D75" s="53"/>
      <c r="E75" s="53"/>
    </row>
    <row r="76" spans="1:5" x14ac:dyDescent="0.25">
      <c r="A76" s="55" t="s">
        <v>4303</v>
      </c>
      <c r="B76" s="60" t="s">
        <v>4303</v>
      </c>
      <c r="C76" s="56">
        <v>0</v>
      </c>
      <c r="D76" s="44">
        <v>0</v>
      </c>
      <c r="E76" s="44">
        <v>0</v>
      </c>
    </row>
    <row r="77" spans="1:5" x14ac:dyDescent="0.25">
      <c r="A77" s="34"/>
      <c r="B77" s="45" t="s">
        <v>4306</v>
      </c>
      <c r="C77" s="57">
        <f>SUM(C76)</f>
        <v>0</v>
      </c>
      <c r="D77" s="47"/>
      <c r="E77" s="47"/>
    </row>
    <row r="78" spans="1:5" x14ac:dyDescent="0.25">
      <c r="A78" s="50"/>
      <c r="B78" s="51"/>
      <c r="C78" s="52"/>
      <c r="D78" s="53"/>
      <c r="E78" s="53"/>
    </row>
    <row r="79" spans="1:5" ht="12.75" customHeight="1" x14ac:dyDescent="0.25">
      <c r="A79" s="652" t="s">
        <v>4237</v>
      </c>
      <c r="B79" s="653"/>
      <c r="C79" s="52"/>
      <c r="D79" s="53"/>
      <c r="E79" s="53"/>
    </row>
    <row r="80" spans="1:5" x14ac:dyDescent="0.25">
      <c r="A80" s="55" t="s">
        <v>4303</v>
      </c>
      <c r="B80" s="55" t="s">
        <v>4303</v>
      </c>
      <c r="C80" s="56">
        <v>0</v>
      </c>
      <c r="D80" s="44">
        <v>0</v>
      </c>
      <c r="E80" s="44">
        <v>0</v>
      </c>
    </row>
    <row r="81" spans="1:5" ht="12" customHeight="1" x14ac:dyDescent="0.25">
      <c r="A81" s="34"/>
      <c r="B81" s="45" t="s">
        <v>4307</v>
      </c>
      <c r="C81" s="46">
        <f>SUM(C80)</f>
        <v>0</v>
      </c>
      <c r="D81" s="47"/>
      <c r="E81" s="47"/>
    </row>
  </sheetData>
  <mergeCells count="15">
    <mergeCell ref="A79:B79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2:B32"/>
    <mergeCell ref="A67:B67"/>
    <mergeCell ref="A74:B74"/>
    <mergeCell ref="A75:B7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B41A2-7A56-4F02-8B92-91B594F22DAD}">
  <dimension ref="A2:K63"/>
  <sheetViews>
    <sheetView showGridLines="0" zoomScale="90" zoomScaleNormal="90" workbookViewId="0">
      <selection activeCell="J65" sqref="J65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26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5022</v>
      </c>
      <c r="B11" s="42" t="s">
        <v>5023</v>
      </c>
      <c r="C11" s="77">
        <v>97130.7</v>
      </c>
      <c r="D11" s="77">
        <v>0</v>
      </c>
      <c r="E11" s="77">
        <v>0</v>
      </c>
      <c r="F11" s="77">
        <v>97130.7</v>
      </c>
      <c r="G11" s="77">
        <v>32376.9</v>
      </c>
      <c r="H11" s="77">
        <v>16188.45</v>
      </c>
      <c r="I11" s="77">
        <v>129507.6</v>
      </c>
      <c r="J11" s="77">
        <v>0</v>
      </c>
      <c r="K11" s="77">
        <v>178072.95</v>
      </c>
    </row>
    <row r="12" spans="1:11" s="63" customFormat="1" x14ac:dyDescent="0.25">
      <c r="A12" s="42" t="s">
        <v>5020</v>
      </c>
      <c r="B12" s="42" t="s">
        <v>5021</v>
      </c>
      <c r="C12" s="77">
        <v>53620.800000000003</v>
      </c>
      <c r="D12" s="77">
        <v>0</v>
      </c>
      <c r="E12" s="77">
        <v>0</v>
      </c>
      <c r="F12" s="77">
        <v>53620.800000000003</v>
      </c>
      <c r="G12" s="77">
        <v>17873.600000000002</v>
      </c>
      <c r="H12" s="77">
        <v>8936.8000000000011</v>
      </c>
      <c r="I12" s="77">
        <v>71494.400000000009</v>
      </c>
      <c r="J12" s="77">
        <v>0</v>
      </c>
      <c r="K12" s="77">
        <v>98304.800000000017</v>
      </c>
    </row>
    <row r="13" spans="1:11" s="63" customFormat="1" x14ac:dyDescent="0.25">
      <c r="A13" s="42" t="s">
        <v>5024</v>
      </c>
      <c r="B13" s="42" t="s">
        <v>5025</v>
      </c>
      <c r="C13" s="77">
        <v>25610.7</v>
      </c>
      <c r="D13" s="77">
        <v>0</v>
      </c>
      <c r="E13" s="77">
        <v>0</v>
      </c>
      <c r="F13" s="77">
        <v>25610.7</v>
      </c>
      <c r="G13" s="77">
        <v>8536.9000000000015</v>
      </c>
      <c r="H13" s="77">
        <v>4268.4500000000007</v>
      </c>
      <c r="I13" s="77">
        <v>34147.600000000006</v>
      </c>
      <c r="J13" s="77">
        <v>0</v>
      </c>
      <c r="K13" s="77">
        <v>46952.950000000012</v>
      </c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671" t="s">
        <v>4324</v>
      </c>
      <c r="B16" s="671"/>
      <c r="C16" s="671"/>
      <c r="D16" s="76" t="s">
        <v>517</v>
      </c>
      <c r="E16" s="76" t="s">
        <v>517</v>
      </c>
      <c r="F16" s="76" t="s">
        <v>517</v>
      </c>
      <c r="G16" s="76" t="s">
        <v>517</v>
      </c>
      <c r="H16" s="76" t="s">
        <v>517</v>
      </c>
      <c r="I16" s="76" t="s">
        <v>517</v>
      </c>
      <c r="J16" s="76" t="s">
        <v>517</v>
      </c>
      <c r="K16" s="76" t="s">
        <v>517</v>
      </c>
    </row>
    <row r="17" spans="1:11" s="63" customFormat="1" ht="12.75" customHeight="1" x14ac:dyDescent="0.25">
      <c r="A17" s="663" t="s">
        <v>4311</v>
      </c>
      <c r="B17" s="665" t="s">
        <v>4292</v>
      </c>
      <c r="C17" s="666" t="s">
        <v>4312</v>
      </c>
      <c r="D17" s="666" t="s">
        <v>4312</v>
      </c>
      <c r="E17" s="666" t="s">
        <v>4312</v>
      </c>
      <c r="F17" s="666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1" s="63" customFormat="1" ht="26.4" x14ac:dyDescent="0.25">
      <c r="A18" s="664" t="s">
        <v>4311</v>
      </c>
      <c r="B18" s="666" t="s">
        <v>4314</v>
      </c>
      <c r="C18" s="70" t="s">
        <v>4315</v>
      </c>
      <c r="D18" s="70" t="s">
        <v>4316</v>
      </c>
      <c r="E18" s="70" t="s">
        <v>4317</v>
      </c>
      <c r="F18" s="70" t="s">
        <v>4318</v>
      </c>
      <c r="G18" s="35" t="s">
        <v>4319</v>
      </c>
      <c r="H18" s="35" t="s">
        <v>4320</v>
      </c>
      <c r="I18" s="70" t="s">
        <v>4321</v>
      </c>
      <c r="J18" s="70" t="s">
        <v>4322</v>
      </c>
      <c r="K18" s="71" t="s">
        <v>4318</v>
      </c>
    </row>
    <row r="19" spans="1:11" s="63" customFormat="1" x14ac:dyDescent="0.25">
      <c r="A19" s="42" t="s">
        <v>5037</v>
      </c>
      <c r="B19" s="42" t="s">
        <v>5038</v>
      </c>
      <c r="C19" s="77">
        <v>8364</v>
      </c>
      <c r="D19" s="77">
        <v>1100</v>
      </c>
      <c r="E19" s="77">
        <v>0</v>
      </c>
      <c r="F19" s="77">
        <v>9464</v>
      </c>
      <c r="G19" s="77">
        <v>2788</v>
      </c>
      <c r="H19" s="77">
        <v>1394</v>
      </c>
      <c r="I19" s="77">
        <v>11152</v>
      </c>
      <c r="J19" s="77">
        <v>0</v>
      </c>
      <c r="K19" s="77">
        <v>15334</v>
      </c>
    </row>
    <row r="20" spans="1:11" s="63" customFormat="1" x14ac:dyDescent="0.25">
      <c r="A20" s="42" t="s">
        <v>5039</v>
      </c>
      <c r="B20" s="42" t="s">
        <v>5040</v>
      </c>
      <c r="C20" s="77">
        <v>8364</v>
      </c>
      <c r="D20" s="77">
        <v>1100</v>
      </c>
      <c r="E20" s="77">
        <v>3689</v>
      </c>
      <c r="F20" s="77">
        <v>13153</v>
      </c>
      <c r="G20" s="77">
        <v>2788</v>
      </c>
      <c r="H20" s="77">
        <v>1394</v>
      </c>
      <c r="I20" s="77">
        <v>11152</v>
      </c>
      <c r="J20" s="77">
        <v>0</v>
      </c>
      <c r="K20" s="77">
        <v>15334</v>
      </c>
    </row>
    <row r="21" spans="1:11" s="63" customFormat="1" x14ac:dyDescent="0.25">
      <c r="A21" s="42" t="s">
        <v>5041</v>
      </c>
      <c r="B21" s="42" t="s">
        <v>5042</v>
      </c>
      <c r="C21" s="77">
        <v>8612.7000000000007</v>
      </c>
      <c r="D21" s="77">
        <v>1100</v>
      </c>
      <c r="E21" s="77">
        <v>0</v>
      </c>
      <c r="F21" s="77">
        <v>9712.7000000000007</v>
      </c>
      <c r="G21" s="77">
        <v>2870.9000000000005</v>
      </c>
      <c r="H21" s="77">
        <v>1435.4500000000003</v>
      </c>
      <c r="I21" s="77">
        <v>11483.600000000002</v>
      </c>
      <c r="J21" s="77">
        <v>0</v>
      </c>
      <c r="K21" s="77">
        <v>15789.950000000003</v>
      </c>
    </row>
    <row r="22" spans="1:11" s="63" customFormat="1" x14ac:dyDescent="0.25">
      <c r="A22" s="42" t="s">
        <v>5043</v>
      </c>
      <c r="B22" s="42" t="s">
        <v>5044</v>
      </c>
      <c r="C22" s="77">
        <v>9024</v>
      </c>
      <c r="D22" s="77">
        <v>1100</v>
      </c>
      <c r="E22" s="77">
        <v>0</v>
      </c>
      <c r="F22" s="77">
        <v>10124</v>
      </c>
      <c r="G22" s="77">
        <v>3008</v>
      </c>
      <c r="H22" s="77">
        <v>1504</v>
      </c>
      <c r="I22" s="77">
        <v>12032</v>
      </c>
      <c r="J22" s="77">
        <v>0</v>
      </c>
      <c r="K22" s="77">
        <v>16544</v>
      </c>
    </row>
    <row r="23" spans="1:11" s="63" customFormat="1" x14ac:dyDescent="0.25">
      <c r="A23" s="42" t="s">
        <v>5045</v>
      </c>
      <c r="B23" s="42" t="s">
        <v>5046</v>
      </c>
      <c r="C23" s="77">
        <v>9471.9000000000015</v>
      </c>
      <c r="D23" s="77">
        <v>1100</v>
      </c>
      <c r="E23" s="77">
        <v>0</v>
      </c>
      <c r="F23" s="77">
        <v>10571.900000000001</v>
      </c>
      <c r="G23" s="77">
        <v>3157.3000000000006</v>
      </c>
      <c r="H23" s="77">
        <v>1578.6500000000003</v>
      </c>
      <c r="I23" s="77">
        <v>12629.200000000003</v>
      </c>
      <c r="J23" s="77">
        <v>0</v>
      </c>
      <c r="K23" s="77">
        <v>17365.150000000001</v>
      </c>
    </row>
    <row r="24" spans="1:11" s="63" customFormat="1" x14ac:dyDescent="0.25">
      <c r="A24" s="42" t="s">
        <v>5047</v>
      </c>
      <c r="B24" s="42" t="s">
        <v>5048</v>
      </c>
      <c r="C24" s="77">
        <v>9473.7000000000007</v>
      </c>
      <c r="D24" s="77">
        <v>1100</v>
      </c>
      <c r="E24" s="77">
        <v>1166</v>
      </c>
      <c r="F24" s="77">
        <v>11739.7</v>
      </c>
      <c r="G24" s="77">
        <v>3157.9</v>
      </c>
      <c r="H24" s="77">
        <v>1578.95</v>
      </c>
      <c r="I24" s="77">
        <v>12631.6</v>
      </c>
      <c r="J24" s="77">
        <v>0</v>
      </c>
      <c r="K24" s="77">
        <v>17368.45</v>
      </c>
    </row>
    <row r="25" spans="1:11" s="63" customFormat="1" x14ac:dyDescent="0.25">
      <c r="A25" s="42" t="s">
        <v>5049</v>
      </c>
      <c r="B25" s="42" t="s">
        <v>5050</v>
      </c>
      <c r="C25" s="77">
        <v>9915.2999999999993</v>
      </c>
      <c r="D25" s="77">
        <v>1100</v>
      </c>
      <c r="E25" s="77">
        <v>0</v>
      </c>
      <c r="F25" s="77">
        <v>11015.3</v>
      </c>
      <c r="G25" s="77">
        <v>3305.1</v>
      </c>
      <c r="H25" s="77">
        <v>1652.55</v>
      </c>
      <c r="I25" s="77">
        <v>13220.4</v>
      </c>
      <c r="J25" s="77">
        <v>0</v>
      </c>
      <c r="K25" s="77">
        <v>18178.05</v>
      </c>
    </row>
    <row r="26" spans="1:11" s="63" customFormat="1" x14ac:dyDescent="0.25">
      <c r="A26" s="42" t="s">
        <v>5051</v>
      </c>
      <c r="B26" s="42" t="s">
        <v>5052</v>
      </c>
      <c r="C26" s="77">
        <v>8364</v>
      </c>
      <c r="D26" s="77">
        <v>1100</v>
      </c>
      <c r="E26" s="77">
        <v>0</v>
      </c>
      <c r="F26" s="77">
        <v>9464</v>
      </c>
      <c r="G26" s="77">
        <v>2788</v>
      </c>
      <c r="H26" s="77">
        <v>1394</v>
      </c>
      <c r="I26" s="77">
        <v>11152</v>
      </c>
      <c r="J26" s="77">
        <v>0</v>
      </c>
      <c r="K26" s="77">
        <v>15334</v>
      </c>
    </row>
    <row r="27" spans="1:11" s="63" customFormat="1" x14ac:dyDescent="0.25">
      <c r="A27" s="42" t="s">
        <v>5053</v>
      </c>
      <c r="B27" s="42" t="s">
        <v>4415</v>
      </c>
      <c r="C27" s="77">
        <v>10485.6</v>
      </c>
      <c r="D27" s="77">
        <v>1100</v>
      </c>
      <c r="E27" s="77">
        <v>0</v>
      </c>
      <c r="F27" s="77">
        <v>11585.6</v>
      </c>
      <c r="G27" s="77">
        <v>3495.2000000000003</v>
      </c>
      <c r="H27" s="77">
        <v>1747.6000000000001</v>
      </c>
      <c r="I27" s="77">
        <v>13980.800000000001</v>
      </c>
      <c r="J27" s="77">
        <v>0</v>
      </c>
      <c r="K27" s="77">
        <v>19223.600000000002</v>
      </c>
    </row>
    <row r="28" spans="1:11" s="63" customFormat="1" x14ac:dyDescent="0.25">
      <c r="A28" s="42" t="s">
        <v>5054</v>
      </c>
      <c r="B28" s="42" t="s">
        <v>4629</v>
      </c>
      <c r="C28" s="77">
        <v>8364</v>
      </c>
      <c r="D28" s="77">
        <v>1100</v>
      </c>
      <c r="E28" s="77">
        <v>0</v>
      </c>
      <c r="F28" s="77">
        <v>9464</v>
      </c>
      <c r="G28" s="77">
        <v>2788</v>
      </c>
      <c r="H28" s="77">
        <v>1394</v>
      </c>
      <c r="I28" s="77">
        <v>11152</v>
      </c>
      <c r="J28" s="77">
        <v>0</v>
      </c>
      <c r="K28" s="77">
        <v>15334</v>
      </c>
    </row>
    <row r="29" spans="1:11" s="63" customFormat="1" x14ac:dyDescent="0.25">
      <c r="A29" s="42" t="s">
        <v>5055</v>
      </c>
      <c r="B29" s="42" t="s">
        <v>4631</v>
      </c>
      <c r="C29" s="77">
        <v>8455.5</v>
      </c>
      <c r="D29" s="77">
        <v>1100</v>
      </c>
      <c r="E29" s="77">
        <v>0</v>
      </c>
      <c r="F29" s="77">
        <v>9555.5</v>
      </c>
      <c r="G29" s="77">
        <v>2818.5</v>
      </c>
      <c r="H29" s="77">
        <v>1409.25</v>
      </c>
      <c r="I29" s="77">
        <v>11274</v>
      </c>
      <c r="J29" s="77">
        <v>0</v>
      </c>
      <c r="K29" s="77">
        <v>15501.75</v>
      </c>
    </row>
    <row r="30" spans="1:11" s="63" customFormat="1" x14ac:dyDescent="0.25">
      <c r="A30" s="42" t="s">
        <v>5060</v>
      </c>
      <c r="B30" s="42" t="s">
        <v>5061</v>
      </c>
      <c r="C30" s="77">
        <v>8364</v>
      </c>
      <c r="D30" s="77">
        <v>1100</v>
      </c>
      <c r="E30" s="77">
        <v>0</v>
      </c>
      <c r="F30" s="77">
        <v>9464</v>
      </c>
      <c r="G30" s="77">
        <v>2788</v>
      </c>
      <c r="H30" s="77">
        <v>1394</v>
      </c>
      <c r="I30" s="77">
        <v>11152</v>
      </c>
      <c r="J30" s="77">
        <v>0</v>
      </c>
      <c r="K30" s="77">
        <v>15334</v>
      </c>
    </row>
    <row r="31" spans="1:11" s="63" customFormat="1" x14ac:dyDescent="0.25">
      <c r="A31" s="42" t="s">
        <v>5056</v>
      </c>
      <c r="B31" s="42" t="s">
        <v>5057</v>
      </c>
      <c r="C31" s="77">
        <v>8364</v>
      </c>
      <c r="D31" s="77">
        <v>1100</v>
      </c>
      <c r="E31" s="77">
        <v>0</v>
      </c>
      <c r="F31" s="77">
        <v>9464</v>
      </c>
      <c r="G31" s="77">
        <v>2788</v>
      </c>
      <c r="H31" s="77">
        <v>1394</v>
      </c>
      <c r="I31" s="77">
        <v>11152</v>
      </c>
      <c r="J31" s="77">
        <v>0</v>
      </c>
      <c r="K31" s="77">
        <v>15334</v>
      </c>
    </row>
    <row r="32" spans="1:11" s="63" customFormat="1" x14ac:dyDescent="0.25">
      <c r="A32" s="42" t="s">
        <v>5058</v>
      </c>
      <c r="B32" s="42" t="s">
        <v>5059</v>
      </c>
      <c r="C32" s="77">
        <v>8364</v>
      </c>
      <c r="D32" s="77">
        <v>1100</v>
      </c>
      <c r="E32" s="77">
        <v>0</v>
      </c>
      <c r="F32" s="77">
        <v>9464</v>
      </c>
      <c r="G32" s="77">
        <v>2788</v>
      </c>
      <c r="H32" s="77">
        <v>1394</v>
      </c>
      <c r="I32" s="77">
        <v>11152</v>
      </c>
      <c r="J32" s="77">
        <v>0</v>
      </c>
      <c r="K32" s="77">
        <v>15334</v>
      </c>
    </row>
    <row r="33" spans="1:11" s="63" customFormat="1" x14ac:dyDescent="0.25">
      <c r="A33" s="42" t="s">
        <v>5062</v>
      </c>
      <c r="B33" s="42" t="s">
        <v>4410</v>
      </c>
      <c r="C33" s="77">
        <v>15428.699999999999</v>
      </c>
      <c r="D33" s="77">
        <v>1100</v>
      </c>
      <c r="E33" s="77">
        <v>0</v>
      </c>
      <c r="F33" s="77">
        <v>16528.699999999997</v>
      </c>
      <c r="G33" s="77">
        <v>5142.8999999999996</v>
      </c>
      <c r="H33" s="77">
        <v>2571.4499999999998</v>
      </c>
      <c r="I33" s="77">
        <v>20571.599999999999</v>
      </c>
      <c r="J33" s="77">
        <v>0</v>
      </c>
      <c r="K33" s="77">
        <v>28285.949999999997</v>
      </c>
    </row>
    <row r="34" spans="1:11" s="63" customFormat="1" x14ac:dyDescent="0.25">
      <c r="A34" s="42" t="s">
        <v>5063</v>
      </c>
      <c r="B34" s="42" t="s">
        <v>4693</v>
      </c>
      <c r="C34" s="77">
        <v>8364</v>
      </c>
      <c r="D34" s="77">
        <v>1100</v>
      </c>
      <c r="E34" s="77">
        <v>0</v>
      </c>
      <c r="F34" s="77">
        <v>9464</v>
      </c>
      <c r="G34" s="77">
        <v>2788</v>
      </c>
      <c r="H34" s="77">
        <v>1394</v>
      </c>
      <c r="I34" s="77">
        <v>11152</v>
      </c>
      <c r="J34" s="77">
        <v>0</v>
      </c>
      <c r="K34" s="77">
        <v>15334</v>
      </c>
    </row>
    <row r="35" spans="1:11" s="63" customFormat="1" x14ac:dyDescent="0.25">
      <c r="A35" s="42" t="s">
        <v>5009</v>
      </c>
      <c r="B35" s="42" t="s">
        <v>4333</v>
      </c>
      <c r="C35" s="77">
        <v>15640.2</v>
      </c>
      <c r="D35" s="77">
        <v>1100</v>
      </c>
      <c r="E35" s="77">
        <v>0</v>
      </c>
      <c r="F35" s="77">
        <v>16740.2</v>
      </c>
      <c r="G35" s="77">
        <v>5213.4000000000005</v>
      </c>
      <c r="H35" s="77">
        <v>2606.7000000000003</v>
      </c>
      <c r="I35" s="77">
        <v>20853.600000000002</v>
      </c>
      <c r="J35" s="77">
        <v>0</v>
      </c>
      <c r="K35" s="77">
        <v>28673.700000000004</v>
      </c>
    </row>
    <row r="36" spans="1:11" s="63" customFormat="1" x14ac:dyDescent="0.25">
      <c r="A36" s="42" t="s">
        <v>5010</v>
      </c>
      <c r="B36" s="42" t="s">
        <v>4588</v>
      </c>
      <c r="C36" s="77">
        <v>9174</v>
      </c>
      <c r="D36" s="77">
        <v>1100</v>
      </c>
      <c r="E36" s="77">
        <v>1600</v>
      </c>
      <c r="F36" s="77">
        <v>11874</v>
      </c>
      <c r="G36" s="77">
        <v>3058</v>
      </c>
      <c r="H36" s="77">
        <v>1529</v>
      </c>
      <c r="I36" s="77">
        <v>12232</v>
      </c>
      <c r="J36" s="77">
        <v>0</v>
      </c>
      <c r="K36" s="77">
        <v>16819</v>
      </c>
    </row>
    <row r="37" spans="1:11" s="63" customFormat="1" x14ac:dyDescent="0.25">
      <c r="A37" s="42" t="s">
        <v>5011</v>
      </c>
      <c r="B37" s="42" t="s">
        <v>4590</v>
      </c>
      <c r="C37" s="77">
        <v>12913.5</v>
      </c>
      <c r="D37" s="77">
        <v>1100</v>
      </c>
      <c r="E37" s="77">
        <v>0</v>
      </c>
      <c r="F37" s="77">
        <v>14013.5</v>
      </c>
      <c r="G37" s="77">
        <v>4304.5</v>
      </c>
      <c r="H37" s="77">
        <v>2152.25</v>
      </c>
      <c r="I37" s="77">
        <v>17218</v>
      </c>
      <c r="J37" s="77">
        <v>0</v>
      </c>
      <c r="K37" s="77">
        <v>23674.75</v>
      </c>
    </row>
    <row r="38" spans="1:11" s="63" customFormat="1" x14ac:dyDescent="0.25">
      <c r="A38" s="42" t="s">
        <v>5012</v>
      </c>
      <c r="B38" s="42" t="s">
        <v>4592</v>
      </c>
      <c r="C38" s="77">
        <v>13217.7</v>
      </c>
      <c r="D38" s="77">
        <v>1100</v>
      </c>
      <c r="E38" s="77">
        <v>4000</v>
      </c>
      <c r="F38" s="77">
        <v>18317.7</v>
      </c>
      <c r="G38" s="77">
        <v>4405.9000000000005</v>
      </c>
      <c r="H38" s="77">
        <v>2202.9500000000003</v>
      </c>
      <c r="I38" s="77">
        <v>17623.600000000002</v>
      </c>
      <c r="J38" s="77">
        <v>0</v>
      </c>
      <c r="K38" s="77">
        <v>24232.450000000004</v>
      </c>
    </row>
    <row r="39" spans="1:11" s="63" customFormat="1" x14ac:dyDescent="0.25">
      <c r="A39" s="42" t="s">
        <v>5013</v>
      </c>
      <c r="B39" s="42" t="s">
        <v>4594</v>
      </c>
      <c r="C39" s="77">
        <v>13478.7</v>
      </c>
      <c r="D39" s="77">
        <v>1100</v>
      </c>
      <c r="E39" s="77">
        <v>0</v>
      </c>
      <c r="F39" s="77">
        <v>14578.7</v>
      </c>
      <c r="G39" s="77">
        <v>4492.9000000000005</v>
      </c>
      <c r="H39" s="77">
        <v>2246.4500000000003</v>
      </c>
      <c r="I39" s="77">
        <v>17971.600000000002</v>
      </c>
      <c r="J39" s="77">
        <v>0</v>
      </c>
      <c r="K39" s="77">
        <v>24710.950000000004</v>
      </c>
    </row>
    <row r="40" spans="1:11" s="63" customFormat="1" x14ac:dyDescent="0.25">
      <c r="A40" s="42" t="s">
        <v>5014</v>
      </c>
      <c r="B40" s="42" t="s">
        <v>5015</v>
      </c>
      <c r="C40" s="77">
        <v>16767.3</v>
      </c>
      <c r="D40" s="77">
        <v>1100</v>
      </c>
      <c r="E40" s="77">
        <v>0</v>
      </c>
      <c r="F40" s="77">
        <v>17867.3</v>
      </c>
      <c r="G40" s="77">
        <v>5589.0999999999995</v>
      </c>
      <c r="H40" s="77">
        <v>2794.5499999999997</v>
      </c>
      <c r="I40" s="77">
        <v>22356.399999999998</v>
      </c>
      <c r="J40" s="77">
        <v>0</v>
      </c>
      <c r="K40" s="77">
        <v>30740.049999999996</v>
      </c>
    </row>
    <row r="41" spans="1:11" s="63" customFormat="1" x14ac:dyDescent="0.25">
      <c r="A41" s="42" t="s">
        <v>5016</v>
      </c>
      <c r="B41" s="42" t="s">
        <v>5017</v>
      </c>
      <c r="C41" s="77">
        <v>17193.599999999999</v>
      </c>
      <c r="D41" s="77">
        <v>1100</v>
      </c>
      <c r="E41" s="77">
        <v>0</v>
      </c>
      <c r="F41" s="77">
        <v>18293.599999999999</v>
      </c>
      <c r="G41" s="77">
        <v>5731.2</v>
      </c>
      <c r="H41" s="77">
        <v>2865.6</v>
      </c>
      <c r="I41" s="77">
        <v>22924.799999999999</v>
      </c>
      <c r="J41" s="77">
        <v>0</v>
      </c>
      <c r="K41" s="77">
        <v>31521.599999999999</v>
      </c>
    </row>
    <row r="42" spans="1:11" s="63" customFormat="1" x14ac:dyDescent="0.25">
      <c r="A42" s="42" t="s">
        <v>5018</v>
      </c>
      <c r="B42" s="42" t="s">
        <v>5019</v>
      </c>
      <c r="C42" s="77">
        <v>18263.099999999999</v>
      </c>
      <c r="D42" s="77">
        <v>1100</v>
      </c>
      <c r="E42" s="77">
        <v>0</v>
      </c>
      <c r="F42" s="77">
        <v>19363.099999999999</v>
      </c>
      <c r="G42" s="77">
        <v>6087.7</v>
      </c>
      <c r="H42" s="77">
        <v>3043.85</v>
      </c>
      <c r="I42" s="77">
        <v>24350.799999999999</v>
      </c>
      <c r="J42" s="77">
        <v>0</v>
      </c>
      <c r="K42" s="77">
        <v>33482.35</v>
      </c>
    </row>
    <row r="43" spans="1:11" s="63" customFormat="1" x14ac:dyDescent="0.25">
      <c r="A43" s="42" t="s">
        <v>5064</v>
      </c>
      <c r="B43" s="42" t="s">
        <v>5065</v>
      </c>
      <c r="C43" s="77">
        <v>8364</v>
      </c>
      <c r="D43" s="77">
        <v>1100</v>
      </c>
      <c r="E43" s="77">
        <v>2000</v>
      </c>
      <c r="F43" s="77">
        <v>11464</v>
      </c>
      <c r="G43" s="77">
        <v>2788</v>
      </c>
      <c r="H43" s="77">
        <v>1394</v>
      </c>
      <c r="I43" s="77">
        <v>11152</v>
      </c>
      <c r="J43" s="77">
        <v>0</v>
      </c>
      <c r="K43" s="77">
        <v>15334</v>
      </c>
    </row>
    <row r="44" spans="1:11" s="63" customFormat="1" x14ac:dyDescent="0.25">
      <c r="A44" s="42" t="s">
        <v>5068</v>
      </c>
      <c r="B44" s="42" t="s">
        <v>5069</v>
      </c>
      <c r="C44" s="77">
        <v>9547.7999999999993</v>
      </c>
      <c r="D44" s="77">
        <v>1100</v>
      </c>
      <c r="E44" s="77">
        <v>0</v>
      </c>
      <c r="F44" s="77">
        <v>10647.8</v>
      </c>
      <c r="G44" s="77">
        <v>3182.6</v>
      </c>
      <c r="H44" s="77">
        <v>1591.3</v>
      </c>
      <c r="I44" s="77">
        <v>12730.4</v>
      </c>
      <c r="J44" s="77">
        <v>0</v>
      </c>
      <c r="K44" s="77">
        <v>17504.3</v>
      </c>
    </row>
    <row r="45" spans="1:11" s="63" customFormat="1" x14ac:dyDescent="0.25">
      <c r="A45" s="42" t="s">
        <v>5066</v>
      </c>
      <c r="B45" s="42" t="s">
        <v>5067</v>
      </c>
      <c r="C45" s="77">
        <v>11803.8</v>
      </c>
      <c r="D45" s="77">
        <v>1100</v>
      </c>
      <c r="E45" s="77">
        <v>0</v>
      </c>
      <c r="F45" s="77">
        <v>12903.8</v>
      </c>
      <c r="G45" s="77">
        <v>3934.6</v>
      </c>
      <c r="H45" s="77">
        <v>1967.3</v>
      </c>
      <c r="I45" s="77">
        <v>15738.4</v>
      </c>
      <c r="J45" s="77">
        <v>0</v>
      </c>
      <c r="K45" s="77">
        <v>21640.3</v>
      </c>
    </row>
    <row r="46" spans="1:11" s="63" customFormat="1" x14ac:dyDescent="0.25">
      <c r="A46" s="42" t="s">
        <v>5072</v>
      </c>
      <c r="B46" s="42" t="s">
        <v>5073</v>
      </c>
      <c r="C46" s="77">
        <v>8723.4</v>
      </c>
      <c r="D46" s="77">
        <v>1100</v>
      </c>
      <c r="E46" s="77">
        <v>0</v>
      </c>
      <c r="F46" s="77">
        <v>9823.4</v>
      </c>
      <c r="G46" s="77">
        <v>2907.7999999999997</v>
      </c>
      <c r="H46" s="77">
        <v>1453.8999999999999</v>
      </c>
      <c r="I46" s="77">
        <v>11631.199999999999</v>
      </c>
      <c r="J46" s="77">
        <v>0</v>
      </c>
      <c r="K46" s="77">
        <v>15992.899999999998</v>
      </c>
    </row>
    <row r="47" spans="1:11" s="63" customFormat="1" x14ac:dyDescent="0.25">
      <c r="A47" s="42" t="s">
        <v>5070</v>
      </c>
      <c r="B47" s="42" t="s">
        <v>5071</v>
      </c>
      <c r="C47" s="77">
        <v>9595.8000000000011</v>
      </c>
      <c r="D47" s="77">
        <v>1100</v>
      </c>
      <c r="E47" s="77">
        <v>0</v>
      </c>
      <c r="F47" s="77">
        <v>10695.800000000001</v>
      </c>
      <c r="G47" s="77">
        <v>3198.6000000000004</v>
      </c>
      <c r="H47" s="77">
        <v>1599.3000000000002</v>
      </c>
      <c r="I47" s="77">
        <v>12794.400000000001</v>
      </c>
      <c r="J47" s="77">
        <v>0</v>
      </c>
      <c r="K47" s="77">
        <v>17592.300000000003</v>
      </c>
    </row>
    <row r="48" spans="1:11" s="63" customFormat="1" x14ac:dyDescent="0.25">
      <c r="A48" s="42" t="s">
        <v>5088</v>
      </c>
      <c r="B48" s="42" t="s">
        <v>5089</v>
      </c>
      <c r="C48" s="77">
        <v>8364</v>
      </c>
      <c r="D48" s="77">
        <v>1100</v>
      </c>
      <c r="E48" s="77">
        <v>600</v>
      </c>
      <c r="F48" s="77">
        <v>10064</v>
      </c>
      <c r="G48" s="77">
        <v>2788</v>
      </c>
      <c r="H48" s="77">
        <v>1394</v>
      </c>
      <c r="I48" s="77">
        <v>11152</v>
      </c>
      <c r="J48" s="77">
        <v>0</v>
      </c>
      <c r="K48" s="77">
        <v>15334</v>
      </c>
    </row>
    <row r="49" spans="1:11" s="63" customFormat="1" x14ac:dyDescent="0.25">
      <c r="A49" s="42" t="s">
        <v>5076</v>
      </c>
      <c r="B49" s="42" t="s">
        <v>5077</v>
      </c>
      <c r="C49" s="77">
        <v>8364</v>
      </c>
      <c r="D49" s="77">
        <v>1100</v>
      </c>
      <c r="E49" s="77">
        <v>265.39999999999998</v>
      </c>
      <c r="F49" s="77">
        <v>9729.4</v>
      </c>
      <c r="G49" s="77">
        <v>2788</v>
      </c>
      <c r="H49" s="77">
        <v>1394</v>
      </c>
      <c r="I49" s="77">
        <v>11152</v>
      </c>
      <c r="J49" s="77">
        <v>0</v>
      </c>
      <c r="K49" s="77">
        <v>15334</v>
      </c>
    </row>
    <row r="50" spans="1:11" s="63" customFormat="1" x14ac:dyDescent="0.25">
      <c r="A50" s="42" t="s">
        <v>5074</v>
      </c>
      <c r="B50" s="42" t="s">
        <v>5075</v>
      </c>
      <c r="C50" s="77">
        <v>8364</v>
      </c>
      <c r="D50" s="77">
        <v>1100</v>
      </c>
      <c r="E50" s="77">
        <v>328.7</v>
      </c>
      <c r="F50" s="77">
        <v>9792.7000000000007</v>
      </c>
      <c r="G50" s="77">
        <v>2788</v>
      </c>
      <c r="H50" s="77">
        <v>1394</v>
      </c>
      <c r="I50" s="77">
        <v>11152</v>
      </c>
      <c r="J50" s="77">
        <v>0</v>
      </c>
      <c r="K50" s="77">
        <v>15334</v>
      </c>
    </row>
    <row r="51" spans="1:11" s="63" customFormat="1" x14ac:dyDescent="0.25">
      <c r="A51" s="42" t="s">
        <v>5078</v>
      </c>
      <c r="B51" s="42" t="s">
        <v>5079</v>
      </c>
      <c r="C51" s="77">
        <v>8612.6999999999989</v>
      </c>
      <c r="D51" s="77">
        <v>1100</v>
      </c>
      <c r="E51" s="77">
        <v>0</v>
      </c>
      <c r="F51" s="77">
        <v>9712.6999999999989</v>
      </c>
      <c r="G51" s="77">
        <v>2870.8999999999996</v>
      </c>
      <c r="H51" s="77">
        <v>1435.4499999999998</v>
      </c>
      <c r="I51" s="77">
        <v>11483.599999999999</v>
      </c>
      <c r="J51" s="77">
        <v>0</v>
      </c>
      <c r="K51" s="77">
        <v>15789.949999999997</v>
      </c>
    </row>
    <row r="52" spans="1:11" s="63" customFormat="1" x14ac:dyDescent="0.25">
      <c r="A52" s="42" t="s">
        <v>5080</v>
      </c>
      <c r="B52" s="42" t="s">
        <v>4377</v>
      </c>
      <c r="C52" s="77">
        <v>9224.7000000000007</v>
      </c>
      <c r="D52" s="77">
        <v>1100</v>
      </c>
      <c r="E52" s="77">
        <v>0</v>
      </c>
      <c r="F52" s="77">
        <v>10324.700000000001</v>
      </c>
      <c r="G52" s="77">
        <v>3074.9</v>
      </c>
      <c r="H52" s="77">
        <v>1537.45</v>
      </c>
      <c r="I52" s="77">
        <v>12299.6</v>
      </c>
      <c r="J52" s="77">
        <v>0</v>
      </c>
      <c r="K52" s="77">
        <v>16911.95</v>
      </c>
    </row>
    <row r="53" spans="1:11" s="63" customFormat="1" x14ac:dyDescent="0.25">
      <c r="A53" s="42" t="s">
        <v>5081</v>
      </c>
      <c r="B53" s="42" t="s">
        <v>4790</v>
      </c>
      <c r="C53" s="77">
        <v>8364</v>
      </c>
      <c r="D53" s="77">
        <v>1100</v>
      </c>
      <c r="E53" s="77">
        <v>944</v>
      </c>
      <c r="F53" s="77">
        <v>10408</v>
      </c>
      <c r="G53" s="77">
        <v>2788</v>
      </c>
      <c r="H53" s="77">
        <v>1394</v>
      </c>
      <c r="I53" s="77">
        <v>11152</v>
      </c>
      <c r="J53" s="77">
        <v>0</v>
      </c>
      <c r="K53" s="77">
        <v>15334</v>
      </c>
    </row>
    <row r="54" spans="1:11" s="63" customFormat="1" x14ac:dyDescent="0.25">
      <c r="A54" s="42" t="s">
        <v>5082</v>
      </c>
      <c r="B54" s="42" t="s">
        <v>4792</v>
      </c>
      <c r="C54" s="77">
        <v>8455.5</v>
      </c>
      <c r="D54" s="77">
        <v>1100</v>
      </c>
      <c r="E54" s="77">
        <v>1116</v>
      </c>
      <c r="F54" s="77">
        <v>10671.5</v>
      </c>
      <c r="G54" s="77">
        <v>2818.5</v>
      </c>
      <c r="H54" s="77">
        <v>1409.25</v>
      </c>
      <c r="I54" s="77">
        <v>11274</v>
      </c>
      <c r="J54" s="77">
        <v>0</v>
      </c>
      <c r="K54" s="77">
        <v>15501.75</v>
      </c>
    </row>
    <row r="55" spans="1:11" s="63" customFormat="1" x14ac:dyDescent="0.25">
      <c r="A55" s="42" t="s">
        <v>5083</v>
      </c>
      <c r="B55" s="42" t="s">
        <v>4794</v>
      </c>
      <c r="C55" s="77">
        <v>9685.5</v>
      </c>
      <c r="D55" s="77">
        <v>1100</v>
      </c>
      <c r="E55" s="77">
        <v>0</v>
      </c>
      <c r="F55" s="77">
        <v>10785.5</v>
      </c>
      <c r="G55" s="77">
        <v>3228.5</v>
      </c>
      <c r="H55" s="77">
        <v>1614.25</v>
      </c>
      <c r="I55" s="77">
        <v>12914</v>
      </c>
      <c r="J55" s="77">
        <v>0</v>
      </c>
      <c r="K55" s="77">
        <v>17756.75</v>
      </c>
    </row>
    <row r="56" spans="1:11" s="63" customFormat="1" x14ac:dyDescent="0.25">
      <c r="A56" s="42" t="s">
        <v>5026</v>
      </c>
      <c r="B56" s="42" t="s">
        <v>4525</v>
      </c>
      <c r="C56" s="77">
        <v>13395</v>
      </c>
      <c r="D56" s="77">
        <v>1100</v>
      </c>
      <c r="E56" s="77">
        <v>0</v>
      </c>
      <c r="F56" s="77">
        <v>14495</v>
      </c>
      <c r="G56" s="77">
        <v>4465</v>
      </c>
      <c r="H56" s="77">
        <v>2232.5</v>
      </c>
      <c r="I56" s="77">
        <v>17860</v>
      </c>
      <c r="J56" s="77">
        <v>0</v>
      </c>
      <c r="K56" s="77">
        <v>24557.5</v>
      </c>
    </row>
    <row r="57" spans="1:11" s="63" customFormat="1" x14ac:dyDescent="0.25">
      <c r="A57" s="42" t="s">
        <v>5027</v>
      </c>
      <c r="B57" s="42" t="s">
        <v>5028</v>
      </c>
      <c r="C57" s="77">
        <v>9828.6</v>
      </c>
      <c r="D57" s="77">
        <v>1100</v>
      </c>
      <c r="E57" s="77">
        <v>600</v>
      </c>
      <c r="F57" s="77">
        <v>11528.6</v>
      </c>
      <c r="G57" s="77">
        <v>3276.2</v>
      </c>
      <c r="H57" s="77">
        <v>1638.1</v>
      </c>
      <c r="I57" s="77">
        <v>13104.8</v>
      </c>
      <c r="J57" s="77">
        <v>0</v>
      </c>
      <c r="K57" s="77">
        <v>18019.099999999999</v>
      </c>
    </row>
    <row r="58" spans="1:11" s="63" customFormat="1" x14ac:dyDescent="0.25">
      <c r="A58" s="42" t="s">
        <v>5029</v>
      </c>
      <c r="B58" s="42" t="s">
        <v>5030</v>
      </c>
      <c r="C58" s="77">
        <v>11117.1</v>
      </c>
      <c r="D58" s="77">
        <v>1100</v>
      </c>
      <c r="E58" s="77">
        <v>0</v>
      </c>
      <c r="F58" s="77">
        <v>12217.1</v>
      </c>
      <c r="G58" s="77">
        <v>3705.7</v>
      </c>
      <c r="H58" s="77">
        <v>1852.85</v>
      </c>
      <c r="I58" s="77">
        <v>14822.8</v>
      </c>
      <c r="J58" s="77">
        <v>0</v>
      </c>
      <c r="K58" s="77">
        <v>20381.349999999999</v>
      </c>
    </row>
    <row r="59" spans="1:11" s="63" customFormat="1" x14ac:dyDescent="0.25">
      <c r="A59" s="42" t="s">
        <v>5031</v>
      </c>
      <c r="B59" s="42" t="s">
        <v>5032</v>
      </c>
      <c r="C59" s="77">
        <v>13894.199999999999</v>
      </c>
      <c r="D59" s="77">
        <v>1100</v>
      </c>
      <c r="E59" s="77">
        <v>0</v>
      </c>
      <c r="F59" s="77">
        <v>14994.199999999999</v>
      </c>
      <c r="G59" s="77">
        <v>4631.3999999999996</v>
      </c>
      <c r="H59" s="77">
        <v>2315.6999999999998</v>
      </c>
      <c r="I59" s="77">
        <v>18525.599999999999</v>
      </c>
      <c r="J59" s="77">
        <v>0</v>
      </c>
      <c r="K59" s="77">
        <v>25472.699999999997</v>
      </c>
    </row>
    <row r="60" spans="1:11" s="63" customFormat="1" x14ac:dyDescent="0.25">
      <c r="A60" s="42" t="s">
        <v>5033</v>
      </c>
      <c r="B60" s="42" t="s">
        <v>5034</v>
      </c>
      <c r="C60" s="77">
        <v>14320.199999999999</v>
      </c>
      <c r="D60" s="77">
        <v>1100</v>
      </c>
      <c r="E60" s="77">
        <v>0</v>
      </c>
      <c r="F60" s="77">
        <v>15420.199999999999</v>
      </c>
      <c r="G60" s="77">
        <v>4773.3999999999996</v>
      </c>
      <c r="H60" s="77">
        <v>2386.6999999999998</v>
      </c>
      <c r="I60" s="77">
        <v>19093.599999999999</v>
      </c>
      <c r="J60" s="77">
        <v>0</v>
      </c>
      <c r="K60" s="77">
        <v>26253.699999999997</v>
      </c>
    </row>
    <row r="61" spans="1:11" s="63" customFormat="1" x14ac:dyDescent="0.25">
      <c r="A61" s="42" t="s">
        <v>5035</v>
      </c>
      <c r="B61" s="42" t="s">
        <v>5036</v>
      </c>
      <c r="C61" s="77">
        <v>14670</v>
      </c>
      <c r="D61" s="77">
        <v>1100</v>
      </c>
      <c r="E61" s="77">
        <v>0</v>
      </c>
      <c r="F61" s="77">
        <v>15770</v>
      </c>
      <c r="G61" s="77">
        <v>4890</v>
      </c>
      <c r="H61" s="77">
        <v>2445</v>
      </c>
      <c r="I61" s="77">
        <v>19560</v>
      </c>
      <c r="J61" s="77">
        <v>0</v>
      </c>
      <c r="K61" s="77">
        <v>26895</v>
      </c>
    </row>
    <row r="62" spans="1:11" s="63" customFormat="1" x14ac:dyDescent="0.25">
      <c r="A62" s="42" t="s">
        <v>5090</v>
      </c>
      <c r="B62" s="42" t="s">
        <v>5085</v>
      </c>
      <c r="C62" s="77">
        <v>10724.400000000001</v>
      </c>
      <c r="D62" s="77">
        <v>1100</v>
      </c>
      <c r="E62" s="77">
        <v>0</v>
      </c>
      <c r="F62" s="77">
        <v>11824.400000000001</v>
      </c>
      <c r="G62" s="77">
        <v>3574.8000000000006</v>
      </c>
      <c r="H62" s="77">
        <v>1787.4000000000003</v>
      </c>
      <c r="I62" s="77">
        <v>14299.200000000003</v>
      </c>
      <c r="J62" s="77">
        <v>0</v>
      </c>
      <c r="K62" s="77">
        <v>19661.400000000001</v>
      </c>
    </row>
    <row r="63" spans="1:11" s="63" customFormat="1" x14ac:dyDescent="0.25">
      <c r="A63" s="42" t="s">
        <v>5086</v>
      </c>
      <c r="B63" s="42" t="s">
        <v>5087</v>
      </c>
      <c r="C63" s="77">
        <v>11117.1</v>
      </c>
      <c r="D63" s="77">
        <v>1100</v>
      </c>
      <c r="E63" s="77">
        <v>0</v>
      </c>
      <c r="F63" s="77">
        <v>12217.1</v>
      </c>
      <c r="G63" s="77">
        <v>3705.7</v>
      </c>
      <c r="H63" s="77">
        <v>1852.85</v>
      </c>
      <c r="I63" s="77">
        <v>14822.8</v>
      </c>
      <c r="J63" s="77">
        <v>0</v>
      </c>
      <c r="K63" s="77">
        <v>20381.349999999999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1EB7-1C21-4B4B-88CC-89919FAB4DCF}">
  <dimension ref="A1:E88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20.6640625" style="34" customWidth="1"/>
    <col min="7" max="7" width="12.44140625" style="34" bestFit="1" customWidth="1"/>
    <col min="8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24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5091</v>
      </c>
      <c r="B12" s="42" t="s">
        <v>4326</v>
      </c>
      <c r="C12" s="43">
        <v>1</v>
      </c>
      <c r="D12" s="78">
        <v>82650</v>
      </c>
      <c r="E12" s="78">
        <v>82650</v>
      </c>
    </row>
    <row r="13" spans="1:5" x14ac:dyDescent="0.25">
      <c r="A13" s="42" t="s">
        <v>4822</v>
      </c>
      <c r="B13" s="42" t="s">
        <v>5092</v>
      </c>
      <c r="C13" s="43">
        <v>3</v>
      </c>
      <c r="D13" s="78">
        <v>53446.799999999996</v>
      </c>
      <c r="E13" s="78">
        <v>53446.799999999996</v>
      </c>
    </row>
    <row r="14" spans="1:5" x14ac:dyDescent="0.25">
      <c r="A14" s="42" t="s">
        <v>4346</v>
      </c>
      <c r="B14" s="42" t="s">
        <v>5093</v>
      </c>
      <c r="C14" s="43">
        <v>5</v>
      </c>
      <c r="D14" s="78">
        <v>42757.8</v>
      </c>
      <c r="E14" s="78">
        <v>42757.8</v>
      </c>
    </row>
    <row r="15" spans="1:5" x14ac:dyDescent="0.25">
      <c r="A15" s="42" t="s">
        <v>5094</v>
      </c>
      <c r="B15" s="42" t="s">
        <v>4352</v>
      </c>
      <c r="C15" s="43">
        <v>1</v>
      </c>
      <c r="D15" s="78">
        <v>39498.6</v>
      </c>
      <c r="E15" s="78">
        <v>39498.6</v>
      </c>
    </row>
    <row r="16" spans="1:5" x14ac:dyDescent="0.25">
      <c r="A16" s="42" t="s">
        <v>4824</v>
      </c>
      <c r="B16" s="42" t="s">
        <v>4575</v>
      </c>
      <c r="C16" s="43">
        <v>21</v>
      </c>
      <c r="D16" s="78">
        <v>35571.300000000003</v>
      </c>
      <c r="E16" s="78">
        <v>35571.300000000003</v>
      </c>
    </row>
    <row r="17" spans="1:5" x14ac:dyDescent="0.25">
      <c r="A17" s="42" t="s">
        <v>4816</v>
      </c>
      <c r="B17" s="42" t="s">
        <v>4573</v>
      </c>
      <c r="C17" s="43">
        <v>1</v>
      </c>
      <c r="D17" s="78">
        <v>26324.7</v>
      </c>
      <c r="E17" s="78">
        <v>26324.7</v>
      </c>
    </row>
    <row r="18" spans="1:5" x14ac:dyDescent="0.25">
      <c r="A18" s="34"/>
      <c r="B18" s="45" t="s">
        <v>4299</v>
      </c>
      <c r="C18" s="57">
        <f>SUM(C12:C17)</f>
        <v>32</v>
      </c>
      <c r="D18" s="47"/>
      <c r="E18" s="47"/>
    </row>
    <row r="19" spans="1:5" x14ac:dyDescent="0.25">
      <c r="A19" s="34"/>
      <c r="B19" s="48"/>
      <c r="C19" s="49"/>
      <c r="D19" s="47"/>
      <c r="E19" s="47"/>
    </row>
    <row r="20" spans="1:5" x14ac:dyDescent="0.25">
      <c r="A20" s="50"/>
      <c r="B20" s="51"/>
      <c r="C20" s="52"/>
      <c r="D20" s="53"/>
      <c r="E20" s="53"/>
    </row>
    <row r="21" spans="1:5" x14ac:dyDescent="0.25">
      <c r="A21" s="705" t="s">
        <v>4233</v>
      </c>
      <c r="B21" s="705" t="s">
        <v>4233</v>
      </c>
      <c r="C21" s="52"/>
      <c r="D21" s="53"/>
      <c r="E21" s="53"/>
    </row>
    <row r="22" spans="1:5" x14ac:dyDescent="0.25">
      <c r="A22" s="170" t="s">
        <v>5095</v>
      </c>
      <c r="B22" s="170" t="s">
        <v>4594</v>
      </c>
      <c r="C22" s="87">
        <v>7</v>
      </c>
      <c r="D22" s="44">
        <v>20710.2</v>
      </c>
      <c r="E22" s="44">
        <v>20710.2</v>
      </c>
    </row>
    <row r="23" spans="1:5" x14ac:dyDescent="0.25">
      <c r="A23" s="170" t="s">
        <v>5096</v>
      </c>
      <c r="B23" s="170" t="s">
        <v>4592</v>
      </c>
      <c r="C23" s="87">
        <v>9</v>
      </c>
      <c r="D23" s="44">
        <v>17601.600000000002</v>
      </c>
      <c r="E23" s="44">
        <v>17601.600000000002</v>
      </c>
    </row>
    <row r="24" spans="1:5" x14ac:dyDescent="0.25">
      <c r="A24" s="170" t="s">
        <v>4349</v>
      </c>
      <c r="B24" s="170" t="s">
        <v>4590</v>
      </c>
      <c r="C24" s="87">
        <v>4</v>
      </c>
      <c r="D24" s="44">
        <v>15463.800000000001</v>
      </c>
      <c r="E24" s="44">
        <v>15463.800000000001</v>
      </c>
    </row>
    <row r="25" spans="1:5" x14ac:dyDescent="0.25">
      <c r="A25" s="170" t="s">
        <v>5097</v>
      </c>
      <c r="B25" s="170" t="s">
        <v>4588</v>
      </c>
      <c r="C25" s="87">
        <v>27</v>
      </c>
      <c r="D25" s="44">
        <v>13832.699999999999</v>
      </c>
      <c r="E25" s="44">
        <v>13832.699999999999</v>
      </c>
    </row>
    <row r="26" spans="1:5" x14ac:dyDescent="0.25">
      <c r="A26" s="170" t="s">
        <v>5098</v>
      </c>
      <c r="B26" s="170" t="s">
        <v>5099</v>
      </c>
      <c r="C26" s="87">
        <v>15</v>
      </c>
      <c r="D26" s="44">
        <v>10969.5</v>
      </c>
      <c r="E26" s="44">
        <v>10969.5</v>
      </c>
    </row>
    <row r="27" spans="1:5" x14ac:dyDescent="0.25">
      <c r="A27" s="170" t="s">
        <v>5100</v>
      </c>
      <c r="B27" s="170" t="s">
        <v>5101</v>
      </c>
      <c r="C27" s="87">
        <v>15</v>
      </c>
      <c r="D27" s="44">
        <v>10599.9</v>
      </c>
      <c r="E27" s="44">
        <v>10599.9</v>
      </c>
    </row>
    <row r="28" spans="1:5" x14ac:dyDescent="0.25">
      <c r="A28" s="170" t="s">
        <v>5102</v>
      </c>
      <c r="B28" s="170" t="s">
        <v>4758</v>
      </c>
      <c r="C28" s="87">
        <v>21</v>
      </c>
      <c r="D28" s="44">
        <v>10000.5</v>
      </c>
      <c r="E28" s="44">
        <v>10000.5</v>
      </c>
    </row>
    <row r="29" spans="1:5" x14ac:dyDescent="0.25">
      <c r="A29" s="170" t="s">
        <v>5103</v>
      </c>
      <c r="B29" s="170" t="s">
        <v>5104</v>
      </c>
      <c r="C29" s="87">
        <v>10</v>
      </c>
      <c r="D29" s="44">
        <v>9615</v>
      </c>
      <c r="E29" s="44">
        <v>9615</v>
      </c>
    </row>
    <row r="30" spans="1:5" x14ac:dyDescent="0.25">
      <c r="A30" s="170" t="s">
        <v>5105</v>
      </c>
      <c r="B30" s="170" t="s">
        <v>5106</v>
      </c>
      <c r="C30" s="87">
        <v>11</v>
      </c>
      <c r="D30" s="44">
        <v>9027.6</v>
      </c>
      <c r="E30" s="44">
        <v>9027.6</v>
      </c>
    </row>
    <row r="31" spans="1:5" x14ac:dyDescent="0.25">
      <c r="A31" s="170" t="s">
        <v>5107</v>
      </c>
      <c r="B31" s="170" t="s">
        <v>5108</v>
      </c>
      <c r="C31" s="87">
        <v>6</v>
      </c>
      <c r="D31" s="44">
        <v>8778</v>
      </c>
      <c r="E31" s="44">
        <v>8778</v>
      </c>
    </row>
    <row r="32" spans="1:5" x14ac:dyDescent="0.25">
      <c r="A32" s="170" t="s">
        <v>5109</v>
      </c>
      <c r="B32" s="170" t="s">
        <v>5110</v>
      </c>
      <c r="C32" s="87">
        <v>4</v>
      </c>
      <c r="D32" s="44">
        <v>8628.3000000000011</v>
      </c>
      <c r="E32" s="44">
        <v>8628.3000000000011</v>
      </c>
    </row>
    <row r="33" spans="1:5" x14ac:dyDescent="0.25">
      <c r="A33" s="170">
        <v>550</v>
      </c>
      <c r="B33" s="170" t="s">
        <v>4333</v>
      </c>
      <c r="C33" s="87">
        <v>7</v>
      </c>
      <c r="D33" s="44">
        <v>8476.7999999999993</v>
      </c>
      <c r="E33" s="44">
        <v>8476.7999999999993</v>
      </c>
    </row>
    <row r="34" spans="1:5" x14ac:dyDescent="0.25">
      <c r="A34" s="170" t="s">
        <v>5111</v>
      </c>
      <c r="B34" s="170" t="s">
        <v>5046</v>
      </c>
      <c r="C34" s="87">
        <v>4</v>
      </c>
      <c r="D34" s="44">
        <v>8473.5</v>
      </c>
      <c r="E34" s="44">
        <v>8473.5</v>
      </c>
    </row>
    <row r="35" spans="1:5" x14ac:dyDescent="0.25">
      <c r="A35" s="170" t="s">
        <v>5112</v>
      </c>
      <c r="B35" s="170" t="s">
        <v>5113</v>
      </c>
      <c r="C35" s="87">
        <v>2</v>
      </c>
      <c r="D35" s="44">
        <v>8473.5</v>
      </c>
      <c r="E35" s="44">
        <v>8473.5</v>
      </c>
    </row>
    <row r="36" spans="1:5" x14ac:dyDescent="0.25">
      <c r="A36" s="170" t="s">
        <v>5114</v>
      </c>
      <c r="B36" s="170" t="s">
        <v>5115</v>
      </c>
      <c r="C36" s="87">
        <v>2</v>
      </c>
      <c r="D36" s="44">
        <v>8473.5</v>
      </c>
      <c r="E36" s="44">
        <v>8473.5</v>
      </c>
    </row>
    <row r="37" spans="1:5" x14ac:dyDescent="0.25">
      <c r="A37" s="170" t="s">
        <v>5116</v>
      </c>
      <c r="B37" s="170" t="s">
        <v>5044</v>
      </c>
      <c r="C37" s="87">
        <v>4</v>
      </c>
      <c r="D37" s="44">
        <v>8364</v>
      </c>
      <c r="E37" s="44">
        <v>8364</v>
      </c>
    </row>
    <row r="38" spans="1:5" x14ac:dyDescent="0.25">
      <c r="A38" s="170" t="s">
        <v>5117</v>
      </c>
      <c r="B38" s="170" t="s">
        <v>4604</v>
      </c>
      <c r="C38" s="87">
        <v>5</v>
      </c>
      <c r="D38" s="44">
        <v>8364</v>
      </c>
      <c r="E38" s="44">
        <v>8364</v>
      </c>
    </row>
    <row r="39" spans="1:5" x14ac:dyDescent="0.25">
      <c r="A39" s="170" t="s">
        <v>5118</v>
      </c>
      <c r="B39" s="170" t="s">
        <v>5042</v>
      </c>
      <c r="C39" s="87">
        <v>1</v>
      </c>
      <c r="D39" s="44">
        <v>8364</v>
      </c>
      <c r="E39" s="44">
        <v>8364</v>
      </c>
    </row>
    <row r="40" spans="1:5" x14ac:dyDescent="0.25">
      <c r="A40" s="170" t="s">
        <v>5119</v>
      </c>
      <c r="B40" s="170" t="s">
        <v>5120</v>
      </c>
      <c r="C40" s="87">
        <v>12</v>
      </c>
      <c r="D40" s="44">
        <v>8364</v>
      </c>
      <c r="E40" s="44">
        <v>8364</v>
      </c>
    </row>
    <row r="41" spans="1:5" x14ac:dyDescent="0.25">
      <c r="A41" s="170" t="s">
        <v>5121</v>
      </c>
      <c r="B41" s="170" t="s">
        <v>4602</v>
      </c>
      <c r="C41" s="87">
        <v>1</v>
      </c>
      <c r="D41" s="44">
        <v>8364</v>
      </c>
      <c r="E41" s="44">
        <v>8364</v>
      </c>
    </row>
    <row r="42" spans="1:5" x14ac:dyDescent="0.25">
      <c r="A42" s="170" t="s">
        <v>5122</v>
      </c>
      <c r="B42" s="170" t="s">
        <v>4647</v>
      </c>
      <c r="C42" s="87">
        <v>6</v>
      </c>
      <c r="D42" s="44">
        <v>8364</v>
      </c>
      <c r="E42" s="44">
        <v>8364</v>
      </c>
    </row>
    <row r="43" spans="1:5" x14ac:dyDescent="0.25">
      <c r="A43" s="170" t="s">
        <v>5123</v>
      </c>
      <c r="B43" s="170" t="s">
        <v>5124</v>
      </c>
      <c r="C43" s="87">
        <v>1</v>
      </c>
      <c r="D43" s="44">
        <v>8364</v>
      </c>
      <c r="E43" s="44">
        <v>8364</v>
      </c>
    </row>
    <row r="44" spans="1:5" x14ac:dyDescent="0.25">
      <c r="A44" s="170" t="s">
        <v>5125</v>
      </c>
      <c r="B44" s="170" t="s">
        <v>5126</v>
      </c>
      <c r="C44" s="87">
        <v>2</v>
      </c>
      <c r="D44" s="44">
        <v>8364</v>
      </c>
      <c r="E44" s="44">
        <v>8364</v>
      </c>
    </row>
    <row r="45" spans="1:5" x14ac:dyDescent="0.25">
      <c r="A45" s="170" t="s">
        <v>5127</v>
      </c>
      <c r="B45" s="170" t="s">
        <v>4645</v>
      </c>
      <c r="C45" s="87">
        <v>9</v>
      </c>
      <c r="D45" s="44">
        <v>8364</v>
      </c>
      <c r="E45" s="44">
        <v>8364</v>
      </c>
    </row>
    <row r="46" spans="1:5" x14ac:dyDescent="0.25">
      <c r="A46" s="170" t="s">
        <v>5128</v>
      </c>
      <c r="B46" s="170" t="s">
        <v>5129</v>
      </c>
      <c r="C46" s="87">
        <v>13</v>
      </c>
      <c r="D46" s="44">
        <v>8364</v>
      </c>
      <c r="E46" s="44">
        <v>8364</v>
      </c>
    </row>
    <row r="47" spans="1:5" x14ac:dyDescent="0.25">
      <c r="A47" s="170" t="s">
        <v>5130</v>
      </c>
      <c r="B47" s="170" t="s">
        <v>5131</v>
      </c>
      <c r="C47" s="87">
        <v>1</v>
      </c>
      <c r="D47" s="44">
        <v>8364</v>
      </c>
      <c r="E47" s="44">
        <v>8364</v>
      </c>
    </row>
    <row r="48" spans="1:5" x14ac:dyDescent="0.25">
      <c r="A48" s="170" t="s">
        <v>5132</v>
      </c>
      <c r="B48" s="170" t="s">
        <v>4697</v>
      </c>
      <c r="C48" s="87">
        <v>4</v>
      </c>
      <c r="D48" s="44">
        <v>8364</v>
      </c>
      <c r="E48" s="44">
        <v>8364</v>
      </c>
    </row>
    <row r="49" spans="1:5" x14ac:dyDescent="0.25">
      <c r="A49" s="170" t="s">
        <v>5133</v>
      </c>
      <c r="B49" s="170" t="s">
        <v>5134</v>
      </c>
      <c r="C49" s="87">
        <v>1</v>
      </c>
      <c r="D49" s="44">
        <v>8364</v>
      </c>
      <c r="E49" s="44">
        <v>8364</v>
      </c>
    </row>
    <row r="50" spans="1:5" x14ac:dyDescent="0.25">
      <c r="A50" s="170" t="s">
        <v>5135</v>
      </c>
      <c r="B50" s="170" t="s">
        <v>4641</v>
      </c>
      <c r="C50" s="87">
        <v>2</v>
      </c>
      <c r="D50" s="44">
        <v>8364</v>
      </c>
      <c r="E50" s="44">
        <v>8364</v>
      </c>
    </row>
    <row r="51" spans="1:5" x14ac:dyDescent="0.25">
      <c r="A51" s="170" t="s">
        <v>5136</v>
      </c>
      <c r="B51" s="170" t="s">
        <v>4695</v>
      </c>
      <c r="C51" s="87">
        <v>1</v>
      </c>
      <c r="D51" s="44">
        <v>8364</v>
      </c>
      <c r="E51" s="44">
        <v>8364</v>
      </c>
    </row>
    <row r="52" spans="1:5" x14ac:dyDescent="0.25">
      <c r="A52" s="170" t="s">
        <v>5137</v>
      </c>
      <c r="B52" s="170" t="s">
        <v>5138</v>
      </c>
      <c r="C52" s="87">
        <v>2</v>
      </c>
      <c r="D52" s="44">
        <v>8364</v>
      </c>
      <c r="E52" s="44">
        <v>8364</v>
      </c>
    </row>
    <row r="53" spans="1:5" x14ac:dyDescent="0.25">
      <c r="A53" s="170" t="s">
        <v>5139</v>
      </c>
      <c r="B53" s="170" t="s">
        <v>4796</v>
      </c>
      <c r="C53" s="87">
        <v>3</v>
      </c>
      <c r="D53" s="44">
        <v>8364</v>
      </c>
      <c r="E53" s="44">
        <v>8364</v>
      </c>
    </row>
    <row r="54" spans="1:5" x14ac:dyDescent="0.25">
      <c r="A54" s="170" t="s">
        <v>5140</v>
      </c>
      <c r="B54" s="170" t="s">
        <v>4525</v>
      </c>
      <c r="C54" s="87">
        <v>1</v>
      </c>
      <c r="D54" s="44">
        <v>8364</v>
      </c>
      <c r="E54" s="44">
        <v>8364</v>
      </c>
    </row>
    <row r="55" spans="1:5" x14ac:dyDescent="0.25">
      <c r="A55" s="170" t="s">
        <v>5141</v>
      </c>
      <c r="B55" s="170" t="s">
        <v>5142</v>
      </c>
      <c r="C55" s="87">
        <v>1</v>
      </c>
      <c r="D55" s="44">
        <v>8364</v>
      </c>
      <c r="E55" s="44">
        <v>8364</v>
      </c>
    </row>
    <row r="56" spans="1:5" x14ac:dyDescent="0.25">
      <c r="A56" s="170" t="s">
        <v>5143</v>
      </c>
      <c r="B56" s="170" t="s">
        <v>5144</v>
      </c>
      <c r="C56" s="87">
        <v>3</v>
      </c>
      <c r="D56" s="44">
        <v>8364</v>
      </c>
      <c r="E56" s="44">
        <v>8364</v>
      </c>
    </row>
    <row r="57" spans="1:5" x14ac:dyDescent="0.25">
      <c r="A57" s="170" t="s">
        <v>5145</v>
      </c>
      <c r="B57" s="170" t="s">
        <v>4794</v>
      </c>
      <c r="C57" s="87">
        <v>4</v>
      </c>
      <c r="D57" s="44">
        <v>8364</v>
      </c>
      <c r="E57" s="44">
        <v>8364</v>
      </c>
    </row>
    <row r="58" spans="1:5" x14ac:dyDescent="0.25">
      <c r="A58" s="170" t="s">
        <v>5146</v>
      </c>
      <c r="B58" s="170" t="s">
        <v>5147</v>
      </c>
      <c r="C58" s="87">
        <v>8</v>
      </c>
      <c r="D58" s="44">
        <v>8364</v>
      </c>
      <c r="E58" s="44">
        <v>8364</v>
      </c>
    </row>
    <row r="59" spans="1:5" x14ac:dyDescent="0.25">
      <c r="A59" s="170" t="s">
        <v>5148</v>
      </c>
      <c r="B59" s="170" t="s">
        <v>4635</v>
      </c>
      <c r="C59" s="87">
        <v>1</v>
      </c>
      <c r="D59" s="44">
        <v>8364</v>
      </c>
      <c r="E59" s="44">
        <v>8364</v>
      </c>
    </row>
    <row r="60" spans="1:5" x14ac:dyDescent="0.25">
      <c r="A60" s="170" t="s">
        <v>5149</v>
      </c>
      <c r="B60" s="170" t="s">
        <v>5150</v>
      </c>
      <c r="C60" s="87">
        <v>2</v>
      </c>
      <c r="D60" s="44">
        <v>8364</v>
      </c>
      <c r="E60" s="44">
        <v>8364</v>
      </c>
    </row>
    <row r="61" spans="1:5" x14ac:dyDescent="0.25">
      <c r="A61" s="170" t="s">
        <v>5151</v>
      </c>
      <c r="B61" s="170" t="s">
        <v>4633</v>
      </c>
      <c r="C61" s="87">
        <v>1</v>
      </c>
      <c r="D61" s="44">
        <v>8364</v>
      </c>
      <c r="E61" s="44">
        <v>8364</v>
      </c>
    </row>
    <row r="62" spans="1:5" x14ac:dyDescent="0.25">
      <c r="A62" s="170" t="s">
        <v>5152</v>
      </c>
      <c r="B62" s="170" t="s">
        <v>4790</v>
      </c>
      <c r="C62" s="87">
        <v>3</v>
      </c>
      <c r="D62" s="44">
        <v>8364</v>
      </c>
      <c r="E62" s="44">
        <v>8364</v>
      </c>
    </row>
    <row r="63" spans="1:5" x14ac:dyDescent="0.25">
      <c r="A63" s="170" t="s">
        <v>5153</v>
      </c>
      <c r="B63" s="170" t="s">
        <v>4631</v>
      </c>
      <c r="C63" s="87">
        <v>2</v>
      </c>
      <c r="D63" s="44">
        <v>8364</v>
      </c>
      <c r="E63" s="44">
        <v>8364</v>
      </c>
    </row>
    <row r="64" spans="1:5" x14ac:dyDescent="0.25">
      <c r="A64" s="170" t="s">
        <v>5154</v>
      </c>
      <c r="B64" s="170" t="s">
        <v>5155</v>
      </c>
      <c r="C64" s="87">
        <v>38</v>
      </c>
      <c r="D64" s="44">
        <v>8364</v>
      </c>
      <c r="E64" s="44">
        <v>8364</v>
      </c>
    </row>
    <row r="65" spans="1:5" x14ac:dyDescent="0.25">
      <c r="A65" s="170" t="s">
        <v>5156</v>
      </c>
      <c r="B65" s="170" t="s">
        <v>5157</v>
      </c>
      <c r="C65" s="87">
        <v>5</v>
      </c>
      <c r="D65" s="44">
        <v>8364</v>
      </c>
      <c r="E65" s="44">
        <v>8364</v>
      </c>
    </row>
    <row r="66" spans="1:5" x14ac:dyDescent="0.25">
      <c r="A66" s="170" t="s">
        <v>5158</v>
      </c>
      <c r="B66" s="170" t="s">
        <v>4629</v>
      </c>
      <c r="C66" s="87">
        <v>20</v>
      </c>
      <c r="D66" s="44">
        <v>8364</v>
      </c>
      <c r="E66" s="44">
        <v>8364</v>
      </c>
    </row>
    <row r="67" spans="1:5" x14ac:dyDescent="0.25">
      <c r="A67" s="170" t="s">
        <v>5159</v>
      </c>
      <c r="B67" s="170" t="s">
        <v>5160</v>
      </c>
      <c r="C67" s="87">
        <v>41</v>
      </c>
      <c r="D67" s="44">
        <v>8364</v>
      </c>
      <c r="E67" s="44">
        <v>8364</v>
      </c>
    </row>
    <row r="68" spans="1:5" x14ac:dyDescent="0.25">
      <c r="A68" s="170" t="s">
        <v>5161</v>
      </c>
      <c r="B68" s="170" t="s">
        <v>4812</v>
      </c>
      <c r="C68" s="87">
        <v>1</v>
      </c>
      <c r="D68" s="44">
        <v>8364</v>
      </c>
      <c r="E68" s="44">
        <v>8364</v>
      </c>
    </row>
    <row r="69" spans="1:5" x14ac:dyDescent="0.25">
      <c r="A69" s="170" t="s">
        <v>5162</v>
      </c>
      <c r="B69" s="170" t="s">
        <v>4810</v>
      </c>
      <c r="C69" s="87">
        <v>7</v>
      </c>
      <c r="D69" s="44">
        <v>8364</v>
      </c>
      <c r="E69" s="44">
        <v>8364</v>
      </c>
    </row>
    <row r="70" spans="1:5" x14ac:dyDescent="0.25">
      <c r="A70" s="170" t="s">
        <v>5163</v>
      </c>
      <c r="B70" s="170" t="s">
        <v>5164</v>
      </c>
      <c r="C70" s="87">
        <v>2</v>
      </c>
      <c r="D70" s="44">
        <v>8364</v>
      </c>
      <c r="E70" s="44">
        <v>8364</v>
      </c>
    </row>
    <row r="71" spans="1:5" x14ac:dyDescent="0.25">
      <c r="A71" s="34"/>
      <c r="B71" s="171" t="s">
        <v>4302</v>
      </c>
      <c r="C71" s="172">
        <f>SUM(C22:C70)</f>
        <v>352</v>
      </c>
      <c r="D71" s="47"/>
      <c r="E71" s="47"/>
    </row>
    <row r="72" spans="1:5" x14ac:dyDescent="0.25">
      <c r="A72" s="34"/>
      <c r="B72" s="48"/>
      <c r="C72" s="49"/>
      <c r="D72" s="47"/>
      <c r="E72" s="47"/>
    </row>
    <row r="73" spans="1:5" x14ac:dyDescent="0.25">
      <c r="A73" s="54"/>
      <c r="B73" s="34"/>
      <c r="C73" s="34"/>
      <c r="D73" s="47"/>
      <c r="E73" s="47"/>
    </row>
    <row r="74" spans="1:5" x14ac:dyDescent="0.25">
      <c r="A74" s="661" t="s">
        <v>4234</v>
      </c>
      <c r="B74" s="661" t="s">
        <v>4233</v>
      </c>
      <c r="C74" s="34"/>
      <c r="D74" s="53"/>
      <c r="E74" s="53"/>
    </row>
    <row r="75" spans="1:5" x14ac:dyDescent="0.25">
      <c r="A75" s="55" t="s">
        <v>4303</v>
      </c>
      <c r="B75" s="55" t="s">
        <v>4303</v>
      </c>
      <c r="C75" s="56">
        <v>0</v>
      </c>
      <c r="D75" s="44">
        <v>0</v>
      </c>
      <c r="E75" s="44">
        <v>0</v>
      </c>
    </row>
    <row r="76" spans="1:5" x14ac:dyDescent="0.25">
      <c r="A76" s="34"/>
      <c r="B76" s="45" t="s">
        <v>4304</v>
      </c>
      <c r="C76" s="57">
        <f>SUM(C75)</f>
        <v>0</v>
      </c>
      <c r="D76" s="47"/>
      <c r="E76" s="47"/>
    </row>
    <row r="77" spans="1:5" x14ac:dyDescent="0.25">
      <c r="A77" s="34"/>
      <c r="B77" s="48"/>
      <c r="C77" s="49"/>
      <c r="D77" s="47"/>
      <c r="E77" s="47"/>
    </row>
    <row r="78" spans="1:5" x14ac:dyDescent="0.25">
      <c r="A78" s="34"/>
      <c r="B78" s="58" t="s">
        <v>4235</v>
      </c>
      <c r="C78" s="59">
        <f>SUM(C71,C18,C76)</f>
        <v>384</v>
      </c>
      <c r="D78" s="47"/>
      <c r="E78" s="47"/>
    </row>
    <row r="79" spans="1:5" x14ac:dyDescent="0.25">
      <c r="A79" s="34"/>
      <c r="B79" s="48"/>
      <c r="C79" s="49"/>
      <c r="D79" s="47"/>
      <c r="E79" s="47"/>
    </row>
    <row r="80" spans="1:5" x14ac:dyDescent="0.25">
      <c r="A80" s="50"/>
      <c r="B80" s="51"/>
      <c r="C80" s="52"/>
      <c r="D80" s="53"/>
      <c r="E80" s="53"/>
    </row>
    <row r="81" spans="1:5" x14ac:dyDescent="0.25">
      <c r="A81" s="662" t="s">
        <v>4231</v>
      </c>
      <c r="B81" s="662"/>
      <c r="C81" s="52"/>
      <c r="D81" s="53"/>
      <c r="E81" s="53"/>
    </row>
    <row r="82" spans="1:5" x14ac:dyDescent="0.25">
      <c r="A82" s="661" t="s">
        <v>4305</v>
      </c>
      <c r="B82" s="661"/>
      <c r="C82" s="52"/>
      <c r="D82" s="53"/>
      <c r="E82" s="53"/>
    </row>
    <row r="83" spans="1:5" x14ac:dyDescent="0.25">
      <c r="A83" s="55" t="s">
        <v>4303</v>
      </c>
      <c r="B83" s="60" t="s">
        <v>5008</v>
      </c>
      <c r="C83" s="56">
        <v>129</v>
      </c>
      <c r="D83" s="44">
        <v>3423</v>
      </c>
      <c r="E83" s="44">
        <v>32816.480000000003</v>
      </c>
    </row>
    <row r="84" spans="1:5" x14ac:dyDescent="0.25">
      <c r="A84" s="34"/>
      <c r="B84" s="45" t="s">
        <v>4306</v>
      </c>
      <c r="C84" s="57">
        <f>SUM(C83)</f>
        <v>129</v>
      </c>
      <c r="D84" s="47"/>
      <c r="E84" s="47"/>
    </row>
    <row r="85" spans="1:5" x14ac:dyDescent="0.25">
      <c r="A85" s="50"/>
      <c r="B85" s="51"/>
      <c r="C85" s="52"/>
      <c r="D85" s="53"/>
      <c r="E85" s="53"/>
    </row>
    <row r="86" spans="1:5" ht="12.75" customHeight="1" x14ac:dyDescent="0.25">
      <c r="A86" s="652" t="s">
        <v>4237</v>
      </c>
      <c r="B86" s="653"/>
      <c r="C86" s="52"/>
      <c r="D86" s="53"/>
      <c r="E86" s="53"/>
    </row>
    <row r="87" spans="1:5" x14ac:dyDescent="0.25">
      <c r="A87" s="55" t="s">
        <v>4303</v>
      </c>
      <c r="B87" s="55" t="s">
        <v>4303</v>
      </c>
      <c r="C87" s="56">
        <v>0</v>
      </c>
      <c r="D87" s="44">
        <v>0</v>
      </c>
      <c r="E87" s="44">
        <v>0</v>
      </c>
    </row>
    <row r="88" spans="1:5" ht="12" customHeight="1" x14ac:dyDescent="0.25">
      <c r="A88" s="34"/>
      <c r="B88" s="45" t="s">
        <v>4307</v>
      </c>
      <c r="C88" s="46">
        <f>SUM(C87)</f>
        <v>0</v>
      </c>
      <c r="D88" s="47"/>
      <c r="E88" s="47"/>
    </row>
  </sheetData>
  <mergeCells count="15">
    <mergeCell ref="A86:B8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1:B21"/>
    <mergeCell ref="A74:B74"/>
    <mergeCell ref="A81:B81"/>
    <mergeCell ref="A82:B8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DB8B4-C0C5-4E39-86B6-9F524D996925}">
  <dimension ref="A2:L70"/>
  <sheetViews>
    <sheetView showGridLines="0" topLeftCell="A2" workbookViewId="0">
      <selection activeCell="I47" sqref="I47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1.44140625" style="63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24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5091</v>
      </c>
      <c r="B11" s="42" t="s">
        <v>4326</v>
      </c>
      <c r="C11" s="78">
        <v>82650</v>
      </c>
      <c r="D11" s="72">
        <v>0</v>
      </c>
      <c r="E11" s="72">
        <v>0</v>
      </c>
      <c r="F11" s="77">
        <v>82650</v>
      </c>
      <c r="G11" s="77">
        <v>27550</v>
      </c>
      <c r="H11" s="77">
        <v>13775</v>
      </c>
      <c r="I11" s="77">
        <v>110200</v>
      </c>
      <c r="J11" s="77">
        <v>0</v>
      </c>
      <c r="K11" s="77">
        <v>151525</v>
      </c>
    </row>
    <row r="12" spans="1:11" s="63" customFormat="1" x14ac:dyDescent="0.25">
      <c r="A12" s="42" t="s">
        <v>4822</v>
      </c>
      <c r="B12" s="42" t="s">
        <v>5092</v>
      </c>
      <c r="C12" s="78">
        <v>53446.799999999996</v>
      </c>
      <c r="D12" s="72">
        <v>0</v>
      </c>
      <c r="E12" s="72">
        <v>0</v>
      </c>
      <c r="F12" s="77">
        <v>53446.799999999996</v>
      </c>
      <c r="G12" s="77">
        <v>17815.599999999999</v>
      </c>
      <c r="H12" s="77">
        <v>8907.7999999999993</v>
      </c>
      <c r="I12" s="77">
        <v>71262.399999999994</v>
      </c>
      <c r="J12" s="77">
        <v>0</v>
      </c>
      <c r="K12" s="77">
        <v>97985.799999999988</v>
      </c>
    </row>
    <row r="13" spans="1:11" s="63" customFormat="1" x14ac:dyDescent="0.25">
      <c r="A13" s="42" t="s">
        <v>4346</v>
      </c>
      <c r="B13" s="42" t="s">
        <v>5093</v>
      </c>
      <c r="C13" s="78">
        <v>42757.8</v>
      </c>
      <c r="D13" s="72">
        <v>0</v>
      </c>
      <c r="E13" s="72">
        <v>0</v>
      </c>
      <c r="F13" s="77">
        <v>42757.8</v>
      </c>
      <c r="G13" s="77">
        <v>14252.6</v>
      </c>
      <c r="H13" s="77">
        <v>7126.3</v>
      </c>
      <c r="I13" s="77">
        <v>57010.400000000001</v>
      </c>
      <c r="J13" s="77">
        <v>0</v>
      </c>
      <c r="K13" s="77">
        <v>78389.3</v>
      </c>
    </row>
    <row r="14" spans="1:11" s="63" customFormat="1" x14ac:dyDescent="0.25">
      <c r="A14" s="42" t="s">
        <v>5094</v>
      </c>
      <c r="B14" s="42" t="s">
        <v>4352</v>
      </c>
      <c r="C14" s="78">
        <v>39498.6</v>
      </c>
      <c r="D14" s="72">
        <v>0</v>
      </c>
      <c r="E14" s="72">
        <v>0</v>
      </c>
      <c r="F14" s="77">
        <v>39498.6</v>
      </c>
      <c r="G14" s="77">
        <v>13166.199999999999</v>
      </c>
      <c r="H14" s="77">
        <v>6583.0999999999995</v>
      </c>
      <c r="I14" s="77">
        <v>52664.799999999996</v>
      </c>
      <c r="J14" s="77">
        <v>0</v>
      </c>
      <c r="K14" s="77">
        <v>72414.099999999991</v>
      </c>
    </row>
    <row r="15" spans="1:11" s="63" customFormat="1" x14ac:dyDescent="0.25">
      <c r="A15" s="42" t="s">
        <v>4824</v>
      </c>
      <c r="B15" s="42" t="s">
        <v>4575</v>
      </c>
      <c r="C15" s="78">
        <v>35571.300000000003</v>
      </c>
      <c r="D15" s="72">
        <v>0</v>
      </c>
      <c r="E15" s="72">
        <v>0</v>
      </c>
      <c r="F15" s="77">
        <v>35571.300000000003</v>
      </c>
      <c r="G15" s="77">
        <v>11857.1</v>
      </c>
      <c r="H15" s="77">
        <v>5928.55</v>
      </c>
      <c r="I15" s="77">
        <v>47428.4</v>
      </c>
      <c r="J15" s="77">
        <v>0</v>
      </c>
      <c r="K15" s="77">
        <v>65214.05</v>
      </c>
    </row>
    <row r="16" spans="1:11" s="63" customFormat="1" x14ac:dyDescent="0.25">
      <c r="A16" s="42" t="s">
        <v>4816</v>
      </c>
      <c r="B16" s="42" t="s">
        <v>4573</v>
      </c>
      <c r="C16" s="78">
        <v>26324.7</v>
      </c>
      <c r="D16" s="72">
        <v>0</v>
      </c>
      <c r="E16" s="72">
        <v>0</v>
      </c>
      <c r="F16" s="77">
        <v>26324.7</v>
      </c>
      <c r="G16" s="77">
        <v>8774.9</v>
      </c>
      <c r="H16" s="77">
        <v>4387.45</v>
      </c>
      <c r="I16" s="77">
        <v>35099.599999999999</v>
      </c>
      <c r="J16" s="77">
        <v>0</v>
      </c>
      <c r="K16" s="77">
        <v>48261.95</v>
      </c>
    </row>
    <row r="17" spans="1:11" s="63" customFormat="1" x14ac:dyDescent="0.25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5"/>
    </row>
    <row r="18" spans="1:11" s="63" customFormat="1" x14ac:dyDescent="0.25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5"/>
    </row>
    <row r="19" spans="1:11" s="63" customFormat="1" x14ac:dyDescent="0.25">
      <c r="A19" s="671" t="s">
        <v>4324</v>
      </c>
      <c r="B19" s="671"/>
      <c r="C19" s="671"/>
      <c r="D19" s="76" t="s">
        <v>517</v>
      </c>
      <c r="E19" s="76" t="s">
        <v>517</v>
      </c>
      <c r="F19" s="76" t="s">
        <v>517</v>
      </c>
      <c r="G19" s="76" t="s">
        <v>517</v>
      </c>
      <c r="H19" s="76" t="s">
        <v>517</v>
      </c>
      <c r="I19" s="76" t="s">
        <v>517</v>
      </c>
      <c r="J19" s="76" t="s">
        <v>517</v>
      </c>
      <c r="K19" s="76" t="s">
        <v>517</v>
      </c>
    </row>
    <row r="20" spans="1:11" s="63" customFormat="1" ht="12.75" customHeight="1" x14ac:dyDescent="0.25">
      <c r="A20" s="663" t="s">
        <v>4311</v>
      </c>
      <c r="B20" s="665" t="s">
        <v>4292</v>
      </c>
      <c r="C20" s="666" t="s">
        <v>4312</v>
      </c>
      <c r="D20" s="666" t="s">
        <v>4312</v>
      </c>
      <c r="E20" s="666" t="s">
        <v>4312</v>
      </c>
      <c r="F20" s="666" t="s">
        <v>4312</v>
      </c>
      <c r="G20" s="666" t="s">
        <v>4313</v>
      </c>
      <c r="H20" s="666" t="s">
        <v>4313</v>
      </c>
      <c r="I20" s="666" t="s">
        <v>4313</v>
      </c>
      <c r="J20" s="666" t="s">
        <v>4313</v>
      </c>
      <c r="K20" s="667" t="s">
        <v>4313</v>
      </c>
    </row>
    <row r="21" spans="1:11" s="63" customFormat="1" ht="26.4" x14ac:dyDescent="0.25">
      <c r="A21" s="664" t="s">
        <v>4311</v>
      </c>
      <c r="B21" s="666" t="s">
        <v>4314</v>
      </c>
      <c r="C21" s="70" t="s">
        <v>4315</v>
      </c>
      <c r="D21" s="70" t="s">
        <v>4316</v>
      </c>
      <c r="E21" s="70" t="s">
        <v>4317</v>
      </c>
      <c r="F21" s="70" t="s">
        <v>4318</v>
      </c>
      <c r="G21" s="35" t="s">
        <v>4319</v>
      </c>
      <c r="H21" s="35" t="s">
        <v>4320</v>
      </c>
      <c r="I21" s="70" t="s">
        <v>4321</v>
      </c>
      <c r="J21" s="70" t="s">
        <v>4322</v>
      </c>
      <c r="K21" s="71" t="s">
        <v>4318</v>
      </c>
    </row>
    <row r="22" spans="1:11" s="63" customFormat="1" x14ac:dyDescent="0.25">
      <c r="A22" s="170" t="s">
        <v>5095</v>
      </c>
      <c r="B22" s="170" t="s">
        <v>4594</v>
      </c>
      <c r="C22" s="44">
        <v>20710.2</v>
      </c>
      <c r="D22" s="72">
        <v>1100</v>
      </c>
      <c r="E22" s="72">
        <v>0</v>
      </c>
      <c r="F22" s="77">
        <v>21810.2</v>
      </c>
      <c r="G22" s="77">
        <v>6903.4000000000005</v>
      </c>
      <c r="H22" s="77">
        <v>3451.7000000000003</v>
      </c>
      <c r="I22" s="77">
        <v>27613.600000000002</v>
      </c>
      <c r="J22" s="77">
        <v>0</v>
      </c>
      <c r="K22" s="77">
        <v>37968.700000000004</v>
      </c>
    </row>
    <row r="23" spans="1:11" s="63" customFormat="1" x14ac:dyDescent="0.25">
      <c r="A23" s="170" t="s">
        <v>5096</v>
      </c>
      <c r="B23" s="170" t="s">
        <v>4592</v>
      </c>
      <c r="C23" s="44">
        <v>17601.600000000002</v>
      </c>
      <c r="D23" s="72">
        <v>1100</v>
      </c>
      <c r="E23" s="72">
        <v>0</v>
      </c>
      <c r="F23" s="77">
        <v>18701.600000000002</v>
      </c>
      <c r="G23" s="77">
        <v>5867.2000000000007</v>
      </c>
      <c r="H23" s="77">
        <v>2933.6000000000004</v>
      </c>
      <c r="I23" s="77">
        <v>23468.800000000003</v>
      </c>
      <c r="J23" s="77">
        <v>0</v>
      </c>
      <c r="K23" s="77">
        <v>32269.600000000006</v>
      </c>
    </row>
    <row r="24" spans="1:11" s="63" customFormat="1" x14ac:dyDescent="0.25">
      <c r="A24" s="170" t="s">
        <v>4349</v>
      </c>
      <c r="B24" s="170" t="s">
        <v>4590</v>
      </c>
      <c r="C24" s="44">
        <v>15463.800000000001</v>
      </c>
      <c r="D24" s="72">
        <v>1100</v>
      </c>
      <c r="E24" s="72">
        <v>0</v>
      </c>
      <c r="F24" s="77">
        <v>16563.800000000003</v>
      </c>
      <c r="G24" s="77">
        <v>5154.6000000000004</v>
      </c>
      <c r="H24" s="77">
        <v>2577.3000000000002</v>
      </c>
      <c r="I24" s="77">
        <v>20618.400000000001</v>
      </c>
      <c r="J24" s="77">
        <v>0</v>
      </c>
      <c r="K24" s="77">
        <v>28350.300000000003</v>
      </c>
    </row>
    <row r="25" spans="1:11" s="63" customFormat="1" x14ac:dyDescent="0.25">
      <c r="A25" s="170" t="s">
        <v>5097</v>
      </c>
      <c r="B25" s="170" t="s">
        <v>4588</v>
      </c>
      <c r="C25" s="44">
        <v>13832.699999999999</v>
      </c>
      <c r="D25" s="72">
        <v>1100</v>
      </c>
      <c r="E25" s="72">
        <v>0</v>
      </c>
      <c r="F25" s="77">
        <v>14932.699999999999</v>
      </c>
      <c r="G25" s="77">
        <v>4610.8999999999996</v>
      </c>
      <c r="H25" s="77">
        <v>2305.4499999999998</v>
      </c>
      <c r="I25" s="77">
        <v>18443.599999999999</v>
      </c>
      <c r="J25" s="77">
        <v>0</v>
      </c>
      <c r="K25" s="77">
        <v>25359.949999999997</v>
      </c>
    </row>
    <row r="26" spans="1:11" s="63" customFormat="1" x14ac:dyDescent="0.25">
      <c r="A26" s="170" t="s">
        <v>5098</v>
      </c>
      <c r="B26" s="170" t="s">
        <v>5099</v>
      </c>
      <c r="C26" s="44">
        <v>10969.5</v>
      </c>
      <c r="D26" s="72">
        <v>1100</v>
      </c>
      <c r="E26" s="72">
        <v>0</v>
      </c>
      <c r="F26" s="77">
        <v>12069.5</v>
      </c>
      <c r="G26" s="77">
        <v>3656.5</v>
      </c>
      <c r="H26" s="77">
        <v>1828.25</v>
      </c>
      <c r="I26" s="77">
        <v>14626</v>
      </c>
      <c r="J26" s="77">
        <v>0</v>
      </c>
      <c r="K26" s="77">
        <v>20110.75</v>
      </c>
    </row>
    <row r="27" spans="1:11" s="63" customFormat="1" x14ac:dyDescent="0.25">
      <c r="A27" s="170" t="s">
        <v>5100</v>
      </c>
      <c r="B27" s="170" t="s">
        <v>5101</v>
      </c>
      <c r="C27" s="44">
        <v>10599.9</v>
      </c>
      <c r="D27" s="72">
        <v>1100</v>
      </c>
      <c r="E27" s="72">
        <v>0</v>
      </c>
      <c r="F27" s="77">
        <v>11699.9</v>
      </c>
      <c r="G27" s="77">
        <v>3533.2999999999997</v>
      </c>
      <c r="H27" s="77">
        <v>1766.6499999999999</v>
      </c>
      <c r="I27" s="77">
        <v>14133.199999999999</v>
      </c>
      <c r="J27" s="77">
        <v>0</v>
      </c>
      <c r="K27" s="77">
        <v>19433.149999999998</v>
      </c>
    </row>
    <row r="28" spans="1:11" s="63" customFormat="1" x14ac:dyDescent="0.25">
      <c r="A28" s="170" t="s">
        <v>5102</v>
      </c>
      <c r="B28" s="170" t="s">
        <v>4758</v>
      </c>
      <c r="C28" s="44">
        <v>10000.5</v>
      </c>
      <c r="D28" s="72">
        <v>1100</v>
      </c>
      <c r="E28" s="72">
        <v>0</v>
      </c>
      <c r="F28" s="77">
        <v>11100.5</v>
      </c>
      <c r="G28" s="77">
        <v>3333.5</v>
      </c>
      <c r="H28" s="77">
        <v>1666.75</v>
      </c>
      <c r="I28" s="77">
        <v>13334</v>
      </c>
      <c r="J28" s="77">
        <v>0</v>
      </c>
      <c r="K28" s="77">
        <v>18334.25</v>
      </c>
    </row>
    <row r="29" spans="1:11" s="63" customFormat="1" x14ac:dyDescent="0.25">
      <c r="A29" s="170" t="s">
        <v>5103</v>
      </c>
      <c r="B29" s="170" t="s">
        <v>5104</v>
      </c>
      <c r="C29" s="44">
        <v>9615</v>
      </c>
      <c r="D29" s="72">
        <v>1100</v>
      </c>
      <c r="E29" s="72">
        <v>0</v>
      </c>
      <c r="F29" s="77">
        <v>10715</v>
      </c>
      <c r="G29" s="77">
        <v>3205</v>
      </c>
      <c r="H29" s="77">
        <v>1602.5</v>
      </c>
      <c r="I29" s="77">
        <v>12820</v>
      </c>
      <c r="J29" s="77">
        <v>0</v>
      </c>
      <c r="K29" s="77">
        <v>17627.5</v>
      </c>
    </row>
    <row r="30" spans="1:11" s="63" customFormat="1" x14ac:dyDescent="0.25">
      <c r="A30" s="170" t="s">
        <v>5105</v>
      </c>
      <c r="B30" s="170" t="s">
        <v>5106</v>
      </c>
      <c r="C30" s="44">
        <v>9027.6</v>
      </c>
      <c r="D30" s="72">
        <v>1100</v>
      </c>
      <c r="E30" s="72">
        <v>0</v>
      </c>
      <c r="F30" s="77">
        <v>10127.6</v>
      </c>
      <c r="G30" s="77">
        <v>3009.2000000000003</v>
      </c>
      <c r="H30" s="77">
        <v>1504.6000000000001</v>
      </c>
      <c r="I30" s="77">
        <v>12036.800000000001</v>
      </c>
      <c r="J30" s="77">
        <v>0</v>
      </c>
      <c r="K30" s="77">
        <v>16550.600000000002</v>
      </c>
    </row>
    <row r="31" spans="1:11" s="63" customFormat="1" x14ac:dyDescent="0.25">
      <c r="A31" s="170" t="s">
        <v>5107</v>
      </c>
      <c r="B31" s="170" t="s">
        <v>5108</v>
      </c>
      <c r="C31" s="44">
        <v>8778</v>
      </c>
      <c r="D31" s="72">
        <v>1100</v>
      </c>
      <c r="E31" s="72">
        <v>0</v>
      </c>
      <c r="F31" s="77">
        <v>9878</v>
      </c>
      <c r="G31" s="77">
        <v>2926</v>
      </c>
      <c r="H31" s="77">
        <v>1463</v>
      </c>
      <c r="I31" s="77">
        <v>11704</v>
      </c>
      <c r="J31" s="77">
        <v>0</v>
      </c>
      <c r="K31" s="77">
        <v>16093</v>
      </c>
    </row>
    <row r="32" spans="1:11" s="63" customFormat="1" x14ac:dyDescent="0.25">
      <c r="A32" s="170" t="s">
        <v>5109</v>
      </c>
      <c r="B32" s="170" t="s">
        <v>5110</v>
      </c>
      <c r="C32" s="44">
        <v>8628.3000000000011</v>
      </c>
      <c r="D32" s="72">
        <v>1100</v>
      </c>
      <c r="E32" s="72">
        <v>0</v>
      </c>
      <c r="F32" s="77">
        <v>9728.3000000000011</v>
      </c>
      <c r="G32" s="77">
        <v>2876.1000000000004</v>
      </c>
      <c r="H32" s="77">
        <v>1438.0500000000002</v>
      </c>
      <c r="I32" s="77">
        <v>11504.400000000001</v>
      </c>
      <c r="J32" s="77">
        <v>0</v>
      </c>
      <c r="K32" s="77">
        <v>15818.550000000003</v>
      </c>
    </row>
    <row r="33" spans="1:11" s="63" customFormat="1" x14ac:dyDescent="0.25">
      <c r="A33" s="170">
        <v>550</v>
      </c>
      <c r="B33" s="170" t="s">
        <v>4333</v>
      </c>
      <c r="C33" s="44">
        <v>8476.7999999999993</v>
      </c>
      <c r="D33" s="72">
        <v>1100</v>
      </c>
      <c r="E33" s="72">
        <v>0</v>
      </c>
      <c r="F33" s="77">
        <v>9576.7999999999993</v>
      </c>
      <c r="G33" s="77">
        <v>2825.6</v>
      </c>
      <c r="H33" s="77">
        <v>1412.8</v>
      </c>
      <c r="I33" s="77">
        <v>11302.4</v>
      </c>
      <c r="J33" s="77">
        <v>0</v>
      </c>
      <c r="K33" s="77">
        <v>15540.8</v>
      </c>
    </row>
    <row r="34" spans="1:11" s="63" customFormat="1" x14ac:dyDescent="0.25">
      <c r="A34" s="170" t="s">
        <v>5111</v>
      </c>
      <c r="B34" s="170" t="s">
        <v>5046</v>
      </c>
      <c r="C34" s="44">
        <v>8473.5</v>
      </c>
      <c r="D34" s="72">
        <v>1100</v>
      </c>
      <c r="E34" s="72">
        <v>0</v>
      </c>
      <c r="F34" s="77">
        <v>9573.5</v>
      </c>
      <c r="G34" s="77">
        <v>2824.5</v>
      </c>
      <c r="H34" s="77">
        <v>1412.25</v>
      </c>
      <c r="I34" s="77">
        <v>11298</v>
      </c>
      <c r="J34" s="77">
        <v>0</v>
      </c>
      <c r="K34" s="77">
        <v>15534.75</v>
      </c>
    </row>
    <row r="35" spans="1:11" s="63" customFormat="1" x14ac:dyDescent="0.25">
      <c r="A35" s="170" t="s">
        <v>5112</v>
      </c>
      <c r="B35" s="170" t="s">
        <v>5113</v>
      </c>
      <c r="C35" s="44">
        <v>8473.5</v>
      </c>
      <c r="D35" s="72">
        <v>1100</v>
      </c>
      <c r="E35" s="72">
        <v>0</v>
      </c>
      <c r="F35" s="77">
        <v>9573.5</v>
      </c>
      <c r="G35" s="77">
        <v>2824.5</v>
      </c>
      <c r="H35" s="77">
        <v>1412.25</v>
      </c>
      <c r="I35" s="77">
        <v>11298</v>
      </c>
      <c r="J35" s="77">
        <v>0</v>
      </c>
      <c r="K35" s="77">
        <v>15534.75</v>
      </c>
    </row>
    <row r="36" spans="1:11" s="63" customFormat="1" x14ac:dyDescent="0.25">
      <c r="A36" s="170" t="s">
        <v>5114</v>
      </c>
      <c r="B36" s="170" t="s">
        <v>5115</v>
      </c>
      <c r="C36" s="44">
        <v>8473.5</v>
      </c>
      <c r="D36" s="72">
        <v>1100</v>
      </c>
      <c r="E36" s="72">
        <v>0</v>
      </c>
      <c r="F36" s="77">
        <v>9573.5</v>
      </c>
      <c r="G36" s="77">
        <v>2824.5</v>
      </c>
      <c r="H36" s="77">
        <v>1412.25</v>
      </c>
      <c r="I36" s="77">
        <v>11298</v>
      </c>
      <c r="J36" s="77">
        <v>0</v>
      </c>
      <c r="K36" s="77">
        <v>15534.75</v>
      </c>
    </row>
    <row r="37" spans="1:11" s="63" customFormat="1" x14ac:dyDescent="0.25">
      <c r="A37" s="170" t="s">
        <v>5116</v>
      </c>
      <c r="B37" s="170" t="s">
        <v>5044</v>
      </c>
      <c r="C37" s="44">
        <v>8364</v>
      </c>
      <c r="D37" s="72">
        <v>1100</v>
      </c>
      <c r="E37" s="72">
        <v>0</v>
      </c>
      <c r="F37" s="77">
        <v>9464</v>
      </c>
      <c r="G37" s="77">
        <v>2788</v>
      </c>
      <c r="H37" s="77">
        <v>1394</v>
      </c>
      <c r="I37" s="77">
        <v>11152</v>
      </c>
      <c r="J37" s="77">
        <v>0</v>
      </c>
      <c r="K37" s="77">
        <v>15334</v>
      </c>
    </row>
    <row r="38" spans="1:11" s="63" customFormat="1" x14ac:dyDescent="0.25">
      <c r="A38" s="170" t="s">
        <v>5117</v>
      </c>
      <c r="B38" s="170" t="s">
        <v>4604</v>
      </c>
      <c r="C38" s="44">
        <v>8364</v>
      </c>
      <c r="D38" s="72">
        <v>1100</v>
      </c>
      <c r="E38" s="72">
        <v>0</v>
      </c>
      <c r="F38" s="77">
        <v>9464</v>
      </c>
      <c r="G38" s="77">
        <v>2788</v>
      </c>
      <c r="H38" s="77">
        <v>1394</v>
      </c>
      <c r="I38" s="77">
        <v>11152</v>
      </c>
      <c r="J38" s="77">
        <v>0</v>
      </c>
      <c r="K38" s="77">
        <v>15334</v>
      </c>
    </row>
    <row r="39" spans="1:11" s="63" customFormat="1" x14ac:dyDescent="0.25">
      <c r="A39" s="170" t="s">
        <v>5118</v>
      </c>
      <c r="B39" s="170" t="s">
        <v>5042</v>
      </c>
      <c r="C39" s="44">
        <v>8364</v>
      </c>
      <c r="D39" s="72">
        <v>1100</v>
      </c>
      <c r="E39" s="72">
        <v>0</v>
      </c>
      <c r="F39" s="77">
        <v>9464</v>
      </c>
      <c r="G39" s="77">
        <v>2788</v>
      </c>
      <c r="H39" s="77">
        <v>1394</v>
      </c>
      <c r="I39" s="77">
        <v>11152</v>
      </c>
      <c r="J39" s="77">
        <v>0</v>
      </c>
      <c r="K39" s="77">
        <v>15334</v>
      </c>
    </row>
    <row r="40" spans="1:11" s="63" customFormat="1" x14ac:dyDescent="0.25">
      <c r="A40" s="170" t="s">
        <v>5119</v>
      </c>
      <c r="B40" s="170" t="s">
        <v>5120</v>
      </c>
      <c r="C40" s="44">
        <v>8364</v>
      </c>
      <c r="D40" s="72">
        <v>1100</v>
      </c>
      <c r="E40" s="72">
        <v>0</v>
      </c>
      <c r="F40" s="77">
        <v>9464</v>
      </c>
      <c r="G40" s="77">
        <v>2788</v>
      </c>
      <c r="H40" s="77">
        <v>1394</v>
      </c>
      <c r="I40" s="77">
        <v>11152</v>
      </c>
      <c r="J40" s="77">
        <v>0</v>
      </c>
      <c r="K40" s="77">
        <v>15334</v>
      </c>
    </row>
    <row r="41" spans="1:11" s="63" customFormat="1" x14ac:dyDescent="0.25">
      <c r="A41" s="170" t="s">
        <v>5121</v>
      </c>
      <c r="B41" s="170" t="s">
        <v>4602</v>
      </c>
      <c r="C41" s="44">
        <v>8364</v>
      </c>
      <c r="D41" s="72">
        <v>1100</v>
      </c>
      <c r="E41" s="72">
        <v>0</v>
      </c>
      <c r="F41" s="77">
        <v>9464</v>
      </c>
      <c r="G41" s="77">
        <v>2788</v>
      </c>
      <c r="H41" s="77">
        <v>1394</v>
      </c>
      <c r="I41" s="77">
        <v>11152</v>
      </c>
      <c r="J41" s="77">
        <v>0</v>
      </c>
      <c r="K41" s="77">
        <v>15334</v>
      </c>
    </row>
    <row r="42" spans="1:11" s="63" customFormat="1" x14ac:dyDescent="0.25">
      <c r="A42" s="170" t="s">
        <v>5122</v>
      </c>
      <c r="B42" s="170" t="s">
        <v>4647</v>
      </c>
      <c r="C42" s="44">
        <v>8364</v>
      </c>
      <c r="D42" s="72">
        <v>1100</v>
      </c>
      <c r="E42" s="72">
        <v>0</v>
      </c>
      <c r="F42" s="77">
        <v>9464</v>
      </c>
      <c r="G42" s="77">
        <v>2788</v>
      </c>
      <c r="H42" s="77">
        <v>1394</v>
      </c>
      <c r="I42" s="77">
        <v>11152</v>
      </c>
      <c r="J42" s="77">
        <v>0</v>
      </c>
      <c r="K42" s="77">
        <v>15334</v>
      </c>
    </row>
    <row r="43" spans="1:11" s="63" customFormat="1" x14ac:dyDescent="0.25">
      <c r="A43" s="170" t="s">
        <v>5123</v>
      </c>
      <c r="B43" s="170" t="s">
        <v>5124</v>
      </c>
      <c r="C43" s="44">
        <v>8364</v>
      </c>
      <c r="D43" s="72">
        <v>1100</v>
      </c>
      <c r="E43" s="72">
        <v>0</v>
      </c>
      <c r="F43" s="77">
        <v>9464</v>
      </c>
      <c r="G43" s="77">
        <v>2788</v>
      </c>
      <c r="H43" s="77">
        <v>1394</v>
      </c>
      <c r="I43" s="77">
        <v>11152</v>
      </c>
      <c r="J43" s="77">
        <v>0</v>
      </c>
      <c r="K43" s="77">
        <v>15334</v>
      </c>
    </row>
    <row r="44" spans="1:11" s="63" customFormat="1" x14ac:dyDescent="0.25">
      <c r="A44" s="170" t="s">
        <v>5125</v>
      </c>
      <c r="B44" s="170" t="s">
        <v>5126</v>
      </c>
      <c r="C44" s="44">
        <v>8364</v>
      </c>
      <c r="D44" s="72">
        <v>1100</v>
      </c>
      <c r="E44" s="72">
        <v>0</v>
      </c>
      <c r="F44" s="77">
        <v>9464</v>
      </c>
      <c r="G44" s="77">
        <v>2788</v>
      </c>
      <c r="H44" s="77">
        <v>1394</v>
      </c>
      <c r="I44" s="77">
        <v>11152</v>
      </c>
      <c r="J44" s="77">
        <v>0</v>
      </c>
      <c r="K44" s="77">
        <v>15334</v>
      </c>
    </row>
    <row r="45" spans="1:11" s="63" customFormat="1" x14ac:dyDescent="0.25">
      <c r="A45" s="170" t="s">
        <v>5127</v>
      </c>
      <c r="B45" s="170" t="s">
        <v>4645</v>
      </c>
      <c r="C45" s="44">
        <v>8364</v>
      </c>
      <c r="D45" s="72">
        <v>1100</v>
      </c>
      <c r="E45" s="72">
        <v>0</v>
      </c>
      <c r="F45" s="77">
        <v>9464</v>
      </c>
      <c r="G45" s="77">
        <v>2788</v>
      </c>
      <c r="H45" s="77">
        <v>1394</v>
      </c>
      <c r="I45" s="77">
        <v>11152</v>
      </c>
      <c r="J45" s="77">
        <v>0</v>
      </c>
      <c r="K45" s="77">
        <v>15334</v>
      </c>
    </row>
    <row r="46" spans="1:11" s="63" customFormat="1" x14ac:dyDescent="0.25">
      <c r="A46" s="170" t="s">
        <v>5128</v>
      </c>
      <c r="B46" s="170" t="s">
        <v>5129</v>
      </c>
      <c r="C46" s="44">
        <v>8364</v>
      </c>
      <c r="D46" s="72">
        <v>1100</v>
      </c>
      <c r="E46" s="72">
        <v>0</v>
      </c>
      <c r="F46" s="77">
        <v>9464</v>
      </c>
      <c r="G46" s="77">
        <v>2788</v>
      </c>
      <c r="H46" s="77">
        <v>1394</v>
      </c>
      <c r="I46" s="77">
        <v>11152</v>
      </c>
      <c r="J46" s="77">
        <v>0</v>
      </c>
      <c r="K46" s="77">
        <v>15334</v>
      </c>
    </row>
    <row r="47" spans="1:11" s="63" customFormat="1" x14ac:dyDescent="0.25">
      <c r="A47" s="170" t="s">
        <v>5130</v>
      </c>
      <c r="B47" s="170" t="s">
        <v>5131</v>
      </c>
      <c r="C47" s="44">
        <v>8364</v>
      </c>
      <c r="D47" s="72">
        <v>1100</v>
      </c>
      <c r="E47" s="72">
        <v>0</v>
      </c>
      <c r="F47" s="77">
        <v>9464</v>
      </c>
      <c r="G47" s="77">
        <v>2788</v>
      </c>
      <c r="H47" s="77">
        <v>1394</v>
      </c>
      <c r="I47" s="77">
        <v>11152</v>
      </c>
      <c r="J47" s="77">
        <v>0</v>
      </c>
      <c r="K47" s="77">
        <v>15334</v>
      </c>
    </row>
    <row r="48" spans="1:11" s="63" customFormat="1" x14ac:dyDescent="0.25">
      <c r="A48" s="170" t="s">
        <v>5132</v>
      </c>
      <c r="B48" s="170" t="s">
        <v>4697</v>
      </c>
      <c r="C48" s="44">
        <v>8364</v>
      </c>
      <c r="D48" s="72">
        <v>1100</v>
      </c>
      <c r="E48" s="72">
        <v>0</v>
      </c>
      <c r="F48" s="77">
        <v>9464</v>
      </c>
      <c r="G48" s="77">
        <v>2788</v>
      </c>
      <c r="H48" s="77">
        <v>1394</v>
      </c>
      <c r="I48" s="77">
        <v>11152</v>
      </c>
      <c r="J48" s="77">
        <v>0</v>
      </c>
      <c r="K48" s="77">
        <v>15334</v>
      </c>
    </row>
    <row r="49" spans="1:11" s="63" customFormat="1" x14ac:dyDescent="0.25">
      <c r="A49" s="170" t="s">
        <v>5133</v>
      </c>
      <c r="B49" s="170" t="s">
        <v>5134</v>
      </c>
      <c r="C49" s="44">
        <v>8364</v>
      </c>
      <c r="D49" s="72">
        <v>1100</v>
      </c>
      <c r="E49" s="72">
        <v>0</v>
      </c>
      <c r="F49" s="77">
        <v>9464</v>
      </c>
      <c r="G49" s="77">
        <v>2788</v>
      </c>
      <c r="H49" s="77">
        <v>1394</v>
      </c>
      <c r="I49" s="77">
        <v>11152</v>
      </c>
      <c r="J49" s="77">
        <v>0</v>
      </c>
      <c r="K49" s="77">
        <v>15334</v>
      </c>
    </row>
    <row r="50" spans="1:11" s="63" customFormat="1" x14ac:dyDescent="0.25">
      <c r="A50" s="170" t="s">
        <v>5135</v>
      </c>
      <c r="B50" s="170" t="s">
        <v>4641</v>
      </c>
      <c r="C50" s="44">
        <v>8364</v>
      </c>
      <c r="D50" s="72">
        <v>1100</v>
      </c>
      <c r="E50" s="72">
        <v>0</v>
      </c>
      <c r="F50" s="77">
        <v>9464</v>
      </c>
      <c r="G50" s="77">
        <v>2788</v>
      </c>
      <c r="H50" s="77">
        <v>1394</v>
      </c>
      <c r="I50" s="77">
        <v>11152</v>
      </c>
      <c r="J50" s="77">
        <v>0</v>
      </c>
      <c r="K50" s="77">
        <v>15334</v>
      </c>
    </row>
    <row r="51" spans="1:11" s="63" customFormat="1" x14ac:dyDescent="0.25">
      <c r="A51" s="170" t="s">
        <v>5136</v>
      </c>
      <c r="B51" s="170" t="s">
        <v>4695</v>
      </c>
      <c r="C51" s="44">
        <v>8364</v>
      </c>
      <c r="D51" s="72">
        <v>1100</v>
      </c>
      <c r="E51" s="72">
        <v>0</v>
      </c>
      <c r="F51" s="77">
        <v>9464</v>
      </c>
      <c r="G51" s="77">
        <v>2788</v>
      </c>
      <c r="H51" s="77">
        <v>1394</v>
      </c>
      <c r="I51" s="77">
        <v>11152</v>
      </c>
      <c r="J51" s="77">
        <v>0</v>
      </c>
      <c r="K51" s="77">
        <v>15334</v>
      </c>
    </row>
    <row r="52" spans="1:11" s="63" customFormat="1" x14ac:dyDescent="0.25">
      <c r="A52" s="170" t="s">
        <v>5137</v>
      </c>
      <c r="B52" s="170" t="s">
        <v>5138</v>
      </c>
      <c r="C52" s="44">
        <v>8364</v>
      </c>
      <c r="D52" s="72">
        <v>1100</v>
      </c>
      <c r="E52" s="72">
        <v>0</v>
      </c>
      <c r="F52" s="77">
        <v>9464</v>
      </c>
      <c r="G52" s="77">
        <v>2788</v>
      </c>
      <c r="H52" s="77">
        <v>1394</v>
      </c>
      <c r="I52" s="77">
        <v>11152</v>
      </c>
      <c r="J52" s="77">
        <v>0</v>
      </c>
      <c r="K52" s="77">
        <v>15334</v>
      </c>
    </row>
    <row r="53" spans="1:11" s="63" customFormat="1" x14ac:dyDescent="0.25">
      <c r="A53" s="170" t="s">
        <v>5139</v>
      </c>
      <c r="B53" s="170" t="s">
        <v>4796</v>
      </c>
      <c r="C53" s="44">
        <v>8364</v>
      </c>
      <c r="D53" s="72">
        <v>1100</v>
      </c>
      <c r="E53" s="72">
        <v>0</v>
      </c>
      <c r="F53" s="77">
        <v>9464</v>
      </c>
      <c r="G53" s="77">
        <v>2788</v>
      </c>
      <c r="H53" s="77">
        <v>1394</v>
      </c>
      <c r="I53" s="77">
        <v>11152</v>
      </c>
      <c r="J53" s="77">
        <v>0</v>
      </c>
      <c r="K53" s="77">
        <v>15334</v>
      </c>
    </row>
    <row r="54" spans="1:11" s="63" customFormat="1" x14ac:dyDescent="0.25">
      <c r="A54" s="170" t="s">
        <v>5140</v>
      </c>
      <c r="B54" s="170" t="s">
        <v>4525</v>
      </c>
      <c r="C54" s="44">
        <v>8364</v>
      </c>
      <c r="D54" s="72">
        <v>1100</v>
      </c>
      <c r="E54" s="72">
        <v>0</v>
      </c>
      <c r="F54" s="77">
        <v>9464</v>
      </c>
      <c r="G54" s="77">
        <v>2788</v>
      </c>
      <c r="H54" s="77">
        <v>1394</v>
      </c>
      <c r="I54" s="77">
        <v>11152</v>
      </c>
      <c r="J54" s="77">
        <v>0</v>
      </c>
      <c r="K54" s="77">
        <v>15334</v>
      </c>
    </row>
    <row r="55" spans="1:11" s="63" customFormat="1" x14ac:dyDescent="0.25">
      <c r="A55" s="170" t="s">
        <v>5141</v>
      </c>
      <c r="B55" s="170" t="s">
        <v>5142</v>
      </c>
      <c r="C55" s="44">
        <v>8364</v>
      </c>
      <c r="D55" s="72">
        <v>1100</v>
      </c>
      <c r="E55" s="72">
        <v>0</v>
      </c>
      <c r="F55" s="77">
        <v>9464</v>
      </c>
      <c r="G55" s="77">
        <v>2788</v>
      </c>
      <c r="H55" s="77">
        <v>1394</v>
      </c>
      <c r="I55" s="77">
        <v>11152</v>
      </c>
      <c r="J55" s="77">
        <v>0</v>
      </c>
      <c r="K55" s="77">
        <v>15334</v>
      </c>
    </row>
    <row r="56" spans="1:11" s="63" customFormat="1" x14ac:dyDescent="0.25">
      <c r="A56" s="170" t="s">
        <v>5143</v>
      </c>
      <c r="B56" s="170" t="s">
        <v>5144</v>
      </c>
      <c r="C56" s="44">
        <v>8364</v>
      </c>
      <c r="D56" s="72">
        <v>1100</v>
      </c>
      <c r="E56" s="72">
        <v>0</v>
      </c>
      <c r="F56" s="77">
        <v>9464</v>
      </c>
      <c r="G56" s="77">
        <v>2788</v>
      </c>
      <c r="H56" s="77">
        <v>1394</v>
      </c>
      <c r="I56" s="77">
        <v>11152</v>
      </c>
      <c r="J56" s="77">
        <v>0</v>
      </c>
      <c r="K56" s="77">
        <v>15334</v>
      </c>
    </row>
    <row r="57" spans="1:11" s="63" customFormat="1" x14ac:dyDescent="0.25">
      <c r="A57" s="170" t="s">
        <v>5145</v>
      </c>
      <c r="B57" s="170" t="s">
        <v>4794</v>
      </c>
      <c r="C57" s="44">
        <v>8364</v>
      </c>
      <c r="D57" s="72">
        <v>1100</v>
      </c>
      <c r="E57" s="72">
        <v>0</v>
      </c>
      <c r="F57" s="77">
        <v>9464</v>
      </c>
      <c r="G57" s="77">
        <v>2788</v>
      </c>
      <c r="H57" s="77">
        <v>1394</v>
      </c>
      <c r="I57" s="77">
        <v>11152</v>
      </c>
      <c r="J57" s="77">
        <v>0</v>
      </c>
      <c r="K57" s="77">
        <v>15334</v>
      </c>
    </row>
    <row r="58" spans="1:11" s="63" customFormat="1" x14ac:dyDescent="0.25">
      <c r="A58" s="170" t="s">
        <v>5146</v>
      </c>
      <c r="B58" s="170" t="s">
        <v>5147</v>
      </c>
      <c r="C58" s="44">
        <v>8364</v>
      </c>
      <c r="D58" s="72">
        <v>1100</v>
      </c>
      <c r="E58" s="72">
        <v>0</v>
      </c>
      <c r="F58" s="77">
        <v>9464</v>
      </c>
      <c r="G58" s="77">
        <v>2788</v>
      </c>
      <c r="H58" s="77">
        <v>1394</v>
      </c>
      <c r="I58" s="77">
        <v>11152</v>
      </c>
      <c r="J58" s="77">
        <v>0</v>
      </c>
      <c r="K58" s="77">
        <v>15334</v>
      </c>
    </row>
    <row r="59" spans="1:11" s="63" customFormat="1" x14ac:dyDescent="0.25">
      <c r="A59" s="170" t="s">
        <v>5148</v>
      </c>
      <c r="B59" s="170" t="s">
        <v>4635</v>
      </c>
      <c r="C59" s="44">
        <v>8364</v>
      </c>
      <c r="D59" s="72">
        <v>1100</v>
      </c>
      <c r="E59" s="72">
        <v>0</v>
      </c>
      <c r="F59" s="77">
        <v>9464</v>
      </c>
      <c r="G59" s="77">
        <v>2788</v>
      </c>
      <c r="H59" s="77">
        <v>1394</v>
      </c>
      <c r="I59" s="77">
        <v>11152</v>
      </c>
      <c r="J59" s="77">
        <v>0</v>
      </c>
      <c r="K59" s="77">
        <v>15334</v>
      </c>
    </row>
    <row r="60" spans="1:11" s="63" customFormat="1" x14ac:dyDescent="0.25">
      <c r="A60" s="170" t="s">
        <v>5149</v>
      </c>
      <c r="B60" s="170" t="s">
        <v>5150</v>
      </c>
      <c r="C60" s="44">
        <v>8364</v>
      </c>
      <c r="D60" s="72">
        <v>1100</v>
      </c>
      <c r="E60" s="72">
        <v>0</v>
      </c>
      <c r="F60" s="77">
        <v>9464</v>
      </c>
      <c r="G60" s="77">
        <v>2788</v>
      </c>
      <c r="H60" s="77">
        <v>1394</v>
      </c>
      <c r="I60" s="77">
        <v>11152</v>
      </c>
      <c r="J60" s="77">
        <v>0</v>
      </c>
      <c r="K60" s="77">
        <v>15334</v>
      </c>
    </row>
    <row r="61" spans="1:11" s="63" customFormat="1" x14ac:dyDescent="0.25">
      <c r="A61" s="170" t="s">
        <v>5151</v>
      </c>
      <c r="B61" s="170" t="s">
        <v>4633</v>
      </c>
      <c r="C61" s="44">
        <v>8364</v>
      </c>
      <c r="D61" s="72">
        <v>1100</v>
      </c>
      <c r="E61" s="72">
        <v>0</v>
      </c>
      <c r="F61" s="77">
        <v>9464</v>
      </c>
      <c r="G61" s="77">
        <v>2788</v>
      </c>
      <c r="H61" s="77">
        <v>1394</v>
      </c>
      <c r="I61" s="77">
        <v>11152</v>
      </c>
      <c r="J61" s="77">
        <v>0</v>
      </c>
      <c r="K61" s="77">
        <v>15334</v>
      </c>
    </row>
    <row r="62" spans="1:11" s="63" customFormat="1" x14ac:dyDescent="0.25">
      <c r="A62" s="170" t="s">
        <v>5152</v>
      </c>
      <c r="B62" s="170" t="s">
        <v>4790</v>
      </c>
      <c r="C62" s="44">
        <v>8364</v>
      </c>
      <c r="D62" s="72">
        <v>1100</v>
      </c>
      <c r="E62" s="72">
        <v>0</v>
      </c>
      <c r="F62" s="77">
        <v>9464</v>
      </c>
      <c r="G62" s="77">
        <v>2788</v>
      </c>
      <c r="H62" s="77">
        <v>1394</v>
      </c>
      <c r="I62" s="77">
        <v>11152</v>
      </c>
      <c r="J62" s="77">
        <v>0</v>
      </c>
      <c r="K62" s="77">
        <v>15334</v>
      </c>
    </row>
    <row r="63" spans="1:11" s="63" customFormat="1" x14ac:dyDescent="0.25">
      <c r="A63" s="170" t="s">
        <v>5153</v>
      </c>
      <c r="B63" s="170" t="s">
        <v>4631</v>
      </c>
      <c r="C63" s="44">
        <v>8364</v>
      </c>
      <c r="D63" s="72">
        <v>1100</v>
      </c>
      <c r="E63" s="72">
        <v>0</v>
      </c>
      <c r="F63" s="77">
        <v>9464</v>
      </c>
      <c r="G63" s="77">
        <v>2788</v>
      </c>
      <c r="H63" s="77">
        <v>1394</v>
      </c>
      <c r="I63" s="77">
        <v>11152</v>
      </c>
      <c r="J63" s="77">
        <v>0</v>
      </c>
      <c r="K63" s="77">
        <v>15334</v>
      </c>
    </row>
    <row r="64" spans="1:11" s="63" customFormat="1" x14ac:dyDescent="0.25">
      <c r="A64" s="170" t="s">
        <v>5154</v>
      </c>
      <c r="B64" s="170" t="s">
        <v>5155</v>
      </c>
      <c r="C64" s="44">
        <v>8364</v>
      </c>
      <c r="D64" s="72">
        <v>1100</v>
      </c>
      <c r="E64" s="72">
        <v>0</v>
      </c>
      <c r="F64" s="77">
        <v>9464</v>
      </c>
      <c r="G64" s="77">
        <v>2788</v>
      </c>
      <c r="H64" s="77">
        <v>1394</v>
      </c>
      <c r="I64" s="77">
        <v>11152</v>
      </c>
      <c r="J64" s="77">
        <v>0</v>
      </c>
      <c r="K64" s="77">
        <v>15334</v>
      </c>
    </row>
    <row r="65" spans="1:11" s="63" customFormat="1" x14ac:dyDescent="0.25">
      <c r="A65" s="170" t="s">
        <v>5156</v>
      </c>
      <c r="B65" s="170" t="s">
        <v>5157</v>
      </c>
      <c r="C65" s="44">
        <v>8364</v>
      </c>
      <c r="D65" s="72">
        <v>1100</v>
      </c>
      <c r="E65" s="72">
        <v>0</v>
      </c>
      <c r="F65" s="77">
        <v>9464</v>
      </c>
      <c r="G65" s="77">
        <v>2788</v>
      </c>
      <c r="H65" s="77">
        <v>1394</v>
      </c>
      <c r="I65" s="77">
        <v>11152</v>
      </c>
      <c r="J65" s="77">
        <v>0</v>
      </c>
      <c r="K65" s="77">
        <v>15334</v>
      </c>
    </row>
    <row r="66" spans="1:11" s="63" customFormat="1" x14ac:dyDescent="0.25">
      <c r="A66" s="170" t="s">
        <v>5158</v>
      </c>
      <c r="B66" s="170" t="s">
        <v>4629</v>
      </c>
      <c r="C66" s="44">
        <v>8364</v>
      </c>
      <c r="D66" s="72">
        <v>1100</v>
      </c>
      <c r="E66" s="72">
        <v>0</v>
      </c>
      <c r="F66" s="77">
        <v>9464</v>
      </c>
      <c r="G66" s="77">
        <v>2788</v>
      </c>
      <c r="H66" s="77">
        <v>1394</v>
      </c>
      <c r="I66" s="77">
        <v>11152</v>
      </c>
      <c r="J66" s="77">
        <v>0</v>
      </c>
      <c r="K66" s="77">
        <v>15334</v>
      </c>
    </row>
    <row r="67" spans="1:11" s="63" customFormat="1" x14ac:dyDescent="0.25">
      <c r="A67" s="170" t="s">
        <v>5159</v>
      </c>
      <c r="B67" s="170" t="s">
        <v>5160</v>
      </c>
      <c r="C67" s="44">
        <v>8364</v>
      </c>
      <c r="D67" s="72">
        <v>1100</v>
      </c>
      <c r="E67" s="72">
        <v>0</v>
      </c>
      <c r="F67" s="77">
        <v>9464</v>
      </c>
      <c r="G67" s="77">
        <v>2788</v>
      </c>
      <c r="H67" s="77">
        <v>1394</v>
      </c>
      <c r="I67" s="77">
        <v>11152</v>
      </c>
      <c r="J67" s="77">
        <v>0</v>
      </c>
      <c r="K67" s="77">
        <v>15334</v>
      </c>
    </row>
    <row r="68" spans="1:11" s="63" customFormat="1" x14ac:dyDescent="0.25">
      <c r="A68" s="170" t="s">
        <v>5161</v>
      </c>
      <c r="B68" s="170" t="s">
        <v>4812</v>
      </c>
      <c r="C68" s="44">
        <v>8364</v>
      </c>
      <c r="D68" s="72">
        <v>1100</v>
      </c>
      <c r="E68" s="72">
        <v>0</v>
      </c>
      <c r="F68" s="77">
        <v>9464</v>
      </c>
      <c r="G68" s="77">
        <v>2788</v>
      </c>
      <c r="H68" s="77">
        <v>1394</v>
      </c>
      <c r="I68" s="77">
        <v>11152</v>
      </c>
      <c r="J68" s="77">
        <v>0</v>
      </c>
      <c r="K68" s="77">
        <v>15334</v>
      </c>
    </row>
    <row r="69" spans="1:11" s="63" customFormat="1" x14ac:dyDescent="0.25">
      <c r="A69" s="170" t="s">
        <v>5162</v>
      </c>
      <c r="B69" s="170" t="s">
        <v>4810</v>
      </c>
      <c r="C69" s="44">
        <v>8364</v>
      </c>
      <c r="D69" s="72">
        <v>1100</v>
      </c>
      <c r="E69" s="72">
        <v>0</v>
      </c>
      <c r="F69" s="77">
        <v>9464</v>
      </c>
      <c r="G69" s="77">
        <v>2788</v>
      </c>
      <c r="H69" s="77">
        <v>1394</v>
      </c>
      <c r="I69" s="77">
        <v>11152</v>
      </c>
      <c r="J69" s="77">
        <v>0</v>
      </c>
      <c r="K69" s="77">
        <v>15334</v>
      </c>
    </row>
    <row r="70" spans="1:11" s="63" customFormat="1" x14ac:dyDescent="0.25">
      <c r="A70" s="170" t="s">
        <v>5163</v>
      </c>
      <c r="B70" s="170" t="s">
        <v>5164</v>
      </c>
      <c r="C70" s="44">
        <v>8364</v>
      </c>
      <c r="D70" s="72">
        <v>1100</v>
      </c>
      <c r="E70" s="72">
        <v>0</v>
      </c>
      <c r="F70" s="77">
        <v>9464</v>
      </c>
      <c r="G70" s="77">
        <v>2788</v>
      </c>
      <c r="H70" s="77">
        <v>1394</v>
      </c>
      <c r="I70" s="77">
        <v>11152</v>
      </c>
      <c r="J70" s="77">
        <v>0</v>
      </c>
      <c r="K70" s="77">
        <v>15334</v>
      </c>
    </row>
  </sheetData>
  <mergeCells count="15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9:C19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E55"/>
  <sheetViews>
    <sheetView showGridLines="0" workbookViewId="0"/>
    <sheetView workbookViewId="1"/>
  </sheetViews>
  <sheetFormatPr baseColWidth="10" defaultRowHeight="14.4" x14ac:dyDescent="0.3"/>
  <cols>
    <col min="2" max="2" width="58.6640625" customWidth="1"/>
    <col min="3" max="5" width="19.21875" customWidth="1"/>
  </cols>
  <sheetData>
    <row r="2" spans="2:5" x14ac:dyDescent="0.3">
      <c r="B2" s="636" t="s">
        <v>4201</v>
      </c>
      <c r="C2" s="637"/>
      <c r="D2" s="637"/>
      <c r="E2" s="637"/>
    </row>
    <row r="3" spans="2:5" x14ac:dyDescent="0.3">
      <c r="B3" s="1" t="s">
        <v>2971</v>
      </c>
      <c r="C3" s="1" t="s">
        <v>2966</v>
      </c>
      <c r="D3" s="1" t="s">
        <v>2967</v>
      </c>
      <c r="E3" s="1" t="s">
        <v>53</v>
      </c>
    </row>
    <row r="4" spans="2:5" ht="26.4" x14ac:dyDescent="0.3">
      <c r="B4" s="2" t="s">
        <v>1</v>
      </c>
      <c r="C4" s="4" t="s">
        <v>54</v>
      </c>
      <c r="D4" s="4">
        <v>0</v>
      </c>
      <c r="E4" s="10" t="s">
        <v>54</v>
      </c>
    </row>
    <row r="5" spans="2:5" x14ac:dyDescent="0.3">
      <c r="B5" s="2" t="s">
        <v>2</v>
      </c>
      <c r="C5" s="4" t="s">
        <v>55</v>
      </c>
      <c r="D5" s="4">
        <v>0</v>
      </c>
      <c r="E5" s="10" t="s">
        <v>55</v>
      </c>
    </row>
    <row r="6" spans="2:5" x14ac:dyDescent="0.3">
      <c r="B6" s="2" t="s">
        <v>3</v>
      </c>
      <c r="C6" s="4" t="s">
        <v>56</v>
      </c>
      <c r="D6" s="4">
        <v>0</v>
      </c>
      <c r="E6" s="10" t="s">
        <v>56</v>
      </c>
    </row>
    <row r="7" spans="2:5" ht="26.4" x14ac:dyDescent="0.3">
      <c r="B7" s="2" t="s">
        <v>4</v>
      </c>
      <c r="C7" s="4" t="s">
        <v>57</v>
      </c>
      <c r="D7" s="4">
        <v>0</v>
      </c>
      <c r="E7" s="10" t="s">
        <v>57</v>
      </c>
    </row>
    <row r="8" spans="2:5" x14ac:dyDescent="0.3">
      <c r="B8" s="2" t="s">
        <v>5</v>
      </c>
      <c r="C8" s="4" t="s">
        <v>58</v>
      </c>
      <c r="D8" s="4">
        <v>0</v>
      </c>
      <c r="E8" s="10" t="s">
        <v>58</v>
      </c>
    </row>
    <row r="9" spans="2:5" x14ac:dyDescent="0.3">
      <c r="B9" s="2" t="s">
        <v>6</v>
      </c>
      <c r="C9" s="4" t="s">
        <v>59</v>
      </c>
      <c r="D9" s="4">
        <v>0</v>
      </c>
      <c r="E9" s="10" t="s">
        <v>59</v>
      </c>
    </row>
    <row r="10" spans="2:5" ht="26.4" x14ac:dyDescent="0.3">
      <c r="B10" s="2" t="s">
        <v>7</v>
      </c>
      <c r="C10" s="4" t="s">
        <v>60</v>
      </c>
      <c r="D10" s="4">
        <v>0</v>
      </c>
      <c r="E10" s="10" t="s">
        <v>60</v>
      </c>
    </row>
    <row r="11" spans="2:5" ht="26.4" x14ac:dyDescent="0.3">
      <c r="B11" s="2" t="s">
        <v>8</v>
      </c>
      <c r="C11" s="4" t="s">
        <v>61</v>
      </c>
      <c r="D11" s="4">
        <v>0</v>
      </c>
      <c r="E11" s="10" t="s">
        <v>61</v>
      </c>
    </row>
    <row r="12" spans="2:5" x14ac:dyDescent="0.3">
      <c r="B12" s="2" t="s">
        <v>9</v>
      </c>
      <c r="C12" s="4" t="s">
        <v>62</v>
      </c>
      <c r="D12" s="4">
        <v>0</v>
      </c>
      <c r="E12" s="10" t="s">
        <v>62</v>
      </c>
    </row>
    <row r="13" spans="2:5" ht="26.4" x14ac:dyDescent="0.3">
      <c r="B13" s="2" t="s">
        <v>10</v>
      </c>
      <c r="C13" s="4" t="s">
        <v>63</v>
      </c>
      <c r="D13" s="4">
        <v>0</v>
      </c>
      <c r="E13" s="10" t="s">
        <v>63</v>
      </c>
    </row>
    <row r="14" spans="2:5" ht="26.4" x14ac:dyDescent="0.3">
      <c r="B14" s="2" t="s">
        <v>11</v>
      </c>
      <c r="C14" s="4" t="s">
        <v>64</v>
      </c>
      <c r="D14" s="4">
        <v>0</v>
      </c>
      <c r="E14" s="10" t="s">
        <v>64</v>
      </c>
    </row>
    <row r="15" spans="2:5" ht="26.4" x14ac:dyDescent="0.3">
      <c r="B15" s="2" t="s">
        <v>12</v>
      </c>
      <c r="C15" s="4" t="s">
        <v>65</v>
      </c>
      <c r="D15" s="4">
        <v>0</v>
      </c>
      <c r="E15" s="10" t="s">
        <v>65</v>
      </c>
    </row>
    <row r="16" spans="2:5" ht="26.4" x14ac:dyDescent="0.3">
      <c r="B16" s="2" t="s">
        <v>13</v>
      </c>
      <c r="C16" s="4" t="s">
        <v>2972</v>
      </c>
      <c r="D16" s="4" t="s">
        <v>2974</v>
      </c>
      <c r="E16" s="10" t="s">
        <v>66</v>
      </c>
    </row>
    <row r="17" spans="2:5" ht="26.4" x14ac:dyDescent="0.3">
      <c r="B17" s="2" t="s">
        <v>14</v>
      </c>
      <c r="C17" s="4" t="s">
        <v>67</v>
      </c>
      <c r="D17" s="4">
        <v>0</v>
      </c>
      <c r="E17" s="10" t="s">
        <v>67</v>
      </c>
    </row>
    <row r="18" spans="2:5" x14ac:dyDescent="0.3">
      <c r="B18" s="2" t="s">
        <v>15</v>
      </c>
      <c r="C18" s="4" t="s">
        <v>68</v>
      </c>
      <c r="D18" s="4">
        <v>0</v>
      </c>
      <c r="E18" s="10" t="s">
        <v>68</v>
      </c>
    </row>
    <row r="19" spans="2:5" x14ac:dyDescent="0.3">
      <c r="B19" s="2" t="s">
        <v>16</v>
      </c>
      <c r="C19" s="4" t="s">
        <v>69</v>
      </c>
      <c r="D19" s="4">
        <v>0</v>
      </c>
      <c r="E19" s="10" t="s">
        <v>69</v>
      </c>
    </row>
    <row r="20" spans="2:5" x14ac:dyDescent="0.3">
      <c r="B20" s="2" t="s">
        <v>17</v>
      </c>
      <c r="C20" s="4" t="s">
        <v>70</v>
      </c>
      <c r="D20" s="4">
        <v>0</v>
      </c>
      <c r="E20" s="10" t="s">
        <v>70</v>
      </c>
    </row>
    <row r="21" spans="2:5" ht="26.4" x14ac:dyDescent="0.3">
      <c r="B21" s="2" t="s">
        <v>18</v>
      </c>
      <c r="C21" s="4" t="s">
        <v>71</v>
      </c>
      <c r="D21" s="4">
        <v>0</v>
      </c>
      <c r="E21" s="10" t="s">
        <v>71</v>
      </c>
    </row>
    <row r="22" spans="2:5" ht="26.4" x14ac:dyDescent="0.3">
      <c r="B22" s="2" t="s">
        <v>19</v>
      </c>
      <c r="C22" s="4" t="s">
        <v>72</v>
      </c>
      <c r="D22" s="4">
        <v>0</v>
      </c>
      <c r="E22" s="10" t="s">
        <v>72</v>
      </c>
    </row>
    <row r="23" spans="2:5" x14ac:dyDescent="0.3">
      <c r="B23" s="2" t="s">
        <v>20</v>
      </c>
      <c r="C23" s="4" t="s">
        <v>73</v>
      </c>
      <c r="D23" s="4">
        <v>0</v>
      </c>
      <c r="E23" s="10" t="s">
        <v>73</v>
      </c>
    </row>
    <row r="24" spans="2:5" ht="26.4" x14ac:dyDescent="0.3">
      <c r="B24" s="2" t="s">
        <v>21</v>
      </c>
      <c r="C24" s="4" t="s">
        <v>74</v>
      </c>
      <c r="D24" s="4">
        <v>0</v>
      </c>
      <c r="E24" s="10" t="s">
        <v>74</v>
      </c>
    </row>
    <row r="25" spans="2:5" ht="26.4" x14ac:dyDescent="0.3">
      <c r="B25" s="2" t="s">
        <v>22</v>
      </c>
      <c r="C25" s="4" t="s">
        <v>75</v>
      </c>
      <c r="D25" s="4">
        <v>0</v>
      </c>
      <c r="E25" s="10" t="s">
        <v>75</v>
      </c>
    </row>
    <row r="26" spans="2:5" x14ac:dyDescent="0.3">
      <c r="B26" s="2" t="s">
        <v>23</v>
      </c>
      <c r="C26" s="4" t="s">
        <v>76</v>
      </c>
      <c r="D26" s="4">
        <v>0</v>
      </c>
      <c r="E26" s="10" t="s">
        <v>76</v>
      </c>
    </row>
    <row r="27" spans="2:5" x14ac:dyDescent="0.3">
      <c r="B27" s="2" t="s">
        <v>24</v>
      </c>
      <c r="C27" s="4" t="s">
        <v>77</v>
      </c>
      <c r="D27" s="4">
        <v>0</v>
      </c>
      <c r="E27" s="10" t="s">
        <v>77</v>
      </c>
    </row>
    <row r="28" spans="2:5" ht="26.4" x14ac:dyDescent="0.3">
      <c r="B28" s="2" t="s">
        <v>25</v>
      </c>
      <c r="C28" s="4" t="s">
        <v>78</v>
      </c>
      <c r="D28" s="4">
        <v>0</v>
      </c>
      <c r="E28" s="10" t="s">
        <v>78</v>
      </c>
    </row>
    <row r="29" spans="2:5" ht="39.6" x14ac:dyDescent="0.3">
      <c r="B29" s="2" t="s">
        <v>26</v>
      </c>
      <c r="C29" s="4" t="s">
        <v>79</v>
      </c>
      <c r="D29" s="4">
        <v>0</v>
      </c>
      <c r="E29" s="10" t="s">
        <v>79</v>
      </c>
    </row>
    <row r="30" spans="2:5" ht="26.4" x14ac:dyDescent="0.3">
      <c r="B30" s="2" t="s">
        <v>27</v>
      </c>
      <c r="C30" s="4" t="s">
        <v>80</v>
      </c>
      <c r="D30" s="4">
        <v>0</v>
      </c>
      <c r="E30" s="10" t="s">
        <v>80</v>
      </c>
    </row>
    <row r="31" spans="2:5" ht="26.4" x14ac:dyDescent="0.3">
      <c r="B31" s="2" t="s">
        <v>28</v>
      </c>
      <c r="C31" s="4" t="s">
        <v>81</v>
      </c>
      <c r="D31" s="4">
        <v>0</v>
      </c>
      <c r="E31" s="10" t="s">
        <v>81</v>
      </c>
    </row>
    <row r="32" spans="2:5" x14ac:dyDescent="0.3">
      <c r="B32" s="2" t="s">
        <v>29</v>
      </c>
      <c r="C32" s="4" t="s">
        <v>82</v>
      </c>
      <c r="D32" s="4">
        <v>0</v>
      </c>
      <c r="E32" s="10" t="s">
        <v>82</v>
      </c>
    </row>
    <row r="33" spans="2:5" x14ac:dyDescent="0.3">
      <c r="B33" s="2" t="s">
        <v>30</v>
      </c>
      <c r="C33" s="4" t="s">
        <v>83</v>
      </c>
      <c r="D33" s="4">
        <v>0</v>
      </c>
      <c r="E33" s="10" t="s">
        <v>83</v>
      </c>
    </row>
    <row r="34" spans="2:5" x14ac:dyDescent="0.3">
      <c r="B34" s="2" t="s">
        <v>31</v>
      </c>
      <c r="C34" s="4" t="s">
        <v>84</v>
      </c>
      <c r="D34" s="4">
        <v>0</v>
      </c>
      <c r="E34" s="10" t="s">
        <v>84</v>
      </c>
    </row>
    <row r="35" spans="2:5" ht="26.4" x14ac:dyDescent="0.3">
      <c r="B35" s="2" t="s">
        <v>32</v>
      </c>
      <c r="C35" s="4" t="s">
        <v>85</v>
      </c>
      <c r="D35" s="4">
        <v>0</v>
      </c>
      <c r="E35" s="10" t="s">
        <v>85</v>
      </c>
    </row>
    <row r="36" spans="2:5" x14ac:dyDescent="0.3">
      <c r="B36" s="2" t="s">
        <v>33</v>
      </c>
      <c r="C36" s="4" t="s">
        <v>86</v>
      </c>
      <c r="D36" s="4">
        <v>0</v>
      </c>
      <c r="E36" s="10" t="s">
        <v>86</v>
      </c>
    </row>
    <row r="37" spans="2:5" x14ac:dyDescent="0.3">
      <c r="B37" s="2" t="s">
        <v>34</v>
      </c>
      <c r="C37" s="4" t="s">
        <v>87</v>
      </c>
      <c r="D37" s="4">
        <v>0</v>
      </c>
      <c r="E37" s="10" t="s">
        <v>87</v>
      </c>
    </row>
    <row r="38" spans="2:5" x14ac:dyDescent="0.3">
      <c r="B38" s="2" t="s">
        <v>35</v>
      </c>
      <c r="C38" s="4" t="s">
        <v>88</v>
      </c>
      <c r="D38" s="4">
        <v>0</v>
      </c>
      <c r="E38" s="10" t="s">
        <v>88</v>
      </c>
    </row>
    <row r="39" spans="2:5" x14ac:dyDescent="0.3">
      <c r="B39" s="2" t="s">
        <v>36</v>
      </c>
      <c r="C39" s="4" t="s">
        <v>89</v>
      </c>
      <c r="D39" s="4">
        <v>0</v>
      </c>
      <c r="E39" s="10" t="s">
        <v>89</v>
      </c>
    </row>
    <row r="40" spans="2:5" x14ac:dyDescent="0.3">
      <c r="B40" s="2" t="s">
        <v>37</v>
      </c>
      <c r="C40" s="4" t="s">
        <v>90</v>
      </c>
      <c r="D40" s="4">
        <v>0</v>
      </c>
      <c r="E40" s="10" t="s">
        <v>90</v>
      </c>
    </row>
    <row r="41" spans="2:5" ht="26.4" x14ac:dyDescent="0.3">
      <c r="B41" s="2" t="s">
        <v>38</v>
      </c>
      <c r="C41" s="4" t="s">
        <v>91</v>
      </c>
      <c r="D41" s="4">
        <v>0</v>
      </c>
      <c r="E41" s="10" t="s">
        <v>91</v>
      </c>
    </row>
    <row r="42" spans="2:5" ht="26.4" x14ac:dyDescent="0.3">
      <c r="B42" s="2" t="s">
        <v>39</v>
      </c>
      <c r="C42" s="4" t="s">
        <v>92</v>
      </c>
      <c r="D42" s="4">
        <v>0</v>
      </c>
      <c r="E42" s="10" t="s">
        <v>92</v>
      </c>
    </row>
    <row r="43" spans="2:5" x14ac:dyDescent="0.3">
      <c r="B43" s="2" t="s">
        <v>40</v>
      </c>
      <c r="C43" s="4" t="s">
        <v>93</v>
      </c>
      <c r="D43" s="4">
        <v>0</v>
      </c>
      <c r="E43" s="10" t="s">
        <v>93</v>
      </c>
    </row>
    <row r="44" spans="2:5" x14ac:dyDescent="0.3">
      <c r="B44" s="2" t="s">
        <v>41</v>
      </c>
      <c r="C44" s="4" t="s">
        <v>2973</v>
      </c>
      <c r="D44" s="4" t="s">
        <v>2497</v>
      </c>
      <c r="E44" s="10" t="s">
        <v>94</v>
      </c>
    </row>
    <row r="45" spans="2:5" ht="26.4" x14ac:dyDescent="0.3">
      <c r="B45" s="2" t="s">
        <v>42</v>
      </c>
      <c r="C45" s="4" t="s">
        <v>95</v>
      </c>
      <c r="D45" s="4">
        <v>0</v>
      </c>
      <c r="E45" s="10" t="s">
        <v>95</v>
      </c>
    </row>
    <row r="46" spans="2:5" x14ac:dyDescent="0.3">
      <c r="B46" s="2" t="s">
        <v>43</v>
      </c>
      <c r="C46" s="4" t="s">
        <v>96</v>
      </c>
      <c r="D46" s="4">
        <v>0</v>
      </c>
      <c r="E46" s="10" t="s">
        <v>96</v>
      </c>
    </row>
    <row r="47" spans="2:5" x14ac:dyDescent="0.3">
      <c r="B47" s="2" t="s">
        <v>44</v>
      </c>
      <c r="C47" s="4" t="s">
        <v>97</v>
      </c>
      <c r="D47" s="4">
        <v>0</v>
      </c>
      <c r="E47" s="10" t="s">
        <v>97</v>
      </c>
    </row>
    <row r="48" spans="2:5" x14ac:dyDescent="0.3">
      <c r="B48" s="2" t="s">
        <v>45</v>
      </c>
      <c r="C48" s="4" t="s">
        <v>98</v>
      </c>
      <c r="D48" s="4">
        <v>0</v>
      </c>
      <c r="E48" s="10" t="s">
        <v>98</v>
      </c>
    </row>
    <row r="49" spans="2:5" x14ac:dyDescent="0.3">
      <c r="B49" s="2" t="s">
        <v>46</v>
      </c>
      <c r="C49" s="4" t="s">
        <v>99</v>
      </c>
      <c r="D49" s="4">
        <v>0</v>
      </c>
      <c r="E49" s="10" t="s">
        <v>99</v>
      </c>
    </row>
    <row r="50" spans="2:5" x14ac:dyDescent="0.3">
      <c r="B50" s="2" t="s">
        <v>47</v>
      </c>
      <c r="C50" s="4" t="s">
        <v>100</v>
      </c>
      <c r="D50" s="4">
        <v>0</v>
      </c>
      <c r="E50" s="10" t="s">
        <v>100</v>
      </c>
    </row>
    <row r="51" spans="2:5" x14ac:dyDescent="0.3">
      <c r="B51" s="2" t="s">
        <v>48</v>
      </c>
      <c r="C51" s="4" t="s">
        <v>101</v>
      </c>
      <c r="D51" s="4">
        <v>0</v>
      </c>
      <c r="E51" s="10" t="s">
        <v>101</v>
      </c>
    </row>
    <row r="52" spans="2:5" x14ac:dyDescent="0.3">
      <c r="B52" s="2" t="s">
        <v>49</v>
      </c>
      <c r="C52" s="4" t="s">
        <v>102</v>
      </c>
      <c r="D52" s="4">
        <v>0</v>
      </c>
      <c r="E52" s="10" t="s">
        <v>102</v>
      </c>
    </row>
    <row r="53" spans="2:5" x14ac:dyDescent="0.3">
      <c r="B53" s="2" t="s">
        <v>50</v>
      </c>
      <c r="C53" s="4" t="s">
        <v>103</v>
      </c>
      <c r="D53" s="4">
        <v>0</v>
      </c>
      <c r="E53" s="10" t="s">
        <v>103</v>
      </c>
    </row>
    <row r="54" spans="2:5" x14ac:dyDescent="0.3">
      <c r="B54" s="2" t="s">
        <v>51</v>
      </c>
      <c r="C54" s="4" t="s">
        <v>104</v>
      </c>
      <c r="D54" s="4">
        <v>0</v>
      </c>
      <c r="E54" s="10" t="s">
        <v>104</v>
      </c>
    </row>
    <row r="55" spans="2:5" x14ac:dyDescent="0.3">
      <c r="B55" s="3" t="s">
        <v>52</v>
      </c>
      <c r="C55" s="5" t="s">
        <v>2969</v>
      </c>
      <c r="D55" s="5" t="s">
        <v>2970</v>
      </c>
      <c r="E55" s="5" t="s">
        <v>105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949B2-52DE-4934-BF76-F46055D31DCF}">
  <dimension ref="A1:E53"/>
  <sheetViews>
    <sheetView showGridLines="0" zoomScale="90" zoomScaleNormal="9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19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89" t="s">
        <v>5165</v>
      </c>
      <c r="B12" s="89" t="s">
        <v>5166</v>
      </c>
      <c r="C12" s="146">
        <v>1</v>
      </c>
      <c r="D12" s="85">
        <v>9532.5</v>
      </c>
      <c r="E12" s="85">
        <v>9532.5</v>
      </c>
    </row>
    <row r="13" spans="1:5" x14ac:dyDescent="0.25">
      <c r="A13" s="89" t="s">
        <v>5167</v>
      </c>
      <c r="B13" s="89" t="s">
        <v>5168</v>
      </c>
      <c r="C13" s="146">
        <v>9</v>
      </c>
      <c r="D13" s="85">
        <v>9723.15</v>
      </c>
      <c r="E13" s="85">
        <v>9723.15</v>
      </c>
    </row>
    <row r="14" spans="1:5" x14ac:dyDescent="0.25">
      <c r="A14" s="89" t="s">
        <v>5167</v>
      </c>
      <c r="B14" s="89" t="s">
        <v>5168</v>
      </c>
      <c r="C14" s="146">
        <v>1</v>
      </c>
      <c r="D14" s="85">
        <v>9002.75</v>
      </c>
      <c r="E14" s="85">
        <v>9002.75</v>
      </c>
    </row>
    <row r="15" spans="1:5" x14ac:dyDescent="0.25">
      <c r="A15" s="89" t="s">
        <v>5169</v>
      </c>
      <c r="B15" s="89" t="s">
        <v>4328</v>
      </c>
      <c r="C15" s="146">
        <v>1</v>
      </c>
      <c r="D15" s="85">
        <v>16671</v>
      </c>
      <c r="E15" s="85">
        <v>16671</v>
      </c>
    </row>
    <row r="16" spans="1:5" x14ac:dyDescent="0.25">
      <c r="A16" s="89" t="s">
        <v>5170</v>
      </c>
      <c r="B16" s="89" t="s">
        <v>5171</v>
      </c>
      <c r="C16" s="146">
        <v>1</v>
      </c>
      <c r="D16" s="85">
        <v>8342.35</v>
      </c>
      <c r="E16" s="85">
        <v>8342.35</v>
      </c>
    </row>
    <row r="17" spans="1:5" x14ac:dyDescent="0.25">
      <c r="A17" s="89" t="s">
        <v>5170</v>
      </c>
      <c r="B17" s="89" t="s">
        <v>5172</v>
      </c>
      <c r="C17" s="146">
        <v>5</v>
      </c>
      <c r="D17" s="85">
        <v>8342.35</v>
      </c>
      <c r="E17" s="85">
        <v>8342.35</v>
      </c>
    </row>
    <row r="18" spans="1:5" x14ac:dyDescent="0.25">
      <c r="A18" s="89" t="s">
        <v>5170</v>
      </c>
      <c r="B18" s="89" t="s">
        <v>5173</v>
      </c>
      <c r="C18" s="146">
        <v>6</v>
      </c>
      <c r="D18" s="85">
        <v>8342.35</v>
      </c>
      <c r="E18" s="85">
        <v>8342.35</v>
      </c>
    </row>
    <row r="19" spans="1:5" x14ac:dyDescent="0.25">
      <c r="A19" s="89" t="s">
        <v>5174</v>
      </c>
      <c r="B19" s="89" t="s">
        <v>5175</v>
      </c>
      <c r="C19" s="146">
        <v>6</v>
      </c>
      <c r="D19" s="85">
        <v>8342.35</v>
      </c>
      <c r="E19" s="85">
        <v>8342.35</v>
      </c>
    </row>
    <row r="20" spans="1:5" x14ac:dyDescent="0.25">
      <c r="A20" s="34"/>
      <c r="B20" s="45" t="s">
        <v>4299</v>
      </c>
      <c r="C20" s="57">
        <f>SUM(C12:C19)</f>
        <v>30</v>
      </c>
      <c r="D20" s="47"/>
      <c r="E20" s="47"/>
    </row>
    <row r="21" spans="1:5" x14ac:dyDescent="0.25">
      <c r="A21" s="34"/>
      <c r="B21" s="48"/>
      <c r="C21" s="49"/>
      <c r="D21" s="47"/>
      <c r="E21" s="47"/>
    </row>
    <row r="22" spans="1:5" x14ac:dyDescent="0.25">
      <c r="A22" s="50"/>
      <c r="B22" s="51"/>
      <c r="C22" s="52"/>
      <c r="D22" s="53"/>
      <c r="E22" s="53"/>
    </row>
    <row r="23" spans="1:5" x14ac:dyDescent="0.25">
      <c r="A23" s="661" t="s">
        <v>4233</v>
      </c>
      <c r="B23" s="661" t="s">
        <v>4233</v>
      </c>
      <c r="C23" s="52"/>
      <c r="D23" s="53"/>
      <c r="E23" s="53"/>
    </row>
    <row r="24" spans="1:5" x14ac:dyDescent="0.25">
      <c r="A24" s="79" t="s">
        <v>5176</v>
      </c>
      <c r="B24" s="79" t="s">
        <v>5177</v>
      </c>
      <c r="C24" s="43">
        <v>14</v>
      </c>
      <c r="D24" s="44">
        <v>8334.25</v>
      </c>
      <c r="E24" s="44">
        <v>9218.1</v>
      </c>
    </row>
    <row r="25" spans="1:5" x14ac:dyDescent="0.25">
      <c r="A25" s="79" t="s">
        <v>5178</v>
      </c>
      <c r="B25" s="79" t="s">
        <v>5179</v>
      </c>
      <c r="C25" s="43">
        <v>2</v>
      </c>
      <c r="D25" s="44">
        <v>9218.1</v>
      </c>
      <c r="E25" s="44">
        <v>9218.1</v>
      </c>
    </row>
    <row r="26" spans="1:5" x14ac:dyDescent="0.25">
      <c r="A26" s="79" t="s">
        <v>5180</v>
      </c>
      <c r="B26" s="79" t="s">
        <v>5181</v>
      </c>
      <c r="C26" s="43">
        <v>3</v>
      </c>
      <c r="D26" s="44">
        <v>9218.1</v>
      </c>
      <c r="E26" s="44">
        <v>9218.1</v>
      </c>
    </row>
    <row r="27" spans="1:5" x14ac:dyDescent="0.25">
      <c r="A27" s="79" t="s">
        <v>5182</v>
      </c>
      <c r="B27" s="79" t="s">
        <v>5183</v>
      </c>
      <c r="C27" s="43">
        <v>9</v>
      </c>
      <c r="D27" s="44">
        <v>9218.1</v>
      </c>
      <c r="E27" s="44">
        <v>9218.1</v>
      </c>
    </row>
    <row r="28" spans="1:5" x14ac:dyDescent="0.25">
      <c r="A28" s="79" t="s">
        <v>5184</v>
      </c>
      <c r="B28" s="79" t="s">
        <v>5185</v>
      </c>
      <c r="C28" s="43">
        <v>15</v>
      </c>
      <c r="D28" s="44">
        <v>8334.25</v>
      </c>
      <c r="E28" s="44">
        <v>9218.1</v>
      </c>
    </row>
    <row r="29" spans="1:5" x14ac:dyDescent="0.25">
      <c r="A29" s="79" t="s">
        <v>5186</v>
      </c>
      <c r="B29" s="79" t="s">
        <v>4414</v>
      </c>
      <c r="C29" s="43">
        <v>16</v>
      </c>
      <c r="D29" s="44">
        <v>8564.4</v>
      </c>
      <c r="E29" s="44">
        <v>9429.75</v>
      </c>
    </row>
    <row r="30" spans="1:5" ht="16.95" customHeight="1" x14ac:dyDescent="0.25">
      <c r="A30" s="79" t="s">
        <v>5187</v>
      </c>
      <c r="B30" s="79" t="s">
        <v>5188</v>
      </c>
      <c r="C30" s="43">
        <v>1</v>
      </c>
      <c r="D30" s="44">
        <v>9641.65</v>
      </c>
      <c r="E30" s="44">
        <v>9641.65</v>
      </c>
    </row>
    <row r="31" spans="1:5" x14ac:dyDescent="0.25">
      <c r="A31" s="79" t="s">
        <v>5189</v>
      </c>
      <c r="B31" s="79" t="s">
        <v>5190</v>
      </c>
      <c r="C31" s="43">
        <v>20</v>
      </c>
      <c r="D31" s="44">
        <v>9882.5</v>
      </c>
      <c r="E31" s="44">
        <v>9882.5</v>
      </c>
    </row>
    <row r="32" spans="1:5" x14ac:dyDescent="0.25">
      <c r="A32" s="79" t="s">
        <v>5191</v>
      </c>
      <c r="B32" s="79" t="s">
        <v>5192</v>
      </c>
      <c r="C32" s="43">
        <v>75</v>
      </c>
      <c r="D32" s="44">
        <v>8897.0499999999993</v>
      </c>
      <c r="E32" s="44">
        <v>9617.2999999999993</v>
      </c>
    </row>
    <row r="33" spans="1:5" x14ac:dyDescent="0.25">
      <c r="A33" s="79" t="s">
        <v>5193</v>
      </c>
      <c r="B33" s="79" t="s">
        <v>5194</v>
      </c>
      <c r="C33" s="43">
        <v>13</v>
      </c>
      <c r="D33" s="44">
        <v>8897.0499999999993</v>
      </c>
      <c r="E33" s="44">
        <v>9617.2999999999993</v>
      </c>
    </row>
    <row r="34" spans="1:5" x14ac:dyDescent="0.25">
      <c r="A34" s="34"/>
      <c r="B34" s="45" t="s">
        <v>4302</v>
      </c>
      <c r="C34" s="57">
        <f>SUM(C24:C33)</f>
        <v>168</v>
      </c>
      <c r="D34" s="47"/>
      <c r="E34" s="47"/>
    </row>
    <row r="35" spans="1:5" x14ac:dyDescent="0.25">
      <c r="A35" s="34"/>
      <c r="B35" s="48"/>
      <c r="C35" s="49"/>
      <c r="D35" s="47"/>
      <c r="E35" s="47"/>
    </row>
    <row r="36" spans="1:5" x14ac:dyDescent="0.25">
      <c r="A36" s="54"/>
      <c r="B36" s="34"/>
      <c r="C36" s="34"/>
      <c r="D36" s="47"/>
      <c r="E36" s="47"/>
    </row>
    <row r="37" spans="1:5" x14ac:dyDescent="0.25">
      <c r="A37" s="661" t="s">
        <v>4234</v>
      </c>
      <c r="B37" s="661" t="s">
        <v>4233</v>
      </c>
      <c r="C37" s="34"/>
      <c r="D37" s="53"/>
      <c r="E37" s="53"/>
    </row>
    <row r="38" spans="1:5" x14ac:dyDescent="0.25">
      <c r="A38" s="55" t="s">
        <v>4303</v>
      </c>
      <c r="B38" s="55" t="s">
        <v>4303</v>
      </c>
      <c r="C38" s="56">
        <v>0</v>
      </c>
      <c r="D38" s="44">
        <v>0</v>
      </c>
      <c r="E38" s="44">
        <v>0</v>
      </c>
    </row>
    <row r="39" spans="1:5" x14ac:dyDescent="0.25">
      <c r="A39" s="34"/>
      <c r="B39" s="45" t="s">
        <v>4304</v>
      </c>
      <c r="C39" s="57">
        <f>SUM(C38)</f>
        <v>0</v>
      </c>
      <c r="D39" s="47"/>
      <c r="E39" s="47"/>
    </row>
    <row r="40" spans="1:5" x14ac:dyDescent="0.25">
      <c r="A40" s="34"/>
      <c r="B40" s="48"/>
      <c r="C40" s="49"/>
      <c r="D40" s="47"/>
      <c r="E40" s="47"/>
    </row>
    <row r="41" spans="1:5" x14ac:dyDescent="0.25">
      <c r="A41" s="34"/>
      <c r="B41" s="58" t="s">
        <v>4235</v>
      </c>
      <c r="C41" s="59">
        <f>SUM(C34,C20,C39)</f>
        <v>198</v>
      </c>
      <c r="D41" s="47"/>
      <c r="E41" s="47"/>
    </row>
    <row r="42" spans="1:5" x14ac:dyDescent="0.25">
      <c r="A42" s="34"/>
      <c r="B42" s="48"/>
      <c r="C42" s="49"/>
      <c r="D42" s="47"/>
      <c r="E42" s="47"/>
    </row>
    <row r="43" spans="1:5" x14ac:dyDescent="0.25">
      <c r="A43" s="50"/>
      <c r="B43" s="51"/>
      <c r="C43" s="52"/>
      <c r="D43" s="53"/>
      <c r="E43" s="53"/>
    </row>
    <row r="44" spans="1:5" x14ac:dyDescent="0.25">
      <c r="A44" s="662" t="s">
        <v>4231</v>
      </c>
      <c r="B44" s="662"/>
      <c r="C44" s="52"/>
      <c r="D44" s="53"/>
      <c r="E44" s="53"/>
    </row>
    <row r="45" spans="1:5" x14ac:dyDescent="0.25">
      <c r="A45" s="661" t="s">
        <v>4305</v>
      </c>
      <c r="B45" s="661"/>
      <c r="C45" s="52"/>
      <c r="D45" s="53"/>
      <c r="E45" s="53"/>
    </row>
    <row r="46" spans="1:5" x14ac:dyDescent="0.25">
      <c r="A46" s="55" t="s">
        <v>4303</v>
      </c>
      <c r="B46" s="180" t="s">
        <v>5195</v>
      </c>
      <c r="C46" s="56">
        <v>3</v>
      </c>
      <c r="D46" s="44">
        <v>11305.82</v>
      </c>
      <c r="E46" s="44">
        <v>11305.82</v>
      </c>
    </row>
    <row r="47" spans="1:5" x14ac:dyDescent="0.25">
      <c r="A47" s="55" t="s">
        <v>4303</v>
      </c>
      <c r="B47" s="180" t="s">
        <v>5196</v>
      </c>
      <c r="C47" s="56">
        <v>3</v>
      </c>
      <c r="D47" s="44">
        <v>15709.4</v>
      </c>
      <c r="E47" s="44">
        <v>15709.4</v>
      </c>
    </row>
    <row r="48" spans="1:5" x14ac:dyDescent="0.25">
      <c r="A48" s="55" t="s">
        <v>4303</v>
      </c>
      <c r="B48" s="180" t="s">
        <v>5197</v>
      </c>
      <c r="C48" s="56">
        <v>1</v>
      </c>
      <c r="D48" s="44">
        <v>20795.88</v>
      </c>
      <c r="E48" s="44">
        <v>20795.88</v>
      </c>
    </row>
    <row r="49" spans="1:5" x14ac:dyDescent="0.25">
      <c r="A49" s="34"/>
      <c r="B49" s="45" t="s">
        <v>4306</v>
      </c>
      <c r="C49" s="57">
        <f>SUM(C46:C48)</f>
        <v>7</v>
      </c>
      <c r="D49" s="47"/>
      <c r="E49" s="47"/>
    </row>
    <row r="50" spans="1:5" x14ac:dyDescent="0.25">
      <c r="A50" s="50"/>
      <c r="B50" s="51"/>
      <c r="C50" s="52"/>
      <c r="D50" s="53"/>
      <c r="E50" s="53"/>
    </row>
    <row r="51" spans="1:5" ht="12.75" customHeight="1" x14ac:dyDescent="0.25">
      <c r="A51" s="652" t="s">
        <v>4237</v>
      </c>
      <c r="B51" s="653"/>
      <c r="C51" s="52"/>
      <c r="D51" s="53"/>
      <c r="E51" s="53"/>
    </row>
    <row r="52" spans="1:5" x14ac:dyDescent="0.25">
      <c r="A52" s="55" t="s">
        <v>4303</v>
      </c>
      <c r="B52" s="55" t="s">
        <v>4303</v>
      </c>
      <c r="C52" s="56">
        <v>0</v>
      </c>
      <c r="D52" s="44">
        <v>0</v>
      </c>
      <c r="E52" s="44">
        <v>0</v>
      </c>
    </row>
    <row r="53" spans="1:5" ht="12" customHeight="1" x14ac:dyDescent="0.25">
      <c r="A53" s="34"/>
      <c r="B53" s="45" t="s">
        <v>4307</v>
      </c>
      <c r="C53" s="46">
        <f>SUM(C52)</f>
        <v>0</v>
      </c>
      <c r="D53" s="47"/>
      <c r="E53" s="47"/>
    </row>
  </sheetData>
  <mergeCells count="15">
    <mergeCell ref="A51:B51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3:B23"/>
    <mergeCell ref="A37:B37"/>
    <mergeCell ref="A44:B44"/>
    <mergeCell ref="A45:B45"/>
  </mergeCells>
  <printOptions horizontalCentered="1"/>
  <pageMargins left="0.7" right="0.7" top="0.75" bottom="0.75" header="0.31500000000000006" footer="0.31500000000000006"/>
  <pageSetup orientation="portrait" r:id="rId1"/>
  <headerFooter scaleWithDoc="0" alignWithMargins="0"/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F02A-5A69-4F02-891A-97735A6837EE}">
  <dimension ref="A2:L43"/>
  <sheetViews>
    <sheetView showGridLines="0" zoomScaleNormal="100" zoomScaleSheetLayoutView="70" workbookViewId="0">
      <selection activeCell="G39" sqref="G39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0.33203125" style="61" customWidth="1"/>
    <col min="13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</row>
    <row r="3" spans="1:12" s="63" customFormat="1" x14ac:dyDescent="0.25">
      <c r="A3" s="654" t="s">
        <v>19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</row>
    <row r="5" spans="1:12" s="63" customFormat="1" ht="14.7" customHeigh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</row>
    <row r="7" spans="1:12" s="63" customFormat="1" ht="14.7" customHeight="1" x14ac:dyDescent="0.25">
      <c r="A7" s="66"/>
      <c r="B7" s="66"/>
      <c r="C7" s="66"/>
      <c r="D7" s="67"/>
      <c r="E7" s="67"/>
      <c r="F7" s="67"/>
      <c r="G7" s="67"/>
      <c r="H7" s="67"/>
      <c r="I7" s="67"/>
      <c r="J7" s="67"/>
      <c r="K7" s="67"/>
      <c r="L7" s="67"/>
    </row>
    <row r="8" spans="1:12" s="63" customFormat="1" x14ac:dyDescent="0.25">
      <c r="A8" s="671" t="s">
        <v>4310</v>
      </c>
      <c r="B8" s="671"/>
      <c r="C8" s="671"/>
      <c r="D8" s="671"/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  <c r="L8" s="68" t="s">
        <v>517</v>
      </c>
    </row>
    <row r="9" spans="1:12" s="63" customFormat="1" ht="12.75" customHeight="1" x14ac:dyDescent="0.25">
      <c r="A9" s="663" t="s">
        <v>4311</v>
      </c>
      <c r="B9" s="665" t="s">
        <v>4292</v>
      </c>
      <c r="C9" s="663" t="s">
        <v>5198</v>
      </c>
      <c r="D9" s="666" t="s">
        <v>4312</v>
      </c>
      <c r="E9" s="666" t="s">
        <v>4312</v>
      </c>
      <c r="F9" s="666" t="s">
        <v>4312</v>
      </c>
      <c r="G9" s="666" t="s">
        <v>4312</v>
      </c>
      <c r="H9" s="666" t="s">
        <v>4313</v>
      </c>
      <c r="I9" s="666" t="s">
        <v>4313</v>
      </c>
      <c r="J9" s="666" t="s">
        <v>4313</v>
      </c>
      <c r="K9" s="666" t="s">
        <v>4313</v>
      </c>
      <c r="L9" s="667" t="s">
        <v>4313</v>
      </c>
    </row>
    <row r="10" spans="1:12" s="63" customFormat="1" ht="26.4" x14ac:dyDescent="0.25">
      <c r="A10" s="664" t="s">
        <v>4311</v>
      </c>
      <c r="B10" s="666" t="s">
        <v>4314</v>
      </c>
      <c r="C10" s="664" t="s">
        <v>4311</v>
      </c>
      <c r="D10" s="70" t="s">
        <v>4315</v>
      </c>
      <c r="E10" s="70" t="s">
        <v>4316</v>
      </c>
      <c r="F10" s="70" t="s">
        <v>4317</v>
      </c>
      <c r="G10" s="70" t="s">
        <v>4318</v>
      </c>
      <c r="H10" s="35" t="s">
        <v>4319</v>
      </c>
      <c r="I10" s="35" t="s">
        <v>4320</v>
      </c>
      <c r="J10" s="70" t="s">
        <v>4321</v>
      </c>
      <c r="K10" s="70" t="s">
        <v>4322</v>
      </c>
      <c r="L10" s="71" t="s">
        <v>4318</v>
      </c>
    </row>
    <row r="11" spans="1:12" s="63" customFormat="1" x14ac:dyDescent="0.25">
      <c r="A11" s="42" t="s">
        <v>5169</v>
      </c>
      <c r="B11" s="42" t="s">
        <v>4328</v>
      </c>
      <c r="C11" s="77" t="s">
        <v>5199</v>
      </c>
      <c r="D11" s="78">
        <v>16671</v>
      </c>
      <c r="E11" s="72">
        <v>1515</v>
      </c>
      <c r="F11" s="72">
        <v>58982.75</v>
      </c>
      <c r="G11" s="77">
        <v>77168.75</v>
      </c>
      <c r="H11" s="77">
        <v>5557</v>
      </c>
      <c r="I11" s="77">
        <v>0</v>
      </c>
      <c r="J11" s="77">
        <v>100871.66666666666</v>
      </c>
      <c r="K11" s="77">
        <v>0</v>
      </c>
      <c r="L11" s="77">
        <v>106428.66666666666</v>
      </c>
    </row>
    <row r="12" spans="1:12" s="63" customFormat="1" x14ac:dyDescent="0.25">
      <c r="A12" s="42" t="s">
        <v>5170</v>
      </c>
      <c r="B12" s="42" t="s">
        <v>5171</v>
      </c>
      <c r="C12" s="77" t="s">
        <v>5200</v>
      </c>
      <c r="D12" s="78">
        <v>8342.35</v>
      </c>
      <c r="E12" s="72">
        <v>1515</v>
      </c>
      <c r="F12" s="72">
        <v>11703.05</v>
      </c>
      <c r="G12" s="77">
        <v>21560.400000000001</v>
      </c>
      <c r="H12" s="77">
        <v>2780.7833333333333</v>
      </c>
      <c r="I12" s="77">
        <v>0</v>
      </c>
      <c r="J12" s="77">
        <v>26727.200000000004</v>
      </c>
      <c r="K12" s="77">
        <v>0</v>
      </c>
      <c r="L12" s="77">
        <v>29507.983333333337</v>
      </c>
    </row>
    <row r="13" spans="1:12" s="63" customFormat="1" x14ac:dyDescent="0.25">
      <c r="A13" s="42" t="s">
        <v>5170</v>
      </c>
      <c r="B13" s="42" t="s">
        <v>5173</v>
      </c>
      <c r="C13" s="77" t="s">
        <v>5200</v>
      </c>
      <c r="D13" s="78">
        <v>8342.35</v>
      </c>
      <c r="E13" s="72">
        <v>1515</v>
      </c>
      <c r="F13" s="72">
        <v>11703.05</v>
      </c>
      <c r="G13" s="77">
        <v>21560.400000000001</v>
      </c>
      <c r="H13" s="77">
        <v>2780.7833333333333</v>
      </c>
      <c r="I13" s="77">
        <v>0</v>
      </c>
      <c r="J13" s="77">
        <v>26727.200000000004</v>
      </c>
      <c r="K13" s="77">
        <v>0</v>
      </c>
      <c r="L13" s="77">
        <v>29507.983333333337</v>
      </c>
    </row>
    <row r="14" spans="1:12" s="63" customFormat="1" x14ac:dyDescent="0.25">
      <c r="A14" s="42" t="s">
        <v>5170</v>
      </c>
      <c r="B14" s="42" t="s">
        <v>5172</v>
      </c>
      <c r="C14" s="77" t="s">
        <v>5199</v>
      </c>
      <c r="D14" s="78">
        <v>8342.35</v>
      </c>
      <c r="E14" s="72">
        <v>1515</v>
      </c>
      <c r="F14" s="72">
        <v>11703.05</v>
      </c>
      <c r="G14" s="77">
        <v>21560.400000000001</v>
      </c>
      <c r="H14" s="77">
        <v>2780.7833333333333</v>
      </c>
      <c r="I14" s="77">
        <v>0</v>
      </c>
      <c r="J14" s="77">
        <v>26727.200000000004</v>
      </c>
      <c r="K14" s="77">
        <v>0</v>
      </c>
      <c r="L14" s="77">
        <v>29507.983333333337</v>
      </c>
    </row>
    <row r="15" spans="1:12" s="63" customFormat="1" x14ac:dyDescent="0.25">
      <c r="A15" s="42" t="s">
        <v>5174</v>
      </c>
      <c r="B15" s="42" t="s">
        <v>5175</v>
      </c>
      <c r="C15" s="77" t="s">
        <v>5199</v>
      </c>
      <c r="D15" s="78">
        <v>8342.35</v>
      </c>
      <c r="E15" s="72">
        <v>1515</v>
      </c>
      <c r="F15" s="72">
        <v>11703.05</v>
      </c>
      <c r="G15" s="77">
        <v>21560.400000000001</v>
      </c>
      <c r="H15" s="77">
        <v>2780.7833333333333</v>
      </c>
      <c r="I15" s="77">
        <v>0</v>
      </c>
      <c r="J15" s="77">
        <v>26727.200000000004</v>
      </c>
      <c r="K15" s="77">
        <v>0</v>
      </c>
      <c r="L15" s="77">
        <v>29507.983333333337</v>
      </c>
    </row>
    <row r="16" spans="1:12" s="63" customFormat="1" x14ac:dyDescent="0.25">
      <c r="A16" s="73"/>
      <c r="B16" s="73"/>
      <c r="C16" s="73"/>
      <c r="D16" s="74"/>
      <c r="E16" s="74"/>
      <c r="F16" s="74"/>
      <c r="G16" s="74"/>
      <c r="H16" s="74"/>
      <c r="I16" s="74"/>
      <c r="J16" s="74"/>
      <c r="K16" s="74"/>
      <c r="L16" s="75"/>
    </row>
    <row r="17" spans="1:12" s="63" customFormat="1" x14ac:dyDescent="0.25">
      <c r="A17" s="73"/>
      <c r="B17" s="73"/>
      <c r="C17" s="73"/>
      <c r="D17" s="74"/>
      <c r="E17" s="74"/>
      <c r="F17" s="74"/>
      <c r="G17" s="74"/>
      <c r="H17" s="74"/>
      <c r="I17" s="74"/>
      <c r="J17" s="74"/>
      <c r="K17" s="74"/>
      <c r="L17" s="75"/>
    </row>
    <row r="18" spans="1:12" s="63" customFormat="1" x14ac:dyDescent="0.25">
      <c r="A18" s="671" t="s">
        <v>4324</v>
      </c>
      <c r="B18" s="671"/>
      <c r="C18" s="671"/>
      <c r="D18" s="671"/>
      <c r="E18" s="76" t="s">
        <v>517</v>
      </c>
      <c r="F18" s="76" t="s">
        <v>517</v>
      </c>
      <c r="G18" s="76" t="s">
        <v>517</v>
      </c>
      <c r="H18" s="76" t="s">
        <v>517</v>
      </c>
      <c r="I18" s="76" t="s">
        <v>517</v>
      </c>
      <c r="J18" s="76" t="s">
        <v>517</v>
      </c>
      <c r="K18" s="76" t="s">
        <v>517</v>
      </c>
      <c r="L18" s="76" t="s">
        <v>517</v>
      </c>
    </row>
    <row r="19" spans="1:12" s="63" customFormat="1" ht="12.75" customHeight="1" x14ac:dyDescent="0.25">
      <c r="A19" s="663" t="s">
        <v>4311</v>
      </c>
      <c r="B19" s="665" t="s">
        <v>4292</v>
      </c>
      <c r="C19" s="663" t="s">
        <v>5198</v>
      </c>
      <c r="D19" s="666" t="s">
        <v>4312</v>
      </c>
      <c r="E19" s="666" t="s">
        <v>4312</v>
      </c>
      <c r="F19" s="666" t="s">
        <v>4312</v>
      </c>
      <c r="G19" s="666" t="s">
        <v>4312</v>
      </c>
      <c r="H19" s="666" t="s">
        <v>4313</v>
      </c>
      <c r="I19" s="666" t="s">
        <v>4313</v>
      </c>
      <c r="J19" s="666" t="s">
        <v>4313</v>
      </c>
      <c r="K19" s="666" t="s">
        <v>4313</v>
      </c>
      <c r="L19" s="667" t="s">
        <v>4313</v>
      </c>
    </row>
    <row r="20" spans="1:12" s="63" customFormat="1" ht="26.4" x14ac:dyDescent="0.25">
      <c r="A20" s="664" t="s">
        <v>4311</v>
      </c>
      <c r="B20" s="666" t="s">
        <v>4314</v>
      </c>
      <c r="C20" s="664" t="s">
        <v>4311</v>
      </c>
      <c r="D20" s="70" t="s">
        <v>4315</v>
      </c>
      <c r="E20" s="70" t="s">
        <v>4316</v>
      </c>
      <c r="F20" s="70" t="s">
        <v>4317</v>
      </c>
      <c r="G20" s="70" t="s">
        <v>4318</v>
      </c>
      <c r="H20" s="35" t="s">
        <v>4319</v>
      </c>
      <c r="I20" s="35" t="s">
        <v>4320</v>
      </c>
      <c r="J20" s="70" t="s">
        <v>4321</v>
      </c>
      <c r="K20" s="70" t="s">
        <v>4322</v>
      </c>
      <c r="L20" s="71" t="s">
        <v>4318</v>
      </c>
    </row>
    <row r="21" spans="1:12" s="63" customFormat="1" x14ac:dyDescent="0.25">
      <c r="A21" s="89" t="s">
        <v>5176</v>
      </c>
      <c r="B21" s="89" t="s">
        <v>5177</v>
      </c>
      <c r="C21" s="90" t="s">
        <v>5199</v>
      </c>
      <c r="D21" s="85">
        <v>9218.1</v>
      </c>
      <c r="E21" s="90">
        <v>1515</v>
      </c>
      <c r="F21" s="90">
        <v>907.45</v>
      </c>
      <c r="G21" s="90">
        <v>11640.550000000001</v>
      </c>
      <c r="H21" s="90">
        <v>6145.4000000000005</v>
      </c>
      <c r="I21" s="90">
        <v>1536.3500000000001</v>
      </c>
      <c r="J21" s="90">
        <v>13500.733333333335</v>
      </c>
      <c r="K21" s="90">
        <v>14900</v>
      </c>
      <c r="L21" s="90">
        <v>36082.483333333337</v>
      </c>
    </row>
    <row r="22" spans="1:12" s="63" customFormat="1" x14ac:dyDescent="0.25">
      <c r="A22" s="89" t="s">
        <v>5176</v>
      </c>
      <c r="B22" s="89" t="s">
        <v>5177</v>
      </c>
      <c r="C22" s="90" t="s">
        <v>5200</v>
      </c>
      <c r="D22" s="85">
        <v>8334.25</v>
      </c>
      <c r="E22" s="90">
        <v>1515</v>
      </c>
      <c r="F22" s="90">
        <v>893.7</v>
      </c>
      <c r="G22" s="90">
        <v>10742.95</v>
      </c>
      <c r="H22" s="90">
        <v>5556.166666666667</v>
      </c>
      <c r="I22" s="90">
        <v>1389.0416666666667</v>
      </c>
      <c r="J22" s="90">
        <v>12303.933333333334</v>
      </c>
      <c r="K22" s="90">
        <v>14900</v>
      </c>
      <c r="L22" s="90">
        <v>34149.14166666667</v>
      </c>
    </row>
    <row r="23" spans="1:12" s="63" customFormat="1" x14ac:dyDescent="0.25">
      <c r="A23" s="89" t="s">
        <v>5178</v>
      </c>
      <c r="B23" s="89" t="s">
        <v>5179</v>
      </c>
      <c r="C23" s="90" t="s">
        <v>5199</v>
      </c>
      <c r="D23" s="85">
        <v>9218.1</v>
      </c>
      <c r="E23" s="90">
        <v>1515</v>
      </c>
      <c r="F23" s="90">
        <v>907.45</v>
      </c>
      <c r="G23" s="90">
        <v>11640.550000000001</v>
      </c>
      <c r="H23" s="90">
        <v>6145.4000000000005</v>
      </c>
      <c r="I23" s="90">
        <v>1536.3500000000001</v>
      </c>
      <c r="J23" s="90">
        <v>13500.733333333335</v>
      </c>
      <c r="K23" s="90">
        <v>14900</v>
      </c>
      <c r="L23" s="90">
        <v>36082.483333333337</v>
      </c>
    </row>
    <row r="24" spans="1:12" s="63" customFormat="1" x14ac:dyDescent="0.25">
      <c r="A24" s="89" t="s">
        <v>5180</v>
      </c>
      <c r="B24" s="89" t="s">
        <v>5181</v>
      </c>
      <c r="C24" s="90" t="s">
        <v>5199</v>
      </c>
      <c r="D24" s="85">
        <v>9218.1</v>
      </c>
      <c r="E24" s="90">
        <v>1515</v>
      </c>
      <c r="F24" s="90">
        <v>907.45</v>
      </c>
      <c r="G24" s="90">
        <v>11640.550000000001</v>
      </c>
      <c r="H24" s="90">
        <v>6145.4000000000005</v>
      </c>
      <c r="I24" s="90">
        <v>1536.3500000000001</v>
      </c>
      <c r="J24" s="90">
        <v>13500.733333333335</v>
      </c>
      <c r="K24" s="90">
        <v>14900</v>
      </c>
      <c r="L24" s="90">
        <v>36082.483333333337</v>
      </c>
    </row>
    <row r="25" spans="1:12" s="63" customFormat="1" x14ac:dyDescent="0.25">
      <c r="A25" s="89" t="s">
        <v>5182</v>
      </c>
      <c r="B25" s="89" t="s">
        <v>5183</v>
      </c>
      <c r="C25" s="90" t="s">
        <v>5199</v>
      </c>
      <c r="D25" s="85">
        <v>9218.1</v>
      </c>
      <c r="E25" s="90">
        <v>1515</v>
      </c>
      <c r="F25" s="90">
        <v>907.45</v>
      </c>
      <c r="G25" s="90">
        <v>11640.550000000001</v>
      </c>
      <c r="H25" s="90">
        <v>6145.4000000000005</v>
      </c>
      <c r="I25" s="90">
        <v>1536.3500000000001</v>
      </c>
      <c r="J25" s="90">
        <v>13500.733333333335</v>
      </c>
      <c r="K25" s="90">
        <v>14900</v>
      </c>
      <c r="L25" s="90">
        <v>36082.483333333337</v>
      </c>
    </row>
    <row r="26" spans="1:12" s="63" customFormat="1" x14ac:dyDescent="0.25">
      <c r="A26" s="89" t="s">
        <v>5184</v>
      </c>
      <c r="B26" s="89" t="s">
        <v>5185</v>
      </c>
      <c r="C26" s="90" t="s">
        <v>5200</v>
      </c>
      <c r="D26" s="85">
        <v>8334.25</v>
      </c>
      <c r="E26" s="90">
        <v>1515</v>
      </c>
      <c r="F26" s="90">
        <v>893.7</v>
      </c>
      <c r="G26" s="90">
        <v>10742.95</v>
      </c>
      <c r="H26" s="90">
        <v>5556.166666666667</v>
      </c>
      <c r="I26" s="90">
        <v>1389.0416666666667</v>
      </c>
      <c r="J26" s="90">
        <v>12303.933333333334</v>
      </c>
      <c r="K26" s="90">
        <v>14900</v>
      </c>
      <c r="L26" s="90">
        <v>34149.14166666667</v>
      </c>
    </row>
    <row r="27" spans="1:12" s="63" customFormat="1" x14ac:dyDescent="0.25">
      <c r="A27" s="89" t="s">
        <v>5184</v>
      </c>
      <c r="B27" s="89" t="s">
        <v>5185</v>
      </c>
      <c r="C27" s="90" t="s">
        <v>5199</v>
      </c>
      <c r="D27" s="85">
        <v>9218.1</v>
      </c>
      <c r="E27" s="90">
        <v>1515</v>
      </c>
      <c r="F27" s="90">
        <v>907.45</v>
      </c>
      <c r="G27" s="90">
        <v>11640.550000000001</v>
      </c>
      <c r="H27" s="90">
        <v>6145.4000000000005</v>
      </c>
      <c r="I27" s="90">
        <v>1536.3500000000001</v>
      </c>
      <c r="J27" s="90">
        <v>13500.733333333335</v>
      </c>
      <c r="K27" s="90">
        <v>14900</v>
      </c>
      <c r="L27" s="90">
        <v>36082.483333333337</v>
      </c>
    </row>
    <row r="28" spans="1:12" s="63" customFormat="1" x14ac:dyDescent="0.25">
      <c r="A28" s="89" t="s">
        <v>5186</v>
      </c>
      <c r="B28" s="89" t="s">
        <v>4414</v>
      </c>
      <c r="C28" s="90" t="s">
        <v>5200</v>
      </c>
      <c r="D28" s="85">
        <v>8564.4</v>
      </c>
      <c r="E28" s="90">
        <v>1515</v>
      </c>
      <c r="F28" s="90">
        <v>901.15</v>
      </c>
      <c r="G28" s="90">
        <v>10980.55</v>
      </c>
      <c r="H28" s="90">
        <v>5709.5999999999995</v>
      </c>
      <c r="I28" s="90">
        <v>1427.3999999999999</v>
      </c>
      <c r="J28" s="90">
        <v>12620.733333333334</v>
      </c>
      <c r="K28" s="90">
        <v>14900</v>
      </c>
      <c r="L28" s="90">
        <v>34657.733333333337</v>
      </c>
    </row>
    <row r="29" spans="1:12" s="63" customFormat="1" x14ac:dyDescent="0.25">
      <c r="A29" s="89" t="s">
        <v>5186</v>
      </c>
      <c r="B29" s="89" t="s">
        <v>4414</v>
      </c>
      <c r="C29" s="90" t="s">
        <v>5199</v>
      </c>
      <c r="D29" s="85">
        <v>9429.75</v>
      </c>
      <c r="E29" s="90">
        <v>1515</v>
      </c>
      <c r="F29" s="90">
        <v>810.25</v>
      </c>
      <c r="G29" s="90">
        <v>11755</v>
      </c>
      <c r="H29" s="90">
        <v>6286.5</v>
      </c>
      <c r="I29" s="90">
        <v>1571.625</v>
      </c>
      <c r="J29" s="90">
        <v>13653.333333333332</v>
      </c>
      <c r="K29" s="90">
        <v>14900</v>
      </c>
      <c r="L29" s="90">
        <v>36411.458333333328</v>
      </c>
    </row>
    <row r="30" spans="1:12" s="63" customFormat="1" x14ac:dyDescent="0.25">
      <c r="A30" s="89" t="s">
        <v>5187</v>
      </c>
      <c r="B30" s="89" t="s">
        <v>5188</v>
      </c>
      <c r="C30" s="90" t="s">
        <v>5199</v>
      </c>
      <c r="D30" s="85">
        <v>9641.65</v>
      </c>
      <c r="E30" s="90">
        <v>1515</v>
      </c>
      <c r="F30" s="90">
        <v>812.3</v>
      </c>
      <c r="G30" s="90">
        <v>11968.949999999999</v>
      </c>
      <c r="H30" s="90">
        <v>6427.7666666666664</v>
      </c>
      <c r="I30" s="90">
        <v>1606.9416666666666</v>
      </c>
      <c r="J30" s="90">
        <v>13938.599999999999</v>
      </c>
      <c r="K30" s="90">
        <v>14900</v>
      </c>
      <c r="L30" s="90">
        <v>36873.308333333334</v>
      </c>
    </row>
    <row r="31" spans="1:12" s="63" customFormat="1" x14ac:dyDescent="0.25">
      <c r="A31" s="89" t="s">
        <v>5189</v>
      </c>
      <c r="B31" s="89" t="s">
        <v>5190</v>
      </c>
      <c r="C31" s="90" t="s">
        <v>5199</v>
      </c>
      <c r="D31" s="85">
        <v>9882.5</v>
      </c>
      <c r="E31" s="90">
        <v>1515</v>
      </c>
      <c r="F31" s="90">
        <v>852.7</v>
      </c>
      <c r="G31" s="90">
        <v>12250.2</v>
      </c>
      <c r="H31" s="90">
        <v>6588.3333333333339</v>
      </c>
      <c r="I31" s="90">
        <v>1647.0833333333335</v>
      </c>
      <c r="J31" s="90">
        <v>14313.600000000002</v>
      </c>
      <c r="K31" s="90">
        <v>14900</v>
      </c>
      <c r="L31" s="90">
        <v>37449.01666666667</v>
      </c>
    </row>
    <row r="32" spans="1:12" s="63" customFormat="1" x14ac:dyDescent="0.25">
      <c r="A32" s="89" t="s">
        <v>5191</v>
      </c>
      <c r="B32" s="89" t="s">
        <v>5192</v>
      </c>
      <c r="C32" s="90" t="s">
        <v>5199</v>
      </c>
      <c r="D32" s="85">
        <v>9617.2999999999993</v>
      </c>
      <c r="E32" s="90">
        <v>1515</v>
      </c>
      <c r="F32" s="90">
        <v>3270.75</v>
      </c>
      <c r="G32" s="90">
        <v>14403.05</v>
      </c>
      <c r="H32" s="90">
        <v>6411.5333333333328</v>
      </c>
      <c r="I32" s="90">
        <v>1602.8833333333332</v>
      </c>
      <c r="J32" s="90">
        <v>17184.066666666666</v>
      </c>
      <c r="K32" s="90">
        <v>14900</v>
      </c>
      <c r="L32" s="90">
        <v>40098.48333333333</v>
      </c>
    </row>
    <row r="33" spans="1:12" s="63" customFormat="1" x14ac:dyDescent="0.25">
      <c r="A33" s="89" t="s">
        <v>5191</v>
      </c>
      <c r="B33" s="89" t="s">
        <v>5192</v>
      </c>
      <c r="C33" s="90" t="s">
        <v>5200</v>
      </c>
      <c r="D33" s="85">
        <v>8897.0499999999993</v>
      </c>
      <c r="E33" s="90">
        <v>1515</v>
      </c>
      <c r="F33" s="90">
        <v>3042.2</v>
      </c>
      <c r="G33" s="90">
        <v>13454.25</v>
      </c>
      <c r="H33" s="90">
        <v>5931.3666666666668</v>
      </c>
      <c r="I33" s="90">
        <v>1482.8416666666667</v>
      </c>
      <c r="J33" s="90">
        <v>15919</v>
      </c>
      <c r="K33" s="90">
        <v>14900</v>
      </c>
      <c r="L33" s="90">
        <v>38233.208333333336</v>
      </c>
    </row>
    <row r="34" spans="1:12" s="63" customFormat="1" x14ac:dyDescent="0.25">
      <c r="A34" s="89" t="s">
        <v>5193</v>
      </c>
      <c r="B34" s="89" t="s">
        <v>5194</v>
      </c>
      <c r="C34" s="90" t="s">
        <v>5200</v>
      </c>
      <c r="D34" s="85">
        <v>8897.0499999999993</v>
      </c>
      <c r="E34" s="90">
        <v>1515</v>
      </c>
      <c r="F34" s="90">
        <v>3042.2</v>
      </c>
      <c r="G34" s="90">
        <v>13454.25</v>
      </c>
      <c r="H34" s="90">
        <v>5931.3666666666668</v>
      </c>
      <c r="I34" s="90">
        <v>1482.8416666666667</v>
      </c>
      <c r="J34" s="90">
        <v>15919</v>
      </c>
      <c r="K34" s="90">
        <v>14900</v>
      </c>
      <c r="L34" s="90">
        <v>38233.208333333336</v>
      </c>
    </row>
    <row r="35" spans="1:12" s="63" customFormat="1" x14ac:dyDescent="0.25">
      <c r="A35" s="89" t="s">
        <v>5193</v>
      </c>
      <c r="B35" s="89" t="s">
        <v>5194</v>
      </c>
      <c r="C35" s="90" t="s">
        <v>5199</v>
      </c>
      <c r="D35" s="85">
        <v>9617.2999999999993</v>
      </c>
      <c r="E35" s="90">
        <v>1515</v>
      </c>
      <c r="F35" s="90">
        <v>3270.75</v>
      </c>
      <c r="G35" s="90">
        <v>14403.05</v>
      </c>
      <c r="H35" s="90">
        <v>6411.5333333333328</v>
      </c>
      <c r="I35" s="90">
        <v>1602.8833333333332</v>
      </c>
      <c r="J35" s="90">
        <v>17184.066666666666</v>
      </c>
      <c r="K35" s="90">
        <v>14900</v>
      </c>
      <c r="L35" s="90">
        <v>40098.48333333333</v>
      </c>
    </row>
    <row r="36" spans="1:12" s="63" customFormat="1" x14ac:dyDescent="0.25">
      <c r="A36" s="89" t="s">
        <v>5165</v>
      </c>
      <c r="B36" s="89" t="s">
        <v>5166</v>
      </c>
      <c r="C36" s="90" t="s">
        <v>5199</v>
      </c>
      <c r="D36" s="85">
        <v>9532.5</v>
      </c>
      <c r="E36" s="90">
        <v>1515</v>
      </c>
      <c r="F36" s="90">
        <v>2257.8000000000002</v>
      </c>
      <c r="G36" s="90">
        <v>13305.3</v>
      </c>
      <c r="H36" s="90">
        <v>3177.5</v>
      </c>
      <c r="I36" s="90">
        <v>0</v>
      </c>
      <c r="J36" s="90">
        <v>15720.4</v>
      </c>
      <c r="K36" s="90">
        <v>14900</v>
      </c>
      <c r="L36" s="90">
        <v>33797.9</v>
      </c>
    </row>
    <row r="37" spans="1:12" s="63" customFormat="1" ht="26.4" x14ac:dyDescent="0.25">
      <c r="A37" s="89" t="s">
        <v>5167</v>
      </c>
      <c r="B37" s="181" t="s">
        <v>5168</v>
      </c>
      <c r="C37" s="90" t="s">
        <v>5199</v>
      </c>
      <c r="D37" s="85">
        <v>9723.15</v>
      </c>
      <c r="E37" s="90">
        <v>1515</v>
      </c>
      <c r="F37" s="90">
        <v>3900.2</v>
      </c>
      <c r="G37" s="90">
        <v>15138.349999999999</v>
      </c>
      <c r="H37" s="90">
        <v>3241.0499999999997</v>
      </c>
      <c r="I37" s="90">
        <v>0</v>
      </c>
      <c r="J37" s="90">
        <v>18164.466666666664</v>
      </c>
      <c r="K37" s="90">
        <v>14900</v>
      </c>
      <c r="L37" s="90">
        <v>36305.516666666663</v>
      </c>
    </row>
    <row r="38" spans="1:12" s="63" customFormat="1" ht="26.4" x14ac:dyDescent="0.25">
      <c r="A38" s="89" t="s">
        <v>5167</v>
      </c>
      <c r="B38" s="181" t="s">
        <v>5168</v>
      </c>
      <c r="C38" s="90" t="s">
        <v>5200</v>
      </c>
      <c r="D38" s="85">
        <v>9002.75</v>
      </c>
      <c r="E38" s="90">
        <v>1515</v>
      </c>
      <c r="F38" s="90">
        <v>3625.5</v>
      </c>
      <c r="G38" s="90">
        <v>14143.25</v>
      </c>
      <c r="H38" s="90">
        <v>3000.9166666666665</v>
      </c>
      <c r="I38" s="90">
        <v>0</v>
      </c>
      <c r="J38" s="90">
        <v>16837.666666666668</v>
      </c>
      <c r="K38" s="90">
        <v>14900</v>
      </c>
      <c r="L38" s="90">
        <v>34738.583333333336</v>
      </c>
    </row>
    <row r="39" spans="1:12" s="63" customFormat="1" x14ac:dyDescent="0.25">
      <c r="A39" s="182"/>
      <c r="B39" s="182"/>
      <c r="C39" s="182"/>
      <c r="D39" s="182"/>
      <c r="E39" s="182"/>
    </row>
    <row r="40" spans="1:12" s="63" customFormat="1" x14ac:dyDescent="0.25">
      <c r="A40" s="182"/>
      <c r="B40" s="182"/>
      <c r="C40" s="182"/>
      <c r="D40" s="182"/>
      <c r="E40" s="182"/>
    </row>
    <row r="41" spans="1:12" s="63" customFormat="1" x14ac:dyDescent="0.25">
      <c r="A41" s="183" t="s">
        <v>5201</v>
      </c>
      <c r="C41" s="183"/>
      <c r="D41" s="182"/>
      <c r="E41" s="182"/>
      <c r="G41" s="61"/>
    </row>
    <row r="42" spans="1:12" s="63" customFormat="1" x14ac:dyDescent="0.25">
      <c r="A42" s="70" t="s">
        <v>4311</v>
      </c>
      <c r="B42" s="184" t="s">
        <v>4316</v>
      </c>
      <c r="C42" s="183"/>
      <c r="D42" s="182"/>
      <c r="E42" s="182"/>
      <c r="F42" s="61"/>
      <c r="G42" s="61"/>
      <c r="H42" s="61"/>
      <c r="I42" s="61"/>
      <c r="J42" s="61"/>
      <c r="K42" s="61"/>
      <c r="L42" s="61"/>
    </row>
    <row r="43" spans="1:12" s="63" customFormat="1" x14ac:dyDescent="0.25">
      <c r="A43" s="78" t="s">
        <v>4303</v>
      </c>
      <c r="B43" s="185" t="s">
        <v>5202</v>
      </c>
      <c r="C43" s="183"/>
      <c r="D43" s="182"/>
      <c r="E43" s="182"/>
      <c r="F43" s="61"/>
      <c r="G43" s="61"/>
      <c r="H43" s="61"/>
      <c r="I43" s="61"/>
      <c r="J43" s="61"/>
      <c r="K43" s="61"/>
      <c r="L43" s="61"/>
    </row>
  </sheetData>
  <mergeCells count="17">
    <mergeCell ref="A19:A20"/>
    <mergeCell ref="B19:B20"/>
    <mergeCell ref="C19:C20"/>
    <mergeCell ref="D19:G19"/>
    <mergeCell ref="H19:L19"/>
    <mergeCell ref="A18:D18"/>
    <mergeCell ref="A2:L2"/>
    <mergeCell ref="A3:L3"/>
    <mergeCell ref="A4:L4"/>
    <mergeCell ref="A5:L5"/>
    <mergeCell ref="A6:L6"/>
    <mergeCell ref="A8:D8"/>
    <mergeCell ref="A9:A10"/>
    <mergeCell ref="B9:B10"/>
    <mergeCell ref="C9:C10"/>
    <mergeCell ref="D9:G9"/>
    <mergeCell ref="H9:L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E91A2-A00C-4850-92A0-4D01ED90D6DE}">
  <dimension ref="A1:E40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28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4822</v>
      </c>
      <c r="B12" s="42" t="s">
        <v>4326</v>
      </c>
      <c r="C12" s="43">
        <v>1</v>
      </c>
      <c r="D12" s="186">
        <v>53441.48</v>
      </c>
      <c r="E12" s="186">
        <v>53441.48</v>
      </c>
    </row>
    <row r="13" spans="1:5" x14ac:dyDescent="0.25">
      <c r="A13" s="42" t="s">
        <v>4347</v>
      </c>
      <c r="B13" s="42" t="s">
        <v>4331</v>
      </c>
      <c r="C13" s="43">
        <v>3</v>
      </c>
      <c r="D13" s="186">
        <v>28959.65</v>
      </c>
      <c r="E13" s="186">
        <v>28959.65</v>
      </c>
    </row>
    <row r="14" spans="1:5" x14ac:dyDescent="0.25">
      <c r="A14" s="42" t="s">
        <v>5203</v>
      </c>
      <c r="B14" s="42" t="s">
        <v>5204</v>
      </c>
      <c r="C14" s="43">
        <v>1</v>
      </c>
      <c r="D14" s="186">
        <v>21023.57</v>
      </c>
      <c r="E14" s="186">
        <v>21023.57</v>
      </c>
    </row>
    <row r="15" spans="1:5" x14ac:dyDescent="0.25">
      <c r="A15" s="42" t="s">
        <v>5205</v>
      </c>
      <c r="B15" s="42" t="s">
        <v>4333</v>
      </c>
      <c r="C15" s="43">
        <v>1</v>
      </c>
      <c r="D15" s="186">
        <v>19654.75</v>
      </c>
      <c r="E15" s="186">
        <v>19654.75</v>
      </c>
    </row>
    <row r="16" spans="1:5" x14ac:dyDescent="0.25">
      <c r="A16" s="42" t="s">
        <v>4349</v>
      </c>
      <c r="B16" s="42" t="s">
        <v>4333</v>
      </c>
      <c r="C16" s="43">
        <v>7</v>
      </c>
      <c r="D16" s="186">
        <v>15460.05</v>
      </c>
      <c r="E16" s="186">
        <v>15460.05</v>
      </c>
    </row>
    <row r="17" spans="1:5" x14ac:dyDescent="0.25">
      <c r="A17" s="42" t="s">
        <v>5206</v>
      </c>
      <c r="B17" s="42" t="s">
        <v>4414</v>
      </c>
      <c r="C17" s="43">
        <v>2</v>
      </c>
      <c r="D17" s="186">
        <v>9841.69</v>
      </c>
      <c r="E17" s="186">
        <v>9841.69</v>
      </c>
    </row>
    <row r="18" spans="1:5" x14ac:dyDescent="0.25">
      <c r="A18" s="34"/>
      <c r="B18" s="45" t="s">
        <v>4299</v>
      </c>
      <c r="C18" s="57">
        <f>SUM(C12:C17)</f>
        <v>15</v>
      </c>
      <c r="D18" s="47"/>
      <c r="E18" s="47"/>
    </row>
    <row r="19" spans="1:5" x14ac:dyDescent="0.25">
      <c r="A19" s="34"/>
      <c r="B19" s="48"/>
      <c r="C19" s="49"/>
      <c r="D19" s="47"/>
      <c r="E19" s="47"/>
    </row>
    <row r="20" spans="1:5" x14ac:dyDescent="0.25">
      <c r="A20" s="50"/>
      <c r="B20" s="51"/>
      <c r="C20" s="52"/>
      <c r="D20" s="53"/>
      <c r="E20" s="53"/>
    </row>
    <row r="21" spans="1:5" x14ac:dyDescent="0.25">
      <c r="A21" s="661" t="s">
        <v>4233</v>
      </c>
      <c r="B21" s="661" t="s">
        <v>4233</v>
      </c>
      <c r="C21" s="52"/>
      <c r="D21" s="53"/>
      <c r="E21" s="53"/>
    </row>
    <row r="22" spans="1:5" x14ac:dyDescent="0.25">
      <c r="A22" s="79" t="s">
        <v>4303</v>
      </c>
      <c r="B22" s="79" t="s">
        <v>4303</v>
      </c>
      <c r="C22" s="43">
        <v>0</v>
      </c>
      <c r="D22" s="44">
        <v>0</v>
      </c>
      <c r="E22" s="44">
        <v>0</v>
      </c>
    </row>
    <row r="23" spans="1:5" x14ac:dyDescent="0.25">
      <c r="A23" s="34"/>
      <c r="B23" s="45" t="s">
        <v>4302</v>
      </c>
      <c r="C23" s="57">
        <f>SUM(C22)</f>
        <v>0</v>
      </c>
      <c r="D23" s="47"/>
      <c r="E23" s="47"/>
    </row>
    <row r="24" spans="1:5" x14ac:dyDescent="0.25">
      <c r="A24" s="34"/>
      <c r="B24" s="48"/>
      <c r="C24" s="49"/>
      <c r="D24" s="47"/>
      <c r="E24" s="47"/>
    </row>
    <row r="25" spans="1:5" x14ac:dyDescent="0.25">
      <c r="A25" s="54"/>
      <c r="B25" s="34"/>
      <c r="C25" s="34"/>
      <c r="D25" s="47"/>
      <c r="E25" s="47"/>
    </row>
    <row r="26" spans="1:5" x14ac:dyDescent="0.25">
      <c r="A26" s="661" t="s">
        <v>4234</v>
      </c>
      <c r="B26" s="661" t="s">
        <v>4233</v>
      </c>
      <c r="C26" s="34"/>
      <c r="D26" s="53"/>
      <c r="E26" s="53"/>
    </row>
    <row r="27" spans="1:5" x14ac:dyDescent="0.25">
      <c r="A27" s="55" t="s">
        <v>4303</v>
      </c>
      <c r="B27" s="55" t="s">
        <v>4303</v>
      </c>
      <c r="C27" s="56">
        <v>0</v>
      </c>
      <c r="D27" s="44">
        <v>0</v>
      </c>
      <c r="E27" s="44">
        <v>0</v>
      </c>
    </row>
    <row r="28" spans="1:5" x14ac:dyDescent="0.25">
      <c r="A28" s="34"/>
      <c r="B28" s="45" t="s">
        <v>4304</v>
      </c>
      <c r="C28" s="57">
        <f>SUM(C27)</f>
        <v>0</v>
      </c>
      <c r="D28" s="47"/>
      <c r="E28" s="47"/>
    </row>
    <row r="29" spans="1:5" x14ac:dyDescent="0.25">
      <c r="A29" s="34"/>
      <c r="B29" s="48"/>
      <c r="C29" s="49"/>
      <c r="D29" s="47"/>
      <c r="E29" s="47"/>
    </row>
    <row r="30" spans="1:5" x14ac:dyDescent="0.25">
      <c r="A30" s="34"/>
      <c r="B30" s="58" t="s">
        <v>4235</v>
      </c>
      <c r="C30" s="59">
        <f>SUM(C23,C18,C28)</f>
        <v>15</v>
      </c>
      <c r="D30" s="47"/>
      <c r="E30" s="47"/>
    </row>
    <row r="31" spans="1:5" x14ac:dyDescent="0.25">
      <c r="A31" s="34"/>
      <c r="B31" s="48"/>
      <c r="C31" s="49"/>
      <c r="D31" s="47"/>
      <c r="E31" s="47"/>
    </row>
    <row r="32" spans="1:5" x14ac:dyDescent="0.25">
      <c r="A32" s="50"/>
      <c r="B32" s="51"/>
      <c r="C32" s="52"/>
      <c r="D32" s="53"/>
      <c r="E32" s="53"/>
    </row>
    <row r="33" spans="1:5" x14ac:dyDescent="0.25">
      <c r="A33" s="662" t="s">
        <v>4231</v>
      </c>
      <c r="B33" s="662"/>
      <c r="C33" s="52"/>
      <c r="D33" s="53"/>
      <c r="E33" s="53"/>
    </row>
    <row r="34" spans="1:5" x14ac:dyDescent="0.25">
      <c r="A34" s="661" t="s">
        <v>4305</v>
      </c>
      <c r="B34" s="661"/>
      <c r="C34" s="52"/>
      <c r="D34" s="53"/>
      <c r="E34" s="53"/>
    </row>
    <row r="35" spans="1:5" x14ac:dyDescent="0.25">
      <c r="A35" s="55" t="s">
        <v>4303</v>
      </c>
      <c r="B35" s="60" t="s">
        <v>5008</v>
      </c>
      <c r="C35" s="56">
        <v>4</v>
      </c>
      <c r="D35" s="187">
        <v>8000</v>
      </c>
      <c r="E35" s="187">
        <v>15460.05</v>
      </c>
    </row>
    <row r="36" spans="1:5" x14ac:dyDescent="0.25">
      <c r="A36" s="34"/>
      <c r="B36" s="45" t="s">
        <v>4306</v>
      </c>
      <c r="C36" s="57">
        <f>SUM(C35)</f>
        <v>4</v>
      </c>
      <c r="D36" s="47"/>
      <c r="E36" s="47"/>
    </row>
    <row r="37" spans="1:5" x14ac:dyDescent="0.25">
      <c r="A37" s="50"/>
      <c r="B37" s="51"/>
      <c r="C37" s="52"/>
      <c r="D37" s="53"/>
      <c r="E37" s="53"/>
    </row>
    <row r="38" spans="1:5" ht="12.75" customHeight="1" x14ac:dyDescent="0.25">
      <c r="A38" s="652" t="s">
        <v>4237</v>
      </c>
      <c r="B38" s="653"/>
      <c r="C38" s="52"/>
      <c r="D38" s="53"/>
      <c r="E38" s="53"/>
    </row>
    <row r="39" spans="1:5" x14ac:dyDescent="0.25">
      <c r="A39" s="55" t="s">
        <v>4303</v>
      </c>
      <c r="B39" s="55" t="s">
        <v>4303</v>
      </c>
      <c r="C39" s="56">
        <v>0</v>
      </c>
      <c r="D39" s="44">
        <v>0</v>
      </c>
      <c r="E39" s="44">
        <v>0</v>
      </c>
    </row>
    <row r="40" spans="1:5" ht="12" customHeight="1" x14ac:dyDescent="0.25">
      <c r="A40" s="34"/>
      <c r="B40" s="45" t="s">
        <v>4307</v>
      </c>
      <c r="C40" s="46">
        <f>SUM(C39)</f>
        <v>0</v>
      </c>
      <c r="D40" s="47"/>
      <c r="E40" s="47"/>
    </row>
  </sheetData>
  <mergeCells count="15">
    <mergeCell ref="A38:B38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1:B21"/>
    <mergeCell ref="A26:B26"/>
    <mergeCell ref="A33:B33"/>
    <mergeCell ref="A34:B34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9757-463C-469E-B59B-846301CD78B5}">
  <dimension ref="A2:K21"/>
  <sheetViews>
    <sheetView showGridLines="0" zoomScaleNormal="100" workbookViewId="0">
      <selection activeCell="F33" sqref="F33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28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188" t="s">
        <v>4822</v>
      </c>
      <c r="B11" s="188" t="s">
        <v>4326</v>
      </c>
      <c r="C11" s="77">
        <v>53441.48</v>
      </c>
      <c r="D11" s="72">
        <v>0</v>
      </c>
      <c r="E11" s="72">
        <v>0</v>
      </c>
      <c r="F11" s="77">
        <v>53441.48</v>
      </c>
      <c r="G11" s="77">
        <v>17813.826666666668</v>
      </c>
      <c r="H11" s="77">
        <v>8906.9133333333339</v>
      </c>
      <c r="I11" s="77">
        <v>71255.306666666671</v>
      </c>
      <c r="J11" s="77">
        <v>0</v>
      </c>
      <c r="K11" s="77">
        <v>97976.046666666676</v>
      </c>
    </row>
    <row r="12" spans="1:11" s="63" customFormat="1" x14ac:dyDescent="0.25">
      <c r="A12" s="188" t="s">
        <v>4347</v>
      </c>
      <c r="B12" s="188" t="s">
        <v>4331</v>
      </c>
      <c r="C12" s="77">
        <v>28959.65</v>
      </c>
      <c r="D12" s="72">
        <v>0</v>
      </c>
      <c r="E12" s="72">
        <v>0</v>
      </c>
      <c r="F12" s="77">
        <v>28959.65</v>
      </c>
      <c r="G12" s="77">
        <v>9653.2166666666672</v>
      </c>
      <c r="H12" s="77">
        <v>4826.6083333333336</v>
      </c>
      <c r="I12" s="77">
        <v>38612.866666666669</v>
      </c>
      <c r="J12" s="77">
        <v>0</v>
      </c>
      <c r="K12" s="77">
        <v>53092.691666666666</v>
      </c>
    </row>
    <row r="13" spans="1:11" s="63" customFormat="1" x14ac:dyDescent="0.25">
      <c r="A13" s="73"/>
      <c r="B13" s="73"/>
      <c r="C13" s="74"/>
      <c r="D13" s="74"/>
      <c r="E13" s="74"/>
      <c r="F13" s="74"/>
      <c r="G13" s="74"/>
      <c r="H13" s="74"/>
      <c r="I13" s="74"/>
      <c r="J13" s="74"/>
      <c r="K13" s="75"/>
    </row>
    <row r="14" spans="1:11" s="63" customFormat="1" x14ac:dyDescent="0.25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5"/>
    </row>
    <row r="15" spans="1:11" s="63" customFormat="1" x14ac:dyDescent="0.25">
      <c r="A15" s="671" t="s">
        <v>4324</v>
      </c>
      <c r="B15" s="671"/>
      <c r="C15" s="671"/>
      <c r="D15" s="76" t="s">
        <v>517</v>
      </c>
      <c r="E15" s="76" t="s">
        <v>517</v>
      </c>
      <c r="F15" s="76" t="s">
        <v>517</v>
      </c>
      <c r="G15" s="76" t="s">
        <v>517</v>
      </c>
      <c r="H15" s="76" t="s">
        <v>517</v>
      </c>
      <c r="I15" s="76" t="s">
        <v>517</v>
      </c>
      <c r="J15" s="76" t="s">
        <v>517</v>
      </c>
      <c r="K15" s="76" t="s">
        <v>517</v>
      </c>
    </row>
    <row r="16" spans="1:11" s="63" customFormat="1" ht="12.75" customHeight="1" x14ac:dyDescent="0.25">
      <c r="A16" s="663" t="s">
        <v>4311</v>
      </c>
      <c r="B16" s="665" t="s">
        <v>4292</v>
      </c>
      <c r="C16" s="666" t="s">
        <v>4312</v>
      </c>
      <c r="D16" s="666" t="s">
        <v>4312</v>
      </c>
      <c r="E16" s="666" t="s">
        <v>4312</v>
      </c>
      <c r="F16" s="666" t="s">
        <v>4312</v>
      </c>
      <c r="G16" s="666" t="s">
        <v>4313</v>
      </c>
      <c r="H16" s="666" t="s">
        <v>4313</v>
      </c>
      <c r="I16" s="666" t="s">
        <v>4313</v>
      </c>
      <c r="J16" s="666" t="s">
        <v>4313</v>
      </c>
      <c r="K16" s="667" t="s">
        <v>4313</v>
      </c>
    </row>
    <row r="17" spans="1:11" s="63" customFormat="1" ht="26.4" x14ac:dyDescent="0.25">
      <c r="A17" s="664" t="s">
        <v>4311</v>
      </c>
      <c r="B17" s="666" t="s">
        <v>4314</v>
      </c>
      <c r="C17" s="70" t="s">
        <v>4315</v>
      </c>
      <c r="D17" s="70" t="s">
        <v>4316</v>
      </c>
      <c r="E17" s="70" t="s">
        <v>4317</v>
      </c>
      <c r="F17" s="70" t="s">
        <v>4318</v>
      </c>
      <c r="G17" s="35" t="s">
        <v>4319</v>
      </c>
      <c r="H17" s="35" t="s">
        <v>4320</v>
      </c>
      <c r="I17" s="70" t="s">
        <v>4321</v>
      </c>
      <c r="J17" s="70" t="s">
        <v>4322</v>
      </c>
      <c r="K17" s="71" t="s">
        <v>4318</v>
      </c>
    </row>
    <row r="18" spans="1:11" s="63" customFormat="1" x14ac:dyDescent="0.25">
      <c r="A18" s="188" t="s">
        <v>5203</v>
      </c>
      <c r="B18" s="188" t="s">
        <v>5204</v>
      </c>
      <c r="C18" s="77">
        <v>21023.57</v>
      </c>
      <c r="D18" s="72">
        <v>1100</v>
      </c>
      <c r="E18" s="72">
        <v>0</v>
      </c>
      <c r="F18" s="77">
        <v>22123.57</v>
      </c>
      <c r="G18" s="77">
        <v>7007.8566666666666</v>
      </c>
      <c r="H18" s="77">
        <v>3503.9283333333333</v>
      </c>
      <c r="I18" s="77">
        <v>28031.426666666666</v>
      </c>
      <c r="J18" s="77">
        <v>0</v>
      </c>
      <c r="K18" s="77">
        <v>38543.21166666667</v>
      </c>
    </row>
    <row r="19" spans="1:11" s="63" customFormat="1" x14ac:dyDescent="0.25">
      <c r="A19" s="188" t="s">
        <v>5205</v>
      </c>
      <c r="B19" s="188" t="s">
        <v>4333</v>
      </c>
      <c r="C19" s="77">
        <v>19654.75</v>
      </c>
      <c r="D19" s="72">
        <v>1100</v>
      </c>
      <c r="E19" s="72">
        <v>0</v>
      </c>
      <c r="F19" s="77">
        <v>20754.75</v>
      </c>
      <c r="G19" s="77">
        <v>6551.583333333333</v>
      </c>
      <c r="H19" s="77">
        <v>3275.7916666666665</v>
      </c>
      <c r="I19" s="77">
        <v>26206.333333333332</v>
      </c>
      <c r="J19" s="77">
        <v>0</v>
      </c>
      <c r="K19" s="77">
        <v>36033.708333333328</v>
      </c>
    </row>
    <row r="20" spans="1:11" s="63" customFormat="1" x14ac:dyDescent="0.25">
      <c r="A20" s="188" t="s">
        <v>4349</v>
      </c>
      <c r="B20" s="188" t="s">
        <v>4333</v>
      </c>
      <c r="C20" s="77">
        <v>15460.05</v>
      </c>
      <c r="D20" s="72">
        <v>1100</v>
      </c>
      <c r="E20" s="72">
        <v>0</v>
      </c>
      <c r="F20" s="77">
        <v>16560.05</v>
      </c>
      <c r="G20" s="77">
        <v>5153.3499999999995</v>
      </c>
      <c r="H20" s="77">
        <v>2576.6749999999997</v>
      </c>
      <c r="I20" s="77">
        <v>20613.399999999998</v>
      </c>
      <c r="J20" s="77">
        <v>0</v>
      </c>
      <c r="K20" s="77">
        <v>28343.424999999996</v>
      </c>
    </row>
    <row r="21" spans="1:11" s="63" customFormat="1" x14ac:dyDescent="0.25">
      <c r="A21" s="188" t="s">
        <v>5206</v>
      </c>
      <c r="B21" s="188" t="s">
        <v>4414</v>
      </c>
      <c r="C21" s="77">
        <v>9841.69</v>
      </c>
      <c r="D21" s="72">
        <v>1100</v>
      </c>
      <c r="E21" s="72">
        <v>0</v>
      </c>
      <c r="F21" s="77">
        <v>10941.69</v>
      </c>
      <c r="G21" s="77">
        <v>3280.5633333333335</v>
      </c>
      <c r="H21" s="77">
        <v>1640.2816666666668</v>
      </c>
      <c r="I21" s="77">
        <v>13122.253333333334</v>
      </c>
      <c r="J21" s="77">
        <v>0</v>
      </c>
      <c r="K21" s="77">
        <v>18043.098333333335</v>
      </c>
    </row>
  </sheetData>
  <mergeCells count="15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5:C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6A2CF-7E2E-4225-AEE1-2CFF36CD0AF7}">
  <dimension ref="A1:E54"/>
  <sheetViews>
    <sheetView showGridLines="0" zoomScale="90" zoomScaleNormal="9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21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5207</v>
      </c>
      <c r="B12" s="42" t="s">
        <v>4410</v>
      </c>
      <c r="C12" s="43">
        <v>1</v>
      </c>
      <c r="D12" s="85">
        <v>16559.34</v>
      </c>
      <c r="E12" s="85">
        <v>16559.34</v>
      </c>
    </row>
    <row r="13" spans="1:5" x14ac:dyDescent="0.25">
      <c r="A13" s="42" t="s">
        <v>4815</v>
      </c>
      <c r="B13" s="42" t="s">
        <v>4381</v>
      </c>
      <c r="C13" s="43">
        <v>1</v>
      </c>
      <c r="D13" s="85">
        <v>71571.257999999987</v>
      </c>
      <c r="E13" s="85">
        <v>71571.257999999987</v>
      </c>
    </row>
    <row r="14" spans="1:5" x14ac:dyDescent="0.25">
      <c r="A14" s="42" t="s">
        <v>4822</v>
      </c>
      <c r="B14" s="42" t="s">
        <v>4381</v>
      </c>
      <c r="C14" s="43">
        <v>2</v>
      </c>
      <c r="D14" s="85">
        <v>53441.675999999999</v>
      </c>
      <c r="E14" s="85">
        <v>53441.675999999999</v>
      </c>
    </row>
    <row r="15" spans="1:5" x14ac:dyDescent="0.25">
      <c r="A15" s="42" t="s">
        <v>5208</v>
      </c>
      <c r="B15" s="42" t="s">
        <v>5209</v>
      </c>
      <c r="C15" s="43">
        <v>1</v>
      </c>
      <c r="D15" s="85">
        <v>35567.114399999999</v>
      </c>
      <c r="E15" s="85">
        <v>35567.114399999999</v>
      </c>
    </row>
    <row r="16" spans="1:5" x14ac:dyDescent="0.25">
      <c r="A16" s="42" t="s">
        <v>4824</v>
      </c>
      <c r="B16" s="42" t="s">
        <v>4331</v>
      </c>
      <c r="C16" s="43">
        <v>3</v>
      </c>
      <c r="D16" s="85">
        <v>35567.114399999999</v>
      </c>
      <c r="E16" s="85">
        <v>35567.114399999999</v>
      </c>
    </row>
    <row r="17" spans="1:5" x14ac:dyDescent="0.25">
      <c r="A17" s="42" t="s">
        <v>5210</v>
      </c>
      <c r="B17" s="42" t="s">
        <v>4331</v>
      </c>
      <c r="C17" s="43">
        <v>2</v>
      </c>
      <c r="D17" s="85">
        <v>28260.63</v>
      </c>
      <c r="E17" s="85">
        <v>28260.63</v>
      </c>
    </row>
    <row r="18" spans="1:5" x14ac:dyDescent="0.25">
      <c r="A18" s="42" t="s">
        <v>4816</v>
      </c>
      <c r="B18" s="42" t="s">
        <v>4331</v>
      </c>
      <c r="C18" s="43">
        <v>3</v>
      </c>
      <c r="D18" s="85">
        <v>26325.791999999998</v>
      </c>
      <c r="E18" s="85">
        <v>26325.791999999998</v>
      </c>
    </row>
    <row r="19" spans="1:5" x14ac:dyDescent="0.25">
      <c r="A19" s="42" t="s">
        <v>5097</v>
      </c>
      <c r="B19" s="42" t="s">
        <v>4333</v>
      </c>
      <c r="C19" s="43">
        <v>1</v>
      </c>
      <c r="D19" s="85">
        <v>13293.168</v>
      </c>
      <c r="E19" s="85">
        <v>13293.168</v>
      </c>
    </row>
    <row r="20" spans="1:5" x14ac:dyDescent="0.25">
      <c r="A20" s="42" t="s">
        <v>5206</v>
      </c>
      <c r="B20" s="42" t="s">
        <v>4414</v>
      </c>
      <c r="C20" s="43">
        <v>1</v>
      </c>
      <c r="D20" s="85">
        <v>10137.645</v>
      </c>
      <c r="E20" s="85">
        <v>10137.645</v>
      </c>
    </row>
    <row r="21" spans="1:5" x14ac:dyDescent="0.25">
      <c r="A21" s="42" t="s">
        <v>5103</v>
      </c>
      <c r="B21" s="42" t="s">
        <v>4414</v>
      </c>
      <c r="C21" s="43">
        <v>1</v>
      </c>
      <c r="D21" s="85">
        <v>9999.36</v>
      </c>
      <c r="E21" s="85">
        <v>9999.36</v>
      </c>
    </row>
    <row r="22" spans="1:5" x14ac:dyDescent="0.25">
      <c r="A22" s="42" t="s">
        <v>5211</v>
      </c>
      <c r="B22" s="42" t="s">
        <v>4333</v>
      </c>
      <c r="C22" s="43">
        <v>1</v>
      </c>
      <c r="D22" s="85">
        <v>20649.825000000001</v>
      </c>
      <c r="E22" s="85">
        <v>20649.825000000001</v>
      </c>
    </row>
    <row r="23" spans="1:5" x14ac:dyDescent="0.25">
      <c r="A23" s="42" t="s">
        <v>5212</v>
      </c>
      <c r="B23" s="42" t="s">
        <v>4333</v>
      </c>
      <c r="C23" s="43">
        <v>1</v>
      </c>
      <c r="D23" s="85">
        <v>20000.924999999999</v>
      </c>
      <c r="E23" s="85">
        <v>20000.924999999999</v>
      </c>
    </row>
    <row r="24" spans="1:5" x14ac:dyDescent="0.25">
      <c r="A24" s="42" t="s">
        <v>4818</v>
      </c>
      <c r="B24" s="42" t="s">
        <v>4333</v>
      </c>
      <c r="C24" s="43">
        <v>5</v>
      </c>
      <c r="D24" s="85">
        <v>20899.767</v>
      </c>
      <c r="E24" s="85">
        <v>20899.767</v>
      </c>
    </row>
    <row r="25" spans="1:5" x14ac:dyDescent="0.25">
      <c r="A25" s="42" t="s">
        <v>5091</v>
      </c>
      <c r="B25" s="42" t="s">
        <v>4326</v>
      </c>
      <c r="C25" s="43">
        <v>1</v>
      </c>
      <c r="D25" s="85">
        <v>92870.387999999992</v>
      </c>
      <c r="E25" s="85">
        <v>92870.387999999992</v>
      </c>
    </row>
    <row r="26" spans="1:5" x14ac:dyDescent="0.25">
      <c r="A26" s="34"/>
      <c r="B26" s="45" t="s">
        <v>4299</v>
      </c>
      <c r="C26" s="57">
        <f>SUM(C12:C25)</f>
        <v>24</v>
      </c>
      <c r="D26" s="189"/>
      <c r="E26" s="189"/>
    </row>
    <row r="27" spans="1:5" x14ac:dyDescent="0.25">
      <c r="A27" s="34"/>
      <c r="B27" s="48"/>
      <c r="C27" s="49"/>
      <c r="D27" s="189"/>
      <c r="E27" s="189"/>
    </row>
    <row r="28" spans="1:5" x14ac:dyDescent="0.25">
      <c r="A28" s="50"/>
      <c r="B28" s="51"/>
      <c r="C28" s="52"/>
      <c r="D28" s="156"/>
      <c r="E28" s="156"/>
    </row>
    <row r="29" spans="1:5" x14ac:dyDescent="0.25">
      <c r="A29" s="661" t="s">
        <v>4233</v>
      </c>
      <c r="B29" s="661" t="s">
        <v>4233</v>
      </c>
      <c r="C29" s="52"/>
      <c r="D29" s="156"/>
      <c r="E29" s="156"/>
    </row>
    <row r="30" spans="1:5" x14ac:dyDescent="0.25">
      <c r="A30" s="79" t="s">
        <v>4349</v>
      </c>
      <c r="B30" s="42" t="s">
        <v>4333</v>
      </c>
      <c r="C30" s="43">
        <v>2</v>
      </c>
      <c r="D30" s="158">
        <v>15460.242</v>
      </c>
      <c r="E30" s="158">
        <v>15460.242</v>
      </c>
    </row>
    <row r="31" spans="1:5" x14ac:dyDescent="0.25">
      <c r="A31" s="79" t="s">
        <v>5097</v>
      </c>
      <c r="B31" s="42" t="s">
        <v>4333</v>
      </c>
      <c r="C31" s="43">
        <v>3</v>
      </c>
      <c r="D31" s="158">
        <v>13293.168</v>
      </c>
      <c r="E31" s="158">
        <v>13293.17</v>
      </c>
    </row>
    <row r="32" spans="1:5" x14ac:dyDescent="0.25">
      <c r="A32" s="79" t="s">
        <v>5100</v>
      </c>
      <c r="B32" s="42" t="s">
        <v>5101</v>
      </c>
      <c r="C32" s="43">
        <v>1</v>
      </c>
      <c r="D32" s="158">
        <v>10597.55</v>
      </c>
      <c r="E32" s="158">
        <v>10597.55</v>
      </c>
    </row>
    <row r="33" spans="1:5" x14ac:dyDescent="0.25">
      <c r="A33" s="79" t="s">
        <v>5206</v>
      </c>
      <c r="B33" s="42" t="s">
        <v>4414</v>
      </c>
      <c r="C33" s="43">
        <v>1</v>
      </c>
      <c r="D33" s="158">
        <v>10137.645</v>
      </c>
      <c r="E33" s="158">
        <v>10137.645</v>
      </c>
    </row>
    <row r="34" spans="1:5" x14ac:dyDescent="0.25">
      <c r="A34" s="79" t="s">
        <v>5103</v>
      </c>
      <c r="B34" s="42" t="s">
        <v>4414</v>
      </c>
      <c r="C34" s="43">
        <v>2</v>
      </c>
      <c r="D34" s="158">
        <v>9999.36</v>
      </c>
      <c r="E34" s="158">
        <v>9999.36</v>
      </c>
    </row>
    <row r="35" spans="1:5" x14ac:dyDescent="0.25">
      <c r="A35" s="79" t="s">
        <v>5211</v>
      </c>
      <c r="B35" s="42" t="s">
        <v>4333</v>
      </c>
      <c r="C35" s="43">
        <v>2</v>
      </c>
      <c r="D35" s="158">
        <v>20649.825000000001</v>
      </c>
      <c r="E35" s="158">
        <v>20649.825000000001</v>
      </c>
    </row>
    <row r="36" spans="1:5" x14ac:dyDescent="0.25">
      <c r="A36" s="79" t="s">
        <v>4818</v>
      </c>
      <c r="B36" s="42" t="s">
        <v>4333</v>
      </c>
      <c r="C36" s="43">
        <v>1</v>
      </c>
      <c r="D36" s="158">
        <v>20899.767</v>
      </c>
      <c r="E36" s="158">
        <v>20899.767</v>
      </c>
    </row>
    <row r="37" spans="1:5" x14ac:dyDescent="0.25">
      <c r="A37" s="34"/>
      <c r="B37" s="45" t="s">
        <v>4302</v>
      </c>
      <c r="C37" s="57">
        <f>SUM(C30:C36)</f>
        <v>12</v>
      </c>
      <c r="D37" s="47"/>
      <c r="E37" s="47"/>
    </row>
    <row r="38" spans="1:5" x14ac:dyDescent="0.25">
      <c r="A38" s="34"/>
      <c r="B38" s="48"/>
      <c r="C38" s="49"/>
      <c r="D38" s="47"/>
      <c r="E38" s="47"/>
    </row>
    <row r="39" spans="1:5" x14ac:dyDescent="0.25">
      <c r="A39" s="54"/>
      <c r="B39" s="34"/>
      <c r="C39" s="34"/>
      <c r="D39" s="47"/>
      <c r="E39" s="47"/>
    </row>
    <row r="40" spans="1:5" ht="12.75" customHeight="1" x14ac:dyDescent="0.25">
      <c r="A40" s="661" t="s">
        <v>4234</v>
      </c>
      <c r="B40" s="661" t="s">
        <v>4233</v>
      </c>
      <c r="C40" s="34"/>
      <c r="D40" s="53"/>
      <c r="E40" s="53"/>
    </row>
    <row r="41" spans="1:5" x14ac:dyDescent="0.25">
      <c r="A41" s="55" t="s">
        <v>4303</v>
      </c>
      <c r="B41" s="55" t="s">
        <v>4303</v>
      </c>
      <c r="C41" s="56">
        <v>0</v>
      </c>
      <c r="D41" s="44">
        <v>0</v>
      </c>
      <c r="E41" s="44">
        <v>0</v>
      </c>
    </row>
    <row r="42" spans="1:5" ht="12" customHeight="1" x14ac:dyDescent="0.25">
      <c r="A42" s="34"/>
      <c r="B42" s="45" t="s">
        <v>4304</v>
      </c>
      <c r="C42" s="57">
        <f>SUM(C41)</f>
        <v>0</v>
      </c>
      <c r="D42" s="47"/>
      <c r="E42" s="47"/>
    </row>
    <row r="43" spans="1:5" x14ac:dyDescent="0.25">
      <c r="A43" s="34"/>
      <c r="B43" s="48"/>
      <c r="C43" s="49"/>
      <c r="D43" s="47"/>
      <c r="E43" s="47"/>
    </row>
    <row r="44" spans="1:5" x14ac:dyDescent="0.25">
      <c r="A44" s="34"/>
      <c r="B44" s="58" t="s">
        <v>4235</v>
      </c>
      <c r="C44" s="59">
        <f>SUM(C37,C26,C42)</f>
        <v>36</v>
      </c>
      <c r="D44" s="47"/>
      <c r="E44" s="47"/>
    </row>
    <row r="45" spans="1:5" x14ac:dyDescent="0.25">
      <c r="A45" s="34"/>
      <c r="B45" s="48"/>
      <c r="C45" s="49"/>
      <c r="D45" s="47"/>
      <c r="E45" s="47"/>
    </row>
    <row r="46" spans="1:5" x14ac:dyDescent="0.25">
      <c r="A46" s="50"/>
      <c r="B46" s="51"/>
      <c r="C46" s="52"/>
      <c r="D46" s="53"/>
      <c r="E46" s="53"/>
    </row>
    <row r="47" spans="1:5" x14ac:dyDescent="0.25">
      <c r="A47" s="662" t="s">
        <v>4231</v>
      </c>
      <c r="B47" s="662"/>
      <c r="C47" s="52"/>
      <c r="D47" s="53"/>
      <c r="E47" s="53"/>
    </row>
    <row r="48" spans="1:5" x14ac:dyDescent="0.25">
      <c r="A48" s="661" t="s">
        <v>4305</v>
      </c>
      <c r="B48" s="661"/>
      <c r="C48" s="52"/>
      <c r="D48" s="53"/>
      <c r="E48" s="53"/>
    </row>
    <row r="49" spans="1:5" x14ac:dyDescent="0.25">
      <c r="A49" s="55" t="s">
        <v>4303</v>
      </c>
      <c r="B49" s="60" t="s">
        <v>4303</v>
      </c>
      <c r="C49" s="56">
        <v>0</v>
      </c>
      <c r="D49" s="44">
        <v>0</v>
      </c>
      <c r="E49" s="44">
        <v>0</v>
      </c>
    </row>
    <row r="50" spans="1:5" x14ac:dyDescent="0.25">
      <c r="A50" s="34"/>
      <c r="B50" s="45" t="s">
        <v>4306</v>
      </c>
      <c r="C50" s="57">
        <f>SUM(C49)</f>
        <v>0</v>
      </c>
      <c r="D50" s="47"/>
      <c r="E50" s="47"/>
    </row>
    <row r="51" spans="1:5" x14ac:dyDescent="0.25">
      <c r="A51" s="50"/>
      <c r="B51" s="51"/>
      <c r="C51" s="52"/>
      <c r="D51" s="53"/>
      <c r="E51" s="53"/>
    </row>
    <row r="52" spans="1:5" x14ac:dyDescent="0.25">
      <c r="A52" s="652" t="s">
        <v>4237</v>
      </c>
      <c r="B52" s="653"/>
      <c r="C52" s="52"/>
      <c r="D52" s="53"/>
      <c r="E52" s="53"/>
    </row>
    <row r="53" spans="1:5" x14ac:dyDescent="0.25">
      <c r="A53" s="55" t="s">
        <v>4303</v>
      </c>
      <c r="B53" s="55" t="s">
        <v>4303</v>
      </c>
      <c r="C53" s="56">
        <v>0</v>
      </c>
      <c r="D53" s="44">
        <v>0</v>
      </c>
      <c r="E53" s="44">
        <v>0</v>
      </c>
    </row>
    <row r="54" spans="1:5" x14ac:dyDescent="0.25">
      <c r="A54" s="34"/>
      <c r="B54" s="45" t="s">
        <v>4307</v>
      </c>
      <c r="C54" s="46">
        <f>SUM(C53)</f>
        <v>0</v>
      </c>
      <c r="D54" s="47"/>
      <c r="E54" s="47"/>
    </row>
  </sheetData>
  <mergeCells count="15">
    <mergeCell ref="A52:B52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9:B29"/>
    <mergeCell ref="A40:B40"/>
    <mergeCell ref="A47:B47"/>
    <mergeCell ref="A48:B48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3E358-114C-4ECD-ACAB-1BD25E772841}">
  <dimension ref="A2:K31"/>
  <sheetViews>
    <sheetView showGridLines="0" zoomScale="80" zoomScaleNormal="80" workbookViewId="0">
      <selection activeCell="G43" sqref="G43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21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5091</v>
      </c>
      <c r="B11" s="42" t="s">
        <v>4326</v>
      </c>
      <c r="C11" s="78">
        <v>92870.387999999992</v>
      </c>
      <c r="D11" s="72">
        <v>0</v>
      </c>
      <c r="E11" s="72">
        <v>0</v>
      </c>
      <c r="F11" s="77">
        <v>92870.387999999992</v>
      </c>
      <c r="G11" s="77">
        <v>30956.795999999998</v>
      </c>
      <c r="H11" s="77">
        <v>15478.397999999999</v>
      </c>
      <c r="I11" s="77">
        <v>123827.18399999999</v>
      </c>
      <c r="J11" s="77">
        <v>0</v>
      </c>
      <c r="K11" s="77">
        <v>170262.378</v>
      </c>
    </row>
    <row r="12" spans="1:11" s="63" customFormat="1" x14ac:dyDescent="0.25">
      <c r="A12" s="42" t="s">
        <v>4815</v>
      </c>
      <c r="B12" s="42" t="s">
        <v>4381</v>
      </c>
      <c r="C12" s="78">
        <v>71571.257999999987</v>
      </c>
      <c r="D12" s="72">
        <v>0</v>
      </c>
      <c r="E12" s="72">
        <v>0</v>
      </c>
      <c r="F12" s="77">
        <v>71571.257999999987</v>
      </c>
      <c r="G12" s="77">
        <v>23857.085999999996</v>
      </c>
      <c r="H12" s="77">
        <v>11928.542999999998</v>
      </c>
      <c r="I12" s="77">
        <v>95428.343999999983</v>
      </c>
      <c r="J12" s="77">
        <v>0</v>
      </c>
      <c r="K12" s="77">
        <v>131213.97299999997</v>
      </c>
    </row>
    <row r="13" spans="1:11" s="63" customFormat="1" x14ac:dyDescent="0.25">
      <c r="A13" s="42" t="s">
        <v>4822</v>
      </c>
      <c r="B13" s="42" t="s">
        <v>4381</v>
      </c>
      <c r="C13" s="78">
        <v>53441.675999999999</v>
      </c>
      <c r="D13" s="72">
        <v>0</v>
      </c>
      <c r="E13" s="72">
        <v>0</v>
      </c>
      <c r="F13" s="77">
        <v>53441.675999999999</v>
      </c>
      <c r="G13" s="77">
        <v>17813.892</v>
      </c>
      <c r="H13" s="77">
        <v>8906.9459999999999</v>
      </c>
      <c r="I13" s="77">
        <v>71255.567999999999</v>
      </c>
      <c r="J13" s="77">
        <v>0</v>
      </c>
      <c r="K13" s="77">
        <v>97976.406000000003</v>
      </c>
    </row>
    <row r="14" spans="1:11" s="63" customFormat="1" x14ac:dyDescent="0.25">
      <c r="A14" s="42" t="s">
        <v>5208</v>
      </c>
      <c r="B14" s="42" t="s">
        <v>5209</v>
      </c>
      <c r="C14" s="78">
        <v>35567.114399999999</v>
      </c>
      <c r="D14" s="72">
        <v>0</v>
      </c>
      <c r="E14" s="72">
        <v>0</v>
      </c>
      <c r="F14" s="77">
        <v>35567.114399999999</v>
      </c>
      <c r="G14" s="77">
        <v>11855.7048</v>
      </c>
      <c r="H14" s="77">
        <v>5927.8523999999998</v>
      </c>
      <c r="I14" s="77">
        <v>47422.819199999998</v>
      </c>
      <c r="J14" s="77">
        <v>0</v>
      </c>
      <c r="K14" s="77">
        <v>65206.376399999994</v>
      </c>
    </row>
    <row r="15" spans="1:11" s="63" customFormat="1" x14ac:dyDescent="0.25">
      <c r="A15" s="42" t="s">
        <v>4824</v>
      </c>
      <c r="B15" s="42" t="s">
        <v>4331</v>
      </c>
      <c r="C15" s="78">
        <v>35567.114399999999</v>
      </c>
      <c r="D15" s="72">
        <v>0</v>
      </c>
      <c r="E15" s="72">
        <v>0</v>
      </c>
      <c r="F15" s="77">
        <v>35567.114399999999</v>
      </c>
      <c r="G15" s="77">
        <v>11855.7048</v>
      </c>
      <c r="H15" s="77">
        <v>5927.8523999999998</v>
      </c>
      <c r="I15" s="77">
        <v>47422.819199999998</v>
      </c>
      <c r="J15" s="77">
        <v>0</v>
      </c>
      <c r="K15" s="77">
        <v>65206.376399999994</v>
      </c>
    </row>
    <row r="16" spans="1:11" s="63" customFormat="1" x14ac:dyDescent="0.25">
      <c r="A16" s="42" t="s">
        <v>5210</v>
      </c>
      <c r="B16" s="42" t="s">
        <v>4331</v>
      </c>
      <c r="C16" s="78">
        <v>28260.63</v>
      </c>
      <c r="D16" s="72">
        <v>0</v>
      </c>
      <c r="E16" s="72">
        <v>0</v>
      </c>
      <c r="F16" s="77">
        <v>28260.63</v>
      </c>
      <c r="G16" s="77">
        <v>9420.2100000000009</v>
      </c>
      <c r="H16" s="77">
        <v>4710.1050000000005</v>
      </c>
      <c r="I16" s="77">
        <v>37680.840000000004</v>
      </c>
      <c r="J16" s="77">
        <v>0</v>
      </c>
      <c r="K16" s="77">
        <v>51811.155000000006</v>
      </c>
    </row>
    <row r="17" spans="1:11" s="63" customFormat="1" x14ac:dyDescent="0.25">
      <c r="A17" s="42" t="s">
        <v>4816</v>
      </c>
      <c r="B17" s="42" t="s">
        <v>4331</v>
      </c>
      <c r="C17" s="78">
        <v>26325.791999999998</v>
      </c>
      <c r="D17" s="72">
        <v>0</v>
      </c>
      <c r="E17" s="72">
        <v>0</v>
      </c>
      <c r="F17" s="77">
        <v>26325.791999999998</v>
      </c>
      <c r="G17" s="77">
        <v>8775.2639999999992</v>
      </c>
      <c r="H17" s="77">
        <v>4387.6319999999996</v>
      </c>
      <c r="I17" s="77">
        <v>35101.055999999997</v>
      </c>
      <c r="J17" s="77">
        <v>0</v>
      </c>
      <c r="K17" s="77">
        <v>48263.951999999997</v>
      </c>
    </row>
    <row r="18" spans="1:11" s="63" customFormat="1" x14ac:dyDescent="0.25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5"/>
    </row>
    <row r="19" spans="1:11" s="63" customFormat="1" x14ac:dyDescent="0.25">
      <c r="A19" s="73"/>
      <c r="B19" s="73"/>
      <c r="C19" s="74"/>
      <c r="D19" s="74"/>
      <c r="E19" s="74"/>
      <c r="F19" s="74"/>
      <c r="G19" s="74"/>
      <c r="H19" s="74"/>
      <c r="I19" s="74"/>
      <c r="J19" s="74"/>
      <c r="K19" s="75"/>
    </row>
    <row r="20" spans="1:11" s="63" customFormat="1" x14ac:dyDescent="0.25">
      <c r="A20" s="671" t="s">
        <v>4324</v>
      </c>
      <c r="B20" s="671"/>
      <c r="C20" s="671"/>
      <c r="D20" s="76" t="s">
        <v>517</v>
      </c>
      <c r="E20" s="76" t="s">
        <v>517</v>
      </c>
      <c r="F20" s="76" t="s">
        <v>517</v>
      </c>
      <c r="G20" s="76" t="s">
        <v>517</v>
      </c>
      <c r="H20" s="76" t="s">
        <v>517</v>
      </c>
      <c r="I20" s="76" t="s">
        <v>517</v>
      </c>
      <c r="J20" s="76" t="s">
        <v>517</v>
      </c>
      <c r="K20" s="76" t="s">
        <v>517</v>
      </c>
    </row>
    <row r="21" spans="1:11" s="63" customFormat="1" ht="12.75" customHeight="1" x14ac:dyDescent="0.25">
      <c r="A21" s="663" t="s">
        <v>4311</v>
      </c>
      <c r="B21" s="665" t="s">
        <v>4292</v>
      </c>
      <c r="C21" s="666" t="s">
        <v>4312</v>
      </c>
      <c r="D21" s="666" t="s">
        <v>4312</v>
      </c>
      <c r="E21" s="666" t="s">
        <v>4312</v>
      </c>
      <c r="F21" s="666" t="s">
        <v>4312</v>
      </c>
      <c r="G21" s="666" t="s">
        <v>4313</v>
      </c>
      <c r="H21" s="666" t="s">
        <v>4313</v>
      </c>
      <c r="I21" s="666" t="s">
        <v>4313</v>
      </c>
      <c r="J21" s="666" t="s">
        <v>4313</v>
      </c>
      <c r="K21" s="667" t="s">
        <v>4313</v>
      </c>
    </row>
    <row r="22" spans="1:11" s="63" customFormat="1" ht="26.4" x14ac:dyDescent="0.25">
      <c r="A22" s="664" t="s">
        <v>4311</v>
      </c>
      <c r="B22" s="666" t="s">
        <v>4314</v>
      </c>
      <c r="C22" s="70" t="s">
        <v>4315</v>
      </c>
      <c r="D22" s="70" t="s">
        <v>4316</v>
      </c>
      <c r="E22" s="70" t="s">
        <v>4317</v>
      </c>
      <c r="F22" s="70" t="s">
        <v>4318</v>
      </c>
      <c r="G22" s="35" t="s">
        <v>4319</v>
      </c>
      <c r="H22" s="35" t="s">
        <v>4320</v>
      </c>
      <c r="I22" s="70" t="s">
        <v>4321</v>
      </c>
      <c r="J22" s="70" t="s">
        <v>4322</v>
      </c>
      <c r="K22" s="71" t="s">
        <v>4318</v>
      </c>
    </row>
    <row r="23" spans="1:11" s="63" customFormat="1" x14ac:dyDescent="0.25">
      <c r="A23" s="42" t="s">
        <v>4818</v>
      </c>
      <c r="B23" s="42" t="s">
        <v>4333</v>
      </c>
      <c r="C23" s="78">
        <v>20899.767</v>
      </c>
      <c r="D23" s="72">
        <v>1100</v>
      </c>
      <c r="E23" s="72">
        <v>0</v>
      </c>
      <c r="F23" s="77">
        <v>21999.767</v>
      </c>
      <c r="G23" s="77">
        <v>6966.5889999999999</v>
      </c>
      <c r="H23" s="77">
        <v>3483.2945</v>
      </c>
      <c r="I23" s="77">
        <v>27866.356</v>
      </c>
      <c r="J23" s="77">
        <v>0</v>
      </c>
      <c r="K23" s="77">
        <v>38316.239499999996</v>
      </c>
    </row>
    <row r="24" spans="1:11" s="63" customFormat="1" x14ac:dyDescent="0.25">
      <c r="A24" s="42" t="s">
        <v>5211</v>
      </c>
      <c r="B24" s="42" t="s">
        <v>4333</v>
      </c>
      <c r="C24" s="78">
        <v>20649.825000000001</v>
      </c>
      <c r="D24" s="72">
        <v>1100</v>
      </c>
      <c r="E24" s="72">
        <v>0</v>
      </c>
      <c r="F24" s="77">
        <v>21749.825000000001</v>
      </c>
      <c r="G24" s="77">
        <v>6883.2749999999996</v>
      </c>
      <c r="H24" s="77">
        <v>3441.6374999999998</v>
      </c>
      <c r="I24" s="77">
        <v>27533.1</v>
      </c>
      <c r="J24" s="77">
        <v>0</v>
      </c>
      <c r="K24" s="77">
        <v>37858.012499999997</v>
      </c>
    </row>
    <row r="25" spans="1:11" s="63" customFormat="1" x14ac:dyDescent="0.25">
      <c r="A25" s="42" t="s">
        <v>5212</v>
      </c>
      <c r="B25" s="42" t="s">
        <v>4333</v>
      </c>
      <c r="C25" s="78">
        <v>20000.924999999999</v>
      </c>
      <c r="D25" s="72">
        <v>1100</v>
      </c>
      <c r="E25" s="72">
        <v>0</v>
      </c>
      <c r="F25" s="77">
        <v>21100.924999999999</v>
      </c>
      <c r="G25" s="77">
        <v>6666.9750000000004</v>
      </c>
      <c r="H25" s="77">
        <v>3333.4875000000002</v>
      </c>
      <c r="I25" s="77">
        <v>26667.9</v>
      </c>
      <c r="J25" s="77">
        <v>0</v>
      </c>
      <c r="K25" s="77">
        <v>36668.362500000003</v>
      </c>
    </row>
    <row r="26" spans="1:11" s="63" customFormat="1" x14ac:dyDescent="0.25">
      <c r="A26" s="42" t="s">
        <v>5207</v>
      </c>
      <c r="B26" s="42" t="s">
        <v>4410</v>
      </c>
      <c r="C26" s="78">
        <v>16559.34</v>
      </c>
      <c r="D26" s="78">
        <v>1100</v>
      </c>
      <c r="E26" s="72">
        <v>1107</v>
      </c>
      <c r="F26" s="77">
        <v>18766.34</v>
      </c>
      <c r="G26" s="77">
        <v>5519.78</v>
      </c>
      <c r="H26" s="77">
        <v>2759.89</v>
      </c>
      <c r="I26" s="77">
        <v>22079.119999999999</v>
      </c>
      <c r="J26" s="77">
        <v>0</v>
      </c>
      <c r="K26" s="77">
        <v>30358.79</v>
      </c>
    </row>
    <row r="27" spans="1:11" s="63" customFormat="1" x14ac:dyDescent="0.25">
      <c r="A27" s="42" t="s">
        <v>4349</v>
      </c>
      <c r="B27" s="42" t="s">
        <v>4333</v>
      </c>
      <c r="C27" s="78">
        <v>15460.242</v>
      </c>
      <c r="D27" s="78">
        <v>1100</v>
      </c>
      <c r="E27" s="72">
        <v>0</v>
      </c>
      <c r="F27" s="77">
        <v>16560.241999999998</v>
      </c>
      <c r="G27" s="77">
        <v>5153.4140000000007</v>
      </c>
      <c r="H27" s="77">
        <v>2576.7070000000003</v>
      </c>
      <c r="I27" s="77">
        <v>20613.656000000003</v>
      </c>
      <c r="J27" s="77">
        <v>0</v>
      </c>
      <c r="K27" s="77">
        <v>28343.777000000002</v>
      </c>
    </row>
    <row r="28" spans="1:11" s="63" customFormat="1" x14ac:dyDescent="0.25">
      <c r="A28" s="42" t="s">
        <v>5097</v>
      </c>
      <c r="B28" s="42" t="s">
        <v>4333</v>
      </c>
      <c r="C28" s="78">
        <v>13293.168</v>
      </c>
      <c r="D28" s="78">
        <v>1100</v>
      </c>
      <c r="E28" s="72">
        <v>0</v>
      </c>
      <c r="F28" s="77">
        <v>14393.168</v>
      </c>
      <c r="G28" s="77">
        <v>4431.0559999999996</v>
      </c>
      <c r="H28" s="77">
        <v>2215.5279999999998</v>
      </c>
      <c r="I28" s="77">
        <v>17724.223999999998</v>
      </c>
      <c r="J28" s="77">
        <v>0</v>
      </c>
      <c r="K28" s="77">
        <v>24370.807999999997</v>
      </c>
    </row>
    <row r="29" spans="1:11" s="63" customFormat="1" x14ac:dyDescent="0.25">
      <c r="A29" s="42" t="s">
        <v>5100</v>
      </c>
      <c r="B29" s="42" t="s">
        <v>5101</v>
      </c>
      <c r="C29" s="78">
        <v>10597.55</v>
      </c>
      <c r="D29" s="78">
        <v>1100</v>
      </c>
      <c r="E29" s="72">
        <v>0</v>
      </c>
      <c r="F29" s="77">
        <v>11697.55</v>
      </c>
      <c r="G29" s="77">
        <v>3532.5166666666664</v>
      </c>
      <c r="H29" s="77">
        <v>1766.2583333333332</v>
      </c>
      <c r="I29" s="77">
        <v>14130.066666666666</v>
      </c>
      <c r="J29" s="77">
        <v>0</v>
      </c>
      <c r="K29" s="77">
        <v>19428.841666666667</v>
      </c>
    </row>
    <row r="30" spans="1:11" s="63" customFormat="1" x14ac:dyDescent="0.25">
      <c r="A30" s="42" t="s">
        <v>5206</v>
      </c>
      <c r="B30" s="42" t="s">
        <v>4414</v>
      </c>
      <c r="C30" s="78">
        <v>10137.645</v>
      </c>
      <c r="D30" s="78">
        <v>1100</v>
      </c>
      <c r="E30" s="72">
        <v>386</v>
      </c>
      <c r="F30" s="77">
        <v>11623.645</v>
      </c>
      <c r="G30" s="77">
        <v>3379.2150000000001</v>
      </c>
      <c r="H30" s="77">
        <v>1689.6075000000001</v>
      </c>
      <c r="I30" s="77">
        <v>13516.86</v>
      </c>
      <c r="J30" s="77">
        <v>0</v>
      </c>
      <c r="K30" s="77">
        <v>18585.682500000003</v>
      </c>
    </row>
    <row r="31" spans="1:11" s="63" customFormat="1" x14ac:dyDescent="0.25">
      <c r="A31" s="42" t="s">
        <v>5103</v>
      </c>
      <c r="B31" s="42" t="s">
        <v>4414</v>
      </c>
      <c r="C31" s="78">
        <v>9999.36</v>
      </c>
      <c r="D31" s="78">
        <v>1100</v>
      </c>
      <c r="E31" s="72">
        <v>0</v>
      </c>
      <c r="F31" s="77">
        <v>11099.36</v>
      </c>
      <c r="G31" s="77">
        <v>3333.12</v>
      </c>
      <c r="H31" s="77">
        <v>1666.56</v>
      </c>
      <c r="I31" s="77">
        <v>13332.48</v>
      </c>
      <c r="J31" s="77">
        <v>0</v>
      </c>
      <c r="K31" s="77">
        <v>18332.16</v>
      </c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68AC1-DEE3-4C4B-8EC1-F0A7AA37E1C6}">
  <dimension ref="A1:E121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20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4815</v>
      </c>
      <c r="B12" s="42" t="s">
        <v>4326</v>
      </c>
      <c r="C12" s="43">
        <v>1</v>
      </c>
      <c r="D12" s="78">
        <v>97130.7</v>
      </c>
      <c r="E12" s="78">
        <v>97130.7</v>
      </c>
    </row>
    <row r="13" spans="1:5" x14ac:dyDescent="0.25">
      <c r="A13" s="42" t="s">
        <v>5213</v>
      </c>
      <c r="B13" s="42" t="s">
        <v>5214</v>
      </c>
      <c r="C13" s="43">
        <v>1</v>
      </c>
      <c r="D13" s="78">
        <v>65454.600000000006</v>
      </c>
      <c r="E13" s="78">
        <v>65454.600000000006</v>
      </c>
    </row>
    <row r="14" spans="1:5" x14ac:dyDescent="0.25">
      <c r="A14" s="42" t="s">
        <v>4822</v>
      </c>
      <c r="B14" s="42" t="s">
        <v>4328</v>
      </c>
      <c r="C14" s="43">
        <v>4</v>
      </c>
      <c r="D14" s="78">
        <v>53442.3</v>
      </c>
      <c r="E14" s="78">
        <v>53442.3</v>
      </c>
    </row>
    <row r="15" spans="1:5" x14ac:dyDescent="0.25">
      <c r="A15" s="42" t="s">
        <v>4816</v>
      </c>
      <c r="B15" s="42" t="s">
        <v>4331</v>
      </c>
      <c r="C15" s="43">
        <v>16</v>
      </c>
      <c r="D15" s="78">
        <v>26325</v>
      </c>
      <c r="E15" s="78">
        <v>26325</v>
      </c>
    </row>
    <row r="16" spans="1:5" x14ac:dyDescent="0.25">
      <c r="A16" s="79" t="s">
        <v>5215</v>
      </c>
      <c r="B16" s="79" t="s">
        <v>5216</v>
      </c>
      <c r="C16" s="43">
        <v>1</v>
      </c>
      <c r="D16" s="44">
        <v>24480</v>
      </c>
      <c r="E16" s="78">
        <v>24480</v>
      </c>
    </row>
    <row r="17" spans="1:5" x14ac:dyDescent="0.25">
      <c r="A17" s="79" t="s">
        <v>4818</v>
      </c>
      <c r="B17" s="79" t="s">
        <v>4333</v>
      </c>
      <c r="C17" s="43">
        <v>13</v>
      </c>
      <c r="D17" s="44">
        <v>20578.199999999997</v>
      </c>
      <c r="E17" s="78">
        <v>20578.199999999997</v>
      </c>
    </row>
    <row r="18" spans="1:5" x14ac:dyDescent="0.25">
      <c r="A18" s="79" t="s">
        <v>5217</v>
      </c>
      <c r="B18" s="79" t="s">
        <v>5218</v>
      </c>
      <c r="C18" s="43">
        <v>2</v>
      </c>
      <c r="D18" s="44">
        <v>20470.8</v>
      </c>
      <c r="E18" s="78">
        <v>20470.8</v>
      </c>
    </row>
    <row r="19" spans="1:5" x14ac:dyDescent="0.25">
      <c r="A19" s="79" t="s">
        <v>5219</v>
      </c>
      <c r="B19" s="79" t="s">
        <v>5220</v>
      </c>
      <c r="C19" s="43">
        <v>6</v>
      </c>
      <c r="D19" s="44">
        <v>20249.100000000002</v>
      </c>
      <c r="E19" s="78">
        <v>20249.100000000002</v>
      </c>
    </row>
    <row r="20" spans="1:5" x14ac:dyDescent="0.25">
      <c r="A20" s="79" t="s">
        <v>5211</v>
      </c>
      <c r="B20" s="79" t="s">
        <v>4333</v>
      </c>
      <c r="C20" s="43">
        <v>7</v>
      </c>
      <c r="D20" s="44">
        <v>20249.100000000002</v>
      </c>
      <c r="E20" s="78">
        <v>20249.100000000002</v>
      </c>
    </row>
    <row r="21" spans="1:5" x14ac:dyDescent="0.25">
      <c r="A21" s="79" t="s">
        <v>4828</v>
      </c>
      <c r="B21" s="79" t="s">
        <v>4333</v>
      </c>
      <c r="C21" s="43">
        <v>4</v>
      </c>
      <c r="D21" s="44">
        <v>17829.899999999998</v>
      </c>
      <c r="E21" s="78">
        <v>17829.899999999998</v>
      </c>
    </row>
    <row r="22" spans="1:5" x14ac:dyDescent="0.25">
      <c r="A22" s="79" t="s">
        <v>5221</v>
      </c>
      <c r="B22" s="79" t="s">
        <v>5222</v>
      </c>
      <c r="C22" s="43">
        <v>2</v>
      </c>
      <c r="D22" s="44">
        <v>17599.500000000004</v>
      </c>
      <c r="E22" s="78">
        <v>17599.500000000004</v>
      </c>
    </row>
    <row r="23" spans="1:5" x14ac:dyDescent="0.25">
      <c r="A23" s="79" t="s">
        <v>5096</v>
      </c>
      <c r="B23" s="79" t="s">
        <v>4333</v>
      </c>
      <c r="C23" s="43">
        <v>2</v>
      </c>
      <c r="D23" s="44">
        <v>17599.500000000004</v>
      </c>
      <c r="E23" s="78">
        <v>17599.500000000004</v>
      </c>
    </row>
    <row r="24" spans="1:5" x14ac:dyDescent="0.25">
      <c r="A24" s="79" t="s">
        <v>5223</v>
      </c>
      <c r="B24" s="79" t="s">
        <v>5224</v>
      </c>
      <c r="C24" s="43">
        <v>3</v>
      </c>
      <c r="D24" s="44">
        <v>17498.399999999998</v>
      </c>
      <c r="E24" s="78">
        <v>17498.399999999998</v>
      </c>
    </row>
    <row r="25" spans="1:5" x14ac:dyDescent="0.25">
      <c r="A25" s="79" t="s">
        <v>4349</v>
      </c>
      <c r="B25" s="79" t="s">
        <v>4333</v>
      </c>
      <c r="C25" s="43">
        <v>3</v>
      </c>
      <c r="D25" s="44">
        <v>15460.5</v>
      </c>
      <c r="E25" s="78">
        <v>15460.5</v>
      </c>
    </row>
    <row r="26" spans="1:5" x14ac:dyDescent="0.25">
      <c r="A26" s="79" t="s">
        <v>5225</v>
      </c>
      <c r="B26" s="79" t="s">
        <v>5226</v>
      </c>
      <c r="C26" s="43">
        <v>1</v>
      </c>
      <c r="D26" s="44">
        <v>14313.300000000001</v>
      </c>
      <c r="E26" s="78">
        <v>14313.300000000001</v>
      </c>
    </row>
    <row r="27" spans="1:5" x14ac:dyDescent="0.25">
      <c r="A27" s="79" t="s">
        <v>5097</v>
      </c>
      <c r="B27" s="79" t="s">
        <v>4333</v>
      </c>
      <c r="C27" s="43">
        <v>2</v>
      </c>
      <c r="D27" s="44">
        <v>13293</v>
      </c>
      <c r="E27" s="78">
        <v>13293</v>
      </c>
    </row>
    <row r="28" spans="1:5" x14ac:dyDescent="0.25">
      <c r="A28" s="79" t="s">
        <v>5100</v>
      </c>
      <c r="B28" s="79" t="s">
        <v>5227</v>
      </c>
      <c r="C28" s="43">
        <v>1</v>
      </c>
      <c r="D28" s="44">
        <v>10740.32</v>
      </c>
      <c r="E28" s="78">
        <v>10740.32</v>
      </c>
    </row>
    <row r="29" spans="1:5" x14ac:dyDescent="0.25">
      <c r="A29" s="34"/>
      <c r="B29" s="45" t="s">
        <v>4299</v>
      </c>
      <c r="C29" s="57">
        <f>SUM(C12:C28)</f>
        <v>69</v>
      </c>
      <c r="D29" s="47"/>
      <c r="E29" s="47"/>
    </row>
    <row r="30" spans="1:5" x14ac:dyDescent="0.25">
      <c r="A30" s="34"/>
      <c r="B30" s="48"/>
      <c r="C30" s="49"/>
      <c r="D30" s="47"/>
      <c r="E30" s="47"/>
    </row>
    <row r="31" spans="1:5" x14ac:dyDescent="0.25">
      <c r="A31" s="50"/>
      <c r="B31" s="51"/>
      <c r="C31" s="52"/>
      <c r="D31" s="53"/>
      <c r="E31" s="53"/>
    </row>
    <row r="32" spans="1:5" x14ac:dyDescent="0.25">
      <c r="A32" s="661" t="s">
        <v>4233</v>
      </c>
      <c r="B32" s="661" t="s">
        <v>4233</v>
      </c>
      <c r="C32" s="52"/>
      <c r="D32" s="53"/>
      <c r="E32" s="53"/>
    </row>
    <row r="33" spans="1:5" x14ac:dyDescent="0.25">
      <c r="A33" s="79" t="s">
        <v>5228</v>
      </c>
      <c r="B33" s="79" t="s">
        <v>4414</v>
      </c>
      <c r="C33" s="43">
        <v>6</v>
      </c>
      <c r="D33" s="158">
        <v>20249.100000000002</v>
      </c>
      <c r="E33" s="158">
        <v>20249.100000000002</v>
      </c>
    </row>
    <row r="34" spans="1:5" x14ac:dyDescent="0.25">
      <c r="A34" s="79" t="s">
        <v>5229</v>
      </c>
      <c r="B34" s="79" t="s">
        <v>5230</v>
      </c>
      <c r="C34" s="43">
        <v>4</v>
      </c>
      <c r="D34" s="158">
        <v>18384.3</v>
      </c>
      <c r="E34" s="158">
        <v>18629.419999999998</v>
      </c>
    </row>
    <row r="35" spans="1:5" x14ac:dyDescent="0.25">
      <c r="A35" s="79" t="s">
        <v>5231</v>
      </c>
      <c r="B35" s="79" t="s">
        <v>5232</v>
      </c>
      <c r="C35" s="43">
        <v>6</v>
      </c>
      <c r="D35" s="158">
        <v>17498.399999999998</v>
      </c>
      <c r="E35" s="158">
        <v>17498.399999999998</v>
      </c>
    </row>
    <row r="36" spans="1:5" x14ac:dyDescent="0.25">
      <c r="A36" s="79" t="s">
        <v>5233</v>
      </c>
      <c r="B36" s="79" t="s">
        <v>4414</v>
      </c>
      <c r="C36" s="43">
        <v>19</v>
      </c>
      <c r="D36" s="158">
        <v>15460.5</v>
      </c>
      <c r="E36" s="158">
        <v>15460.5</v>
      </c>
    </row>
    <row r="37" spans="1:5" x14ac:dyDescent="0.25">
      <c r="A37" s="79" t="s">
        <v>5234</v>
      </c>
      <c r="B37" s="79" t="s">
        <v>4414</v>
      </c>
      <c r="C37" s="43">
        <v>17</v>
      </c>
      <c r="D37" s="158">
        <v>14313.300000000001</v>
      </c>
      <c r="E37" s="158">
        <v>14503.84</v>
      </c>
    </row>
    <row r="38" spans="1:5" x14ac:dyDescent="0.25">
      <c r="A38" s="79" t="s">
        <v>5235</v>
      </c>
      <c r="B38" s="79" t="s">
        <v>4414</v>
      </c>
      <c r="C38" s="43">
        <v>21</v>
      </c>
      <c r="D38" s="158">
        <v>13293</v>
      </c>
      <c r="E38" s="158">
        <v>13293</v>
      </c>
    </row>
    <row r="39" spans="1:5" x14ac:dyDescent="0.25">
      <c r="A39" s="79" t="s">
        <v>5236</v>
      </c>
      <c r="B39" s="79" t="s">
        <v>5237</v>
      </c>
      <c r="C39" s="43">
        <v>4</v>
      </c>
      <c r="D39" s="158">
        <v>13158.6</v>
      </c>
      <c r="E39" s="158">
        <v>13158.6</v>
      </c>
    </row>
    <row r="40" spans="1:5" x14ac:dyDescent="0.25">
      <c r="A40" s="79" t="s">
        <v>5238</v>
      </c>
      <c r="B40" s="79" t="s">
        <v>5232</v>
      </c>
      <c r="C40" s="43">
        <v>14</v>
      </c>
      <c r="D40" s="158">
        <v>12408.6</v>
      </c>
      <c r="E40" s="158">
        <v>12574.048000000001</v>
      </c>
    </row>
    <row r="41" spans="1:5" x14ac:dyDescent="0.25">
      <c r="A41" s="79" t="s">
        <v>5239</v>
      </c>
      <c r="B41" s="79" t="s">
        <v>5240</v>
      </c>
      <c r="C41" s="43">
        <v>4</v>
      </c>
      <c r="D41" s="158">
        <v>11681.807999999999</v>
      </c>
      <c r="E41" s="158">
        <v>11681.807999999999</v>
      </c>
    </row>
    <row r="42" spans="1:5" x14ac:dyDescent="0.25">
      <c r="A42" s="79" t="s">
        <v>5241</v>
      </c>
      <c r="B42" s="79" t="s">
        <v>4414</v>
      </c>
      <c r="C42" s="43">
        <v>1</v>
      </c>
      <c r="D42" s="158">
        <v>11659.5</v>
      </c>
      <c r="E42" s="158">
        <v>11659.5</v>
      </c>
    </row>
    <row r="43" spans="1:5" x14ac:dyDescent="0.25">
      <c r="A43" s="79" t="s">
        <v>5242</v>
      </c>
      <c r="B43" s="79" t="s">
        <v>5243</v>
      </c>
      <c r="C43" s="43">
        <v>5</v>
      </c>
      <c r="D43" s="158">
        <v>11395.199999999999</v>
      </c>
      <c r="E43" s="158">
        <v>11395.199999999999</v>
      </c>
    </row>
    <row r="44" spans="1:5" x14ac:dyDescent="0.25">
      <c r="A44" s="79" t="s">
        <v>5244</v>
      </c>
      <c r="B44" s="79" t="s">
        <v>5245</v>
      </c>
      <c r="C44" s="43">
        <v>4</v>
      </c>
      <c r="D44" s="158">
        <v>11211</v>
      </c>
      <c r="E44" s="158">
        <v>11211</v>
      </c>
    </row>
    <row r="45" spans="1:5" x14ac:dyDescent="0.25">
      <c r="A45" s="79" t="s">
        <v>5246</v>
      </c>
      <c r="B45" s="79" t="s">
        <v>5247</v>
      </c>
      <c r="C45" s="43">
        <v>1</v>
      </c>
      <c r="D45" s="158">
        <v>11209.800000000001</v>
      </c>
      <c r="E45" s="158">
        <v>11209.800000000001</v>
      </c>
    </row>
    <row r="46" spans="1:5" x14ac:dyDescent="0.25">
      <c r="A46" s="79" t="s">
        <v>5248</v>
      </c>
      <c r="B46" s="79" t="s">
        <v>4414</v>
      </c>
      <c r="C46" s="43">
        <v>2</v>
      </c>
      <c r="D46" s="158">
        <v>10928.7</v>
      </c>
      <c r="E46" s="158">
        <v>10928.7</v>
      </c>
    </row>
    <row r="47" spans="1:5" x14ac:dyDescent="0.25">
      <c r="A47" s="79" t="s">
        <v>5249</v>
      </c>
      <c r="B47" s="79" t="s">
        <v>4414</v>
      </c>
      <c r="C47" s="43">
        <v>1</v>
      </c>
      <c r="D47" s="158">
        <v>10597.5</v>
      </c>
      <c r="E47" s="158">
        <v>10597.5</v>
      </c>
    </row>
    <row r="48" spans="1:5" x14ac:dyDescent="0.25">
      <c r="A48" s="79" t="s">
        <v>5206</v>
      </c>
      <c r="B48" s="79" t="s">
        <v>4414</v>
      </c>
      <c r="C48" s="43">
        <v>4</v>
      </c>
      <c r="D48" s="158">
        <v>10137.899999999998</v>
      </c>
      <c r="E48" s="158">
        <v>10137.899999999998</v>
      </c>
    </row>
    <row r="49" spans="1:5" x14ac:dyDescent="0.25">
      <c r="A49" s="79" t="s">
        <v>5250</v>
      </c>
      <c r="B49" s="79" t="s">
        <v>5251</v>
      </c>
      <c r="C49" s="43">
        <v>3</v>
      </c>
      <c r="D49" s="158">
        <v>9409.7119999999995</v>
      </c>
      <c r="E49" s="158">
        <v>9409.7119999999995</v>
      </c>
    </row>
    <row r="50" spans="1:5" x14ac:dyDescent="0.25">
      <c r="A50" s="79" t="s">
        <v>5252</v>
      </c>
      <c r="B50" s="79" t="s">
        <v>5253</v>
      </c>
      <c r="C50" s="43">
        <v>5</v>
      </c>
      <c r="D50" s="158">
        <v>9409.7119999999995</v>
      </c>
      <c r="E50" s="158">
        <v>9409.7119999999995</v>
      </c>
    </row>
    <row r="51" spans="1:5" x14ac:dyDescent="0.25">
      <c r="A51" s="79" t="s">
        <v>5254</v>
      </c>
      <c r="B51" s="79" t="s">
        <v>5255</v>
      </c>
      <c r="C51" s="43">
        <v>1</v>
      </c>
      <c r="D51" s="158">
        <v>9409.7119999999995</v>
      </c>
      <c r="E51" s="158">
        <v>9409.7119999999995</v>
      </c>
    </row>
    <row r="52" spans="1:5" x14ac:dyDescent="0.25">
      <c r="A52" s="79" t="s">
        <v>5256</v>
      </c>
      <c r="B52" s="79" t="s">
        <v>5257</v>
      </c>
      <c r="C52" s="43">
        <v>5</v>
      </c>
      <c r="D52" s="158">
        <v>9409.7119999999995</v>
      </c>
      <c r="E52" s="158">
        <v>9409.7119999999995</v>
      </c>
    </row>
    <row r="53" spans="1:5" x14ac:dyDescent="0.25">
      <c r="A53" s="79" t="s">
        <v>5258</v>
      </c>
      <c r="B53" s="79" t="s">
        <v>5259</v>
      </c>
      <c r="C53" s="43">
        <v>3</v>
      </c>
      <c r="D53" s="158">
        <v>9409.7119999999995</v>
      </c>
      <c r="E53" s="158">
        <v>9409.7119999999995</v>
      </c>
    </row>
    <row r="54" spans="1:5" x14ac:dyDescent="0.25">
      <c r="A54" s="79" t="s">
        <v>5260</v>
      </c>
      <c r="B54" s="79" t="s">
        <v>5261</v>
      </c>
      <c r="C54" s="43">
        <v>6</v>
      </c>
      <c r="D54" s="158">
        <v>9409.7119999999995</v>
      </c>
      <c r="E54" s="158">
        <v>9409.7119999999995</v>
      </c>
    </row>
    <row r="55" spans="1:5" x14ac:dyDescent="0.25">
      <c r="A55" s="79" t="s">
        <v>5262</v>
      </c>
      <c r="B55" s="79" t="s">
        <v>5263</v>
      </c>
      <c r="C55" s="43">
        <v>4</v>
      </c>
      <c r="D55" s="158">
        <v>9409.7119999999995</v>
      </c>
      <c r="E55" s="158">
        <v>9409.7119999999995</v>
      </c>
    </row>
    <row r="56" spans="1:5" x14ac:dyDescent="0.25">
      <c r="A56" s="79" t="s">
        <v>5264</v>
      </c>
      <c r="B56" s="79" t="s">
        <v>5265</v>
      </c>
      <c r="C56" s="43">
        <v>2</v>
      </c>
      <c r="D56" s="158">
        <v>9230.7000000000007</v>
      </c>
      <c r="E56" s="158">
        <v>9230.7000000000007</v>
      </c>
    </row>
    <row r="57" spans="1:5" x14ac:dyDescent="0.25">
      <c r="A57" s="79" t="s">
        <v>5105</v>
      </c>
      <c r="B57" s="79" t="s">
        <v>4414</v>
      </c>
      <c r="C57" s="43">
        <v>1</v>
      </c>
      <c r="D57" s="158">
        <v>9024</v>
      </c>
      <c r="E57" s="158">
        <v>9024</v>
      </c>
    </row>
    <row r="58" spans="1:5" x14ac:dyDescent="0.25">
      <c r="A58" s="79" t="s">
        <v>5266</v>
      </c>
      <c r="B58" s="79" t="s">
        <v>4377</v>
      </c>
      <c r="C58" s="43">
        <v>1</v>
      </c>
      <c r="D58" s="158">
        <v>8735.4</v>
      </c>
      <c r="E58" s="158">
        <v>8735.4</v>
      </c>
    </row>
    <row r="59" spans="1:5" x14ac:dyDescent="0.25">
      <c r="A59" s="79" t="s">
        <v>5267</v>
      </c>
      <c r="B59" s="79" t="s">
        <v>5268</v>
      </c>
      <c r="C59" s="43">
        <v>6</v>
      </c>
      <c r="D59" s="158">
        <v>8711.7279999999992</v>
      </c>
      <c r="E59" s="158">
        <v>8711.7279999999992</v>
      </c>
    </row>
    <row r="60" spans="1:5" x14ac:dyDescent="0.25">
      <c r="A60" s="79" t="s">
        <v>5269</v>
      </c>
      <c r="B60" s="79" t="s">
        <v>5270</v>
      </c>
      <c r="C60" s="43">
        <v>1</v>
      </c>
      <c r="D60" s="158">
        <v>8673.1200000000008</v>
      </c>
      <c r="E60" s="158">
        <v>8673.1200000000008</v>
      </c>
    </row>
    <row r="61" spans="1:5" x14ac:dyDescent="0.25">
      <c r="A61" s="79" t="s">
        <v>5271</v>
      </c>
      <c r="B61" s="79" t="s">
        <v>5272</v>
      </c>
      <c r="C61" s="43">
        <v>1</v>
      </c>
      <c r="D61" s="158">
        <v>8580.0959999999995</v>
      </c>
      <c r="E61" s="158">
        <v>8580.0959999999995</v>
      </c>
    </row>
    <row r="62" spans="1:5" x14ac:dyDescent="0.25">
      <c r="A62" s="79" t="s">
        <v>5273</v>
      </c>
      <c r="B62" s="79" t="s">
        <v>5274</v>
      </c>
      <c r="C62" s="43">
        <v>5</v>
      </c>
      <c r="D62" s="158">
        <v>8580.0959999999995</v>
      </c>
      <c r="E62" s="158">
        <v>8580.0959999999995</v>
      </c>
    </row>
    <row r="63" spans="1:5" x14ac:dyDescent="0.25">
      <c r="A63" s="79" t="s">
        <v>5275</v>
      </c>
      <c r="B63" s="79" t="s">
        <v>5276</v>
      </c>
      <c r="C63" s="43">
        <v>6</v>
      </c>
      <c r="D63" s="158">
        <v>8497.4079999999994</v>
      </c>
      <c r="E63" s="158">
        <v>8497.4079999999994</v>
      </c>
    </row>
    <row r="64" spans="1:5" x14ac:dyDescent="0.25">
      <c r="A64" s="79" t="s">
        <v>5277</v>
      </c>
      <c r="B64" s="79" t="s">
        <v>5278</v>
      </c>
      <c r="C64" s="43">
        <v>1</v>
      </c>
      <c r="D64" s="158">
        <v>8475.8240000000005</v>
      </c>
      <c r="E64" s="158">
        <v>8475.8240000000005</v>
      </c>
    </row>
    <row r="65" spans="1:5" x14ac:dyDescent="0.25">
      <c r="A65" s="79" t="s">
        <v>5279</v>
      </c>
      <c r="B65" s="79" t="s">
        <v>5280</v>
      </c>
      <c r="C65" s="43">
        <v>1</v>
      </c>
      <c r="D65" s="158">
        <v>8475.8240000000005</v>
      </c>
      <c r="E65" s="158">
        <v>8475.8240000000005</v>
      </c>
    </row>
    <row r="66" spans="1:5" x14ac:dyDescent="0.25">
      <c r="A66" s="79" t="s">
        <v>5281</v>
      </c>
      <c r="B66" s="79" t="s">
        <v>5282</v>
      </c>
      <c r="C66" s="43">
        <v>5</v>
      </c>
      <c r="D66" s="158">
        <v>8475.8240000000005</v>
      </c>
      <c r="E66" s="158">
        <v>8475.8240000000005</v>
      </c>
    </row>
    <row r="67" spans="1:5" x14ac:dyDescent="0.25">
      <c r="A67" s="79" t="s">
        <v>5283</v>
      </c>
      <c r="B67" s="79" t="s">
        <v>5284</v>
      </c>
      <c r="C67" s="43">
        <v>3</v>
      </c>
      <c r="D67" s="158">
        <v>8475.8240000000005</v>
      </c>
      <c r="E67" s="158">
        <v>8475.8240000000005</v>
      </c>
    </row>
    <row r="68" spans="1:5" x14ac:dyDescent="0.25">
      <c r="A68" s="79" t="s">
        <v>5285</v>
      </c>
      <c r="B68" s="79" t="s">
        <v>5286</v>
      </c>
      <c r="C68" s="43">
        <v>17</v>
      </c>
      <c r="D68" s="158">
        <v>8475.8240000000005</v>
      </c>
      <c r="E68" s="158">
        <v>8475.8240000000005</v>
      </c>
    </row>
    <row r="69" spans="1:5" x14ac:dyDescent="0.25">
      <c r="A69" s="79" t="s">
        <v>5287</v>
      </c>
      <c r="B69" s="79" t="s">
        <v>5286</v>
      </c>
      <c r="C69" s="43">
        <v>4</v>
      </c>
      <c r="D69" s="158">
        <v>8475.8240000000005</v>
      </c>
      <c r="E69" s="158">
        <v>8475.8240000000005</v>
      </c>
    </row>
    <row r="70" spans="1:5" x14ac:dyDescent="0.25">
      <c r="A70" s="79" t="s">
        <v>5288</v>
      </c>
      <c r="B70" s="79" t="s">
        <v>5286</v>
      </c>
      <c r="C70" s="43">
        <v>4</v>
      </c>
      <c r="D70" s="158">
        <v>8475.8240000000005</v>
      </c>
      <c r="E70" s="158">
        <v>8475.8240000000005</v>
      </c>
    </row>
    <row r="71" spans="1:5" x14ac:dyDescent="0.25">
      <c r="A71" s="79" t="s">
        <v>5289</v>
      </c>
      <c r="B71" s="79" t="s">
        <v>5290</v>
      </c>
      <c r="C71" s="43">
        <v>1</v>
      </c>
      <c r="D71" s="158">
        <v>8475.8240000000005</v>
      </c>
      <c r="E71" s="158">
        <v>8475.8240000000005</v>
      </c>
    </row>
    <row r="72" spans="1:5" x14ac:dyDescent="0.25">
      <c r="A72" s="79" t="s">
        <v>5291</v>
      </c>
      <c r="B72" s="79" t="s">
        <v>4410</v>
      </c>
      <c r="C72" s="43">
        <v>2</v>
      </c>
      <c r="D72" s="158">
        <v>8475.8240000000005</v>
      </c>
      <c r="E72" s="158">
        <v>8475.8240000000005</v>
      </c>
    </row>
    <row r="73" spans="1:5" x14ac:dyDescent="0.25">
      <c r="A73" s="79" t="s">
        <v>5292</v>
      </c>
      <c r="B73" s="79" t="s">
        <v>4410</v>
      </c>
      <c r="C73" s="43">
        <v>1</v>
      </c>
      <c r="D73" s="158">
        <v>8475.8240000000005</v>
      </c>
      <c r="E73" s="158">
        <v>8475.8240000000005</v>
      </c>
    </row>
    <row r="74" spans="1:5" x14ac:dyDescent="0.25">
      <c r="A74" s="79" t="s">
        <v>5293</v>
      </c>
      <c r="B74" s="79" t="s">
        <v>5294</v>
      </c>
      <c r="C74" s="43">
        <v>2</v>
      </c>
      <c r="D74" s="158">
        <v>8475.8240000000005</v>
      </c>
      <c r="E74" s="158">
        <v>8475.8240000000005</v>
      </c>
    </row>
    <row r="75" spans="1:5" x14ac:dyDescent="0.25">
      <c r="A75" s="79" t="s">
        <v>5295</v>
      </c>
      <c r="B75" s="79" t="s">
        <v>5296</v>
      </c>
      <c r="C75" s="43">
        <v>8</v>
      </c>
      <c r="D75" s="158">
        <v>8475.8240000000005</v>
      </c>
      <c r="E75" s="158">
        <v>8475.8240000000005</v>
      </c>
    </row>
    <row r="76" spans="1:5" x14ac:dyDescent="0.25">
      <c r="A76" s="79" t="s">
        <v>5297</v>
      </c>
      <c r="B76" s="79" t="s">
        <v>5298</v>
      </c>
      <c r="C76" s="43">
        <v>12</v>
      </c>
      <c r="D76" s="158">
        <v>8475.8240000000005</v>
      </c>
      <c r="E76" s="158">
        <v>8475.8240000000005</v>
      </c>
    </row>
    <row r="77" spans="1:5" x14ac:dyDescent="0.25">
      <c r="A77" s="79" t="s">
        <v>5299</v>
      </c>
      <c r="B77" s="79" t="s">
        <v>5300</v>
      </c>
      <c r="C77" s="43">
        <v>9</v>
      </c>
      <c r="D77" s="158">
        <v>8475.8240000000005</v>
      </c>
      <c r="E77" s="158">
        <v>8475.8240000000005</v>
      </c>
    </row>
    <row r="78" spans="1:5" x14ac:dyDescent="0.25">
      <c r="A78" s="79" t="s">
        <v>5301</v>
      </c>
      <c r="B78" s="79" t="s">
        <v>5302</v>
      </c>
      <c r="C78" s="43">
        <v>2</v>
      </c>
      <c r="D78" s="158">
        <v>8475.8240000000005</v>
      </c>
      <c r="E78" s="158">
        <v>8475.8240000000005</v>
      </c>
    </row>
    <row r="79" spans="1:5" x14ac:dyDescent="0.25">
      <c r="A79" s="79" t="s">
        <v>5303</v>
      </c>
      <c r="B79" s="79" t="s">
        <v>5304</v>
      </c>
      <c r="C79" s="43">
        <v>5</v>
      </c>
      <c r="D79" s="158">
        <v>8475.8240000000005</v>
      </c>
      <c r="E79" s="158">
        <v>8475.8240000000005</v>
      </c>
    </row>
    <row r="80" spans="1:5" x14ac:dyDescent="0.25">
      <c r="A80" s="79" t="s">
        <v>5305</v>
      </c>
      <c r="B80" s="79" t="s">
        <v>5306</v>
      </c>
      <c r="C80" s="43">
        <v>6</v>
      </c>
      <c r="D80" s="158">
        <v>8475.8240000000005</v>
      </c>
      <c r="E80" s="158">
        <v>8475.8240000000005</v>
      </c>
    </row>
    <row r="81" spans="1:5" x14ac:dyDescent="0.25">
      <c r="A81" s="79" t="s">
        <v>5307</v>
      </c>
      <c r="B81" s="79" t="s">
        <v>5255</v>
      </c>
      <c r="C81" s="43">
        <v>1</v>
      </c>
      <c r="D81" s="158">
        <v>8475.8240000000005</v>
      </c>
      <c r="E81" s="158">
        <v>8475.8240000000005</v>
      </c>
    </row>
    <row r="82" spans="1:5" x14ac:dyDescent="0.25">
      <c r="A82" s="79" t="s">
        <v>5308</v>
      </c>
      <c r="B82" s="79" t="s">
        <v>5309</v>
      </c>
      <c r="C82" s="43">
        <v>1</v>
      </c>
      <c r="D82" s="158">
        <v>8475.8240000000005</v>
      </c>
      <c r="E82" s="158">
        <v>8475.8240000000005</v>
      </c>
    </row>
    <row r="83" spans="1:5" x14ac:dyDescent="0.25">
      <c r="A83" s="79" t="s">
        <v>5310</v>
      </c>
      <c r="B83" s="79" t="s">
        <v>5257</v>
      </c>
      <c r="C83" s="43">
        <v>1</v>
      </c>
      <c r="D83" s="158">
        <v>8475.8240000000005</v>
      </c>
      <c r="E83" s="158">
        <v>8475.8240000000005</v>
      </c>
    </row>
    <row r="84" spans="1:5" x14ac:dyDescent="0.25">
      <c r="A84" s="79" t="s">
        <v>5311</v>
      </c>
      <c r="B84" s="79" t="s">
        <v>5312</v>
      </c>
      <c r="C84" s="43">
        <v>4</v>
      </c>
      <c r="D84" s="158">
        <v>8475.8240000000005</v>
      </c>
      <c r="E84" s="158">
        <v>8475.8240000000005</v>
      </c>
    </row>
    <row r="85" spans="1:5" x14ac:dyDescent="0.25">
      <c r="A85" s="79" t="s">
        <v>5313</v>
      </c>
      <c r="B85" s="79" t="s">
        <v>5314</v>
      </c>
      <c r="C85" s="43">
        <v>1</v>
      </c>
      <c r="D85" s="158">
        <v>8475.8240000000005</v>
      </c>
      <c r="E85" s="158">
        <v>8475.8240000000005</v>
      </c>
    </row>
    <row r="86" spans="1:5" x14ac:dyDescent="0.25">
      <c r="A86" s="79" t="s">
        <v>5315</v>
      </c>
      <c r="B86" s="79" t="s">
        <v>5316</v>
      </c>
      <c r="C86" s="43">
        <v>5</v>
      </c>
      <c r="D86" s="158">
        <v>8475.8240000000005</v>
      </c>
      <c r="E86" s="158">
        <v>8475.8240000000005</v>
      </c>
    </row>
    <row r="87" spans="1:5" x14ac:dyDescent="0.25">
      <c r="A87" s="79" t="s">
        <v>5317</v>
      </c>
      <c r="B87" s="79" t="s">
        <v>5318</v>
      </c>
      <c r="C87" s="43">
        <v>4</v>
      </c>
      <c r="D87" s="158">
        <v>8475.8240000000005</v>
      </c>
      <c r="E87" s="158">
        <v>8475.8240000000005</v>
      </c>
    </row>
    <row r="88" spans="1:5" x14ac:dyDescent="0.25">
      <c r="A88" s="79" t="s">
        <v>5319</v>
      </c>
      <c r="B88" s="79" t="s">
        <v>5320</v>
      </c>
      <c r="C88" s="43">
        <v>3</v>
      </c>
      <c r="D88" s="158">
        <v>8475.8240000000005</v>
      </c>
      <c r="E88" s="158">
        <v>8475.8240000000005</v>
      </c>
    </row>
    <row r="89" spans="1:5" x14ac:dyDescent="0.25">
      <c r="A89" s="79" t="s">
        <v>5321</v>
      </c>
      <c r="B89" s="79" t="s">
        <v>5322</v>
      </c>
      <c r="C89" s="43">
        <v>1</v>
      </c>
      <c r="D89" s="158">
        <v>8475.8240000000005</v>
      </c>
      <c r="E89" s="158">
        <v>8475.8240000000005</v>
      </c>
    </row>
    <row r="90" spans="1:5" x14ac:dyDescent="0.25">
      <c r="A90" s="79" t="s">
        <v>5323</v>
      </c>
      <c r="B90" s="79" t="s">
        <v>5324</v>
      </c>
      <c r="C90" s="43">
        <v>1</v>
      </c>
      <c r="D90" s="158">
        <v>8475.8240000000005</v>
      </c>
      <c r="E90" s="158">
        <v>8475.8240000000005</v>
      </c>
    </row>
    <row r="91" spans="1:5" x14ac:dyDescent="0.25">
      <c r="A91" s="79" t="s">
        <v>5325</v>
      </c>
      <c r="B91" s="79" t="s">
        <v>5326</v>
      </c>
      <c r="C91" s="43">
        <v>3</v>
      </c>
      <c r="D91" s="158">
        <v>8475.8240000000005</v>
      </c>
      <c r="E91" s="158">
        <v>8475.8240000000005</v>
      </c>
    </row>
    <row r="92" spans="1:5" x14ac:dyDescent="0.25">
      <c r="A92" s="79" t="s">
        <v>5327</v>
      </c>
      <c r="B92" s="79" t="s">
        <v>5328</v>
      </c>
      <c r="C92" s="43">
        <v>1</v>
      </c>
      <c r="D92" s="158">
        <v>8475.8240000000005</v>
      </c>
      <c r="E92" s="158">
        <v>8475.8240000000005</v>
      </c>
    </row>
    <row r="93" spans="1:5" x14ac:dyDescent="0.25">
      <c r="A93" s="79" t="s">
        <v>5329</v>
      </c>
      <c r="B93" s="79" t="s">
        <v>5330</v>
      </c>
      <c r="C93" s="43">
        <v>1</v>
      </c>
      <c r="D93" s="158">
        <v>8475.8240000000005</v>
      </c>
      <c r="E93" s="158">
        <v>8475.8240000000005</v>
      </c>
    </row>
    <row r="94" spans="1:5" x14ac:dyDescent="0.25">
      <c r="A94" s="79" t="s">
        <v>5331</v>
      </c>
      <c r="B94" s="79" t="s">
        <v>5332</v>
      </c>
      <c r="C94" s="43">
        <v>10</v>
      </c>
      <c r="D94" s="158">
        <v>8475.8240000000005</v>
      </c>
      <c r="E94" s="158">
        <v>8475.8240000000005</v>
      </c>
    </row>
    <row r="95" spans="1:5" x14ac:dyDescent="0.25">
      <c r="A95" s="79" t="s">
        <v>5333</v>
      </c>
      <c r="B95" s="79" t="s">
        <v>5334</v>
      </c>
      <c r="C95" s="43">
        <v>1</v>
      </c>
      <c r="D95" s="158">
        <v>8475.8240000000005</v>
      </c>
      <c r="E95" s="158">
        <v>8475.8240000000005</v>
      </c>
    </row>
    <row r="96" spans="1:5" x14ac:dyDescent="0.25">
      <c r="A96" s="79" t="s">
        <v>5335</v>
      </c>
      <c r="B96" s="79" t="s">
        <v>5336</v>
      </c>
      <c r="C96" s="43">
        <v>1</v>
      </c>
      <c r="D96" s="158">
        <v>8475.8240000000005</v>
      </c>
      <c r="E96" s="158">
        <v>8475.8240000000005</v>
      </c>
    </row>
    <row r="97" spans="1:5" x14ac:dyDescent="0.25">
      <c r="A97" s="79" t="s">
        <v>5337</v>
      </c>
      <c r="B97" s="79" t="s">
        <v>5338</v>
      </c>
      <c r="C97" s="43">
        <v>5</v>
      </c>
      <c r="D97" s="158">
        <v>8475.8240000000005</v>
      </c>
      <c r="E97" s="158">
        <v>8475.8240000000005</v>
      </c>
    </row>
    <row r="98" spans="1:5" x14ac:dyDescent="0.25">
      <c r="A98" s="79" t="s">
        <v>5339</v>
      </c>
      <c r="B98" s="79" t="s">
        <v>5338</v>
      </c>
      <c r="C98" s="43">
        <v>1</v>
      </c>
      <c r="D98" s="158">
        <v>8475.8240000000005</v>
      </c>
      <c r="E98" s="158">
        <v>8475.8240000000005</v>
      </c>
    </row>
    <row r="99" spans="1:5" x14ac:dyDescent="0.25">
      <c r="A99" s="79" t="s">
        <v>5340</v>
      </c>
      <c r="B99" s="79" t="s">
        <v>5341</v>
      </c>
      <c r="C99" s="43">
        <v>2</v>
      </c>
      <c r="D99" s="158">
        <v>8475.8240000000005</v>
      </c>
      <c r="E99" s="158">
        <v>8475.8240000000005</v>
      </c>
    </row>
    <row r="100" spans="1:5" x14ac:dyDescent="0.25">
      <c r="A100" s="79" t="s">
        <v>5342</v>
      </c>
      <c r="B100" s="79" t="s">
        <v>5343</v>
      </c>
      <c r="C100" s="43">
        <v>9</v>
      </c>
      <c r="D100" s="158">
        <v>8475.8240000000005</v>
      </c>
      <c r="E100" s="158">
        <v>8475.8240000000005</v>
      </c>
    </row>
    <row r="101" spans="1:5" x14ac:dyDescent="0.25">
      <c r="A101" s="79" t="s">
        <v>5344</v>
      </c>
      <c r="B101" s="79" t="s">
        <v>5345</v>
      </c>
      <c r="C101" s="43">
        <v>1</v>
      </c>
      <c r="D101" s="158">
        <v>8475.8240000000005</v>
      </c>
      <c r="E101" s="158">
        <v>8475.8240000000005</v>
      </c>
    </row>
    <row r="102" spans="1:5" x14ac:dyDescent="0.25">
      <c r="A102" s="79" t="s">
        <v>5346</v>
      </c>
      <c r="B102" s="79" t="s">
        <v>5347</v>
      </c>
      <c r="C102" s="43">
        <v>2</v>
      </c>
      <c r="D102" s="158">
        <v>8475.8240000000005</v>
      </c>
      <c r="E102" s="158">
        <v>8475.8240000000005</v>
      </c>
    </row>
    <row r="103" spans="1:5" x14ac:dyDescent="0.25">
      <c r="A103" s="79" t="s">
        <v>5111</v>
      </c>
      <c r="B103" s="79" t="s">
        <v>4414</v>
      </c>
      <c r="C103" s="43">
        <v>1</v>
      </c>
      <c r="D103" s="158">
        <v>8467.2000000000007</v>
      </c>
      <c r="E103" s="158">
        <v>8467.2000000000007</v>
      </c>
    </row>
    <row r="104" spans="1:5" x14ac:dyDescent="0.25">
      <c r="A104" s="34"/>
      <c r="B104" s="45" t="s">
        <v>4302</v>
      </c>
      <c r="C104" s="57">
        <f>SUM(C33:C103)</f>
        <v>306</v>
      </c>
      <c r="D104" s="47"/>
      <c r="E104" s="47"/>
    </row>
    <row r="105" spans="1:5" x14ac:dyDescent="0.25">
      <c r="A105" s="34"/>
      <c r="B105" s="48"/>
      <c r="C105" s="49"/>
      <c r="D105" s="47"/>
      <c r="E105" s="47"/>
    </row>
    <row r="106" spans="1:5" x14ac:dyDescent="0.25">
      <c r="A106" s="54"/>
      <c r="B106" s="34"/>
      <c r="C106" s="34"/>
      <c r="D106" s="47"/>
      <c r="E106" s="47"/>
    </row>
    <row r="107" spans="1:5" x14ac:dyDescent="0.25">
      <c r="A107" s="661" t="s">
        <v>4234</v>
      </c>
      <c r="B107" s="661" t="s">
        <v>4233</v>
      </c>
      <c r="C107" s="34"/>
      <c r="D107" s="53"/>
      <c r="E107" s="53"/>
    </row>
    <row r="108" spans="1:5" x14ac:dyDescent="0.25">
      <c r="A108" s="55" t="s">
        <v>4303</v>
      </c>
      <c r="B108" s="55" t="s">
        <v>4303</v>
      </c>
      <c r="C108" s="56">
        <v>0</v>
      </c>
      <c r="D108" s="44">
        <v>0</v>
      </c>
      <c r="E108" s="44">
        <v>0</v>
      </c>
    </row>
    <row r="109" spans="1:5" x14ac:dyDescent="0.25">
      <c r="A109" s="34"/>
      <c r="B109" s="45" t="s">
        <v>4304</v>
      </c>
      <c r="C109" s="57">
        <f>SUM(C108)</f>
        <v>0</v>
      </c>
      <c r="D109" s="47"/>
      <c r="E109" s="47"/>
    </row>
    <row r="110" spans="1:5" x14ac:dyDescent="0.25">
      <c r="A110" s="34"/>
      <c r="B110" s="48"/>
      <c r="C110" s="49"/>
      <c r="D110" s="47"/>
      <c r="E110" s="47"/>
    </row>
    <row r="111" spans="1:5" x14ac:dyDescent="0.25">
      <c r="A111" s="34"/>
      <c r="B111" s="58" t="s">
        <v>4235</v>
      </c>
      <c r="C111" s="59">
        <f>SUM(C104,C29,C109)</f>
        <v>375</v>
      </c>
      <c r="D111" s="47"/>
      <c r="E111" s="47"/>
    </row>
    <row r="112" spans="1:5" x14ac:dyDescent="0.25">
      <c r="A112" s="34"/>
      <c r="B112" s="48"/>
      <c r="C112" s="49"/>
      <c r="D112" s="47"/>
      <c r="E112" s="47"/>
    </row>
    <row r="113" spans="1:5" x14ac:dyDescent="0.25">
      <c r="A113" s="50"/>
      <c r="B113" s="51"/>
      <c r="C113" s="52"/>
      <c r="D113" s="53"/>
      <c r="E113" s="53"/>
    </row>
    <row r="114" spans="1:5" x14ac:dyDescent="0.25">
      <c r="A114" s="662" t="s">
        <v>4231</v>
      </c>
      <c r="B114" s="662"/>
      <c r="C114" s="52"/>
      <c r="D114" s="53"/>
      <c r="E114" s="53"/>
    </row>
    <row r="115" spans="1:5" x14ac:dyDescent="0.25">
      <c r="A115" s="661" t="s">
        <v>4305</v>
      </c>
      <c r="B115" s="661"/>
      <c r="C115" s="52"/>
      <c r="D115" s="53"/>
      <c r="E115" s="53"/>
    </row>
    <row r="116" spans="1:5" x14ac:dyDescent="0.25">
      <c r="A116" s="55" t="s">
        <v>4303</v>
      </c>
      <c r="B116" s="60" t="s">
        <v>4303</v>
      </c>
      <c r="C116" s="56">
        <v>0</v>
      </c>
      <c r="D116" s="44">
        <v>0</v>
      </c>
      <c r="E116" s="44">
        <v>0</v>
      </c>
    </row>
    <row r="117" spans="1:5" x14ac:dyDescent="0.25">
      <c r="A117" s="34"/>
      <c r="B117" s="45" t="s">
        <v>4306</v>
      </c>
      <c r="C117" s="57">
        <f>SUM(C116)</f>
        <v>0</v>
      </c>
      <c r="D117" s="47"/>
      <c r="E117" s="47"/>
    </row>
    <row r="118" spans="1:5" x14ac:dyDescent="0.25">
      <c r="A118" s="50"/>
      <c r="B118" s="51"/>
      <c r="C118" s="52"/>
      <c r="D118" s="53"/>
      <c r="E118" s="53"/>
    </row>
    <row r="119" spans="1:5" ht="12.75" customHeight="1" x14ac:dyDescent="0.25">
      <c r="A119" s="652" t="s">
        <v>4237</v>
      </c>
      <c r="B119" s="653"/>
      <c r="C119" s="52"/>
      <c r="D119" s="53"/>
      <c r="E119" s="53"/>
    </row>
    <row r="120" spans="1:5" x14ac:dyDescent="0.25">
      <c r="A120" s="55" t="s">
        <v>4303</v>
      </c>
      <c r="B120" s="55" t="s">
        <v>4303</v>
      </c>
      <c r="C120" s="56">
        <v>0</v>
      </c>
      <c r="D120" s="44">
        <v>0</v>
      </c>
      <c r="E120" s="44">
        <v>0</v>
      </c>
    </row>
    <row r="121" spans="1:5" ht="12" customHeight="1" x14ac:dyDescent="0.25">
      <c r="A121" s="34"/>
      <c r="B121" s="45" t="s">
        <v>4307</v>
      </c>
      <c r="C121" s="46">
        <f>SUM(C120)</f>
        <v>0</v>
      </c>
      <c r="D121" s="47"/>
      <c r="E121" s="47"/>
    </row>
  </sheetData>
  <mergeCells count="15">
    <mergeCell ref="A119:B119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2:B32"/>
    <mergeCell ref="A107:B107"/>
    <mergeCell ref="A114:B114"/>
    <mergeCell ref="A115:B1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E1017-4002-4E8B-A27D-4C03EC997B72}">
  <dimension ref="A2:L109"/>
  <sheetViews>
    <sheetView showGridLines="0" zoomScale="90" zoomScaleNormal="90" workbookViewId="0">
      <selection activeCell="I47" sqref="I47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20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4815</v>
      </c>
      <c r="B11" s="42" t="s">
        <v>4326</v>
      </c>
      <c r="C11" s="78">
        <v>97130.7</v>
      </c>
      <c r="D11" s="72">
        <v>0</v>
      </c>
      <c r="E11" s="72">
        <v>0</v>
      </c>
      <c r="F11" s="77">
        <v>97130.7</v>
      </c>
      <c r="G11" s="77">
        <v>32376.9</v>
      </c>
      <c r="H11" s="77">
        <v>16188.45</v>
      </c>
      <c r="I11" s="77">
        <v>129507.6</v>
      </c>
      <c r="J11" s="77">
        <v>0</v>
      </c>
      <c r="K11" s="77">
        <v>178072.95</v>
      </c>
    </row>
    <row r="12" spans="1:11" s="63" customFormat="1" x14ac:dyDescent="0.25">
      <c r="A12" s="42" t="s">
        <v>5213</v>
      </c>
      <c r="B12" s="42" t="s">
        <v>5214</v>
      </c>
      <c r="C12" s="78">
        <v>65454.600000000006</v>
      </c>
      <c r="D12" s="72">
        <v>0</v>
      </c>
      <c r="E12" s="72">
        <v>0</v>
      </c>
      <c r="F12" s="77">
        <v>65454.600000000006</v>
      </c>
      <c r="G12" s="77">
        <v>21818.2</v>
      </c>
      <c r="H12" s="77">
        <v>10909.1</v>
      </c>
      <c r="I12" s="77">
        <v>87272.8</v>
      </c>
      <c r="J12" s="77">
        <v>0</v>
      </c>
      <c r="K12" s="77">
        <v>120000.1</v>
      </c>
    </row>
    <row r="13" spans="1:11" s="63" customFormat="1" x14ac:dyDescent="0.25">
      <c r="A13" s="42" t="s">
        <v>4822</v>
      </c>
      <c r="B13" s="42" t="s">
        <v>4328</v>
      </c>
      <c r="C13" s="78">
        <v>53442.3</v>
      </c>
      <c r="D13" s="72">
        <v>0</v>
      </c>
      <c r="E13" s="72">
        <v>0</v>
      </c>
      <c r="F13" s="77">
        <v>53442.3</v>
      </c>
      <c r="G13" s="77">
        <v>17814.100000000002</v>
      </c>
      <c r="H13" s="77">
        <v>8907.0500000000011</v>
      </c>
      <c r="I13" s="77">
        <v>71256.400000000009</v>
      </c>
      <c r="J13" s="77">
        <v>0</v>
      </c>
      <c r="K13" s="77">
        <v>97977.550000000017</v>
      </c>
    </row>
    <row r="14" spans="1:11" s="63" customFormat="1" x14ac:dyDescent="0.25">
      <c r="A14" s="42" t="s">
        <v>4816</v>
      </c>
      <c r="B14" s="42" t="s">
        <v>4331</v>
      </c>
      <c r="C14" s="78">
        <v>26325</v>
      </c>
      <c r="D14" s="72">
        <v>0</v>
      </c>
      <c r="E14" s="72">
        <v>0</v>
      </c>
      <c r="F14" s="77">
        <v>26325</v>
      </c>
      <c r="G14" s="77">
        <v>8775</v>
      </c>
      <c r="H14" s="77">
        <v>4387.5</v>
      </c>
      <c r="I14" s="77">
        <v>35100</v>
      </c>
      <c r="J14" s="77">
        <v>0</v>
      </c>
      <c r="K14" s="77">
        <v>48262.5</v>
      </c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2" s="63" customFormat="1" x14ac:dyDescent="0.25">
      <c r="A17" s="671" t="s">
        <v>4324</v>
      </c>
      <c r="B17" s="671"/>
      <c r="C17" s="671"/>
      <c r="D17" s="76" t="s">
        <v>517</v>
      </c>
      <c r="E17" s="76" t="s">
        <v>517</v>
      </c>
      <c r="F17" s="76" t="s">
        <v>517</v>
      </c>
      <c r="G17" s="76" t="s">
        <v>517</v>
      </c>
      <c r="H17" s="76" t="s">
        <v>517</v>
      </c>
      <c r="I17" s="76" t="s">
        <v>517</v>
      </c>
      <c r="J17" s="76" t="s">
        <v>517</v>
      </c>
      <c r="K17" s="76" t="s">
        <v>517</v>
      </c>
    </row>
    <row r="18" spans="1:12" s="63" customFormat="1" ht="12.75" customHeight="1" x14ac:dyDescent="0.25">
      <c r="A18" s="663" t="s">
        <v>4311</v>
      </c>
      <c r="B18" s="665" t="s">
        <v>4292</v>
      </c>
      <c r="C18" s="666" t="s">
        <v>4312</v>
      </c>
      <c r="D18" s="666" t="s">
        <v>4312</v>
      </c>
      <c r="E18" s="666" t="s">
        <v>4312</v>
      </c>
      <c r="F18" s="666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</row>
    <row r="19" spans="1:12" s="63" customFormat="1" ht="26.4" x14ac:dyDescent="0.25">
      <c r="A19" s="664" t="s">
        <v>4311</v>
      </c>
      <c r="B19" s="666" t="s">
        <v>4314</v>
      </c>
      <c r="C19" s="70" t="s">
        <v>4315</v>
      </c>
      <c r="D19" s="70" t="s">
        <v>4316</v>
      </c>
      <c r="E19" s="70" t="s">
        <v>4317</v>
      </c>
      <c r="F19" s="70" t="s">
        <v>4318</v>
      </c>
      <c r="G19" s="35" t="s">
        <v>4319</v>
      </c>
      <c r="H19" s="35" t="s">
        <v>4320</v>
      </c>
      <c r="I19" s="70" t="s">
        <v>4321</v>
      </c>
      <c r="J19" s="70" t="s">
        <v>4322</v>
      </c>
      <c r="K19" s="71" t="s">
        <v>4318</v>
      </c>
    </row>
    <row r="20" spans="1:12" s="63" customFormat="1" x14ac:dyDescent="0.25">
      <c r="A20" s="89" t="s">
        <v>5215</v>
      </c>
      <c r="B20" s="89" t="s">
        <v>5216</v>
      </c>
      <c r="C20" s="85">
        <v>24480</v>
      </c>
      <c r="D20" s="90">
        <v>0</v>
      </c>
      <c r="E20" s="90">
        <v>0</v>
      </c>
      <c r="F20" s="90">
        <v>24480</v>
      </c>
      <c r="G20" s="90">
        <v>8160</v>
      </c>
      <c r="H20" s="90">
        <v>4080</v>
      </c>
      <c r="I20" s="90">
        <v>32640</v>
      </c>
      <c r="J20" s="90">
        <v>0</v>
      </c>
      <c r="K20" s="90">
        <v>44880</v>
      </c>
    </row>
    <row r="21" spans="1:12" s="63" customFormat="1" x14ac:dyDescent="0.25">
      <c r="A21" s="89" t="s">
        <v>4818</v>
      </c>
      <c r="B21" s="89" t="s">
        <v>4333</v>
      </c>
      <c r="C21" s="85">
        <v>20578.199999999997</v>
      </c>
      <c r="D21" s="90">
        <v>1100</v>
      </c>
      <c r="E21" s="90">
        <v>0</v>
      </c>
      <c r="F21" s="90">
        <v>21678.199999999997</v>
      </c>
      <c r="G21" s="90">
        <v>6859.4</v>
      </c>
      <c r="H21" s="90">
        <v>3429.7</v>
      </c>
      <c r="I21" s="90">
        <v>27437.599999999999</v>
      </c>
      <c r="J21" s="90">
        <v>0</v>
      </c>
      <c r="K21" s="90">
        <v>37726.699999999997</v>
      </c>
    </row>
    <row r="22" spans="1:12" s="63" customFormat="1" x14ac:dyDescent="0.25">
      <c r="A22" s="89" t="s">
        <v>5217</v>
      </c>
      <c r="B22" s="89" t="s">
        <v>5218</v>
      </c>
      <c r="C22" s="85">
        <v>20470.8</v>
      </c>
      <c r="D22" s="90">
        <v>1100</v>
      </c>
      <c r="E22" s="90">
        <v>0</v>
      </c>
      <c r="F22" s="90">
        <v>21570.799999999999</v>
      </c>
      <c r="G22" s="90">
        <v>6823.6</v>
      </c>
      <c r="H22" s="90">
        <v>3411.8</v>
      </c>
      <c r="I22" s="90">
        <v>27294.400000000001</v>
      </c>
      <c r="J22" s="90">
        <v>0</v>
      </c>
      <c r="K22" s="90">
        <v>37529.800000000003</v>
      </c>
    </row>
    <row r="23" spans="1:12" s="63" customFormat="1" x14ac:dyDescent="0.25">
      <c r="A23" s="89" t="s">
        <v>5228</v>
      </c>
      <c r="B23" s="89" t="s">
        <v>4414</v>
      </c>
      <c r="C23" s="85">
        <v>20249.100000000002</v>
      </c>
      <c r="D23" s="90">
        <v>1100</v>
      </c>
      <c r="E23" s="90">
        <v>0</v>
      </c>
      <c r="F23" s="90">
        <v>21349.100000000002</v>
      </c>
      <c r="G23" s="90">
        <v>6749.7000000000007</v>
      </c>
      <c r="H23" s="90">
        <v>3374.8500000000004</v>
      </c>
      <c r="I23" s="90">
        <v>26998.800000000003</v>
      </c>
      <c r="J23" s="90">
        <v>0</v>
      </c>
      <c r="K23" s="90">
        <v>37123.350000000006</v>
      </c>
    </row>
    <row r="24" spans="1:12" s="63" customFormat="1" x14ac:dyDescent="0.25">
      <c r="A24" s="89" t="s">
        <v>5211</v>
      </c>
      <c r="B24" s="89" t="s">
        <v>4333</v>
      </c>
      <c r="C24" s="85">
        <v>20249.100000000002</v>
      </c>
      <c r="D24" s="90">
        <v>1100</v>
      </c>
      <c r="E24" s="90">
        <v>0</v>
      </c>
      <c r="F24" s="90">
        <v>21349.100000000002</v>
      </c>
      <c r="G24" s="90">
        <v>6749.7000000000007</v>
      </c>
      <c r="H24" s="90">
        <v>3374.8500000000004</v>
      </c>
      <c r="I24" s="90">
        <v>26998.800000000003</v>
      </c>
      <c r="J24" s="90">
        <v>0</v>
      </c>
      <c r="K24" s="90">
        <v>37123.350000000006</v>
      </c>
    </row>
    <row r="25" spans="1:12" s="63" customFormat="1" x14ac:dyDescent="0.25">
      <c r="A25" s="89" t="s">
        <v>5219</v>
      </c>
      <c r="B25" s="89" t="s">
        <v>5220</v>
      </c>
      <c r="C25" s="85">
        <v>20249.100000000002</v>
      </c>
      <c r="D25" s="90">
        <v>1100</v>
      </c>
      <c r="E25" s="90">
        <v>0</v>
      </c>
      <c r="F25" s="90">
        <v>21349.100000000002</v>
      </c>
      <c r="G25" s="90">
        <v>6749.7000000000007</v>
      </c>
      <c r="H25" s="90">
        <v>3374.8500000000004</v>
      </c>
      <c r="I25" s="90">
        <v>26998.800000000003</v>
      </c>
      <c r="J25" s="90">
        <v>0</v>
      </c>
      <c r="K25" s="90">
        <v>37123.350000000006</v>
      </c>
    </row>
    <row r="26" spans="1:12" s="63" customFormat="1" x14ac:dyDescent="0.25">
      <c r="A26" s="89" t="s">
        <v>5229</v>
      </c>
      <c r="B26" s="89" t="s">
        <v>5230</v>
      </c>
      <c r="C26" s="85">
        <v>18384.3</v>
      </c>
      <c r="D26" s="90">
        <v>1100</v>
      </c>
      <c r="E26" s="90">
        <v>0</v>
      </c>
      <c r="F26" s="90">
        <v>19484.3</v>
      </c>
      <c r="G26" s="90">
        <v>6128.0999999999995</v>
      </c>
      <c r="H26" s="90">
        <v>3064.0499999999997</v>
      </c>
      <c r="I26" s="90">
        <v>24512.399999999998</v>
      </c>
      <c r="J26" s="90">
        <v>0</v>
      </c>
      <c r="K26" s="90">
        <v>33704.549999999996</v>
      </c>
      <c r="L26" s="63" t="s">
        <v>5348</v>
      </c>
    </row>
    <row r="27" spans="1:12" s="63" customFormat="1" x14ac:dyDescent="0.25">
      <c r="A27" s="89" t="s">
        <v>5229</v>
      </c>
      <c r="B27" s="89" t="s">
        <v>5230</v>
      </c>
      <c r="C27" s="85">
        <v>18629.419999999998</v>
      </c>
      <c r="D27" s="90">
        <v>1100</v>
      </c>
      <c r="E27" s="90">
        <v>0</v>
      </c>
      <c r="F27" s="90">
        <v>19729.419999999998</v>
      </c>
      <c r="G27" s="90">
        <v>6209.8066666666655</v>
      </c>
      <c r="H27" s="90">
        <v>3104.9033333333327</v>
      </c>
      <c r="I27" s="90">
        <v>24839.226666666662</v>
      </c>
      <c r="J27" s="90">
        <v>0</v>
      </c>
      <c r="K27" s="90">
        <v>34153.936666666661</v>
      </c>
      <c r="L27" s="63" t="s">
        <v>5349</v>
      </c>
    </row>
    <row r="28" spans="1:12" s="63" customFormat="1" x14ac:dyDescent="0.25">
      <c r="A28" s="89" t="s">
        <v>4828</v>
      </c>
      <c r="B28" s="89" t="s">
        <v>4333</v>
      </c>
      <c r="C28" s="85">
        <v>17829.899999999998</v>
      </c>
      <c r="D28" s="90">
        <v>1100</v>
      </c>
      <c r="E28" s="90">
        <v>0</v>
      </c>
      <c r="F28" s="90">
        <v>18929.899999999998</v>
      </c>
      <c r="G28" s="90">
        <v>5943.2999999999993</v>
      </c>
      <c r="H28" s="90">
        <v>2971.6499999999996</v>
      </c>
      <c r="I28" s="90">
        <v>23773.199999999997</v>
      </c>
      <c r="J28" s="90">
        <v>0</v>
      </c>
      <c r="K28" s="90">
        <v>32688.149999999994</v>
      </c>
    </row>
    <row r="29" spans="1:12" s="63" customFormat="1" x14ac:dyDescent="0.25">
      <c r="A29" s="89" t="s">
        <v>5096</v>
      </c>
      <c r="B29" s="89" t="s">
        <v>4333</v>
      </c>
      <c r="C29" s="85">
        <v>17599.500000000004</v>
      </c>
      <c r="D29" s="90">
        <v>1100</v>
      </c>
      <c r="E29" s="90">
        <v>0</v>
      </c>
      <c r="F29" s="90">
        <v>18699.500000000004</v>
      </c>
      <c r="G29" s="90">
        <v>5866.5000000000009</v>
      </c>
      <c r="H29" s="90">
        <v>2933.2500000000005</v>
      </c>
      <c r="I29" s="90">
        <v>23466.000000000004</v>
      </c>
      <c r="J29" s="90">
        <v>0</v>
      </c>
      <c r="K29" s="90">
        <v>32265.750000000007</v>
      </c>
    </row>
    <row r="30" spans="1:12" s="63" customFormat="1" x14ac:dyDescent="0.25">
      <c r="A30" s="89" t="s">
        <v>5221</v>
      </c>
      <c r="B30" s="89" t="s">
        <v>5222</v>
      </c>
      <c r="C30" s="85">
        <v>17599.500000000004</v>
      </c>
      <c r="D30" s="90">
        <v>1100</v>
      </c>
      <c r="E30" s="90">
        <v>0</v>
      </c>
      <c r="F30" s="90">
        <v>18699.500000000004</v>
      </c>
      <c r="G30" s="90">
        <v>5866.5000000000009</v>
      </c>
      <c r="H30" s="90">
        <v>2933.2500000000005</v>
      </c>
      <c r="I30" s="90">
        <v>23466.000000000004</v>
      </c>
      <c r="J30" s="90">
        <v>0</v>
      </c>
      <c r="K30" s="90">
        <v>32265.750000000007</v>
      </c>
    </row>
    <row r="31" spans="1:12" s="63" customFormat="1" x14ac:dyDescent="0.25">
      <c r="A31" s="89" t="s">
        <v>5231</v>
      </c>
      <c r="B31" s="89" t="s">
        <v>5232</v>
      </c>
      <c r="C31" s="85">
        <v>17498.399999999998</v>
      </c>
      <c r="D31" s="90">
        <v>1100</v>
      </c>
      <c r="E31" s="90">
        <v>0</v>
      </c>
      <c r="F31" s="90">
        <v>18598.399999999998</v>
      </c>
      <c r="G31" s="90">
        <v>5832.7999999999993</v>
      </c>
      <c r="H31" s="90">
        <v>2916.3999999999996</v>
      </c>
      <c r="I31" s="90">
        <v>23331.199999999997</v>
      </c>
      <c r="J31" s="90">
        <v>0</v>
      </c>
      <c r="K31" s="90">
        <v>32080.399999999994</v>
      </c>
    </row>
    <row r="32" spans="1:12" s="63" customFormat="1" x14ac:dyDescent="0.25">
      <c r="A32" s="89" t="s">
        <v>5223</v>
      </c>
      <c r="B32" s="89" t="s">
        <v>5224</v>
      </c>
      <c r="C32" s="85">
        <v>17498.399999999998</v>
      </c>
      <c r="D32" s="90">
        <v>1100</v>
      </c>
      <c r="E32" s="90">
        <v>0</v>
      </c>
      <c r="F32" s="90">
        <v>18598.399999999998</v>
      </c>
      <c r="G32" s="90">
        <v>5832.7999999999993</v>
      </c>
      <c r="H32" s="90">
        <v>2916.3999999999996</v>
      </c>
      <c r="I32" s="90">
        <v>23331.199999999997</v>
      </c>
      <c r="J32" s="90">
        <v>0</v>
      </c>
      <c r="K32" s="90">
        <v>32080.399999999994</v>
      </c>
    </row>
    <row r="33" spans="1:12" s="63" customFormat="1" x14ac:dyDescent="0.25">
      <c r="A33" s="89" t="s">
        <v>5233</v>
      </c>
      <c r="B33" s="89" t="s">
        <v>4414</v>
      </c>
      <c r="C33" s="85">
        <v>15460.5</v>
      </c>
      <c r="D33" s="90">
        <v>1100</v>
      </c>
      <c r="E33" s="90">
        <v>0</v>
      </c>
      <c r="F33" s="90">
        <v>16560.5</v>
      </c>
      <c r="G33" s="90">
        <v>5153.5</v>
      </c>
      <c r="H33" s="90">
        <v>2576.75</v>
      </c>
      <c r="I33" s="90">
        <v>20614</v>
      </c>
      <c r="J33" s="90">
        <v>0</v>
      </c>
      <c r="K33" s="90">
        <v>28344.25</v>
      </c>
    </row>
    <row r="34" spans="1:12" s="63" customFormat="1" x14ac:dyDescent="0.25">
      <c r="A34" s="89" t="s">
        <v>4349</v>
      </c>
      <c r="B34" s="89" t="s">
        <v>4333</v>
      </c>
      <c r="C34" s="85">
        <v>15460.5</v>
      </c>
      <c r="D34" s="90">
        <v>1100</v>
      </c>
      <c r="E34" s="90">
        <v>0</v>
      </c>
      <c r="F34" s="90">
        <v>16560.5</v>
      </c>
      <c r="G34" s="90">
        <v>5153.5</v>
      </c>
      <c r="H34" s="90">
        <v>2576.75</v>
      </c>
      <c r="I34" s="90">
        <v>20614</v>
      </c>
      <c r="J34" s="90">
        <v>0</v>
      </c>
      <c r="K34" s="90">
        <v>28344.25</v>
      </c>
    </row>
    <row r="35" spans="1:12" s="63" customFormat="1" x14ac:dyDescent="0.25">
      <c r="A35" s="89" t="s">
        <v>5234</v>
      </c>
      <c r="B35" s="89" t="s">
        <v>4414</v>
      </c>
      <c r="C35" s="85">
        <v>14313.300000000001</v>
      </c>
      <c r="D35" s="90">
        <v>1100</v>
      </c>
      <c r="E35" s="90">
        <v>0</v>
      </c>
      <c r="F35" s="90">
        <v>15413.300000000001</v>
      </c>
      <c r="G35" s="90">
        <v>4771.1000000000004</v>
      </c>
      <c r="H35" s="90">
        <v>2385.5500000000002</v>
      </c>
      <c r="I35" s="90">
        <v>19084.400000000001</v>
      </c>
      <c r="J35" s="90">
        <v>0</v>
      </c>
      <c r="K35" s="90">
        <v>26241.050000000003</v>
      </c>
      <c r="L35" s="63" t="s">
        <v>5348</v>
      </c>
    </row>
    <row r="36" spans="1:12" s="63" customFormat="1" x14ac:dyDescent="0.25">
      <c r="A36" s="89" t="s">
        <v>5234</v>
      </c>
      <c r="B36" s="89" t="s">
        <v>4414</v>
      </c>
      <c r="C36" s="85">
        <v>14503.84</v>
      </c>
      <c r="D36" s="90">
        <v>1100</v>
      </c>
      <c r="E36" s="90">
        <v>0</v>
      </c>
      <c r="F36" s="90">
        <v>15603.84</v>
      </c>
      <c r="G36" s="90">
        <v>4834.6133333333337</v>
      </c>
      <c r="H36" s="90">
        <v>2417.3066666666668</v>
      </c>
      <c r="I36" s="90">
        <v>19338.453333333335</v>
      </c>
      <c r="J36" s="90">
        <v>0</v>
      </c>
      <c r="K36" s="90">
        <v>26590.373333333337</v>
      </c>
      <c r="L36" s="63" t="s">
        <v>5349</v>
      </c>
    </row>
    <row r="37" spans="1:12" s="63" customFormat="1" x14ac:dyDescent="0.25">
      <c r="A37" s="89" t="s">
        <v>5225</v>
      </c>
      <c r="B37" s="89" t="s">
        <v>5226</v>
      </c>
      <c r="C37" s="85">
        <v>14313.300000000001</v>
      </c>
      <c r="D37" s="90">
        <v>1100</v>
      </c>
      <c r="E37" s="90">
        <v>0</v>
      </c>
      <c r="F37" s="90">
        <v>15413.300000000001</v>
      </c>
      <c r="G37" s="90">
        <v>4771.1000000000004</v>
      </c>
      <c r="H37" s="90">
        <v>2385.5500000000002</v>
      </c>
      <c r="I37" s="90">
        <v>19084.400000000001</v>
      </c>
      <c r="J37" s="90">
        <v>0</v>
      </c>
      <c r="K37" s="90">
        <v>26241.050000000003</v>
      </c>
    </row>
    <row r="38" spans="1:12" s="63" customFormat="1" x14ac:dyDescent="0.25">
      <c r="A38" s="89" t="s">
        <v>5235</v>
      </c>
      <c r="B38" s="89" t="s">
        <v>4414</v>
      </c>
      <c r="C38" s="85">
        <v>13293</v>
      </c>
      <c r="D38" s="90">
        <v>1100</v>
      </c>
      <c r="E38" s="90">
        <v>0</v>
      </c>
      <c r="F38" s="90">
        <v>14393</v>
      </c>
      <c r="G38" s="90">
        <v>4431</v>
      </c>
      <c r="H38" s="90">
        <v>2215.5</v>
      </c>
      <c r="I38" s="90">
        <v>17724</v>
      </c>
      <c r="J38" s="90">
        <v>0</v>
      </c>
      <c r="K38" s="90">
        <v>24370.5</v>
      </c>
    </row>
    <row r="39" spans="1:12" s="63" customFormat="1" x14ac:dyDescent="0.25">
      <c r="A39" s="89" t="s">
        <v>5097</v>
      </c>
      <c r="B39" s="89" t="s">
        <v>4333</v>
      </c>
      <c r="C39" s="85">
        <v>13293</v>
      </c>
      <c r="D39" s="90">
        <v>1100</v>
      </c>
      <c r="E39" s="90">
        <v>0</v>
      </c>
      <c r="F39" s="90">
        <v>14393</v>
      </c>
      <c r="G39" s="90">
        <v>4431</v>
      </c>
      <c r="H39" s="90">
        <v>2215.5</v>
      </c>
      <c r="I39" s="90">
        <v>17724</v>
      </c>
      <c r="J39" s="90">
        <v>0</v>
      </c>
      <c r="K39" s="90">
        <v>24370.5</v>
      </c>
    </row>
    <row r="40" spans="1:12" s="63" customFormat="1" x14ac:dyDescent="0.25">
      <c r="A40" s="89" t="s">
        <v>5236</v>
      </c>
      <c r="B40" s="89" t="s">
        <v>5237</v>
      </c>
      <c r="C40" s="85">
        <v>13158.6</v>
      </c>
      <c r="D40" s="90">
        <v>1100</v>
      </c>
      <c r="E40" s="90">
        <v>0</v>
      </c>
      <c r="F40" s="90">
        <v>14258.6</v>
      </c>
      <c r="G40" s="90">
        <v>4386.2</v>
      </c>
      <c r="H40" s="90">
        <v>2193.1</v>
      </c>
      <c r="I40" s="90">
        <v>17544.8</v>
      </c>
      <c r="J40" s="90">
        <v>0</v>
      </c>
      <c r="K40" s="90">
        <v>24124.1</v>
      </c>
    </row>
    <row r="41" spans="1:12" s="63" customFormat="1" x14ac:dyDescent="0.25">
      <c r="A41" s="89" t="s">
        <v>5238</v>
      </c>
      <c r="B41" s="89" t="s">
        <v>5232</v>
      </c>
      <c r="C41" s="85">
        <v>12409</v>
      </c>
      <c r="D41" s="90">
        <v>1100</v>
      </c>
      <c r="E41" s="90">
        <v>0</v>
      </c>
      <c r="F41" s="90">
        <v>13509</v>
      </c>
      <c r="G41" s="90">
        <v>4136.333333333333</v>
      </c>
      <c r="H41" s="90">
        <v>2068.1666666666665</v>
      </c>
      <c r="I41" s="90">
        <v>16545.333333333332</v>
      </c>
      <c r="J41" s="90">
        <v>0</v>
      </c>
      <c r="K41" s="90">
        <v>22749.833333333332</v>
      </c>
      <c r="L41" s="63" t="s">
        <v>5348</v>
      </c>
    </row>
    <row r="42" spans="1:12" s="63" customFormat="1" x14ac:dyDescent="0.25">
      <c r="A42" s="89" t="s">
        <v>5238</v>
      </c>
      <c r="B42" s="89" t="s">
        <v>5232</v>
      </c>
      <c r="C42" s="85">
        <v>12574</v>
      </c>
      <c r="D42" s="90">
        <v>1100</v>
      </c>
      <c r="E42" s="90">
        <v>0</v>
      </c>
      <c r="F42" s="90">
        <v>13674</v>
      </c>
      <c r="G42" s="90">
        <v>4191.333333333333</v>
      </c>
      <c r="H42" s="90">
        <v>2095.6666666666665</v>
      </c>
      <c r="I42" s="90">
        <v>16765.333333333332</v>
      </c>
      <c r="J42" s="90">
        <v>0</v>
      </c>
      <c r="K42" s="90">
        <v>23052.333333333332</v>
      </c>
      <c r="L42" s="63" t="s">
        <v>5349</v>
      </c>
    </row>
    <row r="43" spans="1:12" s="63" customFormat="1" x14ac:dyDescent="0.25">
      <c r="A43" s="89" t="s">
        <v>5239</v>
      </c>
      <c r="B43" s="89" t="s">
        <v>5240</v>
      </c>
      <c r="C43" s="85">
        <v>11681.807999999999</v>
      </c>
      <c r="D43" s="90">
        <v>1100</v>
      </c>
      <c r="E43" s="90">
        <v>0</v>
      </c>
      <c r="F43" s="90">
        <v>12781.807999999999</v>
      </c>
      <c r="G43" s="90">
        <v>3893.9359999999997</v>
      </c>
      <c r="H43" s="90">
        <v>1946.9679999999998</v>
      </c>
      <c r="I43" s="90">
        <v>15575.743999999999</v>
      </c>
      <c r="J43" s="90">
        <v>0</v>
      </c>
      <c r="K43" s="90">
        <v>21416.647999999997</v>
      </c>
    </row>
    <row r="44" spans="1:12" s="63" customFormat="1" x14ac:dyDescent="0.25">
      <c r="A44" s="89" t="s">
        <v>5241</v>
      </c>
      <c r="B44" s="89" t="s">
        <v>4414</v>
      </c>
      <c r="C44" s="85">
        <v>11659.5</v>
      </c>
      <c r="D44" s="90">
        <v>1100</v>
      </c>
      <c r="E44" s="90">
        <v>0</v>
      </c>
      <c r="F44" s="90">
        <v>12759.5</v>
      </c>
      <c r="G44" s="90">
        <v>3886.5</v>
      </c>
      <c r="H44" s="90">
        <v>1943.25</v>
      </c>
      <c r="I44" s="90">
        <v>15546</v>
      </c>
      <c r="J44" s="90">
        <v>0</v>
      </c>
      <c r="K44" s="90">
        <v>21375.75</v>
      </c>
    </row>
    <row r="45" spans="1:12" s="63" customFormat="1" x14ac:dyDescent="0.25">
      <c r="A45" s="89" t="s">
        <v>5242</v>
      </c>
      <c r="B45" s="89" t="s">
        <v>5243</v>
      </c>
      <c r="C45" s="85">
        <v>11395.199999999999</v>
      </c>
      <c r="D45" s="90">
        <v>1100</v>
      </c>
      <c r="E45" s="90">
        <v>0</v>
      </c>
      <c r="F45" s="90">
        <v>12495.199999999999</v>
      </c>
      <c r="G45" s="90">
        <v>3798.3999999999996</v>
      </c>
      <c r="H45" s="90">
        <v>1899.1999999999998</v>
      </c>
      <c r="I45" s="90">
        <v>15193.599999999999</v>
      </c>
      <c r="J45" s="90">
        <v>0</v>
      </c>
      <c r="K45" s="90">
        <v>20891.199999999997</v>
      </c>
    </row>
    <row r="46" spans="1:12" s="63" customFormat="1" x14ac:dyDescent="0.25">
      <c r="A46" s="89" t="s">
        <v>5244</v>
      </c>
      <c r="B46" s="89" t="s">
        <v>5245</v>
      </c>
      <c r="C46" s="85">
        <v>11211</v>
      </c>
      <c r="D46" s="90">
        <v>1100</v>
      </c>
      <c r="E46" s="90">
        <v>0</v>
      </c>
      <c r="F46" s="90">
        <v>12311</v>
      </c>
      <c r="G46" s="90">
        <v>3737</v>
      </c>
      <c r="H46" s="90">
        <v>1868.5</v>
      </c>
      <c r="I46" s="90">
        <v>14948</v>
      </c>
      <c r="J46" s="90">
        <v>0</v>
      </c>
      <c r="K46" s="90">
        <v>20553.5</v>
      </c>
    </row>
    <row r="47" spans="1:12" s="63" customFormat="1" x14ac:dyDescent="0.25">
      <c r="A47" s="89" t="s">
        <v>5246</v>
      </c>
      <c r="B47" s="89" t="s">
        <v>5247</v>
      </c>
      <c r="C47" s="85">
        <v>11209.800000000001</v>
      </c>
      <c r="D47" s="90">
        <v>1100</v>
      </c>
      <c r="E47" s="90">
        <v>0</v>
      </c>
      <c r="F47" s="90">
        <v>12309.800000000001</v>
      </c>
      <c r="G47" s="90">
        <v>3736.6000000000004</v>
      </c>
      <c r="H47" s="90">
        <v>1868.3000000000002</v>
      </c>
      <c r="I47" s="90">
        <v>14946.400000000001</v>
      </c>
      <c r="J47" s="90">
        <v>0</v>
      </c>
      <c r="K47" s="90">
        <v>20551.300000000003</v>
      </c>
    </row>
    <row r="48" spans="1:12" s="63" customFormat="1" x14ac:dyDescent="0.25">
      <c r="A48" s="89" t="s">
        <v>5248</v>
      </c>
      <c r="B48" s="89" t="s">
        <v>4414</v>
      </c>
      <c r="C48" s="85">
        <v>10928.7</v>
      </c>
      <c r="D48" s="90">
        <v>1100</v>
      </c>
      <c r="E48" s="90">
        <v>0</v>
      </c>
      <c r="F48" s="90">
        <v>12028.7</v>
      </c>
      <c r="G48" s="90">
        <v>3642.9</v>
      </c>
      <c r="H48" s="90">
        <v>1821.45</v>
      </c>
      <c r="I48" s="90">
        <v>14571.6</v>
      </c>
      <c r="J48" s="90">
        <v>0</v>
      </c>
      <c r="K48" s="90">
        <v>20035.95</v>
      </c>
    </row>
    <row r="49" spans="1:11" s="63" customFormat="1" x14ac:dyDescent="0.25">
      <c r="A49" s="89" t="s">
        <v>5100</v>
      </c>
      <c r="B49" s="89" t="s">
        <v>5227</v>
      </c>
      <c r="C49" s="85">
        <v>10740.32</v>
      </c>
      <c r="D49" s="90">
        <v>1100</v>
      </c>
      <c r="E49" s="90">
        <v>0</v>
      </c>
      <c r="F49" s="90">
        <v>11840.32</v>
      </c>
      <c r="G49" s="90">
        <v>3580.1066666666666</v>
      </c>
      <c r="H49" s="90">
        <v>1790.0533333333333</v>
      </c>
      <c r="I49" s="90">
        <v>14320.426666666666</v>
      </c>
      <c r="J49" s="90">
        <v>0</v>
      </c>
      <c r="K49" s="90">
        <v>19690.586666666666</v>
      </c>
    </row>
    <row r="50" spans="1:11" s="63" customFormat="1" x14ac:dyDescent="0.25">
      <c r="A50" s="89" t="s">
        <v>5249</v>
      </c>
      <c r="B50" s="89" t="s">
        <v>4414</v>
      </c>
      <c r="C50" s="85">
        <v>10597.5</v>
      </c>
      <c r="D50" s="90">
        <v>1100</v>
      </c>
      <c r="E50" s="90">
        <v>0</v>
      </c>
      <c r="F50" s="90">
        <v>11697.5</v>
      </c>
      <c r="G50" s="90">
        <v>3532.5</v>
      </c>
      <c r="H50" s="90">
        <v>1766.25</v>
      </c>
      <c r="I50" s="90">
        <v>14130</v>
      </c>
      <c r="J50" s="90">
        <v>0</v>
      </c>
      <c r="K50" s="90">
        <v>19428.75</v>
      </c>
    </row>
    <row r="51" spans="1:11" s="63" customFormat="1" x14ac:dyDescent="0.25">
      <c r="A51" s="89" t="s">
        <v>5206</v>
      </c>
      <c r="B51" s="89" t="s">
        <v>4414</v>
      </c>
      <c r="C51" s="85">
        <v>10137.899999999998</v>
      </c>
      <c r="D51" s="90">
        <v>1100</v>
      </c>
      <c r="E51" s="90">
        <v>0</v>
      </c>
      <c r="F51" s="90">
        <v>11237.899999999998</v>
      </c>
      <c r="G51" s="90">
        <v>3379.2999999999993</v>
      </c>
      <c r="H51" s="90">
        <v>1689.6499999999996</v>
      </c>
      <c r="I51" s="90">
        <v>13517.199999999997</v>
      </c>
      <c r="J51" s="90">
        <v>0</v>
      </c>
      <c r="K51" s="90">
        <v>18586.149999999994</v>
      </c>
    </row>
    <row r="52" spans="1:11" s="63" customFormat="1" x14ac:dyDescent="0.25">
      <c r="A52" s="89" t="s">
        <v>5250</v>
      </c>
      <c r="B52" s="89" t="s">
        <v>5251</v>
      </c>
      <c r="C52" s="85">
        <v>9409.7119999999995</v>
      </c>
      <c r="D52" s="90">
        <v>1100</v>
      </c>
      <c r="E52" s="90">
        <v>0</v>
      </c>
      <c r="F52" s="90">
        <v>10509.712</v>
      </c>
      <c r="G52" s="90">
        <v>3136.5706666666665</v>
      </c>
      <c r="H52" s="90">
        <v>1568.2853333333333</v>
      </c>
      <c r="I52" s="90">
        <v>12546.282666666666</v>
      </c>
      <c r="J52" s="90">
        <v>0</v>
      </c>
      <c r="K52" s="90">
        <v>17251.138666666666</v>
      </c>
    </row>
    <row r="53" spans="1:11" s="63" customFormat="1" x14ac:dyDescent="0.25">
      <c r="A53" s="89" t="s">
        <v>5252</v>
      </c>
      <c r="B53" s="89" t="s">
        <v>5253</v>
      </c>
      <c r="C53" s="85">
        <v>9409.7119999999995</v>
      </c>
      <c r="D53" s="90">
        <v>1100</v>
      </c>
      <c r="E53" s="90">
        <v>0</v>
      </c>
      <c r="F53" s="90">
        <v>10509.712</v>
      </c>
      <c r="G53" s="90">
        <v>3136.5706666666665</v>
      </c>
      <c r="H53" s="90">
        <v>1568.2853333333333</v>
      </c>
      <c r="I53" s="90">
        <v>12546.282666666666</v>
      </c>
      <c r="J53" s="90">
        <v>0</v>
      </c>
      <c r="K53" s="90">
        <v>17251.138666666666</v>
      </c>
    </row>
    <row r="54" spans="1:11" s="63" customFormat="1" x14ac:dyDescent="0.25">
      <c r="A54" s="89" t="s">
        <v>5254</v>
      </c>
      <c r="B54" s="89" t="s">
        <v>5255</v>
      </c>
      <c r="C54" s="85">
        <v>9409.7119999999995</v>
      </c>
      <c r="D54" s="90">
        <v>1100</v>
      </c>
      <c r="E54" s="90">
        <v>0</v>
      </c>
      <c r="F54" s="90">
        <v>10509.712</v>
      </c>
      <c r="G54" s="90">
        <v>3136.5706666666665</v>
      </c>
      <c r="H54" s="90">
        <v>1568.2853333333333</v>
      </c>
      <c r="I54" s="90">
        <v>12546.282666666666</v>
      </c>
      <c r="J54" s="90">
        <v>0</v>
      </c>
      <c r="K54" s="90">
        <v>17251.138666666666</v>
      </c>
    </row>
    <row r="55" spans="1:11" s="63" customFormat="1" x14ac:dyDescent="0.25">
      <c r="A55" s="89" t="s">
        <v>5256</v>
      </c>
      <c r="B55" s="89" t="s">
        <v>5257</v>
      </c>
      <c r="C55" s="85">
        <v>9409.7119999999995</v>
      </c>
      <c r="D55" s="90">
        <v>1100</v>
      </c>
      <c r="E55" s="90">
        <v>0</v>
      </c>
      <c r="F55" s="90">
        <v>10509.712</v>
      </c>
      <c r="G55" s="90">
        <v>3136.5706666666665</v>
      </c>
      <c r="H55" s="90">
        <v>1568.2853333333333</v>
      </c>
      <c r="I55" s="90">
        <v>12546.282666666666</v>
      </c>
      <c r="J55" s="90">
        <v>0</v>
      </c>
      <c r="K55" s="90">
        <v>17251.138666666666</v>
      </c>
    </row>
    <row r="56" spans="1:11" s="63" customFormat="1" x14ac:dyDescent="0.25">
      <c r="A56" s="89" t="s">
        <v>5258</v>
      </c>
      <c r="B56" s="89" t="s">
        <v>5259</v>
      </c>
      <c r="C56" s="85">
        <v>9409.7119999999995</v>
      </c>
      <c r="D56" s="90">
        <v>1100</v>
      </c>
      <c r="E56" s="90">
        <v>0</v>
      </c>
      <c r="F56" s="90">
        <v>10509.712</v>
      </c>
      <c r="G56" s="90">
        <v>3136.5706666666665</v>
      </c>
      <c r="H56" s="90">
        <v>1568.2853333333333</v>
      </c>
      <c r="I56" s="90">
        <v>12546.282666666666</v>
      </c>
      <c r="J56" s="90">
        <v>0</v>
      </c>
      <c r="K56" s="90">
        <v>17251.138666666666</v>
      </c>
    </row>
    <row r="57" spans="1:11" s="63" customFormat="1" x14ac:dyDescent="0.25">
      <c r="A57" s="89" t="s">
        <v>5260</v>
      </c>
      <c r="B57" s="89" t="s">
        <v>5261</v>
      </c>
      <c r="C57" s="85">
        <v>9409.7119999999995</v>
      </c>
      <c r="D57" s="90">
        <v>1100</v>
      </c>
      <c r="E57" s="90">
        <v>0</v>
      </c>
      <c r="F57" s="90">
        <v>10509.712</v>
      </c>
      <c r="G57" s="90">
        <v>3136.5706666666665</v>
      </c>
      <c r="H57" s="90">
        <v>1568.2853333333333</v>
      </c>
      <c r="I57" s="90">
        <v>12546.282666666666</v>
      </c>
      <c r="J57" s="90">
        <v>0</v>
      </c>
      <c r="K57" s="90">
        <v>17251.138666666666</v>
      </c>
    </row>
    <row r="58" spans="1:11" s="63" customFormat="1" x14ac:dyDescent="0.25">
      <c r="A58" s="89" t="s">
        <v>5262</v>
      </c>
      <c r="B58" s="89" t="s">
        <v>5263</v>
      </c>
      <c r="C58" s="85">
        <v>9409.7119999999995</v>
      </c>
      <c r="D58" s="90">
        <v>1100</v>
      </c>
      <c r="E58" s="90">
        <v>0</v>
      </c>
      <c r="F58" s="90">
        <v>10509.712</v>
      </c>
      <c r="G58" s="90">
        <v>3136.5706666666665</v>
      </c>
      <c r="H58" s="90">
        <v>1568.2853333333333</v>
      </c>
      <c r="I58" s="90">
        <v>12546.282666666666</v>
      </c>
      <c r="J58" s="90">
        <v>0</v>
      </c>
      <c r="K58" s="90">
        <v>17251.138666666666</v>
      </c>
    </row>
    <row r="59" spans="1:11" s="63" customFormat="1" x14ac:dyDescent="0.25">
      <c r="A59" s="89" t="s">
        <v>5264</v>
      </c>
      <c r="B59" s="89" t="s">
        <v>5265</v>
      </c>
      <c r="C59" s="85">
        <v>9230.7000000000007</v>
      </c>
      <c r="D59" s="90">
        <v>1100</v>
      </c>
      <c r="E59" s="90">
        <v>0</v>
      </c>
      <c r="F59" s="90">
        <v>10330.700000000001</v>
      </c>
      <c r="G59" s="90">
        <v>3076.9</v>
      </c>
      <c r="H59" s="90">
        <v>1538.45</v>
      </c>
      <c r="I59" s="90">
        <v>12307.6</v>
      </c>
      <c r="J59" s="90">
        <v>0</v>
      </c>
      <c r="K59" s="90">
        <v>16922.95</v>
      </c>
    </row>
    <row r="60" spans="1:11" s="63" customFormat="1" x14ac:dyDescent="0.25">
      <c r="A60" s="89" t="s">
        <v>5105</v>
      </c>
      <c r="B60" s="89" t="s">
        <v>4414</v>
      </c>
      <c r="C60" s="85">
        <v>9024</v>
      </c>
      <c r="D60" s="90">
        <v>1100</v>
      </c>
      <c r="E60" s="90">
        <v>0</v>
      </c>
      <c r="F60" s="90">
        <v>10124</v>
      </c>
      <c r="G60" s="90">
        <v>3008</v>
      </c>
      <c r="H60" s="90">
        <v>1504</v>
      </c>
      <c r="I60" s="90">
        <v>12032</v>
      </c>
      <c r="J60" s="90">
        <v>0</v>
      </c>
      <c r="K60" s="90">
        <v>16544</v>
      </c>
    </row>
    <row r="61" spans="1:11" s="63" customFormat="1" x14ac:dyDescent="0.25">
      <c r="A61" s="89" t="s">
        <v>5266</v>
      </c>
      <c r="B61" s="89" t="s">
        <v>4377</v>
      </c>
      <c r="C61" s="85">
        <v>8735.4</v>
      </c>
      <c r="D61" s="90">
        <v>1100</v>
      </c>
      <c r="E61" s="90">
        <v>0</v>
      </c>
      <c r="F61" s="90">
        <v>9835.4</v>
      </c>
      <c r="G61" s="90">
        <v>2911.8</v>
      </c>
      <c r="H61" s="90">
        <v>1455.9</v>
      </c>
      <c r="I61" s="90">
        <v>11647.2</v>
      </c>
      <c r="J61" s="90">
        <v>0</v>
      </c>
      <c r="K61" s="90">
        <v>16014.900000000001</v>
      </c>
    </row>
    <row r="62" spans="1:11" s="63" customFormat="1" x14ac:dyDescent="0.25">
      <c r="A62" s="89" t="s">
        <v>5267</v>
      </c>
      <c r="B62" s="89" t="s">
        <v>5268</v>
      </c>
      <c r="C62" s="85">
        <v>8711.7279999999992</v>
      </c>
      <c r="D62" s="90">
        <v>1100</v>
      </c>
      <c r="E62" s="90">
        <v>0</v>
      </c>
      <c r="F62" s="90">
        <v>9811.7279999999992</v>
      </c>
      <c r="G62" s="90">
        <v>2903.9093333333331</v>
      </c>
      <c r="H62" s="90">
        <v>1451.9546666666665</v>
      </c>
      <c r="I62" s="90">
        <v>11615.637333333332</v>
      </c>
      <c r="J62" s="90">
        <v>0</v>
      </c>
      <c r="K62" s="90">
        <v>15971.501333333332</v>
      </c>
    </row>
    <row r="63" spans="1:11" s="63" customFormat="1" x14ac:dyDescent="0.25">
      <c r="A63" s="89" t="s">
        <v>5269</v>
      </c>
      <c r="B63" s="89" t="s">
        <v>5270</v>
      </c>
      <c r="C63" s="85">
        <v>8673.1200000000008</v>
      </c>
      <c r="D63" s="90">
        <v>1100</v>
      </c>
      <c r="E63" s="90">
        <v>0</v>
      </c>
      <c r="F63" s="90">
        <v>9773.1200000000008</v>
      </c>
      <c r="G63" s="90">
        <v>2891.0400000000004</v>
      </c>
      <c r="H63" s="90">
        <v>1445.5200000000002</v>
      </c>
      <c r="I63" s="90">
        <v>11564.160000000002</v>
      </c>
      <c r="J63" s="90">
        <v>0</v>
      </c>
      <c r="K63" s="90">
        <v>15900.720000000001</v>
      </c>
    </row>
    <row r="64" spans="1:11" s="63" customFormat="1" x14ac:dyDescent="0.25">
      <c r="A64" s="89" t="s">
        <v>5271</v>
      </c>
      <c r="B64" s="89" t="s">
        <v>5272</v>
      </c>
      <c r="C64" s="85">
        <v>8580.0959999999995</v>
      </c>
      <c r="D64" s="90">
        <v>1100</v>
      </c>
      <c r="E64" s="90">
        <v>0</v>
      </c>
      <c r="F64" s="90">
        <v>9680.0959999999995</v>
      </c>
      <c r="G64" s="90">
        <v>2860.0320000000002</v>
      </c>
      <c r="H64" s="90">
        <v>1430.0160000000001</v>
      </c>
      <c r="I64" s="90">
        <v>11440.128000000001</v>
      </c>
      <c r="J64" s="90">
        <v>0</v>
      </c>
      <c r="K64" s="90">
        <v>15730.176000000001</v>
      </c>
    </row>
    <row r="65" spans="1:11" s="63" customFormat="1" x14ac:dyDescent="0.25">
      <c r="A65" s="89" t="s">
        <v>5273</v>
      </c>
      <c r="B65" s="89" t="s">
        <v>5274</v>
      </c>
      <c r="C65" s="85">
        <v>8580.0959999999995</v>
      </c>
      <c r="D65" s="90">
        <v>1100</v>
      </c>
      <c r="E65" s="90">
        <v>0</v>
      </c>
      <c r="F65" s="90">
        <v>9680.0959999999995</v>
      </c>
      <c r="G65" s="90">
        <v>2860.0320000000002</v>
      </c>
      <c r="H65" s="90">
        <v>1430.0160000000001</v>
      </c>
      <c r="I65" s="90">
        <v>11440.128000000001</v>
      </c>
      <c r="J65" s="90">
        <v>0</v>
      </c>
      <c r="K65" s="90">
        <v>15730.176000000001</v>
      </c>
    </row>
    <row r="66" spans="1:11" s="63" customFormat="1" x14ac:dyDescent="0.25">
      <c r="A66" s="89" t="s">
        <v>5275</v>
      </c>
      <c r="B66" s="89" t="s">
        <v>5276</v>
      </c>
      <c r="C66" s="85">
        <v>8497.4079999999994</v>
      </c>
      <c r="D66" s="90">
        <v>1100</v>
      </c>
      <c r="E66" s="90">
        <v>0</v>
      </c>
      <c r="F66" s="90">
        <v>9597.4079999999994</v>
      </c>
      <c r="G66" s="90">
        <v>2832.469333333333</v>
      </c>
      <c r="H66" s="90">
        <v>1416.2346666666665</v>
      </c>
      <c r="I66" s="90">
        <v>11329.877333333332</v>
      </c>
      <c r="J66" s="90">
        <v>0</v>
      </c>
      <c r="K66" s="90">
        <v>15578.581333333332</v>
      </c>
    </row>
    <row r="67" spans="1:11" s="63" customFormat="1" x14ac:dyDescent="0.25">
      <c r="A67" s="89" t="s">
        <v>5277</v>
      </c>
      <c r="B67" s="89" t="s">
        <v>5278</v>
      </c>
      <c r="C67" s="85">
        <v>8475.8240000000005</v>
      </c>
      <c r="D67" s="90">
        <v>1100</v>
      </c>
      <c r="E67" s="90">
        <v>0</v>
      </c>
      <c r="F67" s="90">
        <v>9575.8240000000005</v>
      </c>
      <c r="G67" s="90">
        <v>2825.2746666666667</v>
      </c>
      <c r="H67" s="90">
        <v>1412.6373333333333</v>
      </c>
      <c r="I67" s="90">
        <v>11301.098666666667</v>
      </c>
      <c r="J67" s="90">
        <v>0</v>
      </c>
      <c r="K67" s="90">
        <v>15539.010666666667</v>
      </c>
    </row>
    <row r="68" spans="1:11" s="63" customFormat="1" x14ac:dyDescent="0.25">
      <c r="A68" s="89" t="s">
        <v>5279</v>
      </c>
      <c r="B68" s="89" t="s">
        <v>5280</v>
      </c>
      <c r="C68" s="85">
        <v>8475.8240000000005</v>
      </c>
      <c r="D68" s="90">
        <v>1100</v>
      </c>
      <c r="E68" s="90">
        <v>0</v>
      </c>
      <c r="F68" s="90">
        <v>9575.8240000000005</v>
      </c>
      <c r="G68" s="90">
        <v>2825.2746666666667</v>
      </c>
      <c r="H68" s="90">
        <v>1412.6373333333333</v>
      </c>
      <c r="I68" s="90">
        <v>11301.098666666667</v>
      </c>
      <c r="J68" s="90">
        <v>0</v>
      </c>
      <c r="K68" s="90">
        <v>15539.010666666667</v>
      </c>
    </row>
    <row r="69" spans="1:11" s="63" customFormat="1" x14ac:dyDescent="0.25">
      <c r="A69" s="89" t="s">
        <v>5281</v>
      </c>
      <c r="B69" s="89" t="s">
        <v>5282</v>
      </c>
      <c r="C69" s="85">
        <v>8475.8240000000005</v>
      </c>
      <c r="D69" s="90">
        <v>1100</v>
      </c>
      <c r="E69" s="90">
        <v>0</v>
      </c>
      <c r="F69" s="90">
        <v>9575.8240000000005</v>
      </c>
      <c r="G69" s="90">
        <v>2825.2746666666667</v>
      </c>
      <c r="H69" s="90">
        <v>1412.6373333333333</v>
      </c>
      <c r="I69" s="90">
        <v>11301.098666666667</v>
      </c>
      <c r="J69" s="90">
        <v>0</v>
      </c>
      <c r="K69" s="90">
        <v>15539.010666666667</v>
      </c>
    </row>
    <row r="70" spans="1:11" s="63" customFormat="1" x14ac:dyDescent="0.25">
      <c r="A70" s="89" t="s">
        <v>5283</v>
      </c>
      <c r="B70" s="89" t="s">
        <v>5284</v>
      </c>
      <c r="C70" s="85">
        <v>8475.8240000000005</v>
      </c>
      <c r="D70" s="90">
        <v>1100</v>
      </c>
      <c r="E70" s="90">
        <v>0</v>
      </c>
      <c r="F70" s="90">
        <v>9575.8240000000005</v>
      </c>
      <c r="G70" s="90">
        <v>2825.2746666666667</v>
      </c>
      <c r="H70" s="90">
        <v>1412.6373333333333</v>
      </c>
      <c r="I70" s="90">
        <v>11301.098666666667</v>
      </c>
      <c r="J70" s="90">
        <v>0</v>
      </c>
      <c r="K70" s="90">
        <v>15539.010666666667</v>
      </c>
    </row>
    <row r="71" spans="1:11" s="63" customFormat="1" x14ac:dyDescent="0.25">
      <c r="A71" s="89" t="s">
        <v>5285</v>
      </c>
      <c r="B71" s="89" t="s">
        <v>5286</v>
      </c>
      <c r="C71" s="85">
        <v>8475.8240000000005</v>
      </c>
      <c r="D71" s="90">
        <v>1100</v>
      </c>
      <c r="E71" s="90">
        <v>0</v>
      </c>
      <c r="F71" s="90">
        <v>9575.8240000000005</v>
      </c>
      <c r="G71" s="90">
        <v>2825.2746666666667</v>
      </c>
      <c r="H71" s="90">
        <v>1412.6373333333333</v>
      </c>
      <c r="I71" s="90">
        <v>11301.098666666667</v>
      </c>
      <c r="J71" s="90">
        <v>0</v>
      </c>
      <c r="K71" s="90">
        <v>15539.010666666667</v>
      </c>
    </row>
    <row r="72" spans="1:11" s="63" customFormat="1" x14ac:dyDescent="0.25">
      <c r="A72" s="89" t="s">
        <v>5287</v>
      </c>
      <c r="B72" s="89" t="s">
        <v>5286</v>
      </c>
      <c r="C72" s="85">
        <v>8475.8240000000005</v>
      </c>
      <c r="D72" s="90">
        <v>1100</v>
      </c>
      <c r="E72" s="90">
        <v>0</v>
      </c>
      <c r="F72" s="90">
        <v>9575.8240000000005</v>
      </c>
      <c r="G72" s="90">
        <v>2825.2746666666667</v>
      </c>
      <c r="H72" s="90">
        <v>1412.6373333333333</v>
      </c>
      <c r="I72" s="90">
        <v>11301.098666666667</v>
      </c>
      <c r="J72" s="90">
        <v>0</v>
      </c>
      <c r="K72" s="90">
        <v>15539.010666666667</v>
      </c>
    </row>
    <row r="73" spans="1:11" s="63" customFormat="1" x14ac:dyDescent="0.25">
      <c r="A73" s="89" t="s">
        <v>5288</v>
      </c>
      <c r="B73" s="89" t="s">
        <v>5286</v>
      </c>
      <c r="C73" s="85">
        <v>8475.8240000000005</v>
      </c>
      <c r="D73" s="90">
        <v>1100</v>
      </c>
      <c r="E73" s="90">
        <v>0</v>
      </c>
      <c r="F73" s="90">
        <v>9575.8240000000005</v>
      </c>
      <c r="G73" s="90">
        <v>2825.2746666666667</v>
      </c>
      <c r="H73" s="90">
        <v>1412.6373333333333</v>
      </c>
      <c r="I73" s="90">
        <v>11301.098666666667</v>
      </c>
      <c r="J73" s="90">
        <v>0</v>
      </c>
      <c r="K73" s="90">
        <v>15539.010666666667</v>
      </c>
    </row>
    <row r="74" spans="1:11" s="63" customFormat="1" x14ac:dyDescent="0.25">
      <c r="A74" s="89" t="s">
        <v>5289</v>
      </c>
      <c r="B74" s="89" t="s">
        <v>5290</v>
      </c>
      <c r="C74" s="85">
        <v>8475.8240000000005</v>
      </c>
      <c r="D74" s="90">
        <v>1100</v>
      </c>
      <c r="E74" s="90">
        <v>0</v>
      </c>
      <c r="F74" s="90">
        <v>9575.8240000000005</v>
      </c>
      <c r="G74" s="90">
        <v>2825.2746666666667</v>
      </c>
      <c r="H74" s="90">
        <v>1412.6373333333333</v>
      </c>
      <c r="I74" s="90">
        <v>11301.098666666667</v>
      </c>
      <c r="J74" s="90">
        <v>0</v>
      </c>
      <c r="K74" s="90">
        <v>15539.010666666667</v>
      </c>
    </row>
    <row r="75" spans="1:11" s="63" customFormat="1" x14ac:dyDescent="0.25">
      <c r="A75" s="89" t="s">
        <v>5291</v>
      </c>
      <c r="B75" s="89" t="s">
        <v>4410</v>
      </c>
      <c r="C75" s="85">
        <v>8475.8240000000005</v>
      </c>
      <c r="D75" s="90">
        <v>1100</v>
      </c>
      <c r="E75" s="90">
        <v>0</v>
      </c>
      <c r="F75" s="90">
        <v>9575.8240000000005</v>
      </c>
      <c r="G75" s="90">
        <v>2825.2746666666667</v>
      </c>
      <c r="H75" s="90">
        <v>1412.6373333333333</v>
      </c>
      <c r="I75" s="90">
        <v>11301.098666666667</v>
      </c>
      <c r="J75" s="90">
        <v>0</v>
      </c>
      <c r="K75" s="90">
        <v>15539.010666666667</v>
      </c>
    </row>
    <row r="76" spans="1:11" s="63" customFormat="1" x14ac:dyDescent="0.25">
      <c r="A76" s="89" t="s">
        <v>5292</v>
      </c>
      <c r="B76" s="89" t="s">
        <v>4410</v>
      </c>
      <c r="C76" s="85">
        <v>8475.8240000000005</v>
      </c>
      <c r="D76" s="90">
        <v>1100</v>
      </c>
      <c r="E76" s="90">
        <v>0</v>
      </c>
      <c r="F76" s="90">
        <v>9575.8240000000005</v>
      </c>
      <c r="G76" s="90">
        <v>2825.2746666666667</v>
      </c>
      <c r="H76" s="90">
        <v>1412.6373333333333</v>
      </c>
      <c r="I76" s="90">
        <v>11301.098666666667</v>
      </c>
      <c r="J76" s="90">
        <v>0</v>
      </c>
      <c r="K76" s="90">
        <v>15539.010666666667</v>
      </c>
    </row>
    <row r="77" spans="1:11" s="63" customFormat="1" x14ac:dyDescent="0.25">
      <c r="A77" s="89" t="s">
        <v>5293</v>
      </c>
      <c r="B77" s="89" t="s">
        <v>5294</v>
      </c>
      <c r="C77" s="85">
        <v>8475.8240000000005</v>
      </c>
      <c r="D77" s="90">
        <v>1100</v>
      </c>
      <c r="E77" s="90">
        <v>0</v>
      </c>
      <c r="F77" s="90">
        <v>9575.8240000000005</v>
      </c>
      <c r="G77" s="90">
        <v>2825.2746666666667</v>
      </c>
      <c r="H77" s="90">
        <v>1412.6373333333333</v>
      </c>
      <c r="I77" s="90">
        <v>11301.098666666667</v>
      </c>
      <c r="J77" s="90">
        <v>0</v>
      </c>
      <c r="K77" s="90">
        <v>15539.010666666667</v>
      </c>
    </row>
    <row r="78" spans="1:11" s="63" customFormat="1" x14ac:dyDescent="0.25">
      <c r="A78" s="89" t="s">
        <v>5295</v>
      </c>
      <c r="B78" s="89" t="s">
        <v>5296</v>
      </c>
      <c r="C78" s="85">
        <v>8475.8240000000005</v>
      </c>
      <c r="D78" s="90">
        <v>1100</v>
      </c>
      <c r="E78" s="90">
        <v>0</v>
      </c>
      <c r="F78" s="90">
        <v>9575.8240000000005</v>
      </c>
      <c r="G78" s="90">
        <v>2825.2746666666667</v>
      </c>
      <c r="H78" s="90">
        <v>1412.6373333333333</v>
      </c>
      <c r="I78" s="90">
        <v>11301.098666666667</v>
      </c>
      <c r="J78" s="90">
        <v>0</v>
      </c>
      <c r="K78" s="90">
        <v>15539.010666666667</v>
      </c>
    </row>
    <row r="79" spans="1:11" s="63" customFormat="1" x14ac:dyDescent="0.25">
      <c r="A79" s="89" t="s">
        <v>5297</v>
      </c>
      <c r="B79" s="89" t="s">
        <v>5298</v>
      </c>
      <c r="C79" s="85">
        <v>8475.8240000000005</v>
      </c>
      <c r="D79" s="90">
        <v>1100</v>
      </c>
      <c r="E79" s="90">
        <v>0</v>
      </c>
      <c r="F79" s="90">
        <v>9575.8240000000005</v>
      </c>
      <c r="G79" s="90">
        <v>2825.2746666666667</v>
      </c>
      <c r="H79" s="90">
        <v>1412.6373333333333</v>
      </c>
      <c r="I79" s="90">
        <v>11301.098666666667</v>
      </c>
      <c r="J79" s="90">
        <v>0</v>
      </c>
      <c r="K79" s="90">
        <v>15539.010666666667</v>
      </c>
    </row>
    <row r="80" spans="1:11" s="63" customFormat="1" x14ac:dyDescent="0.25">
      <c r="A80" s="89" t="s">
        <v>5299</v>
      </c>
      <c r="B80" s="89" t="s">
        <v>5300</v>
      </c>
      <c r="C80" s="85">
        <v>8475.8240000000005</v>
      </c>
      <c r="D80" s="90">
        <v>1100</v>
      </c>
      <c r="E80" s="90">
        <v>0</v>
      </c>
      <c r="F80" s="90">
        <v>9575.8240000000005</v>
      </c>
      <c r="G80" s="90">
        <v>2825.2746666666667</v>
      </c>
      <c r="H80" s="90">
        <v>1412.6373333333333</v>
      </c>
      <c r="I80" s="90">
        <v>11301.098666666667</v>
      </c>
      <c r="J80" s="90">
        <v>0</v>
      </c>
      <c r="K80" s="90">
        <v>15539.010666666667</v>
      </c>
    </row>
    <row r="81" spans="1:11" s="63" customFormat="1" x14ac:dyDescent="0.25">
      <c r="A81" s="89" t="s">
        <v>5301</v>
      </c>
      <c r="B81" s="89" t="s">
        <v>5302</v>
      </c>
      <c r="C81" s="85">
        <v>8475.8240000000005</v>
      </c>
      <c r="D81" s="90">
        <v>1100</v>
      </c>
      <c r="E81" s="90">
        <v>0</v>
      </c>
      <c r="F81" s="90">
        <v>9575.8240000000005</v>
      </c>
      <c r="G81" s="90">
        <v>2825.2746666666667</v>
      </c>
      <c r="H81" s="90">
        <v>1412.6373333333333</v>
      </c>
      <c r="I81" s="90">
        <v>11301.098666666667</v>
      </c>
      <c r="J81" s="90">
        <v>0</v>
      </c>
      <c r="K81" s="90">
        <v>15539.010666666667</v>
      </c>
    </row>
    <row r="82" spans="1:11" s="63" customFormat="1" x14ac:dyDescent="0.25">
      <c r="A82" s="89" t="s">
        <v>5303</v>
      </c>
      <c r="B82" s="89" t="s">
        <v>5304</v>
      </c>
      <c r="C82" s="85">
        <v>8475.8240000000005</v>
      </c>
      <c r="D82" s="90">
        <v>1100</v>
      </c>
      <c r="E82" s="90">
        <v>0</v>
      </c>
      <c r="F82" s="90">
        <v>9575.8240000000005</v>
      </c>
      <c r="G82" s="90">
        <v>2825.2746666666667</v>
      </c>
      <c r="H82" s="90">
        <v>1412.6373333333333</v>
      </c>
      <c r="I82" s="90">
        <v>11301.098666666667</v>
      </c>
      <c r="J82" s="90">
        <v>0</v>
      </c>
      <c r="K82" s="90">
        <v>15539.010666666667</v>
      </c>
    </row>
    <row r="83" spans="1:11" s="63" customFormat="1" x14ac:dyDescent="0.25">
      <c r="A83" s="89" t="s">
        <v>5305</v>
      </c>
      <c r="B83" s="89" t="s">
        <v>5306</v>
      </c>
      <c r="C83" s="85">
        <v>8475.8240000000005</v>
      </c>
      <c r="D83" s="90">
        <v>1100</v>
      </c>
      <c r="E83" s="90">
        <v>0</v>
      </c>
      <c r="F83" s="90">
        <v>9575.8240000000005</v>
      </c>
      <c r="G83" s="90">
        <v>2825.2746666666667</v>
      </c>
      <c r="H83" s="90">
        <v>1412.6373333333333</v>
      </c>
      <c r="I83" s="90">
        <v>11301.098666666667</v>
      </c>
      <c r="J83" s="90">
        <v>0</v>
      </c>
      <c r="K83" s="90">
        <v>15539.010666666667</v>
      </c>
    </row>
    <row r="84" spans="1:11" s="63" customFormat="1" x14ac:dyDescent="0.25">
      <c r="A84" s="89" t="s">
        <v>5307</v>
      </c>
      <c r="B84" s="89" t="s">
        <v>5255</v>
      </c>
      <c r="C84" s="85">
        <v>8475.8240000000005</v>
      </c>
      <c r="D84" s="90">
        <v>1100</v>
      </c>
      <c r="E84" s="90">
        <v>0</v>
      </c>
      <c r="F84" s="90">
        <v>9575.8240000000005</v>
      </c>
      <c r="G84" s="90">
        <v>2825.2746666666667</v>
      </c>
      <c r="H84" s="90">
        <v>1412.6373333333333</v>
      </c>
      <c r="I84" s="90">
        <v>11301.098666666667</v>
      </c>
      <c r="J84" s="90">
        <v>0</v>
      </c>
      <c r="K84" s="90">
        <v>15539.010666666667</v>
      </c>
    </row>
    <row r="85" spans="1:11" s="63" customFormat="1" x14ac:dyDescent="0.25">
      <c r="A85" s="89" t="s">
        <v>5308</v>
      </c>
      <c r="B85" s="89" t="s">
        <v>5309</v>
      </c>
      <c r="C85" s="85">
        <v>8475.8240000000005</v>
      </c>
      <c r="D85" s="90">
        <v>1100</v>
      </c>
      <c r="E85" s="90">
        <v>0</v>
      </c>
      <c r="F85" s="90">
        <v>9575.8240000000005</v>
      </c>
      <c r="G85" s="90">
        <v>2825.2746666666667</v>
      </c>
      <c r="H85" s="90">
        <v>1412.6373333333333</v>
      </c>
      <c r="I85" s="90">
        <v>11301.098666666667</v>
      </c>
      <c r="J85" s="90">
        <v>0</v>
      </c>
      <c r="K85" s="90">
        <v>15539.010666666667</v>
      </c>
    </row>
    <row r="86" spans="1:11" s="63" customFormat="1" x14ac:dyDescent="0.25">
      <c r="A86" s="89" t="s">
        <v>5310</v>
      </c>
      <c r="B86" s="89" t="s">
        <v>5257</v>
      </c>
      <c r="C86" s="85">
        <v>8475.8240000000005</v>
      </c>
      <c r="D86" s="90">
        <v>1100</v>
      </c>
      <c r="E86" s="90">
        <v>0</v>
      </c>
      <c r="F86" s="90">
        <v>9575.8240000000005</v>
      </c>
      <c r="G86" s="90">
        <v>2825.2746666666667</v>
      </c>
      <c r="H86" s="90">
        <v>1412.6373333333333</v>
      </c>
      <c r="I86" s="90">
        <v>11301.098666666667</v>
      </c>
      <c r="J86" s="90">
        <v>0</v>
      </c>
      <c r="K86" s="90">
        <v>15539.010666666667</v>
      </c>
    </row>
    <row r="87" spans="1:11" s="63" customFormat="1" x14ac:dyDescent="0.25">
      <c r="A87" s="89" t="s">
        <v>5311</v>
      </c>
      <c r="B87" s="89" t="s">
        <v>5312</v>
      </c>
      <c r="C87" s="85">
        <v>8475.8240000000005</v>
      </c>
      <c r="D87" s="90">
        <v>1100</v>
      </c>
      <c r="E87" s="90">
        <v>0</v>
      </c>
      <c r="F87" s="90">
        <v>9575.8240000000005</v>
      </c>
      <c r="G87" s="90">
        <v>2825.2746666666667</v>
      </c>
      <c r="H87" s="90">
        <v>1412.6373333333333</v>
      </c>
      <c r="I87" s="90">
        <v>11301.098666666667</v>
      </c>
      <c r="J87" s="90">
        <v>0</v>
      </c>
      <c r="K87" s="90">
        <v>15539.010666666667</v>
      </c>
    </row>
    <row r="88" spans="1:11" s="63" customFormat="1" x14ac:dyDescent="0.25">
      <c r="A88" s="89" t="s">
        <v>5313</v>
      </c>
      <c r="B88" s="89" t="s">
        <v>5314</v>
      </c>
      <c r="C88" s="85">
        <v>8475.8240000000005</v>
      </c>
      <c r="D88" s="90">
        <v>1100</v>
      </c>
      <c r="E88" s="90">
        <v>0</v>
      </c>
      <c r="F88" s="90">
        <v>9575.8240000000005</v>
      </c>
      <c r="G88" s="90">
        <v>2825.2746666666667</v>
      </c>
      <c r="H88" s="90">
        <v>1412.6373333333333</v>
      </c>
      <c r="I88" s="90">
        <v>11301.098666666667</v>
      </c>
      <c r="J88" s="90">
        <v>0</v>
      </c>
      <c r="K88" s="90">
        <v>15539.010666666667</v>
      </c>
    </row>
    <row r="89" spans="1:11" s="63" customFormat="1" x14ac:dyDescent="0.25">
      <c r="A89" s="89" t="s">
        <v>5315</v>
      </c>
      <c r="B89" s="89" t="s">
        <v>5316</v>
      </c>
      <c r="C89" s="85">
        <v>8475.8240000000005</v>
      </c>
      <c r="D89" s="90">
        <v>1100</v>
      </c>
      <c r="E89" s="90">
        <v>0</v>
      </c>
      <c r="F89" s="90">
        <v>9575.8240000000005</v>
      </c>
      <c r="G89" s="90">
        <v>2825.2746666666667</v>
      </c>
      <c r="H89" s="90">
        <v>1412.6373333333333</v>
      </c>
      <c r="I89" s="90">
        <v>11301.098666666667</v>
      </c>
      <c r="J89" s="90">
        <v>0</v>
      </c>
      <c r="K89" s="90">
        <v>15539.010666666667</v>
      </c>
    </row>
    <row r="90" spans="1:11" s="63" customFormat="1" x14ac:dyDescent="0.25">
      <c r="A90" s="89" t="s">
        <v>5317</v>
      </c>
      <c r="B90" s="89" t="s">
        <v>5318</v>
      </c>
      <c r="C90" s="85">
        <v>8475.8240000000005</v>
      </c>
      <c r="D90" s="90">
        <v>1100</v>
      </c>
      <c r="E90" s="90">
        <v>0</v>
      </c>
      <c r="F90" s="90">
        <v>9575.8240000000005</v>
      </c>
      <c r="G90" s="90">
        <v>2825.2746666666667</v>
      </c>
      <c r="H90" s="90">
        <v>1412.6373333333333</v>
      </c>
      <c r="I90" s="90">
        <v>11301.098666666667</v>
      </c>
      <c r="J90" s="90">
        <v>0</v>
      </c>
      <c r="K90" s="90">
        <v>15539.010666666667</v>
      </c>
    </row>
    <row r="91" spans="1:11" s="63" customFormat="1" x14ac:dyDescent="0.25">
      <c r="A91" s="89" t="s">
        <v>5319</v>
      </c>
      <c r="B91" s="89" t="s">
        <v>5320</v>
      </c>
      <c r="C91" s="85">
        <v>8475.8240000000005</v>
      </c>
      <c r="D91" s="90">
        <v>1100</v>
      </c>
      <c r="E91" s="90">
        <v>0</v>
      </c>
      <c r="F91" s="90">
        <v>9575.8240000000005</v>
      </c>
      <c r="G91" s="90">
        <v>2825.2746666666667</v>
      </c>
      <c r="H91" s="90">
        <v>1412.6373333333333</v>
      </c>
      <c r="I91" s="90">
        <v>11301.098666666667</v>
      </c>
      <c r="J91" s="90">
        <v>0</v>
      </c>
      <c r="K91" s="90">
        <v>15539.010666666667</v>
      </c>
    </row>
    <row r="92" spans="1:11" s="63" customFormat="1" x14ac:dyDescent="0.25">
      <c r="A92" s="89" t="s">
        <v>5321</v>
      </c>
      <c r="B92" s="89" t="s">
        <v>5322</v>
      </c>
      <c r="C92" s="85">
        <v>8475.8240000000005</v>
      </c>
      <c r="D92" s="90">
        <v>1100</v>
      </c>
      <c r="E92" s="90">
        <v>0</v>
      </c>
      <c r="F92" s="90">
        <v>9575.8240000000005</v>
      </c>
      <c r="G92" s="90">
        <v>2825.2746666666667</v>
      </c>
      <c r="H92" s="90">
        <v>1412.6373333333333</v>
      </c>
      <c r="I92" s="90">
        <v>11301.098666666667</v>
      </c>
      <c r="J92" s="90">
        <v>0</v>
      </c>
      <c r="K92" s="90">
        <v>15539.010666666667</v>
      </c>
    </row>
    <row r="93" spans="1:11" s="63" customFormat="1" x14ac:dyDescent="0.25">
      <c r="A93" s="89" t="s">
        <v>5323</v>
      </c>
      <c r="B93" s="89" t="s">
        <v>5324</v>
      </c>
      <c r="C93" s="85">
        <v>8475.8240000000005</v>
      </c>
      <c r="D93" s="90">
        <v>1100</v>
      </c>
      <c r="E93" s="90">
        <v>0</v>
      </c>
      <c r="F93" s="90">
        <v>9575.8240000000005</v>
      </c>
      <c r="G93" s="90">
        <v>2825.2746666666667</v>
      </c>
      <c r="H93" s="90">
        <v>1412.6373333333333</v>
      </c>
      <c r="I93" s="90">
        <v>11301.098666666667</v>
      </c>
      <c r="J93" s="90">
        <v>0</v>
      </c>
      <c r="K93" s="90">
        <v>15539.010666666667</v>
      </c>
    </row>
    <row r="94" spans="1:11" s="63" customFormat="1" x14ac:dyDescent="0.25">
      <c r="A94" s="89" t="s">
        <v>5325</v>
      </c>
      <c r="B94" s="89" t="s">
        <v>5326</v>
      </c>
      <c r="C94" s="85">
        <v>8475.8240000000005</v>
      </c>
      <c r="D94" s="90">
        <v>1100</v>
      </c>
      <c r="E94" s="90">
        <v>0</v>
      </c>
      <c r="F94" s="90">
        <v>9575.8240000000005</v>
      </c>
      <c r="G94" s="90">
        <v>2825.2746666666667</v>
      </c>
      <c r="H94" s="90">
        <v>1412.6373333333333</v>
      </c>
      <c r="I94" s="90">
        <v>11301.098666666667</v>
      </c>
      <c r="J94" s="90">
        <v>0</v>
      </c>
      <c r="K94" s="90">
        <v>15539.010666666667</v>
      </c>
    </row>
    <row r="95" spans="1:11" s="63" customFormat="1" x14ac:dyDescent="0.25">
      <c r="A95" s="89" t="s">
        <v>5327</v>
      </c>
      <c r="B95" s="89" t="s">
        <v>5328</v>
      </c>
      <c r="C95" s="85">
        <v>8475.8240000000005</v>
      </c>
      <c r="D95" s="90">
        <v>1100</v>
      </c>
      <c r="E95" s="90">
        <v>0</v>
      </c>
      <c r="F95" s="90">
        <v>9575.8240000000005</v>
      </c>
      <c r="G95" s="90">
        <v>2825.2746666666667</v>
      </c>
      <c r="H95" s="90">
        <v>1412.6373333333333</v>
      </c>
      <c r="I95" s="90">
        <v>11301.098666666667</v>
      </c>
      <c r="J95" s="90">
        <v>0</v>
      </c>
      <c r="K95" s="90">
        <v>15539.010666666667</v>
      </c>
    </row>
    <row r="96" spans="1:11" s="63" customFormat="1" x14ac:dyDescent="0.25">
      <c r="A96" s="89" t="s">
        <v>5329</v>
      </c>
      <c r="B96" s="89" t="s">
        <v>5330</v>
      </c>
      <c r="C96" s="85">
        <v>8475.8240000000005</v>
      </c>
      <c r="D96" s="90">
        <v>1100</v>
      </c>
      <c r="E96" s="90">
        <v>0</v>
      </c>
      <c r="F96" s="90">
        <v>9575.8240000000005</v>
      </c>
      <c r="G96" s="90">
        <v>2825.2746666666667</v>
      </c>
      <c r="H96" s="90">
        <v>1412.6373333333333</v>
      </c>
      <c r="I96" s="90">
        <v>11301.098666666667</v>
      </c>
      <c r="J96" s="90">
        <v>0</v>
      </c>
      <c r="K96" s="90">
        <v>15539.010666666667</v>
      </c>
    </row>
    <row r="97" spans="1:11" s="63" customFormat="1" x14ac:dyDescent="0.25">
      <c r="A97" s="89" t="s">
        <v>5331</v>
      </c>
      <c r="B97" s="89" t="s">
        <v>5332</v>
      </c>
      <c r="C97" s="85">
        <v>8475.8240000000005</v>
      </c>
      <c r="D97" s="90">
        <v>1100</v>
      </c>
      <c r="E97" s="90">
        <v>0</v>
      </c>
      <c r="F97" s="90">
        <v>9575.8240000000005</v>
      </c>
      <c r="G97" s="90">
        <v>2825.2746666666667</v>
      </c>
      <c r="H97" s="90">
        <v>1412.6373333333333</v>
      </c>
      <c r="I97" s="90">
        <v>11301.098666666667</v>
      </c>
      <c r="J97" s="90">
        <v>0</v>
      </c>
      <c r="K97" s="90">
        <v>15539.010666666667</v>
      </c>
    </row>
    <row r="98" spans="1:11" s="63" customFormat="1" x14ac:dyDescent="0.25">
      <c r="A98" s="89" t="s">
        <v>5333</v>
      </c>
      <c r="B98" s="89" t="s">
        <v>5334</v>
      </c>
      <c r="C98" s="85">
        <v>8475.8240000000005</v>
      </c>
      <c r="D98" s="90">
        <v>1100</v>
      </c>
      <c r="E98" s="90">
        <v>0</v>
      </c>
      <c r="F98" s="90">
        <v>9575.8240000000005</v>
      </c>
      <c r="G98" s="90">
        <v>2825.2746666666667</v>
      </c>
      <c r="H98" s="90">
        <v>1412.6373333333333</v>
      </c>
      <c r="I98" s="90">
        <v>11301.098666666667</v>
      </c>
      <c r="J98" s="90">
        <v>0</v>
      </c>
      <c r="K98" s="90">
        <v>15539.010666666667</v>
      </c>
    </row>
    <row r="99" spans="1:11" s="63" customFormat="1" x14ac:dyDescent="0.25">
      <c r="A99" s="89" t="s">
        <v>5335</v>
      </c>
      <c r="B99" s="89" t="s">
        <v>5336</v>
      </c>
      <c r="C99" s="85">
        <v>8475.8240000000005</v>
      </c>
      <c r="D99" s="90">
        <v>1100</v>
      </c>
      <c r="E99" s="90">
        <v>0</v>
      </c>
      <c r="F99" s="90">
        <v>9575.8240000000005</v>
      </c>
      <c r="G99" s="90">
        <v>2825.2746666666667</v>
      </c>
      <c r="H99" s="90">
        <v>1412.6373333333333</v>
      </c>
      <c r="I99" s="90">
        <v>11301.098666666667</v>
      </c>
      <c r="J99" s="90">
        <v>0</v>
      </c>
      <c r="K99" s="90">
        <v>15539.010666666667</v>
      </c>
    </row>
    <row r="100" spans="1:11" s="63" customFormat="1" x14ac:dyDescent="0.25">
      <c r="A100" s="89" t="s">
        <v>5337</v>
      </c>
      <c r="B100" s="89" t="s">
        <v>5338</v>
      </c>
      <c r="C100" s="85">
        <v>8475.8240000000005</v>
      </c>
      <c r="D100" s="90">
        <v>1100</v>
      </c>
      <c r="E100" s="90">
        <v>0</v>
      </c>
      <c r="F100" s="90">
        <v>9575.8240000000005</v>
      </c>
      <c r="G100" s="90">
        <v>2825.2746666666667</v>
      </c>
      <c r="H100" s="90">
        <v>1412.6373333333333</v>
      </c>
      <c r="I100" s="90">
        <v>11301.098666666667</v>
      </c>
      <c r="J100" s="90">
        <v>0</v>
      </c>
      <c r="K100" s="90">
        <v>15539.010666666667</v>
      </c>
    </row>
    <row r="101" spans="1:11" s="63" customFormat="1" x14ac:dyDescent="0.25">
      <c r="A101" s="89" t="s">
        <v>5339</v>
      </c>
      <c r="B101" s="89" t="s">
        <v>5338</v>
      </c>
      <c r="C101" s="85">
        <v>8475.8240000000005</v>
      </c>
      <c r="D101" s="90">
        <v>1100</v>
      </c>
      <c r="E101" s="90">
        <v>0</v>
      </c>
      <c r="F101" s="90">
        <v>9575.8240000000005</v>
      </c>
      <c r="G101" s="90">
        <v>2825.2746666666667</v>
      </c>
      <c r="H101" s="90">
        <v>1412.6373333333333</v>
      </c>
      <c r="I101" s="90">
        <v>11301.098666666667</v>
      </c>
      <c r="J101" s="90">
        <v>0</v>
      </c>
      <c r="K101" s="90">
        <v>15539.010666666667</v>
      </c>
    </row>
    <row r="102" spans="1:11" s="63" customFormat="1" x14ac:dyDescent="0.25">
      <c r="A102" s="89" t="s">
        <v>5340</v>
      </c>
      <c r="B102" s="89" t="s">
        <v>5341</v>
      </c>
      <c r="C102" s="85">
        <v>8475.8240000000005</v>
      </c>
      <c r="D102" s="90">
        <v>1100</v>
      </c>
      <c r="E102" s="90">
        <v>0</v>
      </c>
      <c r="F102" s="90">
        <v>9575.8240000000005</v>
      </c>
      <c r="G102" s="90">
        <v>2825.2746666666667</v>
      </c>
      <c r="H102" s="90">
        <v>1412.6373333333333</v>
      </c>
      <c r="I102" s="90">
        <v>11301.098666666667</v>
      </c>
      <c r="J102" s="90">
        <v>0</v>
      </c>
      <c r="K102" s="90">
        <v>15539.010666666667</v>
      </c>
    </row>
    <row r="103" spans="1:11" s="63" customFormat="1" x14ac:dyDescent="0.25">
      <c r="A103" s="89" t="s">
        <v>5342</v>
      </c>
      <c r="B103" s="89" t="s">
        <v>5343</v>
      </c>
      <c r="C103" s="85">
        <v>8475.8240000000005</v>
      </c>
      <c r="D103" s="90">
        <v>1100</v>
      </c>
      <c r="E103" s="90">
        <v>0</v>
      </c>
      <c r="F103" s="90">
        <v>9575.8240000000005</v>
      </c>
      <c r="G103" s="90">
        <v>2825.2746666666667</v>
      </c>
      <c r="H103" s="90">
        <v>1412.6373333333333</v>
      </c>
      <c r="I103" s="90">
        <v>11301.098666666667</v>
      </c>
      <c r="J103" s="90">
        <v>0</v>
      </c>
      <c r="K103" s="90">
        <v>15539.010666666667</v>
      </c>
    </row>
    <row r="104" spans="1:11" s="63" customFormat="1" x14ac:dyDescent="0.25">
      <c r="A104" s="89" t="s">
        <v>5344</v>
      </c>
      <c r="B104" s="89" t="s">
        <v>5345</v>
      </c>
      <c r="C104" s="85">
        <v>8475.8240000000005</v>
      </c>
      <c r="D104" s="90">
        <v>1100</v>
      </c>
      <c r="E104" s="90">
        <v>0</v>
      </c>
      <c r="F104" s="90">
        <v>9575.8240000000005</v>
      </c>
      <c r="G104" s="90">
        <v>2825.2746666666667</v>
      </c>
      <c r="H104" s="90">
        <v>1412.6373333333333</v>
      </c>
      <c r="I104" s="90">
        <v>11301.098666666667</v>
      </c>
      <c r="J104" s="90">
        <v>0</v>
      </c>
      <c r="K104" s="90">
        <v>15539.010666666667</v>
      </c>
    </row>
    <row r="105" spans="1:11" s="63" customFormat="1" x14ac:dyDescent="0.25">
      <c r="A105" s="89" t="s">
        <v>5346</v>
      </c>
      <c r="B105" s="89" t="s">
        <v>5347</v>
      </c>
      <c r="C105" s="85">
        <v>8475.8240000000005</v>
      </c>
      <c r="D105" s="90">
        <v>1100</v>
      </c>
      <c r="E105" s="90">
        <v>0</v>
      </c>
      <c r="F105" s="90">
        <v>9575.8240000000005</v>
      </c>
      <c r="G105" s="90">
        <v>2825.2746666666667</v>
      </c>
      <c r="H105" s="90">
        <v>1412.6373333333333</v>
      </c>
      <c r="I105" s="90">
        <v>11301.098666666667</v>
      </c>
      <c r="J105" s="90">
        <v>0</v>
      </c>
      <c r="K105" s="90">
        <v>15539.010666666667</v>
      </c>
    </row>
    <row r="106" spans="1:11" s="63" customFormat="1" x14ac:dyDescent="0.25">
      <c r="A106" s="89" t="s">
        <v>5111</v>
      </c>
      <c r="B106" s="89" t="s">
        <v>4414</v>
      </c>
      <c r="C106" s="85">
        <v>8467.2000000000007</v>
      </c>
      <c r="D106" s="90">
        <v>1100</v>
      </c>
      <c r="E106" s="90">
        <v>0</v>
      </c>
      <c r="F106" s="90">
        <v>9567.2000000000007</v>
      </c>
      <c r="G106" s="90">
        <v>2822.4</v>
      </c>
      <c r="H106" s="90">
        <v>1411.2</v>
      </c>
      <c r="I106" s="90">
        <v>11289.6</v>
      </c>
      <c r="J106" s="90">
        <v>0</v>
      </c>
      <c r="K106" s="90">
        <v>15523.2</v>
      </c>
    </row>
    <row r="107" spans="1:11" s="63" customFormat="1" x14ac:dyDescent="0.25">
      <c r="A107" s="182"/>
      <c r="B107" s="182"/>
      <c r="C107" s="182"/>
      <c r="D107" s="182"/>
    </row>
    <row r="108" spans="1:11" s="63" customFormat="1" x14ac:dyDescent="0.25">
      <c r="A108" s="63" t="s">
        <v>5350</v>
      </c>
      <c r="B108" s="182"/>
      <c r="C108" s="182"/>
      <c r="D108" s="182"/>
    </row>
    <row r="109" spans="1:11" s="63" customFormat="1" x14ac:dyDescent="0.25">
      <c r="A109" s="63" t="s">
        <v>5351</v>
      </c>
      <c r="B109" s="182"/>
      <c r="C109" s="182"/>
      <c r="D109" s="182"/>
      <c r="F109" s="61"/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1E76C-22CA-4712-9001-FD36C1964D10}">
  <dimension ref="A1:E63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27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5352</v>
      </c>
      <c r="B12" s="42" t="s">
        <v>4334</v>
      </c>
      <c r="C12" s="43">
        <v>1</v>
      </c>
      <c r="D12" s="78">
        <v>111758</v>
      </c>
      <c r="E12" s="78">
        <v>111758</v>
      </c>
    </row>
    <row r="13" spans="1:5" x14ac:dyDescent="0.25">
      <c r="A13" s="42" t="s">
        <v>4822</v>
      </c>
      <c r="B13" s="42" t="s">
        <v>4328</v>
      </c>
      <c r="C13" s="43">
        <v>5</v>
      </c>
      <c r="D13" s="78">
        <v>53442</v>
      </c>
      <c r="E13" s="78">
        <v>53442</v>
      </c>
    </row>
    <row r="14" spans="1:5" x14ac:dyDescent="0.25">
      <c r="A14" s="42" t="s">
        <v>5353</v>
      </c>
      <c r="B14" s="42" t="s">
        <v>4352</v>
      </c>
      <c r="C14" s="43">
        <v>2</v>
      </c>
      <c r="D14" s="78">
        <v>35566</v>
      </c>
      <c r="E14" s="78">
        <v>35566</v>
      </c>
    </row>
    <row r="15" spans="1:5" x14ac:dyDescent="0.25">
      <c r="A15" s="42" t="s">
        <v>4816</v>
      </c>
      <c r="B15" s="42" t="s">
        <v>4331</v>
      </c>
      <c r="C15" s="43">
        <v>20</v>
      </c>
      <c r="D15" s="78">
        <v>26326</v>
      </c>
      <c r="E15" s="78">
        <v>26326</v>
      </c>
    </row>
    <row r="16" spans="1:5" x14ac:dyDescent="0.25">
      <c r="A16" s="34"/>
      <c r="B16" s="45" t="s">
        <v>4299</v>
      </c>
      <c r="C16" s="57">
        <f>SUM(C12:C15)</f>
        <v>28</v>
      </c>
      <c r="D16" s="47"/>
      <c r="E16" s="47"/>
    </row>
    <row r="17" spans="1:5" x14ac:dyDescent="0.25">
      <c r="A17" s="34"/>
      <c r="B17" s="48"/>
      <c r="C17" s="49"/>
      <c r="D17" s="47"/>
      <c r="E17" s="47"/>
    </row>
    <row r="18" spans="1:5" x14ac:dyDescent="0.25">
      <c r="A18" s="50"/>
      <c r="B18" s="51"/>
      <c r="C18" s="52"/>
      <c r="D18" s="53"/>
      <c r="E18" s="53"/>
    </row>
    <row r="19" spans="1:5" x14ac:dyDescent="0.25">
      <c r="A19" s="705" t="s">
        <v>4233</v>
      </c>
      <c r="B19" s="705" t="s">
        <v>4233</v>
      </c>
      <c r="C19" s="52"/>
      <c r="D19" s="53"/>
      <c r="E19" s="53"/>
    </row>
    <row r="20" spans="1:5" x14ac:dyDescent="0.25">
      <c r="A20" s="42" t="s">
        <v>5203</v>
      </c>
      <c r="B20" s="42" t="s">
        <v>5204</v>
      </c>
      <c r="C20" s="87">
        <v>6</v>
      </c>
      <c r="D20" s="44">
        <v>21023</v>
      </c>
      <c r="E20" s="44">
        <v>21023</v>
      </c>
    </row>
    <row r="21" spans="1:5" x14ac:dyDescent="0.25">
      <c r="A21" s="190" t="s">
        <v>5211</v>
      </c>
      <c r="B21" s="42" t="s">
        <v>4333</v>
      </c>
      <c r="C21" s="87">
        <v>1</v>
      </c>
      <c r="D21" s="191">
        <v>20650</v>
      </c>
      <c r="E21" s="191">
        <v>20650</v>
      </c>
    </row>
    <row r="22" spans="1:5" x14ac:dyDescent="0.25">
      <c r="A22" s="190" t="s">
        <v>5096</v>
      </c>
      <c r="B22" s="42" t="s">
        <v>4333</v>
      </c>
      <c r="C22" s="87">
        <v>18</v>
      </c>
      <c r="D22" s="191">
        <v>17601</v>
      </c>
      <c r="E22" s="191">
        <v>17601</v>
      </c>
    </row>
    <row r="23" spans="1:5" x14ac:dyDescent="0.25">
      <c r="A23" s="190" t="s">
        <v>4349</v>
      </c>
      <c r="B23" s="42" t="s">
        <v>4333</v>
      </c>
      <c r="C23" s="87">
        <v>10</v>
      </c>
      <c r="D23" s="191">
        <v>15460</v>
      </c>
      <c r="E23" s="191">
        <v>15460</v>
      </c>
    </row>
    <row r="24" spans="1:5" x14ac:dyDescent="0.25">
      <c r="A24" s="190" t="s">
        <v>5097</v>
      </c>
      <c r="B24" s="42" t="s">
        <v>4333</v>
      </c>
      <c r="C24" s="87">
        <v>24</v>
      </c>
      <c r="D24" s="191">
        <v>13293</v>
      </c>
      <c r="E24" s="191">
        <v>13293</v>
      </c>
    </row>
    <row r="25" spans="1:5" x14ac:dyDescent="0.25">
      <c r="A25" s="190" t="s">
        <v>5098</v>
      </c>
      <c r="B25" s="42" t="s">
        <v>4555</v>
      </c>
      <c r="C25" s="87">
        <v>1</v>
      </c>
      <c r="D25" s="191">
        <v>10958</v>
      </c>
      <c r="E25" s="191">
        <v>10958</v>
      </c>
    </row>
    <row r="26" spans="1:5" x14ac:dyDescent="0.25">
      <c r="A26" s="190" t="s">
        <v>5354</v>
      </c>
      <c r="B26" s="42" t="s">
        <v>4555</v>
      </c>
      <c r="C26" s="87">
        <v>1</v>
      </c>
      <c r="D26" s="191">
        <v>20747</v>
      </c>
      <c r="E26" s="191">
        <v>20747</v>
      </c>
    </row>
    <row r="27" spans="1:5" x14ac:dyDescent="0.25">
      <c r="A27" s="190" t="s">
        <v>5100</v>
      </c>
      <c r="B27" s="42" t="s">
        <v>5227</v>
      </c>
      <c r="C27" s="87">
        <v>10</v>
      </c>
      <c r="D27" s="44">
        <v>10599</v>
      </c>
      <c r="E27" s="44">
        <v>10599</v>
      </c>
    </row>
    <row r="28" spans="1:5" x14ac:dyDescent="0.25">
      <c r="A28" s="190" t="s">
        <v>5248</v>
      </c>
      <c r="B28" s="42" t="s">
        <v>4414</v>
      </c>
      <c r="C28" s="87">
        <v>5</v>
      </c>
      <c r="D28" s="191">
        <v>10932</v>
      </c>
      <c r="E28" s="191">
        <v>10932</v>
      </c>
    </row>
    <row r="29" spans="1:5" x14ac:dyDescent="0.25">
      <c r="A29" s="190" t="s">
        <v>5206</v>
      </c>
      <c r="B29" s="42" t="s">
        <v>4414</v>
      </c>
      <c r="C29" s="87">
        <v>17</v>
      </c>
      <c r="D29" s="191">
        <v>10138</v>
      </c>
      <c r="E29" s="191">
        <v>10138</v>
      </c>
    </row>
    <row r="30" spans="1:5" x14ac:dyDescent="0.25">
      <c r="A30" s="190" t="s">
        <v>5105</v>
      </c>
      <c r="B30" s="42" t="s">
        <v>4414</v>
      </c>
      <c r="C30" s="87">
        <v>13</v>
      </c>
      <c r="D30" s="191">
        <v>9024</v>
      </c>
      <c r="E30" s="191">
        <v>9024</v>
      </c>
    </row>
    <row r="31" spans="1:5" x14ac:dyDescent="0.25">
      <c r="A31" s="190" t="s">
        <v>5112</v>
      </c>
      <c r="B31" s="42" t="s">
        <v>4414</v>
      </c>
      <c r="C31" s="87">
        <v>1</v>
      </c>
      <c r="D31" s="191">
        <v>8636</v>
      </c>
      <c r="E31" s="191">
        <v>8636</v>
      </c>
    </row>
    <row r="32" spans="1:5" x14ac:dyDescent="0.25">
      <c r="A32" s="190" t="s">
        <v>5111</v>
      </c>
      <c r="B32" s="42" t="s">
        <v>4414</v>
      </c>
      <c r="C32" s="87">
        <v>6</v>
      </c>
      <c r="D32" s="191">
        <v>8469</v>
      </c>
      <c r="E32" s="191">
        <v>8469</v>
      </c>
    </row>
    <row r="33" spans="1:5" x14ac:dyDescent="0.25">
      <c r="A33" s="190" t="s">
        <v>5116</v>
      </c>
      <c r="B33" s="42" t="s">
        <v>4414</v>
      </c>
      <c r="C33" s="87">
        <v>2</v>
      </c>
      <c r="D33" s="191">
        <v>8364</v>
      </c>
      <c r="E33" s="191">
        <v>8364</v>
      </c>
    </row>
    <row r="34" spans="1:5" x14ac:dyDescent="0.25">
      <c r="A34" s="190" t="s">
        <v>5207</v>
      </c>
      <c r="B34" s="42" t="s">
        <v>4410</v>
      </c>
      <c r="C34" s="87">
        <v>1</v>
      </c>
      <c r="D34" s="191">
        <v>16560</v>
      </c>
      <c r="E34" s="191">
        <v>16560</v>
      </c>
    </row>
    <row r="35" spans="1:5" x14ac:dyDescent="0.25">
      <c r="A35" s="190" t="s">
        <v>5355</v>
      </c>
      <c r="B35" s="42" t="s">
        <v>4410</v>
      </c>
      <c r="C35" s="87">
        <v>3</v>
      </c>
      <c r="D35" s="191">
        <v>9024</v>
      </c>
      <c r="E35" s="191">
        <v>9024</v>
      </c>
    </row>
    <row r="36" spans="1:5" x14ac:dyDescent="0.25">
      <c r="A36" s="190" t="s">
        <v>5266</v>
      </c>
      <c r="B36" s="42" t="s">
        <v>4377</v>
      </c>
      <c r="C36" s="87">
        <v>2</v>
      </c>
      <c r="D36" s="191">
        <v>8733</v>
      </c>
      <c r="E36" s="191">
        <v>8733</v>
      </c>
    </row>
    <row r="37" spans="1:5" x14ac:dyDescent="0.25">
      <c r="A37" s="190" t="s">
        <v>5125</v>
      </c>
      <c r="B37" s="42" t="s">
        <v>4377</v>
      </c>
      <c r="C37" s="87">
        <v>4</v>
      </c>
      <c r="D37" s="191">
        <v>8364</v>
      </c>
      <c r="E37" s="191">
        <v>8364</v>
      </c>
    </row>
    <row r="38" spans="1:5" x14ac:dyDescent="0.25">
      <c r="A38" s="190" t="s">
        <v>5356</v>
      </c>
      <c r="B38" s="42" t="s">
        <v>5230</v>
      </c>
      <c r="C38" s="87">
        <v>1</v>
      </c>
      <c r="D38" s="44">
        <v>8567</v>
      </c>
      <c r="E38" s="44">
        <v>8567</v>
      </c>
    </row>
    <row r="39" spans="1:5" x14ac:dyDescent="0.25">
      <c r="A39" s="190" t="s">
        <v>5357</v>
      </c>
      <c r="B39" s="42" t="s">
        <v>5358</v>
      </c>
      <c r="C39" s="87">
        <v>1</v>
      </c>
      <c r="D39" s="44">
        <v>8364</v>
      </c>
      <c r="E39" s="44">
        <v>8364</v>
      </c>
    </row>
    <row r="40" spans="1:5" x14ac:dyDescent="0.25">
      <c r="A40" s="190" t="s">
        <v>5122</v>
      </c>
      <c r="B40" s="42" t="s">
        <v>4415</v>
      </c>
      <c r="C40" s="87">
        <v>12</v>
      </c>
      <c r="D40" s="191">
        <v>8364</v>
      </c>
      <c r="E40" s="191">
        <v>8364</v>
      </c>
    </row>
    <row r="41" spans="1:5" x14ac:dyDescent="0.25">
      <c r="A41" s="190" t="s">
        <v>5119</v>
      </c>
      <c r="B41" s="42" t="s">
        <v>4415</v>
      </c>
      <c r="C41" s="87">
        <v>2</v>
      </c>
      <c r="D41" s="191">
        <v>8463</v>
      </c>
      <c r="E41" s="191">
        <v>8463</v>
      </c>
    </row>
    <row r="42" spans="1:5" x14ac:dyDescent="0.25">
      <c r="A42" s="190" t="s">
        <v>5140</v>
      </c>
      <c r="B42" s="42" t="s">
        <v>4525</v>
      </c>
      <c r="C42" s="87">
        <v>1</v>
      </c>
      <c r="D42" s="44">
        <v>8364</v>
      </c>
      <c r="E42" s="44">
        <v>8364</v>
      </c>
    </row>
    <row r="43" spans="1:5" x14ac:dyDescent="0.25">
      <c r="A43" s="190" t="s">
        <v>5128</v>
      </c>
      <c r="B43" s="42" t="s">
        <v>4375</v>
      </c>
      <c r="C43" s="87">
        <v>10</v>
      </c>
      <c r="D43" s="44">
        <v>8364</v>
      </c>
      <c r="E43" s="44">
        <v>8364</v>
      </c>
    </row>
    <row r="44" spans="1:5" x14ac:dyDescent="0.25">
      <c r="A44" s="190" t="s">
        <v>5156</v>
      </c>
      <c r="B44" s="42" t="s">
        <v>4538</v>
      </c>
      <c r="C44" s="87">
        <v>1</v>
      </c>
      <c r="D44" s="44">
        <v>8364</v>
      </c>
      <c r="E44" s="44">
        <v>8364</v>
      </c>
    </row>
    <row r="45" spans="1:5" x14ac:dyDescent="0.25">
      <c r="A45" s="190" t="s">
        <v>5313</v>
      </c>
      <c r="B45" s="42" t="s">
        <v>5314</v>
      </c>
      <c r="C45" s="87">
        <v>3</v>
      </c>
      <c r="D45" s="44">
        <v>8364</v>
      </c>
      <c r="E45" s="44">
        <v>8364</v>
      </c>
    </row>
    <row r="46" spans="1:5" x14ac:dyDescent="0.25">
      <c r="A46" s="34"/>
      <c r="B46" s="171" t="s">
        <v>4302</v>
      </c>
      <c r="C46" s="172">
        <f>SUM(C20:C45)</f>
        <v>156</v>
      </c>
      <c r="D46" s="47"/>
      <c r="E46" s="47"/>
    </row>
    <row r="47" spans="1:5" x14ac:dyDescent="0.25">
      <c r="A47" s="34"/>
      <c r="B47" s="48"/>
      <c r="C47" s="49"/>
      <c r="D47" s="47"/>
      <c r="E47" s="47"/>
    </row>
    <row r="48" spans="1:5" x14ac:dyDescent="0.25">
      <c r="A48" s="54"/>
      <c r="B48" s="34"/>
      <c r="C48" s="34"/>
      <c r="D48" s="47"/>
      <c r="E48" s="47"/>
    </row>
    <row r="49" spans="1:5" x14ac:dyDescent="0.25">
      <c r="A49" s="661" t="s">
        <v>4234</v>
      </c>
      <c r="B49" s="661" t="s">
        <v>4233</v>
      </c>
      <c r="C49" s="34"/>
      <c r="D49" s="53"/>
      <c r="E49" s="53"/>
    </row>
    <row r="50" spans="1:5" x14ac:dyDescent="0.25">
      <c r="A50" s="55" t="s">
        <v>4303</v>
      </c>
      <c r="B50" s="55" t="s">
        <v>4303</v>
      </c>
      <c r="C50" s="56">
        <v>0</v>
      </c>
      <c r="D50" s="44">
        <v>0</v>
      </c>
      <c r="E50" s="44">
        <v>0</v>
      </c>
    </row>
    <row r="51" spans="1:5" x14ac:dyDescent="0.25">
      <c r="A51" s="34"/>
      <c r="B51" s="45" t="s">
        <v>4304</v>
      </c>
      <c r="C51" s="57">
        <f>SUM(C50)</f>
        <v>0</v>
      </c>
      <c r="D51" s="47"/>
      <c r="E51" s="47"/>
    </row>
    <row r="52" spans="1:5" x14ac:dyDescent="0.25">
      <c r="A52" s="34"/>
      <c r="B52" s="48"/>
      <c r="C52" s="49"/>
      <c r="D52" s="47"/>
      <c r="E52" s="47"/>
    </row>
    <row r="53" spans="1:5" x14ac:dyDescent="0.25">
      <c r="A53" s="34"/>
      <c r="B53" s="58" t="s">
        <v>4235</v>
      </c>
      <c r="C53" s="59">
        <f>SUM(C46,C16,C51)</f>
        <v>184</v>
      </c>
      <c r="D53" s="47"/>
      <c r="E53" s="47"/>
    </row>
    <row r="54" spans="1:5" x14ac:dyDescent="0.25">
      <c r="A54" s="34"/>
      <c r="B54" s="48"/>
      <c r="C54" s="49"/>
      <c r="D54" s="47"/>
      <c r="E54" s="47"/>
    </row>
    <row r="55" spans="1:5" x14ac:dyDescent="0.25">
      <c r="A55" s="50"/>
      <c r="B55" s="51"/>
      <c r="C55" s="52"/>
      <c r="D55" s="53"/>
      <c r="E55" s="53"/>
    </row>
    <row r="56" spans="1:5" x14ac:dyDescent="0.25">
      <c r="A56" s="662" t="s">
        <v>4231</v>
      </c>
      <c r="B56" s="662"/>
      <c r="C56" s="52"/>
      <c r="D56" s="53"/>
      <c r="E56" s="53"/>
    </row>
    <row r="57" spans="1:5" x14ac:dyDescent="0.25">
      <c r="A57" s="661" t="s">
        <v>4305</v>
      </c>
      <c r="B57" s="661"/>
      <c r="C57" s="52"/>
      <c r="D57" s="53"/>
      <c r="E57" s="53"/>
    </row>
    <row r="58" spans="1:5" x14ac:dyDescent="0.25">
      <c r="A58" s="55" t="s">
        <v>4303</v>
      </c>
      <c r="B58" s="60" t="s">
        <v>4303</v>
      </c>
      <c r="C58" s="56">
        <v>0</v>
      </c>
      <c r="D58" s="44">
        <v>0</v>
      </c>
      <c r="E58" s="44">
        <v>0</v>
      </c>
    </row>
    <row r="59" spans="1:5" x14ac:dyDescent="0.25">
      <c r="A59" s="34"/>
      <c r="B59" s="45" t="s">
        <v>4306</v>
      </c>
      <c r="C59" s="57">
        <f>SUM(C58)</f>
        <v>0</v>
      </c>
      <c r="D59" s="47"/>
      <c r="E59" s="47"/>
    </row>
    <row r="60" spans="1:5" x14ac:dyDescent="0.25">
      <c r="A60" s="50"/>
      <c r="B60" s="51"/>
      <c r="C60" s="52"/>
      <c r="D60" s="53"/>
      <c r="E60" s="53"/>
    </row>
    <row r="61" spans="1:5" ht="12.75" customHeight="1" x14ac:dyDescent="0.25">
      <c r="A61" s="652" t="s">
        <v>4237</v>
      </c>
      <c r="B61" s="653"/>
      <c r="C61" s="52"/>
      <c r="D61" s="53"/>
      <c r="E61" s="53"/>
    </row>
    <row r="62" spans="1:5" x14ac:dyDescent="0.25">
      <c r="A62" s="55" t="s">
        <v>4303</v>
      </c>
      <c r="B62" s="55" t="s">
        <v>4303</v>
      </c>
      <c r="C62" s="56">
        <v>0</v>
      </c>
      <c r="D62" s="44">
        <v>0</v>
      </c>
      <c r="E62" s="44">
        <v>0</v>
      </c>
    </row>
    <row r="63" spans="1:5" ht="12" customHeight="1" x14ac:dyDescent="0.25">
      <c r="A63" s="34"/>
      <c r="B63" s="45" t="s">
        <v>4307</v>
      </c>
      <c r="C63" s="46">
        <f>SUM(C62)</f>
        <v>0</v>
      </c>
      <c r="D63" s="47"/>
      <c r="E63" s="47"/>
    </row>
  </sheetData>
  <mergeCells count="15">
    <mergeCell ref="A61:B61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9:B19"/>
    <mergeCell ref="A49:B49"/>
    <mergeCell ref="A56:B56"/>
    <mergeCell ref="A57:B57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90457-3494-4BFA-8ECA-7072BC63946D}">
  <dimension ref="A2:K45"/>
  <sheetViews>
    <sheetView showGridLines="0" zoomScaleNormal="100" workbookViewId="0">
      <selection activeCell="J51" sqref="J51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27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5352</v>
      </c>
      <c r="B11" s="42" t="s">
        <v>4334</v>
      </c>
      <c r="C11" s="78">
        <v>111758</v>
      </c>
      <c r="D11" s="72">
        <v>0</v>
      </c>
      <c r="E11" s="72">
        <v>0</v>
      </c>
      <c r="F11" s="77">
        <v>111758</v>
      </c>
      <c r="G11" s="77">
        <v>37252.666666666672</v>
      </c>
      <c r="H11" s="77">
        <v>18626.333333333336</v>
      </c>
      <c r="I11" s="77">
        <v>149010.66666666669</v>
      </c>
      <c r="J11" s="77">
        <v>0</v>
      </c>
      <c r="K11" s="77">
        <v>204889.66666666669</v>
      </c>
    </row>
    <row r="12" spans="1:11" s="63" customFormat="1" x14ac:dyDescent="0.25">
      <c r="A12" s="42" t="s">
        <v>4822</v>
      </c>
      <c r="B12" s="42" t="s">
        <v>4328</v>
      </c>
      <c r="C12" s="78">
        <v>53442</v>
      </c>
      <c r="D12" s="72">
        <v>0</v>
      </c>
      <c r="E12" s="72">
        <v>0</v>
      </c>
      <c r="F12" s="77">
        <v>53442</v>
      </c>
      <c r="G12" s="77">
        <v>17814</v>
      </c>
      <c r="H12" s="77">
        <v>8907</v>
      </c>
      <c r="I12" s="77">
        <v>71256</v>
      </c>
      <c r="J12" s="77">
        <v>0</v>
      </c>
      <c r="K12" s="77">
        <v>97977</v>
      </c>
    </row>
    <row r="13" spans="1:11" s="63" customFormat="1" x14ac:dyDescent="0.25">
      <c r="A13" s="42" t="s">
        <v>5353</v>
      </c>
      <c r="B13" s="42" t="s">
        <v>4352</v>
      </c>
      <c r="C13" s="78">
        <v>35566</v>
      </c>
      <c r="D13" s="72">
        <v>0</v>
      </c>
      <c r="E13" s="72">
        <v>0</v>
      </c>
      <c r="F13" s="77">
        <v>35566</v>
      </c>
      <c r="G13" s="77">
        <v>11855.333333333332</v>
      </c>
      <c r="H13" s="77">
        <v>5927.6666666666661</v>
      </c>
      <c r="I13" s="77">
        <v>47421.333333333328</v>
      </c>
      <c r="J13" s="77">
        <v>0</v>
      </c>
      <c r="K13" s="77">
        <v>65204.333333333328</v>
      </c>
    </row>
    <row r="14" spans="1:11" s="63" customFormat="1" x14ac:dyDescent="0.25">
      <c r="A14" s="42" t="s">
        <v>4816</v>
      </c>
      <c r="B14" s="42" t="s">
        <v>4331</v>
      </c>
      <c r="C14" s="78">
        <v>26326</v>
      </c>
      <c r="D14" s="72">
        <v>0</v>
      </c>
      <c r="E14" s="72">
        <v>0</v>
      </c>
      <c r="F14" s="77">
        <v>26326</v>
      </c>
      <c r="G14" s="77">
        <v>8775.3333333333321</v>
      </c>
      <c r="H14" s="77">
        <v>4387.6666666666661</v>
      </c>
      <c r="I14" s="77">
        <v>35101.333333333328</v>
      </c>
      <c r="J14" s="77">
        <v>0</v>
      </c>
      <c r="K14" s="77">
        <v>48264.333333333328</v>
      </c>
    </row>
    <row r="15" spans="1:11" s="63" customFormat="1" x14ac:dyDescent="0.25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5"/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1" s="63" customFormat="1" x14ac:dyDescent="0.25">
      <c r="A17" s="671" t="s">
        <v>4324</v>
      </c>
      <c r="B17" s="671"/>
      <c r="C17" s="671"/>
      <c r="D17" s="76" t="s">
        <v>517</v>
      </c>
      <c r="E17" s="76" t="s">
        <v>517</v>
      </c>
      <c r="F17" s="76" t="s">
        <v>517</v>
      </c>
      <c r="G17" s="76" t="s">
        <v>517</v>
      </c>
      <c r="H17" s="76" t="s">
        <v>517</v>
      </c>
      <c r="I17" s="76" t="s">
        <v>517</v>
      </c>
      <c r="J17" s="76" t="s">
        <v>517</v>
      </c>
      <c r="K17" s="76" t="s">
        <v>517</v>
      </c>
    </row>
    <row r="18" spans="1:11" s="63" customFormat="1" ht="12.75" customHeight="1" x14ac:dyDescent="0.25">
      <c r="A18" s="663" t="s">
        <v>4311</v>
      </c>
      <c r="B18" s="665" t="s">
        <v>4292</v>
      </c>
      <c r="C18" s="666" t="s">
        <v>4312</v>
      </c>
      <c r="D18" s="666" t="s">
        <v>4312</v>
      </c>
      <c r="E18" s="666" t="s">
        <v>4312</v>
      </c>
      <c r="F18" s="666" t="s">
        <v>4312</v>
      </c>
      <c r="G18" s="666" t="s">
        <v>4313</v>
      </c>
      <c r="H18" s="666" t="s">
        <v>4313</v>
      </c>
      <c r="I18" s="666" t="s">
        <v>4313</v>
      </c>
      <c r="J18" s="666" t="s">
        <v>4313</v>
      </c>
      <c r="K18" s="667" t="s">
        <v>4313</v>
      </c>
    </row>
    <row r="19" spans="1:11" s="63" customFormat="1" ht="26.4" x14ac:dyDescent="0.25">
      <c r="A19" s="664" t="s">
        <v>4311</v>
      </c>
      <c r="B19" s="666" t="s">
        <v>4314</v>
      </c>
      <c r="C19" s="70" t="s">
        <v>4315</v>
      </c>
      <c r="D19" s="70" t="s">
        <v>4316</v>
      </c>
      <c r="E19" s="70" t="s">
        <v>4317</v>
      </c>
      <c r="F19" s="70" t="s">
        <v>4318</v>
      </c>
      <c r="G19" s="35" t="s">
        <v>4319</v>
      </c>
      <c r="H19" s="35" t="s">
        <v>4320</v>
      </c>
      <c r="I19" s="70" t="s">
        <v>4321</v>
      </c>
      <c r="J19" s="70" t="s">
        <v>4322</v>
      </c>
      <c r="K19" s="71" t="s">
        <v>4318</v>
      </c>
    </row>
    <row r="20" spans="1:11" s="63" customFormat="1" x14ac:dyDescent="0.25">
      <c r="A20" s="42" t="s">
        <v>5203</v>
      </c>
      <c r="B20" s="42" t="s">
        <v>5204</v>
      </c>
      <c r="C20" s="78">
        <v>21023</v>
      </c>
      <c r="D20" s="72">
        <v>1100</v>
      </c>
      <c r="E20" s="72">
        <v>0</v>
      </c>
      <c r="F20" s="77">
        <v>22123</v>
      </c>
      <c r="G20" s="77">
        <v>7007.6666666666661</v>
      </c>
      <c r="H20" s="77">
        <v>3503.833333333333</v>
      </c>
      <c r="I20" s="77">
        <v>28030.666666666664</v>
      </c>
      <c r="J20" s="77">
        <v>0</v>
      </c>
      <c r="K20" s="77">
        <v>38542.166666666664</v>
      </c>
    </row>
    <row r="21" spans="1:11" s="63" customFormat="1" x14ac:dyDescent="0.25">
      <c r="A21" s="42" t="s">
        <v>5211</v>
      </c>
      <c r="B21" s="42" t="s">
        <v>4333</v>
      </c>
      <c r="C21" s="78">
        <v>20650</v>
      </c>
      <c r="D21" s="72">
        <v>1100</v>
      </c>
      <c r="E21" s="72">
        <v>0</v>
      </c>
      <c r="F21" s="77">
        <v>21750</v>
      </c>
      <c r="G21" s="77">
        <v>6883.3333333333339</v>
      </c>
      <c r="H21" s="77">
        <v>3441.666666666667</v>
      </c>
      <c r="I21" s="77">
        <v>27533.333333333336</v>
      </c>
      <c r="J21" s="77">
        <v>0</v>
      </c>
      <c r="K21" s="77">
        <v>37858.333333333336</v>
      </c>
    </row>
    <row r="22" spans="1:11" s="63" customFormat="1" x14ac:dyDescent="0.25">
      <c r="A22" s="42" t="s">
        <v>5096</v>
      </c>
      <c r="B22" s="42" t="s">
        <v>4333</v>
      </c>
      <c r="C22" s="78">
        <v>17601</v>
      </c>
      <c r="D22" s="72">
        <v>1100</v>
      </c>
      <c r="E22" s="72">
        <v>0</v>
      </c>
      <c r="F22" s="77">
        <v>18701</v>
      </c>
      <c r="G22" s="77">
        <v>5867</v>
      </c>
      <c r="H22" s="77">
        <v>2933.5</v>
      </c>
      <c r="I22" s="77">
        <v>23468</v>
      </c>
      <c r="J22" s="77">
        <v>0</v>
      </c>
      <c r="K22" s="77">
        <v>32268.5</v>
      </c>
    </row>
    <row r="23" spans="1:11" s="63" customFormat="1" x14ac:dyDescent="0.25">
      <c r="A23" s="42" t="s">
        <v>4349</v>
      </c>
      <c r="B23" s="42" t="s">
        <v>4333</v>
      </c>
      <c r="C23" s="78">
        <v>15460</v>
      </c>
      <c r="D23" s="72">
        <v>1100</v>
      </c>
      <c r="E23" s="72">
        <v>0</v>
      </c>
      <c r="F23" s="77">
        <v>16560</v>
      </c>
      <c r="G23" s="77">
        <v>5153.3333333333339</v>
      </c>
      <c r="H23" s="77">
        <v>2576.666666666667</v>
      </c>
      <c r="I23" s="77">
        <v>20613.333333333336</v>
      </c>
      <c r="J23" s="77">
        <v>0</v>
      </c>
      <c r="K23" s="77">
        <v>28343.333333333336</v>
      </c>
    </row>
    <row r="24" spans="1:11" s="63" customFormat="1" x14ac:dyDescent="0.25">
      <c r="A24" s="42" t="s">
        <v>5097</v>
      </c>
      <c r="B24" s="42" t="s">
        <v>4333</v>
      </c>
      <c r="C24" s="78">
        <v>13293</v>
      </c>
      <c r="D24" s="72">
        <v>1100</v>
      </c>
      <c r="E24" s="72">
        <v>0</v>
      </c>
      <c r="F24" s="77">
        <v>14393</v>
      </c>
      <c r="G24" s="77">
        <v>4431</v>
      </c>
      <c r="H24" s="77">
        <v>2215.5</v>
      </c>
      <c r="I24" s="77">
        <v>17724</v>
      </c>
      <c r="J24" s="77">
        <v>0</v>
      </c>
      <c r="K24" s="77">
        <v>24370.5</v>
      </c>
    </row>
    <row r="25" spans="1:11" s="63" customFormat="1" x14ac:dyDescent="0.25">
      <c r="A25" s="42" t="s">
        <v>5354</v>
      </c>
      <c r="B25" s="42" t="s">
        <v>4555</v>
      </c>
      <c r="C25" s="78">
        <v>20747</v>
      </c>
      <c r="D25" s="72">
        <v>1100</v>
      </c>
      <c r="E25" s="72">
        <v>0</v>
      </c>
      <c r="F25" s="77">
        <v>21847</v>
      </c>
      <c r="G25" s="77">
        <v>6915.666666666667</v>
      </c>
      <c r="H25" s="77">
        <v>3457.8333333333335</v>
      </c>
      <c r="I25" s="77">
        <v>27662.666666666668</v>
      </c>
      <c r="J25" s="77">
        <v>0</v>
      </c>
      <c r="K25" s="77">
        <v>38036.166666666672</v>
      </c>
    </row>
    <row r="26" spans="1:11" s="63" customFormat="1" x14ac:dyDescent="0.25">
      <c r="A26" s="42" t="s">
        <v>5098</v>
      </c>
      <c r="B26" s="42" t="s">
        <v>4555</v>
      </c>
      <c r="C26" s="78">
        <v>10958</v>
      </c>
      <c r="D26" s="72">
        <v>1100</v>
      </c>
      <c r="E26" s="72">
        <v>0</v>
      </c>
      <c r="F26" s="77">
        <v>12058</v>
      </c>
      <c r="G26" s="77">
        <v>3652.6666666666665</v>
      </c>
      <c r="H26" s="77">
        <v>1826.3333333333333</v>
      </c>
      <c r="I26" s="77">
        <v>14610.666666666666</v>
      </c>
      <c r="J26" s="77">
        <v>0</v>
      </c>
      <c r="K26" s="77">
        <v>20089.666666666664</v>
      </c>
    </row>
    <row r="27" spans="1:11" s="63" customFormat="1" x14ac:dyDescent="0.25">
      <c r="A27" s="42" t="s">
        <v>5100</v>
      </c>
      <c r="B27" s="42" t="s">
        <v>5227</v>
      </c>
      <c r="C27" s="78">
        <v>10599</v>
      </c>
      <c r="D27" s="72">
        <v>1100</v>
      </c>
      <c r="E27" s="72">
        <v>0</v>
      </c>
      <c r="F27" s="77">
        <v>11699</v>
      </c>
      <c r="G27" s="77">
        <v>3533</v>
      </c>
      <c r="H27" s="77">
        <v>1766.5</v>
      </c>
      <c r="I27" s="77">
        <v>14132</v>
      </c>
      <c r="J27" s="77">
        <v>0</v>
      </c>
      <c r="K27" s="77">
        <v>19431.5</v>
      </c>
    </row>
    <row r="28" spans="1:11" s="63" customFormat="1" x14ac:dyDescent="0.25">
      <c r="A28" s="42" t="s">
        <v>5248</v>
      </c>
      <c r="B28" s="42" t="s">
        <v>4414</v>
      </c>
      <c r="C28" s="78">
        <v>10932</v>
      </c>
      <c r="D28" s="72">
        <v>1100</v>
      </c>
      <c r="E28" s="72">
        <v>0</v>
      </c>
      <c r="F28" s="77">
        <v>12032</v>
      </c>
      <c r="G28" s="77">
        <v>3644</v>
      </c>
      <c r="H28" s="77">
        <v>1822</v>
      </c>
      <c r="I28" s="77">
        <v>14576</v>
      </c>
      <c r="J28" s="77">
        <v>0</v>
      </c>
      <c r="K28" s="77">
        <v>20042</v>
      </c>
    </row>
    <row r="29" spans="1:11" s="63" customFormat="1" x14ac:dyDescent="0.25">
      <c r="A29" s="42" t="s">
        <v>5206</v>
      </c>
      <c r="B29" s="42" t="s">
        <v>4414</v>
      </c>
      <c r="C29" s="78">
        <v>10138</v>
      </c>
      <c r="D29" s="72">
        <v>1100</v>
      </c>
      <c r="E29" s="72">
        <v>0</v>
      </c>
      <c r="F29" s="77">
        <v>11238</v>
      </c>
      <c r="G29" s="77">
        <v>3379.3333333333335</v>
      </c>
      <c r="H29" s="77">
        <v>1689.6666666666667</v>
      </c>
      <c r="I29" s="77">
        <v>13517.333333333334</v>
      </c>
      <c r="J29" s="77">
        <v>0</v>
      </c>
      <c r="K29" s="77">
        <v>18586.333333333336</v>
      </c>
    </row>
    <row r="30" spans="1:11" s="63" customFormat="1" x14ac:dyDescent="0.25">
      <c r="A30" s="42" t="s">
        <v>5105</v>
      </c>
      <c r="B30" s="42" t="s">
        <v>4414</v>
      </c>
      <c r="C30" s="78">
        <v>9024</v>
      </c>
      <c r="D30" s="72">
        <v>1100</v>
      </c>
      <c r="E30" s="72">
        <v>0</v>
      </c>
      <c r="F30" s="77">
        <v>10124</v>
      </c>
      <c r="G30" s="77">
        <v>3008</v>
      </c>
      <c r="H30" s="77">
        <v>1504</v>
      </c>
      <c r="I30" s="77">
        <v>12032</v>
      </c>
      <c r="J30" s="77">
        <v>0</v>
      </c>
      <c r="K30" s="77">
        <v>16544</v>
      </c>
    </row>
    <row r="31" spans="1:11" s="63" customFormat="1" x14ac:dyDescent="0.25">
      <c r="A31" s="42" t="s">
        <v>5112</v>
      </c>
      <c r="B31" s="42" t="s">
        <v>4414</v>
      </c>
      <c r="C31" s="78">
        <v>8636</v>
      </c>
      <c r="D31" s="72">
        <v>1100</v>
      </c>
      <c r="E31" s="72">
        <v>0</v>
      </c>
      <c r="F31" s="77">
        <v>9736</v>
      </c>
      <c r="G31" s="77">
        <v>2878.666666666667</v>
      </c>
      <c r="H31" s="77">
        <v>1439.3333333333335</v>
      </c>
      <c r="I31" s="77">
        <v>11514.666666666668</v>
      </c>
      <c r="J31" s="77">
        <v>0</v>
      </c>
      <c r="K31" s="77">
        <v>15832.666666666668</v>
      </c>
    </row>
    <row r="32" spans="1:11" s="63" customFormat="1" x14ac:dyDescent="0.25">
      <c r="A32" s="42" t="s">
        <v>5111</v>
      </c>
      <c r="B32" s="42" t="s">
        <v>4414</v>
      </c>
      <c r="C32" s="78">
        <v>8469</v>
      </c>
      <c r="D32" s="72">
        <v>1100</v>
      </c>
      <c r="E32" s="72">
        <v>0</v>
      </c>
      <c r="F32" s="77">
        <v>9569</v>
      </c>
      <c r="G32" s="77">
        <v>2823</v>
      </c>
      <c r="H32" s="77">
        <v>1411.5</v>
      </c>
      <c r="I32" s="77">
        <v>11292</v>
      </c>
      <c r="J32" s="77">
        <v>0</v>
      </c>
      <c r="K32" s="77">
        <v>15526.5</v>
      </c>
    </row>
    <row r="33" spans="1:11" s="63" customFormat="1" x14ac:dyDescent="0.25">
      <c r="A33" s="42" t="s">
        <v>5116</v>
      </c>
      <c r="B33" s="42" t="s">
        <v>4414</v>
      </c>
      <c r="C33" s="78">
        <v>8364</v>
      </c>
      <c r="D33" s="72">
        <v>1100</v>
      </c>
      <c r="E33" s="72">
        <v>0</v>
      </c>
      <c r="F33" s="77">
        <v>9464</v>
      </c>
      <c r="G33" s="77">
        <v>2788</v>
      </c>
      <c r="H33" s="77">
        <v>1394</v>
      </c>
      <c r="I33" s="77">
        <v>11152</v>
      </c>
      <c r="J33" s="77">
        <v>0</v>
      </c>
      <c r="K33" s="77">
        <v>15334</v>
      </c>
    </row>
    <row r="34" spans="1:11" s="63" customFormat="1" x14ac:dyDescent="0.25">
      <c r="A34" s="42" t="s">
        <v>5207</v>
      </c>
      <c r="B34" s="42" t="s">
        <v>4410</v>
      </c>
      <c r="C34" s="78">
        <v>16560</v>
      </c>
      <c r="D34" s="72">
        <v>1100</v>
      </c>
      <c r="E34" s="72">
        <v>0</v>
      </c>
      <c r="F34" s="77">
        <v>17660</v>
      </c>
      <c r="G34" s="77">
        <v>5520</v>
      </c>
      <c r="H34" s="77">
        <v>2760</v>
      </c>
      <c r="I34" s="77">
        <v>22080</v>
      </c>
      <c r="J34" s="77">
        <v>0</v>
      </c>
      <c r="K34" s="77">
        <v>30360</v>
      </c>
    </row>
    <row r="35" spans="1:11" s="63" customFormat="1" x14ac:dyDescent="0.25">
      <c r="A35" s="42" t="s">
        <v>5355</v>
      </c>
      <c r="B35" s="42" t="s">
        <v>4410</v>
      </c>
      <c r="C35" s="78">
        <v>9024</v>
      </c>
      <c r="D35" s="72">
        <v>1100</v>
      </c>
      <c r="E35" s="72">
        <v>0</v>
      </c>
      <c r="F35" s="77">
        <v>10124</v>
      </c>
      <c r="G35" s="77">
        <v>3008</v>
      </c>
      <c r="H35" s="77">
        <v>1504</v>
      </c>
      <c r="I35" s="77">
        <v>12032</v>
      </c>
      <c r="J35" s="77">
        <v>0</v>
      </c>
      <c r="K35" s="77">
        <v>16544</v>
      </c>
    </row>
    <row r="36" spans="1:11" s="63" customFormat="1" x14ac:dyDescent="0.25">
      <c r="A36" s="42" t="s">
        <v>5266</v>
      </c>
      <c r="B36" s="42" t="s">
        <v>4377</v>
      </c>
      <c r="C36" s="78">
        <v>8733</v>
      </c>
      <c r="D36" s="72">
        <v>1100</v>
      </c>
      <c r="E36" s="72">
        <v>0</v>
      </c>
      <c r="F36" s="77">
        <v>9833</v>
      </c>
      <c r="G36" s="77">
        <v>2911</v>
      </c>
      <c r="H36" s="77">
        <v>1455.5</v>
      </c>
      <c r="I36" s="77">
        <v>11644</v>
      </c>
      <c r="J36" s="77">
        <v>0</v>
      </c>
      <c r="K36" s="77">
        <v>16010.5</v>
      </c>
    </row>
    <row r="37" spans="1:11" s="63" customFormat="1" x14ac:dyDescent="0.25">
      <c r="A37" s="42" t="s">
        <v>5125</v>
      </c>
      <c r="B37" s="42" t="s">
        <v>4377</v>
      </c>
      <c r="C37" s="78">
        <v>8364</v>
      </c>
      <c r="D37" s="72">
        <v>1100</v>
      </c>
      <c r="E37" s="72">
        <v>0</v>
      </c>
      <c r="F37" s="77">
        <v>9464</v>
      </c>
      <c r="G37" s="77">
        <v>2788</v>
      </c>
      <c r="H37" s="77">
        <v>1394</v>
      </c>
      <c r="I37" s="77">
        <v>11152</v>
      </c>
      <c r="J37" s="77">
        <v>0</v>
      </c>
      <c r="K37" s="77">
        <v>15334</v>
      </c>
    </row>
    <row r="38" spans="1:11" s="63" customFormat="1" x14ac:dyDescent="0.25">
      <c r="A38" s="42" t="s">
        <v>5356</v>
      </c>
      <c r="B38" s="42" t="s">
        <v>5230</v>
      </c>
      <c r="C38" s="78">
        <v>8567</v>
      </c>
      <c r="D38" s="72">
        <v>1100</v>
      </c>
      <c r="E38" s="72">
        <v>0</v>
      </c>
      <c r="F38" s="77">
        <v>9667</v>
      </c>
      <c r="G38" s="77">
        <v>2855.6666666666665</v>
      </c>
      <c r="H38" s="77">
        <v>1427.8333333333333</v>
      </c>
      <c r="I38" s="77">
        <v>11422.666666666666</v>
      </c>
      <c r="J38" s="77">
        <v>0</v>
      </c>
      <c r="K38" s="77">
        <v>15706.166666666666</v>
      </c>
    </row>
    <row r="39" spans="1:11" s="63" customFormat="1" x14ac:dyDescent="0.25">
      <c r="A39" s="42" t="s">
        <v>5357</v>
      </c>
      <c r="B39" s="42" t="s">
        <v>5358</v>
      </c>
      <c r="C39" s="78">
        <v>8364</v>
      </c>
      <c r="D39" s="72">
        <v>1100</v>
      </c>
      <c r="E39" s="72">
        <v>0</v>
      </c>
      <c r="F39" s="77">
        <v>9464</v>
      </c>
      <c r="G39" s="77">
        <v>2788</v>
      </c>
      <c r="H39" s="77">
        <v>1394</v>
      </c>
      <c r="I39" s="77">
        <v>11152</v>
      </c>
      <c r="J39" s="77">
        <v>0</v>
      </c>
      <c r="K39" s="77">
        <v>15334</v>
      </c>
    </row>
    <row r="40" spans="1:11" s="63" customFormat="1" x14ac:dyDescent="0.25">
      <c r="A40" s="42" t="s">
        <v>5119</v>
      </c>
      <c r="B40" s="42" t="s">
        <v>4415</v>
      </c>
      <c r="C40" s="78">
        <v>8463</v>
      </c>
      <c r="D40" s="72">
        <v>1100</v>
      </c>
      <c r="E40" s="72">
        <v>0</v>
      </c>
      <c r="F40" s="77">
        <v>9563</v>
      </c>
      <c r="G40" s="77">
        <v>2821</v>
      </c>
      <c r="H40" s="77">
        <v>1410.5</v>
      </c>
      <c r="I40" s="77">
        <v>11284</v>
      </c>
      <c r="J40" s="77">
        <v>0</v>
      </c>
      <c r="K40" s="77">
        <v>15515.5</v>
      </c>
    </row>
    <row r="41" spans="1:11" s="63" customFormat="1" x14ac:dyDescent="0.25">
      <c r="A41" s="42" t="s">
        <v>5122</v>
      </c>
      <c r="B41" s="42" t="s">
        <v>4415</v>
      </c>
      <c r="C41" s="78">
        <v>8364</v>
      </c>
      <c r="D41" s="72">
        <v>1100</v>
      </c>
      <c r="E41" s="72">
        <v>0</v>
      </c>
      <c r="F41" s="77">
        <v>9464</v>
      </c>
      <c r="G41" s="77">
        <v>2788</v>
      </c>
      <c r="H41" s="77">
        <v>1394</v>
      </c>
      <c r="I41" s="77">
        <v>11152</v>
      </c>
      <c r="J41" s="77">
        <v>0</v>
      </c>
      <c r="K41" s="77">
        <v>15334</v>
      </c>
    </row>
    <row r="42" spans="1:11" s="63" customFormat="1" x14ac:dyDescent="0.25">
      <c r="A42" s="42" t="s">
        <v>5140</v>
      </c>
      <c r="B42" s="42" t="s">
        <v>4525</v>
      </c>
      <c r="C42" s="78">
        <v>8364</v>
      </c>
      <c r="D42" s="72">
        <v>1100</v>
      </c>
      <c r="E42" s="72">
        <v>0</v>
      </c>
      <c r="F42" s="77">
        <v>9464</v>
      </c>
      <c r="G42" s="77">
        <v>2788</v>
      </c>
      <c r="H42" s="77">
        <v>1394</v>
      </c>
      <c r="I42" s="77">
        <v>11152</v>
      </c>
      <c r="J42" s="77">
        <v>0</v>
      </c>
      <c r="K42" s="77">
        <v>15334</v>
      </c>
    </row>
    <row r="43" spans="1:11" s="63" customFormat="1" x14ac:dyDescent="0.25">
      <c r="A43" s="42" t="s">
        <v>5128</v>
      </c>
      <c r="B43" s="42" t="s">
        <v>4375</v>
      </c>
      <c r="C43" s="78">
        <v>8364</v>
      </c>
      <c r="D43" s="72">
        <v>1100</v>
      </c>
      <c r="E43" s="72">
        <v>0</v>
      </c>
      <c r="F43" s="77">
        <v>9464</v>
      </c>
      <c r="G43" s="77">
        <v>2788</v>
      </c>
      <c r="H43" s="77">
        <v>1394</v>
      </c>
      <c r="I43" s="77">
        <v>11152</v>
      </c>
      <c r="J43" s="77">
        <v>0</v>
      </c>
      <c r="K43" s="77">
        <v>15334</v>
      </c>
    </row>
    <row r="44" spans="1:11" s="63" customFormat="1" x14ac:dyDescent="0.25">
      <c r="A44" s="42" t="s">
        <v>5156</v>
      </c>
      <c r="B44" s="42" t="s">
        <v>4538</v>
      </c>
      <c r="C44" s="78">
        <v>8364</v>
      </c>
      <c r="D44" s="72">
        <v>1100</v>
      </c>
      <c r="E44" s="72">
        <v>0</v>
      </c>
      <c r="F44" s="77">
        <v>9464</v>
      </c>
      <c r="G44" s="77">
        <v>2788</v>
      </c>
      <c r="H44" s="77">
        <v>1394</v>
      </c>
      <c r="I44" s="77">
        <v>11152</v>
      </c>
      <c r="J44" s="77">
        <v>0</v>
      </c>
      <c r="K44" s="77">
        <v>15334</v>
      </c>
    </row>
    <row r="45" spans="1:11" s="63" customFormat="1" x14ac:dyDescent="0.25">
      <c r="A45" s="42" t="s">
        <v>5313</v>
      </c>
      <c r="B45" s="42" t="s">
        <v>5314</v>
      </c>
      <c r="C45" s="78">
        <v>8364</v>
      </c>
      <c r="D45" s="72">
        <v>1100</v>
      </c>
      <c r="E45" s="72">
        <v>0</v>
      </c>
      <c r="F45" s="77">
        <v>9464</v>
      </c>
      <c r="G45" s="77">
        <v>2788</v>
      </c>
      <c r="H45" s="77">
        <v>1394</v>
      </c>
      <c r="I45" s="77">
        <v>11152</v>
      </c>
      <c r="J45" s="77">
        <v>0</v>
      </c>
      <c r="K45" s="77">
        <v>15334</v>
      </c>
    </row>
  </sheetData>
  <mergeCells count="15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7:C17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97"/>
  <sheetViews>
    <sheetView showGridLines="0" workbookViewId="0"/>
    <sheetView workbookViewId="1"/>
  </sheetViews>
  <sheetFormatPr baseColWidth="10" defaultRowHeight="14.4" x14ac:dyDescent="0.3"/>
  <cols>
    <col min="2" max="2" width="56.6640625" customWidth="1"/>
    <col min="3" max="3" width="15.6640625" customWidth="1"/>
    <col min="4" max="4" width="22.6640625" customWidth="1"/>
  </cols>
  <sheetData>
    <row r="2" spans="2:4" x14ac:dyDescent="0.3">
      <c r="B2" s="636" t="s">
        <v>4202</v>
      </c>
      <c r="C2" s="637"/>
      <c r="D2" s="637"/>
    </row>
    <row r="3" spans="2:4" x14ac:dyDescent="0.3">
      <c r="B3" s="1" t="s">
        <v>2975</v>
      </c>
      <c r="C3" s="1" t="s">
        <v>3069</v>
      </c>
      <c r="D3" s="1" t="s">
        <v>53</v>
      </c>
    </row>
    <row r="4" spans="2:4" ht="26.4" x14ac:dyDescent="0.3">
      <c r="B4" s="6" t="s">
        <v>0</v>
      </c>
      <c r="C4" s="12" t="s">
        <v>517</v>
      </c>
      <c r="D4" s="8" t="s">
        <v>105</v>
      </c>
    </row>
    <row r="5" spans="2:4" x14ac:dyDescent="0.3">
      <c r="B5" s="11" t="s">
        <v>2976</v>
      </c>
      <c r="C5" s="13" t="s">
        <v>517</v>
      </c>
      <c r="D5" s="16" t="s">
        <v>3083</v>
      </c>
    </row>
    <row r="6" spans="2:4" ht="26.4" x14ac:dyDescent="0.3">
      <c r="B6" s="7" t="s">
        <v>2977</v>
      </c>
      <c r="C6" s="14" t="s">
        <v>517</v>
      </c>
      <c r="D6" s="9" t="s">
        <v>3084</v>
      </c>
    </row>
    <row r="7" spans="2:4" x14ac:dyDescent="0.3">
      <c r="B7" s="2" t="s">
        <v>2978</v>
      </c>
      <c r="C7" s="15" t="s">
        <v>3070</v>
      </c>
      <c r="D7" s="4" t="s">
        <v>3084</v>
      </c>
    </row>
    <row r="8" spans="2:4" ht="26.4" x14ac:dyDescent="0.3">
      <c r="B8" s="7" t="s">
        <v>2979</v>
      </c>
      <c r="C8" s="14" t="s">
        <v>517</v>
      </c>
      <c r="D8" s="9" t="s">
        <v>3085</v>
      </c>
    </row>
    <row r="9" spans="2:4" ht="26.4" x14ac:dyDescent="0.3">
      <c r="B9" s="2" t="s">
        <v>2980</v>
      </c>
      <c r="C9" s="15" t="s">
        <v>3070</v>
      </c>
      <c r="D9" s="4" t="s">
        <v>3085</v>
      </c>
    </row>
    <row r="10" spans="2:4" x14ac:dyDescent="0.3">
      <c r="B10" s="7" t="s">
        <v>2981</v>
      </c>
      <c r="C10" s="14" t="s">
        <v>517</v>
      </c>
      <c r="D10" s="9" t="s">
        <v>3086</v>
      </c>
    </row>
    <row r="11" spans="2:4" ht="26.4" x14ac:dyDescent="0.3">
      <c r="B11" s="2" t="s">
        <v>2982</v>
      </c>
      <c r="C11" s="15" t="s">
        <v>3071</v>
      </c>
      <c r="D11" s="4" t="s">
        <v>3087</v>
      </c>
    </row>
    <row r="12" spans="2:4" ht="26.4" x14ac:dyDescent="0.3">
      <c r="B12" s="2" t="s">
        <v>2983</v>
      </c>
      <c r="C12" s="15" t="s">
        <v>3072</v>
      </c>
      <c r="D12" s="4" t="s">
        <v>3088</v>
      </c>
    </row>
    <row r="13" spans="2:4" ht="39.6" x14ac:dyDescent="0.3">
      <c r="B13" s="2" t="s">
        <v>2984</v>
      </c>
      <c r="C13" s="15" t="s">
        <v>3073</v>
      </c>
      <c r="D13" s="4" t="s">
        <v>3089</v>
      </c>
    </row>
    <row r="14" spans="2:4" x14ac:dyDescent="0.3">
      <c r="B14" s="7" t="s">
        <v>2985</v>
      </c>
      <c r="C14" s="14" t="s">
        <v>517</v>
      </c>
      <c r="D14" s="9" t="s">
        <v>3090</v>
      </c>
    </row>
    <row r="15" spans="2:4" ht="26.4" x14ac:dyDescent="0.3">
      <c r="B15" s="2" t="s">
        <v>2986</v>
      </c>
      <c r="C15" s="15" t="s">
        <v>3071</v>
      </c>
      <c r="D15" s="4" t="s">
        <v>3090</v>
      </c>
    </row>
    <row r="16" spans="2:4" ht="26.4" x14ac:dyDescent="0.3">
      <c r="B16" s="7" t="s">
        <v>2987</v>
      </c>
      <c r="C16" s="14" t="s">
        <v>517</v>
      </c>
      <c r="D16" s="9" t="s">
        <v>3091</v>
      </c>
    </row>
    <row r="17" spans="2:4" ht="26.4" x14ac:dyDescent="0.3">
      <c r="B17" s="2" t="s">
        <v>2988</v>
      </c>
      <c r="C17" s="15" t="s">
        <v>3071</v>
      </c>
      <c r="D17" s="4" t="s">
        <v>3091</v>
      </c>
    </row>
    <row r="18" spans="2:4" ht="26.4" x14ac:dyDescent="0.3">
      <c r="B18" s="7" t="s">
        <v>2989</v>
      </c>
      <c r="C18" s="14" t="s">
        <v>517</v>
      </c>
      <c r="D18" s="9" t="s">
        <v>3092</v>
      </c>
    </row>
    <row r="19" spans="2:4" x14ac:dyDescent="0.3">
      <c r="B19" s="2" t="s">
        <v>2990</v>
      </c>
      <c r="C19" s="15" t="s">
        <v>3071</v>
      </c>
      <c r="D19" s="4" t="s">
        <v>3093</v>
      </c>
    </row>
    <row r="20" spans="2:4" ht="26.4" x14ac:dyDescent="0.3">
      <c r="B20" s="2" t="s">
        <v>2991</v>
      </c>
      <c r="C20" s="15" t="s">
        <v>3070</v>
      </c>
      <c r="D20" s="4" t="s">
        <v>3094</v>
      </c>
    </row>
    <row r="21" spans="2:4" x14ac:dyDescent="0.3">
      <c r="B21" s="7" t="s">
        <v>2992</v>
      </c>
      <c r="C21" s="14" t="s">
        <v>517</v>
      </c>
      <c r="D21" s="9" t="s">
        <v>3095</v>
      </c>
    </row>
    <row r="22" spans="2:4" x14ac:dyDescent="0.3">
      <c r="B22" s="2" t="s">
        <v>2993</v>
      </c>
      <c r="C22" s="15" t="s">
        <v>3071</v>
      </c>
      <c r="D22" s="4" t="s">
        <v>3096</v>
      </c>
    </row>
    <row r="23" spans="2:4" ht="26.4" x14ac:dyDescent="0.3">
      <c r="B23" s="2" t="s">
        <v>2994</v>
      </c>
      <c r="C23" s="15" t="s">
        <v>3074</v>
      </c>
      <c r="D23" s="4" t="s">
        <v>3097</v>
      </c>
    </row>
    <row r="24" spans="2:4" x14ac:dyDescent="0.3">
      <c r="B24" s="11" t="s">
        <v>2995</v>
      </c>
      <c r="C24" s="13" t="s">
        <v>517</v>
      </c>
      <c r="D24" s="16" t="s">
        <v>3098</v>
      </c>
    </row>
    <row r="25" spans="2:4" x14ac:dyDescent="0.3">
      <c r="B25" s="7" t="s">
        <v>2996</v>
      </c>
      <c r="C25" s="14" t="s">
        <v>517</v>
      </c>
      <c r="D25" s="9" t="s">
        <v>475</v>
      </c>
    </row>
    <row r="26" spans="2:4" ht="26.4" x14ac:dyDescent="0.3">
      <c r="B26" s="2" t="s">
        <v>2997</v>
      </c>
      <c r="C26" s="15" t="s">
        <v>3075</v>
      </c>
      <c r="D26" s="4" t="s">
        <v>475</v>
      </c>
    </row>
    <row r="27" spans="2:4" ht="26.4" x14ac:dyDescent="0.3">
      <c r="B27" s="7" t="s">
        <v>2998</v>
      </c>
      <c r="C27" s="14" t="s">
        <v>517</v>
      </c>
      <c r="D27" s="9" t="s">
        <v>3099</v>
      </c>
    </row>
    <row r="28" spans="2:4" ht="26.4" x14ac:dyDescent="0.3">
      <c r="B28" s="2" t="s">
        <v>2999</v>
      </c>
      <c r="C28" s="15" t="s">
        <v>3074</v>
      </c>
      <c r="D28" s="4" t="s">
        <v>3099</v>
      </c>
    </row>
    <row r="29" spans="2:4" x14ac:dyDescent="0.3">
      <c r="B29" s="7" t="s">
        <v>3000</v>
      </c>
      <c r="C29" s="14" t="s">
        <v>517</v>
      </c>
      <c r="D29" s="9" t="s">
        <v>3100</v>
      </c>
    </row>
    <row r="30" spans="2:4" ht="26.4" x14ac:dyDescent="0.3">
      <c r="B30" s="2" t="s">
        <v>3001</v>
      </c>
      <c r="C30" s="15" t="s">
        <v>3074</v>
      </c>
      <c r="D30" s="4" t="s">
        <v>3101</v>
      </c>
    </row>
    <row r="31" spans="2:4" ht="26.4" x14ac:dyDescent="0.3">
      <c r="B31" s="2" t="s">
        <v>3002</v>
      </c>
      <c r="C31" s="15" t="s">
        <v>3071</v>
      </c>
      <c r="D31" s="4" t="s">
        <v>3102</v>
      </c>
    </row>
    <row r="32" spans="2:4" ht="26.4" x14ac:dyDescent="0.3">
      <c r="B32" s="2" t="s">
        <v>3003</v>
      </c>
      <c r="C32" s="15" t="s">
        <v>3071</v>
      </c>
      <c r="D32" s="4" t="s">
        <v>3103</v>
      </c>
    </row>
    <row r="33" spans="2:4" x14ac:dyDescent="0.3">
      <c r="B33" s="2" t="s">
        <v>3004</v>
      </c>
      <c r="C33" s="15" t="s">
        <v>3076</v>
      </c>
      <c r="D33" s="4" t="s">
        <v>3104</v>
      </c>
    </row>
    <row r="34" spans="2:4" x14ac:dyDescent="0.3">
      <c r="B34" s="2" t="s">
        <v>3005</v>
      </c>
      <c r="C34" s="15" t="s">
        <v>3071</v>
      </c>
      <c r="D34" s="4" t="s">
        <v>3105</v>
      </c>
    </row>
    <row r="35" spans="2:4" x14ac:dyDescent="0.3">
      <c r="B35" s="7" t="s">
        <v>3006</v>
      </c>
      <c r="C35" s="14" t="s">
        <v>517</v>
      </c>
      <c r="D35" s="9" t="s">
        <v>3106</v>
      </c>
    </row>
    <row r="36" spans="2:4" ht="26.4" x14ac:dyDescent="0.3">
      <c r="B36" s="2" t="s">
        <v>3007</v>
      </c>
      <c r="C36" s="15" t="s">
        <v>3074</v>
      </c>
      <c r="D36" s="4" t="s">
        <v>3107</v>
      </c>
    </row>
    <row r="37" spans="2:4" x14ac:dyDescent="0.3">
      <c r="B37" s="2" t="s">
        <v>3008</v>
      </c>
      <c r="C37" s="15" t="s">
        <v>3071</v>
      </c>
      <c r="D37" s="4" t="s">
        <v>3108</v>
      </c>
    </row>
    <row r="38" spans="2:4" x14ac:dyDescent="0.3">
      <c r="B38" s="2" t="s">
        <v>3009</v>
      </c>
      <c r="C38" s="15" t="s">
        <v>3074</v>
      </c>
      <c r="D38" s="4" t="s">
        <v>3109</v>
      </c>
    </row>
    <row r="39" spans="2:4" ht="39.6" x14ac:dyDescent="0.3">
      <c r="B39" s="2" t="s">
        <v>3010</v>
      </c>
      <c r="C39" s="15" t="s">
        <v>3071</v>
      </c>
      <c r="D39" s="4" t="s">
        <v>3110</v>
      </c>
    </row>
    <row r="40" spans="2:4" ht="26.4" x14ac:dyDescent="0.3">
      <c r="B40" s="2" t="s">
        <v>3011</v>
      </c>
      <c r="C40" s="15" t="s">
        <v>3070</v>
      </c>
      <c r="D40" s="4" t="s">
        <v>3111</v>
      </c>
    </row>
    <row r="41" spans="2:4" ht="26.4" x14ac:dyDescent="0.3">
      <c r="B41" s="2" t="s">
        <v>3012</v>
      </c>
      <c r="C41" s="15" t="s">
        <v>3071</v>
      </c>
      <c r="D41" s="4" t="s">
        <v>3112</v>
      </c>
    </row>
    <row r="42" spans="2:4" ht="26.4" x14ac:dyDescent="0.3">
      <c r="B42" s="2" t="s">
        <v>3013</v>
      </c>
      <c r="C42" s="15" t="s">
        <v>3071</v>
      </c>
      <c r="D42" s="4" t="s">
        <v>3113</v>
      </c>
    </row>
    <row r="43" spans="2:4" x14ac:dyDescent="0.3">
      <c r="B43" s="7" t="s">
        <v>3014</v>
      </c>
      <c r="C43" s="14" t="s">
        <v>517</v>
      </c>
      <c r="D43" s="9" t="s">
        <v>3114</v>
      </c>
    </row>
    <row r="44" spans="2:4" x14ac:dyDescent="0.3">
      <c r="B44" s="2" t="s">
        <v>3015</v>
      </c>
      <c r="C44" s="15" t="s">
        <v>3071</v>
      </c>
      <c r="D44" s="4" t="s">
        <v>3114</v>
      </c>
    </row>
    <row r="45" spans="2:4" ht="26.4" x14ac:dyDescent="0.3">
      <c r="B45" s="7" t="s">
        <v>3016</v>
      </c>
      <c r="C45" s="14" t="s">
        <v>517</v>
      </c>
      <c r="D45" s="9" t="s">
        <v>3115</v>
      </c>
    </row>
    <row r="46" spans="2:4" ht="26.4" x14ac:dyDescent="0.3">
      <c r="B46" s="2" t="s">
        <v>3017</v>
      </c>
      <c r="C46" s="15" t="s">
        <v>3074</v>
      </c>
      <c r="D46" s="4" t="s">
        <v>3116</v>
      </c>
    </row>
    <row r="47" spans="2:4" x14ac:dyDescent="0.3">
      <c r="B47" s="2" t="s">
        <v>3018</v>
      </c>
      <c r="C47" s="15" t="s">
        <v>3071</v>
      </c>
      <c r="D47" s="4" t="s">
        <v>1119</v>
      </c>
    </row>
    <row r="48" spans="2:4" x14ac:dyDescent="0.3">
      <c r="B48" s="2" t="s">
        <v>3019</v>
      </c>
      <c r="C48" s="15" t="s">
        <v>3071</v>
      </c>
      <c r="D48" s="4" t="s">
        <v>3117</v>
      </c>
    </row>
    <row r="49" spans="2:4" ht="26.4" x14ac:dyDescent="0.3">
      <c r="B49" s="2" t="s">
        <v>3020</v>
      </c>
      <c r="C49" s="15" t="s">
        <v>3070</v>
      </c>
      <c r="D49" s="4" t="s">
        <v>3118</v>
      </c>
    </row>
    <row r="50" spans="2:4" ht="26.4" x14ac:dyDescent="0.3">
      <c r="B50" s="2" t="s">
        <v>3021</v>
      </c>
      <c r="C50" s="15" t="s">
        <v>3074</v>
      </c>
      <c r="D50" s="4" t="s">
        <v>3119</v>
      </c>
    </row>
    <row r="51" spans="2:4" x14ac:dyDescent="0.3">
      <c r="B51" s="7" t="s">
        <v>3022</v>
      </c>
      <c r="C51" s="14" t="s">
        <v>517</v>
      </c>
      <c r="D51" s="9" t="s">
        <v>3120</v>
      </c>
    </row>
    <row r="52" spans="2:4" ht="26.4" x14ac:dyDescent="0.3">
      <c r="B52" s="2" t="s">
        <v>3023</v>
      </c>
      <c r="C52" s="15" t="s">
        <v>3071</v>
      </c>
      <c r="D52" s="4" t="s">
        <v>3121</v>
      </c>
    </row>
    <row r="53" spans="2:4" x14ac:dyDescent="0.3">
      <c r="B53" s="2" t="s">
        <v>3024</v>
      </c>
      <c r="C53" s="15" t="s">
        <v>3071</v>
      </c>
      <c r="D53" s="4" t="s">
        <v>3122</v>
      </c>
    </row>
    <row r="54" spans="2:4" x14ac:dyDescent="0.3">
      <c r="B54" s="2" t="s">
        <v>3025</v>
      </c>
      <c r="C54" s="15" t="s">
        <v>3071</v>
      </c>
      <c r="D54" s="4" t="s">
        <v>3123</v>
      </c>
    </row>
    <row r="55" spans="2:4" x14ac:dyDescent="0.3">
      <c r="B55" s="2" t="s">
        <v>3026</v>
      </c>
      <c r="C55" s="15" t="s">
        <v>3071</v>
      </c>
      <c r="D55" s="4" t="s">
        <v>3124</v>
      </c>
    </row>
    <row r="56" spans="2:4" ht="26.4" x14ac:dyDescent="0.3">
      <c r="B56" s="2" t="s">
        <v>3027</v>
      </c>
      <c r="C56" s="15" t="s">
        <v>3071</v>
      </c>
      <c r="D56" s="4" t="s">
        <v>3125</v>
      </c>
    </row>
    <row r="57" spans="2:4" ht="26.4" x14ac:dyDescent="0.3">
      <c r="B57" s="2" t="s">
        <v>3028</v>
      </c>
      <c r="C57" s="15" t="s">
        <v>3074</v>
      </c>
      <c r="D57" s="4" t="s">
        <v>3126</v>
      </c>
    </row>
    <row r="58" spans="2:4" x14ac:dyDescent="0.3">
      <c r="B58" s="2" t="s">
        <v>3029</v>
      </c>
      <c r="C58" s="15" t="s">
        <v>3074</v>
      </c>
      <c r="D58" s="4" t="s">
        <v>3127</v>
      </c>
    </row>
    <row r="59" spans="2:4" ht="26.4" x14ac:dyDescent="0.3">
      <c r="B59" s="2" t="s">
        <v>3030</v>
      </c>
      <c r="C59" s="15" t="s">
        <v>3071</v>
      </c>
      <c r="D59" s="4" t="s">
        <v>3128</v>
      </c>
    </row>
    <row r="60" spans="2:4" x14ac:dyDescent="0.3">
      <c r="B60" s="7" t="s">
        <v>3031</v>
      </c>
      <c r="C60" s="14" t="s">
        <v>517</v>
      </c>
      <c r="D60" s="9" t="s">
        <v>3129</v>
      </c>
    </row>
    <row r="61" spans="2:4" x14ac:dyDescent="0.3">
      <c r="B61" s="2" t="s">
        <v>3032</v>
      </c>
      <c r="C61" s="15" t="s">
        <v>3077</v>
      </c>
      <c r="D61" s="4" t="s">
        <v>3130</v>
      </c>
    </row>
    <row r="62" spans="2:4" ht="26.4" x14ac:dyDescent="0.3">
      <c r="B62" s="2" t="s">
        <v>3033</v>
      </c>
      <c r="C62" s="15" t="s">
        <v>3070</v>
      </c>
      <c r="D62" s="4" t="s">
        <v>3131</v>
      </c>
    </row>
    <row r="63" spans="2:4" ht="26.4" x14ac:dyDescent="0.3">
      <c r="B63" s="7" t="s">
        <v>3034</v>
      </c>
      <c r="C63" s="14" t="s">
        <v>517</v>
      </c>
      <c r="D63" s="9" t="s">
        <v>3132</v>
      </c>
    </row>
    <row r="64" spans="2:4" x14ac:dyDescent="0.3">
      <c r="B64" s="2" t="s">
        <v>3035</v>
      </c>
      <c r="C64" s="15" t="s">
        <v>3072</v>
      </c>
      <c r="D64" s="4" t="s">
        <v>3133</v>
      </c>
    </row>
    <row r="65" spans="2:4" ht="26.4" x14ac:dyDescent="0.3">
      <c r="B65" s="2" t="s">
        <v>3036</v>
      </c>
      <c r="C65" s="15" t="s">
        <v>3071</v>
      </c>
      <c r="D65" s="4" t="s">
        <v>3134</v>
      </c>
    </row>
    <row r="66" spans="2:4" x14ac:dyDescent="0.3">
      <c r="B66" s="2" t="s">
        <v>3037</v>
      </c>
      <c r="C66" s="15" t="s">
        <v>3072</v>
      </c>
      <c r="D66" s="4" t="s">
        <v>3135</v>
      </c>
    </row>
    <row r="67" spans="2:4" ht="26.4" x14ac:dyDescent="0.3">
      <c r="B67" s="2" t="s">
        <v>3038</v>
      </c>
      <c r="C67" s="15" t="s">
        <v>3072</v>
      </c>
      <c r="D67" s="4" t="s">
        <v>3136</v>
      </c>
    </row>
    <row r="68" spans="2:4" ht="26.4" x14ac:dyDescent="0.3">
      <c r="B68" s="7" t="s">
        <v>3039</v>
      </c>
      <c r="C68" s="14" t="s">
        <v>517</v>
      </c>
      <c r="D68" s="9" t="s">
        <v>3137</v>
      </c>
    </row>
    <row r="69" spans="2:4" x14ac:dyDescent="0.3">
      <c r="B69" s="2" t="s">
        <v>3040</v>
      </c>
      <c r="C69" s="15" t="s">
        <v>3071</v>
      </c>
      <c r="D69" s="4" t="s">
        <v>3138</v>
      </c>
    </row>
    <row r="70" spans="2:4" x14ac:dyDescent="0.3">
      <c r="B70" s="2" t="s">
        <v>3041</v>
      </c>
      <c r="C70" s="15" t="s">
        <v>3074</v>
      </c>
      <c r="D70" s="4" t="s">
        <v>3139</v>
      </c>
    </row>
    <row r="71" spans="2:4" x14ac:dyDescent="0.3">
      <c r="B71" s="2" t="s">
        <v>3042</v>
      </c>
      <c r="C71" s="15" t="s">
        <v>3071</v>
      </c>
      <c r="D71" s="4" t="s">
        <v>3140</v>
      </c>
    </row>
    <row r="72" spans="2:4" x14ac:dyDescent="0.3">
      <c r="B72" s="7" t="s">
        <v>3043</v>
      </c>
      <c r="C72" s="14" t="s">
        <v>517</v>
      </c>
      <c r="D72" s="9" t="s">
        <v>3141</v>
      </c>
    </row>
    <row r="73" spans="2:4" ht="26.4" x14ac:dyDescent="0.3">
      <c r="B73" s="2" t="s">
        <v>3044</v>
      </c>
      <c r="C73" s="15" t="s">
        <v>3070</v>
      </c>
      <c r="D73" s="4" t="s">
        <v>3141</v>
      </c>
    </row>
    <row r="74" spans="2:4" x14ac:dyDescent="0.3">
      <c r="B74" s="11" t="s">
        <v>3045</v>
      </c>
      <c r="C74" s="13" t="s">
        <v>517</v>
      </c>
      <c r="D74" s="16" t="s">
        <v>3142</v>
      </c>
    </row>
    <row r="75" spans="2:4" ht="26.4" x14ac:dyDescent="0.3">
      <c r="B75" s="7" t="s">
        <v>3046</v>
      </c>
      <c r="C75" s="14" t="s">
        <v>517</v>
      </c>
      <c r="D75" s="9" t="s">
        <v>3143</v>
      </c>
    </row>
    <row r="76" spans="2:4" x14ac:dyDescent="0.3">
      <c r="B76" s="2" t="s">
        <v>3047</v>
      </c>
      <c r="C76" s="15" t="s">
        <v>3074</v>
      </c>
      <c r="D76" s="4" t="s">
        <v>3143</v>
      </c>
    </row>
    <row r="77" spans="2:4" x14ac:dyDescent="0.3">
      <c r="B77" s="7" t="s">
        <v>3048</v>
      </c>
      <c r="C77" s="14" t="s">
        <v>517</v>
      </c>
      <c r="D77" s="9" t="s">
        <v>3144</v>
      </c>
    </row>
    <row r="78" spans="2:4" ht="26.4" x14ac:dyDescent="0.3">
      <c r="B78" s="2" t="s">
        <v>3049</v>
      </c>
      <c r="C78" s="15" t="s">
        <v>3078</v>
      </c>
      <c r="D78" s="4" t="s">
        <v>3145</v>
      </c>
    </row>
    <row r="79" spans="2:4" ht="26.4" x14ac:dyDescent="0.3">
      <c r="B79" s="2" t="s">
        <v>3050</v>
      </c>
      <c r="C79" s="15" t="s">
        <v>3074</v>
      </c>
      <c r="D79" s="4" t="s">
        <v>3146</v>
      </c>
    </row>
    <row r="80" spans="2:4" x14ac:dyDescent="0.3">
      <c r="B80" s="2" t="s">
        <v>3051</v>
      </c>
      <c r="C80" s="15" t="s">
        <v>3078</v>
      </c>
      <c r="D80" s="4" t="s">
        <v>3147</v>
      </c>
    </row>
    <row r="81" spans="2:4" x14ac:dyDescent="0.3">
      <c r="B81" s="7" t="s">
        <v>3052</v>
      </c>
      <c r="C81" s="14" t="s">
        <v>517</v>
      </c>
      <c r="D81" s="9" t="s">
        <v>3148</v>
      </c>
    </row>
    <row r="82" spans="2:4" ht="26.4" x14ac:dyDescent="0.3">
      <c r="B82" s="2" t="s">
        <v>3053</v>
      </c>
      <c r="C82" s="15" t="s">
        <v>3079</v>
      </c>
      <c r="D82" s="4" t="s">
        <v>3148</v>
      </c>
    </row>
    <row r="83" spans="2:4" ht="26.4" x14ac:dyDescent="0.3">
      <c r="B83" s="7" t="s">
        <v>3054</v>
      </c>
      <c r="C83" s="14" t="s">
        <v>517</v>
      </c>
      <c r="D83" s="9" t="s">
        <v>3149</v>
      </c>
    </row>
    <row r="84" spans="2:4" x14ac:dyDescent="0.3">
      <c r="B84" s="2" t="s">
        <v>3055</v>
      </c>
      <c r="C84" s="15" t="s">
        <v>3074</v>
      </c>
      <c r="D84" s="4" t="s">
        <v>3150</v>
      </c>
    </row>
    <row r="85" spans="2:4" ht="26.4" x14ac:dyDescent="0.3">
      <c r="B85" s="2" t="s">
        <v>3056</v>
      </c>
      <c r="C85" s="15" t="s">
        <v>3070</v>
      </c>
      <c r="D85" s="4" t="s">
        <v>3151</v>
      </c>
    </row>
    <row r="86" spans="2:4" x14ac:dyDescent="0.3">
      <c r="B86" s="2" t="s">
        <v>3057</v>
      </c>
      <c r="C86" s="15" t="s">
        <v>3078</v>
      </c>
      <c r="D86" s="4" t="s">
        <v>3152</v>
      </c>
    </row>
    <row r="87" spans="2:4" x14ac:dyDescent="0.3">
      <c r="B87" s="7" t="s">
        <v>3058</v>
      </c>
      <c r="C87" s="14" t="s">
        <v>517</v>
      </c>
      <c r="D87" s="9" t="s">
        <v>3153</v>
      </c>
    </row>
    <row r="88" spans="2:4" x14ac:dyDescent="0.3">
      <c r="B88" s="2" t="s">
        <v>3059</v>
      </c>
      <c r="C88" s="15" t="s">
        <v>3071</v>
      </c>
      <c r="D88" s="4" t="s">
        <v>3154</v>
      </c>
    </row>
    <row r="89" spans="2:4" x14ac:dyDescent="0.3">
      <c r="B89" s="2" t="s">
        <v>3060</v>
      </c>
      <c r="C89" s="15" t="s">
        <v>3071</v>
      </c>
      <c r="D89" s="4" t="s">
        <v>3155</v>
      </c>
    </row>
    <row r="90" spans="2:4" x14ac:dyDescent="0.3">
      <c r="B90" s="7" t="s">
        <v>3061</v>
      </c>
      <c r="C90" s="14" t="s">
        <v>517</v>
      </c>
      <c r="D90" s="9" t="s">
        <v>3156</v>
      </c>
    </row>
    <row r="91" spans="2:4" ht="26.4" x14ac:dyDescent="0.3">
      <c r="B91" s="2" t="s">
        <v>3062</v>
      </c>
      <c r="C91" s="15" t="s">
        <v>3080</v>
      </c>
      <c r="D91" s="4" t="s">
        <v>3157</v>
      </c>
    </row>
    <row r="92" spans="2:4" x14ac:dyDescent="0.3">
      <c r="B92" s="2" t="s">
        <v>3063</v>
      </c>
      <c r="C92" s="15" t="s">
        <v>3072</v>
      </c>
      <c r="D92" s="4" t="s">
        <v>3158</v>
      </c>
    </row>
    <row r="93" spans="2:4" ht="26.4" x14ac:dyDescent="0.3">
      <c r="B93" s="11" t="s">
        <v>3064</v>
      </c>
      <c r="C93" s="13" t="s">
        <v>517</v>
      </c>
      <c r="D93" s="16" t="s">
        <v>2970</v>
      </c>
    </row>
    <row r="94" spans="2:4" ht="26.4" x14ac:dyDescent="0.3">
      <c r="B94" s="7" t="s">
        <v>3065</v>
      </c>
      <c r="C94" s="14" t="s">
        <v>517</v>
      </c>
      <c r="D94" s="9" t="s">
        <v>2970</v>
      </c>
    </row>
    <row r="95" spans="2:4" x14ac:dyDescent="0.3">
      <c r="B95" s="2" t="s">
        <v>3066</v>
      </c>
      <c r="C95" s="15" t="s">
        <v>3081</v>
      </c>
      <c r="D95" s="4" t="s">
        <v>2974</v>
      </c>
    </row>
    <row r="96" spans="2:4" ht="26.4" x14ac:dyDescent="0.3">
      <c r="B96" s="2" t="s">
        <v>3067</v>
      </c>
      <c r="C96" s="15" t="s">
        <v>3082</v>
      </c>
      <c r="D96" s="4" t="s">
        <v>2497</v>
      </c>
    </row>
    <row r="97" spans="2:4" x14ac:dyDescent="0.3">
      <c r="B97" s="3" t="s">
        <v>3068</v>
      </c>
      <c r="C97" s="1" t="s">
        <v>517</v>
      </c>
      <c r="D97" s="5" t="s">
        <v>105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D291A-4078-4151-B27D-8A1E5CF97219}">
  <dimension ref="A1:E45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61" customWidth="1"/>
    <col min="4" max="5" width="26.33203125" style="61" customWidth="1"/>
    <col min="6" max="6" width="20.6640625" style="34" customWidth="1"/>
    <col min="7" max="7" width="12.44140625" style="34" bestFit="1" customWidth="1"/>
    <col min="8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25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15.75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5359</v>
      </c>
      <c r="B12" s="192" t="s">
        <v>4326</v>
      </c>
      <c r="C12" s="43">
        <v>1</v>
      </c>
      <c r="D12" s="78">
        <v>68793.490000000005</v>
      </c>
      <c r="E12" s="78">
        <v>68793.490000000005</v>
      </c>
    </row>
    <row r="13" spans="1:5" x14ac:dyDescent="0.25">
      <c r="A13" s="42" t="s">
        <v>5360</v>
      </c>
      <c r="B13" s="192" t="s">
        <v>4352</v>
      </c>
      <c r="C13" s="43">
        <v>3</v>
      </c>
      <c r="D13" s="78">
        <v>35537.57</v>
      </c>
      <c r="E13" s="78">
        <v>35537.57</v>
      </c>
    </row>
    <row r="14" spans="1:5" x14ac:dyDescent="0.25">
      <c r="A14" s="42" t="s">
        <v>5361</v>
      </c>
      <c r="B14" s="192" t="s">
        <v>5362</v>
      </c>
      <c r="C14" s="43">
        <v>1</v>
      </c>
      <c r="D14" s="78">
        <v>25313.77</v>
      </c>
      <c r="E14" s="78">
        <v>25313.77</v>
      </c>
    </row>
    <row r="15" spans="1:5" x14ac:dyDescent="0.25">
      <c r="A15" s="42" t="s">
        <v>5363</v>
      </c>
      <c r="B15" s="192" t="s">
        <v>5364</v>
      </c>
      <c r="C15" s="43">
        <v>2</v>
      </c>
      <c r="D15" s="78">
        <v>21692.639999999999</v>
      </c>
      <c r="E15" s="78">
        <v>21692.639999999999</v>
      </c>
    </row>
    <row r="16" spans="1:5" x14ac:dyDescent="0.25">
      <c r="A16" s="42" t="s">
        <v>5365</v>
      </c>
      <c r="B16" s="192" t="s">
        <v>5366</v>
      </c>
      <c r="C16" s="43">
        <v>5</v>
      </c>
      <c r="D16" s="78">
        <v>20889.349999999999</v>
      </c>
      <c r="E16" s="78">
        <v>20889.349999999999</v>
      </c>
    </row>
    <row r="17" spans="1:5" x14ac:dyDescent="0.25">
      <c r="A17" s="34"/>
      <c r="B17" s="45" t="s">
        <v>4299</v>
      </c>
      <c r="C17" s="57">
        <f>SUM(C12:C16)</f>
        <v>12</v>
      </c>
      <c r="D17" s="47"/>
      <c r="E17" s="47"/>
    </row>
    <row r="18" spans="1:5" x14ac:dyDescent="0.25">
      <c r="A18" s="34"/>
      <c r="B18" s="48"/>
      <c r="C18" s="49"/>
      <c r="D18" s="47"/>
      <c r="E18" s="47"/>
    </row>
    <row r="19" spans="1:5" x14ac:dyDescent="0.25">
      <c r="A19" s="50"/>
      <c r="B19" s="51"/>
      <c r="C19" s="52"/>
      <c r="D19" s="53"/>
      <c r="E19" s="53"/>
    </row>
    <row r="20" spans="1:5" x14ac:dyDescent="0.25">
      <c r="A20" s="661" t="s">
        <v>4233</v>
      </c>
      <c r="B20" s="661" t="s">
        <v>4233</v>
      </c>
      <c r="C20" s="52"/>
      <c r="D20" s="53"/>
      <c r="E20" s="53"/>
    </row>
    <row r="21" spans="1:5" x14ac:dyDescent="0.25">
      <c r="A21" s="42" t="s">
        <v>5207</v>
      </c>
      <c r="B21" s="79" t="s">
        <v>5224</v>
      </c>
      <c r="C21" s="87">
        <v>4</v>
      </c>
      <c r="D21" s="78">
        <v>19230.990000000002</v>
      </c>
      <c r="E21" s="78">
        <v>19230.990000000002</v>
      </c>
    </row>
    <row r="22" spans="1:5" x14ac:dyDescent="0.25">
      <c r="A22" s="42" t="s">
        <v>5367</v>
      </c>
      <c r="B22" s="79" t="s">
        <v>5368</v>
      </c>
      <c r="C22" s="87">
        <v>11</v>
      </c>
      <c r="D22" s="78">
        <v>15459.34</v>
      </c>
      <c r="E22" s="78">
        <v>15459.34</v>
      </c>
    </row>
    <row r="23" spans="1:5" x14ac:dyDescent="0.25">
      <c r="A23" s="42" t="s">
        <v>5369</v>
      </c>
      <c r="B23" s="79" t="s">
        <v>5370</v>
      </c>
      <c r="C23" s="87">
        <v>2</v>
      </c>
      <c r="D23" s="78">
        <v>12788.52</v>
      </c>
      <c r="E23" s="78">
        <v>12788.52</v>
      </c>
    </row>
    <row r="24" spans="1:5" x14ac:dyDescent="0.25">
      <c r="A24" s="42" t="s">
        <v>5371</v>
      </c>
      <c r="B24" s="79" t="s">
        <v>5372</v>
      </c>
      <c r="C24" s="87">
        <v>1</v>
      </c>
      <c r="D24" s="78">
        <v>10325.91</v>
      </c>
      <c r="E24" s="78">
        <v>10325.91</v>
      </c>
    </row>
    <row r="25" spans="1:5" x14ac:dyDescent="0.25">
      <c r="A25" s="42" t="s">
        <v>5373</v>
      </c>
      <c r="B25" s="79" t="s">
        <v>5374</v>
      </c>
      <c r="C25" s="87">
        <v>13</v>
      </c>
      <c r="D25" s="78">
        <v>10106.620000000001</v>
      </c>
      <c r="E25" s="78">
        <v>10106.620000000001</v>
      </c>
    </row>
    <row r="26" spans="1:5" x14ac:dyDescent="0.25">
      <c r="A26" s="82" t="s">
        <v>5375</v>
      </c>
      <c r="B26" s="79" t="s">
        <v>4567</v>
      </c>
      <c r="C26" s="87">
        <v>3</v>
      </c>
      <c r="D26" s="78">
        <v>10325.91</v>
      </c>
      <c r="E26" s="78">
        <v>10325.91</v>
      </c>
    </row>
    <row r="27" spans="1:5" x14ac:dyDescent="0.25">
      <c r="A27" s="82" t="s">
        <v>5123</v>
      </c>
      <c r="B27" s="79" t="s">
        <v>4375</v>
      </c>
      <c r="C27" s="87">
        <v>2</v>
      </c>
      <c r="D27" s="78">
        <v>8364</v>
      </c>
      <c r="E27" s="78">
        <v>8364</v>
      </c>
    </row>
    <row r="28" spans="1:5" x14ac:dyDescent="0.25">
      <c r="A28" s="34"/>
      <c r="B28" s="171" t="s">
        <v>4302</v>
      </c>
      <c r="C28" s="172">
        <f>SUM(C21:C27)</f>
        <v>36</v>
      </c>
      <c r="D28" s="47"/>
      <c r="E28" s="47"/>
    </row>
    <row r="29" spans="1:5" x14ac:dyDescent="0.25">
      <c r="A29" s="34"/>
      <c r="B29" s="48"/>
      <c r="C29" s="49"/>
      <c r="D29" s="47"/>
      <c r="E29" s="47"/>
    </row>
    <row r="30" spans="1:5" x14ac:dyDescent="0.25">
      <c r="A30" s="54"/>
      <c r="B30" s="34"/>
      <c r="C30" s="34"/>
      <c r="D30" s="47"/>
      <c r="E30" s="47"/>
    </row>
    <row r="31" spans="1:5" x14ac:dyDescent="0.25">
      <c r="A31" s="661" t="s">
        <v>4234</v>
      </c>
      <c r="B31" s="661" t="s">
        <v>4233</v>
      </c>
      <c r="C31" s="34"/>
      <c r="D31" s="53"/>
      <c r="E31" s="53"/>
    </row>
    <row r="32" spans="1:5" x14ac:dyDescent="0.25">
      <c r="A32" s="55" t="s">
        <v>4303</v>
      </c>
      <c r="B32" s="55" t="s">
        <v>4303</v>
      </c>
      <c r="C32" s="56">
        <v>0</v>
      </c>
      <c r="D32" s="44">
        <v>0</v>
      </c>
      <c r="E32" s="44">
        <v>0</v>
      </c>
    </row>
    <row r="33" spans="1:5" x14ac:dyDescent="0.25">
      <c r="A33" s="34"/>
      <c r="B33" s="45" t="s">
        <v>4304</v>
      </c>
      <c r="C33" s="57">
        <f>SUM(C32)</f>
        <v>0</v>
      </c>
      <c r="D33" s="47"/>
      <c r="E33" s="47"/>
    </row>
    <row r="34" spans="1:5" x14ac:dyDescent="0.25">
      <c r="A34" s="34"/>
      <c r="B34" s="48"/>
      <c r="C34" s="49"/>
      <c r="D34" s="47"/>
      <c r="E34" s="47"/>
    </row>
    <row r="35" spans="1:5" x14ac:dyDescent="0.25">
      <c r="A35" s="34"/>
      <c r="B35" s="58" t="s">
        <v>4235</v>
      </c>
      <c r="C35" s="59">
        <f>SUM(C28,C17,C33)</f>
        <v>48</v>
      </c>
      <c r="D35" s="47"/>
      <c r="E35" s="47"/>
    </row>
    <row r="36" spans="1:5" x14ac:dyDescent="0.25">
      <c r="A36" s="34"/>
      <c r="B36" s="48"/>
      <c r="C36" s="49"/>
      <c r="D36" s="47"/>
      <c r="E36" s="47"/>
    </row>
    <row r="37" spans="1:5" x14ac:dyDescent="0.25">
      <c r="A37" s="50"/>
      <c r="B37" s="51"/>
      <c r="C37" s="52"/>
      <c r="D37" s="53"/>
      <c r="E37" s="53"/>
    </row>
    <row r="38" spans="1:5" x14ac:dyDescent="0.25">
      <c r="A38" s="662" t="s">
        <v>4231</v>
      </c>
      <c r="B38" s="662"/>
      <c r="C38" s="52"/>
      <c r="D38" s="53"/>
      <c r="E38" s="53"/>
    </row>
    <row r="39" spans="1:5" x14ac:dyDescent="0.25">
      <c r="A39" s="661" t="s">
        <v>4305</v>
      </c>
      <c r="B39" s="661"/>
      <c r="C39" s="52"/>
      <c r="D39" s="53"/>
      <c r="E39" s="53"/>
    </row>
    <row r="40" spans="1:5" x14ac:dyDescent="0.25">
      <c r="A40" s="55" t="s">
        <v>4303</v>
      </c>
      <c r="B40" s="60" t="s">
        <v>4303</v>
      </c>
      <c r="C40" s="56">
        <v>0</v>
      </c>
      <c r="D40" s="44">
        <v>0</v>
      </c>
      <c r="E40" s="44">
        <v>0</v>
      </c>
    </row>
    <row r="41" spans="1:5" x14ac:dyDescent="0.25">
      <c r="A41" s="34"/>
      <c r="B41" s="45" t="s">
        <v>4306</v>
      </c>
      <c r="C41" s="57">
        <f>SUM(C40)</f>
        <v>0</v>
      </c>
      <c r="D41" s="47"/>
      <c r="E41" s="47"/>
    </row>
    <row r="42" spans="1:5" x14ac:dyDescent="0.25">
      <c r="A42" s="50"/>
      <c r="B42" s="51"/>
      <c r="C42" s="52"/>
      <c r="D42" s="53"/>
      <c r="E42" s="53"/>
    </row>
    <row r="43" spans="1:5" ht="12.75" customHeight="1" x14ac:dyDescent="0.25">
      <c r="A43" s="652" t="s">
        <v>4237</v>
      </c>
      <c r="B43" s="653"/>
      <c r="C43" s="52"/>
      <c r="D43" s="53"/>
      <c r="E43" s="53"/>
    </row>
    <row r="44" spans="1:5" x14ac:dyDescent="0.25">
      <c r="A44" s="55" t="s">
        <v>4303</v>
      </c>
      <c r="B44" s="55" t="s">
        <v>4303</v>
      </c>
      <c r="C44" s="56">
        <v>0</v>
      </c>
      <c r="D44" s="44">
        <v>0</v>
      </c>
      <c r="E44" s="44">
        <v>0</v>
      </c>
    </row>
    <row r="45" spans="1:5" ht="12" customHeight="1" x14ac:dyDescent="0.25">
      <c r="A45" s="34"/>
      <c r="B45" s="45" t="s">
        <v>4307</v>
      </c>
      <c r="C45" s="46">
        <f>SUM(C44)</f>
        <v>0</v>
      </c>
      <c r="D45" s="47"/>
      <c r="E45" s="47"/>
    </row>
  </sheetData>
  <mergeCells count="15">
    <mergeCell ref="A43:B4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0:B20"/>
    <mergeCell ref="A31:B31"/>
    <mergeCell ref="A38:B38"/>
    <mergeCell ref="A39:B3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DDD32-8E81-43AC-9EBF-28D4EB86C14F}">
  <dimension ref="A2:L27"/>
  <sheetViews>
    <sheetView showGridLines="0" workbookViewId="0">
      <selection activeCell="I35" sqref="I35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2" width="11.44140625" style="63"/>
    <col min="13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25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5359</v>
      </c>
      <c r="B11" s="192" t="s">
        <v>4326</v>
      </c>
      <c r="C11" s="77">
        <v>68793.490000000005</v>
      </c>
      <c r="D11" s="72">
        <v>0</v>
      </c>
      <c r="E11" s="72">
        <v>0</v>
      </c>
      <c r="F11" s="77">
        <v>68793.490000000005</v>
      </c>
      <c r="G11" s="77">
        <v>22931.163333333334</v>
      </c>
      <c r="H11" s="77">
        <v>11465.581666666667</v>
      </c>
      <c r="I11" s="77">
        <v>91724.653333333335</v>
      </c>
      <c r="J11" s="77">
        <v>0</v>
      </c>
      <c r="K11" s="77">
        <v>126121.39833333335</v>
      </c>
    </row>
    <row r="12" spans="1:11" s="63" customFormat="1" x14ac:dyDescent="0.25">
      <c r="A12" s="42" t="s">
        <v>5360</v>
      </c>
      <c r="B12" s="192" t="s">
        <v>4352</v>
      </c>
      <c r="C12" s="77">
        <v>35537.57</v>
      </c>
      <c r="D12" s="72">
        <v>0</v>
      </c>
      <c r="E12" s="72">
        <v>0</v>
      </c>
      <c r="F12" s="77">
        <v>35537.57</v>
      </c>
      <c r="G12" s="77">
        <v>11845.856666666667</v>
      </c>
      <c r="H12" s="77">
        <v>5922.9283333333333</v>
      </c>
      <c r="I12" s="77">
        <v>47383.426666666666</v>
      </c>
      <c r="J12" s="77">
        <v>0</v>
      </c>
      <c r="K12" s="77">
        <v>65152.21166666667</v>
      </c>
    </row>
    <row r="13" spans="1:11" s="63" customFormat="1" ht="14.25" customHeight="1" x14ac:dyDescent="0.25">
      <c r="A13" s="42" t="s">
        <v>5361</v>
      </c>
      <c r="B13" s="192" t="s">
        <v>5362</v>
      </c>
      <c r="C13" s="77">
        <v>25313.77</v>
      </c>
      <c r="D13" s="72">
        <v>0</v>
      </c>
      <c r="E13" s="72">
        <v>0</v>
      </c>
      <c r="F13" s="77">
        <v>25313.77</v>
      </c>
      <c r="G13" s="77">
        <v>8437.9233333333323</v>
      </c>
      <c r="H13" s="77">
        <v>4218.9616666666661</v>
      </c>
      <c r="I13" s="77">
        <v>33751.693333333329</v>
      </c>
      <c r="J13" s="77">
        <v>0</v>
      </c>
      <c r="K13" s="77">
        <v>46408.578333333324</v>
      </c>
    </row>
    <row r="14" spans="1:11" s="63" customFormat="1" ht="15.75" customHeight="1" x14ac:dyDescent="0.25">
      <c r="A14" s="42" t="s">
        <v>5363</v>
      </c>
      <c r="B14" s="192" t="s">
        <v>5364</v>
      </c>
      <c r="C14" s="77">
        <v>21692.639999999999</v>
      </c>
      <c r="D14" s="72">
        <v>0</v>
      </c>
      <c r="E14" s="72">
        <v>0</v>
      </c>
      <c r="F14" s="77">
        <v>21692.639999999999</v>
      </c>
      <c r="G14" s="77">
        <v>7230.8799999999992</v>
      </c>
      <c r="H14" s="77">
        <v>3615.4399999999996</v>
      </c>
      <c r="I14" s="77">
        <v>28923.519999999997</v>
      </c>
      <c r="J14" s="77">
        <v>0</v>
      </c>
      <c r="K14" s="77">
        <v>39769.839999999997</v>
      </c>
    </row>
    <row r="15" spans="1:11" s="63" customFormat="1" ht="14.25" customHeight="1" x14ac:dyDescent="0.25">
      <c r="A15" s="42" t="s">
        <v>5365</v>
      </c>
      <c r="B15" s="192" t="s">
        <v>5366</v>
      </c>
      <c r="C15" s="77">
        <v>20889.349999999999</v>
      </c>
      <c r="D15" s="72">
        <v>0</v>
      </c>
      <c r="E15" s="72">
        <v>0</v>
      </c>
      <c r="F15" s="77">
        <v>20889.349999999999</v>
      </c>
      <c r="G15" s="77">
        <v>6963.1166666666659</v>
      </c>
      <c r="H15" s="77">
        <v>3481.5583333333329</v>
      </c>
      <c r="I15" s="77">
        <v>27852.466666666664</v>
      </c>
      <c r="J15" s="77">
        <v>0</v>
      </c>
      <c r="K15" s="77">
        <v>38297.141666666663</v>
      </c>
    </row>
    <row r="16" spans="1:11" s="63" customFormat="1" x14ac:dyDescent="0.25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5"/>
    </row>
    <row r="17" spans="1:11" s="63" customFormat="1" x14ac:dyDescent="0.25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5"/>
    </row>
    <row r="18" spans="1:11" s="63" customFormat="1" x14ac:dyDescent="0.25">
      <c r="A18" s="671" t="s">
        <v>4324</v>
      </c>
      <c r="B18" s="671"/>
      <c r="C18" s="671"/>
      <c r="D18" s="76" t="s">
        <v>517</v>
      </c>
      <c r="E18" s="76" t="s">
        <v>517</v>
      </c>
      <c r="F18" s="76" t="s">
        <v>517</v>
      </c>
      <c r="G18" s="76" t="s">
        <v>517</v>
      </c>
      <c r="H18" s="76" t="s">
        <v>517</v>
      </c>
      <c r="I18" s="76" t="s">
        <v>517</v>
      </c>
      <c r="J18" s="76" t="s">
        <v>517</v>
      </c>
      <c r="K18" s="76" t="s">
        <v>517</v>
      </c>
    </row>
    <row r="19" spans="1:11" s="63" customFormat="1" ht="12.75" customHeight="1" x14ac:dyDescent="0.25">
      <c r="A19" s="663" t="s">
        <v>4311</v>
      </c>
      <c r="B19" s="665" t="s">
        <v>4292</v>
      </c>
      <c r="C19" s="666" t="s">
        <v>4312</v>
      </c>
      <c r="D19" s="666" t="s">
        <v>4312</v>
      </c>
      <c r="E19" s="666" t="s">
        <v>4312</v>
      </c>
      <c r="F19" s="666" t="s">
        <v>4312</v>
      </c>
      <c r="G19" s="666" t="s">
        <v>4313</v>
      </c>
      <c r="H19" s="666" t="s">
        <v>4313</v>
      </c>
      <c r="I19" s="666" t="s">
        <v>4313</v>
      </c>
      <c r="J19" s="666" t="s">
        <v>4313</v>
      </c>
      <c r="K19" s="667" t="s">
        <v>4313</v>
      </c>
    </row>
    <row r="20" spans="1:11" s="63" customFormat="1" ht="26.4" x14ac:dyDescent="0.25">
      <c r="A20" s="664" t="s">
        <v>4311</v>
      </c>
      <c r="B20" s="666" t="s">
        <v>4314</v>
      </c>
      <c r="C20" s="70" t="s">
        <v>4315</v>
      </c>
      <c r="D20" s="70" t="s">
        <v>4316</v>
      </c>
      <c r="E20" s="70" t="s">
        <v>4317</v>
      </c>
      <c r="F20" s="70" t="s">
        <v>4318</v>
      </c>
      <c r="G20" s="35" t="s">
        <v>4319</v>
      </c>
      <c r="H20" s="35" t="s">
        <v>4320</v>
      </c>
      <c r="I20" s="70" t="s">
        <v>4321</v>
      </c>
      <c r="J20" s="70" t="s">
        <v>4322</v>
      </c>
      <c r="K20" s="71" t="s">
        <v>4318</v>
      </c>
    </row>
    <row r="21" spans="1:11" s="63" customFormat="1" x14ac:dyDescent="0.25">
      <c r="A21" s="42" t="s">
        <v>5207</v>
      </c>
      <c r="B21" s="42" t="s">
        <v>5224</v>
      </c>
      <c r="C21" s="78">
        <v>19230.990000000002</v>
      </c>
      <c r="D21" s="72">
        <v>1100</v>
      </c>
      <c r="E21" s="72">
        <v>0</v>
      </c>
      <c r="F21" s="77">
        <v>20330.990000000002</v>
      </c>
      <c r="G21" s="77">
        <v>6410.33</v>
      </c>
      <c r="H21" s="77">
        <v>3205.165</v>
      </c>
      <c r="I21" s="77">
        <v>25641.32</v>
      </c>
      <c r="J21" s="77">
        <v>0</v>
      </c>
      <c r="K21" s="77">
        <v>35256.815000000002</v>
      </c>
    </row>
    <row r="22" spans="1:11" s="63" customFormat="1" x14ac:dyDescent="0.25">
      <c r="A22" s="42" t="s">
        <v>5367</v>
      </c>
      <c r="B22" s="42" t="s">
        <v>5368</v>
      </c>
      <c r="C22" s="78">
        <v>15459.34</v>
      </c>
      <c r="D22" s="72">
        <v>1100</v>
      </c>
      <c r="E22" s="72">
        <v>0</v>
      </c>
      <c r="F22" s="77">
        <v>16559.34</v>
      </c>
      <c r="G22" s="77">
        <v>5153.1133333333328</v>
      </c>
      <c r="H22" s="77">
        <v>2576.5566666666664</v>
      </c>
      <c r="I22" s="77">
        <v>20612.453333333331</v>
      </c>
      <c r="J22" s="77">
        <v>0</v>
      </c>
      <c r="K22" s="77">
        <v>28342.123333333329</v>
      </c>
    </row>
    <row r="23" spans="1:11" s="63" customFormat="1" x14ac:dyDescent="0.25">
      <c r="A23" s="42" t="s">
        <v>5369</v>
      </c>
      <c r="B23" s="42" t="s">
        <v>5370</v>
      </c>
      <c r="C23" s="78">
        <v>12788.52</v>
      </c>
      <c r="D23" s="72">
        <v>1100</v>
      </c>
      <c r="E23" s="72">
        <v>0</v>
      </c>
      <c r="F23" s="77">
        <v>13888.52</v>
      </c>
      <c r="G23" s="77">
        <v>4262.84</v>
      </c>
      <c r="H23" s="77">
        <v>2131.42</v>
      </c>
      <c r="I23" s="77">
        <v>17051.36</v>
      </c>
      <c r="J23" s="77">
        <v>0</v>
      </c>
      <c r="K23" s="77">
        <v>23445.620000000003</v>
      </c>
    </row>
    <row r="24" spans="1:11" s="63" customFormat="1" x14ac:dyDescent="0.25">
      <c r="A24" s="42" t="s">
        <v>5371</v>
      </c>
      <c r="B24" s="42" t="s">
        <v>5372</v>
      </c>
      <c r="C24" s="78">
        <v>10325.91</v>
      </c>
      <c r="D24" s="72">
        <v>1100</v>
      </c>
      <c r="E24" s="72">
        <v>0</v>
      </c>
      <c r="F24" s="77">
        <v>11425.91</v>
      </c>
      <c r="G24" s="77">
        <v>3441.9700000000003</v>
      </c>
      <c r="H24" s="77">
        <v>1720.9850000000001</v>
      </c>
      <c r="I24" s="77">
        <v>13767.880000000001</v>
      </c>
      <c r="J24" s="77">
        <v>0</v>
      </c>
      <c r="K24" s="77">
        <v>18930.834999999999</v>
      </c>
    </row>
    <row r="25" spans="1:11" s="63" customFormat="1" x14ac:dyDescent="0.25">
      <c r="A25" s="42" t="s">
        <v>5373</v>
      </c>
      <c r="B25" s="42" t="s">
        <v>5374</v>
      </c>
      <c r="C25" s="78">
        <v>10106.620000000001</v>
      </c>
      <c r="D25" s="72">
        <v>1100</v>
      </c>
      <c r="E25" s="72">
        <v>663</v>
      </c>
      <c r="F25" s="77">
        <v>11869.62</v>
      </c>
      <c r="G25" s="77">
        <v>3368.8733333333334</v>
      </c>
      <c r="H25" s="77">
        <v>1684.4366666666667</v>
      </c>
      <c r="I25" s="77">
        <v>13475.493333333334</v>
      </c>
      <c r="J25" s="77">
        <v>0</v>
      </c>
      <c r="K25" s="77">
        <v>18528.803333333333</v>
      </c>
    </row>
    <row r="26" spans="1:11" s="63" customFormat="1" x14ac:dyDescent="0.25">
      <c r="A26" s="42" t="s">
        <v>5375</v>
      </c>
      <c r="B26" s="42" t="s">
        <v>4567</v>
      </c>
      <c r="C26" s="78">
        <v>10325.91</v>
      </c>
      <c r="D26" s="72">
        <v>1100</v>
      </c>
      <c r="E26" s="72">
        <v>663</v>
      </c>
      <c r="F26" s="77">
        <v>12088.91</v>
      </c>
      <c r="G26" s="77">
        <v>3441.9700000000003</v>
      </c>
      <c r="H26" s="77">
        <v>1720.9850000000001</v>
      </c>
      <c r="I26" s="77">
        <v>13767.880000000001</v>
      </c>
      <c r="J26" s="77">
        <v>0</v>
      </c>
      <c r="K26" s="77">
        <v>18930.834999999999</v>
      </c>
    </row>
    <row r="27" spans="1:11" s="63" customFormat="1" x14ac:dyDescent="0.25">
      <c r="A27" s="42" t="s">
        <v>5123</v>
      </c>
      <c r="B27" s="42" t="s">
        <v>4375</v>
      </c>
      <c r="C27" s="78">
        <v>8364</v>
      </c>
      <c r="D27" s="72">
        <v>1100</v>
      </c>
      <c r="E27" s="72">
        <v>663</v>
      </c>
      <c r="F27" s="77">
        <v>10127</v>
      </c>
      <c r="G27" s="77">
        <v>2788</v>
      </c>
      <c r="H27" s="77">
        <v>1394</v>
      </c>
      <c r="I27" s="77">
        <v>11152</v>
      </c>
      <c r="J27" s="77">
        <v>0</v>
      </c>
      <c r="K27" s="77">
        <v>15334</v>
      </c>
    </row>
  </sheetData>
  <mergeCells count="15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8:C18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79BA6-C5AB-45BC-9AD6-A8F4B0845ACE}">
  <dimension ref="A1:E58"/>
  <sheetViews>
    <sheetView showGridLines="0" zoomScaleNormal="100" workbookViewId="0">
      <selection activeCell="B60" sqref="B60"/>
    </sheetView>
    <sheetView workbookViewId="1"/>
  </sheetViews>
  <sheetFormatPr baseColWidth="10" defaultColWidth="11.44140625" defaultRowHeight="13.2" x14ac:dyDescent="0.25"/>
  <cols>
    <col min="1" max="1" width="17.44140625" style="61" customWidth="1"/>
    <col min="2" max="2" width="29.109375" style="61" customWidth="1"/>
    <col min="3" max="3" width="15.21875" style="61" customWidth="1"/>
    <col min="4" max="4" width="16.77734375" style="61" customWidth="1"/>
    <col min="5" max="5" width="19.21875" style="61" customWidth="1"/>
    <col min="6" max="16384" width="11.44140625" style="34"/>
  </cols>
  <sheetData>
    <row r="1" spans="1:5" x14ac:dyDescent="0.25">
      <c r="A1" s="34"/>
      <c r="B1" s="34"/>
      <c r="C1" s="34"/>
      <c r="D1" s="34"/>
      <c r="E1" s="34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22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34"/>
      <c r="D7" s="34"/>
      <c r="E7" s="34"/>
    </row>
    <row r="8" spans="1:5" ht="12.75" customHeight="1" x14ac:dyDescent="0.25">
      <c r="A8" s="658" t="s">
        <v>4291</v>
      </c>
      <c r="B8" s="658" t="s">
        <v>4292</v>
      </c>
      <c r="C8" s="658" t="s">
        <v>4293</v>
      </c>
      <c r="D8" s="659" t="s">
        <v>4294</v>
      </c>
      <c r="E8" s="659" t="s">
        <v>4294</v>
      </c>
    </row>
    <row r="9" spans="1:5" ht="12.75" customHeight="1" x14ac:dyDescent="0.25">
      <c r="A9" s="658" t="s">
        <v>4291</v>
      </c>
      <c r="B9" s="658" t="s">
        <v>4292</v>
      </c>
      <c r="C9" s="658" t="s">
        <v>4293</v>
      </c>
      <c r="D9" s="36" t="s">
        <v>4295</v>
      </c>
      <c r="E9" s="36" t="s">
        <v>4296</v>
      </c>
    </row>
    <row r="10" spans="1:5" ht="21" customHeight="1" x14ac:dyDescent="0.25">
      <c r="A10" s="37"/>
      <c r="B10" s="37"/>
      <c r="C10" s="38"/>
      <c r="D10" s="38"/>
      <c r="E10" s="38"/>
    </row>
    <row r="11" spans="1:5" x14ac:dyDescent="0.25">
      <c r="A11" s="660" t="s">
        <v>4232</v>
      </c>
      <c r="B11" s="660" t="s">
        <v>4232</v>
      </c>
      <c r="C11" s="40"/>
      <c r="D11" s="41"/>
      <c r="E11" s="41"/>
    </row>
    <row r="12" spans="1:5" x14ac:dyDescent="0.25">
      <c r="A12" s="42" t="s">
        <v>5376</v>
      </c>
      <c r="B12" s="42" t="s">
        <v>4326</v>
      </c>
      <c r="C12" s="43">
        <v>1</v>
      </c>
      <c r="D12" s="78">
        <v>92871</v>
      </c>
      <c r="E12" s="78">
        <v>92871</v>
      </c>
    </row>
    <row r="13" spans="1:5" x14ac:dyDescent="0.25">
      <c r="A13" s="42" t="s">
        <v>5377</v>
      </c>
      <c r="B13" s="42" t="s">
        <v>4328</v>
      </c>
      <c r="C13" s="43">
        <v>5</v>
      </c>
      <c r="D13" s="78">
        <v>53442</v>
      </c>
      <c r="E13" s="78">
        <v>53442</v>
      </c>
    </row>
    <row r="14" spans="1:5" x14ac:dyDescent="0.25">
      <c r="A14" s="42" t="s">
        <v>5378</v>
      </c>
      <c r="B14" s="42" t="s">
        <v>4331</v>
      </c>
      <c r="C14" s="43">
        <v>3</v>
      </c>
      <c r="D14" s="78">
        <v>35568</v>
      </c>
      <c r="E14" s="78">
        <v>35568</v>
      </c>
    </row>
    <row r="15" spans="1:5" x14ac:dyDescent="0.25">
      <c r="A15" s="42" t="s">
        <v>5379</v>
      </c>
      <c r="B15" s="42" t="s">
        <v>4331</v>
      </c>
      <c r="C15" s="43">
        <v>5</v>
      </c>
      <c r="D15" s="78">
        <v>34870</v>
      </c>
      <c r="E15" s="78">
        <v>34870</v>
      </c>
    </row>
    <row r="16" spans="1:5" x14ac:dyDescent="0.25">
      <c r="A16" s="42" t="s">
        <v>5380</v>
      </c>
      <c r="B16" s="42" t="s">
        <v>4331</v>
      </c>
      <c r="C16" s="43">
        <v>19</v>
      </c>
      <c r="D16" s="78">
        <v>28262</v>
      </c>
      <c r="E16" s="78">
        <v>28262</v>
      </c>
    </row>
    <row r="17" spans="1:5" x14ac:dyDescent="0.25">
      <c r="A17" s="42" t="s">
        <v>5381</v>
      </c>
      <c r="B17" s="42" t="s">
        <v>5382</v>
      </c>
      <c r="C17" s="43">
        <v>1</v>
      </c>
      <c r="D17" s="78">
        <v>22438</v>
      </c>
      <c r="E17" s="78">
        <v>22438</v>
      </c>
    </row>
    <row r="18" spans="1:5" x14ac:dyDescent="0.25">
      <c r="A18" s="34"/>
      <c r="B18" s="45" t="s">
        <v>4299</v>
      </c>
      <c r="C18" s="57">
        <f>SUM(C12:C17)</f>
        <v>34</v>
      </c>
      <c r="D18" s="47"/>
      <c r="E18" s="47"/>
    </row>
    <row r="19" spans="1:5" ht="16.8" customHeight="1" x14ac:dyDescent="0.25">
      <c r="A19" s="34"/>
      <c r="B19" s="48"/>
      <c r="C19" s="49"/>
      <c r="D19" s="47"/>
      <c r="E19" s="47"/>
    </row>
    <row r="20" spans="1:5" ht="18.600000000000001" customHeight="1" x14ac:dyDescent="0.25">
      <c r="A20" s="50"/>
      <c r="B20" s="51"/>
      <c r="C20" s="52"/>
      <c r="D20" s="53"/>
      <c r="E20" s="53"/>
    </row>
    <row r="21" spans="1:5" x14ac:dyDescent="0.25">
      <c r="A21" s="661" t="s">
        <v>4233</v>
      </c>
      <c r="B21" s="661" t="s">
        <v>4233</v>
      </c>
      <c r="C21" s="52"/>
      <c r="D21" s="53"/>
      <c r="E21" s="53"/>
    </row>
    <row r="22" spans="1:5" x14ac:dyDescent="0.25">
      <c r="A22" s="42" t="s">
        <v>5383</v>
      </c>
      <c r="B22" s="42" t="s">
        <v>5204</v>
      </c>
      <c r="C22" s="43">
        <v>12</v>
      </c>
      <c r="D22" s="44">
        <v>21023</v>
      </c>
      <c r="E22" s="44">
        <v>21023</v>
      </c>
    </row>
    <row r="23" spans="1:5" x14ac:dyDescent="0.25">
      <c r="A23" s="42" t="s">
        <v>5384</v>
      </c>
      <c r="B23" s="42" t="s">
        <v>4333</v>
      </c>
      <c r="C23" s="43">
        <v>3</v>
      </c>
      <c r="D23" s="44">
        <v>20578</v>
      </c>
      <c r="E23" s="44">
        <v>20578</v>
      </c>
    </row>
    <row r="24" spans="1:5" x14ac:dyDescent="0.25">
      <c r="A24" s="42" t="s">
        <v>5385</v>
      </c>
      <c r="B24" s="42" t="s">
        <v>4333</v>
      </c>
      <c r="C24" s="43">
        <v>13</v>
      </c>
      <c r="D24" s="44">
        <v>19438</v>
      </c>
      <c r="E24" s="44">
        <v>19438</v>
      </c>
    </row>
    <row r="25" spans="1:5" x14ac:dyDescent="0.25">
      <c r="A25" s="42" t="s">
        <v>5386</v>
      </c>
      <c r="B25" s="42" t="s">
        <v>4333</v>
      </c>
      <c r="C25" s="43">
        <v>8</v>
      </c>
      <c r="D25" s="44">
        <v>17599</v>
      </c>
      <c r="E25" s="44">
        <v>17599</v>
      </c>
    </row>
    <row r="26" spans="1:5" x14ac:dyDescent="0.25">
      <c r="A26" s="42" t="s">
        <v>5387</v>
      </c>
      <c r="B26" s="42" t="s">
        <v>4333</v>
      </c>
      <c r="C26" s="43">
        <v>18</v>
      </c>
      <c r="D26" s="44">
        <v>15460</v>
      </c>
      <c r="E26" s="44">
        <v>15460</v>
      </c>
    </row>
    <row r="27" spans="1:5" x14ac:dyDescent="0.25">
      <c r="A27" s="42" t="s">
        <v>5388</v>
      </c>
      <c r="B27" s="42" t="s">
        <v>4333</v>
      </c>
      <c r="C27" s="43">
        <v>31</v>
      </c>
      <c r="D27" s="44">
        <v>13297</v>
      </c>
      <c r="E27" s="44">
        <v>13297</v>
      </c>
    </row>
    <row r="28" spans="1:5" x14ac:dyDescent="0.25">
      <c r="A28" s="42" t="s">
        <v>5389</v>
      </c>
      <c r="B28" s="42" t="s">
        <v>4333</v>
      </c>
      <c r="C28" s="43">
        <v>70</v>
      </c>
      <c r="D28" s="44">
        <v>10928</v>
      </c>
      <c r="E28" s="44">
        <v>10928</v>
      </c>
    </row>
    <row r="29" spans="1:5" x14ac:dyDescent="0.25">
      <c r="A29" s="42" t="s">
        <v>5390</v>
      </c>
      <c r="B29" s="42" t="s">
        <v>4377</v>
      </c>
      <c r="C29" s="43">
        <v>1</v>
      </c>
      <c r="D29" s="44">
        <v>10928</v>
      </c>
      <c r="E29" s="44">
        <v>10928</v>
      </c>
    </row>
    <row r="30" spans="1:5" x14ac:dyDescent="0.25">
      <c r="A30" s="42" t="s">
        <v>5391</v>
      </c>
      <c r="B30" s="42" t="s">
        <v>4333</v>
      </c>
      <c r="C30" s="43">
        <v>4</v>
      </c>
      <c r="D30" s="44">
        <v>10600</v>
      </c>
      <c r="E30" s="44">
        <v>10600</v>
      </c>
    </row>
    <row r="31" spans="1:5" x14ac:dyDescent="0.25">
      <c r="A31" s="42" t="s">
        <v>5392</v>
      </c>
      <c r="B31" s="42" t="s">
        <v>5393</v>
      </c>
      <c r="C31" s="43">
        <v>21</v>
      </c>
      <c r="D31" s="44">
        <v>10139</v>
      </c>
      <c r="E31" s="44">
        <v>10139</v>
      </c>
    </row>
    <row r="32" spans="1:5" x14ac:dyDescent="0.25">
      <c r="A32" s="42" t="s">
        <v>5394</v>
      </c>
      <c r="B32" s="42" t="s">
        <v>5393</v>
      </c>
      <c r="C32" s="43">
        <v>5</v>
      </c>
      <c r="D32" s="44">
        <v>9998</v>
      </c>
      <c r="E32" s="44">
        <v>9998</v>
      </c>
    </row>
    <row r="33" spans="1:5" x14ac:dyDescent="0.25">
      <c r="A33" s="42" t="s">
        <v>5395</v>
      </c>
      <c r="B33" s="42" t="s">
        <v>5393</v>
      </c>
      <c r="C33" s="43">
        <v>36</v>
      </c>
      <c r="D33" s="44">
        <v>9028</v>
      </c>
      <c r="E33" s="44">
        <v>9028</v>
      </c>
    </row>
    <row r="34" spans="1:5" x14ac:dyDescent="0.25">
      <c r="A34" s="42" t="s">
        <v>5396</v>
      </c>
      <c r="B34" s="42" t="s">
        <v>5397</v>
      </c>
      <c r="C34" s="43">
        <v>8</v>
      </c>
      <c r="D34" s="44">
        <v>9028</v>
      </c>
      <c r="E34" s="44">
        <v>9028</v>
      </c>
    </row>
    <row r="35" spans="1:5" x14ac:dyDescent="0.25">
      <c r="A35" s="42" t="s">
        <v>5398</v>
      </c>
      <c r="B35" s="42" t="s">
        <v>4377</v>
      </c>
      <c r="C35" s="43">
        <v>1</v>
      </c>
      <c r="D35" s="44">
        <v>9028</v>
      </c>
      <c r="E35" s="44">
        <v>9028</v>
      </c>
    </row>
    <row r="36" spans="1:5" x14ac:dyDescent="0.25">
      <c r="A36" s="42" t="s">
        <v>5399</v>
      </c>
      <c r="B36" s="42" t="s">
        <v>4371</v>
      </c>
      <c r="C36" s="43">
        <v>30</v>
      </c>
      <c r="D36" s="44">
        <v>8470</v>
      </c>
      <c r="E36" s="44">
        <v>8470</v>
      </c>
    </row>
    <row r="37" spans="1:5" x14ac:dyDescent="0.25">
      <c r="A37" s="42" t="s">
        <v>5400</v>
      </c>
      <c r="B37" s="42" t="s">
        <v>4371</v>
      </c>
      <c r="C37" s="43">
        <v>17</v>
      </c>
      <c r="D37" s="44">
        <v>8364</v>
      </c>
      <c r="E37" s="44">
        <v>8364</v>
      </c>
    </row>
    <row r="38" spans="1:5" x14ac:dyDescent="0.25">
      <c r="A38" s="42" t="s">
        <v>5401</v>
      </c>
      <c r="B38" s="42" t="s">
        <v>4377</v>
      </c>
      <c r="C38" s="43">
        <v>1</v>
      </c>
      <c r="D38" s="78">
        <v>8364</v>
      </c>
      <c r="E38" s="78">
        <v>8364</v>
      </c>
    </row>
    <row r="39" spans="1:5" x14ac:dyDescent="0.25">
      <c r="A39" s="34"/>
      <c r="B39" s="45" t="s">
        <v>4302</v>
      </c>
      <c r="C39" s="57">
        <f>SUM(C22:C38)</f>
        <v>279</v>
      </c>
      <c r="D39" s="47"/>
      <c r="E39" s="47"/>
    </row>
    <row r="40" spans="1:5" ht="18.600000000000001" customHeight="1" x14ac:dyDescent="0.25">
      <c r="A40" s="34"/>
      <c r="B40" s="48"/>
      <c r="C40" s="49"/>
      <c r="D40" s="47"/>
      <c r="E40" s="47"/>
    </row>
    <row r="41" spans="1:5" ht="16.2" customHeight="1" x14ac:dyDescent="0.25">
      <c r="A41" s="54"/>
      <c r="B41" s="34"/>
      <c r="C41" s="34"/>
      <c r="D41" s="47"/>
      <c r="E41" s="47"/>
    </row>
    <row r="42" spans="1:5" x14ac:dyDescent="0.25">
      <c r="A42" s="661" t="s">
        <v>4234</v>
      </c>
      <c r="B42" s="661" t="s">
        <v>4233</v>
      </c>
      <c r="C42" s="34"/>
      <c r="D42" s="53"/>
      <c r="E42" s="53"/>
    </row>
    <row r="43" spans="1:5" x14ac:dyDescent="0.25">
      <c r="A43" s="55" t="s">
        <v>4303</v>
      </c>
      <c r="B43" s="55" t="s">
        <v>4303</v>
      </c>
      <c r="C43" s="56">
        <v>0</v>
      </c>
      <c r="D43" s="44">
        <v>0</v>
      </c>
      <c r="E43" s="44">
        <v>0</v>
      </c>
    </row>
    <row r="44" spans="1:5" x14ac:dyDescent="0.25">
      <c r="A44" s="34"/>
      <c r="B44" s="45" t="s">
        <v>4304</v>
      </c>
      <c r="C44" s="57">
        <f>SUM(C43)</f>
        <v>0</v>
      </c>
      <c r="D44" s="47"/>
      <c r="E44" s="47"/>
    </row>
    <row r="45" spans="1:5" ht="19.8" customHeight="1" x14ac:dyDescent="0.25">
      <c r="A45" s="34"/>
      <c r="B45" s="48"/>
      <c r="C45" s="49"/>
      <c r="D45" s="47"/>
      <c r="E45" s="47"/>
    </row>
    <row r="46" spans="1:5" ht="14.4" customHeight="1" x14ac:dyDescent="0.25">
      <c r="A46" s="34"/>
      <c r="B46" s="58" t="s">
        <v>4235</v>
      </c>
      <c r="C46" s="59">
        <f>SUM(C39,C18,C44)</f>
        <v>313</v>
      </c>
      <c r="D46" s="47"/>
      <c r="E46" s="47"/>
    </row>
    <row r="47" spans="1:5" ht="16.2" customHeight="1" x14ac:dyDescent="0.25">
      <c r="A47" s="34"/>
      <c r="B47" s="48"/>
      <c r="C47" s="49"/>
      <c r="D47" s="47"/>
      <c r="E47" s="47"/>
    </row>
    <row r="48" spans="1:5" ht="17.399999999999999" customHeight="1" x14ac:dyDescent="0.25">
      <c r="A48" s="50"/>
      <c r="B48" s="51"/>
      <c r="C48" s="52"/>
      <c r="D48" s="53"/>
      <c r="E48" s="53"/>
    </row>
    <row r="49" spans="1:5" x14ac:dyDescent="0.25">
      <c r="A49" s="662" t="s">
        <v>4231</v>
      </c>
      <c r="B49" s="662"/>
      <c r="C49" s="52"/>
      <c r="D49" s="53"/>
      <c r="E49" s="53"/>
    </row>
    <row r="50" spans="1:5" x14ac:dyDescent="0.25">
      <c r="A50" s="661" t="s">
        <v>4305</v>
      </c>
      <c r="B50" s="661"/>
      <c r="C50" s="52"/>
      <c r="D50" s="53"/>
      <c r="E50" s="53"/>
    </row>
    <row r="51" spans="1:5" x14ac:dyDescent="0.25">
      <c r="A51" s="55" t="s">
        <v>5402</v>
      </c>
      <c r="B51" s="60" t="s">
        <v>4333</v>
      </c>
      <c r="C51" s="56">
        <v>1</v>
      </c>
      <c r="D51" s="44">
        <v>12104</v>
      </c>
      <c r="E51" s="44">
        <v>16000</v>
      </c>
    </row>
    <row r="52" spans="1:5" x14ac:dyDescent="0.25">
      <c r="A52" s="55" t="s">
        <v>5403</v>
      </c>
      <c r="B52" s="60" t="s">
        <v>4333</v>
      </c>
      <c r="C52" s="56">
        <v>3</v>
      </c>
      <c r="D52" s="44">
        <v>10000</v>
      </c>
      <c r="E52" s="44">
        <v>12103</v>
      </c>
    </row>
    <row r="53" spans="1:5" x14ac:dyDescent="0.25">
      <c r="A53" s="55" t="s">
        <v>5404</v>
      </c>
      <c r="B53" s="60" t="s">
        <v>5405</v>
      </c>
      <c r="C53" s="56">
        <v>9</v>
      </c>
      <c r="D53" s="44">
        <v>8364</v>
      </c>
      <c r="E53" s="44">
        <v>8364</v>
      </c>
    </row>
    <row r="54" spans="1:5" x14ac:dyDescent="0.25">
      <c r="A54" s="34"/>
      <c r="B54" s="45" t="s">
        <v>4306</v>
      </c>
      <c r="C54" s="57">
        <f>SUM(C51:C53)</f>
        <v>13</v>
      </c>
      <c r="D54" s="47"/>
      <c r="E54" s="47"/>
    </row>
    <row r="55" spans="1:5" x14ac:dyDescent="0.25">
      <c r="A55" s="50"/>
      <c r="B55" s="51"/>
      <c r="C55" s="52"/>
      <c r="D55" s="53"/>
      <c r="E55" s="53"/>
    </row>
    <row r="56" spans="1:5" ht="12.75" customHeight="1" x14ac:dyDescent="0.25">
      <c r="A56" s="652" t="s">
        <v>4237</v>
      </c>
      <c r="B56" s="653"/>
      <c r="C56" s="52"/>
      <c r="D56" s="53"/>
      <c r="E56" s="53"/>
    </row>
    <row r="57" spans="1:5" x14ac:dyDescent="0.25">
      <c r="A57" s="55" t="s">
        <v>4303</v>
      </c>
      <c r="B57" s="55" t="s">
        <v>4303</v>
      </c>
      <c r="C57" s="56">
        <v>0</v>
      </c>
      <c r="D57" s="44">
        <v>0</v>
      </c>
      <c r="E57" s="44">
        <v>0</v>
      </c>
    </row>
    <row r="58" spans="1:5" ht="12" customHeight="1" x14ac:dyDescent="0.25">
      <c r="A58" s="34"/>
      <c r="B58" s="45" t="s">
        <v>4307</v>
      </c>
      <c r="C58" s="46">
        <f>SUM(C57)</f>
        <v>0</v>
      </c>
      <c r="D58" s="47"/>
      <c r="E58" s="47"/>
    </row>
  </sheetData>
  <mergeCells count="15">
    <mergeCell ref="A56:B5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1:B21"/>
    <mergeCell ref="A42:B42"/>
    <mergeCell ref="A49:B49"/>
    <mergeCell ref="A50:B5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0470A-CF16-40BE-A0D7-D3A20F353B68}">
  <dimension ref="A2:K38"/>
  <sheetViews>
    <sheetView showGridLines="0" zoomScaleNormal="100" workbookViewId="0">
      <selection activeCell="G42" sqref="G42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61" customWidth="1"/>
    <col min="4" max="4" width="10.5546875" style="61" customWidth="1"/>
    <col min="5" max="5" width="14.88671875" style="61" customWidth="1"/>
    <col min="6" max="6" width="11.5546875" style="61" customWidth="1"/>
    <col min="7" max="7" width="12.109375" style="61" customWidth="1"/>
    <col min="8" max="8" width="12.5546875" style="61" customWidth="1"/>
    <col min="9" max="9" width="11.5546875" style="61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22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</row>
    <row r="8" spans="1:11" s="63" customFormat="1" x14ac:dyDescent="0.25">
      <c r="A8" s="671" t="s">
        <v>4310</v>
      </c>
      <c r="B8" s="671"/>
      <c r="C8" s="671"/>
      <c r="D8" s="68" t="s">
        <v>517</v>
      </c>
      <c r="E8" s="68" t="s">
        <v>517</v>
      </c>
      <c r="F8" s="68" t="s">
        <v>517</v>
      </c>
      <c r="G8" s="68" t="s">
        <v>517</v>
      </c>
      <c r="H8" s="68" t="s">
        <v>517</v>
      </c>
      <c r="I8" s="68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666" t="s">
        <v>4312</v>
      </c>
      <c r="D9" s="666" t="s">
        <v>4312</v>
      </c>
      <c r="E9" s="666" t="s">
        <v>4312</v>
      </c>
      <c r="F9" s="666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70" t="s">
        <v>4315</v>
      </c>
      <c r="D10" s="70" t="s">
        <v>4316</v>
      </c>
      <c r="E10" s="70" t="s">
        <v>4317</v>
      </c>
      <c r="F10" s="70" t="s">
        <v>4318</v>
      </c>
      <c r="G10" s="35" t="s">
        <v>4319</v>
      </c>
      <c r="H10" s="35" t="s">
        <v>4320</v>
      </c>
      <c r="I10" s="70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5376</v>
      </c>
      <c r="B11" s="42" t="s">
        <v>4326</v>
      </c>
      <c r="C11" s="78">
        <v>92871</v>
      </c>
      <c r="D11" s="72">
        <v>0</v>
      </c>
      <c r="E11" s="72">
        <v>0</v>
      </c>
      <c r="F11" s="77">
        <v>92871</v>
      </c>
      <c r="G11" s="77">
        <v>30957</v>
      </c>
      <c r="H11" s="77">
        <v>15478.5</v>
      </c>
      <c r="I11" s="77">
        <v>123828</v>
      </c>
      <c r="J11" s="77">
        <v>0</v>
      </c>
      <c r="K11" s="77">
        <v>170263.5</v>
      </c>
    </row>
    <row r="12" spans="1:11" s="63" customFormat="1" x14ac:dyDescent="0.25">
      <c r="A12" s="42" t="s">
        <v>5377</v>
      </c>
      <c r="B12" s="42" t="s">
        <v>4328</v>
      </c>
      <c r="C12" s="78">
        <v>53442</v>
      </c>
      <c r="D12" s="72">
        <v>0</v>
      </c>
      <c r="E12" s="72">
        <v>0</v>
      </c>
      <c r="F12" s="77">
        <v>53442</v>
      </c>
      <c r="G12" s="77">
        <v>17814</v>
      </c>
      <c r="H12" s="77">
        <v>8907</v>
      </c>
      <c r="I12" s="77">
        <v>71256</v>
      </c>
      <c r="J12" s="77">
        <v>0</v>
      </c>
      <c r="K12" s="77">
        <v>97977</v>
      </c>
    </row>
    <row r="13" spans="1:11" s="63" customFormat="1" x14ac:dyDescent="0.25">
      <c r="A13" s="42" t="s">
        <v>5378</v>
      </c>
      <c r="B13" s="42" t="s">
        <v>4331</v>
      </c>
      <c r="C13" s="78">
        <v>35568</v>
      </c>
      <c r="D13" s="72">
        <v>0</v>
      </c>
      <c r="E13" s="72">
        <v>0</v>
      </c>
      <c r="F13" s="77">
        <v>35568</v>
      </c>
      <c r="G13" s="77">
        <v>11856</v>
      </c>
      <c r="H13" s="77">
        <v>5928</v>
      </c>
      <c r="I13" s="77">
        <v>47424</v>
      </c>
      <c r="J13" s="77">
        <v>0</v>
      </c>
      <c r="K13" s="77">
        <v>65208</v>
      </c>
    </row>
    <row r="14" spans="1:11" s="63" customFormat="1" x14ac:dyDescent="0.25">
      <c r="A14" s="42" t="s">
        <v>5379</v>
      </c>
      <c r="B14" s="42" t="s">
        <v>4331</v>
      </c>
      <c r="C14" s="78">
        <v>34870</v>
      </c>
      <c r="D14" s="72">
        <v>0</v>
      </c>
      <c r="E14" s="72">
        <v>0</v>
      </c>
      <c r="F14" s="77">
        <v>34870</v>
      </c>
      <c r="G14" s="77">
        <v>11623.333333333332</v>
      </c>
      <c r="H14" s="77">
        <v>5811.6666666666661</v>
      </c>
      <c r="I14" s="77">
        <v>46493.333333333328</v>
      </c>
      <c r="J14" s="77">
        <v>0</v>
      </c>
      <c r="K14" s="77">
        <v>63928.333333333328</v>
      </c>
    </row>
    <row r="15" spans="1:11" s="63" customFormat="1" x14ac:dyDescent="0.25">
      <c r="A15" s="42" t="s">
        <v>5380</v>
      </c>
      <c r="B15" s="42" t="s">
        <v>4331</v>
      </c>
      <c r="C15" s="78">
        <v>28262</v>
      </c>
      <c r="D15" s="72">
        <v>0</v>
      </c>
      <c r="E15" s="72">
        <v>0</v>
      </c>
      <c r="F15" s="77">
        <v>28262</v>
      </c>
      <c r="G15" s="77">
        <v>9420.6666666666679</v>
      </c>
      <c r="H15" s="77">
        <v>4710.3333333333339</v>
      </c>
      <c r="I15" s="77">
        <v>37682.666666666672</v>
      </c>
      <c r="J15" s="77">
        <v>0</v>
      </c>
      <c r="K15" s="77">
        <v>51813.666666666672</v>
      </c>
    </row>
    <row r="16" spans="1:11" s="63" customFormat="1" x14ac:dyDescent="0.25">
      <c r="A16" s="42" t="s">
        <v>5381</v>
      </c>
      <c r="B16" s="42" t="s">
        <v>5382</v>
      </c>
      <c r="C16" s="78">
        <v>22438</v>
      </c>
      <c r="D16" s="90">
        <v>1100</v>
      </c>
      <c r="E16" s="72">
        <v>0</v>
      </c>
      <c r="F16" s="77">
        <v>23538</v>
      </c>
      <c r="G16" s="77">
        <v>7479.333333333333</v>
      </c>
      <c r="H16" s="77">
        <v>3739.6666666666665</v>
      </c>
      <c r="I16" s="77">
        <v>29917.333333333332</v>
      </c>
      <c r="J16" s="77">
        <v>0</v>
      </c>
      <c r="K16" s="77">
        <v>41136.333333333328</v>
      </c>
    </row>
    <row r="17" spans="1:11" s="63" customFormat="1" x14ac:dyDescent="0.25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5"/>
    </row>
    <row r="18" spans="1:11" s="63" customFormat="1" x14ac:dyDescent="0.25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5"/>
    </row>
    <row r="19" spans="1:11" s="63" customFormat="1" x14ac:dyDescent="0.25">
      <c r="A19" s="671" t="s">
        <v>4324</v>
      </c>
      <c r="B19" s="671"/>
      <c r="C19" s="671"/>
      <c r="D19" s="76" t="s">
        <v>517</v>
      </c>
      <c r="E19" s="76" t="s">
        <v>517</v>
      </c>
      <c r="F19" s="76" t="s">
        <v>517</v>
      </c>
      <c r="G19" s="76" t="s">
        <v>517</v>
      </c>
      <c r="H19" s="76" t="s">
        <v>517</v>
      </c>
      <c r="I19" s="76" t="s">
        <v>517</v>
      </c>
      <c r="J19" s="76" t="s">
        <v>517</v>
      </c>
      <c r="K19" s="76" t="s">
        <v>517</v>
      </c>
    </row>
    <row r="20" spans="1:11" s="63" customFormat="1" ht="12.75" customHeight="1" x14ac:dyDescent="0.25">
      <c r="A20" s="663" t="s">
        <v>4311</v>
      </c>
      <c r="B20" s="665" t="s">
        <v>4292</v>
      </c>
      <c r="C20" s="666" t="s">
        <v>4312</v>
      </c>
      <c r="D20" s="666" t="s">
        <v>4312</v>
      </c>
      <c r="E20" s="666" t="s">
        <v>4312</v>
      </c>
      <c r="F20" s="666" t="s">
        <v>4312</v>
      </c>
      <c r="G20" s="666" t="s">
        <v>4313</v>
      </c>
      <c r="H20" s="666" t="s">
        <v>4313</v>
      </c>
      <c r="I20" s="666" t="s">
        <v>4313</v>
      </c>
      <c r="J20" s="666" t="s">
        <v>4313</v>
      </c>
      <c r="K20" s="667" t="s">
        <v>4313</v>
      </c>
    </row>
    <row r="21" spans="1:11" s="63" customFormat="1" ht="26.4" x14ac:dyDescent="0.25">
      <c r="A21" s="664" t="s">
        <v>4311</v>
      </c>
      <c r="B21" s="666" t="s">
        <v>4314</v>
      </c>
      <c r="C21" s="70" t="s">
        <v>4315</v>
      </c>
      <c r="D21" s="70" t="s">
        <v>4316</v>
      </c>
      <c r="E21" s="70" t="s">
        <v>4317</v>
      </c>
      <c r="F21" s="70" t="s">
        <v>4318</v>
      </c>
      <c r="G21" s="35" t="s">
        <v>4319</v>
      </c>
      <c r="H21" s="35" t="s">
        <v>4320</v>
      </c>
      <c r="I21" s="70" t="s">
        <v>4321</v>
      </c>
      <c r="J21" s="70" t="s">
        <v>4322</v>
      </c>
      <c r="K21" s="71" t="s">
        <v>4318</v>
      </c>
    </row>
    <row r="22" spans="1:11" s="63" customFormat="1" x14ac:dyDescent="0.25">
      <c r="A22" s="42" t="s">
        <v>5383</v>
      </c>
      <c r="B22" s="42" t="s">
        <v>5204</v>
      </c>
      <c r="C22" s="44">
        <v>21023</v>
      </c>
      <c r="D22" s="72">
        <v>1100</v>
      </c>
      <c r="E22" s="72">
        <v>0</v>
      </c>
      <c r="F22" s="77">
        <v>22123</v>
      </c>
      <c r="G22" s="77">
        <v>7007.6666666666661</v>
      </c>
      <c r="H22" s="77">
        <v>3503.833333333333</v>
      </c>
      <c r="I22" s="77">
        <v>28030.666666666664</v>
      </c>
      <c r="J22" s="77">
        <v>0</v>
      </c>
      <c r="K22" s="77">
        <v>38542.166666666664</v>
      </c>
    </row>
    <row r="23" spans="1:11" s="63" customFormat="1" x14ac:dyDescent="0.25">
      <c r="A23" s="42" t="s">
        <v>5384</v>
      </c>
      <c r="B23" s="42" t="s">
        <v>4333</v>
      </c>
      <c r="C23" s="44">
        <v>20578</v>
      </c>
      <c r="D23" s="72">
        <v>1100</v>
      </c>
      <c r="E23" s="72">
        <v>0</v>
      </c>
      <c r="F23" s="77">
        <v>21678</v>
      </c>
      <c r="G23" s="77">
        <v>6859.333333333333</v>
      </c>
      <c r="H23" s="77">
        <v>3429.6666666666665</v>
      </c>
      <c r="I23" s="77">
        <v>27437.333333333332</v>
      </c>
      <c r="J23" s="77">
        <v>0</v>
      </c>
      <c r="K23" s="77">
        <v>37726.333333333328</v>
      </c>
    </row>
    <row r="24" spans="1:11" s="63" customFormat="1" x14ac:dyDescent="0.25">
      <c r="A24" s="42" t="s">
        <v>5385</v>
      </c>
      <c r="B24" s="42" t="s">
        <v>4333</v>
      </c>
      <c r="C24" s="44">
        <v>19438</v>
      </c>
      <c r="D24" s="72">
        <v>1100</v>
      </c>
      <c r="E24" s="72">
        <v>0</v>
      </c>
      <c r="F24" s="77">
        <v>20538</v>
      </c>
      <c r="G24" s="77">
        <v>6479.333333333333</v>
      </c>
      <c r="H24" s="77">
        <v>3239.6666666666665</v>
      </c>
      <c r="I24" s="77">
        <v>25917.333333333332</v>
      </c>
      <c r="J24" s="77">
        <v>0</v>
      </c>
      <c r="K24" s="77">
        <v>35636.333333333328</v>
      </c>
    </row>
    <row r="25" spans="1:11" s="63" customFormat="1" x14ac:dyDescent="0.25">
      <c r="A25" s="42" t="s">
        <v>5386</v>
      </c>
      <c r="B25" s="42" t="s">
        <v>4333</v>
      </c>
      <c r="C25" s="44">
        <v>17599</v>
      </c>
      <c r="D25" s="72">
        <v>1100</v>
      </c>
      <c r="E25" s="72">
        <v>0</v>
      </c>
      <c r="F25" s="77">
        <v>18699</v>
      </c>
      <c r="G25" s="77">
        <v>5866.333333333333</v>
      </c>
      <c r="H25" s="77">
        <v>2933.1666666666665</v>
      </c>
      <c r="I25" s="77">
        <v>23465.333333333332</v>
      </c>
      <c r="J25" s="77">
        <v>0</v>
      </c>
      <c r="K25" s="77">
        <v>32264.833333333332</v>
      </c>
    </row>
    <row r="26" spans="1:11" s="63" customFormat="1" x14ac:dyDescent="0.25">
      <c r="A26" s="42" t="s">
        <v>5387</v>
      </c>
      <c r="B26" s="42" t="s">
        <v>4333</v>
      </c>
      <c r="C26" s="44">
        <v>15460</v>
      </c>
      <c r="D26" s="72">
        <v>1100</v>
      </c>
      <c r="E26" s="72">
        <v>0</v>
      </c>
      <c r="F26" s="77">
        <v>16560</v>
      </c>
      <c r="G26" s="77">
        <v>5153.3333333333339</v>
      </c>
      <c r="H26" s="77">
        <v>2576.666666666667</v>
      </c>
      <c r="I26" s="77">
        <v>20613.333333333336</v>
      </c>
      <c r="J26" s="77">
        <v>0</v>
      </c>
      <c r="K26" s="77">
        <v>28343.333333333336</v>
      </c>
    </row>
    <row r="27" spans="1:11" s="63" customFormat="1" x14ac:dyDescent="0.25">
      <c r="A27" s="42" t="s">
        <v>5388</v>
      </c>
      <c r="B27" s="42" t="s">
        <v>4333</v>
      </c>
      <c r="C27" s="44">
        <v>13297</v>
      </c>
      <c r="D27" s="72">
        <v>1100</v>
      </c>
      <c r="E27" s="72">
        <v>0</v>
      </c>
      <c r="F27" s="77">
        <v>14397</v>
      </c>
      <c r="G27" s="77">
        <v>4432.3333333333339</v>
      </c>
      <c r="H27" s="77">
        <v>2216.166666666667</v>
      </c>
      <c r="I27" s="77">
        <v>17729.333333333336</v>
      </c>
      <c r="J27" s="77">
        <v>0</v>
      </c>
      <c r="K27" s="77">
        <v>24377.833333333336</v>
      </c>
    </row>
    <row r="28" spans="1:11" s="63" customFormat="1" x14ac:dyDescent="0.25">
      <c r="A28" s="42" t="s">
        <v>5389</v>
      </c>
      <c r="B28" s="42" t="s">
        <v>4333</v>
      </c>
      <c r="C28" s="44">
        <v>10928</v>
      </c>
      <c r="D28" s="72">
        <v>1100</v>
      </c>
      <c r="E28" s="72">
        <v>0</v>
      </c>
      <c r="F28" s="77">
        <v>12028</v>
      </c>
      <c r="G28" s="77">
        <v>3642.6666666666665</v>
      </c>
      <c r="H28" s="77">
        <v>1821.3333333333333</v>
      </c>
      <c r="I28" s="77">
        <v>14570.666666666666</v>
      </c>
      <c r="J28" s="77">
        <v>0</v>
      </c>
      <c r="K28" s="77">
        <v>20034.666666666664</v>
      </c>
    </row>
    <row r="29" spans="1:11" s="63" customFormat="1" x14ac:dyDescent="0.25">
      <c r="A29" s="42" t="s">
        <v>5390</v>
      </c>
      <c r="B29" s="42" t="s">
        <v>4377</v>
      </c>
      <c r="C29" s="44">
        <v>10928</v>
      </c>
      <c r="D29" s="72">
        <v>1100</v>
      </c>
      <c r="E29" s="72">
        <v>0</v>
      </c>
      <c r="F29" s="77">
        <v>12028</v>
      </c>
      <c r="G29" s="77">
        <v>3642.6666666666665</v>
      </c>
      <c r="H29" s="77">
        <v>1821.3333333333333</v>
      </c>
      <c r="I29" s="77">
        <v>14570.666666666666</v>
      </c>
      <c r="J29" s="77">
        <v>0</v>
      </c>
      <c r="K29" s="77">
        <v>20034.666666666664</v>
      </c>
    </row>
    <row r="30" spans="1:11" s="63" customFormat="1" x14ac:dyDescent="0.25">
      <c r="A30" s="42" t="s">
        <v>5391</v>
      </c>
      <c r="B30" s="42" t="s">
        <v>4333</v>
      </c>
      <c r="C30" s="44">
        <v>10600</v>
      </c>
      <c r="D30" s="72">
        <v>1100</v>
      </c>
      <c r="E30" s="72">
        <v>0</v>
      </c>
      <c r="F30" s="77">
        <v>11700</v>
      </c>
      <c r="G30" s="77">
        <v>3533.333333333333</v>
      </c>
      <c r="H30" s="77">
        <v>1766.6666666666665</v>
      </c>
      <c r="I30" s="77">
        <v>14133.333333333332</v>
      </c>
      <c r="J30" s="77">
        <v>0</v>
      </c>
      <c r="K30" s="77">
        <v>19433.333333333332</v>
      </c>
    </row>
    <row r="31" spans="1:11" s="63" customFormat="1" x14ac:dyDescent="0.25">
      <c r="A31" s="42" t="s">
        <v>5392</v>
      </c>
      <c r="B31" s="42" t="s">
        <v>5393</v>
      </c>
      <c r="C31" s="44">
        <v>10139</v>
      </c>
      <c r="D31" s="72">
        <v>1100</v>
      </c>
      <c r="E31" s="72">
        <v>0</v>
      </c>
      <c r="F31" s="77">
        <v>11239</v>
      </c>
      <c r="G31" s="77">
        <v>3379.6666666666665</v>
      </c>
      <c r="H31" s="77">
        <v>1689.8333333333333</v>
      </c>
      <c r="I31" s="77">
        <v>13518.666666666666</v>
      </c>
      <c r="J31" s="77">
        <v>0</v>
      </c>
      <c r="K31" s="77">
        <v>18588.166666666664</v>
      </c>
    </row>
    <row r="32" spans="1:11" s="63" customFormat="1" x14ac:dyDescent="0.25">
      <c r="A32" s="42" t="s">
        <v>5394</v>
      </c>
      <c r="B32" s="42" t="s">
        <v>5393</v>
      </c>
      <c r="C32" s="44">
        <v>9998</v>
      </c>
      <c r="D32" s="72">
        <v>1100</v>
      </c>
      <c r="E32" s="72">
        <v>0</v>
      </c>
      <c r="F32" s="77">
        <v>11098</v>
      </c>
      <c r="G32" s="77">
        <v>3332.6666666666665</v>
      </c>
      <c r="H32" s="77">
        <v>1666.3333333333333</v>
      </c>
      <c r="I32" s="77">
        <v>13330.666666666666</v>
      </c>
      <c r="J32" s="77">
        <v>0</v>
      </c>
      <c r="K32" s="77">
        <v>18329.666666666664</v>
      </c>
    </row>
    <row r="33" spans="1:11" s="63" customFormat="1" x14ac:dyDescent="0.25">
      <c r="A33" s="42" t="s">
        <v>5395</v>
      </c>
      <c r="B33" s="42" t="s">
        <v>5393</v>
      </c>
      <c r="C33" s="44">
        <v>9028</v>
      </c>
      <c r="D33" s="72">
        <v>1100</v>
      </c>
      <c r="E33" s="72">
        <v>0</v>
      </c>
      <c r="F33" s="77">
        <v>10128</v>
      </c>
      <c r="G33" s="77">
        <v>3009.3333333333335</v>
      </c>
      <c r="H33" s="77">
        <v>1504.6666666666667</v>
      </c>
      <c r="I33" s="77">
        <v>12037.333333333334</v>
      </c>
      <c r="J33" s="77">
        <v>0</v>
      </c>
      <c r="K33" s="77">
        <v>16551.333333333336</v>
      </c>
    </row>
    <row r="34" spans="1:11" s="63" customFormat="1" x14ac:dyDescent="0.25">
      <c r="A34" s="42" t="s">
        <v>5396</v>
      </c>
      <c r="B34" s="42" t="s">
        <v>5397</v>
      </c>
      <c r="C34" s="44">
        <v>9028</v>
      </c>
      <c r="D34" s="72">
        <v>1100</v>
      </c>
      <c r="E34" s="72">
        <v>0</v>
      </c>
      <c r="F34" s="77">
        <v>10128</v>
      </c>
      <c r="G34" s="77">
        <v>3009.3333333333335</v>
      </c>
      <c r="H34" s="77">
        <v>1504.6666666666667</v>
      </c>
      <c r="I34" s="77">
        <v>12037.333333333334</v>
      </c>
      <c r="J34" s="77">
        <v>0</v>
      </c>
      <c r="K34" s="77">
        <v>16551.333333333336</v>
      </c>
    </row>
    <row r="35" spans="1:11" s="63" customFormat="1" x14ac:dyDescent="0.25">
      <c r="A35" s="42" t="s">
        <v>5398</v>
      </c>
      <c r="B35" s="42" t="s">
        <v>4377</v>
      </c>
      <c r="C35" s="44">
        <v>9028</v>
      </c>
      <c r="D35" s="72">
        <v>1100</v>
      </c>
      <c r="E35" s="72">
        <v>0</v>
      </c>
      <c r="F35" s="77">
        <v>10128</v>
      </c>
      <c r="G35" s="77">
        <v>3009.3333333333335</v>
      </c>
      <c r="H35" s="77">
        <v>1504.6666666666667</v>
      </c>
      <c r="I35" s="77">
        <v>12037.333333333334</v>
      </c>
      <c r="J35" s="77">
        <v>0</v>
      </c>
      <c r="K35" s="77">
        <v>16551.333333333336</v>
      </c>
    </row>
    <row r="36" spans="1:11" s="63" customFormat="1" x14ac:dyDescent="0.25">
      <c r="A36" s="42" t="s">
        <v>5399</v>
      </c>
      <c r="B36" s="42" t="s">
        <v>4371</v>
      </c>
      <c r="C36" s="44">
        <v>8470</v>
      </c>
      <c r="D36" s="72">
        <v>1100</v>
      </c>
      <c r="E36" s="72">
        <v>0</v>
      </c>
      <c r="F36" s="77">
        <v>9570</v>
      </c>
      <c r="G36" s="77">
        <v>2823.333333333333</v>
      </c>
      <c r="H36" s="77">
        <v>1411.6666666666665</v>
      </c>
      <c r="I36" s="77">
        <v>11293.333333333332</v>
      </c>
      <c r="J36" s="77">
        <v>0</v>
      </c>
      <c r="K36" s="77">
        <v>15528.333333333332</v>
      </c>
    </row>
    <row r="37" spans="1:11" s="63" customFormat="1" x14ac:dyDescent="0.25">
      <c r="A37" s="42" t="s">
        <v>5400</v>
      </c>
      <c r="B37" s="42" t="s">
        <v>4371</v>
      </c>
      <c r="C37" s="44">
        <v>8364</v>
      </c>
      <c r="D37" s="72">
        <v>1100</v>
      </c>
      <c r="E37" s="72">
        <v>0</v>
      </c>
      <c r="F37" s="77">
        <v>9464</v>
      </c>
      <c r="G37" s="77">
        <v>2788</v>
      </c>
      <c r="H37" s="77">
        <v>1394</v>
      </c>
      <c r="I37" s="77">
        <v>11152</v>
      </c>
      <c r="J37" s="77">
        <v>0</v>
      </c>
      <c r="K37" s="77">
        <v>15334</v>
      </c>
    </row>
    <row r="38" spans="1:11" s="63" customFormat="1" x14ac:dyDescent="0.25">
      <c r="A38" s="42" t="s">
        <v>5401</v>
      </c>
      <c r="B38" s="42" t="s">
        <v>4377</v>
      </c>
      <c r="C38" s="78">
        <v>8364</v>
      </c>
      <c r="D38" s="72">
        <v>1100</v>
      </c>
      <c r="E38" s="72">
        <v>0</v>
      </c>
      <c r="F38" s="77">
        <v>9464</v>
      </c>
      <c r="G38" s="77">
        <v>2788</v>
      </c>
      <c r="H38" s="77">
        <v>1394</v>
      </c>
      <c r="I38" s="77">
        <v>11152</v>
      </c>
      <c r="J38" s="77">
        <v>0</v>
      </c>
      <c r="K38" s="77">
        <v>15334</v>
      </c>
    </row>
  </sheetData>
  <mergeCells count="15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9:C1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06973-2059-4A33-B99D-BB0A2793ED5E}">
  <dimension ref="A1:E77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29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199" t="s">
        <v>5406</v>
      </c>
      <c r="B12" s="199" t="s">
        <v>4326</v>
      </c>
      <c r="C12" s="200">
        <v>1</v>
      </c>
      <c r="D12" s="201">
        <v>92870.398200000011</v>
      </c>
      <c r="E12" s="201">
        <v>92870.398200000011</v>
      </c>
    </row>
    <row r="13" spans="1:5" x14ac:dyDescent="0.25">
      <c r="A13" s="199" t="s">
        <v>5407</v>
      </c>
      <c r="B13" s="199" t="s">
        <v>5408</v>
      </c>
      <c r="C13" s="200">
        <v>1</v>
      </c>
      <c r="D13" s="201">
        <v>53441.482199999999</v>
      </c>
      <c r="E13" s="201">
        <v>53441.482199999999</v>
      </c>
    </row>
    <row r="14" spans="1:5" x14ac:dyDescent="0.25">
      <c r="A14" s="202" t="s">
        <v>5409</v>
      </c>
      <c r="B14" s="199" t="s">
        <v>5410</v>
      </c>
      <c r="C14" s="200">
        <v>1</v>
      </c>
      <c r="D14" s="203">
        <v>34869.413999999997</v>
      </c>
      <c r="E14" s="203">
        <v>34869.413999999997</v>
      </c>
    </row>
    <row r="15" spans="1:5" x14ac:dyDescent="0.25">
      <c r="A15" s="199" t="s">
        <v>5411</v>
      </c>
      <c r="B15" s="199" t="s">
        <v>5412</v>
      </c>
      <c r="C15" s="200">
        <v>1</v>
      </c>
      <c r="D15" s="201">
        <v>34869.413999999997</v>
      </c>
      <c r="E15" s="201">
        <v>34869.413999999997</v>
      </c>
    </row>
    <row r="16" spans="1:5" x14ac:dyDescent="0.25">
      <c r="A16" s="202" t="s">
        <v>5413</v>
      </c>
      <c r="B16" s="199" t="s">
        <v>5414</v>
      </c>
      <c r="C16" s="200">
        <v>1</v>
      </c>
      <c r="D16" s="203">
        <v>34869.413999999997</v>
      </c>
      <c r="E16" s="203">
        <v>34869.413999999997</v>
      </c>
    </row>
    <row r="17" spans="1:5" x14ac:dyDescent="0.25">
      <c r="A17" s="199" t="s">
        <v>5415</v>
      </c>
      <c r="B17" s="199" t="s">
        <v>5416</v>
      </c>
      <c r="C17" s="200">
        <v>1</v>
      </c>
      <c r="D17" s="203">
        <v>34869.413999999997</v>
      </c>
      <c r="E17" s="203">
        <v>34869.413999999997</v>
      </c>
    </row>
    <row r="18" spans="1:5" x14ac:dyDescent="0.25">
      <c r="A18" s="202" t="s">
        <v>5417</v>
      </c>
      <c r="B18" s="199" t="s">
        <v>5418</v>
      </c>
      <c r="C18" s="200">
        <v>1</v>
      </c>
      <c r="D18" s="204">
        <v>27042.127799999998</v>
      </c>
      <c r="E18" s="204">
        <v>27042.127799999998</v>
      </c>
    </row>
    <row r="19" spans="1:5" x14ac:dyDescent="0.25">
      <c r="A19" s="199" t="s">
        <v>5419</v>
      </c>
      <c r="B19" s="199" t="s">
        <v>5420</v>
      </c>
      <c r="C19" s="200">
        <v>1</v>
      </c>
      <c r="D19" s="201">
        <v>23806.483799999998</v>
      </c>
      <c r="E19" s="201">
        <v>23806.483799999998</v>
      </c>
    </row>
    <row r="20" spans="1:5" x14ac:dyDescent="0.25">
      <c r="A20" s="202" t="s">
        <v>5421</v>
      </c>
      <c r="B20" s="199" t="s">
        <v>5422</v>
      </c>
      <c r="C20" s="200">
        <v>1</v>
      </c>
      <c r="D20" s="203">
        <v>27042.127799999998</v>
      </c>
      <c r="E20" s="203">
        <v>27042.127799999998</v>
      </c>
    </row>
    <row r="21" spans="1:5" x14ac:dyDescent="0.25">
      <c r="A21" s="202" t="s">
        <v>5423</v>
      </c>
      <c r="B21" s="199" t="s">
        <v>5424</v>
      </c>
      <c r="C21" s="200">
        <v>1</v>
      </c>
      <c r="D21" s="203">
        <v>20332.010999999999</v>
      </c>
      <c r="E21" s="203">
        <v>20332.010999999999</v>
      </c>
    </row>
    <row r="22" spans="1:5" x14ac:dyDescent="0.25">
      <c r="A22" s="202" t="s">
        <v>5425</v>
      </c>
      <c r="B22" s="199" t="s">
        <v>5426</v>
      </c>
      <c r="C22" s="200">
        <v>1</v>
      </c>
      <c r="D22" s="201">
        <v>20332.010999999999</v>
      </c>
      <c r="E22" s="201">
        <v>20332.010999999999</v>
      </c>
    </row>
    <row r="23" spans="1:5" x14ac:dyDescent="0.25">
      <c r="A23" s="199" t="s">
        <v>5427</v>
      </c>
      <c r="B23" s="199" t="s">
        <v>4301</v>
      </c>
      <c r="C23" s="200">
        <v>1</v>
      </c>
      <c r="D23" s="201">
        <v>20332.009999999998</v>
      </c>
      <c r="E23" s="201">
        <v>20332.009999999998</v>
      </c>
    </row>
    <row r="24" spans="1:5" x14ac:dyDescent="0.25">
      <c r="A24" s="202" t="s">
        <v>5428</v>
      </c>
      <c r="B24" s="199" t="s">
        <v>4385</v>
      </c>
      <c r="C24" s="200">
        <v>1</v>
      </c>
      <c r="D24" s="201">
        <v>20332.010999999999</v>
      </c>
      <c r="E24" s="201">
        <v>20332.010999999999</v>
      </c>
    </row>
    <row r="25" spans="1:5" x14ac:dyDescent="0.25">
      <c r="A25" s="199" t="s">
        <v>5429</v>
      </c>
      <c r="B25" s="199" t="s">
        <v>5430</v>
      </c>
      <c r="C25" s="200">
        <v>1</v>
      </c>
      <c r="D25" s="201">
        <v>20332.010999999999</v>
      </c>
      <c r="E25" s="201">
        <v>20332.010999999999</v>
      </c>
    </row>
    <row r="26" spans="1:5" x14ac:dyDescent="0.25">
      <c r="A26" s="199" t="s">
        <v>5431</v>
      </c>
      <c r="B26" s="199" t="s">
        <v>5432</v>
      </c>
      <c r="C26" s="200">
        <v>1</v>
      </c>
      <c r="D26" s="201">
        <v>20332.010999999999</v>
      </c>
      <c r="E26" s="201">
        <v>20332.010999999999</v>
      </c>
    </row>
    <row r="27" spans="1:5" x14ac:dyDescent="0.25">
      <c r="A27" s="199" t="s">
        <v>5433</v>
      </c>
      <c r="B27" s="199" t="s">
        <v>5434</v>
      </c>
      <c r="C27" s="200">
        <v>1</v>
      </c>
      <c r="D27" s="201">
        <v>19649.867999999999</v>
      </c>
      <c r="E27" s="201">
        <v>19649.867999999999</v>
      </c>
    </row>
    <row r="28" spans="1:5" x14ac:dyDescent="0.25">
      <c r="A28" s="199" t="s">
        <v>5435</v>
      </c>
      <c r="B28" s="199" t="s">
        <v>5436</v>
      </c>
      <c r="C28" s="200">
        <v>1</v>
      </c>
      <c r="D28" s="201">
        <v>19649.867999999999</v>
      </c>
      <c r="E28" s="201">
        <v>19649.867999999999</v>
      </c>
    </row>
    <row r="29" spans="1:5" x14ac:dyDescent="0.25">
      <c r="A29" s="199" t="s">
        <v>5437</v>
      </c>
      <c r="B29" s="199" t="s">
        <v>5438</v>
      </c>
      <c r="C29" s="200">
        <v>1</v>
      </c>
      <c r="D29" s="201">
        <v>19649.867999999999</v>
      </c>
      <c r="E29" s="201">
        <v>19649.867999999999</v>
      </c>
    </row>
    <row r="30" spans="1:5" x14ac:dyDescent="0.25">
      <c r="A30" s="199" t="s">
        <v>5439</v>
      </c>
      <c r="B30" s="199" t="s">
        <v>5440</v>
      </c>
      <c r="C30" s="200">
        <v>1</v>
      </c>
      <c r="D30" s="203">
        <v>19649.867999999999</v>
      </c>
      <c r="E30" s="203">
        <v>19649.867999999999</v>
      </c>
    </row>
    <row r="31" spans="1:5" x14ac:dyDescent="0.25">
      <c r="A31" s="199" t="s">
        <v>5441</v>
      </c>
      <c r="B31" s="199" t="s">
        <v>5440</v>
      </c>
      <c r="C31" s="200">
        <v>2</v>
      </c>
      <c r="D31" s="203">
        <v>14737.495499999999</v>
      </c>
      <c r="E31" s="203">
        <v>14737.495499999999</v>
      </c>
    </row>
    <row r="32" spans="1:5" x14ac:dyDescent="0.25">
      <c r="A32" s="199" t="s">
        <v>5442</v>
      </c>
      <c r="B32" s="199" t="s">
        <v>5443</v>
      </c>
      <c r="C32" s="200">
        <v>1</v>
      </c>
      <c r="D32" s="203">
        <v>14737.495499999999</v>
      </c>
      <c r="E32" s="203">
        <v>14737.495499999999</v>
      </c>
    </row>
    <row r="33" spans="1:5" x14ac:dyDescent="0.25">
      <c r="A33" s="199" t="s">
        <v>5444</v>
      </c>
      <c r="B33" s="199" t="s">
        <v>5445</v>
      </c>
      <c r="C33" s="200">
        <v>1</v>
      </c>
      <c r="D33" s="203">
        <v>20332.010999999999</v>
      </c>
      <c r="E33" s="203">
        <v>20332.010999999999</v>
      </c>
    </row>
    <row r="34" spans="1:5" x14ac:dyDescent="0.25">
      <c r="A34" s="34"/>
      <c r="B34" s="45" t="s">
        <v>4299</v>
      </c>
      <c r="C34" s="205">
        <f>SUM(C12:C33)</f>
        <v>23</v>
      </c>
      <c r="D34" s="206"/>
      <c r="E34" s="206"/>
    </row>
    <row r="35" spans="1:5" x14ac:dyDescent="0.25">
      <c r="A35" s="34"/>
      <c r="B35" s="48"/>
      <c r="C35" s="207"/>
      <c r="D35" s="206"/>
      <c r="E35" s="206"/>
    </row>
    <row r="36" spans="1:5" x14ac:dyDescent="0.25">
      <c r="A36" s="50"/>
      <c r="B36" s="51"/>
      <c r="C36" s="198"/>
      <c r="D36" s="198"/>
      <c r="E36" s="198"/>
    </row>
    <row r="37" spans="1:5" x14ac:dyDescent="0.25">
      <c r="A37" s="661" t="s">
        <v>4233</v>
      </c>
      <c r="B37" s="661" t="s">
        <v>4233</v>
      </c>
      <c r="C37" s="198"/>
      <c r="D37" s="198"/>
      <c r="E37" s="198"/>
    </row>
    <row r="38" spans="1:5" x14ac:dyDescent="0.25">
      <c r="A38" s="199" t="s">
        <v>5446</v>
      </c>
      <c r="B38" s="199" t="s">
        <v>5447</v>
      </c>
      <c r="C38" s="200">
        <v>1</v>
      </c>
      <c r="D38" s="203">
        <v>12281.1255</v>
      </c>
      <c r="E38" s="203">
        <v>12281.1255</v>
      </c>
    </row>
    <row r="39" spans="1:5" x14ac:dyDescent="0.25">
      <c r="A39" s="199" t="s">
        <v>5448</v>
      </c>
      <c r="B39" s="199" t="s">
        <v>5449</v>
      </c>
      <c r="C39" s="200">
        <v>2</v>
      </c>
      <c r="D39" s="203">
        <v>9824.9969999999994</v>
      </c>
      <c r="E39" s="203">
        <v>9824.9969999999994</v>
      </c>
    </row>
    <row r="40" spans="1:5" x14ac:dyDescent="0.25">
      <c r="A40" s="199" t="s">
        <v>5450</v>
      </c>
      <c r="B40" s="199" t="s">
        <v>5451</v>
      </c>
      <c r="C40" s="200">
        <v>1</v>
      </c>
      <c r="D40" s="203">
        <v>10856.737499999999</v>
      </c>
      <c r="E40" s="203">
        <v>10856.737499999999</v>
      </c>
    </row>
    <row r="41" spans="1:5" x14ac:dyDescent="0.25">
      <c r="A41" s="202" t="s">
        <v>5452</v>
      </c>
      <c r="B41" s="199" t="s">
        <v>5453</v>
      </c>
      <c r="C41" s="200">
        <v>1</v>
      </c>
      <c r="D41" s="203">
        <v>10187.079</v>
      </c>
      <c r="E41" s="203">
        <v>10187.079</v>
      </c>
    </row>
    <row r="42" spans="1:5" x14ac:dyDescent="0.25">
      <c r="A42" s="202" t="s">
        <v>5454</v>
      </c>
      <c r="B42" s="199" t="s">
        <v>5455</v>
      </c>
      <c r="C42" s="200">
        <v>1</v>
      </c>
      <c r="D42" s="203">
        <v>10186.9215</v>
      </c>
      <c r="E42" s="203">
        <v>10186.9215</v>
      </c>
    </row>
    <row r="43" spans="1:5" x14ac:dyDescent="0.25">
      <c r="A43" s="199" t="s">
        <v>5456</v>
      </c>
      <c r="B43" s="199" t="s">
        <v>5457</v>
      </c>
      <c r="C43" s="200">
        <v>2</v>
      </c>
      <c r="D43" s="203">
        <v>8400</v>
      </c>
      <c r="E43" s="203">
        <v>8400</v>
      </c>
    </row>
    <row r="44" spans="1:5" x14ac:dyDescent="0.25">
      <c r="A44" s="199" t="s">
        <v>5458</v>
      </c>
      <c r="B44" s="199" t="s">
        <v>4534</v>
      </c>
      <c r="C44" s="200">
        <v>3</v>
      </c>
      <c r="D44" s="203">
        <v>9198.3989999999994</v>
      </c>
      <c r="E44" s="203">
        <v>9198.3989999999994</v>
      </c>
    </row>
    <row r="45" spans="1:5" x14ac:dyDescent="0.25">
      <c r="A45" s="199" t="s">
        <v>5459</v>
      </c>
      <c r="B45" s="199" t="s">
        <v>5460</v>
      </c>
      <c r="C45" s="200">
        <v>1</v>
      </c>
      <c r="D45" s="203">
        <v>10959.9</v>
      </c>
      <c r="E45" s="203">
        <v>10959.9</v>
      </c>
    </row>
    <row r="46" spans="1:5" x14ac:dyDescent="0.25">
      <c r="A46" s="199" t="s">
        <v>5461</v>
      </c>
      <c r="B46" s="199" t="s">
        <v>4479</v>
      </c>
      <c r="C46" s="200">
        <v>1</v>
      </c>
      <c r="D46" s="203">
        <v>9421.5030000000006</v>
      </c>
      <c r="E46" s="203">
        <v>9421.5030000000006</v>
      </c>
    </row>
    <row r="47" spans="1:5" x14ac:dyDescent="0.25">
      <c r="A47" s="199" t="s">
        <v>5462</v>
      </c>
      <c r="B47" s="199" t="s">
        <v>5460</v>
      </c>
      <c r="C47" s="200">
        <v>1</v>
      </c>
      <c r="D47" s="203">
        <v>9421.5030000000006</v>
      </c>
      <c r="E47" s="203">
        <v>9421.5030000000006</v>
      </c>
    </row>
    <row r="48" spans="1:5" x14ac:dyDescent="0.25">
      <c r="A48" s="199" t="s">
        <v>5463</v>
      </c>
      <c r="B48" s="199" t="s">
        <v>5464</v>
      </c>
      <c r="C48" s="200">
        <v>1</v>
      </c>
      <c r="D48" s="203">
        <v>9824.9969999999994</v>
      </c>
      <c r="E48" s="203">
        <v>9824.9969999999994</v>
      </c>
    </row>
    <row r="49" spans="1:5" x14ac:dyDescent="0.25">
      <c r="A49" s="199" t="s">
        <v>5465</v>
      </c>
      <c r="B49" s="199" t="s">
        <v>5466</v>
      </c>
      <c r="C49" s="200">
        <v>4</v>
      </c>
      <c r="D49" s="203">
        <v>8400</v>
      </c>
      <c r="E49" s="203">
        <v>8400</v>
      </c>
    </row>
    <row r="50" spans="1:5" x14ac:dyDescent="0.25">
      <c r="A50" s="199" t="s">
        <v>5467</v>
      </c>
      <c r="B50" s="199" t="s">
        <v>5468</v>
      </c>
      <c r="C50" s="200">
        <v>2</v>
      </c>
      <c r="D50" s="203">
        <v>8400</v>
      </c>
      <c r="E50" s="203">
        <v>8400</v>
      </c>
    </row>
    <row r="51" spans="1:5" x14ac:dyDescent="0.25">
      <c r="A51" s="199" t="s">
        <v>5469</v>
      </c>
      <c r="B51" s="199" t="s">
        <v>5470</v>
      </c>
      <c r="C51" s="200">
        <v>1</v>
      </c>
      <c r="D51" s="203">
        <v>8400</v>
      </c>
      <c r="E51" s="203">
        <v>8400</v>
      </c>
    </row>
    <row r="52" spans="1:5" x14ac:dyDescent="0.25">
      <c r="A52" s="199" t="s">
        <v>5471</v>
      </c>
      <c r="B52" s="199" t="s">
        <v>5472</v>
      </c>
      <c r="C52" s="200">
        <v>13</v>
      </c>
      <c r="D52" s="203">
        <v>8400</v>
      </c>
      <c r="E52" s="203">
        <v>8400</v>
      </c>
    </row>
    <row r="53" spans="1:5" x14ac:dyDescent="0.25">
      <c r="A53" s="199" t="s">
        <v>5473</v>
      </c>
      <c r="B53" s="199" t="s">
        <v>5474</v>
      </c>
      <c r="C53" s="200">
        <v>1</v>
      </c>
      <c r="D53" s="203">
        <v>8400</v>
      </c>
      <c r="E53" s="203">
        <v>8400</v>
      </c>
    </row>
    <row r="54" spans="1:5" x14ac:dyDescent="0.25">
      <c r="A54" s="199" t="s">
        <v>5475</v>
      </c>
      <c r="B54" s="199" t="s">
        <v>5476</v>
      </c>
      <c r="C54" s="200">
        <v>1</v>
      </c>
      <c r="D54" s="203">
        <v>8400</v>
      </c>
      <c r="E54" s="203">
        <v>8400</v>
      </c>
    </row>
    <row r="55" spans="1:5" x14ac:dyDescent="0.25">
      <c r="A55" s="34"/>
      <c r="B55" s="45" t="s">
        <v>4302</v>
      </c>
      <c r="C55" s="205">
        <f>SUM(C38:C54)</f>
        <v>37</v>
      </c>
      <c r="D55" s="206"/>
      <c r="E55" s="206"/>
    </row>
    <row r="56" spans="1:5" x14ac:dyDescent="0.25">
      <c r="A56" s="34"/>
      <c r="B56" s="48"/>
      <c r="C56" s="207"/>
      <c r="D56" s="206"/>
      <c r="E56" s="206"/>
    </row>
    <row r="57" spans="1:5" x14ac:dyDescent="0.25">
      <c r="A57" s="54"/>
      <c r="B57" s="34"/>
      <c r="C57" s="193"/>
      <c r="D57" s="206"/>
      <c r="E57" s="206"/>
    </row>
    <row r="58" spans="1:5" x14ac:dyDescent="0.25">
      <c r="A58" s="661" t="s">
        <v>4234</v>
      </c>
      <c r="B58" s="661" t="s">
        <v>4233</v>
      </c>
      <c r="C58" s="193"/>
      <c r="D58" s="198"/>
      <c r="E58" s="198"/>
    </row>
    <row r="59" spans="1:5" x14ac:dyDescent="0.25">
      <c r="A59" s="55" t="s">
        <v>4303</v>
      </c>
      <c r="B59" s="208" t="s">
        <v>4303</v>
      </c>
      <c r="C59" s="209">
        <v>0</v>
      </c>
      <c r="D59" s="203">
        <v>0</v>
      </c>
      <c r="E59" s="203">
        <v>0</v>
      </c>
    </row>
    <row r="60" spans="1:5" x14ac:dyDescent="0.25">
      <c r="A60" s="34"/>
      <c r="B60" s="45" t="s">
        <v>4304</v>
      </c>
      <c r="C60" s="205">
        <f>SUM(C59)</f>
        <v>0</v>
      </c>
      <c r="D60" s="206"/>
      <c r="E60" s="206"/>
    </row>
    <row r="61" spans="1:5" x14ac:dyDescent="0.25">
      <c r="A61" s="34"/>
      <c r="B61" s="48"/>
      <c r="C61" s="207"/>
      <c r="D61" s="206"/>
      <c r="E61" s="206"/>
    </row>
    <row r="62" spans="1:5" x14ac:dyDescent="0.25">
      <c r="A62" s="34"/>
      <c r="B62" s="58" t="s">
        <v>4235</v>
      </c>
      <c r="C62" s="210">
        <f>SUM(C55,C34,C60)</f>
        <v>60</v>
      </c>
      <c r="D62" s="206"/>
      <c r="E62" s="206"/>
    </row>
    <row r="63" spans="1:5" x14ac:dyDescent="0.25">
      <c r="A63" s="34"/>
      <c r="B63" s="48"/>
      <c r="C63" s="207"/>
      <c r="D63" s="206"/>
      <c r="E63" s="206"/>
    </row>
    <row r="64" spans="1:5" x14ac:dyDescent="0.25">
      <c r="A64" s="50"/>
      <c r="B64" s="51"/>
      <c r="C64" s="198"/>
      <c r="D64" s="198"/>
      <c r="E64" s="198"/>
    </row>
    <row r="65" spans="1:5" x14ac:dyDescent="0.25">
      <c r="A65" s="662" t="s">
        <v>4231</v>
      </c>
      <c r="B65" s="662"/>
      <c r="C65" s="198"/>
      <c r="D65" s="198"/>
      <c r="E65" s="198"/>
    </row>
    <row r="66" spans="1:5" x14ac:dyDescent="0.25">
      <c r="A66" s="661" t="s">
        <v>4305</v>
      </c>
      <c r="B66" s="661"/>
      <c r="C66" s="198"/>
      <c r="D66" s="198"/>
      <c r="E66" s="198"/>
    </row>
    <row r="67" spans="1:5" x14ac:dyDescent="0.25">
      <c r="A67" s="55" t="s">
        <v>4303</v>
      </c>
      <c r="B67" s="80" t="s">
        <v>5477</v>
      </c>
      <c r="C67" s="209">
        <f>2+1</f>
        <v>3</v>
      </c>
      <c r="D67" s="203">
        <v>16000</v>
      </c>
      <c r="E67" s="203">
        <v>24500</v>
      </c>
    </row>
    <row r="68" spans="1:5" x14ac:dyDescent="0.25">
      <c r="A68" s="55" t="s">
        <v>4303</v>
      </c>
      <c r="B68" s="80" t="s">
        <v>5478</v>
      </c>
      <c r="C68" s="209">
        <f>1+2</f>
        <v>3</v>
      </c>
      <c r="D68" s="203">
        <v>13000</v>
      </c>
      <c r="E68" s="203">
        <v>19524.599999999999</v>
      </c>
    </row>
    <row r="69" spans="1:5" x14ac:dyDescent="0.25">
      <c r="A69" s="55" t="s">
        <v>4303</v>
      </c>
      <c r="B69" s="80" t="s">
        <v>5479</v>
      </c>
      <c r="C69" s="209">
        <f>1+1</f>
        <v>2</v>
      </c>
      <c r="D69" s="203">
        <v>19000</v>
      </c>
      <c r="E69" s="203">
        <v>32000</v>
      </c>
    </row>
    <row r="70" spans="1:5" x14ac:dyDescent="0.25">
      <c r="A70" s="55" t="s">
        <v>4303</v>
      </c>
      <c r="B70" s="80" t="s">
        <v>5480</v>
      </c>
      <c r="C70" s="209">
        <v>1</v>
      </c>
      <c r="D70" s="203">
        <v>20000</v>
      </c>
      <c r="E70" s="203">
        <v>20000</v>
      </c>
    </row>
    <row r="71" spans="1:5" x14ac:dyDescent="0.25">
      <c r="A71" s="55" t="s">
        <v>4303</v>
      </c>
      <c r="B71" s="80" t="s">
        <v>5481</v>
      </c>
      <c r="C71" s="209">
        <v>1</v>
      </c>
      <c r="D71" s="203">
        <v>8625.6</v>
      </c>
      <c r="E71" s="203">
        <v>8625.6</v>
      </c>
    </row>
    <row r="72" spans="1:5" x14ac:dyDescent="0.25">
      <c r="A72" s="55" t="s">
        <v>4303</v>
      </c>
      <c r="B72" s="208" t="s">
        <v>5482</v>
      </c>
      <c r="C72" s="209">
        <v>400</v>
      </c>
      <c r="D72" s="203">
        <v>2100</v>
      </c>
      <c r="E72" s="203">
        <v>35000</v>
      </c>
    </row>
    <row r="73" spans="1:5" x14ac:dyDescent="0.25">
      <c r="A73" s="34"/>
      <c r="B73" s="39" t="s">
        <v>4306</v>
      </c>
      <c r="C73" s="211">
        <f>SUM(C67:C72)</f>
        <v>410</v>
      </c>
      <c r="D73" s="206"/>
      <c r="E73" s="206"/>
    </row>
    <row r="74" spans="1:5" x14ac:dyDescent="0.25">
      <c r="A74" s="50"/>
      <c r="B74" s="51"/>
      <c r="C74" s="198"/>
      <c r="D74" s="198"/>
      <c r="E74" s="198"/>
    </row>
    <row r="75" spans="1:5" ht="12.75" customHeight="1" x14ac:dyDescent="0.25">
      <c r="A75" s="652" t="s">
        <v>4237</v>
      </c>
      <c r="B75" s="653"/>
      <c r="C75" s="198"/>
      <c r="D75" s="198"/>
      <c r="E75" s="198"/>
    </row>
    <row r="76" spans="1:5" x14ac:dyDescent="0.25">
      <c r="A76" s="55" t="s">
        <v>4303</v>
      </c>
      <c r="B76" s="55" t="s">
        <v>4303</v>
      </c>
      <c r="C76" s="209">
        <v>0</v>
      </c>
      <c r="D76" s="203">
        <v>0</v>
      </c>
      <c r="E76" s="203">
        <v>0</v>
      </c>
    </row>
    <row r="77" spans="1:5" ht="12" customHeight="1" x14ac:dyDescent="0.25">
      <c r="A77" s="34"/>
      <c r="B77" s="45" t="s">
        <v>4307</v>
      </c>
      <c r="C77" s="211">
        <f>SUM(C76)</f>
        <v>0</v>
      </c>
      <c r="D77" s="206"/>
      <c r="E77" s="206"/>
    </row>
  </sheetData>
  <protectedRanges>
    <protectedRange sqref="B32" name="Rango1_99_6_7"/>
    <protectedRange sqref="B14" name="Rango1_99_6_29"/>
    <protectedRange sqref="B13" name="Rango1_99_2"/>
    <protectedRange sqref="B16" name="Rango1_99_20_2"/>
    <protectedRange sqref="B33" name="Rango1_99_6_41"/>
    <protectedRange sqref="B40" name="Rango1_99_6_7_1"/>
    <protectedRange sqref="D28:E28" name="Rango1_99_10_1_1"/>
    <protectedRange sqref="D13:E13" name="Rango1_99_1_1_1_1"/>
    <protectedRange sqref="D16:E16" name="Rango1_99_10_1_12_1"/>
    <protectedRange sqref="D31:E31" name="Rango1_99_10_1_10_1"/>
    <protectedRange sqref="D33:E33" name="Rango1_99_10_1_16_2_1"/>
    <protectedRange sqref="D54:E54" name="Rango1_99_10_1_16_2"/>
    <protectedRange sqref="D40:E40" name="Rango1_99_10_1_17_1_1"/>
    <protectedRange sqref="D50:E53" name="Rango1_99_10_1_5_2_1"/>
  </protectedRanges>
  <mergeCells count="15">
    <mergeCell ref="A75:B7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7:B37"/>
    <mergeCell ref="A58:B58"/>
    <mergeCell ref="A65:B65"/>
    <mergeCell ref="A66:B6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8811E-BFA3-4F9E-B132-4C7ED9232A70}">
  <dimension ref="A2:K54"/>
  <sheetViews>
    <sheetView showGridLines="0" topLeftCell="A11" zoomScale="90" zoomScaleNormal="90" workbookViewId="0">
      <selection activeCell="I29" sqref="I29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29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199" t="s">
        <v>5406</v>
      </c>
      <c r="B11" s="188" t="s">
        <v>4326</v>
      </c>
      <c r="C11" s="201">
        <v>92870.398200000011</v>
      </c>
      <c r="D11" s="72">
        <v>0</v>
      </c>
      <c r="E11" s="72">
        <v>0</v>
      </c>
      <c r="F11" s="77">
        <v>92870.398200000011</v>
      </c>
      <c r="G11" s="77">
        <v>30956.799400000004</v>
      </c>
      <c r="H11" s="77">
        <v>15478.399700000002</v>
      </c>
      <c r="I11" s="77">
        <v>123827.19760000001</v>
      </c>
      <c r="J11" s="77">
        <v>0</v>
      </c>
      <c r="K11" s="77">
        <v>170262.39670000001</v>
      </c>
    </row>
    <row r="12" spans="1:11" s="63" customFormat="1" x14ac:dyDescent="0.25">
      <c r="A12" s="199" t="s">
        <v>5407</v>
      </c>
      <c r="B12" s="188" t="s">
        <v>5408</v>
      </c>
      <c r="C12" s="201">
        <v>53441.482199999999</v>
      </c>
      <c r="D12" s="72">
        <v>0</v>
      </c>
      <c r="E12" s="72">
        <v>0</v>
      </c>
      <c r="F12" s="77">
        <v>53441.482199999999</v>
      </c>
      <c r="G12" s="77">
        <v>17813.827400000002</v>
      </c>
      <c r="H12" s="77">
        <v>8906.913700000001</v>
      </c>
      <c r="I12" s="77">
        <v>71255.309600000008</v>
      </c>
      <c r="J12" s="77">
        <v>0</v>
      </c>
      <c r="K12" s="77">
        <v>97976.050700000007</v>
      </c>
    </row>
    <row r="13" spans="1:11" s="63" customFormat="1" x14ac:dyDescent="0.25">
      <c r="A13" s="202" t="s">
        <v>5409</v>
      </c>
      <c r="B13" s="188" t="s">
        <v>5410</v>
      </c>
      <c r="C13" s="203">
        <v>34869.413999999997</v>
      </c>
      <c r="D13" s="72">
        <v>0</v>
      </c>
      <c r="E13" s="72">
        <v>0</v>
      </c>
      <c r="F13" s="77">
        <v>34869.413999999997</v>
      </c>
      <c r="G13" s="77">
        <v>11623.137999999999</v>
      </c>
      <c r="H13" s="77">
        <v>5811.5689999999995</v>
      </c>
      <c r="I13" s="77">
        <v>46492.551999999996</v>
      </c>
      <c r="J13" s="77">
        <v>0</v>
      </c>
      <c r="K13" s="77">
        <v>63927.258999999991</v>
      </c>
    </row>
    <row r="14" spans="1:11" s="63" customFormat="1" ht="26.4" x14ac:dyDescent="0.25">
      <c r="A14" s="199" t="s">
        <v>5411</v>
      </c>
      <c r="B14" s="216" t="s">
        <v>5412</v>
      </c>
      <c r="C14" s="201">
        <v>34869.413999999997</v>
      </c>
      <c r="D14" s="72">
        <v>0</v>
      </c>
      <c r="E14" s="72">
        <v>0</v>
      </c>
      <c r="F14" s="77">
        <v>34869.413999999997</v>
      </c>
      <c r="G14" s="77">
        <v>11623.137999999999</v>
      </c>
      <c r="H14" s="77">
        <v>5811.5689999999995</v>
      </c>
      <c r="I14" s="77">
        <v>46492.551999999996</v>
      </c>
      <c r="J14" s="77">
        <v>0</v>
      </c>
      <c r="K14" s="77">
        <v>63927.258999999991</v>
      </c>
    </row>
    <row r="15" spans="1:11" s="63" customFormat="1" x14ac:dyDescent="0.25">
      <c r="A15" s="202" t="s">
        <v>5413</v>
      </c>
      <c r="B15" s="188" t="s">
        <v>5414</v>
      </c>
      <c r="C15" s="203">
        <v>34869.413999999997</v>
      </c>
      <c r="D15" s="72">
        <v>0</v>
      </c>
      <c r="E15" s="72">
        <v>0</v>
      </c>
      <c r="F15" s="77">
        <v>34869.413999999997</v>
      </c>
      <c r="G15" s="77">
        <v>11623.137999999999</v>
      </c>
      <c r="H15" s="77">
        <v>5811.5689999999995</v>
      </c>
      <c r="I15" s="77">
        <v>46492.551999999996</v>
      </c>
      <c r="J15" s="77">
        <v>0</v>
      </c>
      <c r="K15" s="77">
        <v>63927.258999999991</v>
      </c>
    </row>
    <row r="16" spans="1:11" s="63" customFormat="1" x14ac:dyDescent="0.25">
      <c r="A16" s="199" t="s">
        <v>5415</v>
      </c>
      <c r="B16" s="188" t="s">
        <v>5416</v>
      </c>
      <c r="C16" s="203">
        <v>34869.413999999997</v>
      </c>
      <c r="D16" s="72">
        <v>0</v>
      </c>
      <c r="E16" s="72">
        <v>0</v>
      </c>
      <c r="F16" s="77">
        <v>34869.413999999997</v>
      </c>
      <c r="G16" s="77">
        <v>11623.137999999999</v>
      </c>
      <c r="H16" s="77">
        <v>5811.5689999999995</v>
      </c>
      <c r="I16" s="77">
        <v>46492.551999999996</v>
      </c>
      <c r="J16" s="77">
        <v>0</v>
      </c>
      <c r="K16" s="77">
        <v>63927.258999999991</v>
      </c>
    </row>
    <row r="17" spans="1:11" s="63" customFormat="1" x14ac:dyDescent="0.25">
      <c r="A17" s="202" t="s">
        <v>5417</v>
      </c>
      <c r="B17" s="188" t="s">
        <v>5418</v>
      </c>
      <c r="C17" s="204">
        <v>27042.127799999998</v>
      </c>
      <c r="D17" s="72">
        <v>0</v>
      </c>
      <c r="E17" s="72">
        <v>0</v>
      </c>
      <c r="F17" s="77">
        <v>27042.127799999998</v>
      </c>
      <c r="G17" s="77">
        <v>9014.0425999999989</v>
      </c>
      <c r="H17" s="77">
        <v>4507.0212999999994</v>
      </c>
      <c r="I17" s="77">
        <v>36056.170399999995</v>
      </c>
      <c r="J17" s="77">
        <v>0</v>
      </c>
      <c r="K17" s="77">
        <v>49577.234299999996</v>
      </c>
    </row>
    <row r="18" spans="1:11" s="63" customFormat="1" x14ac:dyDescent="0.25">
      <c r="A18" s="199" t="s">
        <v>5419</v>
      </c>
      <c r="B18" s="188" t="s">
        <v>5420</v>
      </c>
      <c r="C18" s="201">
        <v>23806.483799999998</v>
      </c>
      <c r="D18" s="72">
        <v>0</v>
      </c>
      <c r="E18" s="72">
        <v>0</v>
      </c>
      <c r="F18" s="77">
        <v>23806.483799999998</v>
      </c>
      <c r="G18" s="77">
        <v>7935.4946</v>
      </c>
      <c r="H18" s="77">
        <v>3967.7473</v>
      </c>
      <c r="I18" s="77">
        <v>31741.9784</v>
      </c>
      <c r="J18" s="77">
        <v>0</v>
      </c>
      <c r="K18" s="77">
        <v>43645.220300000001</v>
      </c>
    </row>
    <row r="19" spans="1:11" s="63" customFormat="1" x14ac:dyDescent="0.25">
      <c r="A19" s="202" t="s">
        <v>5421</v>
      </c>
      <c r="B19" s="188" t="s">
        <v>5422</v>
      </c>
      <c r="C19" s="203">
        <v>27042.127799999998</v>
      </c>
      <c r="D19" s="72">
        <v>0</v>
      </c>
      <c r="E19" s="72">
        <v>0</v>
      </c>
      <c r="F19" s="77">
        <v>27042.127799999998</v>
      </c>
      <c r="G19" s="77">
        <v>9014.0425999999989</v>
      </c>
      <c r="H19" s="77">
        <v>4507.0212999999994</v>
      </c>
      <c r="I19" s="77">
        <v>36056.170399999995</v>
      </c>
      <c r="J19" s="77">
        <v>0</v>
      </c>
      <c r="K19" s="77">
        <v>49577.234299999996</v>
      </c>
    </row>
    <row r="20" spans="1:11" s="63" customFormat="1" x14ac:dyDescent="0.25">
      <c r="A20" s="73"/>
      <c r="B20" s="73"/>
      <c r="C20" s="217"/>
      <c r="D20" s="217"/>
      <c r="E20" s="217"/>
      <c r="F20" s="217"/>
      <c r="G20" s="217"/>
      <c r="H20" s="217"/>
      <c r="I20" s="217"/>
      <c r="J20" s="74"/>
      <c r="K20" s="75"/>
    </row>
    <row r="21" spans="1:11" s="63" customFormat="1" x14ac:dyDescent="0.25">
      <c r="A21" s="73"/>
      <c r="B21" s="73"/>
      <c r="C21" s="217"/>
      <c r="D21" s="217"/>
      <c r="E21" s="217"/>
      <c r="F21" s="217"/>
      <c r="G21" s="217"/>
      <c r="H21" s="217"/>
      <c r="I21" s="217"/>
      <c r="J21" s="74"/>
      <c r="K21" s="75"/>
    </row>
    <row r="22" spans="1:11" s="63" customFormat="1" x14ac:dyDescent="0.25">
      <c r="A22" s="671" t="s">
        <v>4324</v>
      </c>
      <c r="B22" s="671"/>
      <c r="C22" s="671"/>
      <c r="D22" s="214" t="s">
        <v>517</v>
      </c>
      <c r="E22" s="214" t="s">
        <v>517</v>
      </c>
      <c r="F22" s="214" t="s">
        <v>517</v>
      </c>
      <c r="G22" s="214" t="s">
        <v>517</v>
      </c>
      <c r="H22" s="214" t="s">
        <v>517</v>
      </c>
      <c r="I22" s="214" t="s">
        <v>517</v>
      </c>
      <c r="J22" s="76" t="s">
        <v>517</v>
      </c>
      <c r="K22" s="76" t="s">
        <v>517</v>
      </c>
    </row>
    <row r="23" spans="1:11" s="63" customFormat="1" ht="12.75" customHeight="1" x14ac:dyDescent="0.25">
      <c r="A23" s="663" t="s">
        <v>4311</v>
      </c>
      <c r="B23" s="665" t="s">
        <v>4292</v>
      </c>
      <c r="C23" s="708" t="s">
        <v>4312</v>
      </c>
      <c r="D23" s="708" t="s">
        <v>4312</v>
      </c>
      <c r="E23" s="708" t="s">
        <v>4312</v>
      </c>
      <c r="F23" s="708" t="s">
        <v>4312</v>
      </c>
      <c r="G23" s="666" t="s">
        <v>4313</v>
      </c>
      <c r="H23" s="666" t="s">
        <v>4313</v>
      </c>
      <c r="I23" s="666" t="s">
        <v>4313</v>
      </c>
      <c r="J23" s="666" t="s">
        <v>4313</v>
      </c>
      <c r="K23" s="667" t="s">
        <v>4313</v>
      </c>
    </row>
    <row r="24" spans="1:11" s="63" customFormat="1" ht="26.4" x14ac:dyDescent="0.25">
      <c r="A24" s="664" t="s">
        <v>4311</v>
      </c>
      <c r="B24" s="666" t="s">
        <v>4314</v>
      </c>
      <c r="C24" s="215" t="s">
        <v>4315</v>
      </c>
      <c r="D24" s="215" t="s">
        <v>4316</v>
      </c>
      <c r="E24" s="215" t="s">
        <v>4317</v>
      </c>
      <c r="F24" s="215" t="s">
        <v>4318</v>
      </c>
      <c r="G24" s="194" t="s">
        <v>4319</v>
      </c>
      <c r="H24" s="194" t="s">
        <v>4320</v>
      </c>
      <c r="I24" s="215" t="s">
        <v>4321</v>
      </c>
      <c r="J24" s="70" t="s">
        <v>4322</v>
      </c>
      <c r="K24" s="71" t="s">
        <v>4318</v>
      </c>
    </row>
    <row r="25" spans="1:11" s="63" customFormat="1" x14ac:dyDescent="0.25">
      <c r="A25" s="202" t="s">
        <v>5423</v>
      </c>
      <c r="B25" s="82" t="s">
        <v>5424</v>
      </c>
      <c r="C25" s="201">
        <v>20332.010999999999</v>
      </c>
      <c r="D25" s="72">
        <v>1100</v>
      </c>
      <c r="E25" s="72">
        <v>0</v>
      </c>
      <c r="F25" s="77">
        <v>21432.010999999999</v>
      </c>
      <c r="G25" s="77">
        <v>6777.3369999999995</v>
      </c>
      <c r="H25" s="77">
        <v>3388.6684999999998</v>
      </c>
      <c r="I25" s="77">
        <v>27109.347999999998</v>
      </c>
      <c r="J25" s="77">
        <v>0</v>
      </c>
      <c r="K25" s="77">
        <v>37275.353499999997</v>
      </c>
    </row>
    <row r="26" spans="1:11" s="63" customFormat="1" x14ac:dyDescent="0.25">
      <c r="A26" s="202" t="s">
        <v>5425</v>
      </c>
      <c r="B26" s="82" t="s">
        <v>5426</v>
      </c>
      <c r="C26" s="201">
        <v>20332.010999999999</v>
      </c>
      <c r="D26" s="72">
        <v>1100</v>
      </c>
      <c r="E26" s="72">
        <v>0</v>
      </c>
      <c r="F26" s="77">
        <v>21432.010999999999</v>
      </c>
      <c r="G26" s="77">
        <v>6777.3369999999995</v>
      </c>
      <c r="H26" s="77">
        <v>3388.6684999999998</v>
      </c>
      <c r="I26" s="77">
        <v>27109.347999999998</v>
      </c>
      <c r="J26" s="77">
        <v>0</v>
      </c>
      <c r="K26" s="77">
        <v>37275.353499999997</v>
      </c>
    </row>
    <row r="27" spans="1:11" s="63" customFormat="1" x14ac:dyDescent="0.25">
      <c r="A27" s="199" t="s">
        <v>5427</v>
      </c>
      <c r="B27" s="82" t="s">
        <v>4301</v>
      </c>
      <c r="C27" s="201">
        <v>20332.009999999998</v>
      </c>
      <c r="D27" s="72">
        <v>1100</v>
      </c>
      <c r="E27" s="72">
        <v>0</v>
      </c>
      <c r="F27" s="77">
        <v>21432.01</v>
      </c>
      <c r="G27" s="77">
        <v>6777.3366666666661</v>
      </c>
      <c r="H27" s="77">
        <v>3388.6683333333331</v>
      </c>
      <c r="I27" s="77">
        <v>27109.346666666665</v>
      </c>
      <c r="J27" s="77">
        <v>0</v>
      </c>
      <c r="K27" s="77">
        <v>37275.351666666662</v>
      </c>
    </row>
    <row r="28" spans="1:11" s="63" customFormat="1" x14ac:dyDescent="0.25">
      <c r="A28" s="202" t="s">
        <v>5428</v>
      </c>
      <c r="B28" s="82" t="s">
        <v>4385</v>
      </c>
      <c r="C28" s="201">
        <v>20332.010999999999</v>
      </c>
      <c r="D28" s="72">
        <v>1100</v>
      </c>
      <c r="E28" s="72">
        <v>0</v>
      </c>
      <c r="F28" s="77">
        <v>21432.010999999999</v>
      </c>
      <c r="G28" s="77">
        <v>6777.3369999999995</v>
      </c>
      <c r="H28" s="77">
        <v>3388.6684999999998</v>
      </c>
      <c r="I28" s="77">
        <v>27109.347999999998</v>
      </c>
      <c r="J28" s="77">
        <v>0</v>
      </c>
      <c r="K28" s="77">
        <v>37275.353499999997</v>
      </c>
    </row>
    <row r="29" spans="1:11" s="63" customFormat="1" ht="26.4" x14ac:dyDescent="0.25">
      <c r="A29" s="199" t="s">
        <v>5429</v>
      </c>
      <c r="B29" s="218" t="s">
        <v>5430</v>
      </c>
      <c r="C29" s="201">
        <v>20332.010999999999</v>
      </c>
      <c r="D29" s="72">
        <v>1100</v>
      </c>
      <c r="E29" s="72">
        <v>0</v>
      </c>
      <c r="F29" s="77">
        <v>21432.010999999999</v>
      </c>
      <c r="G29" s="77">
        <v>6777.3369999999995</v>
      </c>
      <c r="H29" s="77">
        <v>3388.6684999999998</v>
      </c>
      <c r="I29" s="77">
        <v>27109.347999999998</v>
      </c>
      <c r="J29" s="77">
        <v>0</v>
      </c>
      <c r="K29" s="77">
        <v>37275.353499999997</v>
      </c>
    </row>
    <row r="30" spans="1:11" s="63" customFormat="1" ht="26.4" x14ac:dyDescent="0.25">
      <c r="A30" s="199" t="s">
        <v>5431</v>
      </c>
      <c r="B30" s="218" t="s">
        <v>5432</v>
      </c>
      <c r="C30" s="201">
        <v>20332.010999999999</v>
      </c>
      <c r="D30" s="72">
        <v>1100</v>
      </c>
      <c r="E30" s="72">
        <v>0</v>
      </c>
      <c r="F30" s="77">
        <v>21432.010999999999</v>
      </c>
      <c r="G30" s="77">
        <v>6777.3369999999995</v>
      </c>
      <c r="H30" s="77">
        <v>3388.6684999999998</v>
      </c>
      <c r="I30" s="77">
        <v>27109.347999999998</v>
      </c>
      <c r="J30" s="77">
        <v>0</v>
      </c>
      <c r="K30" s="77">
        <v>37275.353499999997</v>
      </c>
    </row>
    <row r="31" spans="1:11" s="63" customFormat="1" x14ac:dyDescent="0.25">
      <c r="A31" s="199" t="s">
        <v>5433</v>
      </c>
      <c r="B31" s="82" t="s">
        <v>5434</v>
      </c>
      <c r="C31" s="201">
        <v>19649.867999999999</v>
      </c>
      <c r="D31" s="72">
        <v>1100</v>
      </c>
      <c r="E31" s="72">
        <v>0</v>
      </c>
      <c r="F31" s="77">
        <v>20749.867999999999</v>
      </c>
      <c r="G31" s="77">
        <v>6549.9560000000001</v>
      </c>
      <c r="H31" s="77">
        <v>3274.9780000000001</v>
      </c>
      <c r="I31" s="77">
        <v>26199.824000000001</v>
      </c>
      <c r="J31" s="77">
        <v>0</v>
      </c>
      <c r="K31" s="77">
        <v>36024.758000000002</v>
      </c>
    </row>
    <row r="32" spans="1:11" s="63" customFormat="1" x14ac:dyDescent="0.25">
      <c r="A32" s="199" t="s">
        <v>5435</v>
      </c>
      <c r="B32" s="82" t="s">
        <v>5436</v>
      </c>
      <c r="C32" s="201">
        <v>19649.867999999999</v>
      </c>
      <c r="D32" s="72">
        <v>1100</v>
      </c>
      <c r="E32" s="72">
        <v>0</v>
      </c>
      <c r="F32" s="77">
        <v>20749.867999999999</v>
      </c>
      <c r="G32" s="77">
        <v>6549.9560000000001</v>
      </c>
      <c r="H32" s="77">
        <v>3274.9780000000001</v>
      </c>
      <c r="I32" s="77">
        <v>26199.824000000001</v>
      </c>
      <c r="J32" s="77">
        <v>0</v>
      </c>
      <c r="K32" s="77">
        <v>36024.758000000002</v>
      </c>
    </row>
    <row r="33" spans="1:11" s="63" customFormat="1" x14ac:dyDescent="0.25">
      <c r="A33" s="199" t="s">
        <v>5437</v>
      </c>
      <c r="B33" s="82" t="s">
        <v>5438</v>
      </c>
      <c r="C33" s="201">
        <v>19649.867999999999</v>
      </c>
      <c r="D33" s="72">
        <v>1100</v>
      </c>
      <c r="E33" s="72">
        <v>0</v>
      </c>
      <c r="F33" s="77">
        <v>20749.867999999999</v>
      </c>
      <c r="G33" s="77">
        <v>6549.9560000000001</v>
      </c>
      <c r="H33" s="77">
        <v>3274.9780000000001</v>
      </c>
      <c r="I33" s="77">
        <v>26199.824000000001</v>
      </c>
      <c r="J33" s="77">
        <v>0</v>
      </c>
      <c r="K33" s="77">
        <v>36024.758000000002</v>
      </c>
    </row>
    <row r="34" spans="1:11" s="63" customFormat="1" x14ac:dyDescent="0.25">
      <c r="A34" s="199" t="s">
        <v>5446</v>
      </c>
      <c r="B34" s="82" t="s">
        <v>5447</v>
      </c>
      <c r="C34" s="201">
        <v>12281.1255</v>
      </c>
      <c r="D34" s="72">
        <v>1100</v>
      </c>
      <c r="E34" s="72">
        <v>0</v>
      </c>
      <c r="F34" s="77">
        <v>13381.1255</v>
      </c>
      <c r="G34" s="77">
        <v>4093.7085000000002</v>
      </c>
      <c r="H34" s="77">
        <v>2046.8542500000001</v>
      </c>
      <c r="I34" s="77">
        <v>16374.834000000001</v>
      </c>
      <c r="J34" s="77">
        <v>0</v>
      </c>
      <c r="K34" s="77">
        <v>22515.39675</v>
      </c>
    </row>
    <row r="35" spans="1:11" s="63" customFormat="1" x14ac:dyDescent="0.25">
      <c r="A35" s="199" t="s">
        <v>5439</v>
      </c>
      <c r="B35" s="82" t="s">
        <v>5440</v>
      </c>
      <c r="C35" s="201">
        <v>19649.867999999999</v>
      </c>
      <c r="D35" s="72">
        <v>1100</v>
      </c>
      <c r="E35" s="72">
        <v>0</v>
      </c>
      <c r="F35" s="77">
        <v>20749.867999999999</v>
      </c>
      <c r="G35" s="77">
        <v>6549.9560000000001</v>
      </c>
      <c r="H35" s="77">
        <v>3274.9780000000001</v>
      </c>
      <c r="I35" s="77">
        <v>26199.824000000001</v>
      </c>
      <c r="J35" s="77">
        <v>0</v>
      </c>
      <c r="K35" s="77">
        <v>36024.758000000002</v>
      </c>
    </row>
    <row r="36" spans="1:11" s="63" customFormat="1" x14ac:dyDescent="0.25">
      <c r="A36" s="199" t="s">
        <v>5441</v>
      </c>
      <c r="B36" s="82" t="s">
        <v>5440</v>
      </c>
      <c r="C36" s="201">
        <v>14737.495499999999</v>
      </c>
      <c r="D36" s="72">
        <v>1100</v>
      </c>
      <c r="E36" s="72">
        <v>0</v>
      </c>
      <c r="F36" s="77">
        <v>15837.495499999999</v>
      </c>
      <c r="G36" s="77">
        <v>4912.4984999999997</v>
      </c>
      <c r="H36" s="77">
        <v>2456.2492499999998</v>
      </c>
      <c r="I36" s="77">
        <v>19649.993999999999</v>
      </c>
      <c r="J36" s="77">
        <v>0</v>
      </c>
      <c r="K36" s="77">
        <v>27018.741749999997</v>
      </c>
    </row>
    <row r="37" spans="1:11" s="63" customFormat="1" ht="26.4" x14ac:dyDescent="0.25">
      <c r="A37" s="199" t="s">
        <v>5448</v>
      </c>
      <c r="B37" s="218" t="s">
        <v>5449</v>
      </c>
      <c r="C37" s="201">
        <v>9824.9969999999994</v>
      </c>
      <c r="D37" s="72">
        <v>1100</v>
      </c>
      <c r="E37" s="72">
        <v>0</v>
      </c>
      <c r="F37" s="77">
        <v>10924.996999999999</v>
      </c>
      <c r="G37" s="77">
        <v>3274.9989999999998</v>
      </c>
      <c r="H37" s="77">
        <v>1637.4994999999999</v>
      </c>
      <c r="I37" s="77">
        <v>13099.995999999999</v>
      </c>
      <c r="J37" s="77">
        <v>0</v>
      </c>
      <c r="K37" s="77">
        <v>18012.494500000001</v>
      </c>
    </row>
    <row r="38" spans="1:11" s="63" customFormat="1" x14ac:dyDescent="0.25">
      <c r="A38" s="199" t="s">
        <v>5442</v>
      </c>
      <c r="B38" s="82" t="s">
        <v>5443</v>
      </c>
      <c r="C38" s="201">
        <v>14737.495499999999</v>
      </c>
      <c r="D38" s="72">
        <v>1100</v>
      </c>
      <c r="E38" s="72">
        <v>0</v>
      </c>
      <c r="F38" s="77">
        <v>15837.495499999999</v>
      </c>
      <c r="G38" s="77">
        <v>4912.4984999999997</v>
      </c>
      <c r="H38" s="77">
        <v>2456.2492499999998</v>
      </c>
      <c r="I38" s="77">
        <v>19649.993999999999</v>
      </c>
      <c r="J38" s="77">
        <v>0</v>
      </c>
      <c r="K38" s="77">
        <v>27018.741749999997</v>
      </c>
    </row>
    <row r="39" spans="1:11" s="63" customFormat="1" x14ac:dyDescent="0.25">
      <c r="A39" s="199" t="s">
        <v>5450</v>
      </c>
      <c r="B39" s="82" t="s">
        <v>5451</v>
      </c>
      <c r="C39" s="201">
        <v>10856.737499999999</v>
      </c>
      <c r="D39" s="72">
        <v>1100</v>
      </c>
      <c r="E39" s="72">
        <v>0</v>
      </c>
      <c r="F39" s="77">
        <v>11956.737499999999</v>
      </c>
      <c r="G39" s="77">
        <v>3618.9124999999995</v>
      </c>
      <c r="H39" s="77">
        <v>1809.4562499999997</v>
      </c>
      <c r="I39" s="77">
        <v>14475.649999999998</v>
      </c>
      <c r="J39" s="77">
        <v>0</v>
      </c>
      <c r="K39" s="77">
        <v>19904.018749999996</v>
      </c>
    </row>
    <row r="40" spans="1:11" s="63" customFormat="1" x14ac:dyDescent="0.25">
      <c r="A40" s="202" t="s">
        <v>5452</v>
      </c>
      <c r="B40" s="82" t="s">
        <v>5453</v>
      </c>
      <c r="C40" s="201">
        <v>10187.079</v>
      </c>
      <c r="D40" s="72">
        <v>1100</v>
      </c>
      <c r="E40" s="72">
        <v>0</v>
      </c>
      <c r="F40" s="77">
        <v>11287.079</v>
      </c>
      <c r="G40" s="77">
        <v>3395.6930000000002</v>
      </c>
      <c r="H40" s="77">
        <v>1697.8465000000001</v>
      </c>
      <c r="I40" s="77">
        <v>13582.772000000001</v>
      </c>
      <c r="J40" s="77">
        <v>0</v>
      </c>
      <c r="K40" s="77">
        <v>18676.311500000003</v>
      </c>
    </row>
    <row r="41" spans="1:11" s="63" customFormat="1" x14ac:dyDescent="0.25">
      <c r="A41" s="202" t="s">
        <v>5454</v>
      </c>
      <c r="B41" s="82" t="s">
        <v>5455</v>
      </c>
      <c r="C41" s="201">
        <v>10186.9215</v>
      </c>
      <c r="D41" s="72">
        <v>1100</v>
      </c>
      <c r="E41" s="72">
        <v>0</v>
      </c>
      <c r="F41" s="77">
        <v>11286.9215</v>
      </c>
      <c r="G41" s="77">
        <v>3395.6405</v>
      </c>
      <c r="H41" s="77">
        <v>1697.82025</v>
      </c>
      <c r="I41" s="77">
        <v>13582.562</v>
      </c>
      <c r="J41" s="77">
        <v>0</v>
      </c>
      <c r="K41" s="77">
        <v>18676.02275</v>
      </c>
    </row>
    <row r="42" spans="1:11" s="63" customFormat="1" x14ac:dyDescent="0.25">
      <c r="A42" s="199" t="s">
        <v>5456</v>
      </c>
      <c r="B42" s="82" t="s">
        <v>5457</v>
      </c>
      <c r="C42" s="201">
        <v>8400</v>
      </c>
      <c r="D42" s="72">
        <v>1100</v>
      </c>
      <c r="E42" s="72">
        <v>0</v>
      </c>
      <c r="F42" s="77">
        <v>9500</v>
      </c>
      <c r="G42" s="77">
        <v>2800</v>
      </c>
      <c r="H42" s="77">
        <v>1400</v>
      </c>
      <c r="I42" s="77">
        <v>11200</v>
      </c>
      <c r="J42" s="77">
        <v>0</v>
      </c>
      <c r="K42" s="77">
        <v>15400</v>
      </c>
    </row>
    <row r="43" spans="1:11" s="63" customFormat="1" x14ac:dyDescent="0.25">
      <c r="A43" s="199" t="s">
        <v>5458</v>
      </c>
      <c r="B43" s="82" t="s">
        <v>4534</v>
      </c>
      <c r="C43" s="201">
        <v>9198.3989999999994</v>
      </c>
      <c r="D43" s="72">
        <v>1100</v>
      </c>
      <c r="E43" s="72">
        <v>0</v>
      </c>
      <c r="F43" s="77">
        <v>10298.398999999999</v>
      </c>
      <c r="G43" s="77">
        <v>3066.1329999999998</v>
      </c>
      <c r="H43" s="77">
        <v>1533.0664999999999</v>
      </c>
      <c r="I43" s="77">
        <v>12264.531999999999</v>
      </c>
      <c r="J43" s="77">
        <v>0</v>
      </c>
      <c r="K43" s="77">
        <v>16863.731499999998</v>
      </c>
    </row>
    <row r="44" spans="1:11" s="63" customFormat="1" x14ac:dyDescent="0.25">
      <c r="A44" s="199" t="s">
        <v>5459</v>
      </c>
      <c r="B44" s="82" t="s">
        <v>5460</v>
      </c>
      <c r="C44" s="201">
        <v>10959.9</v>
      </c>
      <c r="D44" s="72">
        <v>1100</v>
      </c>
      <c r="E44" s="72">
        <v>0</v>
      </c>
      <c r="F44" s="77">
        <v>12059.9</v>
      </c>
      <c r="G44" s="77">
        <v>3653.2999999999997</v>
      </c>
      <c r="H44" s="77">
        <v>1826.6499999999999</v>
      </c>
      <c r="I44" s="77">
        <v>14613.199999999999</v>
      </c>
      <c r="J44" s="77">
        <v>0</v>
      </c>
      <c r="K44" s="77">
        <v>20093.149999999998</v>
      </c>
    </row>
    <row r="45" spans="1:11" s="63" customFormat="1" x14ac:dyDescent="0.25">
      <c r="A45" s="199" t="s">
        <v>5462</v>
      </c>
      <c r="B45" s="82" t="s">
        <v>5460</v>
      </c>
      <c r="C45" s="201">
        <v>9421.5030000000006</v>
      </c>
      <c r="D45" s="72">
        <v>1100</v>
      </c>
      <c r="E45" s="72">
        <v>0</v>
      </c>
      <c r="F45" s="77">
        <v>10521.503000000001</v>
      </c>
      <c r="G45" s="77">
        <v>3140.5010000000002</v>
      </c>
      <c r="H45" s="77">
        <v>1570.2505000000001</v>
      </c>
      <c r="I45" s="77">
        <v>12562.004000000001</v>
      </c>
      <c r="J45" s="77">
        <v>0</v>
      </c>
      <c r="K45" s="77">
        <v>17272.755499999999</v>
      </c>
    </row>
    <row r="46" spans="1:11" s="63" customFormat="1" x14ac:dyDescent="0.25">
      <c r="A46" s="199" t="s">
        <v>5461</v>
      </c>
      <c r="B46" s="82" t="s">
        <v>4479</v>
      </c>
      <c r="C46" s="201">
        <v>9421.5030000000006</v>
      </c>
      <c r="D46" s="72">
        <v>1100</v>
      </c>
      <c r="E46" s="72">
        <v>0</v>
      </c>
      <c r="F46" s="77">
        <v>10521.503000000001</v>
      </c>
      <c r="G46" s="77">
        <v>3140.5010000000002</v>
      </c>
      <c r="H46" s="77">
        <v>1570.2505000000001</v>
      </c>
      <c r="I46" s="77">
        <v>12562.004000000001</v>
      </c>
      <c r="J46" s="77">
        <v>0</v>
      </c>
      <c r="K46" s="77">
        <v>17272.755499999999</v>
      </c>
    </row>
    <row r="47" spans="1:11" s="63" customFormat="1" x14ac:dyDescent="0.25">
      <c r="A47" s="199" t="s">
        <v>5463</v>
      </c>
      <c r="B47" s="82" t="s">
        <v>5464</v>
      </c>
      <c r="C47" s="201">
        <v>9824.9969999999994</v>
      </c>
      <c r="D47" s="72">
        <v>1100</v>
      </c>
      <c r="E47" s="72">
        <v>0</v>
      </c>
      <c r="F47" s="77">
        <v>10924.996999999999</v>
      </c>
      <c r="G47" s="77">
        <v>3274.9989999999998</v>
      </c>
      <c r="H47" s="77">
        <v>1637.4994999999999</v>
      </c>
      <c r="I47" s="77">
        <v>13099.995999999999</v>
      </c>
      <c r="J47" s="77">
        <v>0</v>
      </c>
      <c r="K47" s="77">
        <v>18012.494500000001</v>
      </c>
    </row>
    <row r="48" spans="1:11" s="63" customFormat="1" x14ac:dyDescent="0.25">
      <c r="A48" s="199" t="s">
        <v>5465</v>
      </c>
      <c r="B48" s="82" t="s">
        <v>5466</v>
      </c>
      <c r="C48" s="201">
        <v>8400</v>
      </c>
      <c r="D48" s="72">
        <v>1100</v>
      </c>
      <c r="E48" s="72">
        <v>0</v>
      </c>
      <c r="F48" s="77">
        <v>9500</v>
      </c>
      <c r="G48" s="77">
        <v>2800</v>
      </c>
      <c r="H48" s="77">
        <v>1400</v>
      </c>
      <c r="I48" s="77">
        <v>11200</v>
      </c>
      <c r="J48" s="77">
        <v>0</v>
      </c>
      <c r="K48" s="77">
        <v>15400</v>
      </c>
    </row>
    <row r="49" spans="1:11" s="63" customFormat="1" x14ac:dyDescent="0.25">
      <c r="A49" s="199" t="s">
        <v>5467</v>
      </c>
      <c r="B49" s="82" t="s">
        <v>5468</v>
      </c>
      <c r="C49" s="201">
        <v>8400</v>
      </c>
      <c r="D49" s="72">
        <v>1100</v>
      </c>
      <c r="E49" s="72">
        <v>0</v>
      </c>
      <c r="F49" s="77">
        <v>9500</v>
      </c>
      <c r="G49" s="77">
        <v>2800</v>
      </c>
      <c r="H49" s="77">
        <v>1400</v>
      </c>
      <c r="I49" s="77">
        <v>11200</v>
      </c>
      <c r="J49" s="77">
        <v>0</v>
      </c>
      <c r="K49" s="77">
        <v>15400</v>
      </c>
    </row>
    <row r="50" spans="1:11" s="63" customFormat="1" x14ac:dyDescent="0.25">
      <c r="A50" s="199" t="s">
        <v>5469</v>
      </c>
      <c r="B50" s="82" t="s">
        <v>5470</v>
      </c>
      <c r="C50" s="201">
        <v>8400</v>
      </c>
      <c r="D50" s="72">
        <v>1100</v>
      </c>
      <c r="E50" s="72">
        <v>0</v>
      </c>
      <c r="F50" s="77">
        <v>9500</v>
      </c>
      <c r="G50" s="77">
        <v>2800</v>
      </c>
      <c r="H50" s="77">
        <v>1400</v>
      </c>
      <c r="I50" s="77">
        <v>11200</v>
      </c>
      <c r="J50" s="77">
        <v>0</v>
      </c>
      <c r="K50" s="77">
        <v>15400</v>
      </c>
    </row>
    <row r="51" spans="1:11" s="63" customFormat="1" x14ac:dyDescent="0.25">
      <c r="A51" s="199" t="s">
        <v>5471</v>
      </c>
      <c r="B51" s="82" t="s">
        <v>5472</v>
      </c>
      <c r="C51" s="201">
        <v>8400</v>
      </c>
      <c r="D51" s="72">
        <v>1100</v>
      </c>
      <c r="E51" s="72">
        <v>0</v>
      </c>
      <c r="F51" s="77">
        <v>9500</v>
      </c>
      <c r="G51" s="77">
        <v>2800</v>
      </c>
      <c r="H51" s="77">
        <v>1400</v>
      </c>
      <c r="I51" s="77">
        <v>11200</v>
      </c>
      <c r="J51" s="77">
        <v>0</v>
      </c>
      <c r="K51" s="77">
        <v>15400</v>
      </c>
    </row>
    <row r="52" spans="1:11" s="63" customFormat="1" x14ac:dyDescent="0.25">
      <c r="A52" s="199" t="s">
        <v>5473</v>
      </c>
      <c r="B52" s="82" t="s">
        <v>5474</v>
      </c>
      <c r="C52" s="201">
        <v>8400</v>
      </c>
      <c r="D52" s="72">
        <v>1100</v>
      </c>
      <c r="E52" s="72">
        <v>0</v>
      </c>
      <c r="F52" s="77">
        <v>9500</v>
      </c>
      <c r="G52" s="77">
        <v>2800</v>
      </c>
      <c r="H52" s="77">
        <v>1400</v>
      </c>
      <c r="I52" s="77">
        <v>11200</v>
      </c>
      <c r="J52" s="77">
        <v>0</v>
      </c>
      <c r="K52" s="77">
        <v>15400</v>
      </c>
    </row>
    <row r="53" spans="1:11" s="63" customFormat="1" x14ac:dyDescent="0.25">
      <c r="A53" s="199" t="s">
        <v>5475</v>
      </c>
      <c r="B53" s="82" t="s">
        <v>5476</v>
      </c>
      <c r="C53" s="201">
        <v>8400</v>
      </c>
      <c r="D53" s="72">
        <v>1100</v>
      </c>
      <c r="E53" s="72">
        <v>0</v>
      </c>
      <c r="F53" s="77">
        <v>9500</v>
      </c>
      <c r="G53" s="77">
        <v>2800</v>
      </c>
      <c r="H53" s="77">
        <v>1400</v>
      </c>
      <c r="I53" s="77">
        <v>11200</v>
      </c>
      <c r="J53" s="77">
        <v>0</v>
      </c>
      <c r="K53" s="77">
        <v>15400</v>
      </c>
    </row>
    <row r="54" spans="1:11" s="63" customFormat="1" x14ac:dyDescent="0.25">
      <c r="A54" s="199" t="s">
        <v>5444</v>
      </c>
      <c r="B54" s="82" t="s">
        <v>5445</v>
      </c>
      <c r="C54" s="201">
        <v>20332.010999999999</v>
      </c>
      <c r="D54" s="72">
        <v>1100</v>
      </c>
      <c r="E54" s="72">
        <v>0</v>
      </c>
      <c r="F54" s="77">
        <v>21432.010999999999</v>
      </c>
      <c r="G54" s="77">
        <v>6777.3369999999995</v>
      </c>
      <c r="H54" s="77">
        <v>3388.6684999999998</v>
      </c>
      <c r="I54" s="77">
        <v>27109.347999999998</v>
      </c>
      <c r="J54" s="77">
        <v>0</v>
      </c>
      <c r="K54" s="77">
        <v>37275.353499999997</v>
      </c>
    </row>
  </sheetData>
  <protectedRanges>
    <protectedRange sqref="C53" name="Rango1_99_10_1_16_2_2"/>
    <protectedRange sqref="C32" name="Rango1_99_10_1_1_1"/>
    <protectedRange sqref="C36" name="Rango1_99_10_1_10_1_1"/>
    <protectedRange sqref="C39" name="Rango1_99_10_1_17_1_1_1"/>
    <protectedRange sqref="C49:C52" name="Rango1_99_10_1_5_2_1_1"/>
    <protectedRange sqref="C54" name="Rango1_99_10_1_16_2_1_1"/>
  </protectedRanges>
  <mergeCells count="15">
    <mergeCell ref="A23:A24"/>
    <mergeCell ref="B23:B24"/>
    <mergeCell ref="C23:F23"/>
    <mergeCell ref="G23:K23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2:C22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32A2-6DF9-4944-A23E-BD793FB80872}">
  <dimension ref="A1:F101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6" x14ac:dyDescent="0.25">
      <c r="A1" s="34"/>
      <c r="B1" s="34"/>
      <c r="C1" s="193"/>
      <c r="D1" s="193"/>
      <c r="E1" s="193"/>
    </row>
    <row r="2" spans="1:6" x14ac:dyDescent="0.25">
      <c r="A2" s="654" t="s">
        <v>4225</v>
      </c>
      <c r="B2" s="654"/>
      <c r="C2" s="654"/>
      <c r="D2" s="654"/>
      <c r="E2" s="654"/>
    </row>
    <row r="3" spans="1:6" x14ac:dyDescent="0.25">
      <c r="A3" s="656" t="s">
        <v>3829</v>
      </c>
      <c r="B3" s="656"/>
      <c r="C3" s="656"/>
      <c r="D3" s="656"/>
      <c r="E3" s="656"/>
    </row>
    <row r="4" spans="1:6" x14ac:dyDescent="0.25">
      <c r="A4" s="656" t="s">
        <v>4288</v>
      </c>
      <c r="B4" s="656"/>
      <c r="C4" s="656"/>
      <c r="D4" s="656"/>
      <c r="E4" s="656"/>
    </row>
    <row r="5" spans="1:6" x14ac:dyDescent="0.25">
      <c r="A5" s="656" t="s">
        <v>4289</v>
      </c>
      <c r="B5" s="656"/>
      <c r="C5" s="656"/>
      <c r="D5" s="656"/>
      <c r="E5" s="656"/>
    </row>
    <row r="6" spans="1:6" x14ac:dyDescent="0.25">
      <c r="A6" s="657" t="s">
        <v>4290</v>
      </c>
      <c r="B6" s="657"/>
      <c r="C6" s="657"/>
      <c r="D6" s="657"/>
      <c r="E6" s="657"/>
    </row>
    <row r="7" spans="1:6" x14ac:dyDescent="0.25">
      <c r="A7" s="34"/>
      <c r="B7" s="34"/>
      <c r="C7" s="193"/>
      <c r="D7" s="193"/>
      <c r="E7" s="193"/>
    </row>
    <row r="8" spans="1:6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6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6" ht="15.75" customHeight="1" x14ac:dyDescent="0.25">
      <c r="A10" s="37"/>
      <c r="B10" s="219"/>
      <c r="C10" s="196"/>
      <c r="D10" s="196"/>
      <c r="E10" s="196"/>
    </row>
    <row r="11" spans="1:6" x14ac:dyDescent="0.25">
      <c r="A11" s="660" t="s">
        <v>4232</v>
      </c>
      <c r="B11" s="660" t="s">
        <v>4232</v>
      </c>
      <c r="C11" s="197"/>
      <c r="D11" s="198"/>
      <c r="E11" s="198"/>
    </row>
    <row r="12" spans="1:6" x14ac:dyDescent="0.25">
      <c r="A12" s="89" t="s">
        <v>5483</v>
      </c>
      <c r="B12" s="89" t="s">
        <v>4326</v>
      </c>
      <c r="C12" s="220">
        <v>1</v>
      </c>
      <c r="D12" s="201">
        <v>93063</v>
      </c>
      <c r="E12" s="201">
        <v>93063</v>
      </c>
    </row>
    <row r="13" spans="1:6" x14ac:dyDescent="0.25">
      <c r="A13" s="89" t="s">
        <v>5484</v>
      </c>
      <c r="B13" s="221" t="s">
        <v>5485</v>
      </c>
      <c r="C13" s="220">
        <v>2</v>
      </c>
      <c r="D13" s="201">
        <v>27200</v>
      </c>
      <c r="E13" s="201">
        <v>27200</v>
      </c>
    </row>
    <row r="14" spans="1:6" x14ac:dyDescent="0.25">
      <c r="A14" s="89" t="s">
        <v>5486</v>
      </c>
      <c r="B14" s="89" t="s">
        <v>5487</v>
      </c>
      <c r="C14" s="220">
        <v>1</v>
      </c>
      <c r="D14" s="201">
        <v>32448</v>
      </c>
      <c r="E14" s="201">
        <v>32448</v>
      </c>
    </row>
    <row r="15" spans="1:6" s="147" customFormat="1" x14ac:dyDescent="0.25">
      <c r="A15" s="89" t="s">
        <v>5488</v>
      </c>
      <c r="B15" s="181" t="s">
        <v>5489</v>
      </c>
      <c r="C15" s="220">
        <v>1</v>
      </c>
      <c r="D15" s="201">
        <v>15916</v>
      </c>
      <c r="E15" s="201">
        <v>15916</v>
      </c>
      <c r="F15" s="34"/>
    </row>
    <row r="16" spans="1:6" s="147" customFormat="1" x14ac:dyDescent="0.25">
      <c r="A16" s="89" t="s">
        <v>5490</v>
      </c>
      <c r="B16" s="181" t="s">
        <v>5491</v>
      </c>
      <c r="C16" s="220">
        <v>3</v>
      </c>
      <c r="D16" s="201">
        <v>23482</v>
      </c>
      <c r="E16" s="201">
        <v>23482</v>
      </c>
      <c r="F16" s="34"/>
    </row>
    <row r="17" spans="1:6" s="147" customFormat="1" x14ac:dyDescent="0.25">
      <c r="A17" s="89" t="s">
        <v>5492</v>
      </c>
      <c r="B17" s="221" t="s">
        <v>5493</v>
      </c>
      <c r="C17" s="220">
        <v>12</v>
      </c>
      <c r="D17" s="201">
        <v>38908</v>
      </c>
      <c r="E17" s="201">
        <v>38908</v>
      </c>
    </row>
    <row r="18" spans="1:6" s="147" customFormat="1" x14ac:dyDescent="0.25">
      <c r="A18" s="89" t="s">
        <v>5492</v>
      </c>
      <c r="B18" s="221" t="s">
        <v>5494</v>
      </c>
      <c r="C18" s="220">
        <v>3</v>
      </c>
      <c r="D18" s="201">
        <v>33097</v>
      </c>
      <c r="E18" s="201">
        <v>33097</v>
      </c>
    </row>
    <row r="19" spans="1:6" x14ac:dyDescent="0.25">
      <c r="A19" s="89" t="s">
        <v>5492</v>
      </c>
      <c r="B19" s="221" t="s">
        <v>5495</v>
      </c>
      <c r="C19" s="220">
        <v>1</v>
      </c>
      <c r="D19" s="201">
        <v>29787</v>
      </c>
      <c r="E19" s="201">
        <v>29787</v>
      </c>
      <c r="F19" s="147"/>
    </row>
    <row r="20" spans="1:6" x14ac:dyDescent="0.25">
      <c r="A20" s="89" t="s">
        <v>5492</v>
      </c>
      <c r="B20" s="221" t="s">
        <v>5496</v>
      </c>
      <c r="C20" s="220">
        <v>2</v>
      </c>
      <c r="D20" s="201">
        <v>26451</v>
      </c>
      <c r="E20" s="201">
        <v>26451</v>
      </c>
      <c r="F20" s="147"/>
    </row>
    <row r="21" spans="1:6" x14ac:dyDescent="0.25">
      <c r="A21" s="89" t="s">
        <v>5497</v>
      </c>
      <c r="B21" s="89" t="s">
        <v>4352</v>
      </c>
      <c r="C21" s="220">
        <v>3</v>
      </c>
      <c r="D21" s="201">
        <v>58278</v>
      </c>
      <c r="E21" s="201">
        <v>58278</v>
      </c>
    </row>
    <row r="22" spans="1:6" x14ac:dyDescent="0.25">
      <c r="A22" s="89" t="s">
        <v>5498</v>
      </c>
      <c r="B22" s="89" t="s">
        <v>5499</v>
      </c>
      <c r="C22" s="220">
        <v>3</v>
      </c>
      <c r="D22" s="201">
        <v>58278</v>
      </c>
      <c r="E22" s="201">
        <v>58278</v>
      </c>
    </row>
    <row r="23" spans="1:6" x14ac:dyDescent="0.25">
      <c r="A23" s="89" t="s">
        <v>5500</v>
      </c>
      <c r="B23" s="89" t="s">
        <v>5501</v>
      </c>
      <c r="C23" s="220">
        <v>1</v>
      </c>
      <c r="D23" s="201">
        <v>53442</v>
      </c>
      <c r="E23" s="201">
        <v>53442</v>
      </c>
    </row>
    <row r="24" spans="1:6" x14ac:dyDescent="0.25">
      <c r="A24" s="34"/>
      <c r="B24" s="45" t="s">
        <v>4299</v>
      </c>
      <c r="C24" s="205">
        <f>SUM(C12:C23)</f>
        <v>33</v>
      </c>
      <c r="D24" s="206"/>
      <c r="E24" s="206"/>
    </row>
    <row r="25" spans="1:6" x14ac:dyDescent="0.25">
      <c r="A25" s="34"/>
      <c r="B25" s="48"/>
      <c r="C25" s="207"/>
      <c r="D25" s="206"/>
      <c r="E25" s="206"/>
    </row>
    <row r="26" spans="1:6" x14ac:dyDescent="0.25">
      <c r="A26" s="50"/>
      <c r="B26" s="51"/>
      <c r="C26" s="198"/>
      <c r="D26" s="198"/>
      <c r="E26" s="198"/>
    </row>
    <row r="27" spans="1:6" x14ac:dyDescent="0.25">
      <c r="A27" s="661" t="s">
        <v>4233</v>
      </c>
      <c r="B27" s="661" t="s">
        <v>4233</v>
      </c>
      <c r="C27" s="198"/>
      <c r="D27" s="198"/>
      <c r="E27" s="198"/>
    </row>
    <row r="28" spans="1:6" s="147" customFormat="1" x14ac:dyDescent="0.25">
      <c r="A28" s="89" t="s">
        <v>5502</v>
      </c>
      <c r="B28" s="221" t="s">
        <v>5503</v>
      </c>
      <c r="C28" s="220">
        <v>3</v>
      </c>
      <c r="D28" s="201">
        <v>17426</v>
      </c>
      <c r="E28" s="201">
        <v>17426</v>
      </c>
    </row>
    <row r="29" spans="1:6" s="147" customFormat="1" x14ac:dyDescent="0.25">
      <c r="A29" s="89" t="s">
        <v>5502</v>
      </c>
      <c r="B29" s="221" t="s">
        <v>5504</v>
      </c>
      <c r="C29" s="220">
        <v>4</v>
      </c>
      <c r="D29" s="201">
        <v>16191</v>
      </c>
      <c r="E29" s="201">
        <v>16191</v>
      </c>
    </row>
    <row r="30" spans="1:6" s="147" customFormat="1" x14ac:dyDescent="0.25">
      <c r="A30" s="89" t="s">
        <v>5502</v>
      </c>
      <c r="B30" s="221" t="s">
        <v>5505</v>
      </c>
      <c r="C30" s="220">
        <v>1</v>
      </c>
      <c r="D30" s="201">
        <v>14122</v>
      </c>
      <c r="E30" s="201">
        <v>14122</v>
      </c>
    </row>
    <row r="31" spans="1:6" s="147" customFormat="1" x14ac:dyDescent="0.25">
      <c r="A31" s="89" t="s">
        <v>5502</v>
      </c>
      <c r="B31" s="221" t="s">
        <v>5506</v>
      </c>
      <c r="C31" s="220">
        <v>1</v>
      </c>
      <c r="D31" s="201">
        <v>12475</v>
      </c>
      <c r="E31" s="201">
        <v>12475</v>
      </c>
    </row>
    <row r="32" spans="1:6" s="147" customFormat="1" x14ac:dyDescent="0.25">
      <c r="A32" s="89" t="s">
        <v>5507</v>
      </c>
      <c r="B32" s="221" t="s">
        <v>5508</v>
      </c>
      <c r="C32" s="220">
        <v>30</v>
      </c>
      <c r="D32" s="201">
        <v>9033</v>
      </c>
      <c r="E32" s="201">
        <v>9033</v>
      </c>
    </row>
    <row r="33" spans="1:5" s="147" customFormat="1" x14ac:dyDescent="0.25">
      <c r="A33" s="89" t="s">
        <v>5507</v>
      </c>
      <c r="B33" s="221" t="s">
        <v>5509</v>
      </c>
      <c r="C33" s="220">
        <v>9</v>
      </c>
      <c r="D33" s="201">
        <v>8530</v>
      </c>
      <c r="E33" s="201">
        <v>8530</v>
      </c>
    </row>
    <row r="34" spans="1:5" s="147" customFormat="1" x14ac:dyDescent="0.25">
      <c r="A34" s="89" t="s">
        <v>5510</v>
      </c>
      <c r="B34" s="157" t="s">
        <v>5511</v>
      </c>
      <c r="C34" s="220">
        <v>7</v>
      </c>
      <c r="D34" s="201">
        <v>9665</v>
      </c>
      <c r="E34" s="201">
        <v>9665</v>
      </c>
    </row>
    <row r="35" spans="1:5" s="147" customFormat="1" x14ac:dyDescent="0.25">
      <c r="A35" s="89" t="s">
        <v>5510</v>
      </c>
      <c r="B35" s="157" t="s">
        <v>5512</v>
      </c>
      <c r="C35" s="220">
        <v>10</v>
      </c>
      <c r="D35" s="201">
        <v>9130</v>
      </c>
      <c r="E35" s="201">
        <v>9130</v>
      </c>
    </row>
    <row r="36" spans="1:5" s="147" customFormat="1" x14ac:dyDescent="0.25">
      <c r="A36" s="89" t="s">
        <v>5510</v>
      </c>
      <c r="B36" s="157" t="s">
        <v>5513</v>
      </c>
      <c r="C36" s="220">
        <v>9</v>
      </c>
      <c r="D36" s="201">
        <v>8429</v>
      </c>
      <c r="E36" s="201">
        <v>8429</v>
      </c>
    </row>
    <row r="37" spans="1:5" s="147" customFormat="1" x14ac:dyDescent="0.25">
      <c r="A37" s="89" t="s">
        <v>5510</v>
      </c>
      <c r="B37" s="157" t="s">
        <v>5514</v>
      </c>
      <c r="C37" s="220">
        <v>41</v>
      </c>
      <c r="D37" s="201">
        <v>8406</v>
      </c>
      <c r="E37" s="201">
        <v>8406</v>
      </c>
    </row>
    <row r="38" spans="1:5" s="147" customFormat="1" x14ac:dyDescent="0.25">
      <c r="A38" s="89" t="s">
        <v>5515</v>
      </c>
      <c r="B38" s="157" t="s">
        <v>4645</v>
      </c>
      <c r="C38" s="220">
        <v>17</v>
      </c>
      <c r="D38" s="201">
        <v>12856</v>
      </c>
      <c r="E38" s="201">
        <v>12856</v>
      </c>
    </row>
    <row r="39" spans="1:5" s="147" customFormat="1" x14ac:dyDescent="0.25">
      <c r="A39" s="89" t="s">
        <v>5515</v>
      </c>
      <c r="B39" s="157" t="s">
        <v>5516</v>
      </c>
      <c r="C39" s="220">
        <v>38</v>
      </c>
      <c r="D39" s="201">
        <v>11488</v>
      </c>
      <c r="E39" s="201">
        <v>11488</v>
      </c>
    </row>
    <row r="40" spans="1:5" s="147" customFormat="1" x14ac:dyDescent="0.25">
      <c r="A40" s="89" t="s">
        <v>5515</v>
      </c>
      <c r="B40" s="157" t="s">
        <v>5517</v>
      </c>
      <c r="C40" s="220">
        <v>23</v>
      </c>
      <c r="D40" s="201">
        <v>10233</v>
      </c>
      <c r="E40" s="201">
        <v>10233</v>
      </c>
    </row>
    <row r="41" spans="1:5" s="147" customFormat="1" x14ac:dyDescent="0.25">
      <c r="A41" s="89" t="s">
        <v>5515</v>
      </c>
      <c r="B41" s="157" t="s">
        <v>5518</v>
      </c>
      <c r="C41" s="220">
        <v>20</v>
      </c>
      <c r="D41" s="201">
        <v>8931</v>
      </c>
      <c r="E41" s="201">
        <v>8931</v>
      </c>
    </row>
    <row r="42" spans="1:5" s="147" customFormat="1" x14ac:dyDescent="0.25">
      <c r="A42" s="89" t="s">
        <v>5515</v>
      </c>
      <c r="B42" s="157" t="s">
        <v>5519</v>
      </c>
      <c r="C42" s="220">
        <v>5</v>
      </c>
      <c r="D42" s="201">
        <v>8406</v>
      </c>
      <c r="E42" s="201">
        <v>8406</v>
      </c>
    </row>
    <row r="43" spans="1:5" s="147" customFormat="1" x14ac:dyDescent="0.25">
      <c r="A43" s="89" t="s">
        <v>5520</v>
      </c>
      <c r="B43" s="157" t="s">
        <v>5521</v>
      </c>
      <c r="C43" s="220">
        <v>2</v>
      </c>
      <c r="D43" s="201">
        <v>12497</v>
      </c>
      <c r="E43" s="201">
        <v>12497</v>
      </c>
    </row>
    <row r="44" spans="1:5" s="147" customFormat="1" x14ac:dyDescent="0.25">
      <c r="A44" s="89" t="s">
        <v>5520</v>
      </c>
      <c r="B44" s="157" t="s">
        <v>5522</v>
      </c>
      <c r="C44" s="220">
        <v>4</v>
      </c>
      <c r="D44" s="201">
        <v>9331</v>
      </c>
      <c r="E44" s="201">
        <v>9331</v>
      </c>
    </row>
    <row r="45" spans="1:5" s="147" customFormat="1" x14ac:dyDescent="0.25">
      <c r="A45" s="89" t="s">
        <v>5523</v>
      </c>
      <c r="B45" s="157" t="s">
        <v>5524</v>
      </c>
      <c r="C45" s="220">
        <v>6</v>
      </c>
      <c r="D45" s="201">
        <v>15354</v>
      </c>
      <c r="E45" s="201">
        <v>15354</v>
      </c>
    </row>
    <row r="46" spans="1:5" s="147" customFormat="1" x14ac:dyDescent="0.25">
      <c r="A46" s="89" t="s">
        <v>5523</v>
      </c>
      <c r="B46" s="157" t="s">
        <v>5525</v>
      </c>
      <c r="C46" s="220">
        <v>11</v>
      </c>
      <c r="D46" s="201">
        <v>13870</v>
      </c>
      <c r="E46" s="201">
        <v>13870</v>
      </c>
    </row>
    <row r="47" spans="1:5" s="147" customFormat="1" x14ac:dyDescent="0.25">
      <c r="A47" s="89" t="s">
        <v>5523</v>
      </c>
      <c r="B47" s="157" t="s">
        <v>5526</v>
      </c>
      <c r="C47" s="220">
        <v>2</v>
      </c>
      <c r="D47" s="201">
        <v>12257</v>
      </c>
      <c r="E47" s="201">
        <v>12257</v>
      </c>
    </row>
    <row r="48" spans="1:5" s="147" customFormat="1" x14ac:dyDescent="0.25">
      <c r="A48" s="89" t="s">
        <v>5523</v>
      </c>
      <c r="B48" s="157" t="s">
        <v>5527</v>
      </c>
      <c r="C48" s="220">
        <v>3</v>
      </c>
      <c r="D48" s="201">
        <v>10967</v>
      </c>
      <c r="E48" s="201">
        <v>10967</v>
      </c>
    </row>
    <row r="49" spans="1:6" s="147" customFormat="1" x14ac:dyDescent="0.25">
      <c r="A49" s="89" t="s">
        <v>5528</v>
      </c>
      <c r="B49" s="157" t="s">
        <v>5529</v>
      </c>
      <c r="C49" s="220">
        <v>15</v>
      </c>
      <c r="D49" s="201">
        <v>23358</v>
      </c>
      <c r="E49" s="201">
        <v>23358</v>
      </c>
    </row>
    <row r="50" spans="1:6" s="147" customFormat="1" x14ac:dyDescent="0.25">
      <c r="A50" s="89" t="s">
        <v>5528</v>
      </c>
      <c r="B50" s="157" t="s">
        <v>5530</v>
      </c>
      <c r="C50" s="220">
        <v>12</v>
      </c>
      <c r="D50" s="201">
        <v>22050</v>
      </c>
      <c r="E50" s="201">
        <v>22050</v>
      </c>
    </row>
    <row r="51" spans="1:6" s="147" customFormat="1" x14ac:dyDescent="0.25">
      <c r="A51" s="89" t="s">
        <v>5528</v>
      </c>
      <c r="B51" s="157" t="s">
        <v>5531</v>
      </c>
      <c r="C51" s="220">
        <v>17</v>
      </c>
      <c r="D51" s="201">
        <v>20614</v>
      </c>
      <c r="E51" s="201">
        <v>20614</v>
      </c>
    </row>
    <row r="52" spans="1:6" s="147" customFormat="1" x14ac:dyDescent="0.25">
      <c r="A52" s="89" t="s">
        <v>5528</v>
      </c>
      <c r="B52" s="157" t="s">
        <v>5532</v>
      </c>
      <c r="C52" s="220">
        <v>24</v>
      </c>
      <c r="D52" s="201">
        <v>17754</v>
      </c>
      <c r="E52" s="201">
        <v>17754</v>
      </c>
    </row>
    <row r="53" spans="1:6" s="147" customFormat="1" x14ac:dyDescent="0.25">
      <c r="A53" s="89" t="s">
        <v>5528</v>
      </c>
      <c r="B53" s="157" t="s">
        <v>5533</v>
      </c>
      <c r="C53" s="220">
        <v>12</v>
      </c>
      <c r="D53" s="201">
        <v>15628</v>
      </c>
      <c r="E53" s="201">
        <v>15628</v>
      </c>
    </row>
    <row r="54" spans="1:6" s="147" customFormat="1" x14ac:dyDescent="0.25">
      <c r="A54" s="89" t="s">
        <v>5534</v>
      </c>
      <c r="B54" s="157" t="s">
        <v>5535</v>
      </c>
      <c r="C54" s="220">
        <v>1</v>
      </c>
      <c r="D54" s="201">
        <v>12388</v>
      </c>
      <c r="E54" s="201">
        <v>12388</v>
      </c>
    </row>
    <row r="55" spans="1:6" s="147" customFormat="1" x14ac:dyDescent="0.25">
      <c r="A55" s="89" t="s">
        <v>5536</v>
      </c>
      <c r="B55" s="157" t="s">
        <v>5537</v>
      </c>
      <c r="C55" s="220">
        <v>3</v>
      </c>
      <c r="D55" s="201">
        <v>17135</v>
      </c>
      <c r="E55" s="201">
        <v>17135</v>
      </c>
    </row>
    <row r="56" spans="1:6" s="147" customFormat="1" x14ac:dyDescent="0.25">
      <c r="A56" s="89" t="s">
        <v>5538</v>
      </c>
      <c r="B56" s="157" t="s">
        <v>4971</v>
      </c>
      <c r="C56" s="220">
        <v>3</v>
      </c>
      <c r="D56" s="201">
        <v>9300</v>
      </c>
      <c r="E56" s="201">
        <v>9300</v>
      </c>
    </row>
    <row r="57" spans="1:6" s="147" customFormat="1" x14ac:dyDescent="0.25">
      <c r="A57" s="89" t="s">
        <v>5539</v>
      </c>
      <c r="B57" s="157" t="s">
        <v>5540</v>
      </c>
      <c r="C57" s="220">
        <v>22</v>
      </c>
      <c r="D57" s="201">
        <v>10211</v>
      </c>
      <c r="E57" s="201">
        <v>10211</v>
      </c>
    </row>
    <row r="58" spans="1:6" s="147" customFormat="1" x14ac:dyDescent="0.25">
      <c r="A58" s="89" t="s">
        <v>5541</v>
      </c>
      <c r="B58" s="157" t="s">
        <v>5542</v>
      </c>
      <c r="C58" s="220">
        <v>2</v>
      </c>
      <c r="D58" s="201">
        <v>9300</v>
      </c>
      <c r="E58" s="201">
        <v>9300</v>
      </c>
    </row>
    <row r="59" spans="1:6" s="147" customFormat="1" x14ac:dyDescent="0.25">
      <c r="A59" s="89" t="s">
        <v>5543</v>
      </c>
      <c r="B59" s="157" t="s">
        <v>5544</v>
      </c>
      <c r="C59" s="220">
        <v>1</v>
      </c>
      <c r="D59" s="201">
        <v>13747</v>
      </c>
      <c r="E59" s="201">
        <v>13747</v>
      </c>
    </row>
    <row r="60" spans="1:6" s="147" customFormat="1" ht="28.5" customHeight="1" x14ac:dyDescent="0.25">
      <c r="A60" s="89" t="s">
        <v>5543</v>
      </c>
      <c r="B60" s="157" t="s">
        <v>5545</v>
      </c>
      <c r="C60" s="220">
        <v>6</v>
      </c>
      <c r="D60" s="201">
        <v>98</v>
      </c>
      <c r="E60" s="201">
        <v>98</v>
      </c>
      <c r="F60" s="222" t="s">
        <v>5348</v>
      </c>
    </row>
    <row r="61" spans="1:6" s="147" customFormat="1" x14ac:dyDescent="0.25">
      <c r="A61" s="89" t="s">
        <v>5546</v>
      </c>
      <c r="B61" s="157" t="s">
        <v>5547</v>
      </c>
      <c r="C61" s="220">
        <v>2</v>
      </c>
      <c r="D61" s="201">
        <v>9300</v>
      </c>
      <c r="E61" s="201">
        <v>9300</v>
      </c>
    </row>
    <row r="62" spans="1:6" s="147" customFormat="1" x14ac:dyDescent="0.25">
      <c r="A62" s="89" t="s">
        <v>5548</v>
      </c>
      <c r="B62" s="157" t="s">
        <v>5549</v>
      </c>
      <c r="C62" s="220">
        <v>3</v>
      </c>
      <c r="D62" s="201">
        <v>18710</v>
      </c>
      <c r="E62" s="201">
        <v>18710</v>
      </c>
    </row>
    <row r="63" spans="1:6" s="147" customFormat="1" x14ac:dyDescent="0.25">
      <c r="A63" s="89" t="s">
        <v>5548</v>
      </c>
      <c r="B63" s="157" t="s">
        <v>5550</v>
      </c>
      <c r="C63" s="220">
        <v>1</v>
      </c>
      <c r="D63" s="201">
        <v>14302</v>
      </c>
      <c r="E63" s="201">
        <v>14302</v>
      </c>
    </row>
    <row r="64" spans="1:6" s="147" customFormat="1" x14ac:dyDescent="0.25">
      <c r="A64" s="89" t="s">
        <v>5548</v>
      </c>
      <c r="B64" s="157" t="s">
        <v>5551</v>
      </c>
      <c r="C64" s="220">
        <v>2</v>
      </c>
      <c r="D64" s="201">
        <v>12191</v>
      </c>
      <c r="E64" s="201">
        <v>12191</v>
      </c>
    </row>
    <row r="65" spans="1:5" s="147" customFormat="1" x14ac:dyDescent="0.25">
      <c r="A65" s="89" t="s">
        <v>5548</v>
      </c>
      <c r="B65" s="157" t="s">
        <v>5552</v>
      </c>
      <c r="C65" s="220">
        <v>1</v>
      </c>
      <c r="D65" s="201">
        <v>9796</v>
      </c>
      <c r="E65" s="201">
        <v>9796</v>
      </c>
    </row>
    <row r="66" spans="1:5" s="147" customFormat="1" x14ac:dyDescent="0.25">
      <c r="A66" s="89" t="s">
        <v>5553</v>
      </c>
      <c r="B66" s="89" t="s">
        <v>5554</v>
      </c>
      <c r="C66" s="220">
        <v>1</v>
      </c>
      <c r="D66" s="85">
        <v>9963</v>
      </c>
      <c r="E66" s="85">
        <v>9963</v>
      </c>
    </row>
    <row r="67" spans="1:5" s="147" customFormat="1" x14ac:dyDescent="0.25">
      <c r="A67" s="89" t="s">
        <v>5555</v>
      </c>
      <c r="B67" s="157" t="s">
        <v>5556</v>
      </c>
      <c r="C67" s="220">
        <v>11</v>
      </c>
      <c r="D67" s="201">
        <v>8435</v>
      </c>
      <c r="E67" s="201">
        <v>8435</v>
      </c>
    </row>
    <row r="68" spans="1:5" s="147" customFormat="1" x14ac:dyDescent="0.25">
      <c r="A68" s="89" t="s">
        <v>5557</v>
      </c>
      <c r="B68" s="157" t="s">
        <v>5558</v>
      </c>
      <c r="C68" s="220">
        <v>1</v>
      </c>
      <c r="D68" s="201">
        <v>12497</v>
      </c>
      <c r="E68" s="201">
        <v>12497</v>
      </c>
    </row>
    <row r="69" spans="1:5" s="147" customFormat="1" x14ac:dyDescent="0.25">
      <c r="A69" s="89" t="s">
        <v>5557</v>
      </c>
      <c r="B69" s="157" t="s">
        <v>5559</v>
      </c>
      <c r="C69" s="220">
        <v>1</v>
      </c>
      <c r="D69" s="201">
        <v>10449</v>
      </c>
      <c r="E69" s="201">
        <v>10449</v>
      </c>
    </row>
    <row r="70" spans="1:5" x14ac:dyDescent="0.25">
      <c r="A70" s="34"/>
      <c r="B70" s="45" t="s">
        <v>4302</v>
      </c>
      <c r="C70" s="205">
        <f>SUM(C28:C69)</f>
        <v>387</v>
      </c>
      <c r="D70" s="206"/>
      <c r="E70" s="206"/>
    </row>
    <row r="71" spans="1:5" x14ac:dyDescent="0.25">
      <c r="A71" s="34"/>
      <c r="B71" s="48"/>
      <c r="C71" s="207"/>
      <c r="D71" s="206"/>
      <c r="E71" s="206"/>
    </row>
    <row r="72" spans="1:5" x14ac:dyDescent="0.25">
      <c r="A72" s="54"/>
      <c r="B72" s="34"/>
      <c r="C72" s="193"/>
      <c r="D72" s="206"/>
      <c r="E72" s="206"/>
    </row>
    <row r="73" spans="1:5" x14ac:dyDescent="0.25">
      <c r="A73" s="661" t="s">
        <v>4234</v>
      </c>
      <c r="B73" s="661" t="s">
        <v>4233</v>
      </c>
      <c r="C73" s="193"/>
      <c r="D73" s="198"/>
      <c r="E73" s="198"/>
    </row>
    <row r="74" spans="1:5" s="147" customFormat="1" x14ac:dyDescent="0.25">
      <c r="A74" s="89" t="s">
        <v>5502</v>
      </c>
      <c r="B74" s="223" t="s">
        <v>5504</v>
      </c>
      <c r="C74" s="220">
        <v>1</v>
      </c>
      <c r="D74" s="201">
        <v>16191</v>
      </c>
      <c r="E74" s="201">
        <v>16191</v>
      </c>
    </row>
    <row r="75" spans="1:5" s="147" customFormat="1" x14ac:dyDescent="0.25">
      <c r="A75" s="89" t="s">
        <v>5510</v>
      </c>
      <c r="B75" s="223" t="s">
        <v>5513</v>
      </c>
      <c r="C75" s="220">
        <v>1</v>
      </c>
      <c r="D75" s="201">
        <v>8429</v>
      </c>
      <c r="E75" s="201">
        <v>8429</v>
      </c>
    </row>
    <row r="76" spans="1:5" s="147" customFormat="1" x14ac:dyDescent="0.25">
      <c r="A76" s="89" t="s">
        <v>5510</v>
      </c>
      <c r="B76" s="223" t="s">
        <v>5514</v>
      </c>
      <c r="C76" s="220">
        <v>6</v>
      </c>
      <c r="D76" s="201">
        <v>8406</v>
      </c>
      <c r="E76" s="201">
        <v>8406</v>
      </c>
    </row>
    <row r="77" spans="1:5" s="147" customFormat="1" x14ac:dyDescent="0.25">
      <c r="A77" s="89" t="s">
        <v>5515</v>
      </c>
      <c r="B77" s="223" t="s">
        <v>4645</v>
      </c>
      <c r="C77" s="220">
        <v>1</v>
      </c>
      <c r="D77" s="201">
        <v>12856</v>
      </c>
      <c r="E77" s="201">
        <v>12856</v>
      </c>
    </row>
    <row r="78" spans="1:5" s="147" customFormat="1" x14ac:dyDescent="0.25">
      <c r="A78" s="89" t="s">
        <v>5515</v>
      </c>
      <c r="B78" s="223" t="s">
        <v>5516</v>
      </c>
      <c r="C78" s="220">
        <v>1</v>
      </c>
      <c r="D78" s="201">
        <v>11488</v>
      </c>
      <c r="E78" s="201">
        <v>11488</v>
      </c>
    </row>
    <row r="79" spans="1:5" s="147" customFormat="1" x14ac:dyDescent="0.25">
      <c r="A79" s="89" t="s">
        <v>5515</v>
      </c>
      <c r="B79" s="223" t="s">
        <v>5518</v>
      </c>
      <c r="C79" s="220">
        <v>1</v>
      </c>
      <c r="D79" s="201">
        <v>8931</v>
      </c>
      <c r="E79" s="201">
        <v>8931</v>
      </c>
    </row>
    <row r="80" spans="1:5" s="147" customFormat="1" x14ac:dyDescent="0.25">
      <c r="A80" s="89" t="s">
        <v>5515</v>
      </c>
      <c r="B80" s="223" t="s">
        <v>5519</v>
      </c>
      <c r="C80" s="220">
        <v>1</v>
      </c>
      <c r="D80" s="201">
        <v>8406</v>
      </c>
      <c r="E80" s="201">
        <v>8406</v>
      </c>
    </row>
    <row r="81" spans="1:5" s="147" customFormat="1" x14ac:dyDescent="0.25">
      <c r="A81" s="89" t="s">
        <v>5520</v>
      </c>
      <c r="B81" s="224" t="s">
        <v>5522</v>
      </c>
      <c r="C81" s="220">
        <v>1</v>
      </c>
      <c r="D81" s="201">
        <v>9331</v>
      </c>
      <c r="E81" s="201">
        <v>9331</v>
      </c>
    </row>
    <row r="82" spans="1:5" s="147" customFormat="1" x14ac:dyDescent="0.25">
      <c r="A82" s="89" t="s">
        <v>5528</v>
      </c>
      <c r="B82" s="224" t="s">
        <v>5531</v>
      </c>
      <c r="C82" s="220">
        <v>1</v>
      </c>
      <c r="D82" s="201">
        <v>20614</v>
      </c>
      <c r="E82" s="201">
        <v>20614</v>
      </c>
    </row>
    <row r="83" spans="1:5" s="147" customFormat="1" x14ac:dyDescent="0.25">
      <c r="A83" s="89" t="s">
        <v>5541</v>
      </c>
      <c r="B83" s="223" t="s">
        <v>5542</v>
      </c>
      <c r="C83" s="225">
        <v>1</v>
      </c>
      <c r="D83" s="201">
        <v>9300</v>
      </c>
      <c r="E83" s="201">
        <v>9300</v>
      </c>
    </row>
    <row r="84" spans="1:5" s="147" customFormat="1" x14ac:dyDescent="0.25">
      <c r="A84" s="89" t="s">
        <v>5546</v>
      </c>
      <c r="B84" s="223" t="s">
        <v>5547</v>
      </c>
      <c r="C84" s="225">
        <v>1</v>
      </c>
      <c r="D84" s="201">
        <v>9300</v>
      </c>
      <c r="E84" s="201">
        <v>9300</v>
      </c>
    </row>
    <row r="85" spans="1:5" x14ac:dyDescent="0.25">
      <c r="A85" s="34"/>
      <c r="B85" s="45" t="s">
        <v>4304</v>
      </c>
      <c r="C85" s="205">
        <f>SUM(C74:C84)</f>
        <v>16</v>
      </c>
      <c r="D85" s="206"/>
      <c r="E85" s="206"/>
    </row>
    <row r="86" spans="1:5" x14ac:dyDescent="0.25">
      <c r="A86" s="34"/>
      <c r="B86" s="48"/>
      <c r="C86" s="207"/>
      <c r="D86" s="206"/>
      <c r="E86" s="206"/>
    </row>
    <row r="87" spans="1:5" x14ac:dyDescent="0.25">
      <c r="A87" s="34"/>
      <c r="B87" s="58" t="s">
        <v>4235</v>
      </c>
      <c r="C87" s="210">
        <f>SUM(C70,C24,C85)</f>
        <v>436</v>
      </c>
      <c r="D87" s="206"/>
      <c r="E87" s="206"/>
    </row>
    <row r="88" spans="1:5" x14ac:dyDescent="0.25">
      <c r="A88" s="34"/>
      <c r="B88" s="48"/>
      <c r="C88" s="207"/>
      <c r="D88" s="206"/>
      <c r="E88" s="206"/>
    </row>
    <row r="89" spans="1:5" x14ac:dyDescent="0.25">
      <c r="A89" s="50"/>
      <c r="B89" s="51"/>
      <c r="C89" s="198"/>
      <c r="D89" s="198"/>
      <c r="E89" s="198"/>
    </row>
    <row r="90" spans="1:5" x14ac:dyDescent="0.25">
      <c r="A90" s="662" t="s">
        <v>4231</v>
      </c>
      <c r="B90" s="662"/>
      <c r="C90" s="198"/>
      <c r="D90" s="198"/>
      <c r="E90" s="198"/>
    </row>
    <row r="91" spans="1:5" x14ac:dyDescent="0.25">
      <c r="A91" s="661" t="s">
        <v>4305</v>
      </c>
      <c r="B91" s="661"/>
      <c r="C91" s="198"/>
      <c r="D91" s="198"/>
      <c r="E91" s="198"/>
    </row>
    <row r="92" spans="1:5" x14ac:dyDescent="0.25">
      <c r="A92" s="55" t="s">
        <v>4303</v>
      </c>
      <c r="B92" s="55" t="s">
        <v>4303</v>
      </c>
      <c r="C92" s="209">
        <v>0</v>
      </c>
      <c r="D92" s="209">
        <v>0</v>
      </c>
      <c r="E92" s="209">
        <v>0</v>
      </c>
    </row>
    <row r="93" spans="1:5" x14ac:dyDescent="0.25">
      <c r="A93" s="34"/>
      <c r="B93" s="45" t="s">
        <v>4306</v>
      </c>
      <c r="C93" s="205">
        <f>SUM(C92)</f>
        <v>0</v>
      </c>
      <c r="D93" s="206"/>
      <c r="E93" s="206"/>
    </row>
    <row r="94" spans="1:5" x14ac:dyDescent="0.25">
      <c r="A94" s="50"/>
      <c r="B94" s="51"/>
      <c r="C94" s="198"/>
      <c r="D94" s="198"/>
      <c r="E94" s="198"/>
    </row>
    <row r="95" spans="1:5" ht="12.75" customHeight="1" x14ac:dyDescent="0.25">
      <c r="A95" s="652" t="s">
        <v>4237</v>
      </c>
      <c r="B95" s="653"/>
      <c r="C95" s="198"/>
      <c r="D95" s="198"/>
      <c r="E95" s="198"/>
    </row>
    <row r="96" spans="1:5" x14ac:dyDescent="0.25">
      <c r="A96" s="55" t="s">
        <v>4303</v>
      </c>
      <c r="B96" s="55" t="s">
        <v>4303</v>
      </c>
      <c r="C96" s="209">
        <v>0</v>
      </c>
      <c r="D96" s="209">
        <v>0</v>
      </c>
      <c r="E96" s="209">
        <v>0</v>
      </c>
    </row>
    <row r="97" spans="1:5" ht="12" customHeight="1" x14ac:dyDescent="0.25">
      <c r="A97" s="34"/>
      <c r="B97" s="45" t="s">
        <v>4307</v>
      </c>
      <c r="C97" s="211">
        <f>SUM(C96)</f>
        <v>0</v>
      </c>
      <c r="D97" s="206"/>
      <c r="E97" s="206"/>
    </row>
    <row r="101" spans="1:5" x14ac:dyDescent="0.25">
      <c r="A101" s="226" t="s">
        <v>5560</v>
      </c>
    </row>
  </sheetData>
  <mergeCells count="15">
    <mergeCell ref="A95:B9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7:B27"/>
    <mergeCell ref="A73:B73"/>
    <mergeCell ref="A90:B90"/>
    <mergeCell ref="A91:B91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6EE19-1E8F-4590-9126-6F94BC7DCED1}">
  <dimension ref="A2:N71"/>
  <sheetViews>
    <sheetView showGridLines="0" zoomScale="90" zoomScaleNormal="90" workbookViewId="0"/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2" width="1.88671875" style="230" bestFit="1" customWidth="1"/>
    <col min="13" max="14" width="11.44140625" style="230"/>
    <col min="15" max="16384" width="11.44140625" style="61"/>
  </cols>
  <sheetData>
    <row r="2" spans="1:12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163"/>
    </row>
    <row r="3" spans="1:12" s="63" customFormat="1" x14ac:dyDescent="0.25">
      <c r="A3" s="669" t="s">
        <v>3829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163"/>
    </row>
    <row r="4" spans="1:12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163"/>
    </row>
    <row r="5" spans="1:12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163"/>
    </row>
    <row r="6" spans="1:12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163"/>
    </row>
    <row r="7" spans="1:12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  <c r="L7" s="163"/>
    </row>
    <row r="8" spans="1:12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  <c r="L8" s="163"/>
    </row>
    <row r="9" spans="1:12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  <c r="L9" s="163"/>
    </row>
    <row r="10" spans="1:12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  <c r="L10" s="163"/>
    </row>
    <row r="11" spans="1:12" s="63" customFormat="1" x14ac:dyDescent="0.25">
      <c r="A11" s="42" t="s">
        <v>5486</v>
      </c>
      <c r="B11" s="42" t="s">
        <v>5487</v>
      </c>
      <c r="C11" s="78">
        <v>32448</v>
      </c>
      <c r="D11" s="72">
        <v>0</v>
      </c>
      <c r="E11" s="72">
        <v>0</v>
      </c>
      <c r="F11" s="77">
        <v>32448</v>
      </c>
      <c r="G11" s="77">
        <v>10816</v>
      </c>
      <c r="H11" s="77">
        <v>5408</v>
      </c>
      <c r="I11" s="77">
        <v>43264</v>
      </c>
      <c r="J11" s="77">
        <v>0</v>
      </c>
      <c r="K11" s="77">
        <v>59488</v>
      </c>
      <c r="L11" s="163"/>
    </row>
    <row r="12" spans="1:12" s="63" customFormat="1" x14ac:dyDescent="0.25">
      <c r="A12" s="42" t="s">
        <v>5488</v>
      </c>
      <c r="B12" s="42" t="s">
        <v>5489</v>
      </c>
      <c r="C12" s="78">
        <v>15916</v>
      </c>
      <c r="D12" s="72">
        <v>1100</v>
      </c>
      <c r="E12" s="72">
        <v>0</v>
      </c>
      <c r="F12" s="77">
        <v>17016</v>
      </c>
      <c r="G12" s="77">
        <v>5305.333333333333</v>
      </c>
      <c r="H12" s="77">
        <v>2652.6666666666665</v>
      </c>
      <c r="I12" s="77">
        <v>21221.333333333332</v>
      </c>
      <c r="J12" s="77">
        <v>0</v>
      </c>
      <c r="K12" s="77">
        <v>29179.333333333332</v>
      </c>
      <c r="L12" s="163"/>
    </row>
    <row r="13" spans="1:12" s="63" customFormat="1" x14ac:dyDescent="0.25">
      <c r="A13" s="42" t="s">
        <v>5490</v>
      </c>
      <c r="B13" s="42" t="s">
        <v>5491</v>
      </c>
      <c r="C13" s="78">
        <v>23482</v>
      </c>
      <c r="D13" s="72">
        <v>0</v>
      </c>
      <c r="E13" s="72">
        <v>0</v>
      </c>
      <c r="F13" s="77">
        <v>23482</v>
      </c>
      <c r="G13" s="77">
        <v>7827.3333333333339</v>
      </c>
      <c r="H13" s="77">
        <v>3913.666666666667</v>
      </c>
      <c r="I13" s="77">
        <v>31309.333333333336</v>
      </c>
      <c r="J13" s="77">
        <v>0</v>
      </c>
      <c r="K13" s="77">
        <v>43050.333333333336</v>
      </c>
      <c r="L13" s="163"/>
    </row>
    <row r="14" spans="1:12" s="63" customFormat="1" x14ac:dyDescent="0.25">
      <c r="A14" s="42" t="s">
        <v>5483</v>
      </c>
      <c r="B14" s="42" t="s">
        <v>4326</v>
      </c>
      <c r="C14" s="78">
        <v>93063</v>
      </c>
      <c r="D14" s="72">
        <v>0</v>
      </c>
      <c r="E14" s="72">
        <v>0</v>
      </c>
      <c r="F14" s="77">
        <v>93063</v>
      </c>
      <c r="G14" s="77">
        <v>31021</v>
      </c>
      <c r="H14" s="77">
        <v>15510.5</v>
      </c>
      <c r="I14" s="77">
        <v>124084</v>
      </c>
      <c r="J14" s="77">
        <v>0</v>
      </c>
      <c r="K14" s="77">
        <v>170615.5</v>
      </c>
      <c r="L14" s="163"/>
    </row>
    <row r="15" spans="1:12" s="63" customFormat="1" x14ac:dyDescent="0.25">
      <c r="A15" s="42" t="s">
        <v>5484</v>
      </c>
      <c r="B15" s="42" t="s">
        <v>5485</v>
      </c>
      <c r="C15" s="78">
        <v>27200</v>
      </c>
      <c r="D15" s="72">
        <v>0</v>
      </c>
      <c r="E15" s="72">
        <v>0</v>
      </c>
      <c r="F15" s="77">
        <v>27200</v>
      </c>
      <c r="G15" s="77">
        <v>9066.6666666666661</v>
      </c>
      <c r="H15" s="77">
        <v>4533.333333333333</v>
      </c>
      <c r="I15" s="77">
        <v>36266.666666666664</v>
      </c>
      <c r="J15" s="77">
        <v>0</v>
      </c>
      <c r="K15" s="77">
        <v>49866.666666666664</v>
      </c>
      <c r="L15" s="163"/>
    </row>
    <row r="16" spans="1:12" s="63" customFormat="1" x14ac:dyDescent="0.25">
      <c r="A16" s="42" t="s">
        <v>5500</v>
      </c>
      <c r="B16" s="42" t="s">
        <v>5501</v>
      </c>
      <c r="C16" s="78">
        <v>53442</v>
      </c>
      <c r="D16" s="72">
        <v>0</v>
      </c>
      <c r="E16" s="72">
        <v>0</v>
      </c>
      <c r="F16" s="77">
        <v>53442</v>
      </c>
      <c r="G16" s="77">
        <v>17814</v>
      </c>
      <c r="H16" s="77">
        <v>8907</v>
      </c>
      <c r="I16" s="77">
        <v>71256</v>
      </c>
      <c r="J16" s="77">
        <v>0</v>
      </c>
      <c r="K16" s="77">
        <v>97977</v>
      </c>
      <c r="L16" s="163"/>
    </row>
    <row r="17" spans="1:14" s="63" customFormat="1" x14ac:dyDescent="0.25">
      <c r="A17" s="42" t="s">
        <v>5492</v>
      </c>
      <c r="B17" s="42" t="s">
        <v>5493</v>
      </c>
      <c r="C17" s="78">
        <v>38908</v>
      </c>
      <c r="D17" s="72">
        <v>0</v>
      </c>
      <c r="E17" s="72">
        <v>0</v>
      </c>
      <c r="F17" s="77">
        <v>38908</v>
      </c>
      <c r="G17" s="77">
        <v>12969.333333333334</v>
      </c>
      <c r="H17" s="77">
        <v>6484.666666666667</v>
      </c>
      <c r="I17" s="77">
        <v>51877.333333333336</v>
      </c>
      <c r="J17" s="77">
        <v>0</v>
      </c>
      <c r="K17" s="77">
        <v>71331.333333333343</v>
      </c>
      <c r="L17" s="163"/>
      <c r="M17" s="227"/>
      <c r="N17" s="163"/>
    </row>
    <row r="18" spans="1:14" s="63" customFormat="1" x14ac:dyDescent="0.25">
      <c r="A18" s="42" t="s">
        <v>5492</v>
      </c>
      <c r="B18" s="42" t="s">
        <v>5494</v>
      </c>
      <c r="C18" s="78">
        <v>33097</v>
      </c>
      <c r="D18" s="72">
        <v>0</v>
      </c>
      <c r="E18" s="72">
        <v>0</v>
      </c>
      <c r="F18" s="77">
        <v>33097</v>
      </c>
      <c r="G18" s="77">
        <v>11032.333333333334</v>
      </c>
      <c r="H18" s="77">
        <v>5516.166666666667</v>
      </c>
      <c r="I18" s="77">
        <v>44129.333333333336</v>
      </c>
      <c r="J18" s="77">
        <v>0</v>
      </c>
      <c r="K18" s="77">
        <v>60677.833333333336</v>
      </c>
      <c r="L18" s="163"/>
      <c r="M18" s="227"/>
      <c r="N18" s="163"/>
    </row>
    <row r="19" spans="1:14" s="63" customFormat="1" x14ac:dyDescent="0.25">
      <c r="A19" s="42" t="s">
        <v>5492</v>
      </c>
      <c r="B19" s="42" t="s">
        <v>5495</v>
      </c>
      <c r="C19" s="78">
        <v>29787</v>
      </c>
      <c r="D19" s="72">
        <v>0</v>
      </c>
      <c r="E19" s="72">
        <v>0</v>
      </c>
      <c r="F19" s="77">
        <v>29787</v>
      </c>
      <c r="G19" s="77">
        <v>9929</v>
      </c>
      <c r="H19" s="77">
        <v>4964.5</v>
      </c>
      <c r="I19" s="77">
        <v>39716</v>
      </c>
      <c r="J19" s="77">
        <v>0</v>
      </c>
      <c r="K19" s="77">
        <v>54609.5</v>
      </c>
      <c r="L19" s="163"/>
      <c r="M19" s="227"/>
      <c r="N19" s="163"/>
    </row>
    <row r="20" spans="1:14" s="63" customFormat="1" x14ac:dyDescent="0.25">
      <c r="A20" s="42" t="s">
        <v>5492</v>
      </c>
      <c r="B20" s="42" t="s">
        <v>5496</v>
      </c>
      <c r="C20" s="78">
        <v>26451</v>
      </c>
      <c r="D20" s="72">
        <v>0</v>
      </c>
      <c r="E20" s="72">
        <v>0</v>
      </c>
      <c r="F20" s="77">
        <v>26451</v>
      </c>
      <c r="G20" s="77">
        <v>8817</v>
      </c>
      <c r="H20" s="77">
        <v>4408.5</v>
      </c>
      <c r="I20" s="77">
        <v>35268</v>
      </c>
      <c r="J20" s="77">
        <v>0</v>
      </c>
      <c r="K20" s="77">
        <v>48493.5</v>
      </c>
      <c r="L20" s="163"/>
      <c r="M20" s="227"/>
      <c r="N20" s="163"/>
    </row>
    <row r="21" spans="1:14" s="63" customFormat="1" x14ac:dyDescent="0.25">
      <c r="A21" s="42" t="s">
        <v>5497</v>
      </c>
      <c r="B21" s="42" t="s">
        <v>4352</v>
      </c>
      <c r="C21" s="78">
        <v>58278</v>
      </c>
      <c r="D21" s="72">
        <v>0</v>
      </c>
      <c r="E21" s="72">
        <v>0</v>
      </c>
      <c r="F21" s="77">
        <v>58278</v>
      </c>
      <c r="G21" s="77">
        <v>19426</v>
      </c>
      <c r="H21" s="77">
        <v>9713</v>
      </c>
      <c r="I21" s="77">
        <v>77704</v>
      </c>
      <c r="J21" s="77">
        <v>0</v>
      </c>
      <c r="K21" s="77">
        <v>106843</v>
      </c>
      <c r="L21" s="163"/>
      <c r="M21" s="227"/>
      <c r="N21" s="163"/>
    </row>
    <row r="22" spans="1:14" s="63" customFormat="1" x14ac:dyDescent="0.25">
      <c r="A22" s="42" t="s">
        <v>5498</v>
      </c>
      <c r="B22" s="42" t="s">
        <v>5499</v>
      </c>
      <c r="C22" s="78">
        <v>58278</v>
      </c>
      <c r="D22" s="72">
        <v>0</v>
      </c>
      <c r="E22" s="72">
        <v>0</v>
      </c>
      <c r="F22" s="77">
        <v>58278</v>
      </c>
      <c r="G22" s="77">
        <v>19426</v>
      </c>
      <c r="H22" s="77">
        <v>9713</v>
      </c>
      <c r="I22" s="77">
        <v>77704</v>
      </c>
      <c r="J22" s="77">
        <v>0</v>
      </c>
      <c r="K22" s="77">
        <v>106843</v>
      </c>
      <c r="L22" s="163"/>
      <c r="M22" s="227"/>
      <c r="N22" s="163"/>
    </row>
    <row r="23" spans="1:14" s="63" customFormat="1" x14ac:dyDescent="0.25">
      <c r="A23" s="73"/>
      <c r="B23" s="73"/>
      <c r="C23" s="217"/>
      <c r="D23" s="217"/>
      <c r="E23" s="217"/>
      <c r="F23" s="217"/>
      <c r="G23" s="217"/>
      <c r="H23" s="217"/>
      <c r="I23" s="217"/>
      <c r="J23" s="74"/>
      <c r="K23" s="75"/>
      <c r="L23" s="163"/>
      <c r="M23" s="163"/>
      <c r="N23" s="163"/>
    </row>
    <row r="24" spans="1:14" s="63" customFormat="1" x14ac:dyDescent="0.25">
      <c r="A24" s="73"/>
      <c r="B24" s="73"/>
      <c r="C24" s="217"/>
      <c r="D24" s="217"/>
      <c r="E24" s="217"/>
      <c r="F24" s="217"/>
      <c r="G24" s="217"/>
      <c r="H24" s="217"/>
      <c r="I24" s="217"/>
      <c r="J24" s="74"/>
      <c r="K24" s="75"/>
      <c r="L24" s="163"/>
      <c r="M24" s="163"/>
      <c r="N24" s="163"/>
    </row>
    <row r="25" spans="1:14" s="63" customFormat="1" x14ac:dyDescent="0.25">
      <c r="A25" s="671" t="s">
        <v>4324</v>
      </c>
      <c r="B25" s="671"/>
      <c r="C25" s="671"/>
      <c r="D25" s="214" t="s">
        <v>517</v>
      </c>
      <c r="E25" s="214" t="s">
        <v>517</v>
      </c>
      <c r="F25" s="214" t="s">
        <v>517</v>
      </c>
      <c r="G25" s="214" t="s">
        <v>517</v>
      </c>
      <c r="H25" s="214" t="s">
        <v>517</v>
      </c>
      <c r="I25" s="214" t="s">
        <v>517</v>
      </c>
      <c r="J25" s="76" t="s">
        <v>517</v>
      </c>
      <c r="K25" s="76" t="s">
        <v>517</v>
      </c>
      <c r="L25" s="163"/>
      <c r="M25" s="163"/>
      <c r="N25" s="163"/>
    </row>
    <row r="26" spans="1:14" s="63" customFormat="1" ht="12.75" customHeight="1" x14ac:dyDescent="0.25">
      <c r="A26" s="663" t="s">
        <v>4311</v>
      </c>
      <c r="B26" s="665" t="s">
        <v>4292</v>
      </c>
      <c r="C26" s="708" t="s">
        <v>4312</v>
      </c>
      <c r="D26" s="708" t="s">
        <v>4312</v>
      </c>
      <c r="E26" s="708" t="s">
        <v>4312</v>
      </c>
      <c r="F26" s="708" t="s">
        <v>4312</v>
      </c>
      <c r="G26" s="666" t="s">
        <v>4313</v>
      </c>
      <c r="H26" s="666" t="s">
        <v>4313</v>
      </c>
      <c r="I26" s="666" t="s">
        <v>4313</v>
      </c>
      <c r="J26" s="666" t="s">
        <v>4313</v>
      </c>
      <c r="K26" s="667" t="s">
        <v>4313</v>
      </c>
      <c r="L26" s="163"/>
      <c r="M26" s="163"/>
      <c r="N26" s="163"/>
    </row>
    <row r="27" spans="1:14" s="63" customFormat="1" ht="26.4" x14ac:dyDescent="0.25">
      <c r="A27" s="664" t="s">
        <v>4311</v>
      </c>
      <c r="B27" s="666" t="s">
        <v>4314</v>
      </c>
      <c r="C27" s="215" t="s">
        <v>4315</v>
      </c>
      <c r="D27" s="215" t="s">
        <v>4316</v>
      </c>
      <c r="E27" s="215" t="s">
        <v>4317</v>
      </c>
      <c r="F27" s="215" t="s">
        <v>4318</v>
      </c>
      <c r="G27" s="194" t="s">
        <v>4319</v>
      </c>
      <c r="H27" s="194" t="s">
        <v>4320</v>
      </c>
      <c r="I27" s="215" t="s">
        <v>4321</v>
      </c>
      <c r="J27" s="70" t="s">
        <v>4322</v>
      </c>
      <c r="K27" s="71" t="s">
        <v>4318</v>
      </c>
      <c r="L27" s="163"/>
      <c r="M27" s="163"/>
      <c r="N27" s="163"/>
    </row>
    <row r="28" spans="1:14" s="63" customFormat="1" x14ac:dyDescent="0.25">
      <c r="A28" s="42" t="s">
        <v>5502</v>
      </c>
      <c r="B28" s="42" t="s">
        <v>5503</v>
      </c>
      <c r="C28" s="78">
        <v>17426</v>
      </c>
      <c r="D28" s="72">
        <v>1100</v>
      </c>
      <c r="E28" s="72">
        <v>0</v>
      </c>
      <c r="F28" s="77">
        <v>18526</v>
      </c>
      <c r="G28" s="77">
        <v>5808.666666666667</v>
      </c>
      <c r="H28" s="77">
        <v>2904.3333333333335</v>
      </c>
      <c r="I28" s="77">
        <v>23234.666666666668</v>
      </c>
      <c r="J28" s="77">
        <v>0</v>
      </c>
      <c r="K28" s="77">
        <v>31947.666666666668</v>
      </c>
      <c r="L28" s="163"/>
      <c r="M28" s="227"/>
      <c r="N28" s="163"/>
    </row>
    <row r="29" spans="1:14" s="63" customFormat="1" x14ac:dyDescent="0.25">
      <c r="A29" s="42" t="s">
        <v>5502</v>
      </c>
      <c r="B29" s="42" t="s">
        <v>5504</v>
      </c>
      <c r="C29" s="78">
        <v>16191</v>
      </c>
      <c r="D29" s="72">
        <v>1100</v>
      </c>
      <c r="E29" s="72">
        <v>0</v>
      </c>
      <c r="F29" s="77">
        <v>17291</v>
      </c>
      <c r="G29" s="77">
        <v>5397</v>
      </c>
      <c r="H29" s="77">
        <v>2698.5</v>
      </c>
      <c r="I29" s="77">
        <v>21588</v>
      </c>
      <c r="J29" s="77">
        <v>0</v>
      </c>
      <c r="K29" s="77">
        <v>29683.5</v>
      </c>
      <c r="L29" s="163"/>
      <c r="M29" s="227"/>
      <c r="N29" s="163"/>
    </row>
    <row r="30" spans="1:14" s="63" customFormat="1" x14ac:dyDescent="0.25">
      <c r="A30" s="42" t="s">
        <v>5502</v>
      </c>
      <c r="B30" s="42" t="s">
        <v>5505</v>
      </c>
      <c r="C30" s="78">
        <v>14122</v>
      </c>
      <c r="D30" s="72">
        <v>1100</v>
      </c>
      <c r="E30" s="72">
        <v>0</v>
      </c>
      <c r="F30" s="77">
        <v>15222</v>
      </c>
      <c r="G30" s="77">
        <v>4707.3333333333339</v>
      </c>
      <c r="H30" s="77">
        <v>2353.666666666667</v>
      </c>
      <c r="I30" s="77">
        <v>18829.333333333336</v>
      </c>
      <c r="J30" s="77">
        <v>0</v>
      </c>
      <c r="K30" s="77">
        <v>25890.333333333336</v>
      </c>
      <c r="L30" s="163"/>
      <c r="M30" s="227"/>
      <c r="N30" s="163"/>
    </row>
    <row r="31" spans="1:14" s="63" customFormat="1" x14ac:dyDescent="0.25">
      <c r="A31" s="42" t="s">
        <v>5502</v>
      </c>
      <c r="B31" s="42" t="s">
        <v>5506</v>
      </c>
      <c r="C31" s="78">
        <v>12475</v>
      </c>
      <c r="D31" s="72">
        <v>1100</v>
      </c>
      <c r="E31" s="72">
        <v>0</v>
      </c>
      <c r="F31" s="77">
        <v>13575</v>
      </c>
      <c r="G31" s="77">
        <v>4158.333333333333</v>
      </c>
      <c r="H31" s="77">
        <v>2079.1666666666665</v>
      </c>
      <c r="I31" s="77">
        <v>16633.333333333332</v>
      </c>
      <c r="J31" s="77">
        <v>0</v>
      </c>
      <c r="K31" s="77">
        <v>22870.833333333332</v>
      </c>
      <c r="L31" s="163"/>
      <c r="M31" s="227"/>
      <c r="N31" s="163"/>
    </row>
    <row r="32" spans="1:14" s="63" customFormat="1" x14ac:dyDescent="0.25">
      <c r="A32" s="42" t="s">
        <v>5507</v>
      </c>
      <c r="B32" s="42" t="s">
        <v>5508</v>
      </c>
      <c r="C32" s="78">
        <v>9033</v>
      </c>
      <c r="D32" s="72">
        <v>1100</v>
      </c>
      <c r="E32" s="72">
        <v>0</v>
      </c>
      <c r="F32" s="77">
        <v>10133</v>
      </c>
      <c r="G32" s="77">
        <v>3011</v>
      </c>
      <c r="H32" s="77">
        <v>1505.5</v>
      </c>
      <c r="I32" s="77">
        <v>12044</v>
      </c>
      <c r="J32" s="77">
        <v>0</v>
      </c>
      <c r="K32" s="77">
        <v>16560.5</v>
      </c>
      <c r="L32" s="163"/>
      <c r="M32" s="227"/>
      <c r="N32" s="163"/>
    </row>
    <row r="33" spans="1:12" s="63" customFormat="1" x14ac:dyDescent="0.25">
      <c r="A33" s="42" t="s">
        <v>5507</v>
      </c>
      <c r="B33" s="42" t="s">
        <v>5509</v>
      </c>
      <c r="C33" s="78">
        <v>8530</v>
      </c>
      <c r="D33" s="72">
        <v>1100</v>
      </c>
      <c r="E33" s="72">
        <v>0</v>
      </c>
      <c r="F33" s="77">
        <v>9630</v>
      </c>
      <c r="G33" s="77">
        <v>2843.333333333333</v>
      </c>
      <c r="H33" s="77">
        <v>1421.6666666666665</v>
      </c>
      <c r="I33" s="77">
        <v>11373.333333333332</v>
      </c>
      <c r="J33" s="77">
        <v>0</v>
      </c>
      <c r="K33" s="77">
        <v>15638.333333333332</v>
      </c>
      <c r="L33" s="163"/>
    </row>
    <row r="34" spans="1:12" s="63" customFormat="1" x14ac:dyDescent="0.25">
      <c r="A34" s="42" t="s">
        <v>5515</v>
      </c>
      <c r="B34" s="42" t="s">
        <v>4645</v>
      </c>
      <c r="C34" s="78">
        <v>12856</v>
      </c>
      <c r="D34" s="72">
        <v>1100</v>
      </c>
      <c r="E34" s="72">
        <v>0</v>
      </c>
      <c r="F34" s="77">
        <v>13956</v>
      </c>
      <c r="G34" s="77">
        <v>4285.3333333333339</v>
      </c>
      <c r="H34" s="77">
        <v>2142.666666666667</v>
      </c>
      <c r="I34" s="77">
        <v>17141.333333333336</v>
      </c>
      <c r="J34" s="77">
        <v>0</v>
      </c>
      <c r="K34" s="77">
        <v>23569.333333333336</v>
      </c>
      <c r="L34" s="163"/>
    </row>
    <row r="35" spans="1:12" s="63" customFormat="1" x14ac:dyDescent="0.25">
      <c r="A35" s="42" t="s">
        <v>5515</v>
      </c>
      <c r="B35" s="42" t="s">
        <v>5516</v>
      </c>
      <c r="C35" s="78">
        <v>11488</v>
      </c>
      <c r="D35" s="72">
        <v>1100</v>
      </c>
      <c r="E35" s="72">
        <v>0</v>
      </c>
      <c r="F35" s="77">
        <v>12588</v>
      </c>
      <c r="G35" s="77">
        <v>3829.3333333333335</v>
      </c>
      <c r="H35" s="77">
        <v>1914.6666666666667</v>
      </c>
      <c r="I35" s="77">
        <v>15317.333333333334</v>
      </c>
      <c r="J35" s="77">
        <v>0</v>
      </c>
      <c r="K35" s="77">
        <v>21061.333333333336</v>
      </c>
      <c r="L35" s="163"/>
    </row>
    <row r="36" spans="1:12" s="63" customFormat="1" x14ac:dyDescent="0.25">
      <c r="A36" s="42" t="s">
        <v>5515</v>
      </c>
      <c r="B36" s="42" t="s">
        <v>5517</v>
      </c>
      <c r="C36" s="78">
        <v>10233</v>
      </c>
      <c r="D36" s="72">
        <v>1100</v>
      </c>
      <c r="E36" s="72">
        <v>0</v>
      </c>
      <c r="F36" s="77">
        <v>11333</v>
      </c>
      <c r="G36" s="77">
        <v>3411</v>
      </c>
      <c r="H36" s="77">
        <v>1705.5</v>
      </c>
      <c r="I36" s="77">
        <v>13644</v>
      </c>
      <c r="J36" s="77">
        <v>0</v>
      </c>
      <c r="K36" s="77">
        <v>18760.5</v>
      </c>
      <c r="L36" s="163"/>
    </row>
    <row r="37" spans="1:12" s="63" customFormat="1" x14ac:dyDescent="0.25">
      <c r="A37" s="42" t="s">
        <v>5515</v>
      </c>
      <c r="B37" s="42" t="s">
        <v>5518</v>
      </c>
      <c r="C37" s="78">
        <v>8931</v>
      </c>
      <c r="D37" s="72">
        <v>1100</v>
      </c>
      <c r="E37" s="72">
        <v>0</v>
      </c>
      <c r="F37" s="77">
        <v>10031</v>
      </c>
      <c r="G37" s="77">
        <v>2977</v>
      </c>
      <c r="H37" s="77">
        <v>1488.5</v>
      </c>
      <c r="I37" s="77">
        <v>11908</v>
      </c>
      <c r="J37" s="77">
        <v>0</v>
      </c>
      <c r="K37" s="77">
        <v>16373.5</v>
      </c>
      <c r="L37" s="163"/>
    </row>
    <row r="38" spans="1:12" s="63" customFormat="1" x14ac:dyDescent="0.25">
      <c r="A38" s="42" t="s">
        <v>5515</v>
      </c>
      <c r="B38" s="42" t="s">
        <v>5519</v>
      </c>
      <c r="C38" s="78">
        <v>8406</v>
      </c>
      <c r="D38" s="72">
        <v>1100</v>
      </c>
      <c r="E38" s="72">
        <v>0</v>
      </c>
      <c r="F38" s="77">
        <v>9506</v>
      </c>
      <c r="G38" s="77">
        <v>2802</v>
      </c>
      <c r="H38" s="77">
        <v>1401</v>
      </c>
      <c r="I38" s="77">
        <v>11208</v>
      </c>
      <c r="J38" s="77">
        <v>0</v>
      </c>
      <c r="K38" s="77">
        <v>15411</v>
      </c>
      <c r="L38" s="163"/>
    </row>
    <row r="39" spans="1:12" s="63" customFormat="1" x14ac:dyDescent="0.25">
      <c r="A39" s="42" t="s">
        <v>5510</v>
      </c>
      <c r="B39" s="42" t="s">
        <v>5511</v>
      </c>
      <c r="C39" s="78">
        <v>9665</v>
      </c>
      <c r="D39" s="72">
        <v>1100</v>
      </c>
      <c r="E39" s="72">
        <v>0</v>
      </c>
      <c r="F39" s="77">
        <v>10765</v>
      </c>
      <c r="G39" s="77">
        <v>3221.666666666667</v>
      </c>
      <c r="H39" s="77">
        <v>1610.8333333333335</v>
      </c>
      <c r="I39" s="77">
        <v>12886.666666666668</v>
      </c>
      <c r="J39" s="77">
        <v>0</v>
      </c>
      <c r="K39" s="77">
        <v>17719.166666666668</v>
      </c>
      <c r="L39" s="163"/>
    </row>
    <row r="40" spans="1:12" s="63" customFormat="1" x14ac:dyDescent="0.25">
      <c r="A40" s="42" t="s">
        <v>5510</v>
      </c>
      <c r="B40" s="42" t="s">
        <v>5512</v>
      </c>
      <c r="C40" s="78">
        <v>9130</v>
      </c>
      <c r="D40" s="72">
        <v>1100</v>
      </c>
      <c r="E40" s="72">
        <v>0</v>
      </c>
      <c r="F40" s="77">
        <v>10230</v>
      </c>
      <c r="G40" s="77">
        <v>3043.333333333333</v>
      </c>
      <c r="H40" s="77">
        <v>1521.6666666666665</v>
      </c>
      <c r="I40" s="77">
        <v>12173.333333333332</v>
      </c>
      <c r="J40" s="77">
        <v>0</v>
      </c>
      <c r="K40" s="77">
        <v>16738.333333333332</v>
      </c>
      <c r="L40" s="163"/>
    </row>
    <row r="41" spans="1:12" s="63" customFormat="1" x14ac:dyDescent="0.25">
      <c r="A41" s="42" t="s">
        <v>5510</v>
      </c>
      <c r="B41" s="42" t="s">
        <v>5513</v>
      </c>
      <c r="C41" s="78">
        <v>8429</v>
      </c>
      <c r="D41" s="72">
        <v>1100</v>
      </c>
      <c r="E41" s="72">
        <v>0</v>
      </c>
      <c r="F41" s="77">
        <v>9529</v>
      </c>
      <c r="G41" s="77">
        <v>2809.6666666666665</v>
      </c>
      <c r="H41" s="77">
        <v>1404.8333333333333</v>
      </c>
      <c r="I41" s="77">
        <v>11238.666666666666</v>
      </c>
      <c r="J41" s="77">
        <v>0</v>
      </c>
      <c r="K41" s="77">
        <v>15453.166666666666</v>
      </c>
      <c r="L41" s="163"/>
    </row>
    <row r="42" spans="1:12" s="63" customFormat="1" x14ac:dyDescent="0.25">
      <c r="A42" s="42" t="s">
        <v>5510</v>
      </c>
      <c r="B42" s="42" t="s">
        <v>5514</v>
      </c>
      <c r="C42" s="78">
        <v>8406</v>
      </c>
      <c r="D42" s="72">
        <v>1100</v>
      </c>
      <c r="E42" s="72">
        <v>0</v>
      </c>
      <c r="F42" s="77">
        <v>9506</v>
      </c>
      <c r="G42" s="77">
        <v>2802</v>
      </c>
      <c r="H42" s="77">
        <v>1401</v>
      </c>
      <c r="I42" s="77">
        <v>11208</v>
      </c>
      <c r="J42" s="77">
        <v>0</v>
      </c>
      <c r="K42" s="77">
        <v>15411</v>
      </c>
      <c r="L42" s="163"/>
    </row>
    <row r="43" spans="1:12" s="63" customFormat="1" x14ac:dyDescent="0.25">
      <c r="A43" s="42" t="s">
        <v>5534</v>
      </c>
      <c r="B43" s="42" t="s">
        <v>5535</v>
      </c>
      <c r="C43" s="78">
        <v>12388</v>
      </c>
      <c r="D43" s="72">
        <v>1100</v>
      </c>
      <c r="E43" s="72">
        <v>0</v>
      </c>
      <c r="F43" s="77">
        <v>13488</v>
      </c>
      <c r="G43" s="77">
        <v>4129.333333333333</v>
      </c>
      <c r="H43" s="77">
        <v>2064.6666666666665</v>
      </c>
      <c r="I43" s="77">
        <v>16517.333333333332</v>
      </c>
      <c r="J43" s="77">
        <v>0</v>
      </c>
      <c r="K43" s="77">
        <v>22711.333333333332</v>
      </c>
      <c r="L43" s="163"/>
    </row>
    <row r="44" spans="1:12" s="63" customFormat="1" x14ac:dyDescent="0.25">
      <c r="A44" s="42" t="s">
        <v>5528</v>
      </c>
      <c r="B44" s="42" t="s">
        <v>5529</v>
      </c>
      <c r="C44" s="78">
        <v>23358</v>
      </c>
      <c r="D44" s="72">
        <v>0</v>
      </c>
      <c r="E44" s="72">
        <v>0</v>
      </c>
      <c r="F44" s="77">
        <v>23358</v>
      </c>
      <c r="G44" s="77">
        <v>7786</v>
      </c>
      <c r="H44" s="77">
        <v>3893</v>
      </c>
      <c r="I44" s="77">
        <v>31144</v>
      </c>
      <c r="J44" s="77">
        <v>0</v>
      </c>
      <c r="K44" s="77">
        <v>42823</v>
      </c>
      <c r="L44" s="163"/>
    </row>
    <row r="45" spans="1:12" s="63" customFormat="1" x14ac:dyDescent="0.25">
      <c r="A45" s="42" t="s">
        <v>5528</v>
      </c>
      <c r="B45" s="42" t="s">
        <v>5530</v>
      </c>
      <c r="C45" s="78">
        <v>22050</v>
      </c>
      <c r="D45" s="72">
        <v>1100</v>
      </c>
      <c r="E45" s="72">
        <v>0</v>
      </c>
      <c r="F45" s="77">
        <v>23150</v>
      </c>
      <c r="G45" s="77">
        <v>7350</v>
      </c>
      <c r="H45" s="77">
        <v>3675</v>
      </c>
      <c r="I45" s="77">
        <v>29400</v>
      </c>
      <c r="J45" s="77">
        <v>0</v>
      </c>
      <c r="K45" s="77">
        <v>40425</v>
      </c>
      <c r="L45" s="163"/>
    </row>
    <row r="46" spans="1:12" s="63" customFormat="1" x14ac:dyDescent="0.25">
      <c r="A46" s="42" t="s">
        <v>5528</v>
      </c>
      <c r="B46" s="42" t="s">
        <v>5531</v>
      </c>
      <c r="C46" s="78">
        <v>20614</v>
      </c>
      <c r="D46" s="72">
        <v>1100</v>
      </c>
      <c r="E46" s="72">
        <v>0</v>
      </c>
      <c r="F46" s="77">
        <v>21714</v>
      </c>
      <c r="G46" s="77">
        <v>6871.333333333333</v>
      </c>
      <c r="H46" s="77">
        <v>3435.6666666666665</v>
      </c>
      <c r="I46" s="77">
        <v>27485.333333333332</v>
      </c>
      <c r="J46" s="77">
        <v>0</v>
      </c>
      <c r="K46" s="77">
        <v>37792.333333333328</v>
      </c>
      <c r="L46" s="163"/>
    </row>
    <row r="47" spans="1:12" s="63" customFormat="1" x14ac:dyDescent="0.25">
      <c r="A47" s="42" t="s">
        <v>5528</v>
      </c>
      <c r="B47" s="42" t="s">
        <v>5532</v>
      </c>
      <c r="C47" s="78">
        <v>17754</v>
      </c>
      <c r="D47" s="72">
        <v>1100</v>
      </c>
      <c r="E47" s="72">
        <v>0</v>
      </c>
      <c r="F47" s="77">
        <v>18854</v>
      </c>
      <c r="G47" s="77">
        <v>5918</v>
      </c>
      <c r="H47" s="77">
        <v>2959</v>
      </c>
      <c r="I47" s="77">
        <v>23672</v>
      </c>
      <c r="J47" s="77">
        <v>0</v>
      </c>
      <c r="K47" s="77">
        <v>32549</v>
      </c>
      <c r="L47" s="163"/>
    </row>
    <row r="48" spans="1:12" s="63" customFormat="1" x14ac:dyDescent="0.25">
      <c r="A48" s="42" t="s">
        <v>5528</v>
      </c>
      <c r="B48" s="42" t="s">
        <v>5533</v>
      </c>
      <c r="C48" s="78">
        <v>15628</v>
      </c>
      <c r="D48" s="72">
        <v>1100</v>
      </c>
      <c r="E48" s="72">
        <v>0</v>
      </c>
      <c r="F48" s="77">
        <v>16728</v>
      </c>
      <c r="G48" s="77">
        <v>5209.333333333333</v>
      </c>
      <c r="H48" s="77">
        <v>2604.6666666666665</v>
      </c>
      <c r="I48" s="77">
        <v>20837.333333333332</v>
      </c>
      <c r="J48" s="77">
        <v>0</v>
      </c>
      <c r="K48" s="77">
        <v>28651.333333333332</v>
      </c>
      <c r="L48" s="163"/>
    </row>
    <row r="49" spans="1:12" s="63" customFormat="1" x14ac:dyDescent="0.25">
      <c r="A49" s="42" t="s">
        <v>5536</v>
      </c>
      <c r="B49" s="42" t="s">
        <v>5537</v>
      </c>
      <c r="C49" s="78">
        <v>17135</v>
      </c>
      <c r="D49" s="72">
        <v>1100</v>
      </c>
      <c r="E49" s="72">
        <v>0</v>
      </c>
      <c r="F49" s="77">
        <v>18235</v>
      </c>
      <c r="G49" s="77">
        <v>5711.6666666666661</v>
      </c>
      <c r="H49" s="77">
        <v>2855.833333333333</v>
      </c>
      <c r="I49" s="77">
        <v>22846.666666666664</v>
      </c>
      <c r="J49" s="77">
        <v>0</v>
      </c>
      <c r="K49" s="77">
        <v>31414.166666666664</v>
      </c>
      <c r="L49" s="163"/>
    </row>
    <row r="50" spans="1:12" s="63" customFormat="1" x14ac:dyDescent="0.25">
      <c r="A50" s="42" t="s">
        <v>5538</v>
      </c>
      <c r="B50" s="42" t="s">
        <v>4971</v>
      </c>
      <c r="C50" s="78">
        <v>9300</v>
      </c>
      <c r="D50" s="72">
        <v>1100</v>
      </c>
      <c r="E50" s="72">
        <v>0</v>
      </c>
      <c r="F50" s="77">
        <v>10400</v>
      </c>
      <c r="G50" s="77">
        <v>3100</v>
      </c>
      <c r="H50" s="77">
        <v>1550</v>
      </c>
      <c r="I50" s="77">
        <v>12400</v>
      </c>
      <c r="J50" s="77">
        <v>0</v>
      </c>
      <c r="K50" s="77">
        <v>17050</v>
      </c>
      <c r="L50" s="163"/>
    </row>
    <row r="51" spans="1:12" s="63" customFormat="1" x14ac:dyDescent="0.25">
      <c r="A51" s="42" t="s">
        <v>5539</v>
      </c>
      <c r="B51" s="42" t="s">
        <v>5540</v>
      </c>
      <c r="C51" s="78">
        <v>10211</v>
      </c>
      <c r="D51" s="72">
        <v>1100</v>
      </c>
      <c r="E51" s="72">
        <v>0</v>
      </c>
      <c r="F51" s="77">
        <v>11311</v>
      </c>
      <c r="G51" s="77">
        <v>3403.666666666667</v>
      </c>
      <c r="H51" s="77">
        <v>1701.8333333333335</v>
      </c>
      <c r="I51" s="77">
        <v>13614.666666666668</v>
      </c>
      <c r="J51" s="77">
        <v>0</v>
      </c>
      <c r="K51" s="77">
        <v>18720.166666666668</v>
      </c>
      <c r="L51" s="163"/>
    </row>
    <row r="52" spans="1:12" s="63" customFormat="1" x14ac:dyDescent="0.25">
      <c r="A52" s="42" t="s">
        <v>5546</v>
      </c>
      <c r="B52" s="42" t="s">
        <v>5547</v>
      </c>
      <c r="C52" s="78">
        <v>9300</v>
      </c>
      <c r="D52" s="72">
        <v>1100</v>
      </c>
      <c r="E52" s="72">
        <v>0</v>
      </c>
      <c r="F52" s="77">
        <v>10400</v>
      </c>
      <c r="G52" s="77">
        <v>3100</v>
      </c>
      <c r="H52" s="77">
        <v>1550</v>
      </c>
      <c r="I52" s="77">
        <v>12400</v>
      </c>
      <c r="J52" s="77">
        <v>0</v>
      </c>
      <c r="K52" s="77">
        <v>17050</v>
      </c>
      <c r="L52" s="163"/>
    </row>
    <row r="53" spans="1:12" s="63" customFormat="1" x14ac:dyDescent="0.25">
      <c r="A53" s="42" t="s">
        <v>5541</v>
      </c>
      <c r="B53" s="42" t="s">
        <v>5542</v>
      </c>
      <c r="C53" s="78">
        <v>9300</v>
      </c>
      <c r="D53" s="72">
        <v>1100</v>
      </c>
      <c r="E53" s="72">
        <v>0</v>
      </c>
      <c r="F53" s="77">
        <v>10400</v>
      </c>
      <c r="G53" s="77">
        <v>3100</v>
      </c>
      <c r="H53" s="77">
        <v>1550</v>
      </c>
      <c r="I53" s="77">
        <v>12400</v>
      </c>
      <c r="J53" s="77">
        <v>0</v>
      </c>
      <c r="K53" s="77">
        <v>17050</v>
      </c>
      <c r="L53" s="163"/>
    </row>
    <row r="54" spans="1:12" s="63" customFormat="1" x14ac:dyDescent="0.25">
      <c r="A54" s="42" t="s">
        <v>5557</v>
      </c>
      <c r="B54" s="42" t="s">
        <v>5558</v>
      </c>
      <c r="C54" s="78">
        <v>12497</v>
      </c>
      <c r="D54" s="72">
        <v>1100</v>
      </c>
      <c r="E54" s="72">
        <v>0</v>
      </c>
      <c r="F54" s="77">
        <v>13597</v>
      </c>
      <c r="G54" s="77">
        <v>4165.666666666667</v>
      </c>
      <c r="H54" s="77">
        <v>2082.8333333333335</v>
      </c>
      <c r="I54" s="77">
        <v>16662.666666666668</v>
      </c>
      <c r="J54" s="77">
        <v>0</v>
      </c>
      <c r="K54" s="77">
        <v>22911.166666666668</v>
      </c>
      <c r="L54" s="163"/>
    </row>
    <row r="55" spans="1:12" s="63" customFormat="1" x14ac:dyDescent="0.25">
      <c r="A55" s="42" t="s">
        <v>5557</v>
      </c>
      <c r="B55" s="42" t="s">
        <v>5559</v>
      </c>
      <c r="C55" s="78">
        <v>10449</v>
      </c>
      <c r="D55" s="72">
        <v>1100</v>
      </c>
      <c r="E55" s="72">
        <v>0</v>
      </c>
      <c r="F55" s="77">
        <v>11549</v>
      </c>
      <c r="G55" s="77">
        <v>3483</v>
      </c>
      <c r="H55" s="77">
        <v>1741.5</v>
      </c>
      <c r="I55" s="77">
        <v>13932</v>
      </c>
      <c r="J55" s="77">
        <v>0</v>
      </c>
      <c r="K55" s="77">
        <v>19156.5</v>
      </c>
      <c r="L55" s="163"/>
    </row>
    <row r="56" spans="1:12" s="63" customFormat="1" x14ac:dyDescent="0.25">
      <c r="A56" s="42" t="s">
        <v>5543</v>
      </c>
      <c r="B56" s="42" t="s">
        <v>5544</v>
      </c>
      <c r="C56" s="78">
        <v>13747</v>
      </c>
      <c r="D56" s="72">
        <v>1100</v>
      </c>
      <c r="E56" s="72">
        <v>0</v>
      </c>
      <c r="F56" s="77">
        <v>14847</v>
      </c>
      <c r="G56" s="77">
        <v>4582.3333333333339</v>
      </c>
      <c r="H56" s="77">
        <v>2291.166666666667</v>
      </c>
      <c r="I56" s="77">
        <v>18329.333333333336</v>
      </c>
      <c r="J56" s="77">
        <v>0</v>
      </c>
      <c r="K56" s="77">
        <v>25202.833333333336</v>
      </c>
      <c r="L56" s="163"/>
    </row>
    <row r="57" spans="1:12" s="63" customFormat="1" ht="30" customHeight="1" x14ac:dyDescent="0.25">
      <c r="A57" s="42" t="s">
        <v>5543</v>
      </c>
      <c r="B57" s="174" t="s">
        <v>5545</v>
      </c>
      <c r="C57" s="78">
        <v>98</v>
      </c>
      <c r="D57" s="72">
        <v>4.58</v>
      </c>
      <c r="E57" s="72">
        <v>0</v>
      </c>
      <c r="F57" s="77">
        <v>102.58</v>
      </c>
      <c r="G57" s="77">
        <v>32.666666666666664</v>
      </c>
      <c r="H57" s="77">
        <v>16.333333333333332</v>
      </c>
      <c r="I57" s="77">
        <v>130.66666666666666</v>
      </c>
      <c r="J57" s="77">
        <v>0</v>
      </c>
      <c r="K57" s="77">
        <v>179.66666666666666</v>
      </c>
      <c r="L57" s="228" t="s">
        <v>5348</v>
      </c>
    </row>
    <row r="58" spans="1:12" s="63" customFormat="1" x14ac:dyDescent="0.25">
      <c r="A58" s="42" t="s">
        <v>5548</v>
      </c>
      <c r="B58" s="42" t="s">
        <v>5549</v>
      </c>
      <c r="C58" s="78">
        <v>18710</v>
      </c>
      <c r="D58" s="72">
        <v>1100</v>
      </c>
      <c r="E58" s="72">
        <v>0</v>
      </c>
      <c r="F58" s="77">
        <v>19810</v>
      </c>
      <c r="G58" s="77">
        <v>6236.6666666666661</v>
      </c>
      <c r="H58" s="77">
        <v>3118.333333333333</v>
      </c>
      <c r="I58" s="77">
        <v>24946.666666666664</v>
      </c>
      <c r="J58" s="77">
        <v>0</v>
      </c>
      <c r="K58" s="77">
        <v>34301.666666666664</v>
      </c>
      <c r="L58" s="163"/>
    </row>
    <row r="59" spans="1:12" s="63" customFormat="1" x14ac:dyDescent="0.25">
      <c r="A59" s="42" t="s">
        <v>5548</v>
      </c>
      <c r="B59" s="42" t="s">
        <v>5550</v>
      </c>
      <c r="C59" s="78">
        <v>14302</v>
      </c>
      <c r="D59" s="72">
        <v>1100</v>
      </c>
      <c r="E59" s="72">
        <v>0</v>
      </c>
      <c r="F59" s="77">
        <v>15402</v>
      </c>
      <c r="G59" s="77">
        <v>4767.3333333333339</v>
      </c>
      <c r="H59" s="77">
        <v>2383.666666666667</v>
      </c>
      <c r="I59" s="77">
        <v>19069.333333333336</v>
      </c>
      <c r="J59" s="77">
        <v>0</v>
      </c>
      <c r="K59" s="77">
        <v>26220.333333333336</v>
      </c>
      <c r="L59" s="163"/>
    </row>
    <row r="60" spans="1:12" s="63" customFormat="1" x14ac:dyDescent="0.25">
      <c r="A60" s="42" t="s">
        <v>5548</v>
      </c>
      <c r="B60" s="42" t="s">
        <v>5551</v>
      </c>
      <c r="C60" s="78">
        <v>12191</v>
      </c>
      <c r="D60" s="72">
        <v>1100</v>
      </c>
      <c r="E60" s="72">
        <v>0</v>
      </c>
      <c r="F60" s="77">
        <v>13291</v>
      </c>
      <c r="G60" s="77">
        <v>4063.666666666667</v>
      </c>
      <c r="H60" s="77">
        <v>2031.8333333333335</v>
      </c>
      <c r="I60" s="77">
        <v>16254.666666666668</v>
      </c>
      <c r="J60" s="77">
        <v>0</v>
      </c>
      <c r="K60" s="77">
        <v>22350.166666666668</v>
      </c>
      <c r="L60" s="163"/>
    </row>
    <row r="61" spans="1:12" s="63" customFormat="1" x14ac:dyDescent="0.25">
      <c r="A61" s="42" t="s">
        <v>5548</v>
      </c>
      <c r="B61" s="42" t="s">
        <v>5552</v>
      </c>
      <c r="C61" s="78">
        <v>9796</v>
      </c>
      <c r="D61" s="72">
        <v>1100</v>
      </c>
      <c r="E61" s="72">
        <v>0</v>
      </c>
      <c r="F61" s="77">
        <v>10896</v>
      </c>
      <c r="G61" s="77">
        <v>3265.3333333333335</v>
      </c>
      <c r="H61" s="77">
        <v>1632.6666666666667</v>
      </c>
      <c r="I61" s="77">
        <v>13061.333333333334</v>
      </c>
      <c r="J61" s="77">
        <v>0</v>
      </c>
      <c r="K61" s="77">
        <v>17959.333333333336</v>
      </c>
      <c r="L61" s="163"/>
    </row>
    <row r="62" spans="1:12" s="63" customFormat="1" x14ac:dyDescent="0.25">
      <c r="A62" s="42" t="s">
        <v>5553</v>
      </c>
      <c r="B62" s="42" t="s">
        <v>5554</v>
      </c>
      <c r="C62" s="78">
        <v>9963</v>
      </c>
      <c r="D62" s="72">
        <v>1100</v>
      </c>
      <c r="E62" s="72">
        <v>0</v>
      </c>
      <c r="F62" s="77">
        <v>11063</v>
      </c>
      <c r="G62" s="77">
        <v>3321</v>
      </c>
      <c r="H62" s="77">
        <v>1660.5</v>
      </c>
      <c r="I62" s="77">
        <v>13284</v>
      </c>
      <c r="J62" s="77">
        <v>0</v>
      </c>
      <c r="K62" s="77">
        <v>18265.5</v>
      </c>
      <c r="L62" s="163"/>
    </row>
    <row r="63" spans="1:12" s="63" customFormat="1" x14ac:dyDescent="0.25">
      <c r="A63" s="42" t="s">
        <v>5523</v>
      </c>
      <c r="B63" s="42" t="s">
        <v>5524</v>
      </c>
      <c r="C63" s="78">
        <v>15354</v>
      </c>
      <c r="D63" s="72">
        <v>1100</v>
      </c>
      <c r="E63" s="72">
        <v>0</v>
      </c>
      <c r="F63" s="77">
        <v>16454</v>
      </c>
      <c r="G63" s="77">
        <v>5118</v>
      </c>
      <c r="H63" s="77">
        <v>2559</v>
      </c>
      <c r="I63" s="77">
        <v>20472</v>
      </c>
      <c r="J63" s="77">
        <v>0</v>
      </c>
      <c r="K63" s="77">
        <v>28149</v>
      </c>
      <c r="L63" s="163"/>
    </row>
    <row r="64" spans="1:12" s="63" customFormat="1" x14ac:dyDescent="0.25">
      <c r="A64" s="42" t="s">
        <v>5523</v>
      </c>
      <c r="B64" s="42" t="s">
        <v>5525</v>
      </c>
      <c r="C64" s="78">
        <v>13870</v>
      </c>
      <c r="D64" s="72">
        <v>1100</v>
      </c>
      <c r="E64" s="72">
        <v>0</v>
      </c>
      <c r="F64" s="77">
        <v>14970</v>
      </c>
      <c r="G64" s="77">
        <v>4623.333333333333</v>
      </c>
      <c r="H64" s="77">
        <v>2311.6666666666665</v>
      </c>
      <c r="I64" s="77">
        <v>18493.333333333332</v>
      </c>
      <c r="J64" s="77">
        <v>0</v>
      </c>
      <c r="K64" s="77">
        <v>25428.333333333332</v>
      </c>
      <c r="L64" s="163"/>
    </row>
    <row r="65" spans="1:12" s="63" customFormat="1" x14ac:dyDescent="0.25">
      <c r="A65" s="42" t="s">
        <v>5523</v>
      </c>
      <c r="B65" s="42" t="s">
        <v>5526</v>
      </c>
      <c r="C65" s="78">
        <v>12257</v>
      </c>
      <c r="D65" s="72">
        <v>1100</v>
      </c>
      <c r="E65" s="72">
        <v>0</v>
      </c>
      <c r="F65" s="77">
        <v>13357</v>
      </c>
      <c r="G65" s="77">
        <v>4085.6666666666665</v>
      </c>
      <c r="H65" s="77">
        <v>2042.8333333333333</v>
      </c>
      <c r="I65" s="77">
        <v>16342.666666666666</v>
      </c>
      <c r="J65" s="77">
        <v>0</v>
      </c>
      <c r="K65" s="77">
        <v>22471.166666666664</v>
      </c>
      <c r="L65" s="163"/>
    </row>
    <row r="66" spans="1:12" s="63" customFormat="1" x14ac:dyDescent="0.25">
      <c r="A66" s="42" t="s">
        <v>5523</v>
      </c>
      <c r="B66" s="42" t="s">
        <v>5527</v>
      </c>
      <c r="C66" s="78">
        <v>10967</v>
      </c>
      <c r="D66" s="72">
        <v>1100</v>
      </c>
      <c r="E66" s="72">
        <v>0</v>
      </c>
      <c r="F66" s="77">
        <v>12067</v>
      </c>
      <c r="G66" s="77">
        <v>3655.6666666666665</v>
      </c>
      <c r="H66" s="77">
        <v>1827.8333333333333</v>
      </c>
      <c r="I66" s="77">
        <v>14622.666666666666</v>
      </c>
      <c r="J66" s="77">
        <v>0</v>
      </c>
      <c r="K66" s="77">
        <v>20106.166666666664</v>
      </c>
      <c r="L66" s="163"/>
    </row>
    <row r="67" spans="1:12" s="63" customFormat="1" x14ac:dyDescent="0.25">
      <c r="A67" s="42" t="s">
        <v>5520</v>
      </c>
      <c r="B67" s="42" t="s">
        <v>5521</v>
      </c>
      <c r="C67" s="78">
        <v>12497</v>
      </c>
      <c r="D67" s="72">
        <v>1100</v>
      </c>
      <c r="E67" s="72">
        <v>0</v>
      </c>
      <c r="F67" s="77">
        <v>13597</v>
      </c>
      <c r="G67" s="77">
        <v>4165.666666666667</v>
      </c>
      <c r="H67" s="77">
        <v>2082.8333333333335</v>
      </c>
      <c r="I67" s="77">
        <v>16662.666666666668</v>
      </c>
      <c r="J67" s="77">
        <v>0</v>
      </c>
      <c r="K67" s="77">
        <v>22911.166666666668</v>
      </c>
      <c r="L67" s="163"/>
    </row>
    <row r="68" spans="1:12" s="63" customFormat="1" x14ac:dyDescent="0.25">
      <c r="A68" s="42" t="s">
        <v>5520</v>
      </c>
      <c r="B68" s="42" t="s">
        <v>5522</v>
      </c>
      <c r="C68" s="78">
        <v>9331</v>
      </c>
      <c r="D68" s="72">
        <v>1100</v>
      </c>
      <c r="E68" s="72">
        <v>0</v>
      </c>
      <c r="F68" s="77">
        <v>10431</v>
      </c>
      <c r="G68" s="77">
        <v>3110.3333333333335</v>
      </c>
      <c r="H68" s="77">
        <v>1555.1666666666667</v>
      </c>
      <c r="I68" s="77">
        <v>12441.333333333334</v>
      </c>
      <c r="J68" s="77">
        <v>0</v>
      </c>
      <c r="K68" s="77">
        <v>17106.833333333336</v>
      </c>
      <c r="L68" s="163"/>
    </row>
    <row r="69" spans="1:12" s="63" customFormat="1" x14ac:dyDescent="0.25">
      <c r="A69" s="42" t="s">
        <v>5555</v>
      </c>
      <c r="B69" s="42" t="s">
        <v>5556</v>
      </c>
      <c r="C69" s="78">
        <v>8435</v>
      </c>
      <c r="D69" s="72">
        <v>1100</v>
      </c>
      <c r="E69" s="72">
        <v>0</v>
      </c>
      <c r="F69" s="77">
        <v>9535</v>
      </c>
      <c r="G69" s="77">
        <v>2811.666666666667</v>
      </c>
      <c r="H69" s="77">
        <v>1405.8333333333335</v>
      </c>
      <c r="I69" s="77">
        <v>11246.666666666668</v>
      </c>
      <c r="J69" s="77">
        <v>0</v>
      </c>
      <c r="K69" s="77">
        <v>15464.166666666668</v>
      </c>
      <c r="L69" s="163"/>
    </row>
    <row r="70" spans="1:12" s="63" customFormat="1" x14ac:dyDescent="0.25">
      <c r="A70" s="182"/>
      <c r="B70" s="182"/>
      <c r="C70" s="229"/>
      <c r="D70" s="229"/>
      <c r="E70" s="212"/>
      <c r="F70" s="212"/>
      <c r="G70" s="212"/>
      <c r="H70" s="212"/>
      <c r="I70" s="212"/>
      <c r="L70" s="163"/>
    </row>
    <row r="71" spans="1:12" s="63" customFormat="1" x14ac:dyDescent="0.25">
      <c r="A71" s="61" t="s">
        <v>5560</v>
      </c>
      <c r="B71" s="182"/>
      <c r="C71" s="229"/>
      <c r="D71" s="229"/>
      <c r="E71" s="212"/>
      <c r="F71" s="212"/>
      <c r="G71" s="212"/>
      <c r="H71" s="212"/>
      <c r="I71" s="212"/>
      <c r="L71" s="163"/>
    </row>
  </sheetData>
  <mergeCells count="15">
    <mergeCell ref="A26:A27"/>
    <mergeCell ref="B26:B27"/>
    <mergeCell ref="C26:F26"/>
    <mergeCell ref="G26:K2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5:C25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9EE59-7D09-49C9-B50F-D44F981E7842}">
  <dimension ref="A1:E54"/>
  <sheetViews>
    <sheetView showGridLines="0" topLeftCell="A14" zoomScale="90" zoomScaleNormal="9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23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42" t="s">
        <v>5006</v>
      </c>
      <c r="B12" s="42" t="s">
        <v>4326</v>
      </c>
      <c r="C12" s="200">
        <v>1</v>
      </c>
      <c r="D12" s="201">
        <v>116231.4</v>
      </c>
      <c r="E12" s="201">
        <v>116231.4</v>
      </c>
    </row>
    <row r="13" spans="1:5" x14ac:dyDescent="0.25">
      <c r="A13" s="42" t="s">
        <v>5561</v>
      </c>
      <c r="B13" s="42" t="s">
        <v>5562</v>
      </c>
      <c r="C13" s="200">
        <v>6</v>
      </c>
      <c r="D13" s="201">
        <v>62817</v>
      </c>
      <c r="E13" s="201">
        <v>62817</v>
      </c>
    </row>
    <row r="14" spans="1:5" x14ac:dyDescent="0.25">
      <c r="A14" s="42" t="s">
        <v>5563</v>
      </c>
      <c r="B14" s="42" t="s">
        <v>5564</v>
      </c>
      <c r="C14" s="200">
        <v>0</v>
      </c>
      <c r="D14" s="201">
        <v>59074.2</v>
      </c>
      <c r="E14" s="201">
        <v>59074.2</v>
      </c>
    </row>
    <row r="15" spans="1:5" x14ac:dyDescent="0.25">
      <c r="A15" s="42" t="s">
        <v>5565</v>
      </c>
      <c r="B15" s="42" t="s">
        <v>5566</v>
      </c>
      <c r="C15" s="200">
        <v>1</v>
      </c>
      <c r="D15" s="201">
        <v>45344.7</v>
      </c>
      <c r="E15" s="201">
        <v>45344.7</v>
      </c>
    </row>
    <row r="16" spans="1:5" x14ac:dyDescent="0.25">
      <c r="A16" s="42" t="s">
        <v>5567</v>
      </c>
      <c r="B16" s="42" t="s">
        <v>5568</v>
      </c>
      <c r="C16" s="200">
        <v>0</v>
      </c>
      <c r="D16" s="201">
        <v>38045.4</v>
      </c>
      <c r="E16" s="201">
        <v>38045.4</v>
      </c>
    </row>
    <row r="17" spans="1:5" x14ac:dyDescent="0.25">
      <c r="A17" s="42" t="s">
        <v>5569</v>
      </c>
      <c r="B17" s="42" t="s">
        <v>5366</v>
      </c>
      <c r="C17" s="200">
        <v>18</v>
      </c>
      <c r="D17" s="201">
        <v>32192.1</v>
      </c>
      <c r="E17" s="201">
        <v>32192.1</v>
      </c>
    </row>
    <row r="18" spans="1:5" x14ac:dyDescent="0.25">
      <c r="A18" s="42" t="s">
        <v>5570</v>
      </c>
      <c r="B18" s="42" t="s">
        <v>5364</v>
      </c>
      <c r="C18" s="200">
        <v>11</v>
      </c>
      <c r="D18" s="201">
        <v>29265.599999999999</v>
      </c>
      <c r="E18" s="201">
        <v>29265.599999999999</v>
      </c>
    </row>
    <row r="19" spans="1:5" x14ac:dyDescent="0.25">
      <c r="A19" s="42" t="s">
        <v>5571</v>
      </c>
      <c r="B19" s="42" t="s">
        <v>5362</v>
      </c>
      <c r="C19" s="200">
        <v>0</v>
      </c>
      <c r="D19" s="201">
        <v>23410.799999999999</v>
      </c>
      <c r="E19" s="201">
        <v>23410.799999999999</v>
      </c>
    </row>
    <row r="20" spans="1:5" x14ac:dyDescent="0.25">
      <c r="A20" s="42" t="s">
        <v>5007</v>
      </c>
      <c r="B20" s="42" t="s">
        <v>5572</v>
      </c>
      <c r="C20" s="200">
        <v>0</v>
      </c>
      <c r="D20" s="201">
        <v>20699.7</v>
      </c>
      <c r="E20" s="201">
        <v>20699.7</v>
      </c>
    </row>
    <row r="21" spans="1:5" x14ac:dyDescent="0.25">
      <c r="A21" s="34"/>
      <c r="B21" s="45" t="s">
        <v>4299</v>
      </c>
      <c r="C21" s="205">
        <f>SUM(C12:C20)</f>
        <v>37</v>
      </c>
      <c r="D21" s="206"/>
      <c r="E21" s="206"/>
    </row>
    <row r="22" spans="1:5" x14ac:dyDescent="0.25">
      <c r="A22" s="34"/>
      <c r="B22" s="48"/>
      <c r="C22" s="207"/>
      <c r="D22" s="206"/>
      <c r="E22" s="206"/>
    </row>
    <row r="23" spans="1:5" x14ac:dyDescent="0.25">
      <c r="A23" s="50"/>
      <c r="B23" s="51"/>
      <c r="C23" s="198"/>
      <c r="D23" s="198"/>
      <c r="E23" s="198"/>
    </row>
    <row r="24" spans="1:5" x14ac:dyDescent="0.25">
      <c r="A24" s="661" t="s">
        <v>4233</v>
      </c>
      <c r="B24" s="661" t="s">
        <v>4233</v>
      </c>
      <c r="C24" s="198"/>
      <c r="D24" s="198"/>
      <c r="E24" s="198"/>
    </row>
    <row r="25" spans="1:5" x14ac:dyDescent="0.25">
      <c r="A25" s="79" t="s">
        <v>5573</v>
      </c>
      <c r="B25" s="79" t="s">
        <v>5370</v>
      </c>
      <c r="C25" s="200">
        <v>58</v>
      </c>
      <c r="D25" s="201">
        <v>18774.900000000001</v>
      </c>
      <c r="E25" s="201">
        <v>18774.900000000001</v>
      </c>
    </row>
    <row r="26" spans="1:5" x14ac:dyDescent="0.25">
      <c r="A26" s="79" t="s">
        <v>5574</v>
      </c>
      <c r="B26" s="79" t="s">
        <v>5368</v>
      </c>
      <c r="C26" s="200">
        <v>15</v>
      </c>
      <c r="D26" s="201">
        <v>15644.7</v>
      </c>
      <c r="E26" s="201">
        <v>15644.7</v>
      </c>
    </row>
    <row r="27" spans="1:5" x14ac:dyDescent="0.25">
      <c r="A27" s="79" t="s">
        <v>5575</v>
      </c>
      <c r="B27" s="79" t="s">
        <v>5224</v>
      </c>
      <c r="C27" s="200">
        <v>11</v>
      </c>
      <c r="D27" s="201">
        <v>14288.7</v>
      </c>
      <c r="E27" s="201">
        <v>14288.7</v>
      </c>
    </row>
    <row r="28" spans="1:5" x14ac:dyDescent="0.25">
      <c r="A28" s="79" t="s">
        <v>5576</v>
      </c>
      <c r="B28" s="79" t="s">
        <v>5577</v>
      </c>
      <c r="C28" s="200">
        <v>81</v>
      </c>
      <c r="D28" s="201">
        <v>11485.2</v>
      </c>
      <c r="E28" s="201">
        <v>11485.2</v>
      </c>
    </row>
    <row r="29" spans="1:5" x14ac:dyDescent="0.25">
      <c r="A29" s="79" t="s">
        <v>5578</v>
      </c>
      <c r="B29" s="79" t="s">
        <v>5579</v>
      </c>
      <c r="C29" s="200">
        <v>15</v>
      </c>
      <c r="D29" s="201">
        <v>10492.2</v>
      </c>
      <c r="E29" s="201">
        <v>10492.2</v>
      </c>
    </row>
    <row r="30" spans="1:5" x14ac:dyDescent="0.25">
      <c r="A30" s="79" t="s">
        <v>5580</v>
      </c>
      <c r="B30" s="79" t="s">
        <v>5581</v>
      </c>
      <c r="C30" s="200">
        <v>22</v>
      </c>
      <c r="D30" s="201">
        <v>9880.7999999999993</v>
      </c>
      <c r="E30" s="201">
        <v>9880.7999999999993</v>
      </c>
    </row>
    <row r="31" spans="1:5" x14ac:dyDescent="0.25">
      <c r="A31" s="79" t="s">
        <v>5582</v>
      </c>
      <c r="B31" s="79" t="s">
        <v>5583</v>
      </c>
      <c r="C31" s="200">
        <v>6</v>
      </c>
      <c r="D31" s="201">
        <v>9360.2999999999993</v>
      </c>
      <c r="E31" s="201">
        <v>9360.2999999999993</v>
      </c>
    </row>
    <row r="32" spans="1:5" x14ac:dyDescent="0.25">
      <c r="A32" s="79" t="s">
        <v>5584</v>
      </c>
      <c r="B32" s="79" t="s">
        <v>5585</v>
      </c>
      <c r="C32" s="200">
        <v>9</v>
      </c>
      <c r="D32" s="201">
        <v>8705.4</v>
      </c>
      <c r="E32" s="201">
        <v>8705.4</v>
      </c>
    </row>
    <row r="33" spans="1:5" x14ac:dyDescent="0.25">
      <c r="A33" s="79" t="s">
        <v>5586</v>
      </c>
      <c r="B33" s="79" t="s">
        <v>5587</v>
      </c>
      <c r="C33" s="200">
        <v>14</v>
      </c>
      <c r="D33" s="201">
        <v>8670.2999999999993</v>
      </c>
      <c r="E33" s="201">
        <v>8670.2999999999993</v>
      </c>
    </row>
    <row r="34" spans="1:5" x14ac:dyDescent="0.25">
      <c r="A34" s="34"/>
      <c r="B34" s="45" t="s">
        <v>4302</v>
      </c>
      <c r="C34" s="205">
        <f>SUM(C25:C33)</f>
        <v>231</v>
      </c>
      <c r="D34" s="206"/>
      <c r="E34" s="206"/>
    </row>
    <row r="35" spans="1:5" x14ac:dyDescent="0.25">
      <c r="A35" s="34"/>
      <c r="B35" s="48"/>
      <c r="C35" s="207"/>
      <c r="D35" s="206"/>
      <c r="E35" s="206"/>
    </row>
    <row r="36" spans="1:5" x14ac:dyDescent="0.25">
      <c r="A36" s="54"/>
      <c r="B36" s="34"/>
      <c r="C36" s="193"/>
      <c r="D36" s="206"/>
      <c r="E36" s="206"/>
    </row>
    <row r="37" spans="1:5" x14ac:dyDescent="0.25">
      <c r="A37" s="661" t="s">
        <v>4234</v>
      </c>
      <c r="B37" s="661" t="s">
        <v>4233</v>
      </c>
      <c r="C37" s="193"/>
      <c r="D37" s="198"/>
      <c r="E37" s="198"/>
    </row>
    <row r="38" spans="1:5" x14ac:dyDescent="0.25">
      <c r="A38" s="55" t="s">
        <v>4303</v>
      </c>
      <c r="B38" s="55" t="s">
        <v>4303</v>
      </c>
      <c r="C38" s="209">
        <v>0</v>
      </c>
      <c r="D38" s="209">
        <v>0</v>
      </c>
      <c r="E38" s="209">
        <v>0</v>
      </c>
    </row>
    <row r="39" spans="1:5" x14ac:dyDescent="0.25">
      <c r="A39" s="34"/>
      <c r="B39" s="45" t="s">
        <v>4304</v>
      </c>
      <c r="C39" s="205">
        <f>SUM(C38)</f>
        <v>0</v>
      </c>
      <c r="D39" s="206"/>
      <c r="E39" s="206"/>
    </row>
    <row r="40" spans="1:5" x14ac:dyDescent="0.25">
      <c r="A40" s="34"/>
      <c r="B40" s="48"/>
      <c r="C40" s="207"/>
      <c r="D40" s="206"/>
      <c r="E40" s="206"/>
    </row>
    <row r="41" spans="1:5" x14ac:dyDescent="0.25">
      <c r="A41" s="34"/>
      <c r="B41" s="58" t="s">
        <v>4235</v>
      </c>
      <c r="C41" s="210">
        <f>SUM(C34,C21,C39)</f>
        <v>268</v>
      </c>
      <c r="D41" s="206"/>
      <c r="E41" s="206"/>
    </row>
    <row r="42" spans="1:5" x14ac:dyDescent="0.25">
      <c r="A42" s="34"/>
      <c r="B42" s="48"/>
      <c r="C42" s="207"/>
      <c r="D42" s="206"/>
      <c r="E42" s="206"/>
    </row>
    <row r="43" spans="1:5" x14ac:dyDescent="0.25">
      <c r="A43" s="50"/>
      <c r="B43" s="51"/>
      <c r="C43" s="198"/>
      <c r="D43" s="198"/>
      <c r="E43" s="198"/>
    </row>
    <row r="44" spans="1:5" x14ac:dyDescent="0.25">
      <c r="A44" s="662" t="s">
        <v>4231</v>
      </c>
      <c r="B44" s="662"/>
      <c r="C44" s="198"/>
      <c r="D44" s="198"/>
      <c r="E44" s="198"/>
    </row>
    <row r="45" spans="1:5" x14ac:dyDescent="0.25">
      <c r="A45" s="661" t="s">
        <v>4305</v>
      </c>
      <c r="B45" s="661"/>
      <c r="C45" s="198"/>
      <c r="D45" s="198"/>
      <c r="E45" s="198"/>
    </row>
    <row r="46" spans="1:5" x14ac:dyDescent="0.25">
      <c r="A46" s="55" t="s">
        <v>4303</v>
      </c>
      <c r="B46" s="60" t="s">
        <v>4415</v>
      </c>
      <c r="C46" s="209">
        <v>8</v>
      </c>
      <c r="D46" s="201">
        <v>7377</v>
      </c>
      <c r="E46" s="201">
        <v>19048.599999999999</v>
      </c>
    </row>
    <row r="47" spans="1:5" x14ac:dyDescent="0.25">
      <c r="A47" s="55" t="s">
        <v>4303</v>
      </c>
      <c r="B47" s="60" t="s">
        <v>4405</v>
      </c>
      <c r="C47" s="209">
        <v>5</v>
      </c>
      <c r="D47" s="201">
        <v>8474</v>
      </c>
      <c r="E47" s="201">
        <v>10516</v>
      </c>
    </row>
    <row r="48" spans="1:5" x14ac:dyDescent="0.25">
      <c r="A48" s="55" t="s">
        <v>4303</v>
      </c>
      <c r="B48" s="60" t="s">
        <v>4887</v>
      </c>
      <c r="C48" s="209">
        <v>2</v>
      </c>
      <c r="D48" s="201">
        <v>13830</v>
      </c>
      <c r="E48" s="201">
        <v>18950</v>
      </c>
    </row>
    <row r="49" spans="1:5" x14ac:dyDescent="0.25">
      <c r="A49" s="55" t="s">
        <v>4303</v>
      </c>
      <c r="B49" s="60" t="s">
        <v>5588</v>
      </c>
      <c r="C49" s="209">
        <v>1</v>
      </c>
      <c r="D49" s="201">
        <v>11500</v>
      </c>
      <c r="E49" s="201">
        <v>11500</v>
      </c>
    </row>
    <row r="50" spans="1:5" x14ac:dyDescent="0.25">
      <c r="A50" s="34"/>
      <c r="B50" s="45" t="s">
        <v>4306</v>
      </c>
      <c r="C50" s="205">
        <f>SUM(C46:C49)</f>
        <v>16</v>
      </c>
      <c r="D50" s="206"/>
      <c r="E50" s="206"/>
    </row>
    <row r="51" spans="1:5" x14ac:dyDescent="0.25">
      <c r="A51" s="50"/>
      <c r="B51" s="51"/>
      <c r="C51" s="198"/>
      <c r="D51" s="198"/>
      <c r="E51" s="198"/>
    </row>
    <row r="52" spans="1:5" ht="12.75" customHeight="1" x14ac:dyDescent="0.25">
      <c r="A52" s="652" t="s">
        <v>4237</v>
      </c>
      <c r="B52" s="653"/>
      <c r="C52" s="198"/>
      <c r="D52" s="198"/>
      <c r="E52" s="198"/>
    </row>
    <row r="53" spans="1:5" x14ac:dyDescent="0.25">
      <c r="A53" s="55" t="s">
        <v>4303</v>
      </c>
      <c r="B53" s="55" t="s">
        <v>5589</v>
      </c>
      <c r="C53" s="209">
        <v>30</v>
      </c>
      <c r="D53" s="201">
        <v>18000</v>
      </c>
      <c r="E53" s="201">
        <v>25000</v>
      </c>
    </row>
    <row r="54" spans="1:5" ht="12" customHeight="1" x14ac:dyDescent="0.25">
      <c r="A54" s="34"/>
      <c r="B54" s="45" t="s">
        <v>4307</v>
      </c>
      <c r="C54" s="211">
        <f>SUM(C53)</f>
        <v>30</v>
      </c>
      <c r="D54" s="206"/>
      <c r="E54" s="206"/>
    </row>
  </sheetData>
  <mergeCells count="15">
    <mergeCell ref="A52:B52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4:B24"/>
    <mergeCell ref="A37:B37"/>
    <mergeCell ref="A44:B44"/>
    <mergeCell ref="A45:B4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AC50F-4AB0-4A29-80EC-CC8345DE31A7}">
  <dimension ref="A2:K33"/>
  <sheetViews>
    <sheetView showGridLines="0" zoomScaleNormal="100" workbookViewId="0">
      <selection activeCell="C39" sqref="C39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23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5006</v>
      </c>
      <c r="B11" s="42" t="s">
        <v>4326</v>
      </c>
      <c r="C11" s="78">
        <v>116231.4</v>
      </c>
      <c r="D11" s="72">
        <v>0</v>
      </c>
      <c r="E11" s="72">
        <v>0</v>
      </c>
      <c r="F11" s="77">
        <v>116231.4</v>
      </c>
      <c r="G11" s="77">
        <v>38743.799999999996</v>
      </c>
      <c r="H11" s="77">
        <v>19371.899999999998</v>
      </c>
      <c r="I11" s="77">
        <v>154975.19999999998</v>
      </c>
      <c r="J11" s="77">
        <v>0</v>
      </c>
      <c r="K11" s="77">
        <v>213090.89999999997</v>
      </c>
    </row>
    <row r="12" spans="1:11" s="63" customFormat="1" x14ac:dyDescent="0.25">
      <c r="A12" s="42" t="s">
        <v>5561</v>
      </c>
      <c r="B12" s="42" t="s">
        <v>5562</v>
      </c>
      <c r="C12" s="78">
        <v>62817</v>
      </c>
      <c r="D12" s="72">
        <v>0</v>
      </c>
      <c r="E12" s="72">
        <v>0</v>
      </c>
      <c r="F12" s="77">
        <v>62817</v>
      </c>
      <c r="G12" s="77">
        <v>20939</v>
      </c>
      <c r="H12" s="77">
        <v>10469.5</v>
      </c>
      <c r="I12" s="77">
        <v>83756</v>
      </c>
      <c r="J12" s="77">
        <v>0</v>
      </c>
      <c r="K12" s="77">
        <v>115164.5</v>
      </c>
    </row>
    <row r="13" spans="1:11" s="63" customFormat="1" x14ac:dyDescent="0.25">
      <c r="A13" s="42" t="s">
        <v>5563</v>
      </c>
      <c r="B13" s="42" t="s">
        <v>5564</v>
      </c>
      <c r="C13" s="78">
        <v>59074.2</v>
      </c>
      <c r="D13" s="72">
        <v>0</v>
      </c>
      <c r="E13" s="72">
        <v>0</v>
      </c>
      <c r="F13" s="77">
        <v>59074.2</v>
      </c>
      <c r="G13" s="77">
        <v>19691.399999999998</v>
      </c>
      <c r="H13" s="77">
        <v>9845.6999999999989</v>
      </c>
      <c r="I13" s="77">
        <v>78765.599999999991</v>
      </c>
      <c r="J13" s="77">
        <v>0</v>
      </c>
      <c r="K13" s="77">
        <v>108302.69999999998</v>
      </c>
    </row>
    <row r="14" spans="1:11" s="63" customFormat="1" x14ac:dyDescent="0.25">
      <c r="A14" s="42" t="s">
        <v>5565</v>
      </c>
      <c r="B14" s="42" t="s">
        <v>5566</v>
      </c>
      <c r="C14" s="78">
        <v>45344.7</v>
      </c>
      <c r="D14" s="72">
        <v>0</v>
      </c>
      <c r="E14" s="72">
        <v>0</v>
      </c>
      <c r="F14" s="77">
        <v>45344.7</v>
      </c>
      <c r="G14" s="77">
        <v>15114.9</v>
      </c>
      <c r="H14" s="77">
        <v>7557.45</v>
      </c>
      <c r="I14" s="77">
        <v>60459.6</v>
      </c>
      <c r="J14" s="77">
        <v>0</v>
      </c>
      <c r="K14" s="77">
        <v>83131.95</v>
      </c>
    </row>
    <row r="15" spans="1:11" s="63" customFormat="1" x14ac:dyDescent="0.25">
      <c r="A15" s="42" t="s">
        <v>5567</v>
      </c>
      <c r="B15" s="42" t="s">
        <v>5568</v>
      </c>
      <c r="C15" s="78">
        <v>38045.4</v>
      </c>
      <c r="D15" s="72">
        <v>0</v>
      </c>
      <c r="E15" s="72">
        <v>0</v>
      </c>
      <c r="F15" s="77">
        <v>38045.4</v>
      </c>
      <c r="G15" s="77">
        <v>12681.800000000001</v>
      </c>
      <c r="H15" s="77">
        <v>6340.9000000000005</v>
      </c>
      <c r="I15" s="77">
        <v>50727.200000000004</v>
      </c>
      <c r="J15" s="77">
        <v>0</v>
      </c>
      <c r="K15" s="77">
        <v>69749.900000000009</v>
      </c>
    </row>
    <row r="16" spans="1:11" s="63" customFormat="1" x14ac:dyDescent="0.25">
      <c r="A16" s="42" t="s">
        <v>5569</v>
      </c>
      <c r="B16" s="42" t="s">
        <v>5366</v>
      </c>
      <c r="C16" s="78">
        <v>32192.1</v>
      </c>
      <c r="D16" s="72">
        <v>0</v>
      </c>
      <c r="E16" s="72">
        <v>0</v>
      </c>
      <c r="F16" s="77">
        <v>32192.1</v>
      </c>
      <c r="G16" s="77">
        <v>10730.699999999999</v>
      </c>
      <c r="H16" s="77">
        <v>5365.3499999999995</v>
      </c>
      <c r="I16" s="77">
        <v>42922.799999999996</v>
      </c>
      <c r="J16" s="77">
        <v>0</v>
      </c>
      <c r="K16" s="77">
        <v>59018.849999999991</v>
      </c>
    </row>
    <row r="17" spans="1:11" s="63" customFormat="1" x14ac:dyDescent="0.25">
      <c r="A17" s="42" t="s">
        <v>5570</v>
      </c>
      <c r="B17" s="42" t="s">
        <v>5364</v>
      </c>
      <c r="C17" s="78">
        <v>29265.599999999999</v>
      </c>
      <c r="D17" s="72">
        <v>0</v>
      </c>
      <c r="E17" s="72">
        <v>0</v>
      </c>
      <c r="F17" s="77">
        <v>29265.599999999999</v>
      </c>
      <c r="G17" s="77">
        <v>9755.2000000000007</v>
      </c>
      <c r="H17" s="77">
        <v>4877.6000000000004</v>
      </c>
      <c r="I17" s="77">
        <v>39020.800000000003</v>
      </c>
      <c r="J17" s="77">
        <v>0</v>
      </c>
      <c r="K17" s="77">
        <v>53653.600000000006</v>
      </c>
    </row>
    <row r="18" spans="1:11" s="63" customFormat="1" x14ac:dyDescent="0.25">
      <c r="A18" s="42" t="s">
        <v>5571</v>
      </c>
      <c r="B18" s="42" t="s">
        <v>5362</v>
      </c>
      <c r="C18" s="78">
        <v>23410.799999999999</v>
      </c>
      <c r="D18" s="72">
        <v>0</v>
      </c>
      <c r="E18" s="72">
        <v>0</v>
      </c>
      <c r="F18" s="77">
        <v>23410.799999999999</v>
      </c>
      <c r="G18" s="77">
        <v>7803.6</v>
      </c>
      <c r="H18" s="77">
        <v>3901.8</v>
      </c>
      <c r="I18" s="77">
        <v>31214.400000000001</v>
      </c>
      <c r="J18" s="77">
        <v>0</v>
      </c>
      <c r="K18" s="77">
        <v>42919.8</v>
      </c>
    </row>
    <row r="19" spans="1:11" s="63" customFormat="1" x14ac:dyDescent="0.25">
      <c r="A19" s="42" t="s">
        <v>5007</v>
      </c>
      <c r="B19" s="42" t="s">
        <v>5572</v>
      </c>
      <c r="C19" s="78">
        <v>20699.7</v>
      </c>
      <c r="D19" s="72">
        <v>0</v>
      </c>
      <c r="E19" s="72">
        <v>0</v>
      </c>
      <c r="F19" s="77">
        <v>20699.7</v>
      </c>
      <c r="G19" s="77">
        <v>6899.9</v>
      </c>
      <c r="H19" s="77">
        <v>3449.95</v>
      </c>
      <c r="I19" s="77">
        <v>27599.599999999999</v>
      </c>
      <c r="J19" s="77">
        <v>0</v>
      </c>
      <c r="K19" s="77">
        <v>37949.449999999997</v>
      </c>
    </row>
    <row r="20" spans="1:11" s="63" customFormat="1" x14ac:dyDescent="0.25">
      <c r="A20" s="73"/>
      <c r="B20" s="73"/>
      <c r="C20" s="217"/>
      <c r="D20" s="217"/>
      <c r="E20" s="217"/>
      <c r="F20" s="217"/>
      <c r="G20" s="217"/>
      <c r="H20" s="217"/>
      <c r="I20" s="217"/>
      <c r="J20" s="74"/>
      <c r="K20" s="75"/>
    </row>
    <row r="21" spans="1:11" s="63" customFormat="1" x14ac:dyDescent="0.25">
      <c r="A21" s="73"/>
      <c r="B21" s="73"/>
      <c r="C21" s="217"/>
      <c r="D21" s="217"/>
      <c r="E21" s="217"/>
      <c r="F21" s="217"/>
      <c r="G21" s="217"/>
      <c r="H21" s="217"/>
      <c r="I21" s="217"/>
      <c r="J21" s="74"/>
      <c r="K21" s="75"/>
    </row>
    <row r="22" spans="1:11" s="63" customFormat="1" x14ac:dyDescent="0.25">
      <c r="A22" s="671" t="s">
        <v>4324</v>
      </c>
      <c r="B22" s="671"/>
      <c r="C22" s="671"/>
      <c r="D22" s="214" t="s">
        <v>517</v>
      </c>
      <c r="E22" s="214" t="s">
        <v>517</v>
      </c>
      <c r="F22" s="214" t="s">
        <v>517</v>
      </c>
      <c r="G22" s="214" t="s">
        <v>517</v>
      </c>
      <c r="H22" s="214" t="s">
        <v>517</v>
      </c>
      <c r="I22" s="214" t="s">
        <v>517</v>
      </c>
      <c r="J22" s="76" t="s">
        <v>517</v>
      </c>
      <c r="K22" s="76" t="s">
        <v>517</v>
      </c>
    </row>
    <row r="23" spans="1:11" s="63" customFormat="1" ht="12.75" customHeight="1" x14ac:dyDescent="0.25">
      <c r="A23" s="663" t="s">
        <v>4311</v>
      </c>
      <c r="B23" s="665" t="s">
        <v>4292</v>
      </c>
      <c r="C23" s="708" t="s">
        <v>4312</v>
      </c>
      <c r="D23" s="708" t="s">
        <v>4312</v>
      </c>
      <c r="E23" s="708" t="s">
        <v>4312</v>
      </c>
      <c r="F23" s="708" t="s">
        <v>4312</v>
      </c>
      <c r="G23" s="666" t="s">
        <v>4313</v>
      </c>
      <c r="H23" s="666" t="s">
        <v>4313</v>
      </c>
      <c r="I23" s="666" t="s">
        <v>4313</v>
      </c>
      <c r="J23" s="666" t="s">
        <v>4313</v>
      </c>
      <c r="K23" s="667" t="s">
        <v>4313</v>
      </c>
    </row>
    <row r="24" spans="1:11" s="63" customFormat="1" ht="26.4" x14ac:dyDescent="0.25">
      <c r="A24" s="664" t="s">
        <v>4311</v>
      </c>
      <c r="B24" s="666" t="s">
        <v>4314</v>
      </c>
      <c r="C24" s="215" t="s">
        <v>4315</v>
      </c>
      <c r="D24" s="215" t="s">
        <v>4316</v>
      </c>
      <c r="E24" s="215" t="s">
        <v>4317</v>
      </c>
      <c r="F24" s="215" t="s">
        <v>4318</v>
      </c>
      <c r="G24" s="194" t="s">
        <v>4319</v>
      </c>
      <c r="H24" s="194" t="s">
        <v>4320</v>
      </c>
      <c r="I24" s="215" t="s">
        <v>4321</v>
      </c>
      <c r="J24" s="70" t="s">
        <v>4322</v>
      </c>
      <c r="K24" s="71" t="s">
        <v>4318</v>
      </c>
    </row>
    <row r="25" spans="1:11" s="63" customFormat="1" x14ac:dyDescent="0.25">
      <c r="A25" s="42" t="s">
        <v>5573</v>
      </c>
      <c r="B25" s="42" t="s">
        <v>5370</v>
      </c>
      <c r="C25" s="78">
        <v>18774.900000000001</v>
      </c>
      <c r="D25" s="72">
        <v>1225.45</v>
      </c>
      <c r="E25" s="72">
        <v>0</v>
      </c>
      <c r="F25" s="77">
        <v>20000.350000000002</v>
      </c>
      <c r="G25" s="77">
        <v>6258.3</v>
      </c>
      <c r="H25" s="77">
        <v>3129.15</v>
      </c>
      <c r="I25" s="77">
        <v>25033.200000000001</v>
      </c>
      <c r="J25" s="77">
        <v>0</v>
      </c>
      <c r="K25" s="77">
        <v>34420.65</v>
      </c>
    </row>
    <row r="26" spans="1:11" s="63" customFormat="1" x14ac:dyDescent="0.25">
      <c r="A26" s="42" t="s">
        <v>5574</v>
      </c>
      <c r="B26" s="42" t="s">
        <v>5368</v>
      </c>
      <c r="C26" s="78">
        <v>15644.7</v>
      </c>
      <c r="D26" s="72">
        <v>1225.45</v>
      </c>
      <c r="E26" s="72">
        <v>0</v>
      </c>
      <c r="F26" s="77">
        <v>16870.150000000001</v>
      </c>
      <c r="G26" s="77">
        <v>5214.8999999999996</v>
      </c>
      <c r="H26" s="77">
        <v>2607.4499999999998</v>
      </c>
      <c r="I26" s="77">
        <v>20859.599999999999</v>
      </c>
      <c r="J26" s="77">
        <v>0</v>
      </c>
      <c r="K26" s="77">
        <v>28681.949999999997</v>
      </c>
    </row>
    <row r="27" spans="1:11" s="63" customFormat="1" x14ac:dyDescent="0.25">
      <c r="A27" s="42" t="s">
        <v>5575</v>
      </c>
      <c r="B27" s="42" t="s">
        <v>5224</v>
      </c>
      <c r="C27" s="78">
        <v>14288.7</v>
      </c>
      <c r="D27" s="72">
        <v>1225.45</v>
      </c>
      <c r="E27" s="72">
        <v>0</v>
      </c>
      <c r="F27" s="77">
        <v>15514.150000000001</v>
      </c>
      <c r="G27" s="77">
        <v>4762.9000000000005</v>
      </c>
      <c r="H27" s="77">
        <v>2381.4500000000003</v>
      </c>
      <c r="I27" s="77">
        <v>19051.600000000002</v>
      </c>
      <c r="J27" s="77">
        <v>0</v>
      </c>
      <c r="K27" s="77">
        <v>26195.950000000004</v>
      </c>
    </row>
    <row r="28" spans="1:11" s="63" customFormat="1" x14ac:dyDescent="0.25">
      <c r="A28" s="42" t="s">
        <v>5576</v>
      </c>
      <c r="B28" s="42" t="s">
        <v>5577</v>
      </c>
      <c r="C28" s="78">
        <v>11485.2</v>
      </c>
      <c r="D28" s="72">
        <v>1225.45</v>
      </c>
      <c r="E28" s="72">
        <v>0</v>
      </c>
      <c r="F28" s="77">
        <v>12710.650000000001</v>
      </c>
      <c r="G28" s="77">
        <v>3828.4000000000005</v>
      </c>
      <c r="H28" s="77">
        <v>1914.2000000000003</v>
      </c>
      <c r="I28" s="77">
        <v>15313.600000000002</v>
      </c>
      <c r="J28" s="77">
        <v>0</v>
      </c>
      <c r="K28" s="77">
        <v>21056.200000000004</v>
      </c>
    </row>
    <row r="29" spans="1:11" s="63" customFormat="1" x14ac:dyDescent="0.25">
      <c r="A29" s="42" t="s">
        <v>5578</v>
      </c>
      <c r="B29" s="42" t="s">
        <v>5579</v>
      </c>
      <c r="C29" s="78">
        <v>10492.2</v>
      </c>
      <c r="D29" s="72">
        <v>1225.45</v>
      </c>
      <c r="E29" s="72">
        <v>0</v>
      </c>
      <c r="F29" s="77">
        <v>11717.650000000001</v>
      </c>
      <c r="G29" s="77">
        <v>3497.4</v>
      </c>
      <c r="H29" s="77">
        <v>1748.7</v>
      </c>
      <c r="I29" s="77">
        <v>13989.6</v>
      </c>
      <c r="J29" s="77">
        <v>0</v>
      </c>
      <c r="K29" s="77">
        <v>19235.7</v>
      </c>
    </row>
    <row r="30" spans="1:11" s="63" customFormat="1" x14ac:dyDescent="0.25">
      <c r="A30" s="42" t="s">
        <v>5580</v>
      </c>
      <c r="B30" s="42" t="s">
        <v>5581</v>
      </c>
      <c r="C30" s="78">
        <v>9880.7999999999993</v>
      </c>
      <c r="D30" s="72">
        <v>1225.45</v>
      </c>
      <c r="E30" s="72">
        <v>0</v>
      </c>
      <c r="F30" s="77">
        <v>11106.25</v>
      </c>
      <c r="G30" s="77">
        <v>3293.5999999999995</v>
      </c>
      <c r="H30" s="77">
        <v>1646.7999999999997</v>
      </c>
      <c r="I30" s="77">
        <v>13174.399999999998</v>
      </c>
      <c r="J30" s="77">
        <v>0</v>
      </c>
      <c r="K30" s="77">
        <v>18114.799999999996</v>
      </c>
    </row>
    <row r="31" spans="1:11" s="63" customFormat="1" x14ac:dyDescent="0.25">
      <c r="A31" s="42" t="s">
        <v>5582</v>
      </c>
      <c r="B31" s="42" t="s">
        <v>5583</v>
      </c>
      <c r="C31" s="78">
        <v>9360.2999999999993</v>
      </c>
      <c r="D31" s="72">
        <v>1225.45</v>
      </c>
      <c r="E31" s="72">
        <v>0</v>
      </c>
      <c r="F31" s="77">
        <v>10585.75</v>
      </c>
      <c r="G31" s="77">
        <v>3120.1</v>
      </c>
      <c r="H31" s="77">
        <v>1560.05</v>
      </c>
      <c r="I31" s="77">
        <v>12480.4</v>
      </c>
      <c r="J31" s="77">
        <v>0</v>
      </c>
      <c r="K31" s="77">
        <v>17160.55</v>
      </c>
    </row>
    <row r="32" spans="1:11" s="63" customFormat="1" x14ac:dyDescent="0.25">
      <c r="A32" s="42" t="s">
        <v>5584</v>
      </c>
      <c r="B32" s="42" t="s">
        <v>5585</v>
      </c>
      <c r="C32" s="78">
        <v>8705.4</v>
      </c>
      <c r="D32" s="72">
        <v>1225.45</v>
      </c>
      <c r="E32" s="72">
        <v>0</v>
      </c>
      <c r="F32" s="77">
        <v>9930.85</v>
      </c>
      <c r="G32" s="77">
        <v>2901.8</v>
      </c>
      <c r="H32" s="77">
        <v>1450.9</v>
      </c>
      <c r="I32" s="77">
        <v>11607.2</v>
      </c>
      <c r="J32" s="77">
        <v>0</v>
      </c>
      <c r="K32" s="77">
        <v>15959.900000000001</v>
      </c>
    </row>
    <row r="33" spans="1:11" s="63" customFormat="1" x14ac:dyDescent="0.25">
      <c r="A33" s="42" t="s">
        <v>5586</v>
      </c>
      <c r="B33" s="42" t="s">
        <v>5587</v>
      </c>
      <c r="C33" s="78">
        <v>8670.2999999999993</v>
      </c>
      <c r="D33" s="72">
        <v>1225.45</v>
      </c>
      <c r="E33" s="72">
        <v>0</v>
      </c>
      <c r="F33" s="77">
        <v>9895.75</v>
      </c>
      <c r="G33" s="77">
        <v>2890.1</v>
      </c>
      <c r="H33" s="77">
        <v>1445.05</v>
      </c>
      <c r="I33" s="77">
        <v>11560.4</v>
      </c>
      <c r="J33" s="77">
        <v>0</v>
      </c>
      <c r="K33" s="77">
        <v>15895.55</v>
      </c>
    </row>
  </sheetData>
  <mergeCells count="15">
    <mergeCell ref="A23:A24"/>
    <mergeCell ref="B23:B24"/>
    <mergeCell ref="C23:F23"/>
    <mergeCell ref="G23:K23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2:C2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388"/>
  <sheetViews>
    <sheetView showGridLines="0" workbookViewId="0"/>
    <sheetView workbookViewId="1"/>
  </sheetViews>
  <sheetFormatPr baseColWidth="10" defaultRowHeight="14.4" x14ac:dyDescent="0.3"/>
  <cols>
    <col min="2" max="2" width="51.109375" customWidth="1"/>
    <col min="3" max="3" width="15.109375" customWidth="1"/>
    <col min="4" max="4" width="22.33203125" customWidth="1"/>
  </cols>
  <sheetData>
    <row r="2" spans="2:4" x14ac:dyDescent="0.3">
      <c r="B2" s="636" t="s">
        <v>4203</v>
      </c>
      <c r="C2" s="637"/>
      <c r="D2" s="637"/>
    </row>
    <row r="3" spans="2:4" ht="26.4" x14ac:dyDescent="0.3">
      <c r="B3" s="1" t="s">
        <v>2975</v>
      </c>
      <c r="C3" s="1" t="s">
        <v>3069</v>
      </c>
      <c r="D3" s="1" t="s">
        <v>53</v>
      </c>
    </row>
    <row r="4" spans="2:4" ht="26.4" x14ac:dyDescent="0.3">
      <c r="B4" s="6" t="s">
        <v>1</v>
      </c>
      <c r="C4" s="12" t="s">
        <v>517</v>
      </c>
      <c r="D4" s="8" t="s">
        <v>54</v>
      </c>
    </row>
    <row r="5" spans="2:4" x14ac:dyDescent="0.3">
      <c r="B5" s="11" t="s">
        <v>2995</v>
      </c>
      <c r="C5" s="13" t="s">
        <v>517</v>
      </c>
      <c r="D5" s="16" t="s">
        <v>54</v>
      </c>
    </row>
    <row r="6" spans="2:4" x14ac:dyDescent="0.3">
      <c r="B6" s="7" t="s">
        <v>3000</v>
      </c>
      <c r="C6" s="14" t="s">
        <v>517</v>
      </c>
      <c r="D6" s="9" t="s">
        <v>550</v>
      </c>
    </row>
    <row r="7" spans="2:4" ht="26.4" x14ac:dyDescent="0.3">
      <c r="B7" s="2" t="s">
        <v>3001</v>
      </c>
      <c r="C7" s="15" t="s">
        <v>3074</v>
      </c>
      <c r="D7" s="4" t="s">
        <v>550</v>
      </c>
    </row>
    <row r="8" spans="2:4" x14ac:dyDescent="0.3">
      <c r="B8" s="7" t="s">
        <v>3006</v>
      </c>
      <c r="C8" s="14" t="s">
        <v>517</v>
      </c>
      <c r="D8" s="9" t="s">
        <v>3159</v>
      </c>
    </row>
    <row r="9" spans="2:4" x14ac:dyDescent="0.3">
      <c r="B9" s="2" t="s">
        <v>3009</v>
      </c>
      <c r="C9" s="15" t="s">
        <v>3074</v>
      </c>
      <c r="D9" s="4" t="s">
        <v>518</v>
      </c>
    </row>
    <row r="10" spans="2:4" ht="26.4" x14ac:dyDescent="0.3">
      <c r="B10" s="2" t="s">
        <v>3011</v>
      </c>
      <c r="C10" s="15" t="s">
        <v>3070</v>
      </c>
      <c r="D10" s="4" t="s">
        <v>3160</v>
      </c>
    </row>
    <row r="11" spans="2:4" x14ac:dyDescent="0.3">
      <c r="B11" s="6" t="s">
        <v>2</v>
      </c>
      <c r="C11" s="12" t="s">
        <v>517</v>
      </c>
      <c r="D11" s="8" t="s">
        <v>55</v>
      </c>
    </row>
    <row r="12" spans="2:4" x14ac:dyDescent="0.3">
      <c r="B12" s="11" t="s">
        <v>3045</v>
      </c>
      <c r="C12" s="13" t="s">
        <v>517</v>
      </c>
      <c r="D12" s="16" t="s">
        <v>55</v>
      </c>
    </row>
    <row r="13" spans="2:4" ht="26.4" x14ac:dyDescent="0.3">
      <c r="B13" s="7" t="s">
        <v>3054</v>
      </c>
      <c r="C13" s="14" t="s">
        <v>517</v>
      </c>
      <c r="D13" s="9" t="s">
        <v>3161</v>
      </c>
    </row>
    <row r="14" spans="2:4" ht="26.4" x14ac:dyDescent="0.3">
      <c r="B14" s="2" t="s">
        <v>3056</v>
      </c>
      <c r="C14" s="15" t="s">
        <v>3070</v>
      </c>
      <c r="D14" s="4" t="s">
        <v>3161</v>
      </c>
    </row>
    <row r="15" spans="2:4" x14ac:dyDescent="0.3">
      <c r="B15" s="7" t="s">
        <v>3058</v>
      </c>
      <c r="C15" s="14" t="s">
        <v>517</v>
      </c>
      <c r="D15" s="9" t="s">
        <v>3153</v>
      </c>
    </row>
    <row r="16" spans="2:4" x14ac:dyDescent="0.3">
      <c r="B16" s="2" t="s">
        <v>3059</v>
      </c>
      <c r="C16" s="15" t="s">
        <v>3071</v>
      </c>
      <c r="D16" s="4" t="s">
        <v>3154</v>
      </c>
    </row>
    <row r="17" spans="2:4" x14ac:dyDescent="0.3">
      <c r="B17" s="2" t="s">
        <v>3060</v>
      </c>
      <c r="C17" s="15" t="s">
        <v>3071</v>
      </c>
      <c r="D17" s="4" t="s">
        <v>3155</v>
      </c>
    </row>
    <row r="18" spans="2:4" x14ac:dyDescent="0.3">
      <c r="B18" s="6" t="s">
        <v>3</v>
      </c>
      <c r="C18" s="12" t="s">
        <v>517</v>
      </c>
      <c r="D18" s="8" t="s">
        <v>56</v>
      </c>
    </row>
    <row r="19" spans="2:4" x14ac:dyDescent="0.3">
      <c r="B19" s="11" t="s">
        <v>2976</v>
      </c>
      <c r="C19" s="13" t="s">
        <v>517</v>
      </c>
      <c r="D19" s="16" t="s">
        <v>3162</v>
      </c>
    </row>
    <row r="20" spans="2:4" ht="26.4" x14ac:dyDescent="0.3">
      <c r="B20" s="7" t="s">
        <v>2979</v>
      </c>
      <c r="C20" s="14" t="s">
        <v>517</v>
      </c>
      <c r="D20" s="9" t="s">
        <v>3162</v>
      </c>
    </row>
    <row r="21" spans="2:4" ht="26.4" x14ac:dyDescent="0.3">
      <c r="B21" s="2" t="s">
        <v>2980</v>
      </c>
      <c r="C21" s="15" t="s">
        <v>3070</v>
      </c>
      <c r="D21" s="4" t="s">
        <v>3162</v>
      </c>
    </row>
    <row r="22" spans="2:4" x14ac:dyDescent="0.3">
      <c r="B22" s="11" t="s">
        <v>3045</v>
      </c>
      <c r="C22" s="13" t="s">
        <v>517</v>
      </c>
      <c r="D22" s="16" t="s">
        <v>3152</v>
      </c>
    </row>
    <row r="23" spans="2:4" ht="26.4" x14ac:dyDescent="0.3">
      <c r="B23" s="7" t="s">
        <v>3054</v>
      </c>
      <c r="C23" s="14" t="s">
        <v>517</v>
      </c>
      <c r="D23" s="9" t="s">
        <v>3152</v>
      </c>
    </row>
    <row r="24" spans="2:4" x14ac:dyDescent="0.3">
      <c r="B24" s="2" t="s">
        <v>3057</v>
      </c>
      <c r="C24" s="15" t="s">
        <v>3078</v>
      </c>
      <c r="D24" s="4" t="s">
        <v>3152</v>
      </c>
    </row>
    <row r="25" spans="2:4" ht="26.4" x14ac:dyDescent="0.3">
      <c r="B25" s="6" t="s">
        <v>4</v>
      </c>
      <c r="C25" s="12" t="s">
        <v>517</v>
      </c>
      <c r="D25" s="8" t="s">
        <v>57</v>
      </c>
    </row>
    <row r="26" spans="2:4" x14ac:dyDescent="0.3">
      <c r="B26" s="11" t="s">
        <v>2976</v>
      </c>
      <c r="C26" s="13" t="s">
        <v>517</v>
      </c>
      <c r="D26" s="16" t="s">
        <v>57</v>
      </c>
    </row>
    <row r="27" spans="2:4" ht="26.4" x14ac:dyDescent="0.3">
      <c r="B27" s="7" t="s">
        <v>2987</v>
      </c>
      <c r="C27" s="14" t="s">
        <v>517</v>
      </c>
      <c r="D27" s="9" t="s">
        <v>3091</v>
      </c>
    </row>
    <row r="28" spans="2:4" ht="26.4" x14ac:dyDescent="0.3">
      <c r="B28" s="2" t="s">
        <v>2988</v>
      </c>
      <c r="C28" s="15" t="s">
        <v>3071</v>
      </c>
      <c r="D28" s="4" t="s">
        <v>3091</v>
      </c>
    </row>
    <row r="29" spans="2:4" ht="26.4" x14ac:dyDescent="0.3">
      <c r="B29" s="7" t="s">
        <v>2989</v>
      </c>
      <c r="C29" s="14" t="s">
        <v>517</v>
      </c>
      <c r="D29" s="9" t="s">
        <v>3163</v>
      </c>
    </row>
    <row r="30" spans="2:4" ht="26.4" x14ac:dyDescent="0.3">
      <c r="B30" s="2" t="s">
        <v>2991</v>
      </c>
      <c r="C30" s="15" t="s">
        <v>3070</v>
      </c>
      <c r="D30" s="4" t="s">
        <v>3163</v>
      </c>
    </row>
    <row r="31" spans="2:4" x14ac:dyDescent="0.3">
      <c r="B31" s="6" t="s">
        <v>5</v>
      </c>
      <c r="C31" s="12" t="s">
        <v>517</v>
      </c>
      <c r="D31" s="8" t="s">
        <v>58</v>
      </c>
    </row>
    <row r="32" spans="2:4" x14ac:dyDescent="0.3">
      <c r="B32" s="11" t="s">
        <v>2995</v>
      </c>
      <c r="C32" s="13" t="s">
        <v>517</v>
      </c>
      <c r="D32" s="16" t="s">
        <v>58</v>
      </c>
    </row>
    <row r="33" spans="2:4" x14ac:dyDescent="0.3">
      <c r="B33" s="7" t="s">
        <v>3000</v>
      </c>
      <c r="C33" s="14" t="s">
        <v>517</v>
      </c>
      <c r="D33" s="9" t="s">
        <v>3164</v>
      </c>
    </row>
    <row r="34" spans="2:4" ht="26.4" x14ac:dyDescent="0.3">
      <c r="B34" s="2" t="s">
        <v>3001</v>
      </c>
      <c r="C34" s="15" t="s">
        <v>3074</v>
      </c>
      <c r="D34" s="4" t="s">
        <v>713</v>
      </c>
    </row>
    <row r="35" spans="2:4" ht="26.4" x14ac:dyDescent="0.3">
      <c r="B35" s="2" t="s">
        <v>3002</v>
      </c>
      <c r="C35" s="15" t="s">
        <v>3071</v>
      </c>
      <c r="D35" s="4" t="s">
        <v>3165</v>
      </c>
    </row>
    <row r="36" spans="2:4" x14ac:dyDescent="0.3">
      <c r="B36" s="7" t="s">
        <v>3006</v>
      </c>
      <c r="C36" s="14" t="s">
        <v>517</v>
      </c>
      <c r="D36" s="9" t="s">
        <v>3166</v>
      </c>
    </row>
    <row r="37" spans="2:4" ht="26.4" x14ac:dyDescent="0.3">
      <c r="B37" s="2" t="s">
        <v>3011</v>
      </c>
      <c r="C37" s="15" t="s">
        <v>3070</v>
      </c>
      <c r="D37" s="4" t="s">
        <v>3166</v>
      </c>
    </row>
    <row r="38" spans="2:4" x14ac:dyDescent="0.3">
      <c r="B38" s="6" t="s">
        <v>6</v>
      </c>
      <c r="C38" s="12" t="s">
        <v>517</v>
      </c>
      <c r="D38" s="8" t="s">
        <v>59</v>
      </c>
    </row>
    <row r="39" spans="2:4" x14ac:dyDescent="0.3">
      <c r="B39" s="11" t="s">
        <v>2995</v>
      </c>
      <c r="C39" s="13" t="s">
        <v>517</v>
      </c>
      <c r="D39" s="16" t="s">
        <v>59</v>
      </c>
    </row>
    <row r="40" spans="2:4" ht="26.4" x14ac:dyDescent="0.3">
      <c r="B40" s="7" t="s">
        <v>3016</v>
      </c>
      <c r="C40" s="14" t="s">
        <v>517</v>
      </c>
      <c r="D40" s="9" t="s">
        <v>3167</v>
      </c>
    </row>
    <row r="41" spans="2:4" ht="26.4" x14ac:dyDescent="0.3">
      <c r="B41" s="2" t="s">
        <v>3020</v>
      </c>
      <c r="C41" s="15" t="s">
        <v>3070</v>
      </c>
      <c r="D41" s="4" t="s">
        <v>3167</v>
      </c>
    </row>
    <row r="42" spans="2:4" x14ac:dyDescent="0.3">
      <c r="B42" s="7" t="s">
        <v>3022</v>
      </c>
      <c r="C42" s="14" t="s">
        <v>517</v>
      </c>
      <c r="D42" s="9" t="s">
        <v>3168</v>
      </c>
    </row>
    <row r="43" spans="2:4" ht="26.4" x14ac:dyDescent="0.3">
      <c r="B43" s="2" t="s">
        <v>3025</v>
      </c>
      <c r="C43" s="15" t="s">
        <v>3071</v>
      </c>
      <c r="D43" s="4" t="s">
        <v>3169</v>
      </c>
    </row>
    <row r="44" spans="2:4" ht="26.4" x14ac:dyDescent="0.3">
      <c r="B44" s="2" t="s">
        <v>3027</v>
      </c>
      <c r="C44" s="15" t="s">
        <v>3071</v>
      </c>
      <c r="D44" s="4" t="s">
        <v>3170</v>
      </c>
    </row>
    <row r="45" spans="2:4" ht="26.4" x14ac:dyDescent="0.3">
      <c r="B45" s="2" t="s">
        <v>3028</v>
      </c>
      <c r="C45" s="15" t="s">
        <v>3074</v>
      </c>
      <c r="D45" s="4" t="s">
        <v>753</v>
      </c>
    </row>
    <row r="46" spans="2:4" ht="26.4" x14ac:dyDescent="0.3">
      <c r="B46" s="6" t="s">
        <v>7</v>
      </c>
      <c r="C46" s="12" t="s">
        <v>517</v>
      </c>
      <c r="D46" s="8" t="s">
        <v>60</v>
      </c>
    </row>
    <row r="47" spans="2:4" x14ac:dyDescent="0.3">
      <c r="B47" s="11" t="s">
        <v>2995</v>
      </c>
      <c r="C47" s="13" t="s">
        <v>517</v>
      </c>
      <c r="D47" s="16" t="s">
        <v>60</v>
      </c>
    </row>
    <row r="48" spans="2:4" ht="26.4" x14ac:dyDescent="0.3">
      <c r="B48" s="7" t="s">
        <v>3016</v>
      </c>
      <c r="C48" s="14" t="s">
        <v>517</v>
      </c>
      <c r="D48" s="9" t="s">
        <v>3171</v>
      </c>
    </row>
    <row r="49" spans="2:4" ht="26.4" x14ac:dyDescent="0.3">
      <c r="B49" s="2" t="s">
        <v>3020</v>
      </c>
      <c r="C49" s="15" t="s">
        <v>3070</v>
      </c>
      <c r="D49" s="4" t="s">
        <v>3171</v>
      </c>
    </row>
    <row r="50" spans="2:4" x14ac:dyDescent="0.3">
      <c r="B50" s="7" t="s">
        <v>3022</v>
      </c>
      <c r="C50" s="14" t="s">
        <v>517</v>
      </c>
      <c r="D50" s="9" t="s">
        <v>3172</v>
      </c>
    </row>
    <row r="51" spans="2:4" ht="26.4" x14ac:dyDescent="0.3">
      <c r="B51" s="2" t="s">
        <v>3025</v>
      </c>
      <c r="C51" s="15" t="s">
        <v>3071</v>
      </c>
      <c r="D51" s="4" t="s">
        <v>3173</v>
      </c>
    </row>
    <row r="52" spans="2:4" ht="26.4" x14ac:dyDescent="0.3">
      <c r="B52" s="2" t="s">
        <v>3027</v>
      </c>
      <c r="C52" s="15" t="s">
        <v>3071</v>
      </c>
      <c r="D52" s="4" t="s">
        <v>3174</v>
      </c>
    </row>
    <row r="53" spans="2:4" ht="26.4" x14ac:dyDescent="0.3">
      <c r="B53" s="6" t="s">
        <v>8</v>
      </c>
      <c r="C53" s="12" t="s">
        <v>517</v>
      </c>
      <c r="D53" s="8" t="s">
        <v>61</v>
      </c>
    </row>
    <row r="54" spans="2:4" x14ac:dyDescent="0.3">
      <c r="B54" s="11" t="s">
        <v>2995</v>
      </c>
      <c r="C54" s="13" t="s">
        <v>517</v>
      </c>
      <c r="D54" s="16" t="s">
        <v>61</v>
      </c>
    </row>
    <row r="55" spans="2:4" ht="26.4" x14ac:dyDescent="0.3">
      <c r="B55" s="7" t="s">
        <v>3016</v>
      </c>
      <c r="C55" s="14" t="s">
        <v>517</v>
      </c>
      <c r="D55" s="9" t="s">
        <v>3175</v>
      </c>
    </row>
    <row r="56" spans="2:4" ht="26.4" x14ac:dyDescent="0.3">
      <c r="B56" s="2" t="s">
        <v>3020</v>
      </c>
      <c r="C56" s="15" t="s">
        <v>3070</v>
      </c>
      <c r="D56" s="4" t="s">
        <v>3175</v>
      </c>
    </row>
    <row r="57" spans="2:4" x14ac:dyDescent="0.3">
      <c r="B57" s="7" t="s">
        <v>3022</v>
      </c>
      <c r="C57" s="14" t="s">
        <v>517</v>
      </c>
      <c r="D57" s="9" t="s">
        <v>3176</v>
      </c>
    </row>
    <row r="58" spans="2:4" ht="26.4" x14ac:dyDescent="0.3">
      <c r="B58" s="2" t="s">
        <v>3025</v>
      </c>
      <c r="C58" s="15" t="s">
        <v>3071</v>
      </c>
      <c r="D58" s="4" t="s">
        <v>3177</v>
      </c>
    </row>
    <row r="59" spans="2:4" ht="26.4" x14ac:dyDescent="0.3">
      <c r="B59" s="2" t="s">
        <v>3027</v>
      </c>
      <c r="C59" s="15" t="s">
        <v>3071</v>
      </c>
      <c r="D59" s="4" t="s">
        <v>3178</v>
      </c>
    </row>
    <row r="60" spans="2:4" ht="26.4" x14ac:dyDescent="0.3">
      <c r="B60" s="2" t="s">
        <v>3028</v>
      </c>
      <c r="C60" s="15" t="s">
        <v>3074</v>
      </c>
      <c r="D60" s="4" t="s">
        <v>3179</v>
      </c>
    </row>
    <row r="61" spans="2:4" ht="26.4" x14ac:dyDescent="0.3">
      <c r="B61" s="6" t="s">
        <v>9</v>
      </c>
      <c r="C61" s="12" t="s">
        <v>517</v>
      </c>
      <c r="D61" s="8" t="s">
        <v>62</v>
      </c>
    </row>
    <row r="62" spans="2:4" x14ac:dyDescent="0.3">
      <c r="B62" s="11" t="s">
        <v>2976</v>
      </c>
      <c r="C62" s="13" t="s">
        <v>517</v>
      </c>
      <c r="D62" s="16" t="s">
        <v>62</v>
      </c>
    </row>
    <row r="63" spans="2:4" x14ac:dyDescent="0.3">
      <c r="B63" s="7" t="s">
        <v>2985</v>
      </c>
      <c r="C63" s="14" t="s">
        <v>517</v>
      </c>
      <c r="D63" s="9" t="s">
        <v>3090</v>
      </c>
    </row>
    <row r="64" spans="2:4" ht="39.6" x14ac:dyDescent="0.3">
      <c r="B64" s="2" t="s">
        <v>2986</v>
      </c>
      <c r="C64" s="15" t="s">
        <v>3071</v>
      </c>
      <c r="D64" s="4" t="s">
        <v>3090</v>
      </c>
    </row>
    <row r="65" spans="2:4" ht="26.4" x14ac:dyDescent="0.3">
      <c r="B65" s="7" t="s">
        <v>2989</v>
      </c>
      <c r="C65" s="14" t="s">
        <v>517</v>
      </c>
      <c r="D65" s="9" t="s">
        <v>3180</v>
      </c>
    </row>
    <row r="66" spans="2:4" ht="26.4" x14ac:dyDescent="0.3">
      <c r="B66" s="2" t="s">
        <v>2991</v>
      </c>
      <c r="C66" s="15" t="s">
        <v>3070</v>
      </c>
      <c r="D66" s="4" t="s">
        <v>3180</v>
      </c>
    </row>
    <row r="67" spans="2:4" ht="26.4" x14ac:dyDescent="0.3">
      <c r="B67" s="6" t="s">
        <v>10</v>
      </c>
      <c r="C67" s="12" t="s">
        <v>517</v>
      </c>
      <c r="D67" s="8" t="s">
        <v>63</v>
      </c>
    </row>
    <row r="68" spans="2:4" x14ac:dyDescent="0.3">
      <c r="B68" s="11" t="s">
        <v>2995</v>
      </c>
      <c r="C68" s="13" t="s">
        <v>517</v>
      </c>
      <c r="D68" s="16" t="s">
        <v>63</v>
      </c>
    </row>
    <row r="69" spans="2:4" ht="26.4" x14ac:dyDescent="0.3">
      <c r="B69" s="7" t="s">
        <v>3016</v>
      </c>
      <c r="C69" s="14" t="s">
        <v>517</v>
      </c>
      <c r="D69" s="9" t="s">
        <v>63</v>
      </c>
    </row>
    <row r="70" spans="2:4" x14ac:dyDescent="0.3">
      <c r="B70" s="2" t="s">
        <v>3019</v>
      </c>
      <c r="C70" s="15" t="s">
        <v>3071</v>
      </c>
      <c r="D70" s="4" t="s">
        <v>3181</v>
      </c>
    </row>
    <row r="71" spans="2:4" ht="26.4" x14ac:dyDescent="0.3">
      <c r="B71" s="2" t="s">
        <v>3020</v>
      </c>
      <c r="C71" s="15" t="s">
        <v>3070</v>
      </c>
      <c r="D71" s="4" t="s">
        <v>3182</v>
      </c>
    </row>
    <row r="72" spans="2:4" ht="26.4" x14ac:dyDescent="0.3">
      <c r="B72" s="6" t="s">
        <v>11</v>
      </c>
      <c r="C72" s="12" t="s">
        <v>517</v>
      </c>
      <c r="D72" s="8" t="s">
        <v>64</v>
      </c>
    </row>
    <row r="73" spans="2:4" x14ac:dyDescent="0.3">
      <c r="B73" s="11" t="s">
        <v>3045</v>
      </c>
      <c r="C73" s="13" t="s">
        <v>517</v>
      </c>
      <c r="D73" s="16" t="s">
        <v>64</v>
      </c>
    </row>
    <row r="74" spans="2:4" x14ac:dyDescent="0.3">
      <c r="B74" s="7" t="s">
        <v>3048</v>
      </c>
      <c r="C74" s="14" t="s">
        <v>517</v>
      </c>
      <c r="D74" s="9" t="s">
        <v>64</v>
      </c>
    </row>
    <row r="75" spans="2:4" ht="26.4" x14ac:dyDescent="0.3">
      <c r="B75" s="2" t="s">
        <v>3051</v>
      </c>
      <c r="C75" s="15" t="s">
        <v>3078</v>
      </c>
      <c r="D75" s="4" t="s">
        <v>64</v>
      </c>
    </row>
    <row r="76" spans="2:4" ht="26.4" x14ac:dyDescent="0.3">
      <c r="B76" s="6" t="s">
        <v>12</v>
      </c>
      <c r="C76" s="12" t="s">
        <v>517</v>
      </c>
      <c r="D76" s="8" t="s">
        <v>65</v>
      </c>
    </row>
    <row r="77" spans="2:4" x14ac:dyDescent="0.3">
      <c r="B77" s="11" t="s">
        <v>3045</v>
      </c>
      <c r="C77" s="13" t="s">
        <v>517</v>
      </c>
      <c r="D77" s="16" t="s">
        <v>65</v>
      </c>
    </row>
    <row r="78" spans="2:4" x14ac:dyDescent="0.3">
      <c r="B78" s="7" t="s">
        <v>3048</v>
      </c>
      <c r="C78" s="14" t="s">
        <v>517</v>
      </c>
      <c r="D78" s="9" t="s">
        <v>3183</v>
      </c>
    </row>
    <row r="79" spans="2:4" ht="26.4" x14ac:dyDescent="0.3">
      <c r="B79" s="2" t="s">
        <v>3050</v>
      </c>
      <c r="C79" s="15" t="s">
        <v>3074</v>
      </c>
      <c r="D79" s="4" t="s">
        <v>3183</v>
      </c>
    </row>
    <row r="80" spans="2:4" ht="26.4" x14ac:dyDescent="0.3">
      <c r="B80" s="7" t="s">
        <v>3054</v>
      </c>
      <c r="C80" s="14" t="s">
        <v>517</v>
      </c>
      <c r="D80" s="9" t="s">
        <v>3184</v>
      </c>
    </row>
    <row r="81" spans="2:4" ht="26.4" x14ac:dyDescent="0.3">
      <c r="B81" s="2" t="s">
        <v>3056</v>
      </c>
      <c r="C81" s="15" t="s">
        <v>3070</v>
      </c>
      <c r="D81" s="4" t="s">
        <v>3184</v>
      </c>
    </row>
    <row r="82" spans="2:4" ht="26.4" x14ac:dyDescent="0.3">
      <c r="B82" s="6" t="s">
        <v>13</v>
      </c>
      <c r="C82" s="12" t="s">
        <v>517</v>
      </c>
      <c r="D82" s="8" t="s">
        <v>66</v>
      </c>
    </row>
    <row r="83" spans="2:4" x14ac:dyDescent="0.3">
      <c r="B83" s="11" t="s">
        <v>2976</v>
      </c>
      <c r="C83" s="13" t="s">
        <v>517</v>
      </c>
      <c r="D83" s="16" t="s">
        <v>2972</v>
      </c>
    </row>
    <row r="84" spans="2:4" ht="26.4" x14ac:dyDescent="0.3">
      <c r="B84" s="7" t="s">
        <v>2979</v>
      </c>
      <c r="C84" s="14" t="s">
        <v>517</v>
      </c>
      <c r="D84" s="9" t="s">
        <v>3185</v>
      </c>
    </row>
    <row r="85" spans="2:4" ht="26.4" x14ac:dyDescent="0.3">
      <c r="B85" s="2" t="s">
        <v>2980</v>
      </c>
      <c r="C85" s="15" t="s">
        <v>3070</v>
      </c>
      <c r="D85" s="4" t="s">
        <v>3185</v>
      </c>
    </row>
    <row r="86" spans="2:4" x14ac:dyDescent="0.3">
      <c r="B86" s="7" t="s">
        <v>2981</v>
      </c>
      <c r="C86" s="14" t="s">
        <v>517</v>
      </c>
      <c r="D86" s="9" t="s">
        <v>3089</v>
      </c>
    </row>
    <row r="87" spans="2:4" ht="39.6" x14ac:dyDescent="0.3">
      <c r="B87" s="2" t="s">
        <v>2984</v>
      </c>
      <c r="C87" s="15" t="s">
        <v>3073</v>
      </c>
      <c r="D87" s="4" t="s">
        <v>3089</v>
      </c>
    </row>
    <row r="88" spans="2:4" ht="26.4" x14ac:dyDescent="0.3">
      <c r="B88" s="11" t="s">
        <v>3064</v>
      </c>
      <c r="C88" s="13" t="s">
        <v>517</v>
      </c>
      <c r="D88" s="16" t="s">
        <v>2974</v>
      </c>
    </row>
    <row r="89" spans="2:4" ht="26.4" x14ac:dyDescent="0.3">
      <c r="B89" s="7" t="s">
        <v>3065</v>
      </c>
      <c r="C89" s="14" t="s">
        <v>517</v>
      </c>
      <c r="D89" s="9" t="s">
        <v>2974</v>
      </c>
    </row>
    <row r="90" spans="2:4" x14ac:dyDescent="0.3">
      <c r="B90" s="2" t="s">
        <v>3066</v>
      </c>
      <c r="C90" s="15" t="s">
        <v>3081</v>
      </c>
      <c r="D90" s="4" t="s">
        <v>2974</v>
      </c>
    </row>
    <row r="91" spans="2:4" ht="26.4" x14ac:dyDescent="0.3">
      <c r="B91" s="6" t="s">
        <v>14</v>
      </c>
      <c r="C91" s="12" t="s">
        <v>517</v>
      </c>
      <c r="D91" s="8" t="s">
        <v>67</v>
      </c>
    </row>
    <row r="92" spans="2:4" x14ac:dyDescent="0.3">
      <c r="B92" s="11" t="s">
        <v>2995</v>
      </c>
      <c r="C92" s="13" t="s">
        <v>517</v>
      </c>
      <c r="D92" s="16" t="s">
        <v>67</v>
      </c>
    </row>
    <row r="93" spans="2:4" ht="26.4" x14ac:dyDescent="0.3">
      <c r="B93" s="7" t="s">
        <v>3016</v>
      </c>
      <c r="C93" s="14" t="s">
        <v>517</v>
      </c>
      <c r="D93" s="9" t="s">
        <v>67</v>
      </c>
    </row>
    <row r="94" spans="2:4" x14ac:dyDescent="0.3">
      <c r="B94" s="2" t="s">
        <v>3019</v>
      </c>
      <c r="C94" s="15" t="s">
        <v>3071</v>
      </c>
      <c r="D94" s="4" t="s">
        <v>3186</v>
      </c>
    </row>
    <row r="95" spans="2:4" ht="26.4" x14ac:dyDescent="0.3">
      <c r="B95" s="2" t="s">
        <v>3020</v>
      </c>
      <c r="C95" s="15" t="s">
        <v>3070</v>
      </c>
      <c r="D95" s="4" t="s">
        <v>3187</v>
      </c>
    </row>
    <row r="96" spans="2:4" x14ac:dyDescent="0.3">
      <c r="B96" s="6" t="s">
        <v>15</v>
      </c>
      <c r="C96" s="12" t="s">
        <v>517</v>
      </c>
      <c r="D96" s="8" t="s">
        <v>68</v>
      </c>
    </row>
    <row r="97" spans="2:4" x14ac:dyDescent="0.3">
      <c r="B97" s="11" t="s">
        <v>2995</v>
      </c>
      <c r="C97" s="13" t="s">
        <v>517</v>
      </c>
      <c r="D97" s="16" t="s">
        <v>68</v>
      </c>
    </row>
    <row r="98" spans="2:4" x14ac:dyDescent="0.3">
      <c r="B98" s="7" t="s">
        <v>3000</v>
      </c>
      <c r="C98" s="14" t="s">
        <v>517</v>
      </c>
      <c r="D98" s="9" t="s">
        <v>3188</v>
      </c>
    </row>
    <row r="99" spans="2:4" x14ac:dyDescent="0.3">
      <c r="B99" s="2" t="s">
        <v>3005</v>
      </c>
      <c r="C99" s="15" t="s">
        <v>3071</v>
      </c>
      <c r="D99" s="4" t="s">
        <v>3188</v>
      </c>
    </row>
    <row r="100" spans="2:4" x14ac:dyDescent="0.3">
      <c r="B100" s="7" t="s">
        <v>3006</v>
      </c>
      <c r="C100" s="14" t="s">
        <v>517</v>
      </c>
      <c r="D100" s="9" t="s">
        <v>3189</v>
      </c>
    </row>
    <row r="101" spans="2:4" ht="26.4" x14ac:dyDescent="0.3">
      <c r="B101" s="2" t="s">
        <v>3011</v>
      </c>
      <c r="C101" s="15" t="s">
        <v>3070</v>
      </c>
      <c r="D101" s="4" t="s">
        <v>3189</v>
      </c>
    </row>
    <row r="102" spans="2:4" x14ac:dyDescent="0.3">
      <c r="B102" s="6" t="s">
        <v>16</v>
      </c>
      <c r="C102" s="12" t="s">
        <v>517</v>
      </c>
      <c r="D102" s="8" t="s">
        <v>69</v>
      </c>
    </row>
    <row r="103" spans="2:4" x14ac:dyDescent="0.3">
      <c r="B103" s="11" t="s">
        <v>2995</v>
      </c>
      <c r="C103" s="13" t="s">
        <v>517</v>
      </c>
      <c r="D103" s="16" t="s">
        <v>69</v>
      </c>
    </row>
    <row r="104" spans="2:4" x14ac:dyDescent="0.3">
      <c r="B104" s="7" t="s">
        <v>3000</v>
      </c>
      <c r="C104" s="14" t="s">
        <v>517</v>
      </c>
      <c r="D104" s="9" t="s">
        <v>3190</v>
      </c>
    </row>
    <row r="105" spans="2:4" x14ac:dyDescent="0.3">
      <c r="B105" s="2" t="s">
        <v>3005</v>
      </c>
      <c r="C105" s="15" t="s">
        <v>3071</v>
      </c>
      <c r="D105" s="4" t="s">
        <v>3190</v>
      </c>
    </row>
    <row r="106" spans="2:4" x14ac:dyDescent="0.3">
      <c r="B106" s="7" t="s">
        <v>3006</v>
      </c>
      <c r="C106" s="14" t="s">
        <v>517</v>
      </c>
      <c r="D106" s="9" t="s">
        <v>3191</v>
      </c>
    </row>
    <row r="107" spans="2:4" ht="26.4" x14ac:dyDescent="0.3">
      <c r="B107" s="2" t="s">
        <v>3011</v>
      </c>
      <c r="C107" s="15" t="s">
        <v>3070</v>
      </c>
      <c r="D107" s="4" t="s">
        <v>3191</v>
      </c>
    </row>
    <row r="108" spans="2:4" x14ac:dyDescent="0.3">
      <c r="B108" s="6" t="s">
        <v>17</v>
      </c>
      <c r="C108" s="12" t="s">
        <v>517</v>
      </c>
      <c r="D108" s="8" t="s">
        <v>70</v>
      </c>
    </row>
    <row r="109" spans="2:4" x14ac:dyDescent="0.3">
      <c r="B109" s="11" t="s">
        <v>2995</v>
      </c>
      <c r="C109" s="13" t="s">
        <v>517</v>
      </c>
      <c r="D109" s="16" t="s">
        <v>70</v>
      </c>
    </row>
    <row r="110" spans="2:4" x14ac:dyDescent="0.3">
      <c r="B110" s="7" t="s">
        <v>3000</v>
      </c>
      <c r="C110" s="14" t="s">
        <v>517</v>
      </c>
      <c r="D110" s="9" t="s">
        <v>3192</v>
      </c>
    </row>
    <row r="111" spans="2:4" x14ac:dyDescent="0.3">
      <c r="B111" s="2" t="s">
        <v>3005</v>
      </c>
      <c r="C111" s="15" t="s">
        <v>3071</v>
      </c>
      <c r="D111" s="4" t="s">
        <v>3192</v>
      </c>
    </row>
    <row r="112" spans="2:4" x14ac:dyDescent="0.3">
      <c r="B112" s="7" t="s">
        <v>3006</v>
      </c>
      <c r="C112" s="14" t="s">
        <v>517</v>
      </c>
      <c r="D112" s="9" t="s">
        <v>3193</v>
      </c>
    </row>
    <row r="113" spans="2:4" ht="26.4" x14ac:dyDescent="0.3">
      <c r="B113" s="2" t="s">
        <v>3011</v>
      </c>
      <c r="C113" s="15" t="s">
        <v>3070</v>
      </c>
      <c r="D113" s="4" t="s">
        <v>3193</v>
      </c>
    </row>
    <row r="114" spans="2:4" ht="26.4" x14ac:dyDescent="0.3">
      <c r="B114" s="6" t="s">
        <v>18</v>
      </c>
      <c r="C114" s="12" t="s">
        <v>517</v>
      </c>
      <c r="D114" s="8" t="s">
        <v>71</v>
      </c>
    </row>
    <row r="115" spans="2:4" x14ac:dyDescent="0.3">
      <c r="B115" s="11" t="s">
        <v>3045</v>
      </c>
      <c r="C115" s="13" t="s">
        <v>517</v>
      </c>
      <c r="D115" s="16" t="s">
        <v>71</v>
      </c>
    </row>
    <row r="116" spans="2:4" ht="26.4" x14ac:dyDescent="0.3">
      <c r="B116" s="7" t="s">
        <v>3046</v>
      </c>
      <c r="C116" s="14" t="s">
        <v>517</v>
      </c>
      <c r="D116" s="9" t="s">
        <v>3143</v>
      </c>
    </row>
    <row r="117" spans="2:4" x14ac:dyDescent="0.3">
      <c r="B117" s="2" t="s">
        <v>3047</v>
      </c>
      <c r="C117" s="15" t="s">
        <v>3074</v>
      </c>
      <c r="D117" s="4" t="s">
        <v>3143</v>
      </c>
    </row>
    <row r="118" spans="2:4" ht="26.4" x14ac:dyDescent="0.3">
      <c r="B118" s="7" t="s">
        <v>3054</v>
      </c>
      <c r="C118" s="14" t="s">
        <v>517</v>
      </c>
      <c r="D118" s="9" t="s">
        <v>3194</v>
      </c>
    </row>
    <row r="119" spans="2:4" ht="26.4" x14ac:dyDescent="0.3">
      <c r="B119" s="2" t="s">
        <v>3056</v>
      </c>
      <c r="C119" s="15" t="s">
        <v>3070</v>
      </c>
      <c r="D119" s="4" t="s">
        <v>3194</v>
      </c>
    </row>
    <row r="120" spans="2:4" ht="26.4" x14ac:dyDescent="0.3">
      <c r="B120" s="6" t="s">
        <v>19</v>
      </c>
      <c r="C120" s="12" t="s">
        <v>517</v>
      </c>
      <c r="D120" s="8" t="s">
        <v>72</v>
      </c>
    </row>
    <row r="121" spans="2:4" x14ac:dyDescent="0.3">
      <c r="B121" s="11" t="s">
        <v>2995</v>
      </c>
      <c r="C121" s="13" t="s">
        <v>517</v>
      </c>
      <c r="D121" s="16" t="s">
        <v>72</v>
      </c>
    </row>
    <row r="122" spans="2:4" ht="26.4" x14ac:dyDescent="0.3">
      <c r="B122" s="7" t="s">
        <v>3016</v>
      </c>
      <c r="C122" s="14" t="s">
        <v>517</v>
      </c>
      <c r="D122" s="9" t="s">
        <v>3195</v>
      </c>
    </row>
    <row r="123" spans="2:4" ht="26.4" x14ac:dyDescent="0.3">
      <c r="B123" s="2" t="s">
        <v>3020</v>
      </c>
      <c r="C123" s="15" t="s">
        <v>3070</v>
      </c>
      <c r="D123" s="4" t="s">
        <v>3195</v>
      </c>
    </row>
    <row r="124" spans="2:4" x14ac:dyDescent="0.3">
      <c r="B124" s="7" t="s">
        <v>3022</v>
      </c>
      <c r="C124" s="14" t="s">
        <v>517</v>
      </c>
      <c r="D124" s="9" t="s">
        <v>3122</v>
      </c>
    </row>
    <row r="125" spans="2:4" x14ac:dyDescent="0.3">
      <c r="B125" s="2" t="s">
        <v>3024</v>
      </c>
      <c r="C125" s="15" t="s">
        <v>3071</v>
      </c>
      <c r="D125" s="4" t="s">
        <v>3122</v>
      </c>
    </row>
    <row r="126" spans="2:4" ht="26.4" x14ac:dyDescent="0.3">
      <c r="B126" s="6" t="s">
        <v>20</v>
      </c>
      <c r="C126" s="12" t="s">
        <v>517</v>
      </c>
      <c r="D126" s="8" t="s">
        <v>73</v>
      </c>
    </row>
    <row r="127" spans="2:4" x14ac:dyDescent="0.3">
      <c r="B127" s="11" t="s">
        <v>2995</v>
      </c>
      <c r="C127" s="13" t="s">
        <v>517</v>
      </c>
      <c r="D127" s="16" t="s">
        <v>3196</v>
      </c>
    </row>
    <row r="128" spans="2:4" x14ac:dyDescent="0.3">
      <c r="B128" s="7" t="s">
        <v>3031</v>
      </c>
      <c r="C128" s="14" t="s">
        <v>517</v>
      </c>
      <c r="D128" s="9" t="s">
        <v>3196</v>
      </c>
    </row>
    <row r="129" spans="2:4" ht="39.6" x14ac:dyDescent="0.3">
      <c r="B129" s="2" t="s">
        <v>3033</v>
      </c>
      <c r="C129" s="15" t="s">
        <v>3070</v>
      </c>
      <c r="D129" s="4" t="s">
        <v>3196</v>
      </c>
    </row>
    <row r="130" spans="2:4" x14ac:dyDescent="0.3">
      <c r="B130" s="11" t="s">
        <v>3045</v>
      </c>
      <c r="C130" s="13" t="s">
        <v>517</v>
      </c>
      <c r="D130" s="16" t="s">
        <v>3157</v>
      </c>
    </row>
    <row r="131" spans="2:4" x14ac:dyDescent="0.3">
      <c r="B131" s="7" t="s">
        <v>3061</v>
      </c>
      <c r="C131" s="14" t="s">
        <v>517</v>
      </c>
      <c r="D131" s="9" t="s">
        <v>3157</v>
      </c>
    </row>
    <row r="132" spans="2:4" ht="26.4" x14ac:dyDescent="0.3">
      <c r="B132" s="2" t="s">
        <v>3062</v>
      </c>
      <c r="C132" s="15" t="s">
        <v>3080</v>
      </c>
      <c r="D132" s="4" t="s">
        <v>3157</v>
      </c>
    </row>
    <row r="133" spans="2:4" ht="26.4" x14ac:dyDescent="0.3">
      <c r="B133" s="6" t="s">
        <v>21</v>
      </c>
      <c r="C133" s="12" t="s">
        <v>517</v>
      </c>
      <c r="D133" s="8" t="s">
        <v>74</v>
      </c>
    </row>
    <row r="134" spans="2:4" x14ac:dyDescent="0.3">
      <c r="B134" s="11" t="s">
        <v>2995</v>
      </c>
      <c r="C134" s="13" t="s">
        <v>517</v>
      </c>
      <c r="D134" s="16" t="s">
        <v>3197</v>
      </c>
    </row>
    <row r="135" spans="2:4" x14ac:dyDescent="0.3">
      <c r="B135" s="7" t="s">
        <v>3031</v>
      </c>
      <c r="C135" s="14" t="s">
        <v>517</v>
      </c>
      <c r="D135" s="9" t="s">
        <v>3198</v>
      </c>
    </row>
    <row r="136" spans="2:4" ht="39.6" x14ac:dyDescent="0.3">
      <c r="B136" s="2" t="s">
        <v>3033</v>
      </c>
      <c r="C136" s="15" t="s">
        <v>3070</v>
      </c>
      <c r="D136" s="4" t="s">
        <v>3198</v>
      </c>
    </row>
    <row r="137" spans="2:4" ht="26.4" x14ac:dyDescent="0.3">
      <c r="B137" s="7" t="s">
        <v>3034</v>
      </c>
      <c r="C137" s="14" t="s">
        <v>517</v>
      </c>
      <c r="D137" s="9" t="s">
        <v>3199</v>
      </c>
    </row>
    <row r="138" spans="2:4" x14ac:dyDescent="0.3">
      <c r="B138" s="2" t="s">
        <v>3035</v>
      </c>
      <c r="C138" s="15" t="s">
        <v>3072</v>
      </c>
      <c r="D138" s="4" t="s">
        <v>3200</v>
      </c>
    </row>
    <row r="139" spans="2:4" x14ac:dyDescent="0.3">
      <c r="B139" s="2" t="s">
        <v>3037</v>
      </c>
      <c r="C139" s="15" t="s">
        <v>3072</v>
      </c>
      <c r="D139" s="4" t="s">
        <v>3135</v>
      </c>
    </row>
    <row r="140" spans="2:4" x14ac:dyDescent="0.3">
      <c r="B140" s="11" t="s">
        <v>3045</v>
      </c>
      <c r="C140" s="13" t="s">
        <v>517</v>
      </c>
      <c r="D140" s="16" t="s">
        <v>3158</v>
      </c>
    </row>
    <row r="141" spans="2:4" x14ac:dyDescent="0.3">
      <c r="B141" s="7" t="s">
        <v>3061</v>
      </c>
      <c r="C141" s="14" t="s">
        <v>517</v>
      </c>
      <c r="D141" s="9" t="s">
        <v>3158</v>
      </c>
    </row>
    <row r="142" spans="2:4" x14ac:dyDescent="0.3">
      <c r="B142" s="2" t="s">
        <v>3063</v>
      </c>
      <c r="C142" s="15" t="s">
        <v>3072</v>
      </c>
      <c r="D142" s="4" t="s">
        <v>3158</v>
      </c>
    </row>
    <row r="143" spans="2:4" ht="26.4" x14ac:dyDescent="0.3">
      <c r="B143" s="6" t="s">
        <v>22</v>
      </c>
      <c r="C143" s="12" t="s">
        <v>517</v>
      </c>
      <c r="D143" s="8" t="s">
        <v>75</v>
      </c>
    </row>
    <row r="144" spans="2:4" x14ac:dyDescent="0.3">
      <c r="B144" s="11" t="s">
        <v>2976</v>
      </c>
      <c r="C144" s="13" t="s">
        <v>517</v>
      </c>
      <c r="D144" s="16" t="s">
        <v>75</v>
      </c>
    </row>
    <row r="145" spans="2:4" x14ac:dyDescent="0.3">
      <c r="B145" s="7" t="s">
        <v>2981</v>
      </c>
      <c r="C145" s="14" t="s">
        <v>517</v>
      </c>
      <c r="D145" s="9" t="s">
        <v>3201</v>
      </c>
    </row>
    <row r="146" spans="2:4" ht="26.4" x14ac:dyDescent="0.3">
      <c r="B146" s="2" t="s">
        <v>2982</v>
      </c>
      <c r="C146" s="15" t="s">
        <v>3071</v>
      </c>
      <c r="D146" s="4" t="s">
        <v>3201</v>
      </c>
    </row>
    <row r="147" spans="2:4" ht="26.4" x14ac:dyDescent="0.3">
      <c r="B147" s="7" t="s">
        <v>2989</v>
      </c>
      <c r="C147" s="14" t="s">
        <v>517</v>
      </c>
      <c r="D147" s="9" t="s">
        <v>3202</v>
      </c>
    </row>
    <row r="148" spans="2:4" ht="26.4" x14ac:dyDescent="0.3">
      <c r="B148" s="2" t="s">
        <v>2991</v>
      </c>
      <c r="C148" s="15" t="s">
        <v>3070</v>
      </c>
      <c r="D148" s="4" t="s">
        <v>3202</v>
      </c>
    </row>
    <row r="149" spans="2:4" x14ac:dyDescent="0.3">
      <c r="B149" s="6" t="s">
        <v>23</v>
      </c>
      <c r="C149" s="12" t="s">
        <v>517</v>
      </c>
      <c r="D149" s="8" t="s">
        <v>76</v>
      </c>
    </row>
    <row r="150" spans="2:4" x14ac:dyDescent="0.3">
      <c r="B150" s="11" t="s">
        <v>2976</v>
      </c>
      <c r="C150" s="13" t="s">
        <v>517</v>
      </c>
      <c r="D150" s="16" t="s">
        <v>3203</v>
      </c>
    </row>
    <row r="151" spans="2:4" x14ac:dyDescent="0.3">
      <c r="B151" s="7" t="s">
        <v>2981</v>
      </c>
      <c r="C151" s="14" t="s">
        <v>517</v>
      </c>
      <c r="D151" s="9" t="s">
        <v>3203</v>
      </c>
    </row>
    <row r="152" spans="2:4" ht="26.4" x14ac:dyDescent="0.3">
      <c r="B152" s="2" t="s">
        <v>2982</v>
      </c>
      <c r="C152" s="15" t="s">
        <v>3071</v>
      </c>
      <c r="D152" s="4" t="s">
        <v>3203</v>
      </c>
    </row>
    <row r="153" spans="2:4" x14ac:dyDescent="0.3">
      <c r="B153" s="11" t="s">
        <v>2995</v>
      </c>
      <c r="C153" s="13" t="s">
        <v>517</v>
      </c>
      <c r="D153" s="16" t="s">
        <v>3204</v>
      </c>
    </row>
    <row r="154" spans="2:4" ht="26.4" x14ac:dyDescent="0.3">
      <c r="B154" s="7" t="s">
        <v>2998</v>
      </c>
      <c r="C154" s="14" t="s">
        <v>517</v>
      </c>
      <c r="D154" s="9" t="s">
        <v>3205</v>
      </c>
    </row>
    <row r="155" spans="2:4" ht="26.4" x14ac:dyDescent="0.3">
      <c r="B155" s="2" t="s">
        <v>2999</v>
      </c>
      <c r="C155" s="15" t="s">
        <v>3074</v>
      </c>
      <c r="D155" s="4" t="s">
        <v>3205</v>
      </c>
    </row>
    <row r="156" spans="2:4" x14ac:dyDescent="0.3">
      <c r="B156" s="7" t="s">
        <v>3006</v>
      </c>
      <c r="C156" s="14" t="s">
        <v>517</v>
      </c>
      <c r="D156" s="9" t="s">
        <v>3206</v>
      </c>
    </row>
    <row r="157" spans="2:4" ht="26.4" x14ac:dyDescent="0.3">
      <c r="B157" s="2" t="s">
        <v>3011</v>
      </c>
      <c r="C157" s="15" t="s">
        <v>3070</v>
      </c>
      <c r="D157" s="4" t="s">
        <v>3206</v>
      </c>
    </row>
    <row r="158" spans="2:4" ht="26.4" x14ac:dyDescent="0.3">
      <c r="B158" s="7" t="s">
        <v>3034</v>
      </c>
      <c r="C158" s="14" t="s">
        <v>517</v>
      </c>
      <c r="D158" s="9" t="s">
        <v>3207</v>
      </c>
    </row>
    <row r="159" spans="2:4" x14ac:dyDescent="0.3">
      <c r="B159" s="2" t="s">
        <v>3035</v>
      </c>
      <c r="C159" s="15" t="s">
        <v>3072</v>
      </c>
      <c r="D159" s="4" t="s">
        <v>3207</v>
      </c>
    </row>
    <row r="160" spans="2:4" x14ac:dyDescent="0.3">
      <c r="B160" s="6" t="s">
        <v>24</v>
      </c>
      <c r="C160" s="12" t="s">
        <v>517</v>
      </c>
      <c r="D160" s="8" t="s">
        <v>77</v>
      </c>
    </row>
    <row r="161" spans="2:4" x14ac:dyDescent="0.3">
      <c r="B161" s="11" t="s">
        <v>2995</v>
      </c>
      <c r="C161" s="13" t="s">
        <v>517</v>
      </c>
      <c r="D161" s="16" t="s">
        <v>77</v>
      </c>
    </row>
    <row r="162" spans="2:4" ht="26.4" x14ac:dyDescent="0.3">
      <c r="B162" s="7" t="s">
        <v>3016</v>
      </c>
      <c r="C162" s="14" t="s">
        <v>517</v>
      </c>
      <c r="D162" s="9" t="s">
        <v>77</v>
      </c>
    </row>
    <row r="163" spans="2:4" ht="26.4" x14ac:dyDescent="0.3">
      <c r="B163" s="2" t="s">
        <v>3017</v>
      </c>
      <c r="C163" s="15" t="s">
        <v>3074</v>
      </c>
      <c r="D163" s="4" t="s">
        <v>3116</v>
      </c>
    </row>
    <row r="164" spans="2:4" ht="26.4" x14ac:dyDescent="0.3">
      <c r="B164" s="2" t="s">
        <v>3020</v>
      </c>
      <c r="C164" s="15" t="s">
        <v>3070</v>
      </c>
      <c r="D164" s="4" t="s">
        <v>3208</v>
      </c>
    </row>
    <row r="165" spans="2:4" ht="26.4" x14ac:dyDescent="0.3">
      <c r="B165" s="2" t="s">
        <v>3021</v>
      </c>
      <c r="C165" s="15" t="s">
        <v>3074</v>
      </c>
      <c r="D165" s="4" t="s">
        <v>3209</v>
      </c>
    </row>
    <row r="166" spans="2:4" ht="26.4" x14ac:dyDescent="0.3">
      <c r="B166" s="6" t="s">
        <v>25</v>
      </c>
      <c r="C166" s="12" t="s">
        <v>517</v>
      </c>
      <c r="D166" s="8" t="s">
        <v>78</v>
      </c>
    </row>
    <row r="167" spans="2:4" x14ac:dyDescent="0.3">
      <c r="B167" s="11" t="s">
        <v>2976</v>
      </c>
      <c r="C167" s="13" t="s">
        <v>517</v>
      </c>
      <c r="D167" s="16" t="s">
        <v>3095</v>
      </c>
    </row>
    <row r="168" spans="2:4" x14ac:dyDescent="0.3">
      <c r="B168" s="7" t="s">
        <v>2992</v>
      </c>
      <c r="C168" s="14" t="s">
        <v>517</v>
      </c>
      <c r="D168" s="9" t="s">
        <v>3095</v>
      </c>
    </row>
    <row r="169" spans="2:4" x14ac:dyDescent="0.3">
      <c r="B169" s="2" t="s">
        <v>2993</v>
      </c>
      <c r="C169" s="15" t="s">
        <v>3071</v>
      </c>
      <c r="D169" s="4" t="s">
        <v>3096</v>
      </c>
    </row>
    <row r="170" spans="2:4" ht="26.4" x14ac:dyDescent="0.3">
      <c r="B170" s="2" t="s">
        <v>2994</v>
      </c>
      <c r="C170" s="15" t="s">
        <v>3074</v>
      </c>
      <c r="D170" s="4" t="s">
        <v>3097</v>
      </c>
    </row>
    <row r="171" spans="2:4" x14ac:dyDescent="0.3">
      <c r="B171" s="11" t="s">
        <v>2995</v>
      </c>
      <c r="C171" s="13" t="s">
        <v>517</v>
      </c>
      <c r="D171" s="16" t="s">
        <v>3210</v>
      </c>
    </row>
    <row r="172" spans="2:4" ht="26.4" x14ac:dyDescent="0.3">
      <c r="B172" s="7" t="s">
        <v>3039</v>
      </c>
      <c r="C172" s="14" t="s">
        <v>517</v>
      </c>
      <c r="D172" s="9" t="s">
        <v>3211</v>
      </c>
    </row>
    <row r="173" spans="2:4" x14ac:dyDescent="0.3">
      <c r="B173" s="2" t="s">
        <v>3040</v>
      </c>
      <c r="C173" s="15" t="s">
        <v>3071</v>
      </c>
      <c r="D173" s="4" t="s">
        <v>3138</v>
      </c>
    </row>
    <row r="174" spans="2:4" x14ac:dyDescent="0.3">
      <c r="B174" s="2" t="s">
        <v>3041</v>
      </c>
      <c r="C174" s="15" t="s">
        <v>3074</v>
      </c>
      <c r="D174" s="4" t="s">
        <v>3212</v>
      </c>
    </row>
    <row r="175" spans="2:4" ht="26.4" x14ac:dyDescent="0.3">
      <c r="B175" s="2" t="s">
        <v>3042</v>
      </c>
      <c r="C175" s="15" t="s">
        <v>3071</v>
      </c>
      <c r="D175" s="4" t="s">
        <v>3140</v>
      </c>
    </row>
    <row r="176" spans="2:4" x14ac:dyDescent="0.3">
      <c r="B176" s="7" t="s">
        <v>3043</v>
      </c>
      <c r="C176" s="14" t="s">
        <v>517</v>
      </c>
      <c r="D176" s="9" t="s">
        <v>3141</v>
      </c>
    </row>
    <row r="177" spans="2:4" ht="26.4" x14ac:dyDescent="0.3">
      <c r="B177" s="2" t="s">
        <v>3044</v>
      </c>
      <c r="C177" s="15" t="s">
        <v>3070</v>
      </c>
      <c r="D177" s="4" t="s">
        <v>3141</v>
      </c>
    </row>
    <row r="178" spans="2:4" ht="39.6" x14ac:dyDescent="0.3">
      <c r="B178" s="6" t="s">
        <v>26</v>
      </c>
      <c r="C178" s="12" t="s">
        <v>517</v>
      </c>
      <c r="D178" s="8" t="s">
        <v>79</v>
      </c>
    </row>
    <row r="179" spans="2:4" x14ac:dyDescent="0.3">
      <c r="B179" s="11" t="s">
        <v>2995</v>
      </c>
      <c r="C179" s="13" t="s">
        <v>517</v>
      </c>
      <c r="D179" s="16" t="s">
        <v>79</v>
      </c>
    </row>
    <row r="180" spans="2:4" ht="26.4" x14ac:dyDescent="0.3">
      <c r="B180" s="7" t="s">
        <v>3016</v>
      </c>
      <c r="C180" s="14" t="s">
        <v>517</v>
      </c>
      <c r="D180" s="9" t="s">
        <v>3213</v>
      </c>
    </row>
    <row r="181" spans="2:4" ht="26.4" x14ac:dyDescent="0.3">
      <c r="B181" s="2" t="s">
        <v>3020</v>
      </c>
      <c r="C181" s="15" t="s">
        <v>3070</v>
      </c>
      <c r="D181" s="4" t="s">
        <v>3213</v>
      </c>
    </row>
    <row r="182" spans="2:4" x14ac:dyDescent="0.3">
      <c r="B182" s="7" t="s">
        <v>3022</v>
      </c>
      <c r="C182" s="14" t="s">
        <v>517</v>
      </c>
      <c r="D182" s="9" t="s">
        <v>3121</v>
      </c>
    </row>
    <row r="183" spans="2:4" ht="26.4" x14ac:dyDescent="0.3">
      <c r="B183" s="2" t="s">
        <v>3023</v>
      </c>
      <c r="C183" s="15" t="s">
        <v>3071</v>
      </c>
      <c r="D183" s="4" t="s">
        <v>3121</v>
      </c>
    </row>
    <row r="184" spans="2:4" ht="26.4" x14ac:dyDescent="0.3">
      <c r="B184" s="6" t="s">
        <v>27</v>
      </c>
      <c r="C184" s="12" t="s">
        <v>517</v>
      </c>
      <c r="D184" s="8" t="s">
        <v>80</v>
      </c>
    </row>
    <row r="185" spans="2:4" x14ac:dyDescent="0.3">
      <c r="B185" s="11" t="s">
        <v>2995</v>
      </c>
      <c r="C185" s="13" t="s">
        <v>517</v>
      </c>
      <c r="D185" s="16" t="s">
        <v>80</v>
      </c>
    </row>
    <row r="186" spans="2:4" x14ac:dyDescent="0.3">
      <c r="B186" s="7" t="s">
        <v>3031</v>
      </c>
      <c r="C186" s="14" t="s">
        <v>517</v>
      </c>
      <c r="D186" s="9" t="s">
        <v>3214</v>
      </c>
    </row>
    <row r="187" spans="2:4" ht="39.6" x14ac:dyDescent="0.3">
      <c r="B187" s="2" t="s">
        <v>3033</v>
      </c>
      <c r="C187" s="15" t="s">
        <v>3070</v>
      </c>
      <c r="D187" s="4" t="s">
        <v>3214</v>
      </c>
    </row>
    <row r="188" spans="2:4" ht="26.4" x14ac:dyDescent="0.3">
      <c r="B188" s="7" t="s">
        <v>3034</v>
      </c>
      <c r="C188" s="14" t="s">
        <v>517</v>
      </c>
      <c r="D188" s="9" t="s">
        <v>3136</v>
      </c>
    </row>
    <row r="189" spans="2:4" ht="26.4" x14ac:dyDescent="0.3">
      <c r="B189" s="2" t="s">
        <v>3038</v>
      </c>
      <c r="C189" s="15" t="s">
        <v>3072</v>
      </c>
      <c r="D189" s="4" t="s">
        <v>3136</v>
      </c>
    </row>
    <row r="190" spans="2:4" ht="26.4" x14ac:dyDescent="0.3">
      <c r="B190" s="6" t="s">
        <v>28</v>
      </c>
      <c r="C190" s="12" t="s">
        <v>517</v>
      </c>
      <c r="D190" s="8" t="s">
        <v>81</v>
      </c>
    </row>
    <row r="191" spans="2:4" x14ac:dyDescent="0.3">
      <c r="B191" s="11" t="s">
        <v>2995</v>
      </c>
      <c r="C191" s="13" t="s">
        <v>517</v>
      </c>
      <c r="D191" s="16" t="s">
        <v>81</v>
      </c>
    </row>
    <row r="192" spans="2:4" x14ac:dyDescent="0.3">
      <c r="B192" s="7" t="s">
        <v>3006</v>
      </c>
      <c r="C192" s="14" t="s">
        <v>517</v>
      </c>
      <c r="D192" s="9" t="s">
        <v>81</v>
      </c>
    </row>
    <row r="193" spans="2:4" ht="26.4" x14ac:dyDescent="0.3">
      <c r="B193" s="2" t="s">
        <v>3011</v>
      </c>
      <c r="C193" s="15" t="s">
        <v>3070</v>
      </c>
      <c r="D193" s="4" t="s">
        <v>3215</v>
      </c>
    </row>
    <row r="194" spans="2:4" ht="26.4" x14ac:dyDescent="0.3">
      <c r="B194" s="2" t="s">
        <v>3013</v>
      </c>
      <c r="C194" s="15" t="s">
        <v>3071</v>
      </c>
      <c r="D194" s="4" t="s">
        <v>3113</v>
      </c>
    </row>
    <row r="195" spans="2:4" x14ac:dyDescent="0.3">
      <c r="B195" s="6" t="s">
        <v>29</v>
      </c>
      <c r="C195" s="12" t="s">
        <v>517</v>
      </c>
      <c r="D195" s="8" t="s">
        <v>82</v>
      </c>
    </row>
    <row r="196" spans="2:4" x14ac:dyDescent="0.3">
      <c r="B196" s="11" t="s">
        <v>3045</v>
      </c>
      <c r="C196" s="13" t="s">
        <v>517</v>
      </c>
      <c r="D196" s="16" t="s">
        <v>82</v>
      </c>
    </row>
    <row r="197" spans="2:4" x14ac:dyDescent="0.3">
      <c r="B197" s="7" t="s">
        <v>3048</v>
      </c>
      <c r="C197" s="14" t="s">
        <v>517</v>
      </c>
      <c r="D197" s="9" t="s">
        <v>3216</v>
      </c>
    </row>
    <row r="198" spans="2:4" ht="26.4" x14ac:dyDescent="0.3">
      <c r="B198" s="2" t="s">
        <v>3050</v>
      </c>
      <c r="C198" s="15" t="s">
        <v>3074</v>
      </c>
      <c r="D198" s="4" t="s">
        <v>3216</v>
      </c>
    </row>
    <row r="199" spans="2:4" ht="26.4" x14ac:dyDescent="0.3">
      <c r="B199" s="7" t="s">
        <v>3054</v>
      </c>
      <c r="C199" s="14" t="s">
        <v>517</v>
      </c>
      <c r="D199" s="9" t="s">
        <v>3217</v>
      </c>
    </row>
    <row r="200" spans="2:4" ht="26.4" x14ac:dyDescent="0.3">
      <c r="B200" s="2" t="s">
        <v>3056</v>
      </c>
      <c r="C200" s="15" t="s">
        <v>3070</v>
      </c>
      <c r="D200" s="4" t="s">
        <v>3217</v>
      </c>
    </row>
    <row r="201" spans="2:4" x14ac:dyDescent="0.3">
      <c r="B201" s="6" t="s">
        <v>30</v>
      </c>
      <c r="C201" s="12" t="s">
        <v>517</v>
      </c>
      <c r="D201" s="8" t="s">
        <v>83</v>
      </c>
    </row>
    <row r="202" spans="2:4" x14ac:dyDescent="0.3">
      <c r="B202" s="11" t="s">
        <v>2995</v>
      </c>
      <c r="C202" s="13" t="s">
        <v>517</v>
      </c>
      <c r="D202" s="16" t="s">
        <v>83</v>
      </c>
    </row>
    <row r="203" spans="2:4" ht="26.4" x14ac:dyDescent="0.3">
      <c r="B203" s="7" t="s">
        <v>3016</v>
      </c>
      <c r="C203" s="14" t="s">
        <v>517</v>
      </c>
      <c r="D203" s="9" t="s">
        <v>3218</v>
      </c>
    </row>
    <row r="204" spans="2:4" ht="26.4" x14ac:dyDescent="0.3">
      <c r="B204" s="2" t="s">
        <v>3020</v>
      </c>
      <c r="C204" s="15" t="s">
        <v>3070</v>
      </c>
      <c r="D204" s="4" t="s">
        <v>3218</v>
      </c>
    </row>
    <row r="205" spans="2:4" x14ac:dyDescent="0.3">
      <c r="B205" s="7" t="s">
        <v>3022</v>
      </c>
      <c r="C205" s="14" t="s">
        <v>517</v>
      </c>
      <c r="D205" s="9" t="s">
        <v>3219</v>
      </c>
    </row>
    <row r="206" spans="2:4" ht="26.4" x14ac:dyDescent="0.3">
      <c r="B206" s="2" t="s">
        <v>3026</v>
      </c>
      <c r="C206" s="15" t="s">
        <v>3071</v>
      </c>
      <c r="D206" s="4" t="s">
        <v>3220</v>
      </c>
    </row>
    <row r="207" spans="2:4" ht="26.4" x14ac:dyDescent="0.3">
      <c r="B207" s="2" t="s">
        <v>3029</v>
      </c>
      <c r="C207" s="15" t="s">
        <v>3074</v>
      </c>
      <c r="D207" s="4" t="s">
        <v>3221</v>
      </c>
    </row>
    <row r="208" spans="2:4" ht="26.4" x14ac:dyDescent="0.3">
      <c r="B208" s="6" t="s">
        <v>31</v>
      </c>
      <c r="C208" s="12" t="s">
        <v>517</v>
      </c>
      <c r="D208" s="8" t="s">
        <v>84</v>
      </c>
    </row>
    <row r="209" spans="2:4" x14ac:dyDescent="0.3">
      <c r="B209" s="11" t="s">
        <v>2995</v>
      </c>
      <c r="C209" s="13" t="s">
        <v>517</v>
      </c>
      <c r="D209" s="16" t="s">
        <v>84</v>
      </c>
    </row>
    <row r="210" spans="2:4" ht="26.4" x14ac:dyDescent="0.3">
      <c r="B210" s="7" t="s">
        <v>3016</v>
      </c>
      <c r="C210" s="14" t="s">
        <v>517</v>
      </c>
      <c r="D210" s="9" t="s">
        <v>3222</v>
      </c>
    </row>
    <row r="211" spans="2:4" ht="26.4" x14ac:dyDescent="0.3">
      <c r="B211" s="2" t="s">
        <v>3020</v>
      </c>
      <c r="C211" s="15" t="s">
        <v>3070</v>
      </c>
      <c r="D211" s="4" t="s">
        <v>3222</v>
      </c>
    </row>
    <row r="212" spans="2:4" x14ac:dyDescent="0.3">
      <c r="B212" s="7" t="s">
        <v>3022</v>
      </c>
      <c r="C212" s="14" t="s">
        <v>517</v>
      </c>
      <c r="D212" s="9" t="s">
        <v>3223</v>
      </c>
    </row>
    <row r="213" spans="2:4" ht="26.4" x14ac:dyDescent="0.3">
      <c r="B213" s="2" t="s">
        <v>3026</v>
      </c>
      <c r="C213" s="15" t="s">
        <v>3071</v>
      </c>
      <c r="D213" s="4" t="s">
        <v>3224</v>
      </c>
    </row>
    <row r="214" spans="2:4" ht="26.4" x14ac:dyDescent="0.3">
      <c r="B214" s="2" t="s">
        <v>3029</v>
      </c>
      <c r="C214" s="15" t="s">
        <v>3074</v>
      </c>
      <c r="D214" s="4" t="s">
        <v>3225</v>
      </c>
    </row>
    <row r="215" spans="2:4" ht="26.4" x14ac:dyDescent="0.3">
      <c r="B215" s="2" t="s">
        <v>3030</v>
      </c>
      <c r="C215" s="15" t="s">
        <v>3071</v>
      </c>
      <c r="D215" s="4" t="s">
        <v>3226</v>
      </c>
    </row>
    <row r="216" spans="2:4" ht="26.4" x14ac:dyDescent="0.3">
      <c r="B216" s="6" t="s">
        <v>32</v>
      </c>
      <c r="C216" s="12" t="s">
        <v>517</v>
      </c>
      <c r="D216" s="8" t="s">
        <v>85</v>
      </c>
    </row>
    <row r="217" spans="2:4" x14ac:dyDescent="0.3">
      <c r="B217" s="11" t="s">
        <v>2995</v>
      </c>
      <c r="C217" s="13" t="s">
        <v>517</v>
      </c>
      <c r="D217" s="16" t="s">
        <v>85</v>
      </c>
    </row>
    <row r="218" spans="2:4" ht="26.4" x14ac:dyDescent="0.3">
      <c r="B218" s="7" t="s">
        <v>3016</v>
      </c>
      <c r="C218" s="14" t="s">
        <v>517</v>
      </c>
      <c r="D218" s="9" t="s">
        <v>3227</v>
      </c>
    </row>
    <row r="219" spans="2:4" ht="26.4" x14ac:dyDescent="0.3">
      <c r="B219" s="2" t="s">
        <v>3020</v>
      </c>
      <c r="C219" s="15" t="s">
        <v>3070</v>
      </c>
      <c r="D219" s="4" t="s">
        <v>3227</v>
      </c>
    </row>
    <row r="220" spans="2:4" x14ac:dyDescent="0.3">
      <c r="B220" s="7" t="s">
        <v>3022</v>
      </c>
      <c r="C220" s="14" t="s">
        <v>517</v>
      </c>
      <c r="D220" s="9" t="s">
        <v>3228</v>
      </c>
    </row>
    <row r="221" spans="2:4" ht="26.4" x14ac:dyDescent="0.3">
      <c r="B221" s="2" t="s">
        <v>3026</v>
      </c>
      <c r="C221" s="15" t="s">
        <v>3071</v>
      </c>
      <c r="D221" s="4" t="s">
        <v>3229</v>
      </c>
    </row>
    <row r="222" spans="2:4" ht="26.4" x14ac:dyDescent="0.3">
      <c r="B222" s="2" t="s">
        <v>3029</v>
      </c>
      <c r="C222" s="15" t="s">
        <v>3074</v>
      </c>
      <c r="D222" s="4" t="s">
        <v>3230</v>
      </c>
    </row>
    <row r="223" spans="2:4" ht="26.4" x14ac:dyDescent="0.3">
      <c r="B223" s="2" t="s">
        <v>3030</v>
      </c>
      <c r="C223" s="15" t="s">
        <v>3071</v>
      </c>
      <c r="D223" s="4" t="s">
        <v>693</v>
      </c>
    </row>
    <row r="224" spans="2:4" x14ac:dyDescent="0.3">
      <c r="B224" s="6" t="s">
        <v>33</v>
      </c>
      <c r="C224" s="12" t="s">
        <v>517</v>
      </c>
      <c r="D224" s="8" t="s">
        <v>86</v>
      </c>
    </row>
    <row r="225" spans="2:4" x14ac:dyDescent="0.3">
      <c r="B225" s="11" t="s">
        <v>2995</v>
      </c>
      <c r="C225" s="13" t="s">
        <v>517</v>
      </c>
      <c r="D225" s="16" t="s">
        <v>86</v>
      </c>
    </row>
    <row r="226" spans="2:4" ht="26.4" x14ac:dyDescent="0.3">
      <c r="B226" s="7" t="s">
        <v>3016</v>
      </c>
      <c r="C226" s="14" t="s">
        <v>517</v>
      </c>
      <c r="D226" s="9" t="s">
        <v>3231</v>
      </c>
    </row>
    <row r="227" spans="2:4" ht="26.4" x14ac:dyDescent="0.3">
      <c r="B227" s="2" t="s">
        <v>3020</v>
      </c>
      <c r="C227" s="15" t="s">
        <v>3070</v>
      </c>
      <c r="D227" s="4" t="s">
        <v>3231</v>
      </c>
    </row>
    <row r="228" spans="2:4" x14ac:dyDescent="0.3">
      <c r="B228" s="7" t="s">
        <v>3022</v>
      </c>
      <c r="C228" s="14" t="s">
        <v>517</v>
      </c>
      <c r="D228" s="9" t="s">
        <v>3232</v>
      </c>
    </row>
    <row r="229" spans="2:4" ht="26.4" x14ac:dyDescent="0.3">
      <c r="B229" s="2" t="s">
        <v>3026</v>
      </c>
      <c r="C229" s="15" t="s">
        <v>3071</v>
      </c>
      <c r="D229" s="4" t="s">
        <v>3233</v>
      </c>
    </row>
    <row r="230" spans="2:4" ht="26.4" x14ac:dyDescent="0.3">
      <c r="B230" s="2" t="s">
        <v>3029</v>
      </c>
      <c r="C230" s="15" t="s">
        <v>3074</v>
      </c>
      <c r="D230" s="4" t="s">
        <v>3234</v>
      </c>
    </row>
    <row r="231" spans="2:4" ht="26.4" x14ac:dyDescent="0.3">
      <c r="B231" s="2" t="s">
        <v>3030</v>
      </c>
      <c r="C231" s="15" t="s">
        <v>3071</v>
      </c>
      <c r="D231" s="4" t="s">
        <v>3235</v>
      </c>
    </row>
    <row r="232" spans="2:4" x14ac:dyDescent="0.3">
      <c r="B232" s="6" t="s">
        <v>34</v>
      </c>
      <c r="C232" s="12" t="s">
        <v>517</v>
      </c>
      <c r="D232" s="8" t="s">
        <v>87</v>
      </c>
    </row>
    <row r="233" spans="2:4" x14ac:dyDescent="0.3">
      <c r="B233" s="11" t="s">
        <v>3045</v>
      </c>
      <c r="C233" s="13" t="s">
        <v>517</v>
      </c>
      <c r="D233" s="16" t="s">
        <v>87</v>
      </c>
    </row>
    <row r="234" spans="2:4" ht="26.4" x14ac:dyDescent="0.3">
      <c r="B234" s="7" t="s">
        <v>3054</v>
      </c>
      <c r="C234" s="14" t="s">
        <v>517</v>
      </c>
      <c r="D234" s="9" t="s">
        <v>87</v>
      </c>
    </row>
    <row r="235" spans="2:4" x14ac:dyDescent="0.3">
      <c r="B235" s="2" t="s">
        <v>3055</v>
      </c>
      <c r="C235" s="15" t="s">
        <v>3074</v>
      </c>
      <c r="D235" s="4" t="s">
        <v>3150</v>
      </c>
    </row>
    <row r="236" spans="2:4" ht="26.4" x14ac:dyDescent="0.3">
      <c r="B236" s="2" t="s">
        <v>3056</v>
      </c>
      <c r="C236" s="15" t="s">
        <v>3070</v>
      </c>
      <c r="D236" s="4" t="s">
        <v>3236</v>
      </c>
    </row>
    <row r="237" spans="2:4" ht="26.4" x14ac:dyDescent="0.3">
      <c r="B237" s="6" t="s">
        <v>35</v>
      </c>
      <c r="C237" s="12" t="s">
        <v>517</v>
      </c>
      <c r="D237" s="8" t="s">
        <v>88</v>
      </c>
    </row>
    <row r="238" spans="2:4" x14ac:dyDescent="0.3">
      <c r="B238" s="11" t="s">
        <v>2995</v>
      </c>
      <c r="C238" s="13" t="s">
        <v>517</v>
      </c>
      <c r="D238" s="16" t="s">
        <v>88</v>
      </c>
    </row>
    <row r="239" spans="2:4" x14ac:dyDescent="0.3">
      <c r="B239" s="7" t="s">
        <v>2996</v>
      </c>
      <c r="C239" s="14" t="s">
        <v>517</v>
      </c>
      <c r="D239" s="9" t="s">
        <v>475</v>
      </c>
    </row>
    <row r="240" spans="2:4" ht="26.4" x14ac:dyDescent="0.3">
      <c r="B240" s="2" t="s">
        <v>2997</v>
      </c>
      <c r="C240" s="15" t="s">
        <v>3075</v>
      </c>
      <c r="D240" s="4" t="s">
        <v>475</v>
      </c>
    </row>
    <row r="241" spans="2:4" ht="26.4" x14ac:dyDescent="0.3">
      <c r="B241" s="7" t="s">
        <v>2998</v>
      </c>
      <c r="C241" s="14" t="s">
        <v>517</v>
      </c>
      <c r="D241" s="9" t="s">
        <v>2195</v>
      </c>
    </row>
    <row r="242" spans="2:4" ht="26.4" x14ac:dyDescent="0.3">
      <c r="B242" s="2" t="s">
        <v>2999</v>
      </c>
      <c r="C242" s="15" t="s">
        <v>3074</v>
      </c>
      <c r="D242" s="4" t="s">
        <v>2195</v>
      </c>
    </row>
    <row r="243" spans="2:4" x14ac:dyDescent="0.3">
      <c r="B243" s="7" t="s">
        <v>3031</v>
      </c>
      <c r="C243" s="14" t="s">
        <v>517</v>
      </c>
      <c r="D243" s="9" t="s">
        <v>3237</v>
      </c>
    </row>
    <row r="244" spans="2:4" ht="39.6" x14ac:dyDescent="0.3">
      <c r="B244" s="2" t="s">
        <v>3033</v>
      </c>
      <c r="C244" s="15" t="s">
        <v>3070</v>
      </c>
      <c r="D244" s="4" t="s">
        <v>3237</v>
      </c>
    </row>
    <row r="245" spans="2:4" ht="26.4" x14ac:dyDescent="0.3">
      <c r="B245" s="7" t="s">
        <v>3034</v>
      </c>
      <c r="C245" s="14" t="s">
        <v>517</v>
      </c>
      <c r="D245" s="9" t="s">
        <v>3238</v>
      </c>
    </row>
    <row r="246" spans="2:4" ht="26.4" x14ac:dyDescent="0.3">
      <c r="B246" s="2" t="s">
        <v>3036</v>
      </c>
      <c r="C246" s="15" t="s">
        <v>3071</v>
      </c>
      <c r="D246" s="4" t="s">
        <v>3238</v>
      </c>
    </row>
    <row r="247" spans="2:4" ht="26.4" x14ac:dyDescent="0.3">
      <c r="B247" s="6" t="s">
        <v>36</v>
      </c>
      <c r="C247" s="12" t="s">
        <v>517</v>
      </c>
      <c r="D247" s="8" t="s">
        <v>89</v>
      </c>
    </row>
    <row r="248" spans="2:4" x14ac:dyDescent="0.3">
      <c r="B248" s="11" t="s">
        <v>2995</v>
      </c>
      <c r="C248" s="13" t="s">
        <v>517</v>
      </c>
      <c r="D248" s="16" t="s">
        <v>89</v>
      </c>
    </row>
    <row r="249" spans="2:4" x14ac:dyDescent="0.3">
      <c r="B249" s="7" t="s">
        <v>3006</v>
      </c>
      <c r="C249" s="14" t="s">
        <v>517</v>
      </c>
      <c r="D249" s="9" t="s">
        <v>89</v>
      </c>
    </row>
    <row r="250" spans="2:4" x14ac:dyDescent="0.3">
      <c r="B250" s="2" t="s">
        <v>3009</v>
      </c>
      <c r="C250" s="15" t="s">
        <v>3074</v>
      </c>
      <c r="D250" s="4" t="s">
        <v>3239</v>
      </c>
    </row>
    <row r="251" spans="2:4" ht="26.4" x14ac:dyDescent="0.3">
      <c r="B251" s="2" t="s">
        <v>3011</v>
      </c>
      <c r="C251" s="15" t="s">
        <v>3070</v>
      </c>
      <c r="D251" s="4" t="s">
        <v>3240</v>
      </c>
    </row>
    <row r="252" spans="2:4" x14ac:dyDescent="0.3">
      <c r="B252" s="6" t="s">
        <v>37</v>
      </c>
      <c r="C252" s="12" t="s">
        <v>517</v>
      </c>
      <c r="D252" s="8" t="s">
        <v>90</v>
      </c>
    </row>
    <row r="253" spans="2:4" x14ac:dyDescent="0.3">
      <c r="B253" s="11" t="s">
        <v>3045</v>
      </c>
      <c r="C253" s="13" t="s">
        <v>517</v>
      </c>
      <c r="D253" s="16" t="s">
        <v>90</v>
      </c>
    </row>
    <row r="254" spans="2:4" ht="26.4" x14ac:dyDescent="0.3">
      <c r="B254" s="7" t="s">
        <v>3052</v>
      </c>
      <c r="C254" s="14" t="s">
        <v>517</v>
      </c>
      <c r="D254" s="9" t="s">
        <v>3148</v>
      </c>
    </row>
    <row r="255" spans="2:4" ht="26.4" x14ac:dyDescent="0.3">
      <c r="B255" s="2" t="s">
        <v>3053</v>
      </c>
      <c r="C255" s="15" t="s">
        <v>3079</v>
      </c>
      <c r="D255" s="4" t="s">
        <v>3148</v>
      </c>
    </row>
    <row r="256" spans="2:4" ht="26.4" x14ac:dyDescent="0.3">
      <c r="B256" s="7" t="s">
        <v>3054</v>
      </c>
      <c r="C256" s="14" t="s">
        <v>517</v>
      </c>
      <c r="D256" s="9" t="s">
        <v>3241</v>
      </c>
    </row>
    <row r="257" spans="2:4" ht="26.4" x14ac:dyDescent="0.3">
      <c r="B257" s="2" t="s">
        <v>3056</v>
      </c>
      <c r="C257" s="15" t="s">
        <v>3070</v>
      </c>
      <c r="D257" s="4" t="s">
        <v>3241</v>
      </c>
    </row>
    <row r="258" spans="2:4" ht="39.6" x14ac:dyDescent="0.3">
      <c r="B258" s="6" t="s">
        <v>38</v>
      </c>
      <c r="C258" s="12" t="s">
        <v>517</v>
      </c>
      <c r="D258" s="8" t="s">
        <v>91</v>
      </c>
    </row>
    <row r="259" spans="2:4" x14ac:dyDescent="0.3">
      <c r="B259" s="11" t="s">
        <v>3045</v>
      </c>
      <c r="C259" s="13" t="s">
        <v>517</v>
      </c>
      <c r="D259" s="16" t="s">
        <v>91</v>
      </c>
    </row>
    <row r="260" spans="2:4" x14ac:dyDescent="0.3">
      <c r="B260" s="7" t="s">
        <v>3048</v>
      </c>
      <c r="C260" s="14" t="s">
        <v>517</v>
      </c>
      <c r="D260" s="9" t="s">
        <v>3242</v>
      </c>
    </row>
    <row r="261" spans="2:4" ht="26.4" x14ac:dyDescent="0.3">
      <c r="B261" s="2" t="s">
        <v>3049</v>
      </c>
      <c r="C261" s="15" t="s">
        <v>3078</v>
      </c>
      <c r="D261" s="4" t="s">
        <v>3145</v>
      </c>
    </row>
    <row r="262" spans="2:4" ht="26.4" x14ac:dyDescent="0.3">
      <c r="B262" s="2" t="s">
        <v>3050</v>
      </c>
      <c r="C262" s="15" t="s">
        <v>3074</v>
      </c>
      <c r="D262" s="4" t="s">
        <v>3243</v>
      </c>
    </row>
    <row r="263" spans="2:4" ht="26.4" x14ac:dyDescent="0.3">
      <c r="B263" s="2" t="s">
        <v>3051</v>
      </c>
      <c r="C263" s="15" t="s">
        <v>3078</v>
      </c>
      <c r="D263" s="4" t="s">
        <v>3244</v>
      </c>
    </row>
    <row r="264" spans="2:4" ht="26.4" x14ac:dyDescent="0.3">
      <c r="B264" s="7" t="s">
        <v>3054</v>
      </c>
      <c r="C264" s="14" t="s">
        <v>517</v>
      </c>
      <c r="D264" s="9" t="s">
        <v>3245</v>
      </c>
    </row>
    <row r="265" spans="2:4" ht="26.4" x14ac:dyDescent="0.3">
      <c r="B265" s="2" t="s">
        <v>3056</v>
      </c>
      <c r="C265" s="15" t="s">
        <v>3070</v>
      </c>
      <c r="D265" s="4" t="s">
        <v>3245</v>
      </c>
    </row>
    <row r="266" spans="2:4" ht="26.4" x14ac:dyDescent="0.3">
      <c r="B266" s="6" t="s">
        <v>39</v>
      </c>
      <c r="C266" s="12" t="s">
        <v>517</v>
      </c>
      <c r="D266" s="8" t="s">
        <v>92</v>
      </c>
    </row>
    <row r="267" spans="2:4" x14ac:dyDescent="0.3">
      <c r="B267" s="11" t="s">
        <v>2976</v>
      </c>
      <c r="C267" s="13" t="s">
        <v>517</v>
      </c>
      <c r="D267" s="16" t="s">
        <v>92</v>
      </c>
    </row>
    <row r="268" spans="2:4" ht="26.4" x14ac:dyDescent="0.3">
      <c r="B268" s="7" t="s">
        <v>2977</v>
      </c>
      <c r="C268" s="14" t="s">
        <v>517</v>
      </c>
      <c r="D268" s="9" t="s">
        <v>3084</v>
      </c>
    </row>
    <row r="269" spans="2:4" x14ac:dyDescent="0.3">
      <c r="B269" s="2" t="s">
        <v>2978</v>
      </c>
      <c r="C269" s="15" t="s">
        <v>3070</v>
      </c>
      <c r="D269" s="4" t="s">
        <v>3084</v>
      </c>
    </row>
    <row r="270" spans="2:4" ht="26.4" x14ac:dyDescent="0.3">
      <c r="B270" s="7" t="s">
        <v>2979</v>
      </c>
      <c r="C270" s="14" t="s">
        <v>517</v>
      </c>
      <c r="D270" s="9" t="s">
        <v>3246</v>
      </c>
    </row>
    <row r="271" spans="2:4" ht="26.4" x14ac:dyDescent="0.3">
      <c r="B271" s="2" t="s">
        <v>2980</v>
      </c>
      <c r="C271" s="15" t="s">
        <v>3070</v>
      </c>
      <c r="D271" s="4" t="s">
        <v>3246</v>
      </c>
    </row>
    <row r="272" spans="2:4" ht="26.4" x14ac:dyDescent="0.3">
      <c r="B272" s="6" t="s">
        <v>40</v>
      </c>
      <c r="C272" s="12" t="s">
        <v>517</v>
      </c>
      <c r="D272" s="8" t="s">
        <v>93</v>
      </c>
    </row>
    <row r="273" spans="2:4" x14ac:dyDescent="0.3">
      <c r="B273" s="11" t="s">
        <v>2976</v>
      </c>
      <c r="C273" s="13" t="s">
        <v>517</v>
      </c>
      <c r="D273" s="16" t="s">
        <v>93</v>
      </c>
    </row>
    <row r="274" spans="2:4" ht="26.4" x14ac:dyDescent="0.3">
      <c r="B274" s="7" t="s">
        <v>2979</v>
      </c>
      <c r="C274" s="14" t="s">
        <v>517</v>
      </c>
      <c r="D274" s="9" t="s">
        <v>3247</v>
      </c>
    </row>
    <row r="275" spans="2:4" ht="26.4" x14ac:dyDescent="0.3">
      <c r="B275" s="2" t="s">
        <v>2980</v>
      </c>
      <c r="C275" s="15" t="s">
        <v>3070</v>
      </c>
      <c r="D275" s="4" t="s">
        <v>3247</v>
      </c>
    </row>
    <row r="276" spans="2:4" x14ac:dyDescent="0.3">
      <c r="B276" s="7" t="s">
        <v>2981</v>
      </c>
      <c r="C276" s="14" t="s">
        <v>517</v>
      </c>
      <c r="D276" s="9" t="s">
        <v>3088</v>
      </c>
    </row>
    <row r="277" spans="2:4" ht="26.4" x14ac:dyDescent="0.3">
      <c r="B277" s="2" t="s">
        <v>2983</v>
      </c>
      <c r="C277" s="15" t="s">
        <v>3072</v>
      </c>
      <c r="D277" s="4" t="s">
        <v>3088</v>
      </c>
    </row>
    <row r="278" spans="2:4" x14ac:dyDescent="0.3">
      <c r="B278" s="6" t="s">
        <v>41</v>
      </c>
      <c r="C278" s="12" t="s">
        <v>517</v>
      </c>
      <c r="D278" s="8" t="s">
        <v>94</v>
      </c>
    </row>
    <row r="279" spans="2:4" x14ac:dyDescent="0.3">
      <c r="B279" s="11" t="s">
        <v>2976</v>
      </c>
      <c r="C279" s="13" t="s">
        <v>517</v>
      </c>
      <c r="D279" s="16" t="s">
        <v>3093</v>
      </c>
    </row>
    <row r="280" spans="2:4" ht="26.4" x14ac:dyDescent="0.3">
      <c r="B280" s="7" t="s">
        <v>2989</v>
      </c>
      <c r="C280" s="14" t="s">
        <v>517</v>
      </c>
      <c r="D280" s="9" t="s">
        <v>3093</v>
      </c>
    </row>
    <row r="281" spans="2:4" x14ac:dyDescent="0.3">
      <c r="B281" s="2" t="s">
        <v>2990</v>
      </c>
      <c r="C281" s="15" t="s">
        <v>3071</v>
      </c>
      <c r="D281" s="4" t="s">
        <v>3093</v>
      </c>
    </row>
    <row r="282" spans="2:4" x14ac:dyDescent="0.3">
      <c r="B282" s="11" t="s">
        <v>2995</v>
      </c>
      <c r="C282" s="13" t="s">
        <v>517</v>
      </c>
      <c r="D282" s="16" t="s">
        <v>3248</v>
      </c>
    </row>
    <row r="283" spans="2:4" x14ac:dyDescent="0.3">
      <c r="B283" s="7" t="s">
        <v>3000</v>
      </c>
      <c r="C283" s="14" t="s">
        <v>517</v>
      </c>
      <c r="D283" s="9" t="s">
        <v>3249</v>
      </c>
    </row>
    <row r="284" spans="2:4" ht="26.4" x14ac:dyDescent="0.3">
      <c r="B284" s="2" t="s">
        <v>3002</v>
      </c>
      <c r="C284" s="15" t="s">
        <v>3071</v>
      </c>
      <c r="D284" s="4" t="s">
        <v>3250</v>
      </c>
    </row>
    <row r="285" spans="2:4" ht="26.4" x14ac:dyDescent="0.3">
      <c r="B285" s="2" t="s">
        <v>3003</v>
      </c>
      <c r="C285" s="15" t="s">
        <v>3071</v>
      </c>
      <c r="D285" s="4" t="s">
        <v>3103</v>
      </c>
    </row>
    <row r="286" spans="2:4" x14ac:dyDescent="0.3">
      <c r="B286" s="2" t="s">
        <v>3004</v>
      </c>
      <c r="C286" s="15" t="s">
        <v>3076</v>
      </c>
      <c r="D286" s="4" t="s">
        <v>3104</v>
      </c>
    </row>
    <row r="287" spans="2:4" x14ac:dyDescent="0.3">
      <c r="B287" s="2" t="s">
        <v>3005</v>
      </c>
      <c r="C287" s="15" t="s">
        <v>3071</v>
      </c>
      <c r="D287" s="4" t="s">
        <v>3251</v>
      </c>
    </row>
    <row r="288" spans="2:4" x14ac:dyDescent="0.3">
      <c r="B288" s="7" t="s">
        <v>3006</v>
      </c>
      <c r="C288" s="14" t="s">
        <v>517</v>
      </c>
      <c r="D288" s="9" t="s">
        <v>3252</v>
      </c>
    </row>
    <row r="289" spans="2:4" ht="39.6" x14ac:dyDescent="0.3">
      <c r="B289" s="2" t="s">
        <v>3010</v>
      </c>
      <c r="C289" s="15" t="s">
        <v>3071</v>
      </c>
      <c r="D289" s="4" t="s">
        <v>3253</v>
      </c>
    </row>
    <row r="290" spans="2:4" ht="26.4" x14ac:dyDescent="0.3">
      <c r="B290" s="2" t="s">
        <v>3011</v>
      </c>
      <c r="C290" s="15" t="s">
        <v>3070</v>
      </c>
      <c r="D290" s="4" t="s">
        <v>3254</v>
      </c>
    </row>
    <row r="291" spans="2:4" x14ac:dyDescent="0.3">
      <c r="B291" s="7" t="s">
        <v>3014</v>
      </c>
      <c r="C291" s="14" t="s">
        <v>517</v>
      </c>
      <c r="D291" s="9" t="s">
        <v>3114</v>
      </c>
    </row>
    <row r="292" spans="2:4" x14ac:dyDescent="0.3">
      <c r="B292" s="2" t="s">
        <v>3015</v>
      </c>
      <c r="C292" s="15" t="s">
        <v>3071</v>
      </c>
      <c r="D292" s="4" t="s">
        <v>3114</v>
      </c>
    </row>
    <row r="293" spans="2:4" ht="26.4" x14ac:dyDescent="0.3">
      <c r="B293" s="7" t="s">
        <v>3016</v>
      </c>
      <c r="C293" s="14" t="s">
        <v>517</v>
      </c>
      <c r="D293" s="9" t="s">
        <v>3255</v>
      </c>
    </row>
    <row r="294" spans="2:4" ht="26.4" x14ac:dyDescent="0.3">
      <c r="B294" s="2" t="s">
        <v>3021</v>
      </c>
      <c r="C294" s="15" t="s">
        <v>3074</v>
      </c>
      <c r="D294" s="4" t="s">
        <v>3255</v>
      </c>
    </row>
    <row r="295" spans="2:4" x14ac:dyDescent="0.3">
      <c r="B295" s="7" t="s">
        <v>3031</v>
      </c>
      <c r="C295" s="14" t="s">
        <v>517</v>
      </c>
      <c r="D295" s="9" t="s">
        <v>3130</v>
      </c>
    </row>
    <row r="296" spans="2:4" x14ac:dyDescent="0.3">
      <c r="B296" s="2" t="s">
        <v>3032</v>
      </c>
      <c r="C296" s="15" t="s">
        <v>3077</v>
      </c>
      <c r="D296" s="4" t="s">
        <v>3130</v>
      </c>
    </row>
    <row r="297" spans="2:4" ht="26.4" x14ac:dyDescent="0.3">
      <c r="B297" s="7" t="s">
        <v>3034</v>
      </c>
      <c r="C297" s="14" t="s">
        <v>517</v>
      </c>
      <c r="D297" s="9" t="s">
        <v>3256</v>
      </c>
    </row>
    <row r="298" spans="2:4" ht="26.4" x14ac:dyDescent="0.3">
      <c r="B298" s="2" t="s">
        <v>3036</v>
      </c>
      <c r="C298" s="15" t="s">
        <v>3071</v>
      </c>
      <c r="D298" s="4" t="s">
        <v>3256</v>
      </c>
    </row>
    <row r="299" spans="2:4" ht="26.4" x14ac:dyDescent="0.3">
      <c r="B299" s="7" t="s">
        <v>3039</v>
      </c>
      <c r="C299" s="14" t="s">
        <v>517</v>
      </c>
      <c r="D299" s="9" t="s">
        <v>3257</v>
      </c>
    </row>
    <row r="300" spans="2:4" x14ac:dyDescent="0.3">
      <c r="B300" s="2" t="s">
        <v>3041</v>
      </c>
      <c r="C300" s="15" t="s">
        <v>3074</v>
      </c>
      <c r="D300" s="4" t="s">
        <v>3257</v>
      </c>
    </row>
    <row r="301" spans="2:4" ht="26.4" x14ac:dyDescent="0.3">
      <c r="B301" s="11" t="s">
        <v>3064</v>
      </c>
      <c r="C301" s="13" t="s">
        <v>517</v>
      </c>
      <c r="D301" s="16" t="s">
        <v>2497</v>
      </c>
    </row>
    <row r="302" spans="2:4" ht="26.4" x14ac:dyDescent="0.3">
      <c r="B302" s="7" t="s">
        <v>3065</v>
      </c>
      <c r="C302" s="14" t="s">
        <v>517</v>
      </c>
      <c r="D302" s="9" t="s">
        <v>2497</v>
      </c>
    </row>
    <row r="303" spans="2:4" ht="26.4" x14ac:dyDescent="0.3">
      <c r="B303" s="2" t="s">
        <v>3067</v>
      </c>
      <c r="C303" s="15" t="s">
        <v>3082</v>
      </c>
      <c r="D303" s="4" t="s">
        <v>2497</v>
      </c>
    </row>
    <row r="304" spans="2:4" ht="26.4" x14ac:dyDescent="0.3">
      <c r="B304" s="6" t="s">
        <v>42</v>
      </c>
      <c r="C304" s="12" t="s">
        <v>517</v>
      </c>
      <c r="D304" s="8" t="s">
        <v>95</v>
      </c>
    </row>
    <row r="305" spans="2:4" x14ac:dyDescent="0.3">
      <c r="B305" s="11" t="s">
        <v>2995</v>
      </c>
      <c r="C305" s="13" t="s">
        <v>517</v>
      </c>
      <c r="D305" s="16" t="s">
        <v>95</v>
      </c>
    </row>
    <row r="306" spans="2:4" x14ac:dyDescent="0.3">
      <c r="B306" s="7" t="s">
        <v>3000</v>
      </c>
      <c r="C306" s="14" t="s">
        <v>517</v>
      </c>
      <c r="D306" s="9" t="s">
        <v>3258</v>
      </c>
    </row>
    <row r="307" spans="2:4" ht="26.4" x14ac:dyDescent="0.3">
      <c r="B307" s="2" t="s">
        <v>3001</v>
      </c>
      <c r="C307" s="15" t="s">
        <v>3074</v>
      </c>
      <c r="D307" s="4" t="s">
        <v>3259</v>
      </c>
    </row>
    <row r="308" spans="2:4" x14ac:dyDescent="0.3">
      <c r="B308" s="2" t="s">
        <v>3005</v>
      </c>
      <c r="C308" s="15" t="s">
        <v>3071</v>
      </c>
      <c r="D308" s="4" t="s">
        <v>3260</v>
      </c>
    </row>
    <row r="309" spans="2:4" x14ac:dyDescent="0.3">
      <c r="B309" s="7" t="s">
        <v>3006</v>
      </c>
      <c r="C309" s="14" t="s">
        <v>517</v>
      </c>
      <c r="D309" s="9" t="s">
        <v>3261</v>
      </c>
    </row>
    <row r="310" spans="2:4" ht="26.4" x14ac:dyDescent="0.3">
      <c r="B310" s="2" t="s">
        <v>3007</v>
      </c>
      <c r="C310" s="15" t="s">
        <v>3074</v>
      </c>
      <c r="D310" s="4" t="s">
        <v>3107</v>
      </c>
    </row>
    <row r="311" spans="2:4" x14ac:dyDescent="0.3">
      <c r="B311" s="2" t="s">
        <v>3008</v>
      </c>
      <c r="C311" s="15" t="s">
        <v>3071</v>
      </c>
      <c r="D311" s="4" t="s">
        <v>3108</v>
      </c>
    </row>
    <row r="312" spans="2:4" x14ac:dyDescent="0.3">
      <c r="B312" s="2" t="s">
        <v>3009</v>
      </c>
      <c r="C312" s="15" t="s">
        <v>3074</v>
      </c>
      <c r="D312" s="4" t="s">
        <v>3262</v>
      </c>
    </row>
    <row r="313" spans="2:4" ht="39.6" x14ac:dyDescent="0.3">
      <c r="B313" s="2" t="s">
        <v>3010</v>
      </c>
      <c r="C313" s="15" t="s">
        <v>3071</v>
      </c>
      <c r="D313" s="4" t="s">
        <v>3263</v>
      </c>
    </row>
    <row r="314" spans="2:4" ht="26.4" x14ac:dyDescent="0.3">
      <c r="B314" s="2" t="s">
        <v>3011</v>
      </c>
      <c r="C314" s="15" t="s">
        <v>3070</v>
      </c>
      <c r="D314" s="4" t="s">
        <v>3264</v>
      </c>
    </row>
    <row r="315" spans="2:4" ht="26.4" x14ac:dyDescent="0.3">
      <c r="B315" s="2" t="s">
        <v>3012</v>
      </c>
      <c r="C315" s="15" t="s">
        <v>3071</v>
      </c>
      <c r="D315" s="4" t="s">
        <v>3112</v>
      </c>
    </row>
    <row r="316" spans="2:4" x14ac:dyDescent="0.3">
      <c r="B316" s="6" t="s">
        <v>43</v>
      </c>
      <c r="C316" s="12" t="s">
        <v>517</v>
      </c>
      <c r="D316" s="8" t="s">
        <v>96</v>
      </c>
    </row>
    <row r="317" spans="2:4" x14ac:dyDescent="0.3">
      <c r="B317" s="11" t="s">
        <v>2995</v>
      </c>
      <c r="C317" s="13" t="s">
        <v>517</v>
      </c>
      <c r="D317" s="16" t="s">
        <v>96</v>
      </c>
    </row>
    <row r="318" spans="2:4" ht="26.4" x14ac:dyDescent="0.3">
      <c r="B318" s="7" t="s">
        <v>3016</v>
      </c>
      <c r="C318" s="14" t="s">
        <v>517</v>
      </c>
      <c r="D318" s="9" t="s">
        <v>3265</v>
      </c>
    </row>
    <row r="319" spans="2:4" x14ac:dyDescent="0.3">
      <c r="B319" s="2" t="s">
        <v>3018</v>
      </c>
      <c r="C319" s="15" t="s">
        <v>3071</v>
      </c>
      <c r="D319" s="4" t="s">
        <v>1119</v>
      </c>
    </row>
    <row r="320" spans="2:4" x14ac:dyDescent="0.3">
      <c r="B320" s="2" t="s">
        <v>3019</v>
      </c>
      <c r="C320" s="15" t="s">
        <v>3071</v>
      </c>
      <c r="D320" s="4" t="s">
        <v>3266</v>
      </c>
    </row>
    <row r="321" spans="2:4" ht="26.4" x14ac:dyDescent="0.3">
      <c r="B321" s="2" t="s">
        <v>3020</v>
      </c>
      <c r="C321" s="15" t="s">
        <v>3070</v>
      </c>
      <c r="D321" s="4" t="s">
        <v>3267</v>
      </c>
    </row>
    <row r="322" spans="2:4" x14ac:dyDescent="0.3">
      <c r="B322" s="7" t="s">
        <v>3022</v>
      </c>
      <c r="C322" s="14" t="s">
        <v>517</v>
      </c>
      <c r="D322" s="9" t="s">
        <v>3268</v>
      </c>
    </row>
    <row r="323" spans="2:4" ht="26.4" x14ac:dyDescent="0.3">
      <c r="B323" s="2" t="s">
        <v>3026</v>
      </c>
      <c r="C323" s="15" t="s">
        <v>3071</v>
      </c>
      <c r="D323" s="4" t="s">
        <v>3269</v>
      </c>
    </row>
    <row r="324" spans="2:4" ht="26.4" x14ac:dyDescent="0.3">
      <c r="B324" s="2" t="s">
        <v>3029</v>
      </c>
      <c r="C324" s="15" t="s">
        <v>3074</v>
      </c>
      <c r="D324" s="4" t="s">
        <v>3270</v>
      </c>
    </row>
    <row r="325" spans="2:4" ht="26.4" x14ac:dyDescent="0.3">
      <c r="B325" s="2" t="s">
        <v>3030</v>
      </c>
      <c r="C325" s="15" t="s">
        <v>3071</v>
      </c>
      <c r="D325" s="4" t="s">
        <v>3271</v>
      </c>
    </row>
    <row r="326" spans="2:4" x14ac:dyDescent="0.3">
      <c r="B326" s="6" t="s">
        <v>44</v>
      </c>
      <c r="C326" s="12" t="s">
        <v>517</v>
      </c>
      <c r="D326" s="8" t="s">
        <v>97</v>
      </c>
    </row>
    <row r="327" spans="2:4" x14ac:dyDescent="0.3">
      <c r="B327" s="11" t="s">
        <v>2995</v>
      </c>
      <c r="C327" s="13" t="s">
        <v>517</v>
      </c>
      <c r="D327" s="16" t="s">
        <v>97</v>
      </c>
    </row>
    <row r="328" spans="2:4" ht="26.4" x14ac:dyDescent="0.3">
      <c r="B328" s="7" t="s">
        <v>3016</v>
      </c>
      <c r="C328" s="14" t="s">
        <v>517</v>
      </c>
      <c r="D328" s="9" t="s">
        <v>3272</v>
      </c>
    </row>
    <row r="329" spans="2:4" ht="26.4" x14ac:dyDescent="0.3">
      <c r="B329" s="2" t="s">
        <v>3020</v>
      </c>
      <c r="C329" s="15" t="s">
        <v>3070</v>
      </c>
      <c r="D329" s="4" t="s">
        <v>3272</v>
      </c>
    </row>
    <row r="330" spans="2:4" x14ac:dyDescent="0.3">
      <c r="B330" s="7" t="s">
        <v>3022</v>
      </c>
      <c r="C330" s="14" t="s">
        <v>517</v>
      </c>
      <c r="D330" s="9" t="s">
        <v>3273</v>
      </c>
    </row>
    <row r="331" spans="2:4" ht="26.4" x14ac:dyDescent="0.3">
      <c r="B331" s="2" t="s">
        <v>3026</v>
      </c>
      <c r="C331" s="15" t="s">
        <v>3071</v>
      </c>
      <c r="D331" s="4" t="s">
        <v>3274</v>
      </c>
    </row>
    <row r="332" spans="2:4" ht="26.4" x14ac:dyDescent="0.3">
      <c r="B332" s="2" t="s">
        <v>3029</v>
      </c>
      <c r="C332" s="15" t="s">
        <v>3074</v>
      </c>
      <c r="D332" s="4" t="s">
        <v>589</v>
      </c>
    </row>
    <row r="333" spans="2:4" ht="26.4" x14ac:dyDescent="0.3">
      <c r="B333" s="2" t="s">
        <v>3030</v>
      </c>
      <c r="C333" s="15" t="s">
        <v>3071</v>
      </c>
      <c r="D333" s="4" t="s">
        <v>3275</v>
      </c>
    </row>
    <row r="334" spans="2:4" x14ac:dyDescent="0.3">
      <c r="B334" s="6" t="s">
        <v>45</v>
      </c>
      <c r="C334" s="12" t="s">
        <v>517</v>
      </c>
      <c r="D334" s="8" t="s">
        <v>98</v>
      </c>
    </row>
    <row r="335" spans="2:4" x14ac:dyDescent="0.3">
      <c r="B335" s="11" t="s">
        <v>2995</v>
      </c>
      <c r="C335" s="13" t="s">
        <v>517</v>
      </c>
      <c r="D335" s="16" t="s">
        <v>98</v>
      </c>
    </row>
    <row r="336" spans="2:4" ht="26.4" x14ac:dyDescent="0.3">
      <c r="B336" s="7" t="s">
        <v>3016</v>
      </c>
      <c r="C336" s="14" t="s">
        <v>517</v>
      </c>
      <c r="D336" s="9" t="s">
        <v>3276</v>
      </c>
    </row>
    <row r="337" spans="2:4" ht="26.4" x14ac:dyDescent="0.3">
      <c r="B337" s="2" t="s">
        <v>3020</v>
      </c>
      <c r="C337" s="15" t="s">
        <v>3070</v>
      </c>
      <c r="D337" s="4" t="s">
        <v>3276</v>
      </c>
    </row>
    <row r="338" spans="2:4" x14ac:dyDescent="0.3">
      <c r="B338" s="7" t="s">
        <v>3022</v>
      </c>
      <c r="C338" s="14" t="s">
        <v>517</v>
      </c>
      <c r="D338" s="9" t="s">
        <v>3277</v>
      </c>
    </row>
    <row r="339" spans="2:4" ht="26.4" x14ac:dyDescent="0.3">
      <c r="B339" s="2" t="s">
        <v>3026</v>
      </c>
      <c r="C339" s="15" t="s">
        <v>3071</v>
      </c>
      <c r="D339" s="4" t="s">
        <v>3278</v>
      </c>
    </row>
    <row r="340" spans="2:4" ht="26.4" x14ac:dyDescent="0.3">
      <c r="B340" s="2" t="s">
        <v>3029</v>
      </c>
      <c r="C340" s="15" t="s">
        <v>3074</v>
      </c>
      <c r="D340" s="4" t="s">
        <v>3279</v>
      </c>
    </row>
    <row r="341" spans="2:4" ht="26.4" x14ac:dyDescent="0.3">
      <c r="B341" s="2" t="s">
        <v>3030</v>
      </c>
      <c r="C341" s="15" t="s">
        <v>3071</v>
      </c>
      <c r="D341" s="4" t="s">
        <v>3280</v>
      </c>
    </row>
    <row r="342" spans="2:4" x14ac:dyDescent="0.3">
      <c r="B342" s="6" t="s">
        <v>46</v>
      </c>
      <c r="C342" s="12" t="s">
        <v>517</v>
      </c>
      <c r="D342" s="8" t="s">
        <v>99</v>
      </c>
    </row>
    <row r="343" spans="2:4" x14ac:dyDescent="0.3">
      <c r="B343" s="11" t="s">
        <v>2995</v>
      </c>
      <c r="C343" s="13" t="s">
        <v>517</v>
      </c>
      <c r="D343" s="16" t="s">
        <v>99</v>
      </c>
    </row>
    <row r="344" spans="2:4" ht="26.4" x14ac:dyDescent="0.3">
      <c r="B344" s="7" t="s">
        <v>3016</v>
      </c>
      <c r="C344" s="14" t="s">
        <v>517</v>
      </c>
      <c r="D344" s="9" t="s">
        <v>3281</v>
      </c>
    </row>
    <row r="345" spans="2:4" ht="26.4" x14ac:dyDescent="0.3">
      <c r="B345" s="2" t="s">
        <v>3020</v>
      </c>
      <c r="C345" s="15" t="s">
        <v>3070</v>
      </c>
      <c r="D345" s="4" t="s">
        <v>3281</v>
      </c>
    </row>
    <row r="346" spans="2:4" x14ac:dyDescent="0.3">
      <c r="B346" s="7" t="s">
        <v>3022</v>
      </c>
      <c r="C346" s="14" t="s">
        <v>517</v>
      </c>
      <c r="D346" s="9" t="s">
        <v>3282</v>
      </c>
    </row>
    <row r="347" spans="2:4" ht="26.4" x14ac:dyDescent="0.3">
      <c r="B347" s="2" t="s">
        <v>3026</v>
      </c>
      <c r="C347" s="15" t="s">
        <v>3071</v>
      </c>
      <c r="D347" s="4" t="s">
        <v>3283</v>
      </c>
    </row>
    <row r="348" spans="2:4" ht="26.4" x14ac:dyDescent="0.3">
      <c r="B348" s="2" t="s">
        <v>3029</v>
      </c>
      <c r="C348" s="15" t="s">
        <v>3074</v>
      </c>
      <c r="D348" s="4" t="s">
        <v>3284</v>
      </c>
    </row>
    <row r="349" spans="2:4" ht="26.4" x14ac:dyDescent="0.3">
      <c r="B349" s="2" t="s">
        <v>3030</v>
      </c>
      <c r="C349" s="15" t="s">
        <v>3071</v>
      </c>
      <c r="D349" s="4" t="s">
        <v>3285</v>
      </c>
    </row>
    <row r="350" spans="2:4" x14ac:dyDescent="0.3">
      <c r="B350" s="6" t="s">
        <v>47</v>
      </c>
      <c r="C350" s="12" t="s">
        <v>517</v>
      </c>
      <c r="D350" s="8" t="s">
        <v>100</v>
      </c>
    </row>
    <row r="351" spans="2:4" x14ac:dyDescent="0.3">
      <c r="B351" s="11" t="s">
        <v>2995</v>
      </c>
      <c r="C351" s="13" t="s">
        <v>517</v>
      </c>
      <c r="D351" s="16" t="s">
        <v>100</v>
      </c>
    </row>
    <row r="352" spans="2:4" ht="26.4" x14ac:dyDescent="0.3">
      <c r="B352" s="7" t="s">
        <v>3016</v>
      </c>
      <c r="C352" s="14" t="s">
        <v>517</v>
      </c>
      <c r="D352" s="9" t="s">
        <v>3286</v>
      </c>
    </row>
    <row r="353" spans="2:4" ht="26.4" x14ac:dyDescent="0.3">
      <c r="B353" s="2" t="s">
        <v>3020</v>
      </c>
      <c r="C353" s="15" t="s">
        <v>3070</v>
      </c>
      <c r="D353" s="4" t="s">
        <v>3286</v>
      </c>
    </row>
    <row r="354" spans="2:4" x14ac:dyDescent="0.3">
      <c r="B354" s="7" t="s">
        <v>3022</v>
      </c>
      <c r="C354" s="14" t="s">
        <v>517</v>
      </c>
      <c r="D354" s="9" t="s">
        <v>3287</v>
      </c>
    </row>
    <row r="355" spans="2:4" ht="26.4" x14ac:dyDescent="0.3">
      <c r="B355" s="2" t="s">
        <v>3026</v>
      </c>
      <c r="C355" s="15" t="s">
        <v>3071</v>
      </c>
      <c r="D355" s="4" t="s">
        <v>3288</v>
      </c>
    </row>
    <row r="356" spans="2:4" ht="26.4" x14ac:dyDescent="0.3">
      <c r="B356" s="2" t="s">
        <v>3029</v>
      </c>
      <c r="C356" s="15" t="s">
        <v>3074</v>
      </c>
      <c r="D356" s="4" t="s">
        <v>3289</v>
      </c>
    </row>
    <row r="357" spans="2:4" ht="26.4" x14ac:dyDescent="0.3">
      <c r="B357" s="2" t="s">
        <v>3030</v>
      </c>
      <c r="C357" s="15" t="s">
        <v>3071</v>
      </c>
      <c r="D357" s="4" t="s">
        <v>3290</v>
      </c>
    </row>
    <row r="358" spans="2:4" x14ac:dyDescent="0.3">
      <c r="B358" s="6" t="s">
        <v>48</v>
      </c>
      <c r="C358" s="12" t="s">
        <v>517</v>
      </c>
      <c r="D358" s="8" t="s">
        <v>101</v>
      </c>
    </row>
    <row r="359" spans="2:4" x14ac:dyDescent="0.3">
      <c r="B359" s="11" t="s">
        <v>2995</v>
      </c>
      <c r="C359" s="13" t="s">
        <v>517</v>
      </c>
      <c r="D359" s="16" t="s">
        <v>101</v>
      </c>
    </row>
    <row r="360" spans="2:4" ht="26.4" x14ac:dyDescent="0.3">
      <c r="B360" s="7" t="s">
        <v>3016</v>
      </c>
      <c r="C360" s="14" t="s">
        <v>517</v>
      </c>
      <c r="D360" s="9" t="s">
        <v>3291</v>
      </c>
    </row>
    <row r="361" spans="2:4" ht="26.4" x14ac:dyDescent="0.3">
      <c r="B361" s="2" t="s">
        <v>3020</v>
      </c>
      <c r="C361" s="15" t="s">
        <v>3070</v>
      </c>
      <c r="D361" s="4" t="s">
        <v>3291</v>
      </c>
    </row>
    <row r="362" spans="2:4" x14ac:dyDescent="0.3">
      <c r="B362" s="7" t="s">
        <v>3022</v>
      </c>
      <c r="C362" s="14" t="s">
        <v>517</v>
      </c>
      <c r="D362" s="9" t="s">
        <v>3292</v>
      </c>
    </row>
    <row r="363" spans="2:4" ht="26.4" x14ac:dyDescent="0.3">
      <c r="B363" s="2" t="s">
        <v>3026</v>
      </c>
      <c r="C363" s="15" t="s">
        <v>3071</v>
      </c>
      <c r="D363" s="4" t="s">
        <v>3293</v>
      </c>
    </row>
    <row r="364" spans="2:4" ht="26.4" x14ac:dyDescent="0.3">
      <c r="B364" s="2" t="s">
        <v>3029</v>
      </c>
      <c r="C364" s="15" t="s">
        <v>3074</v>
      </c>
      <c r="D364" s="4" t="s">
        <v>3294</v>
      </c>
    </row>
    <row r="365" spans="2:4" ht="26.4" x14ac:dyDescent="0.3">
      <c r="B365" s="2" t="s">
        <v>3030</v>
      </c>
      <c r="C365" s="15" t="s">
        <v>3071</v>
      </c>
      <c r="D365" s="4" t="s">
        <v>3295</v>
      </c>
    </row>
    <row r="366" spans="2:4" x14ac:dyDescent="0.3">
      <c r="B366" s="6" t="s">
        <v>49</v>
      </c>
      <c r="C366" s="12" t="s">
        <v>517</v>
      </c>
      <c r="D366" s="8" t="s">
        <v>102</v>
      </c>
    </row>
    <row r="367" spans="2:4" x14ac:dyDescent="0.3">
      <c r="B367" s="11" t="s">
        <v>2995</v>
      </c>
      <c r="C367" s="13" t="s">
        <v>517</v>
      </c>
      <c r="D367" s="16" t="s">
        <v>102</v>
      </c>
    </row>
    <row r="368" spans="2:4" ht="26.4" x14ac:dyDescent="0.3">
      <c r="B368" s="7" t="s">
        <v>3016</v>
      </c>
      <c r="C368" s="14" t="s">
        <v>517</v>
      </c>
      <c r="D368" s="9" t="s">
        <v>3296</v>
      </c>
    </row>
    <row r="369" spans="2:4" ht="26.4" x14ac:dyDescent="0.3">
      <c r="B369" s="2" t="s">
        <v>3020</v>
      </c>
      <c r="C369" s="15" t="s">
        <v>3070</v>
      </c>
      <c r="D369" s="4" t="s">
        <v>3296</v>
      </c>
    </row>
    <row r="370" spans="2:4" x14ac:dyDescent="0.3">
      <c r="B370" s="7" t="s">
        <v>3022</v>
      </c>
      <c r="C370" s="14" t="s">
        <v>517</v>
      </c>
      <c r="D370" s="9" t="s">
        <v>3297</v>
      </c>
    </row>
    <row r="371" spans="2:4" ht="26.4" x14ac:dyDescent="0.3">
      <c r="B371" s="2" t="s">
        <v>3026</v>
      </c>
      <c r="C371" s="15" t="s">
        <v>3071</v>
      </c>
      <c r="D371" s="4" t="s">
        <v>3297</v>
      </c>
    </row>
    <row r="372" spans="2:4" x14ac:dyDescent="0.3">
      <c r="B372" s="6" t="s">
        <v>50</v>
      </c>
      <c r="C372" s="12" t="s">
        <v>517</v>
      </c>
      <c r="D372" s="8" t="s">
        <v>103</v>
      </c>
    </row>
    <row r="373" spans="2:4" x14ac:dyDescent="0.3">
      <c r="B373" s="11" t="s">
        <v>2995</v>
      </c>
      <c r="C373" s="13" t="s">
        <v>517</v>
      </c>
      <c r="D373" s="16" t="s">
        <v>103</v>
      </c>
    </row>
    <row r="374" spans="2:4" ht="26.4" x14ac:dyDescent="0.3">
      <c r="B374" s="7" t="s">
        <v>3016</v>
      </c>
      <c r="C374" s="14" t="s">
        <v>517</v>
      </c>
      <c r="D374" s="9" t="s">
        <v>3298</v>
      </c>
    </row>
    <row r="375" spans="2:4" ht="26.4" x14ac:dyDescent="0.3">
      <c r="B375" s="2" t="s">
        <v>3020</v>
      </c>
      <c r="C375" s="15" t="s">
        <v>3070</v>
      </c>
      <c r="D375" s="4" t="s">
        <v>3298</v>
      </c>
    </row>
    <row r="376" spans="2:4" x14ac:dyDescent="0.3">
      <c r="B376" s="7" t="s">
        <v>3022</v>
      </c>
      <c r="C376" s="14" t="s">
        <v>517</v>
      </c>
      <c r="D376" s="9" t="s">
        <v>3299</v>
      </c>
    </row>
    <row r="377" spans="2:4" ht="26.4" x14ac:dyDescent="0.3">
      <c r="B377" s="2" t="s">
        <v>3026</v>
      </c>
      <c r="C377" s="15" t="s">
        <v>3071</v>
      </c>
      <c r="D377" s="4" t="s">
        <v>3300</v>
      </c>
    </row>
    <row r="378" spans="2:4" ht="26.4" x14ac:dyDescent="0.3">
      <c r="B378" s="2" t="s">
        <v>3029</v>
      </c>
      <c r="C378" s="15" t="s">
        <v>3074</v>
      </c>
      <c r="D378" s="4" t="s">
        <v>3301</v>
      </c>
    </row>
    <row r="379" spans="2:4" ht="26.4" x14ac:dyDescent="0.3">
      <c r="B379" s="2" t="s">
        <v>3030</v>
      </c>
      <c r="C379" s="15" t="s">
        <v>3071</v>
      </c>
      <c r="D379" s="4" t="s">
        <v>3302</v>
      </c>
    </row>
    <row r="380" spans="2:4" x14ac:dyDescent="0.3">
      <c r="B380" s="6" t="s">
        <v>51</v>
      </c>
      <c r="C380" s="12" t="s">
        <v>517</v>
      </c>
      <c r="D380" s="8" t="s">
        <v>104</v>
      </c>
    </row>
    <row r="381" spans="2:4" x14ac:dyDescent="0.3">
      <c r="B381" s="11" t="s">
        <v>2995</v>
      </c>
      <c r="C381" s="13" t="s">
        <v>517</v>
      </c>
      <c r="D381" s="16" t="s">
        <v>104</v>
      </c>
    </row>
    <row r="382" spans="2:4" ht="26.4" x14ac:dyDescent="0.3">
      <c r="B382" s="7" t="s">
        <v>3016</v>
      </c>
      <c r="C382" s="14" t="s">
        <v>517</v>
      </c>
      <c r="D382" s="9" t="s">
        <v>3303</v>
      </c>
    </row>
    <row r="383" spans="2:4" ht="26.4" x14ac:dyDescent="0.3">
      <c r="B383" s="2" t="s">
        <v>3020</v>
      </c>
      <c r="C383" s="15" t="s">
        <v>3070</v>
      </c>
      <c r="D383" s="4" t="s">
        <v>3303</v>
      </c>
    </row>
    <row r="384" spans="2:4" x14ac:dyDescent="0.3">
      <c r="B384" s="7" t="s">
        <v>3022</v>
      </c>
      <c r="C384" s="14" t="s">
        <v>517</v>
      </c>
      <c r="D384" s="9" t="s">
        <v>3304</v>
      </c>
    </row>
    <row r="385" spans="2:4" ht="26.4" x14ac:dyDescent="0.3">
      <c r="B385" s="2" t="s">
        <v>3026</v>
      </c>
      <c r="C385" s="15" t="s">
        <v>3071</v>
      </c>
      <c r="D385" s="4" t="s">
        <v>3305</v>
      </c>
    </row>
    <row r="386" spans="2:4" ht="26.4" x14ac:dyDescent="0.3">
      <c r="B386" s="2" t="s">
        <v>3029</v>
      </c>
      <c r="C386" s="15" t="s">
        <v>3074</v>
      </c>
      <c r="D386" s="4" t="s">
        <v>3306</v>
      </c>
    </row>
    <row r="387" spans="2:4" ht="26.4" x14ac:dyDescent="0.3">
      <c r="B387" s="2" t="s">
        <v>3030</v>
      </c>
      <c r="C387" s="15" t="s">
        <v>3071</v>
      </c>
      <c r="D387" s="4" t="s">
        <v>972</v>
      </c>
    </row>
    <row r="388" spans="2:4" x14ac:dyDescent="0.3">
      <c r="B388" s="3" t="s">
        <v>3068</v>
      </c>
      <c r="C388" s="1" t="s">
        <v>517</v>
      </c>
      <c r="D388" s="5" t="s">
        <v>105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847A8-7DDB-4D86-9B5C-07AB1662F4E5}">
  <dimension ref="A1:E65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34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79" t="s">
        <v>5590</v>
      </c>
      <c r="B12" s="79" t="s">
        <v>5204</v>
      </c>
      <c r="C12" s="200">
        <v>2</v>
      </c>
      <c r="D12" s="44">
        <v>21023.4</v>
      </c>
      <c r="E12" s="44">
        <v>21023.4</v>
      </c>
    </row>
    <row r="13" spans="1:5" x14ac:dyDescent="0.25">
      <c r="A13" s="231" t="s">
        <v>5591</v>
      </c>
      <c r="B13" s="231" t="s">
        <v>4333</v>
      </c>
      <c r="C13" s="209">
        <v>1</v>
      </c>
      <c r="D13" s="44">
        <v>20538</v>
      </c>
      <c r="E13" s="44">
        <v>20538</v>
      </c>
    </row>
    <row r="14" spans="1:5" x14ac:dyDescent="0.25">
      <c r="A14" s="79" t="s">
        <v>5592</v>
      </c>
      <c r="B14" s="79" t="s">
        <v>4333</v>
      </c>
      <c r="C14" s="200">
        <v>1</v>
      </c>
      <c r="D14" s="44">
        <v>19860</v>
      </c>
      <c r="E14" s="44">
        <v>19860</v>
      </c>
    </row>
    <row r="15" spans="1:5" x14ac:dyDescent="0.25">
      <c r="A15" s="79" t="s">
        <v>5593</v>
      </c>
      <c r="B15" s="79" t="s">
        <v>4333</v>
      </c>
      <c r="C15" s="200">
        <v>1</v>
      </c>
      <c r="D15" s="44">
        <v>15106.2</v>
      </c>
      <c r="E15" s="44">
        <v>15106.2</v>
      </c>
    </row>
    <row r="16" spans="1:5" x14ac:dyDescent="0.25">
      <c r="A16" s="79" t="s">
        <v>5594</v>
      </c>
      <c r="B16" s="79" t="s">
        <v>4333</v>
      </c>
      <c r="C16" s="200">
        <v>1</v>
      </c>
      <c r="D16" s="44">
        <v>13294.5</v>
      </c>
      <c r="E16" s="44">
        <v>13294.5</v>
      </c>
    </row>
    <row r="17" spans="1:5" x14ac:dyDescent="0.25">
      <c r="A17" s="79" t="s">
        <v>5595</v>
      </c>
      <c r="B17" s="79" t="s">
        <v>4410</v>
      </c>
      <c r="C17" s="200">
        <v>1</v>
      </c>
      <c r="D17" s="44">
        <v>11629</v>
      </c>
      <c r="E17" s="44">
        <v>11629</v>
      </c>
    </row>
    <row r="18" spans="1:5" x14ac:dyDescent="0.25">
      <c r="A18" s="79" t="s">
        <v>5596</v>
      </c>
      <c r="B18" s="79" t="s">
        <v>4333</v>
      </c>
      <c r="C18" s="200">
        <v>1</v>
      </c>
      <c r="D18" s="44">
        <v>10597.5</v>
      </c>
      <c r="E18" s="44">
        <v>10597.5</v>
      </c>
    </row>
    <row r="19" spans="1:5" x14ac:dyDescent="0.25">
      <c r="A19" s="79" t="s">
        <v>5597</v>
      </c>
      <c r="B19" s="79" t="s">
        <v>4333</v>
      </c>
      <c r="C19" s="200">
        <v>1</v>
      </c>
      <c r="D19" s="44">
        <v>9994.2000000000007</v>
      </c>
      <c r="E19" s="44">
        <v>9994.2000000000007</v>
      </c>
    </row>
    <row r="20" spans="1:5" x14ac:dyDescent="0.25">
      <c r="A20" s="79" t="s">
        <v>5598</v>
      </c>
      <c r="B20" s="79" t="s">
        <v>5599</v>
      </c>
      <c r="C20" s="200">
        <v>3</v>
      </c>
      <c r="D20" s="44">
        <v>9825</v>
      </c>
      <c r="E20" s="44">
        <v>9825</v>
      </c>
    </row>
    <row r="21" spans="1:5" x14ac:dyDescent="0.25">
      <c r="A21" s="79" t="s">
        <v>5600</v>
      </c>
      <c r="B21" s="79" t="s">
        <v>4517</v>
      </c>
      <c r="C21" s="200">
        <v>1</v>
      </c>
      <c r="D21" s="44">
        <v>8980</v>
      </c>
      <c r="E21" s="44">
        <v>8980</v>
      </c>
    </row>
    <row r="22" spans="1:5" x14ac:dyDescent="0.25">
      <c r="A22" s="79" t="s">
        <v>5601</v>
      </c>
      <c r="B22" s="79" t="s">
        <v>5602</v>
      </c>
      <c r="C22" s="200">
        <v>2</v>
      </c>
      <c r="D22" s="44">
        <v>8658.6</v>
      </c>
      <c r="E22" s="44">
        <v>8658.6</v>
      </c>
    </row>
    <row r="23" spans="1:5" x14ac:dyDescent="0.25">
      <c r="A23" s="34"/>
      <c r="B23" s="45" t="s">
        <v>4299</v>
      </c>
      <c r="C23" s="205">
        <f>SUM(C12:C22)</f>
        <v>15</v>
      </c>
      <c r="D23" s="47"/>
      <c r="E23" s="47"/>
    </row>
    <row r="24" spans="1:5" x14ac:dyDescent="0.25">
      <c r="A24" s="34"/>
      <c r="B24" s="48"/>
      <c r="C24" s="207"/>
      <c r="D24" s="47"/>
      <c r="E24" s="47"/>
    </row>
    <row r="25" spans="1:5" x14ac:dyDescent="0.25">
      <c r="A25" s="50"/>
      <c r="B25" s="51"/>
      <c r="C25" s="198"/>
      <c r="D25" s="53"/>
      <c r="E25" s="53"/>
    </row>
    <row r="26" spans="1:5" x14ac:dyDescent="0.25">
      <c r="A26" s="661" t="s">
        <v>4233</v>
      </c>
      <c r="B26" s="661" t="s">
        <v>4233</v>
      </c>
      <c r="C26" s="198"/>
      <c r="D26" s="53"/>
      <c r="E26" s="53"/>
    </row>
    <row r="27" spans="1:5" x14ac:dyDescent="0.25">
      <c r="A27" s="42" t="s">
        <v>5603</v>
      </c>
      <c r="B27" s="42" t="s">
        <v>4326</v>
      </c>
      <c r="C27" s="200">
        <v>1</v>
      </c>
      <c r="D27" s="78">
        <v>81690.899999999994</v>
      </c>
      <c r="E27" s="78">
        <v>81690.899999999994</v>
      </c>
    </row>
    <row r="28" spans="1:5" x14ac:dyDescent="0.25">
      <c r="A28" s="42" t="s">
        <v>5604</v>
      </c>
      <c r="B28" s="42" t="s">
        <v>4328</v>
      </c>
      <c r="C28" s="200">
        <v>3</v>
      </c>
      <c r="D28" s="78">
        <v>53441.4</v>
      </c>
      <c r="E28" s="78">
        <v>53441.4</v>
      </c>
    </row>
    <row r="29" spans="1:5" x14ac:dyDescent="0.25">
      <c r="A29" s="42" t="s">
        <v>5605</v>
      </c>
      <c r="B29" s="42" t="s">
        <v>4328</v>
      </c>
      <c r="C29" s="200">
        <v>1</v>
      </c>
      <c r="D29" s="78">
        <v>42752.7</v>
      </c>
      <c r="E29" s="78">
        <v>42752.7</v>
      </c>
    </row>
    <row r="30" spans="1:5" x14ac:dyDescent="0.25">
      <c r="A30" s="42" t="s">
        <v>5606</v>
      </c>
      <c r="B30" s="42" t="s">
        <v>4331</v>
      </c>
      <c r="C30" s="200">
        <v>3</v>
      </c>
      <c r="D30" s="78">
        <v>35566.800000000003</v>
      </c>
      <c r="E30" s="78">
        <v>35566.800000000003</v>
      </c>
    </row>
    <row r="31" spans="1:5" x14ac:dyDescent="0.25">
      <c r="A31" s="42" t="s">
        <v>5607</v>
      </c>
      <c r="B31" s="42" t="s">
        <v>4331</v>
      </c>
      <c r="C31" s="200">
        <v>1</v>
      </c>
      <c r="D31" s="78">
        <v>28260.3</v>
      </c>
      <c r="E31" s="78">
        <v>28260.3</v>
      </c>
    </row>
    <row r="32" spans="1:5" x14ac:dyDescent="0.25">
      <c r="A32" s="79" t="s">
        <v>5590</v>
      </c>
      <c r="B32" s="79" t="s">
        <v>5204</v>
      </c>
      <c r="C32" s="200">
        <v>1</v>
      </c>
      <c r="D32" s="44">
        <v>21023.4</v>
      </c>
      <c r="E32" s="44">
        <v>21023.4</v>
      </c>
    </row>
    <row r="33" spans="1:5" x14ac:dyDescent="0.25">
      <c r="A33" s="231" t="s">
        <v>5591</v>
      </c>
      <c r="B33" s="231" t="s">
        <v>4333</v>
      </c>
      <c r="C33" s="200">
        <v>1</v>
      </c>
      <c r="D33" s="44">
        <v>20538</v>
      </c>
      <c r="E33" s="44">
        <v>20538</v>
      </c>
    </row>
    <row r="34" spans="1:5" x14ac:dyDescent="0.25">
      <c r="A34" s="79" t="s">
        <v>5592</v>
      </c>
      <c r="B34" s="79" t="s">
        <v>4333</v>
      </c>
      <c r="C34" s="200">
        <v>1</v>
      </c>
      <c r="D34" s="44">
        <v>19860</v>
      </c>
      <c r="E34" s="44">
        <v>19860</v>
      </c>
    </row>
    <row r="35" spans="1:5" x14ac:dyDescent="0.25">
      <c r="A35" s="79" t="s">
        <v>5608</v>
      </c>
      <c r="B35" s="79" t="s">
        <v>4333</v>
      </c>
      <c r="C35" s="200">
        <v>1</v>
      </c>
      <c r="D35" s="44">
        <v>19051.5</v>
      </c>
      <c r="E35" s="44">
        <v>19051.5</v>
      </c>
    </row>
    <row r="36" spans="1:5" x14ac:dyDescent="0.25">
      <c r="A36" s="79" t="s">
        <v>5609</v>
      </c>
      <c r="B36" s="79" t="s">
        <v>4333</v>
      </c>
      <c r="C36" s="200">
        <v>1</v>
      </c>
      <c r="D36" s="44">
        <v>18421.8</v>
      </c>
      <c r="E36" s="44">
        <v>18421.8</v>
      </c>
    </row>
    <row r="37" spans="1:5" x14ac:dyDescent="0.25">
      <c r="A37" s="79" t="s">
        <v>5610</v>
      </c>
      <c r="B37" s="79" t="s">
        <v>4333</v>
      </c>
      <c r="C37" s="200">
        <v>1</v>
      </c>
      <c r="D37" s="44">
        <v>17478.900000000001</v>
      </c>
      <c r="E37" s="44">
        <v>17478.900000000001</v>
      </c>
    </row>
    <row r="38" spans="1:5" x14ac:dyDescent="0.25">
      <c r="A38" s="79" t="s">
        <v>5593</v>
      </c>
      <c r="B38" s="79" t="s">
        <v>4333</v>
      </c>
      <c r="C38" s="200">
        <v>1</v>
      </c>
      <c r="D38" s="44">
        <v>15106.2</v>
      </c>
      <c r="E38" s="44">
        <v>15106.2</v>
      </c>
    </row>
    <row r="39" spans="1:5" x14ac:dyDescent="0.25">
      <c r="A39" s="79" t="s">
        <v>5595</v>
      </c>
      <c r="B39" s="79" t="s">
        <v>4410</v>
      </c>
      <c r="C39" s="200">
        <v>1</v>
      </c>
      <c r="D39" s="44">
        <v>11629</v>
      </c>
      <c r="E39" s="44">
        <v>11629</v>
      </c>
    </row>
    <row r="40" spans="1:5" x14ac:dyDescent="0.25">
      <c r="A40" s="79" t="s">
        <v>5611</v>
      </c>
      <c r="B40" s="79" t="s">
        <v>4377</v>
      </c>
      <c r="C40" s="200">
        <v>1</v>
      </c>
      <c r="D40" s="44">
        <v>11087.4</v>
      </c>
      <c r="E40" s="44">
        <v>11087.4</v>
      </c>
    </row>
    <row r="41" spans="1:5" x14ac:dyDescent="0.25">
      <c r="A41" s="79" t="s">
        <v>5597</v>
      </c>
      <c r="B41" s="79" t="s">
        <v>4333</v>
      </c>
      <c r="C41" s="200">
        <v>2</v>
      </c>
      <c r="D41" s="44">
        <v>9994.2000000000007</v>
      </c>
      <c r="E41" s="44">
        <v>9994.2000000000007</v>
      </c>
    </row>
    <row r="42" spans="1:5" x14ac:dyDescent="0.25">
      <c r="A42" s="79" t="s">
        <v>5598</v>
      </c>
      <c r="B42" s="79" t="s">
        <v>5599</v>
      </c>
      <c r="C42" s="200">
        <v>1</v>
      </c>
      <c r="D42" s="44">
        <v>9825</v>
      </c>
      <c r="E42" s="44">
        <v>9825</v>
      </c>
    </row>
    <row r="43" spans="1:5" x14ac:dyDescent="0.25">
      <c r="A43" s="79" t="s">
        <v>5601</v>
      </c>
      <c r="B43" s="79" t="s">
        <v>5602</v>
      </c>
      <c r="C43" s="200">
        <v>2</v>
      </c>
      <c r="D43" s="44">
        <v>8658.6</v>
      </c>
      <c r="E43" s="44">
        <v>8658.6</v>
      </c>
    </row>
    <row r="44" spans="1:5" x14ac:dyDescent="0.25">
      <c r="A44" s="79" t="s">
        <v>5612</v>
      </c>
      <c r="B44" s="79" t="s">
        <v>5602</v>
      </c>
      <c r="C44" s="200">
        <v>3</v>
      </c>
      <c r="D44" s="44">
        <v>8364</v>
      </c>
      <c r="E44" s="44">
        <v>8364</v>
      </c>
    </row>
    <row r="45" spans="1:5" x14ac:dyDescent="0.25">
      <c r="A45" s="42" t="s">
        <v>5613</v>
      </c>
      <c r="B45" s="42" t="s">
        <v>4331</v>
      </c>
      <c r="C45" s="232">
        <v>1</v>
      </c>
      <c r="D45" s="78">
        <v>31780.7</v>
      </c>
      <c r="E45" s="78">
        <f>+D45</f>
        <v>31780.7</v>
      </c>
    </row>
    <row r="46" spans="1:5" x14ac:dyDescent="0.25">
      <c r="A46" s="233" t="s">
        <v>5614</v>
      </c>
      <c r="B46" s="42" t="s">
        <v>4328</v>
      </c>
      <c r="C46" s="234">
        <v>1</v>
      </c>
      <c r="D46" s="78">
        <v>35566.800000000003</v>
      </c>
      <c r="E46" s="78">
        <v>35566.800000000003</v>
      </c>
    </row>
    <row r="47" spans="1:5" x14ac:dyDescent="0.25">
      <c r="A47" s="79" t="s">
        <v>5615</v>
      </c>
      <c r="B47" s="79" t="s">
        <v>4424</v>
      </c>
      <c r="C47" s="232">
        <v>1</v>
      </c>
      <c r="D47" s="44">
        <v>26265</v>
      </c>
      <c r="E47" s="44">
        <v>26265</v>
      </c>
    </row>
    <row r="48" spans="1:5" x14ac:dyDescent="0.25">
      <c r="A48" s="34"/>
      <c r="B48" s="45" t="s">
        <v>4302</v>
      </c>
      <c r="C48" s="205">
        <f>SUM(C27:C47)</f>
        <v>29</v>
      </c>
      <c r="D48" s="47"/>
      <c r="E48" s="47"/>
    </row>
    <row r="49" spans="1:5" x14ac:dyDescent="0.25">
      <c r="A49" s="34"/>
      <c r="B49" s="48"/>
      <c r="C49" s="207"/>
      <c r="D49" s="47"/>
      <c r="E49" s="47"/>
    </row>
    <row r="50" spans="1:5" x14ac:dyDescent="0.25">
      <c r="A50" s="54"/>
      <c r="B50" s="34"/>
      <c r="C50" s="193"/>
      <c r="D50" s="47"/>
      <c r="E50" s="47"/>
    </row>
    <row r="51" spans="1:5" x14ac:dyDescent="0.25">
      <c r="A51" s="661" t="s">
        <v>4234</v>
      </c>
      <c r="B51" s="661" t="s">
        <v>4233</v>
      </c>
      <c r="C51" s="193"/>
      <c r="D51" s="53"/>
      <c r="E51" s="53"/>
    </row>
    <row r="52" spans="1:5" x14ac:dyDescent="0.25">
      <c r="A52" s="55" t="s">
        <v>4303</v>
      </c>
      <c r="B52" s="55" t="s">
        <v>4303</v>
      </c>
      <c r="C52" s="209">
        <v>0</v>
      </c>
      <c r="D52" s="44">
        <v>0</v>
      </c>
      <c r="E52" s="44">
        <v>0</v>
      </c>
    </row>
    <row r="53" spans="1:5" x14ac:dyDescent="0.25">
      <c r="A53" s="34"/>
      <c r="B53" s="45" t="s">
        <v>4304</v>
      </c>
      <c r="C53" s="205">
        <f>SUM(C52)</f>
        <v>0</v>
      </c>
      <c r="D53" s="47"/>
      <c r="E53" s="47"/>
    </row>
    <row r="54" spans="1:5" x14ac:dyDescent="0.25">
      <c r="A54" s="34"/>
      <c r="B54" s="48"/>
      <c r="C54" s="207"/>
      <c r="D54" s="47"/>
      <c r="E54" s="47"/>
    </row>
    <row r="55" spans="1:5" x14ac:dyDescent="0.25">
      <c r="A55" s="34"/>
      <c r="B55" s="58" t="s">
        <v>4235</v>
      </c>
      <c r="C55" s="210">
        <f>SUM(C48,C23,C53)</f>
        <v>44</v>
      </c>
      <c r="D55" s="47"/>
      <c r="E55" s="47"/>
    </row>
    <row r="56" spans="1:5" x14ac:dyDescent="0.25">
      <c r="A56" s="34"/>
      <c r="B56" s="48"/>
      <c r="C56" s="207"/>
      <c r="D56" s="47"/>
      <c r="E56" s="47"/>
    </row>
    <row r="57" spans="1:5" x14ac:dyDescent="0.25">
      <c r="A57" s="50"/>
      <c r="B57" s="51"/>
      <c r="C57" s="198"/>
      <c r="D57" s="53"/>
      <c r="E57" s="53"/>
    </row>
    <row r="58" spans="1:5" x14ac:dyDescent="0.25">
      <c r="A58" s="662" t="s">
        <v>4231</v>
      </c>
      <c r="B58" s="662"/>
      <c r="C58" s="198"/>
      <c r="D58" s="53"/>
      <c r="E58" s="53"/>
    </row>
    <row r="59" spans="1:5" x14ac:dyDescent="0.25">
      <c r="A59" s="661" t="s">
        <v>4305</v>
      </c>
      <c r="B59" s="661"/>
      <c r="C59" s="198"/>
      <c r="D59" s="53"/>
      <c r="E59" s="53"/>
    </row>
    <row r="60" spans="1:5" x14ac:dyDescent="0.25">
      <c r="A60" s="55" t="s">
        <v>4303</v>
      </c>
      <c r="B60" s="60" t="s">
        <v>5008</v>
      </c>
      <c r="C60" s="209">
        <v>33</v>
      </c>
      <c r="D60" s="44">
        <v>8143</v>
      </c>
      <c r="E60" s="44">
        <v>29931</v>
      </c>
    </row>
    <row r="61" spans="1:5" x14ac:dyDescent="0.25">
      <c r="A61" s="34"/>
      <c r="B61" s="45" t="s">
        <v>4306</v>
      </c>
      <c r="C61" s="205">
        <f>SUM(C60)</f>
        <v>33</v>
      </c>
      <c r="D61" s="47"/>
      <c r="E61" s="47"/>
    </row>
    <row r="62" spans="1:5" x14ac:dyDescent="0.25">
      <c r="A62" s="50"/>
      <c r="B62" s="51"/>
      <c r="C62" s="198"/>
      <c r="D62" s="53"/>
      <c r="E62" s="53"/>
    </row>
    <row r="63" spans="1:5" ht="12.75" customHeight="1" x14ac:dyDescent="0.25">
      <c r="A63" s="652" t="s">
        <v>4237</v>
      </c>
      <c r="B63" s="653"/>
      <c r="C63" s="198"/>
      <c r="D63" s="53"/>
      <c r="E63" s="53"/>
    </row>
    <row r="64" spans="1:5" x14ac:dyDescent="0.25">
      <c r="A64" s="55" t="s">
        <v>4303</v>
      </c>
      <c r="B64" s="55" t="s">
        <v>4237</v>
      </c>
      <c r="C64" s="209">
        <v>42</v>
      </c>
      <c r="D64" s="44">
        <v>6500</v>
      </c>
      <c r="E64" s="44">
        <v>28500</v>
      </c>
    </row>
    <row r="65" spans="1:5" ht="12" customHeight="1" x14ac:dyDescent="0.25">
      <c r="A65" s="34"/>
      <c r="B65" s="45" t="s">
        <v>4307</v>
      </c>
      <c r="C65" s="211">
        <f>SUM(C64)</f>
        <v>42</v>
      </c>
      <c r="D65" s="206"/>
      <c r="E65" s="206"/>
    </row>
  </sheetData>
  <mergeCells count="15">
    <mergeCell ref="A63:B6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6:B26"/>
    <mergeCell ref="A51:B51"/>
    <mergeCell ref="A58:B58"/>
    <mergeCell ref="A59:B5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9B0F-5913-4FD2-89C1-A22BAEA423DF}">
  <dimension ref="A2:K39"/>
  <sheetViews>
    <sheetView showGridLines="0" zoomScaleNormal="100" workbookViewId="0">
      <selection activeCell="H25" sqref="H25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34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5603</v>
      </c>
      <c r="B11" s="42" t="s">
        <v>4326</v>
      </c>
      <c r="C11" s="78">
        <v>81690.899999999994</v>
      </c>
      <c r="D11" s="72">
        <v>0</v>
      </c>
      <c r="E11" s="72">
        <v>0</v>
      </c>
      <c r="F11" s="77">
        <v>81690.899999999994</v>
      </c>
      <c r="G11" s="77">
        <v>27230.299999999996</v>
      </c>
      <c r="H11" s="77">
        <v>13615.149999999998</v>
      </c>
      <c r="I11" s="77">
        <v>108921.19999999998</v>
      </c>
      <c r="J11" s="77">
        <v>0</v>
      </c>
      <c r="K11" s="77">
        <v>149766.64999999997</v>
      </c>
    </row>
    <row r="12" spans="1:11" s="63" customFormat="1" x14ac:dyDescent="0.25">
      <c r="A12" s="42" t="s">
        <v>5604</v>
      </c>
      <c r="B12" s="42" t="s">
        <v>4328</v>
      </c>
      <c r="C12" s="78">
        <v>53441.4</v>
      </c>
      <c r="D12" s="72">
        <v>0</v>
      </c>
      <c r="E12" s="72">
        <v>0</v>
      </c>
      <c r="F12" s="77">
        <v>53441.4</v>
      </c>
      <c r="G12" s="77">
        <v>17813.800000000003</v>
      </c>
      <c r="H12" s="77">
        <v>8906.9000000000015</v>
      </c>
      <c r="I12" s="77">
        <v>71255.200000000012</v>
      </c>
      <c r="J12" s="77">
        <v>0</v>
      </c>
      <c r="K12" s="77">
        <v>97975.900000000023</v>
      </c>
    </row>
    <row r="13" spans="1:11" s="63" customFormat="1" x14ac:dyDescent="0.25">
      <c r="A13" s="42" t="s">
        <v>5605</v>
      </c>
      <c r="B13" s="42" t="s">
        <v>4328</v>
      </c>
      <c r="C13" s="78">
        <v>42752.7</v>
      </c>
      <c r="D13" s="72">
        <v>0</v>
      </c>
      <c r="E13" s="72">
        <v>0</v>
      </c>
      <c r="F13" s="77">
        <v>42752.7</v>
      </c>
      <c r="G13" s="77">
        <v>14250.9</v>
      </c>
      <c r="H13" s="77">
        <v>7125.45</v>
      </c>
      <c r="I13" s="77">
        <v>57003.6</v>
      </c>
      <c r="J13" s="77">
        <v>0</v>
      </c>
      <c r="K13" s="77">
        <v>78379.95</v>
      </c>
    </row>
    <row r="14" spans="1:11" s="63" customFormat="1" x14ac:dyDescent="0.25">
      <c r="A14" s="42" t="s">
        <v>5606</v>
      </c>
      <c r="B14" s="42" t="s">
        <v>4331</v>
      </c>
      <c r="C14" s="78">
        <v>35566.800000000003</v>
      </c>
      <c r="D14" s="72">
        <v>0</v>
      </c>
      <c r="E14" s="72">
        <v>0</v>
      </c>
      <c r="F14" s="77">
        <v>35566.800000000003</v>
      </c>
      <c r="G14" s="77">
        <v>11855.600000000002</v>
      </c>
      <c r="H14" s="77">
        <v>5927.8000000000011</v>
      </c>
      <c r="I14" s="77">
        <v>47422.400000000009</v>
      </c>
      <c r="J14" s="77">
        <v>0</v>
      </c>
      <c r="K14" s="77">
        <v>65205.80000000001</v>
      </c>
    </row>
    <row r="15" spans="1:11" s="63" customFormat="1" x14ac:dyDescent="0.25">
      <c r="A15" s="42" t="s">
        <v>5607</v>
      </c>
      <c r="B15" s="42" t="s">
        <v>4331</v>
      </c>
      <c r="C15" s="78">
        <v>28260.3</v>
      </c>
      <c r="D15" s="72">
        <v>0</v>
      </c>
      <c r="E15" s="72">
        <v>0</v>
      </c>
      <c r="F15" s="77">
        <v>28260.3</v>
      </c>
      <c r="G15" s="77">
        <v>9420.1</v>
      </c>
      <c r="H15" s="77">
        <v>4710.05</v>
      </c>
      <c r="I15" s="77">
        <v>37680.400000000001</v>
      </c>
      <c r="J15" s="77">
        <v>0</v>
      </c>
      <c r="K15" s="77">
        <v>51810.55</v>
      </c>
    </row>
    <row r="16" spans="1:11" s="63" customFormat="1" x14ac:dyDescent="0.25">
      <c r="A16" s="42" t="s">
        <v>5613</v>
      </c>
      <c r="B16" s="42" t="s">
        <v>4331</v>
      </c>
      <c r="C16" s="78">
        <v>31780.7</v>
      </c>
      <c r="D16" s="72">
        <v>0</v>
      </c>
      <c r="E16" s="72">
        <v>0</v>
      </c>
      <c r="F16" s="77">
        <v>31780.7</v>
      </c>
      <c r="G16" s="77">
        <v>10593.566666666668</v>
      </c>
      <c r="H16" s="77">
        <v>5296.7833333333338</v>
      </c>
      <c r="I16" s="77">
        <v>42374.26666666667</v>
      </c>
      <c r="J16" s="77">
        <v>0</v>
      </c>
      <c r="K16" s="77">
        <v>58264.616666666669</v>
      </c>
    </row>
    <row r="17" spans="1:11" s="63" customFormat="1" x14ac:dyDescent="0.25">
      <c r="A17" s="233" t="s">
        <v>5614</v>
      </c>
      <c r="B17" s="42" t="s">
        <v>4328</v>
      </c>
      <c r="C17" s="78">
        <v>35566.800000000003</v>
      </c>
      <c r="D17" s="72">
        <v>0</v>
      </c>
      <c r="E17" s="72">
        <v>0</v>
      </c>
      <c r="F17" s="77">
        <v>35566.800000000003</v>
      </c>
      <c r="G17" s="77">
        <v>11855.600000000002</v>
      </c>
      <c r="H17" s="77">
        <v>5927.8000000000011</v>
      </c>
      <c r="I17" s="77">
        <v>47422.400000000009</v>
      </c>
      <c r="J17" s="77">
        <v>0</v>
      </c>
      <c r="K17" s="77">
        <v>65205.80000000001</v>
      </c>
    </row>
    <row r="18" spans="1:11" s="63" customFormat="1" x14ac:dyDescent="0.25">
      <c r="A18" s="235"/>
      <c r="B18" s="73"/>
      <c r="C18" s="236"/>
      <c r="D18" s="237"/>
      <c r="E18" s="237"/>
      <c r="F18" s="217"/>
      <c r="G18" s="217"/>
      <c r="H18" s="217"/>
      <c r="I18" s="217"/>
      <c r="J18" s="74"/>
      <c r="K18" s="74"/>
    </row>
    <row r="19" spans="1:11" s="63" customFormat="1" x14ac:dyDescent="0.25">
      <c r="A19" s="235"/>
      <c r="B19" s="73"/>
      <c r="C19" s="236"/>
      <c r="D19" s="237"/>
      <c r="E19" s="237"/>
      <c r="F19" s="217"/>
      <c r="G19" s="217"/>
      <c r="H19" s="217"/>
      <c r="I19" s="217"/>
      <c r="J19" s="74"/>
      <c r="K19" s="74"/>
    </row>
    <row r="20" spans="1:11" s="63" customFormat="1" x14ac:dyDescent="0.25">
      <c r="A20" s="671" t="s">
        <v>4324</v>
      </c>
      <c r="B20" s="671"/>
      <c r="C20" s="671"/>
      <c r="D20" s="217"/>
      <c r="E20" s="214" t="s">
        <v>517</v>
      </c>
      <c r="F20" s="214" t="s">
        <v>517</v>
      </c>
      <c r="G20" s="214" t="s">
        <v>517</v>
      </c>
      <c r="H20" s="214" t="s">
        <v>517</v>
      </c>
      <c r="I20" s="214" t="s">
        <v>517</v>
      </c>
      <c r="J20" s="76" t="s">
        <v>517</v>
      </c>
      <c r="K20" s="76" t="s">
        <v>517</v>
      </c>
    </row>
    <row r="21" spans="1:11" s="63" customFormat="1" ht="12.75" customHeight="1" x14ac:dyDescent="0.25">
      <c r="A21" s="663" t="s">
        <v>4311</v>
      </c>
      <c r="B21" s="665" t="s">
        <v>4292</v>
      </c>
      <c r="C21" s="708" t="s">
        <v>4312</v>
      </c>
      <c r="D21" s="708" t="s">
        <v>4312</v>
      </c>
      <c r="E21" s="708" t="s">
        <v>4312</v>
      </c>
      <c r="F21" s="708" t="s">
        <v>4312</v>
      </c>
      <c r="G21" s="666" t="s">
        <v>4313</v>
      </c>
      <c r="H21" s="666" t="s">
        <v>4313</v>
      </c>
      <c r="I21" s="666" t="s">
        <v>4313</v>
      </c>
      <c r="J21" s="666" t="s">
        <v>4313</v>
      </c>
      <c r="K21" s="667" t="s">
        <v>4313</v>
      </c>
    </row>
    <row r="22" spans="1:11" s="63" customFormat="1" ht="26.4" x14ac:dyDescent="0.25">
      <c r="A22" s="664" t="s">
        <v>4311</v>
      </c>
      <c r="B22" s="666" t="s">
        <v>4314</v>
      </c>
      <c r="C22" s="215" t="s">
        <v>4315</v>
      </c>
      <c r="D22" s="215" t="s">
        <v>4316</v>
      </c>
      <c r="E22" s="215" t="s">
        <v>4317</v>
      </c>
      <c r="F22" s="215" t="s">
        <v>4318</v>
      </c>
      <c r="G22" s="194" t="s">
        <v>4319</v>
      </c>
      <c r="H22" s="194" t="s">
        <v>4320</v>
      </c>
      <c r="I22" s="215" t="s">
        <v>4321</v>
      </c>
      <c r="J22" s="70" t="s">
        <v>4322</v>
      </c>
      <c r="K22" s="71" t="s">
        <v>4318</v>
      </c>
    </row>
    <row r="23" spans="1:11" s="238" customFormat="1" x14ac:dyDescent="0.25">
      <c r="A23" s="79" t="s">
        <v>5590</v>
      </c>
      <c r="B23" s="79" t="s">
        <v>5204</v>
      </c>
      <c r="C23" s="78">
        <v>21023.4</v>
      </c>
      <c r="D23" s="72">
        <v>1100</v>
      </c>
      <c r="E23" s="72">
        <v>0</v>
      </c>
      <c r="F23" s="77">
        <v>22123.4</v>
      </c>
      <c r="G23" s="77">
        <v>7007.8000000000011</v>
      </c>
      <c r="H23" s="77">
        <v>3503.9000000000005</v>
      </c>
      <c r="I23" s="77">
        <v>28031.200000000004</v>
      </c>
      <c r="J23" s="77">
        <v>0</v>
      </c>
      <c r="K23" s="77">
        <v>38542.900000000009</v>
      </c>
    </row>
    <row r="24" spans="1:11" s="238" customFormat="1" x14ac:dyDescent="0.25">
      <c r="A24" s="231" t="s">
        <v>5591</v>
      </c>
      <c r="B24" s="231" t="s">
        <v>4333</v>
      </c>
      <c r="C24" s="78">
        <v>20538</v>
      </c>
      <c r="D24" s="72">
        <v>1100</v>
      </c>
      <c r="E24" s="72">
        <v>0</v>
      </c>
      <c r="F24" s="77">
        <v>21638</v>
      </c>
      <c r="G24" s="77">
        <v>6846</v>
      </c>
      <c r="H24" s="77">
        <v>3423</v>
      </c>
      <c r="I24" s="77">
        <v>27384</v>
      </c>
      <c r="J24" s="77">
        <v>0</v>
      </c>
      <c r="K24" s="77">
        <v>37653</v>
      </c>
    </row>
    <row r="25" spans="1:11" s="238" customFormat="1" x14ac:dyDescent="0.25">
      <c r="A25" s="79" t="s">
        <v>5592</v>
      </c>
      <c r="B25" s="79" t="s">
        <v>4333</v>
      </c>
      <c r="C25" s="78">
        <v>19860</v>
      </c>
      <c r="D25" s="72">
        <v>1100</v>
      </c>
      <c r="E25" s="72">
        <v>0</v>
      </c>
      <c r="F25" s="77">
        <v>20960</v>
      </c>
      <c r="G25" s="77">
        <v>6620</v>
      </c>
      <c r="H25" s="77">
        <v>3310</v>
      </c>
      <c r="I25" s="77">
        <v>26480</v>
      </c>
      <c r="J25" s="77">
        <v>0</v>
      </c>
      <c r="K25" s="77">
        <v>36410</v>
      </c>
    </row>
    <row r="26" spans="1:11" s="238" customFormat="1" x14ac:dyDescent="0.25">
      <c r="A26" s="79" t="s">
        <v>5608</v>
      </c>
      <c r="B26" s="79" t="s">
        <v>4333</v>
      </c>
      <c r="C26" s="78">
        <v>19051.5</v>
      </c>
      <c r="D26" s="72">
        <v>1100</v>
      </c>
      <c r="E26" s="72">
        <v>0</v>
      </c>
      <c r="F26" s="77">
        <v>20151.5</v>
      </c>
      <c r="G26" s="77">
        <v>6350.5</v>
      </c>
      <c r="H26" s="77">
        <v>3175.25</v>
      </c>
      <c r="I26" s="77">
        <v>25402</v>
      </c>
      <c r="J26" s="77">
        <v>0</v>
      </c>
      <c r="K26" s="77">
        <v>34927.75</v>
      </c>
    </row>
    <row r="27" spans="1:11" s="238" customFormat="1" x14ac:dyDescent="0.25">
      <c r="A27" s="79" t="s">
        <v>5609</v>
      </c>
      <c r="B27" s="79" t="s">
        <v>4333</v>
      </c>
      <c r="C27" s="78">
        <v>18421.8</v>
      </c>
      <c r="D27" s="72">
        <v>1100</v>
      </c>
      <c r="E27" s="72">
        <v>0</v>
      </c>
      <c r="F27" s="77">
        <v>19521.8</v>
      </c>
      <c r="G27" s="77">
        <v>6140.5999999999995</v>
      </c>
      <c r="H27" s="77">
        <v>3070.2999999999997</v>
      </c>
      <c r="I27" s="77">
        <v>24562.399999999998</v>
      </c>
      <c r="J27" s="77">
        <v>0</v>
      </c>
      <c r="K27" s="77">
        <v>33773.299999999996</v>
      </c>
    </row>
    <row r="28" spans="1:11" s="238" customFormat="1" x14ac:dyDescent="0.25">
      <c r="A28" s="79" t="s">
        <v>5610</v>
      </c>
      <c r="B28" s="79" t="s">
        <v>4333</v>
      </c>
      <c r="C28" s="78">
        <v>17478.900000000001</v>
      </c>
      <c r="D28" s="72">
        <v>1100</v>
      </c>
      <c r="E28" s="72">
        <v>0</v>
      </c>
      <c r="F28" s="77">
        <v>18578.900000000001</v>
      </c>
      <c r="G28" s="77">
        <v>5826.3</v>
      </c>
      <c r="H28" s="77">
        <v>2913.15</v>
      </c>
      <c r="I28" s="77">
        <v>23305.200000000001</v>
      </c>
      <c r="J28" s="77">
        <v>0</v>
      </c>
      <c r="K28" s="77">
        <v>32044.65</v>
      </c>
    </row>
    <row r="29" spans="1:11" s="238" customFormat="1" x14ac:dyDescent="0.25">
      <c r="A29" s="79" t="s">
        <v>5593</v>
      </c>
      <c r="B29" s="79" t="s">
        <v>4333</v>
      </c>
      <c r="C29" s="78">
        <v>15106.2</v>
      </c>
      <c r="D29" s="72">
        <v>1100</v>
      </c>
      <c r="E29" s="72">
        <v>0</v>
      </c>
      <c r="F29" s="77">
        <v>16206.2</v>
      </c>
      <c r="G29" s="77">
        <v>5035.4000000000005</v>
      </c>
      <c r="H29" s="77">
        <v>2517.7000000000003</v>
      </c>
      <c r="I29" s="77">
        <v>20141.600000000002</v>
      </c>
      <c r="J29" s="77">
        <v>0</v>
      </c>
      <c r="K29" s="77">
        <v>27694.700000000004</v>
      </c>
    </row>
    <row r="30" spans="1:11" s="238" customFormat="1" x14ac:dyDescent="0.25">
      <c r="A30" s="79" t="s">
        <v>5594</v>
      </c>
      <c r="B30" s="79" t="s">
        <v>4333</v>
      </c>
      <c r="C30" s="78">
        <v>13294.5</v>
      </c>
      <c r="D30" s="72">
        <v>1100</v>
      </c>
      <c r="E30" s="72">
        <v>0</v>
      </c>
      <c r="F30" s="77">
        <v>14394.5</v>
      </c>
      <c r="G30" s="77">
        <v>4431.5</v>
      </c>
      <c r="H30" s="77">
        <v>2215.75</v>
      </c>
      <c r="I30" s="77">
        <v>17726</v>
      </c>
      <c r="J30" s="77">
        <v>0</v>
      </c>
      <c r="K30" s="77">
        <v>24373.25</v>
      </c>
    </row>
    <row r="31" spans="1:11" s="238" customFormat="1" x14ac:dyDescent="0.25">
      <c r="A31" s="79" t="s">
        <v>5595</v>
      </c>
      <c r="B31" s="79" t="s">
        <v>4410</v>
      </c>
      <c r="C31" s="78">
        <v>11629</v>
      </c>
      <c r="D31" s="72">
        <v>1100</v>
      </c>
      <c r="E31" s="72">
        <v>0</v>
      </c>
      <c r="F31" s="77">
        <v>12729</v>
      </c>
      <c r="G31" s="77">
        <v>3876.333333333333</v>
      </c>
      <c r="H31" s="77">
        <v>1938.1666666666665</v>
      </c>
      <c r="I31" s="77">
        <v>15505.333333333332</v>
      </c>
      <c r="J31" s="77">
        <v>0</v>
      </c>
      <c r="K31" s="77">
        <v>21319.833333333332</v>
      </c>
    </row>
    <row r="32" spans="1:11" s="238" customFormat="1" x14ac:dyDescent="0.25">
      <c r="A32" s="79" t="s">
        <v>5611</v>
      </c>
      <c r="B32" s="79" t="s">
        <v>4377</v>
      </c>
      <c r="C32" s="78">
        <v>11087.4</v>
      </c>
      <c r="D32" s="72">
        <v>1100</v>
      </c>
      <c r="E32" s="72">
        <v>0</v>
      </c>
      <c r="F32" s="77">
        <v>12187.4</v>
      </c>
      <c r="G32" s="77">
        <v>3695.7999999999997</v>
      </c>
      <c r="H32" s="77">
        <v>1847.8999999999999</v>
      </c>
      <c r="I32" s="77">
        <v>14783.199999999999</v>
      </c>
      <c r="J32" s="77">
        <v>0</v>
      </c>
      <c r="K32" s="77">
        <v>20326.899999999998</v>
      </c>
    </row>
    <row r="33" spans="1:11" s="63" customFormat="1" x14ac:dyDescent="0.25">
      <c r="A33" s="79" t="s">
        <v>5596</v>
      </c>
      <c r="B33" s="79" t="s">
        <v>4333</v>
      </c>
      <c r="C33" s="78">
        <v>10597.5</v>
      </c>
      <c r="D33" s="72">
        <v>1100</v>
      </c>
      <c r="E33" s="72">
        <v>0</v>
      </c>
      <c r="F33" s="77">
        <v>11697.5</v>
      </c>
      <c r="G33" s="77">
        <v>3532.5</v>
      </c>
      <c r="H33" s="77">
        <v>1766.25</v>
      </c>
      <c r="I33" s="77">
        <v>14130</v>
      </c>
      <c r="J33" s="77">
        <v>0</v>
      </c>
      <c r="K33" s="77">
        <v>19428.75</v>
      </c>
    </row>
    <row r="34" spans="1:11" s="63" customFormat="1" x14ac:dyDescent="0.25">
      <c r="A34" s="79" t="s">
        <v>5597</v>
      </c>
      <c r="B34" s="79" t="s">
        <v>4333</v>
      </c>
      <c r="C34" s="78">
        <v>9994.2000000000007</v>
      </c>
      <c r="D34" s="72">
        <v>1100</v>
      </c>
      <c r="E34" s="72">
        <v>0</v>
      </c>
      <c r="F34" s="77">
        <v>11094.2</v>
      </c>
      <c r="G34" s="77">
        <v>3331.4000000000005</v>
      </c>
      <c r="H34" s="77">
        <v>1665.7000000000003</v>
      </c>
      <c r="I34" s="77">
        <v>13325.600000000002</v>
      </c>
      <c r="J34" s="77">
        <v>0</v>
      </c>
      <c r="K34" s="77">
        <v>18322.700000000004</v>
      </c>
    </row>
    <row r="35" spans="1:11" s="63" customFormat="1" x14ac:dyDescent="0.25">
      <c r="A35" s="79" t="s">
        <v>5598</v>
      </c>
      <c r="B35" s="79" t="s">
        <v>5599</v>
      </c>
      <c r="C35" s="78">
        <v>9825</v>
      </c>
      <c r="D35" s="72">
        <v>1100</v>
      </c>
      <c r="E35" s="72">
        <v>0</v>
      </c>
      <c r="F35" s="77">
        <v>10925</v>
      </c>
      <c r="G35" s="77">
        <v>3275</v>
      </c>
      <c r="H35" s="77">
        <v>1637.5</v>
      </c>
      <c r="I35" s="77">
        <v>13100</v>
      </c>
      <c r="J35" s="77">
        <v>0</v>
      </c>
      <c r="K35" s="77">
        <v>18012.5</v>
      </c>
    </row>
    <row r="36" spans="1:11" s="63" customFormat="1" x14ac:dyDescent="0.25">
      <c r="A36" s="79" t="s">
        <v>5600</v>
      </c>
      <c r="B36" s="79" t="s">
        <v>4517</v>
      </c>
      <c r="C36" s="78">
        <v>8980</v>
      </c>
      <c r="D36" s="72">
        <v>1100</v>
      </c>
      <c r="E36" s="72">
        <v>0</v>
      </c>
      <c r="F36" s="77">
        <v>10080</v>
      </c>
      <c r="G36" s="77">
        <v>2993.333333333333</v>
      </c>
      <c r="H36" s="77">
        <v>1496.6666666666665</v>
      </c>
      <c r="I36" s="77">
        <v>11973.333333333332</v>
      </c>
      <c r="J36" s="77">
        <v>0</v>
      </c>
      <c r="K36" s="77">
        <v>16463.333333333332</v>
      </c>
    </row>
    <row r="37" spans="1:11" s="238" customFormat="1" x14ac:dyDescent="0.25">
      <c r="A37" s="79" t="s">
        <v>5601</v>
      </c>
      <c r="B37" s="79" t="s">
        <v>5602</v>
      </c>
      <c r="C37" s="78">
        <v>8658.6</v>
      </c>
      <c r="D37" s="72">
        <v>1100</v>
      </c>
      <c r="E37" s="72">
        <v>0</v>
      </c>
      <c r="F37" s="77">
        <v>9758.6</v>
      </c>
      <c r="G37" s="77">
        <v>2886.2</v>
      </c>
      <c r="H37" s="77">
        <v>1443.1</v>
      </c>
      <c r="I37" s="77">
        <v>11544.8</v>
      </c>
      <c r="J37" s="77">
        <v>0</v>
      </c>
      <c r="K37" s="77">
        <v>15874.099999999999</v>
      </c>
    </row>
    <row r="38" spans="1:11" s="63" customFormat="1" x14ac:dyDescent="0.25">
      <c r="A38" s="79" t="s">
        <v>5612</v>
      </c>
      <c r="B38" s="79" t="s">
        <v>5602</v>
      </c>
      <c r="C38" s="78">
        <v>8364</v>
      </c>
      <c r="D38" s="72">
        <v>1100</v>
      </c>
      <c r="E38" s="72">
        <v>0</v>
      </c>
      <c r="F38" s="77">
        <v>9464</v>
      </c>
      <c r="G38" s="77">
        <v>2788</v>
      </c>
      <c r="H38" s="77">
        <v>1394</v>
      </c>
      <c r="I38" s="77">
        <v>11152</v>
      </c>
      <c r="J38" s="77">
        <v>0</v>
      </c>
      <c r="K38" s="77">
        <v>15334</v>
      </c>
    </row>
    <row r="39" spans="1:11" s="63" customFormat="1" ht="12.75" customHeight="1" x14ac:dyDescent="0.25">
      <c r="A39" s="79" t="s">
        <v>5615</v>
      </c>
      <c r="B39" s="79" t="s">
        <v>4424</v>
      </c>
      <c r="C39" s="78">
        <v>26265</v>
      </c>
      <c r="D39" s="72">
        <v>0</v>
      </c>
      <c r="E39" s="72">
        <v>0</v>
      </c>
      <c r="F39" s="77">
        <v>26265</v>
      </c>
      <c r="G39" s="77">
        <v>8755</v>
      </c>
      <c r="H39" s="77">
        <v>4377.5</v>
      </c>
      <c r="I39" s="77">
        <v>35020</v>
      </c>
      <c r="J39" s="77">
        <v>0</v>
      </c>
      <c r="K39" s="77">
        <v>48152.5</v>
      </c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A1BC1-4956-4626-91FD-AEB07A714451}">
  <dimension ref="A1:E120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5" t="s">
        <v>35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ht="11.25" customHeight="1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89" t="s">
        <v>5006</v>
      </c>
      <c r="B12" s="89" t="s">
        <v>4328</v>
      </c>
      <c r="C12" s="239">
        <v>1</v>
      </c>
      <c r="D12" s="85">
        <v>97131</v>
      </c>
      <c r="E12" s="85">
        <v>97131</v>
      </c>
    </row>
    <row r="13" spans="1:5" x14ac:dyDescent="0.25">
      <c r="A13" s="89" t="s">
        <v>5616</v>
      </c>
      <c r="B13" s="89" t="s">
        <v>5617</v>
      </c>
      <c r="C13" s="239">
        <v>8</v>
      </c>
      <c r="D13" s="85">
        <v>51373.5</v>
      </c>
      <c r="E13" s="85">
        <v>51373.5</v>
      </c>
    </row>
    <row r="14" spans="1:5" x14ac:dyDescent="0.25">
      <c r="A14" s="89" t="s">
        <v>5618</v>
      </c>
      <c r="B14" s="89" t="s">
        <v>5619</v>
      </c>
      <c r="C14" s="239">
        <v>8</v>
      </c>
      <c r="D14" s="85">
        <v>9505.5</v>
      </c>
      <c r="E14" s="85">
        <v>9505.5</v>
      </c>
    </row>
    <row r="15" spans="1:5" x14ac:dyDescent="0.25">
      <c r="A15" s="89" t="s">
        <v>5620</v>
      </c>
      <c r="B15" s="89" t="s">
        <v>5621</v>
      </c>
      <c r="C15" s="239">
        <v>4</v>
      </c>
      <c r="D15" s="85">
        <v>9459</v>
      </c>
      <c r="E15" s="85">
        <v>9459</v>
      </c>
    </row>
    <row r="16" spans="1:5" x14ac:dyDescent="0.25">
      <c r="A16" s="89" t="s">
        <v>5622</v>
      </c>
      <c r="B16" s="89" t="s">
        <v>5623</v>
      </c>
      <c r="C16" s="239">
        <v>1</v>
      </c>
      <c r="D16" s="85">
        <v>9216</v>
      </c>
      <c r="E16" s="85">
        <v>9216</v>
      </c>
    </row>
    <row r="17" spans="1:5" x14ac:dyDescent="0.25">
      <c r="A17" s="89" t="s">
        <v>5624</v>
      </c>
      <c r="B17" s="89" t="s">
        <v>5625</v>
      </c>
      <c r="C17" s="239">
        <v>3</v>
      </c>
      <c r="D17" s="85">
        <v>9459</v>
      </c>
      <c r="E17" s="85">
        <v>9459</v>
      </c>
    </row>
    <row r="18" spans="1:5" x14ac:dyDescent="0.25">
      <c r="A18" s="89" t="s">
        <v>5626</v>
      </c>
      <c r="B18" s="89" t="s">
        <v>5627</v>
      </c>
      <c r="C18" s="239">
        <v>6</v>
      </c>
      <c r="D18" s="85">
        <v>9216</v>
      </c>
      <c r="E18" s="85">
        <v>9216</v>
      </c>
    </row>
    <row r="19" spans="1:5" x14ac:dyDescent="0.25">
      <c r="A19" s="89" t="s">
        <v>5628</v>
      </c>
      <c r="B19" s="89" t="s">
        <v>5629</v>
      </c>
      <c r="C19" s="239">
        <v>2</v>
      </c>
      <c r="D19" s="85">
        <v>8620.5</v>
      </c>
      <c r="E19" s="85">
        <v>8620.5</v>
      </c>
    </row>
    <row r="20" spans="1:5" x14ac:dyDescent="0.25">
      <c r="A20" s="89" t="s">
        <v>5630</v>
      </c>
      <c r="B20" s="89" t="s">
        <v>5631</v>
      </c>
      <c r="C20" s="239">
        <v>2</v>
      </c>
      <c r="D20" s="85">
        <v>8494.5</v>
      </c>
      <c r="E20" s="85">
        <v>8494.5</v>
      </c>
    </row>
    <row r="21" spans="1:5" x14ac:dyDescent="0.25">
      <c r="A21" s="89" t="s">
        <v>5632</v>
      </c>
      <c r="B21" s="89" t="s">
        <v>5633</v>
      </c>
      <c r="C21" s="239">
        <v>2</v>
      </c>
      <c r="D21" s="85">
        <v>8364</v>
      </c>
      <c r="E21" s="85">
        <v>8364</v>
      </c>
    </row>
    <row r="22" spans="1:5" x14ac:dyDescent="0.25">
      <c r="A22" s="89" t="s">
        <v>5634</v>
      </c>
      <c r="B22" s="89" t="s">
        <v>5635</v>
      </c>
      <c r="C22" s="239">
        <v>13</v>
      </c>
      <c r="D22" s="85">
        <v>22914</v>
      </c>
      <c r="E22" s="85">
        <v>22914</v>
      </c>
    </row>
    <row r="23" spans="1:5" x14ac:dyDescent="0.25">
      <c r="A23" s="89" t="s">
        <v>5636</v>
      </c>
      <c r="B23" s="89" t="s">
        <v>5637</v>
      </c>
      <c r="C23" s="239">
        <v>5</v>
      </c>
      <c r="D23" s="85">
        <v>21081</v>
      </c>
      <c r="E23" s="85">
        <v>21081</v>
      </c>
    </row>
    <row r="24" spans="1:5" x14ac:dyDescent="0.25">
      <c r="A24" s="89" t="s">
        <v>5638</v>
      </c>
      <c r="B24" s="89" t="s">
        <v>5639</v>
      </c>
      <c r="C24" s="239">
        <v>3</v>
      </c>
      <c r="D24" s="85">
        <v>20700</v>
      </c>
      <c r="E24" s="85">
        <v>20700</v>
      </c>
    </row>
    <row r="25" spans="1:5" x14ac:dyDescent="0.25">
      <c r="A25" s="89" t="s">
        <v>5640</v>
      </c>
      <c r="B25" s="89" t="s">
        <v>5641</v>
      </c>
      <c r="C25" s="239">
        <v>6</v>
      </c>
      <c r="D25" s="85">
        <v>20313</v>
      </c>
      <c r="E25" s="85">
        <v>20313</v>
      </c>
    </row>
    <row r="26" spans="1:5" x14ac:dyDescent="0.25">
      <c r="A26" s="89" t="s">
        <v>5642</v>
      </c>
      <c r="B26" s="89" t="s">
        <v>5643</v>
      </c>
      <c r="C26" s="239">
        <v>4</v>
      </c>
      <c r="D26" s="85">
        <v>19498.5</v>
      </c>
      <c r="E26" s="85">
        <v>19498.5</v>
      </c>
    </row>
    <row r="27" spans="1:5" x14ac:dyDescent="0.25">
      <c r="A27" s="89" t="s">
        <v>5007</v>
      </c>
      <c r="B27" s="89" t="s">
        <v>5644</v>
      </c>
      <c r="C27" s="239">
        <v>4</v>
      </c>
      <c r="D27" s="85">
        <v>36747</v>
      </c>
      <c r="E27" s="85">
        <v>36747</v>
      </c>
    </row>
    <row r="28" spans="1:5" x14ac:dyDescent="0.25">
      <c r="A28" s="89" t="s">
        <v>5571</v>
      </c>
      <c r="B28" s="89" t="s">
        <v>5645</v>
      </c>
      <c r="C28" s="239">
        <v>16</v>
      </c>
      <c r="D28" s="85">
        <v>32839.5</v>
      </c>
      <c r="E28" s="85">
        <v>32839.5</v>
      </c>
    </row>
    <row r="29" spans="1:5" x14ac:dyDescent="0.25">
      <c r="A29" s="89" t="s">
        <v>5570</v>
      </c>
      <c r="B29" s="89" t="s">
        <v>5646</v>
      </c>
      <c r="C29" s="239">
        <v>6</v>
      </c>
      <c r="D29" s="85">
        <v>27559.5</v>
      </c>
      <c r="E29" s="85">
        <v>27559.5</v>
      </c>
    </row>
    <row r="30" spans="1:5" x14ac:dyDescent="0.25">
      <c r="A30" s="89" t="s">
        <v>5647</v>
      </c>
      <c r="B30" s="89" t="s">
        <v>5648</v>
      </c>
      <c r="C30" s="239">
        <v>2</v>
      </c>
      <c r="D30" s="85">
        <v>8620.5</v>
      </c>
      <c r="E30" s="85">
        <v>8620.5</v>
      </c>
    </row>
    <row r="31" spans="1:5" x14ac:dyDescent="0.25">
      <c r="A31" s="89" t="s">
        <v>5649</v>
      </c>
      <c r="B31" s="89" t="s">
        <v>5650</v>
      </c>
      <c r="C31" s="239">
        <v>3</v>
      </c>
      <c r="D31" s="85">
        <v>8364</v>
      </c>
      <c r="E31" s="85">
        <v>8364</v>
      </c>
    </row>
    <row r="32" spans="1:5" x14ac:dyDescent="0.25">
      <c r="A32" s="89" t="s">
        <v>5651</v>
      </c>
      <c r="B32" s="89" t="s">
        <v>5652</v>
      </c>
      <c r="C32" s="239">
        <v>2</v>
      </c>
      <c r="D32" s="85">
        <v>8364</v>
      </c>
      <c r="E32" s="85">
        <v>8364</v>
      </c>
    </row>
    <row r="33" spans="1:5" x14ac:dyDescent="0.25">
      <c r="A33" s="89" t="s">
        <v>5653</v>
      </c>
      <c r="B33" s="89" t="s">
        <v>4352</v>
      </c>
      <c r="C33" s="239">
        <v>3</v>
      </c>
      <c r="D33" s="85">
        <v>65455.5</v>
      </c>
      <c r="E33" s="85">
        <v>65455.5</v>
      </c>
    </row>
    <row r="34" spans="1:5" x14ac:dyDescent="0.25">
      <c r="A34" s="89" t="s">
        <v>5654</v>
      </c>
      <c r="B34" s="89" t="s">
        <v>5655</v>
      </c>
      <c r="C34" s="239">
        <v>1</v>
      </c>
      <c r="D34" s="85">
        <v>11794.5</v>
      </c>
      <c r="E34" s="85">
        <v>11794.5</v>
      </c>
    </row>
    <row r="35" spans="1:5" x14ac:dyDescent="0.25">
      <c r="A35" s="89" t="s">
        <v>5656</v>
      </c>
      <c r="B35" s="89" t="s">
        <v>5657</v>
      </c>
      <c r="C35" s="239">
        <v>1</v>
      </c>
      <c r="D35" s="85">
        <v>10471.5</v>
      </c>
      <c r="E35" s="85">
        <v>10471.5</v>
      </c>
    </row>
    <row r="36" spans="1:5" x14ac:dyDescent="0.25">
      <c r="A36" s="89" t="s">
        <v>5658</v>
      </c>
      <c r="B36" s="89" t="s">
        <v>5659</v>
      </c>
      <c r="C36" s="239">
        <v>7</v>
      </c>
      <c r="D36" s="85">
        <v>11794.5</v>
      </c>
      <c r="E36" s="85">
        <v>11794.5</v>
      </c>
    </row>
    <row r="37" spans="1:5" x14ac:dyDescent="0.25">
      <c r="A37" s="89" t="s">
        <v>5660</v>
      </c>
      <c r="B37" s="89" t="s">
        <v>5661</v>
      </c>
      <c r="C37" s="239">
        <v>11</v>
      </c>
      <c r="D37" s="85">
        <v>10845</v>
      </c>
      <c r="E37" s="85">
        <v>10845</v>
      </c>
    </row>
    <row r="38" spans="1:5" x14ac:dyDescent="0.25">
      <c r="A38" s="89" t="s">
        <v>5662</v>
      </c>
      <c r="B38" s="89" t="s">
        <v>5663</v>
      </c>
      <c r="C38" s="239">
        <v>17</v>
      </c>
      <c r="D38" s="85">
        <v>10471.5</v>
      </c>
      <c r="E38" s="85">
        <v>10471.5</v>
      </c>
    </row>
    <row r="39" spans="1:5" x14ac:dyDescent="0.25">
      <c r="A39" s="89" t="s">
        <v>5664</v>
      </c>
      <c r="B39" s="89" t="s">
        <v>5665</v>
      </c>
      <c r="C39" s="239">
        <v>20</v>
      </c>
      <c r="D39" s="85">
        <v>9642</v>
      </c>
      <c r="E39" s="85">
        <v>9642</v>
      </c>
    </row>
    <row r="40" spans="1:5" x14ac:dyDescent="0.25">
      <c r="A40" s="89" t="s">
        <v>5666</v>
      </c>
      <c r="B40" s="89" t="s">
        <v>5667</v>
      </c>
      <c r="C40" s="239">
        <v>5</v>
      </c>
      <c r="D40" s="85">
        <v>9459</v>
      </c>
      <c r="E40" s="85">
        <v>9459</v>
      </c>
    </row>
    <row r="41" spans="1:5" x14ac:dyDescent="0.25">
      <c r="A41" s="89" t="s">
        <v>5668</v>
      </c>
      <c r="B41" s="89" t="s">
        <v>5669</v>
      </c>
      <c r="C41" s="239">
        <v>5</v>
      </c>
      <c r="D41" s="85">
        <v>19498.5</v>
      </c>
      <c r="E41" s="85">
        <v>19498.5</v>
      </c>
    </row>
    <row r="42" spans="1:5" x14ac:dyDescent="0.25">
      <c r="A42" s="89" t="s">
        <v>5670</v>
      </c>
      <c r="B42" s="89" t="s">
        <v>5671</v>
      </c>
      <c r="C42" s="239">
        <v>14</v>
      </c>
      <c r="D42" s="85">
        <v>18358.5</v>
      </c>
      <c r="E42" s="85">
        <v>18358.5</v>
      </c>
    </row>
    <row r="43" spans="1:5" x14ac:dyDescent="0.25">
      <c r="A43" s="89" t="s">
        <v>5672</v>
      </c>
      <c r="B43" s="89" t="s">
        <v>5673</v>
      </c>
      <c r="C43" s="239">
        <v>11</v>
      </c>
      <c r="D43" s="85">
        <v>15354</v>
      </c>
      <c r="E43" s="85">
        <v>15354</v>
      </c>
    </row>
    <row r="44" spans="1:5" x14ac:dyDescent="0.25">
      <c r="A44" s="89" t="s">
        <v>5674</v>
      </c>
      <c r="B44" s="89" t="s">
        <v>5675</v>
      </c>
      <c r="C44" s="239">
        <v>17</v>
      </c>
      <c r="D44" s="85">
        <v>14367</v>
      </c>
      <c r="E44" s="85">
        <v>14367</v>
      </c>
    </row>
    <row r="45" spans="1:5" x14ac:dyDescent="0.25">
      <c r="A45" s="89" t="s">
        <v>5676</v>
      </c>
      <c r="B45" s="89" t="s">
        <v>5677</v>
      </c>
      <c r="C45" s="239">
        <v>6</v>
      </c>
      <c r="D45" s="85">
        <v>12781.5</v>
      </c>
      <c r="E45" s="85">
        <v>12781.5</v>
      </c>
    </row>
    <row r="46" spans="1:5" x14ac:dyDescent="0.25">
      <c r="A46" s="34"/>
      <c r="B46" s="45" t="s">
        <v>4299</v>
      </c>
      <c r="C46" s="205">
        <f>SUM(C12:C45)</f>
        <v>219</v>
      </c>
      <c r="D46" s="206"/>
      <c r="E46" s="206"/>
    </row>
    <row r="47" spans="1:5" x14ac:dyDescent="0.25">
      <c r="A47" s="34"/>
      <c r="B47" s="48"/>
      <c r="C47" s="207"/>
      <c r="D47" s="206"/>
      <c r="E47" s="206"/>
    </row>
    <row r="48" spans="1:5" x14ac:dyDescent="0.25">
      <c r="A48" s="50"/>
      <c r="B48" s="51"/>
      <c r="C48" s="198"/>
      <c r="D48" s="198"/>
      <c r="E48" s="198"/>
    </row>
    <row r="49" spans="1:5" x14ac:dyDescent="0.25">
      <c r="A49" s="661" t="s">
        <v>4233</v>
      </c>
      <c r="B49" s="661" t="s">
        <v>4233</v>
      </c>
      <c r="C49" s="198"/>
      <c r="D49" s="198"/>
      <c r="E49" s="198"/>
    </row>
    <row r="50" spans="1:5" x14ac:dyDescent="0.25">
      <c r="A50" s="157" t="s">
        <v>5618</v>
      </c>
      <c r="B50" s="157" t="s">
        <v>5619</v>
      </c>
      <c r="C50" s="225">
        <v>5</v>
      </c>
      <c r="D50" s="85">
        <v>9505.5</v>
      </c>
      <c r="E50" s="85">
        <v>9505.5</v>
      </c>
    </row>
    <row r="51" spans="1:5" x14ac:dyDescent="0.25">
      <c r="A51" s="157" t="s">
        <v>5620</v>
      </c>
      <c r="B51" s="157" t="s">
        <v>5621</v>
      </c>
      <c r="C51" s="225">
        <v>16</v>
      </c>
      <c r="D51" s="85">
        <v>9459</v>
      </c>
      <c r="E51" s="85">
        <v>9459</v>
      </c>
    </row>
    <row r="52" spans="1:5" x14ac:dyDescent="0.25">
      <c r="A52" s="157" t="s">
        <v>5622</v>
      </c>
      <c r="B52" s="157" t="s">
        <v>5623</v>
      </c>
      <c r="C52" s="225">
        <v>10</v>
      </c>
      <c r="D52" s="85">
        <v>9216</v>
      </c>
      <c r="E52" s="85">
        <v>9216</v>
      </c>
    </row>
    <row r="53" spans="1:5" x14ac:dyDescent="0.25">
      <c r="A53" s="157" t="s">
        <v>5678</v>
      </c>
      <c r="B53" s="157" t="s">
        <v>5679</v>
      </c>
      <c r="C53" s="225">
        <v>6</v>
      </c>
      <c r="D53" s="85">
        <v>8620.5</v>
      </c>
      <c r="E53" s="85">
        <v>8620.5</v>
      </c>
    </row>
    <row r="54" spans="1:5" x14ac:dyDescent="0.25">
      <c r="A54" s="157" t="s">
        <v>5624</v>
      </c>
      <c r="B54" s="157" t="s">
        <v>5625</v>
      </c>
      <c r="C54" s="225">
        <v>50</v>
      </c>
      <c r="D54" s="85">
        <v>9459</v>
      </c>
      <c r="E54" s="85">
        <v>9459</v>
      </c>
    </row>
    <row r="55" spans="1:5" x14ac:dyDescent="0.25">
      <c r="A55" s="157" t="s">
        <v>5626</v>
      </c>
      <c r="B55" s="157" t="s">
        <v>5627</v>
      </c>
      <c r="C55" s="225">
        <v>49</v>
      </c>
      <c r="D55" s="85">
        <v>9216</v>
      </c>
      <c r="E55" s="85">
        <v>9216</v>
      </c>
    </row>
    <row r="56" spans="1:5" x14ac:dyDescent="0.25">
      <c r="A56" s="157" t="s">
        <v>5628</v>
      </c>
      <c r="B56" s="157" t="s">
        <v>5629</v>
      </c>
      <c r="C56" s="225">
        <v>32</v>
      </c>
      <c r="D56" s="85">
        <v>8620.5</v>
      </c>
      <c r="E56" s="85">
        <v>8620.5</v>
      </c>
    </row>
    <row r="57" spans="1:5" x14ac:dyDescent="0.25">
      <c r="A57" s="157" t="s">
        <v>5630</v>
      </c>
      <c r="B57" s="157" t="s">
        <v>5631</v>
      </c>
      <c r="C57" s="225">
        <v>3</v>
      </c>
      <c r="D57" s="85">
        <v>8494.5</v>
      </c>
      <c r="E57" s="85">
        <v>8494.5</v>
      </c>
    </row>
    <row r="58" spans="1:5" x14ac:dyDescent="0.25">
      <c r="A58" s="157" t="s">
        <v>5632</v>
      </c>
      <c r="B58" s="157" t="s">
        <v>5633</v>
      </c>
      <c r="C58" s="225">
        <v>2</v>
      </c>
      <c r="D58" s="85">
        <v>8364</v>
      </c>
      <c r="E58" s="85">
        <v>8364</v>
      </c>
    </row>
    <row r="59" spans="1:5" x14ac:dyDescent="0.25">
      <c r="A59" s="157" t="s">
        <v>5634</v>
      </c>
      <c r="B59" s="157" t="s">
        <v>5635</v>
      </c>
      <c r="C59" s="225">
        <v>2</v>
      </c>
      <c r="D59" s="85">
        <v>22914</v>
      </c>
      <c r="E59" s="85">
        <v>22914</v>
      </c>
    </row>
    <row r="60" spans="1:5" s="147" customFormat="1" x14ac:dyDescent="0.25">
      <c r="A60" s="157" t="s">
        <v>5636</v>
      </c>
      <c r="B60" s="157" t="s">
        <v>5637</v>
      </c>
      <c r="C60" s="225">
        <v>1</v>
      </c>
      <c r="D60" s="85">
        <v>21081</v>
      </c>
      <c r="E60" s="85">
        <v>21081</v>
      </c>
    </row>
    <row r="61" spans="1:5" x14ac:dyDescent="0.25">
      <c r="A61" s="157" t="s">
        <v>5640</v>
      </c>
      <c r="B61" s="157" t="s">
        <v>5641</v>
      </c>
      <c r="C61" s="225">
        <v>7</v>
      </c>
      <c r="D61" s="85">
        <v>20313</v>
      </c>
      <c r="E61" s="85">
        <v>20313</v>
      </c>
    </row>
    <row r="62" spans="1:5" x14ac:dyDescent="0.25">
      <c r="A62" s="157" t="s">
        <v>5571</v>
      </c>
      <c r="B62" s="157" t="s">
        <v>5645</v>
      </c>
      <c r="C62" s="225">
        <v>2</v>
      </c>
      <c r="D62" s="85">
        <v>32839.5</v>
      </c>
      <c r="E62" s="85">
        <v>32839.5</v>
      </c>
    </row>
    <row r="63" spans="1:5" x14ac:dyDescent="0.25">
      <c r="A63" s="157" t="s">
        <v>5570</v>
      </c>
      <c r="B63" s="157" t="s">
        <v>5646</v>
      </c>
      <c r="C63" s="225">
        <v>2</v>
      </c>
      <c r="D63" s="85">
        <v>27559.5</v>
      </c>
      <c r="E63" s="85">
        <v>27559.5</v>
      </c>
    </row>
    <row r="64" spans="1:5" x14ac:dyDescent="0.25">
      <c r="A64" s="157" t="s">
        <v>5647</v>
      </c>
      <c r="B64" s="157" t="s">
        <v>5648</v>
      </c>
      <c r="C64" s="225">
        <v>59</v>
      </c>
      <c r="D64" s="85">
        <v>8620.5</v>
      </c>
      <c r="E64" s="85">
        <v>8620.5</v>
      </c>
    </row>
    <row r="65" spans="1:5" x14ac:dyDescent="0.25">
      <c r="A65" s="157" t="s">
        <v>5680</v>
      </c>
      <c r="B65" s="157" t="s">
        <v>5681</v>
      </c>
      <c r="C65" s="225">
        <v>8</v>
      </c>
      <c r="D65" s="85">
        <v>8494.5</v>
      </c>
      <c r="E65" s="85">
        <v>8494.5</v>
      </c>
    </row>
    <row r="66" spans="1:5" x14ac:dyDescent="0.25">
      <c r="A66" s="157" t="s">
        <v>5682</v>
      </c>
      <c r="B66" s="157" t="s">
        <v>5683</v>
      </c>
      <c r="C66" s="225">
        <v>7</v>
      </c>
      <c r="D66" s="85">
        <v>8364</v>
      </c>
      <c r="E66" s="85">
        <v>8364</v>
      </c>
    </row>
    <row r="67" spans="1:5" x14ac:dyDescent="0.25">
      <c r="A67" s="157" t="s">
        <v>5649</v>
      </c>
      <c r="B67" s="157" t="s">
        <v>5650</v>
      </c>
      <c r="C67" s="225">
        <v>19</v>
      </c>
      <c r="D67" s="85">
        <v>8364</v>
      </c>
      <c r="E67" s="85">
        <v>8364</v>
      </c>
    </row>
    <row r="68" spans="1:5" x14ac:dyDescent="0.25">
      <c r="A68" s="157" t="s">
        <v>5654</v>
      </c>
      <c r="B68" s="157" t="s">
        <v>5655</v>
      </c>
      <c r="C68" s="225">
        <v>2</v>
      </c>
      <c r="D68" s="85">
        <v>11794.5</v>
      </c>
      <c r="E68" s="85">
        <v>11794.5</v>
      </c>
    </row>
    <row r="69" spans="1:5" x14ac:dyDescent="0.25">
      <c r="A69" s="157" t="s">
        <v>5684</v>
      </c>
      <c r="B69" s="157" t="s">
        <v>5685</v>
      </c>
      <c r="C69" s="225">
        <v>2</v>
      </c>
      <c r="D69" s="85">
        <v>10845</v>
      </c>
      <c r="E69" s="85">
        <v>10845</v>
      </c>
    </row>
    <row r="70" spans="1:5" x14ac:dyDescent="0.25">
      <c r="A70" s="157" t="s">
        <v>5656</v>
      </c>
      <c r="B70" s="157" t="s">
        <v>5657</v>
      </c>
      <c r="C70" s="225">
        <v>2</v>
      </c>
      <c r="D70" s="85">
        <v>10471.5</v>
      </c>
      <c r="E70" s="85">
        <v>10471.5</v>
      </c>
    </row>
    <row r="71" spans="1:5" x14ac:dyDescent="0.25">
      <c r="A71" s="157" t="s">
        <v>5686</v>
      </c>
      <c r="B71" s="157" t="s">
        <v>5687</v>
      </c>
      <c r="C71" s="225">
        <v>4</v>
      </c>
      <c r="D71" s="85">
        <v>9642</v>
      </c>
      <c r="E71" s="85">
        <v>9642</v>
      </c>
    </row>
    <row r="72" spans="1:5" x14ac:dyDescent="0.25">
      <c r="A72" s="157" t="s">
        <v>5688</v>
      </c>
      <c r="B72" s="157" t="s">
        <v>5689</v>
      </c>
      <c r="C72" s="225">
        <v>1</v>
      </c>
      <c r="D72" s="85">
        <v>9459</v>
      </c>
      <c r="E72" s="85">
        <v>9459</v>
      </c>
    </row>
    <row r="73" spans="1:5" x14ac:dyDescent="0.25">
      <c r="A73" s="157" t="s">
        <v>5690</v>
      </c>
      <c r="B73" s="157" t="s">
        <v>5691</v>
      </c>
      <c r="C73" s="225">
        <v>1</v>
      </c>
      <c r="D73" s="85">
        <v>9216</v>
      </c>
      <c r="E73" s="85">
        <v>9216</v>
      </c>
    </row>
    <row r="74" spans="1:5" x14ac:dyDescent="0.25">
      <c r="A74" s="168" t="s">
        <v>5692</v>
      </c>
      <c r="B74" s="168" t="s">
        <v>5693</v>
      </c>
      <c r="C74" s="225">
        <v>2</v>
      </c>
      <c r="D74" s="85">
        <v>8364</v>
      </c>
      <c r="E74" s="85">
        <v>8364</v>
      </c>
    </row>
    <row r="75" spans="1:5" x14ac:dyDescent="0.25">
      <c r="A75" s="157" t="s">
        <v>5658</v>
      </c>
      <c r="B75" s="157" t="s">
        <v>5659</v>
      </c>
      <c r="C75" s="225">
        <v>18</v>
      </c>
      <c r="D75" s="85">
        <v>11794.5</v>
      </c>
      <c r="E75" s="85">
        <v>11794.5</v>
      </c>
    </row>
    <row r="76" spans="1:5" x14ac:dyDescent="0.25">
      <c r="A76" s="157" t="s">
        <v>5660</v>
      </c>
      <c r="B76" s="157" t="s">
        <v>5661</v>
      </c>
      <c r="C76" s="225">
        <v>61</v>
      </c>
      <c r="D76" s="85">
        <v>10845</v>
      </c>
      <c r="E76" s="85">
        <v>10845</v>
      </c>
    </row>
    <row r="77" spans="1:5" x14ac:dyDescent="0.25">
      <c r="A77" s="157" t="s">
        <v>5662</v>
      </c>
      <c r="B77" s="157" t="s">
        <v>5663</v>
      </c>
      <c r="C77" s="225">
        <v>82</v>
      </c>
      <c r="D77" s="85">
        <v>10471.5</v>
      </c>
      <c r="E77" s="85">
        <v>10471.5</v>
      </c>
    </row>
    <row r="78" spans="1:5" x14ac:dyDescent="0.25">
      <c r="A78" s="157" t="s">
        <v>5664</v>
      </c>
      <c r="B78" s="157" t="s">
        <v>5665</v>
      </c>
      <c r="C78" s="225">
        <v>66</v>
      </c>
      <c r="D78" s="85">
        <v>9642</v>
      </c>
      <c r="E78" s="85">
        <v>9642</v>
      </c>
    </row>
    <row r="79" spans="1:5" x14ac:dyDescent="0.25">
      <c r="A79" s="157" t="s">
        <v>5666</v>
      </c>
      <c r="B79" s="157" t="s">
        <v>5667</v>
      </c>
      <c r="C79" s="225">
        <v>8</v>
      </c>
      <c r="D79" s="85">
        <v>9459</v>
      </c>
      <c r="E79" s="85">
        <v>9459</v>
      </c>
    </row>
    <row r="80" spans="1:5" x14ac:dyDescent="0.25">
      <c r="A80" s="157" t="s">
        <v>5668</v>
      </c>
      <c r="B80" s="157" t="s">
        <v>5669</v>
      </c>
      <c r="C80" s="225">
        <v>1</v>
      </c>
      <c r="D80" s="85">
        <v>19498.5</v>
      </c>
      <c r="E80" s="85">
        <v>19498.5</v>
      </c>
    </row>
    <row r="81" spans="1:5" x14ac:dyDescent="0.25">
      <c r="A81" s="157" t="s">
        <v>5670</v>
      </c>
      <c r="B81" s="157" t="s">
        <v>5671</v>
      </c>
      <c r="C81" s="225">
        <v>12</v>
      </c>
      <c r="D81" s="85">
        <v>18358.5</v>
      </c>
      <c r="E81" s="85">
        <v>18358.5</v>
      </c>
    </row>
    <row r="82" spans="1:5" x14ac:dyDescent="0.25">
      <c r="A82" s="157" t="s">
        <v>5672</v>
      </c>
      <c r="B82" s="157" t="s">
        <v>5673</v>
      </c>
      <c r="C82" s="225">
        <v>21</v>
      </c>
      <c r="D82" s="85">
        <v>15354</v>
      </c>
      <c r="E82" s="85">
        <v>15354</v>
      </c>
    </row>
    <row r="83" spans="1:5" x14ac:dyDescent="0.25">
      <c r="A83" s="157" t="s">
        <v>5674</v>
      </c>
      <c r="B83" s="157" t="s">
        <v>5675</v>
      </c>
      <c r="C83" s="225">
        <v>18</v>
      </c>
      <c r="D83" s="85">
        <v>14367</v>
      </c>
      <c r="E83" s="85">
        <v>14367</v>
      </c>
    </row>
    <row r="84" spans="1:5" x14ac:dyDescent="0.25">
      <c r="A84" s="157" t="s">
        <v>5676</v>
      </c>
      <c r="B84" s="157" t="s">
        <v>5677</v>
      </c>
      <c r="C84" s="225">
        <v>23</v>
      </c>
      <c r="D84" s="85">
        <v>12781.5</v>
      </c>
      <c r="E84" s="85">
        <v>12781.5</v>
      </c>
    </row>
    <row r="85" spans="1:5" x14ac:dyDescent="0.25">
      <c r="A85" s="34"/>
      <c r="B85" s="45" t="s">
        <v>4302</v>
      </c>
      <c r="C85" s="205">
        <f>SUM(C50:C84)</f>
        <v>604</v>
      </c>
      <c r="D85" s="206"/>
      <c r="E85" s="206"/>
    </row>
    <row r="86" spans="1:5" x14ac:dyDescent="0.25">
      <c r="A86" s="34"/>
      <c r="B86" s="48"/>
      <c r="C86" s="207"/>
      <c r="D86" s="206"/>
      <c r="E86" s="206"/>
    </row>
    <row r="87" spans="1:5" x14ac:dyDescent="0.25">
      <c r="A87" s="54"/>
      <c r="B87" s="34"/>
      <c r="C87" s="193"/>
      <c r="D87" s="206"/>
      <c r="E87" s="206"/>
    </row>
    <row r="88" spans="1:5" x14ac:dyDescent="0.25">
      <c r="A88" s="661" t="s">
        <v>4234</v>
      </c>
      <c r="B88" s="661" t="s">
        <v>4233</v>
      </c>
      <c r="C88" s="193"/>
      <c r="D88" s="198"/>
      <c r="E88" s="198"/>
    </row>
    <row r="89" spans="1:5" x14ac:dyDescent="0.25">
      <c r="A89" s="168" t="s">
        <v>5618</v>
      </c>
      <c r="B89" s="168" t="s">
        <v>5619</v>
      </c>
      <c r="C89" s="225">
        <v>5</v>
      </c>
      <c r="D89" s="85">
        <v>9505.5</v>
      </c>
      <c r="E89" s="85">
        <v>9505.5</v>
      </c>
    </row>
    <row r="90" spans="1:5" x14ac:dyDescent="0.25">
      <c r="A90" s="168" t="s">
        <v>5620</v>
      </c>
      <c r="B90" s="168" t="s">
        <v>5621</v>
      </c>
      <c r="C90" s="225">
        <v>7</v>
      </c>
      <c r="D90" s="85">
        <v>9459</v>
      </c>
      <c r="E90" s="85">
        <v>9459</v>
      </c>
    </row>
    <row r="91" spans="1:5" x14ac:dyDescent="0.25">
      <c r="A91" s="168" t="s">
        <v>5622</v>
      </c>
      <c r="B91" s="168" t="s">
        <v>5623</v>
      </c>
      <c r="C91" s="225">
        <v>3</v>
      </c>
      <c r="D91" s="85">
        <v>9216</v>
      </c>
      <c r="E91" s="85">
        <v>9216</v>
      </c>
    </row>
    <row r="92" spans="1:5" x14ac:dyDescent="0.25">
      <c r="A92" s="168" t="s">
        <v>5678</v>
      </c>
      <c r="B92" s="168" t="s">
        <v>5679</v>
      </c>
      <c r="C92" s="225">
        <v>2</v>
      </c>
      <c r="D92" s="85">
        <v>8620.5</v>
      </c>
      <c r="E92" s="85">
        <v>8620.5</v>
      </c>
    </row>
    <row r="93" spans="1:5" x14ac:dyDescent="0.25">
      <c r="A93" s="168" t="s">
        <v>5626</v>
      </c>
      <c r="B93" s="168" t="s">
        <v>5627</v>
      </c>
      <c r="C93" s="225">
        <v>6</v>
      </c>
      <c r="D93" s="85">
        <v>9216</v>
      </c>
      <c r="E93" s="85">
        <v>9216</v>
      </c>
    </row>
    <row r="94" spans="1:5" x14ac:dyDescent="0.25">
      <c r="A94" s="168" t="s">
        <v>5628</v>
      </c>
      <c r="B94" s="168" t="s">
        <v>5629</v>
      </c>
      <c r="C94" s="225">
        <v>5</v>
      </c>
      <c r="D94" s="85">
        <v>8620.5</v>
      </c>
      <c r="E94" s="85">
        <v>8620.5</v>
      </c>
    </row>
    <row r="95" spans="1:5" x14ac:dyDescent="0.25">
      <c r="A95" s="168" t="s">
        <v>5616</v>
      </c>
      <c r="B95" s="168" t="s">
        <v>5617</v>
      </c>
      <c r="C95" s="225">
        <v>2</v>
      </c>
      <c r="D95" s="85">
        <v>51373.5</v>
      </c>
      <c r="E95" s="85">
        <v>51373.5</v>
      </c>
    </row>
    <row r="96" spans="1:5" x14ac:dyDescent="0.25">
      <c r="A96" s="168" t="s">
        <v>5570</v>
      </c>
      <c r="B96" s="168" t="s">
        <v>5646</v>
      </c>
      <c r="C96" s="225">
        <v>1</v>
      </c>
      <c r="D96" s="85">
        <v>27559.5</v>
      </c>
      <c r="E96" s="85">
        <v>27559.5</v>
      </c>
    </row>
    <row r="97" spans="1:5" x14ac:dyDescent="0.25">
      <c r="A97" s="168" t="s">
        <v>5647</v>
      </c>
      <c r="B97" s="168" t="s">
        <v>5648</v>
      </c>
      <c r="C97" s="225">
        <v>7</v>
      </c>
      <c r="D97" s="85">
        <v>8620.5</v>
      </c>
      <c r="E97" s="85">
        <v>8620.5</v>
      </c>
    </row>
    <row r="98" spans="1:5" x14ac:dyDescent="0.25">
      <c r="A98" s="157" t="s">
        <v>5682</v>
      </c>
      <c r="B98" s="157" t="s">
        <v>5683</v>
      </c>
      <c r="C98" s="225">
        <v>1</v>
      </c>
      <c r="D98" s="85">
        <v>8364</v>
      </c>
      <c r="E98" s="85">
        <v>8364</v>
      </c>
    </row>
    <row r="99" spans="1:5" x14ac:dyDescent="0.25">
      <c r="A99" s="168" t="s">
        <v>5649</v>
      </c>
      <c r="B99" s="168" t="s">
        <v>5650</v>
      </c>
      <c r="C99" s="225">
        <v>7</v>
      </c>
      <c r="D99" s="85">
        <v>8364</v>
      </c>
      <c r="E99" s="85">
        <v>8364</v>
      </c>
    </row>
    <row r="100" spans="1:5" x14ac:dyDescent="0.25">
      <c r="A100" s="168" t="s">
        <v>5651</v>
      </c>
      <c r="B100" s="89" t="s">
        <v>5652</v>
      </c>
      <c r="C100" s="239">
        <v>5</v>
      </c>
      <c r="D100" s="85">
        <v>8364</v>
      </c>
      <c r="E100" s="85">
        <v>8364</v>
      </c>
    </row>
    <row r="101" spans="1:5" x14ac:dyDescent="0.25">
      <c r="A101" s="168" t="s">
        <v>5692</v>
      </c>
      <c r="B101" s="168" t="s">
        <v>5693</v>
      </c>
      <c r="C101" s="225">
        <v>32</v>
      </c>
      <c r="D101" s="85">
        <v>8364</v>
      </c>
      <c r="E101" s="85">
        <v>8364</v>
      </c>
    </row>
    <row r="102" spans="1:5" x14ac:dyDescent="0.25">
      <c r="A102" s="168" t="s">
        <v>5658</v>
      </c>
      <c r="B102" s="168" t="s">
        <v>5659</v>
      </c>
      <c r="C102" s="225">
        <v>4</v>
      </c>
      <c r="D102" s="85">
        <v>11794.5</v>
      </c>
      <c r="E102" s="85">
        <v>11794.5</v>
      </c>
    </row>
    <row r="103" spans="1:5" x14ac:dyDescent="0.25">
      <c r="A103" s="168" t="s">
        <v>5660</v>
      </c>
      <c r="B103" s="168" t="s">
        <v>5661</v>
      </c>
      <c r="C103" s="225">
        <v>3</v>
      </c>
      <c r="D103" s="85">
        <v>10845</v>
      </c>
      <c r="E103" s="85">
        <v>10845</v>
      </c>
    </row>
    <row r="104" spans="1:5" x14ac:dyDescent="0.25">
      <c r="A104" s="168" t="s">
        <v>5662</v>
      </c>
      <c r="B104" s="168" t="s">
        <v>5663</v>
      </c>
      <c r="C104" s="225">
        <v>7</v>
      </c>
      <c r="D104" s="85">
        <v>10471.5</v>
      </c>
      <c r="E104" s="85">
        <v>10471.5</v>
      </c>
    </row>
    <row r="105" spans="1:5" x14ac:dyDescent="0.25">
      <c r="A105" s="168" t="s">
        <v>5664</v>
      </c>
      <c r="B105" s="168" t="s">
        <v>5665</v>
      </c>
      <c r="C105" s="225">
        <v>5</v>
      </c>
      <c r="D105" s="85">
        <v>9642</v>
      </c>
      <c r="E105" s="85">
        <v>9642</v>
      </c>
    </row>
    <row r="106" spans="1:5" x14ac:dyDescent="0.25">
      <c r="A106" s="168" t="s">
        <v>5672</v>
      </c>
      <c r="B106" s="168" t="s">
        <v>5673</v>
      </c>
      <c r="C106" s="225">
        <v>3</v>
      </c>
      <c r="D106" s="85">
        <v>15354</v>
      </c>
      <c r="E106" s="85">
        <v>15354</v>
      </c>
    </row>
    <row r="107" spans="1:5" s="147" customFormat="1" x14ac:dyDescent="0.25">
      <c r="A107" s="168" t="s">
        <v>5674</v>
      </c>
      <c r="B107" s="168" t="s">
        <v>5675</v>
      </c>
      <c r="C107" s="225">
        <v>1</v>
      </c>
      <c r="D107" s="85">
        <v>14367</v>
      </c>
      <c r="E107" s="85">
        <v>14367</v>
      </c>
    </row>
    <row r="108" spans="1:5" x14ac:dyDescent="0.25">
      <c r="A108" s="34"/>
      <c r="B108" s="45" t="s">
        <v>4304</v>
      </c>
      <c r="C108" s="205">
        <f>SUM(C89:C107)</f>
        <v>106</v>
      </c>
      <c r="D108" s="206"/>
      <c r="E108" s="206"/>
    </row>
    <row r="109" spans="1:5" x14ac:dyDescent="0.25">
      <c r="A109" s="34"/>
      <c r="B109" s="48"/>
      <c r="C109" s="207"/>
      <c r="D109" s="206"/>
      <c r="E109" s="206"/>
    </row>
    <row r="110" spans="1:5" x14ac:dyDescent="0.25">
      <c r="A110" s="34"/>
      <c r="B110" s="58" t="s">
        <v>4235</v>
      </c>
      <c r="C110" s="210">
        <f>SUM(C85,C46,C108)</f>
        <v>929</v>
      </c>
      <c r="D110" s="206"/>
      <c r="E110" s="206"/>
    </row>
    <row r="111" spans="1:5" x14ac:dyDescent="0.25">
      <c r="A111" s="34"/>
      <c r="B111" s="48"/>
      <c r="C111" s="207"/>
      <c r="D111" s="206"/>
      <c r="E111" s="206"/>
    </row>
    <row r="112" spans="1:5" x14ac:dyDescent="0.25">
      <c r="A112" s="50"/>
      <c r="B112" s="51"/>
      <c r="C112" s="198"/>
      <c r="D112" s="198"/>
      <c r="E112" s="198"/>
    </row>
    <row r="113" spans="1:5" x14ac:dyDescent="0.25">
      <c r="A113" s="662" t="s">
        <v>4231</v>
      </c>
      <c r="B113" s="662"/>
      <c r="C113" s="198"/>
      <c r="D113" s="198"/>
      <c r="E113" s="198"/>
    </row>
    <row r="114" spans="1:5" x14ac:dyDescent="0.25">
      <c r="A114" s="661" t="s">
        <v>4305</v>
      </c>
      <c r="B114" s="661"/>
      <c r="C114" s="198"/>
      <c r="D114" s="198"/>
      <c r="E114" s="198"/>
    </row>
    <row r="115" spans="1:5" x14ac:dyDescent="0.25">
      <c r="A115" s="55" t="s">
        <v>4303</v>
      </c>
      <c r="B115" s="60" t="s">
        <v>4303</v>
      </c>
      <c r="C115" s="209">
        <v>0</v>
      </c>
      <c r="D115" s="209">
        <v>0</v>
      </c>
      <c r="E115" s="209">
        <v>0</v>
      </c>
    </row>
    <row r="116" spans="1:5" x14ac:dyDescent="0.25">
      <c r="A116" s="34"/>
      <c r="B116" s="45" t="s">
        <v>4306</v>
      </c>
      <c r="C116" s="205">
        <f>SUM(C115)</f>
        <v>0</v>
      </c>
      <c r="D116" s="206"/>
      <c r="E116" s="206"/>
    </row>
    <row r="117" spans="1:5" x14ac:dyDescent="0.25">
      <c r="A117" s="50"/>
      <c r="B117" s="51"/>
      <c r="C117" s="198"/>
      <c r="D117" s="198"/>
      <c r="E117" s="198"/>
    </row>
    <row r="118" spans="1:5" ht="12.75" customHeight="1" x14ac:dyDescent="0.25">
      <c r="A118" s="652" t="s">
        <v>4237</v>
      </c>
      <c r="B118" s="653"/>
      <c r="C118" s="198"/>
      <c r="D118" s="198"/>
      <c r="E118" s="198"/>
    </row>
    <row r="119" spans="1:5" x14ac:dyDescent="0.25">
      <c r="A119" s="55" t="s">
        <v>4303</v>
      </c>
      <c r="B119" s="55" t="s">
        <v>4303</v>
      </c>
      <c r="C119" s="209">
        <v>0</v>
      </c>
      <c r="D119" s="209">
        <v>0</v>
      </c>
      <c r="E119" s="209">
        <v>0</v>
      </c>
    </row>
    <row r="120" spans="1:5" ht="12" customHeight="1" x14ac:dyDescent="0.25">
      <c r="A120" s="34"/>
      <c r="B120" s="45" t="s">
        <v>4307</v>
      </c>
      <c r="C120" s="211">
        <f>SUM(C119)</f>
        <v>0</v>
      </c>
      <c r="D120" s="206"/>
      <c r="E120" s="206"/>
    </row>
  </sheetData>
  <mergeCells count="15">
    <mergeCell ref="A118:B118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49:B49"/>
    <mergeCell ref="A88:B88"/>
    <mergeCell ref="A113:B113"/>
    <mergeCell ref="A114:B114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774CE-4F80-4196-A92A-28A7E547684F}">
  <dimension ref="A2:K57"/>
  <sheetViews>
    <sheetView showGridLines="0" topLeftCell="A2" zoomScaleNormal="100" workbookViewId="0">
      <selection activeCell="H26" sqref="H26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35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ht="13.2" customHeigh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89" t="s">
        <v>5006</v>
      </c>
      <c r="B11" s="89" t="s">
        <v>4328</v>
      </c>
      <c r="C11" s="85">
        <v>97131</v>
      </c>
      <c r="D11" s="90">
        <v>0</v>
      </c>
      <c r="E11" s="90">
        <v>0</v>
      </c>
      <c r="F11" s="90">
        <v>97131</v>
      </c>
      <c r="G11" s="90">
        <v>97131</v>
      </c>
      <c r="H11" s="90">
        <v>16188.5</v>
      </c>
      <c r="I11" s="90">
        <v>129508</v>
      </c>
      <c r="J11" s="90">
        <v>0</v>
      </c>
      <c r="K11" s="90">
        <v>242827.5</v>
      </c>
    </row>
    <row r="12" spans="1:11" s="63" customFormat="1" x14ac:dyDescent="0.25">
      <c r="A12" s="89" t="s">
        <v>5653</v>
      </c>
      <c r="B12" s="89" t="s">
        <v>4352</v>
      </c>
      <c r="C12" s="85">
        <v>65455.5</v>
      </c>
      <c r="D12" s="90">
        <v>0</v>
      </c>
      <c r="E12" s="90">
        <v>0</v>
      </c>
      <c r="F12" s="90">
        <v>65455.5</v>
      </c>
      <c r="G12" s="90">
        <v>65455.5</v>
      </c>
      <c r="H12" s="90">
        <v>10909.25</v>
      </c>
      <c r="I12" s="90">
        <v>87274</v>
      </c>
      <c r="J12" s="90">
        <v>0</v>
      </c>
      <c r="K12" s="90">
        <v>163638.75</v>
      </c>
    </row>
    <row r="13" spans="1:11" s="63" customFormat="1" x14ac:dyDescent="0.25">
      <c r="A13" s="89" t="s">
        <v>5616</v>
      </c>
      <c r="B13" s="89" t="s">
        <v>5617</v>
      </c>
      <c r="C13" s="85">
        <v>51373.5</v>
      </c>
      <c r="D13" s="90">
        <v>0</v>
      </c>
      <c r="E13" s="90">
        <v>0</v>
      </c>
      <c r="F13" s="90">
        <v>51373.5</v>
      </c>
      <c r="G13" s="90">
        <v>51373.5</v>
      </c>
      <c r="H13" s="90">
        <v>8562.25</v>
      </c>
      <c r="I13" s="90">
        <v>68498</v>
      </c>
      <c r="J13" s="90">
        <v>0</v>
      </c>
      <c r="K13" s="90">
        <v>128433.75</v>
      </c>
    </row>
    <row r="14" spans="1:11" s="63" customFormat="1" x14ac:dyDescent="0.25">
      <c r="A14" s="89" t="s">
        <v>5007</v>
      </c>
      <c r="B14" s="89" t="s">
        <v>5644</v>
      </c>
      <c r="C14" s="85">
        <v>36747</v>
      </c>
      <c r="D14" s="90">
        <v>0</v>
      </c>
      <c r="E14" s="90">
        <v>0</v>
      </c>
      <c r="F14" s="90">
        <v>36747</v>
      </c>
      <c r="G14" s="90">
        <v>36747</v>
      </c>
      <c r="H14" s="90">
        <v>6124.5</v>
      </c>
      <c r="I14" s="90">
        <v>48996</v>
      </c>
      <c r="J14" s="90">
        <v>0</v>
      </c>
      <c r="K14" s="90">
        <v>91867.5</v>
      </c>
    </row>
    <row r="15" spans="1:11" s="63" customFormat="1" x14ac:dyDescent="0.25">
      <c r="A15" s="89" t="s">
        <v>5571</v>
      </c>
      <c r="B15" s="89" t="s">
        <v>5645</v>
      </c>
      <c r="C15" s="85">
        <v>32839.5</v>
      </c>
      <c r="D15" s="90">
        <v>0</v>
      </c>
      <c r="E15" s="90">
        <v>0</v>
      </c>
      <c r="F15" s="90">
        <v>32839.5</v>
      </c>
      <c r="G15" s="90">
        <v>32839.5</v>
      </c>
      <c r="H15" s="90">
        <v>5473.25</v>
      </c>
      <c r="I15" s="90">
        <v>43786</v>
      </c>
      <c r="J15" s="90">
        <v>0</v>
      </c>
      <c r="K15" s="90">
        <v>82098.75</v>
      </c>
    </row>
    <row r="16" spans="1:11" s="63" customFormat="1" x14ac:dyDescent="0.25">
      <c r="A16" s="89" t="s">
        <v>5570</v>
      </c>
      <c r="B16" s="89" t="s">
        <v>5646</v>
      </c>
      <c r="C16" s="85">
        <v>27559.5</v>
      </c>
      <c r="D16" s="90">
        <v>0</v>
      </c>
      <c r="E16" s="90">
        <v>0</v>
      </c>
      <c r="F16" s="90">
        <v>27559.5</v>
      </c>
      <c r="G16" s="90">
        <v>27559.5</v>
      </c>
      <c r="H16" s="90">
        <v>4593.25</v>
      </c>
      <c r="I16" s="90">
        <v>36746</v>
      </c>
      <c r="J16" s="90">
        <v>0</v>
      </c>
      <c r="K16" s="90">
        <v>68898.75</v>
      </c>
    </row>
    <row r="17" spans="1:11" s="63" customFormat="1" x14ac:dyDescent="0.25">
      <c r="A17" s="73"/>
      <c r="B17" s="73"/>
      <c r="C17" s="217"/>
      <c r="D17" s="217"/>
      <c r="E17" s="217"/>
      <c r="F17" s="217"/>
      <c r="G17" s="217"/>
      <c r="H17" s="217"/>
      <c r="I17" s="217"/>
      <c r="J17" s="74"/>
      <c r="K17" s="75"/>
    </row>
    <row r="18" spans="1:11" s="63" customFormat="1" x14ac:dyDescent="0.25">
      <c r="A18" s="73"/>
      <c r="B18" s="73"/>
      <c r="C18" s="217"/>
      <c r="D18" s="217"/>
      <c r="E18" s="217"/>
      <c r="F18" s="217"/>
      <c r="G18" s="217"/>
      <c r="H18" s="217"/>
      <c r="I18" s="217"/>
      <c r="J18" s="74"/>
      <c r="K18" s="75"/>
    </row>
    <row r="19" spans="1:11" s="63" customFormat="1" x14ac:dyDescent="0.25">
      <c r="A19" s="671" t="s">
        <v>4324</v>
      </c>
      <c r="B19" s="671"/>
      <c r="C19" s="671"/>
      <c r="D19" s="214" t="s">
        <v>517</v>
      </c>
      <c r="E19" s="214" t="s">
        <v>517</v>
      </c>
      <c r="F19" s="214" t="s">
        <v>517</v>
      </c>
      <c r="G19" s="214" t="s">
        <v>517</v>
      </c>
      <c r="H19" s="214" t="s">
        <v>517</v>
      </c>
      <c r="I19" s="214" t="s">
        <v>517</v>
      </c>
      <c r="J19" s="76" t="s">
        <v>517</v>
      </c>
      <c r="K19" s="76" t="s">
        <v>517</v>
      </c>
    </row>
    <row r="20" spans="1:11" s="63" customFormat="1" ht="12.75" customHeight="1" x14ac:dyDescent="0.25">
      <c r="A20" s="663" t="s">
        <v>4311</v>
      </c>
      <c r="B20" s="665" t="s">
        <v>4292</v>
      </c>
      <c r="C20" s="708" t="s">
        <v>4312</v>
      </c>
      <c r="D20" s="708" t="s">
        <v>4312</v>
      </c>
      <c r="E20" s="708" t="s">
        <v>4312</v>
      </c>
      <c r="F20" s="708" t="s">
        <v>4312</v>
      </c>
      <c r="G20" s="666" t="s">
        <v>4313</v>
      </c>
      <c r="H20" s="666" t="s">
        <v>4313</v>
      </c>
      <c r="I20" s="666" t="s">
        <v>4313</v>
      </c>
      <c r="J20" s="666" t="s">
        <v>4313</v>
      </c>
      <c r="K20" s="667" t="s">
        <v>4313</v>
      </c>
    </row>
    <row r="21" spans="1:11" s="63" customFormat="1" ht="26.4" x14ac:dyDescent="0.25">
      <c r="A21" s="664" t="s">
        <v>4311</v>
      </c>
      <c r="B21" s="666" t="s">
        <v>4314</v>
      </c>
      <c r="C21" s="215" t="s">
        <v>4315</v>
      </c>
      <c r="D21" s="215" t="s">
        <v>4316</v>
      </c>
      <c r="E21" s="215" t="s">
        <v>4317</v>
      </c>
      <c r="F21" s="215" t="s">
        <v>4318</v>
      </c>
      <c r="G21" s="194" t="s">
        <v>4319</v>
      </c>
      <c r="H21" s="194" t="s">
        <v>4320</v>
      </c>
      <c r="I21" s="215" t="s">
        <v>4321</v>
      </c>
      <c r="J21" s="70" t="s">
        <v>4322</v>
      </c>
      <c r="K21" s="71" t="s">
        <v>4318</v>
      </c>
    </row>
    <row r="22" spans="1:11" s="63" customFormat="1" x14ac:dyDescent="0.25">
      <c r="A22" s="89" t="s">
        <v>5634</v>
      </c>
      <c r="B22" s="89" t="s">
        <v>5635</v>
      </c>
      <c r="C22" s="85">
        <v>22914</v>
      </c>
      <c r="D22" s="90">
        <v>1315</v>
      </c>
      <c r="E22" s="90">
        <v>0</v>
      </c>
      <c r="F22" s="90">
        <v>24229</v>
      </c>
      <c r="G22" s="90">
        <v>22914</v>
      </c>
      <c r="H22" s="90">
        <v>3819</v>
      </c>
      <c r="I22" s="90">
        <v>30552</v>
      </c>
      <c r="J22" s="90">
        <v>0</v>
      </c>
      <c r="K22" s="90">
        <v>57285</v>
      </c>
    </row>
    <row r="23" spans="1:11" s="63" customFormat="1" x14ac:dyDescent="0.25">
      <c r="A23" s="89" t="s">
        <v>5636</v>
      </c>
      <c r="B23" s="89" t="s">
        <v>5637</v>
      </c>
      <c r="C23" s="85">
        <v>21081</v>
      </c>
      <c r="D23" s="90">
        <v>1315</v>
      </c>
      <c r="E23" s="90">
        <v>0</v>
      </c>
      <c r="F23" s="90">
        <v>22396</v>
      </c>
      <c r="G23" s="90">
        <v>21081</v>
      </c>
      <c r="H23" s="90">
        <v>3513.5</v>
      </c>
      <c r="I23" s="90">
        <v>28108</v>
      </c>
      <c r="J23" s="90">
        <v>0</v>
      </c>
      <c r="K23" s="90">
        <v>52702.5</v>
      </c>
    </row>
    <row r="24" spans="1:11" s="63" customFormat="1" x14ac:dyDescent="0.25">
      <c r="A24" s="89" t="s">
        <v>5638</v>
      </c>
      <c r="B24" s="89" t="s">
        <v>5639</v>
      </c>
      <c r="C24" s="85">
        <v>20700</v>
      </c>
      <c r="D24" s="90">
        <v>1315</v>
      </c>
      <c r="E24" s="90">
        <v>0</v>
      </c>
      <c r="F24" s="90">
        <v>22015</v>
      </c>
      <c r="G24" s="90">
        <v>20700</v>
      </c>
      <c r="H24" s="90">
        <v>3450</v>
      </c>
      <c r="I24" s="90">
        <v>27600</v>
      </c>
      <c r="J24" s="90">
        <v>0</v>
      </c>
      <c r="K24" s="90">
        <v>51750</v>
      </c>
    </row>
    <row r="25" spans="1:11" s="63" customFormat="1" x14ac:dyDescent="0.25">
      <c r="A25" s="89" t="s">
        <v>5640</v>
      </c>
      <c r="B25" s="89" t="s">
        <v>5641</v>
      </c>
      <c r="C25" s="85">
        <v>20313</v>
      </c>
      <c r="D25" s="90">
        <v>1315</v>
      </c>
      <c r="E25" s="90">
        <v>0</v>
      </c>
      <c r="F25" s="90">
        <v>21628</v>
      </c>
      <c r="G25" s="90">
        <v>20313</v>
      </c>
      <c r="H25" s="90">
        <v>3385.5</v>
      </c>
      <c r="I25" s="90">
        <v>27084</v>
      </c>
      <c r="J25" s="90">
        <v>0</v>
      </c>
      <c r="K25" s="90">
        <v>50782.5</v>
      </c>
    </row>
    <row r="26" spans="1:11" s="63" customFormat="1" x14ac:dyDescent="0.25">
      <c r="A26" s="89" t="s">
        <v>5642</v>
      </c>
      <c r="B26" s="89" t="s">
        <v>5643</v>
      </c>
      <c r="C26" s="85">
        <v>19498.5</v>
      </c>
      <c r="D26" s="90">
        <v>1315</v>
      </c>
      <c r="E26" s="90">
        <v>0</v>
      </c>
      <c r="F26" s="90">
        <v>20813.5</v>
      </c>
      <c r="G26" s="90">
        <v>19498.5</v>
      </c>
      <c r="H26" s="90">
        <v>3249.75</v>
      </c>
      <c r="I26" s="90">
        <v>25998</v>
      </c>
      <c r="J26" s="90">
        <v>0</v>
      </c>
      <c r="K26" s="90">
        <v>48746.25</v>
      </c>
    </row>
    <row r="27" spans="1:11" s="63" customFormat="1" x14ac:dyDescent="0.25">
      <c r="A27" s="89" t="s">
        <v>5668</v>
      </c>
      <c r="B27" s="89" t="s">
        <v>5669</v>
      </c>
      <c r="C27" s="85">
        <v>19498.5</v>
      </c>
      <c r="D27" s="90">
        <v>1315</v>
      </c>
      <c r="E27" s="90">
        <v>0</v>
      </c>
      <c r="F27" s="90">
        <v>20813.5</v>
      </c>
      <c r="G27" s="90">
        <v>19498.5</v>
      </c>
      <c r="H27" s="90">
        <v>3249.75</v>
      </c>
      <c r="I27" s="90">
        <v>25998</v>
      </c>
      <c r="J27" s="90">
        <v>0</v>
      </c>
      <c r="K27" s="90">
        <v>48746.25</v>
      </c>
    </row>
    <row r="28" spans="1:11" s="63" customFormat="1" x14ac:dyDescent="0.25">
      <c r="A28" s="89" t="s">
        <v>5670</v>
      </c>
      <c r="B28" s="89" t="s">
        <v>5671</v>
      </c>
      <c r="C28" s="85">
        <v>18358.5</v>
      </c>
      <c r="D28" s="90">
        <v>1315</v>
      </c>
      <c r="E28" s="90">
        <v>0</v>
      </c>
      <c r="F28" s="90">
        <v>19673.5</v>
      </c>
      <c r="G28" s="90">
        <v>18358.5</v>
      </c>
      <c r="H28" s="90">
        <v>3059.75</v>
      </c>
      <c r="I28" s="90">
        <v>24478</v>
      </c>
      <c r="J28" s="90">
        <v>0</v>
      </c>
      <c r="K28" s="90">
        <v>45896.25</v>
      </c>
    </row>
    <row r="29" spans="1:11" s="63" customFormat="1" x14ac:dyDescent="0.25">
      <c r="A29" s="89" t="s">
        <v>5672</v>
      </c>
      <c r="B29" s="89" t="s">
        <v>5673</v>
      </c>
      <c r="C29" s="85">
        <v>15354</v>
      </c>
      <c r="D29" s="90">
        <v>1315</v>
      </c>
      <c r="E29" s="90">
        <v>0</v>
      </c>
      <c r="F29" s="90">
        <v>16669</v>
      </c>
      <c r="G29" s="90">
        <v>15354</v>
      </c>
      <c r="H29" s="90">
        <v>2559</v>
      </c>
      <c r="I29" s="90">
        <v>20472</v>
      </c>
      <c r="J29" s="90">
        <v>0</v>
      </c>
      <c r="K29" s="90">
        <v>38385</v>
      </c>
    </row>
    <row r="30" spans="1:11" s="63" customFormat="1" x14ac:dyDescent="0.25">
      <c r="A30" s="89" t="s">
        <v>5674</v>
      </c>
      <c r="B30" s="89" t="s">
        <v>5675</v>
      </c>
      <c r="C30" s="85">
        <v>14367</v>
      </c>
      <c r="D30" s="90">
        <v>1315</v>
      </c>
      <c r="E30" s="90">
        <v>0</v>
      </c>
      <c r="F30" s="90">
        <v>15682</v>
      </c>
      <c r="G30" s="90">
        <v>14367</v>
      </c>
      <c r="H30" s="90">
        <v>2394.5</v>
      </c>
      <c r="I30" s="90">
        <v>19156</v>
      </c>
      <c r="J30" s="90">
        <v>0</v>
      </c>
      <c r="K30" s="90">
        <v>35917.5</v>
      </c>
    </row>
    <row r="31" spans="1:11" s="63" customFormat="1" x14ac:dyDescent="0.25">
      <c r="A31" s="89" t="s">
        <v>5676</v>
      </c>
      <c r="B31" s="89" t="s">
        <v>5677</v>
      </c>
      <c r="C31" s="85">
        <v>12781.5</v>
      </c>
      <c r="D31" s="90">
        <v>1315</v>
      </c>
      <c r="E31" s="90">
        <v>0</v>
      </c>
      <c r="F31" s="90">
        <v>14096.5</v>
      </c>
      <c r="G31" s="90">
        <v>12781.5</v>
      </c>
      <c r="H31" s="90">
        <v>2130.25</v>
      </c>
      <c r="I31" s="90">
        <v>17042</v>
      </c>
      <c r="J31" s="90">
        <v>0</v>
      </c>
      <c r="K31" s="90">
        <v>31953.75</v>
      </c>
    </row>
    <row r="32" spans="1:11" s="63" customFormat="1" x14ac:dyDescent="0.25">
      <c r="A32" s="89" t="s">
        <v>5658</v>
      </c>
      <c r="B32" s="89" t="s">
        <v>5659</v>
      </c>
      <c r="C32" s="85">
        <v>11794.5</v>
      </c>
      <c r="D32" s="90">
        <v>1315</v>
      </c>
      <c r="E32" s="90">
        <v>0</v>
      </c>
      <c r="F32" s="90">
        <v>13109.5</v>
      </c>
      <c r="G32" s="90">
        <v>11794.5</v>
      </c>
      <c r="H32" s="90">
        <v>1965.75</v>
      </c>
      <c r="I32" s="90">
        <v>15726</v>
      </c>
      <c r="J32" s="90">
        <v>0</v>
      </c>
      <c r="K32" s="90">
        <v>29486.25</v>
      </c>
    </row>
    <row r="33" spans="1:11" s="63" customFormat="1" x14ac:dyDescent="0.25">
      <c r="A33" s="89" t="s">
        <v>5660</v>
      </c>
      <c r="B33" s="89" t="s">
        <v>5661</v>
      </c>
      <c r="C33" s="85">
        <v>10845</v>
      </c>
      <c r="D33" s="90">
        <v>1315</v>
      </c>
      <c r="E33" s="90">
        <v>0</v>
      </c>
      <c r="F33" s="90">
        <v>12160</v>
      </c>
      <c r="G33" s="90">
        <v>10845</v>
      </c>
      <c r="H33" s="90">
        <v>1807.5</v>
      </c>
      <c r="I33" s="90">
        <v>14460</v>
      </c>
      <c r="J33" s="90">
        <v>0</v>
      </c>
      <c r="K33" s="90">
        <v>27112.5</v>
      </c>
    </row>
    <row r="34" spans="1:11" s="63" customFormat="1" x14ac:dyDescent="0.25">
      <c r="A34" s="89" t="s">
        <v>5662</v>
      </c>
      <c r="B34" s="89" t="s">
        <v>5663</v>
      </c>
      <c r="C34" s="85">
        <v>10471.5</v>
      </c>
      <c r="D34" s="90">
        <v>1315</v>
      </c>
      <c r="E34" s="90">
        <v>0</v>
      </c>
      <c r="F34" s="90">
        <v>11786.5</v>
      </c>
      <c r="G34" s="90">
        <v>10471.5</v>
      </c>
      <c r="H34" s="90">
        <v>1745.25</v>
      </c>
      <c r="I34" s="90">
        <v>13962</v>
      </c>
      <c r="J34" s="90">
        <v>0</v>
      </c>
      <c r="K34" s="90">
        <v>26178.75</v>
      </c>
    </row>
    <row r="35" spans="1:11" s="63" customFormat="1" x14ac:dyDescent="0.25">
      <c r="A35" s="89" t="s">
        <v>5664</v>
      </c>
      <c r="B35" s="89" t="s">
        <v>5665</v>
      </c>
      <c r="C35" s="85">
        <v>9642</v>
      </c>
      <c r="D35" s="90">
        <v>1315</v>
      </c>
      <c r="E35" s="90">
        <v>0</v>
      </c>
      <c r="F35" s="90">
        <v>10957</v>
      </c>
      <c r="G35" s="90">
        <v>9642</v>
      </c>
      <c r="H35" s="90">
        <v>1607</v>
      </c>
      <c r="I35" s="90">
        <v>12856</v>
      </c>
      <c r="J35" s="90">
        <v>0</v>
      </c>
      <c r="K35" s="90">
        <v>24105</v>
      </c>
    </row>
    <row r="36" spans="1:11" s="63" customFormat="1" x14ac:dyDescent="0.25">
      <c r="A36" s="89" t="s">
        <v>5666</v>
      </c>
      <c r="B36" s="89" t="s">
        <v>5667</v>
      </c>
      <c r="C36" s="85">
        <v>9459</v>
      </c>
      <c r="D36" s="90">
        <v>1315</v>
      </c>
      <c r="E36" s="90">
        <v>0</v>
      </c>
      <c r="F36" s="90">
        <v>10774</v>
      </c>
      <c r="G36" s="90">
        <v>9459</v>
      </c>
      <c r="H36" s="90">
        <v>1576.5</v>
      </c>
      <c r="I36" s="90">
        <v>12612</v>
      </c>
      <c r="J36" s="90">
        <v>0</v>
      </c>
      <c r="K36" s="90">
        <v>23647.5</v>
      </c>
    </row>
    <row r="37" spans="1:11" s="63" customFormat="1" x14ac:dyDescent="0.25">
      <c r="A37" s="89" t="s">
        <v>5654</v>
      </c>
      <c r="B37" s="89" t="s">
        <v>5655</v>
      </c>
      <c r="C37" s="85">
        <v>11794.5</v>
      </c>
      <c r="D37" s="90">
        <v>1315</v>
      </c>
      <c r="E37" s="90">
        <v>0</v>
      </c>
      <c r="F37" s="90">
        <v>13109.5</v>
      </c>
      <c r="G37" s="90">
        <v>11794.5</v>
      </c>
      <c r="H37" s="90">
        <v>1965.75</v>
      </c>
      <c r="I37" s="90">
        <v>15726</v>
      </c>
      <c r="J37" s="90">
        <v>0</v>
      </c>
      <c r="K37" s="90">
        <v>29486.25</v>
      </c>
    </row>
    <row r="38" spans="1:11" s="63" customFormat="1" x14ac:dyDescent="0.25">
      <c r="A38" s="89" t="s">
        <v>5684</v>
      </c>
      <c r="B38" s="89" t="s">
        <v>5685</v>
      </c>
      <c r="C38" s="85">
        <v>10845</v>
      </c>
      <c r="D38" s="90">
        <v>1315</v>
      </c>
      <c r="E38" s="90">
        <v>0</v>
      </c>
      <c r="F38" s="90">
        <v>12160</v>
      </c>
      <c r="G38" s="90">
        <v>10845</v>
      </c>
      <c r="H38" s="90">
        <v>1807.5</v>
      </c>
      <c r="I38" s="90">
        <v>14460</v>
      </c>
      <c r="J38" s="90">
        <v>0</v>
      </c>
      <c r="K38" s="90">
        <v>27112.5</v>
      </c>
    </row>
    <row r="39" spans="1:11" s="63" customFormat="1" x14ac:dyDescent="0.25">
      <c r="A39" s="89" t="s">
        <v>5656</v>
      </c>
      <c r="B39" s="89" t="s">
        <v>5657</v>
      </c>
      <c r="C39" s="85">
        <v>10471.5</v>
      </c>
      <c r="D39" s="90">
        <v>1315</v>
      </c>
      <c r="E39" s="90">
        <v>0</v>
      </c>
      <c r="F39" s="90">
        <v>11786.5</v>
      </c>
      <c r="G39" s="90">
        <v>10471.5</v>
      </c>
      <c r="H39" s="90">
        <v>1745.25</v>
      </c>
      <c r="I39" s="90">
        <v>13962</v>
      </c>
      <c r="J39" s="90">
        <v>0</v>
      </c>
      <c r="K39" s="90">
        <v>26178.75</v>
      </c>
    </row>
    <row r="40" spans="1:11" s="63" customFormat="1" x14ac:dyDescent="0.25">
      <c r="A40" s="89" t="s">
        <v>5686</v>
      </c>
      <c r="B40" s="89" t="s">
        <v>5687</v>
      </c>
      <c r="C40" s="85">
        <v>9642</v>
      </c>
      <c r="D40" s="90">
        <v>1315</v>
      </c>
      <c r="E40" s="90">
        <v>0</v>
      </c>
      <c r="F40" s="90">
        <v>10957</v>
      </c>
      <c r="G40" s="90">
        <v>9642</v>
      </c>
      <c r="H40" s="90">
        <v>1607</v>
      </c>
      <c r="I40" s="90">
        <v>12856</v>
      </c>
      <c r="J40" s="90">
        <v>0</v>
      </c>
      <c r="K40" s="90">
        <v>24105</v>
      </c>
    </row>
    <row r="41" spans="1:11" s="63" customFormat="1" x14ac:dyDescent="0.25">
      <c r="A41" s="89" t="s">
        <v>5688</v>
      </c>
      <c r="B41" s="89" t="s">
        <v>5689</v>
      </c>
      <c r="C41" s="85">
        <v>9459</v>
      </c>
      <c r="D41" s="90">
        <v>1315</v>
      </c>
      <c r="E41" s="90">
        <v>0</v>
      </c>
      <c r="F41" s="90">
        <v>10774</v>
      </c>
      <c r="G41" s="90">
        <v>9459</v>
      </c>
      <c r="H41" s="90">
        <v>1576.5</v>
      </c>
      <c r="I41" s="90">
        <v>12612</v>
      </c>
      <c r="J41" s="90">
        <v>0</v>
      </c>
      <c r="K41" s="90">
        <v>23647.5</v>
      </c>
    </row>
    <row r="42" spans="1:11" s="63" customFormat="1" x14ac:dyDescent="0.25">
      <c r="A42" s="89" t="s">
        <v>5618</v>
      </c>
      <c r="B42" s="89" t="s">
        <v>5619</v>
      </c>
      <c r="C42" s="85">
        <v>9505.5</v>
      </c>
      <c r="D42" s="90">
        <v>1315</v>
      </c>
      <c r="E42" s="90">
        <v>0</v>
      </c>
      <c r="F42" s="90">
        <v>10820.5</v>
      </c>
      <c r="G42" s="90">
        <v>9505.5</v>
      </c>
      <c r="H42" s="90">
        <v>1584.25</v>
      </c>
      <c r="I42" s="90">
        <v>12674</v>
      </c>
      <c r="J42" s="90">
        <v>0</v>
      </c>
      <c r="K42" s="90">
        <v>23763.75</v>
      </c>
    </row>
    <row r="43" spans="1:11" s="63" customFormat="1" x14ac:dyDescent="0.25">
      <c r="A43" s="89" t="s">
        <v>5620</v>
      </c>
      <c r="B43" s="89" t="s">
        <v>5621</v>
      </c>
      <c r="C43" s="85">
        <v>9459</v>
      </c>
      <c r="D43" s="90">
        <v>1315</v>
      </c>
      <c r="E43" s="90">
        <v>0</v>
      </c>
      <c r="F43" s="90">
        <v>10774</v>
      </c>
      <c r="G43" s="90">
        <v>9459</v>
      </c>
      <c r="H43" s="90">
        <v>1576.5</v>
      </c>
      <c r="I43" s="90">
        <v>12612</v>
      </c>
      <c r="J43" s="90">
        <v>0</v>
      </c>
      <c r="K43" s="90">
        <v>23647.5</v>
      </c>
    </row>
    <row r="44" spans="1:11" s="63" customFormat="1" x14ac:dyDescent="0.25">
      <c r="A44" s="89" t="s">
        <v>5622</v>
      </c>
      <c r="B44" s="89" t="s">
        <v>5623</v>
      </c>
      <c r="C44" s="85">
        <v>9216</v>
      </c>
      <c r="D44" s="90">
        <v>1315</v>
      </c>
      <c r="E44" s="90">
        <v>0</v>
      </c>
      <c r="F44" s="90">
        <v>10531</v>
      </c>
      <c r="G44" s="90">
        <v>9216</v>
      </c>
      <c r="H44" s="90">
        <v>1536</v>
      </c>
      <c r="I44" s="90">
        <v>12288</v>
      </c>
      <c r="J44" s="90">
        <v>0</v>
      </c>
      <c r="K44" s="90">
        <v>23040</v>
      </c>
    </row>
    <row r="45" spans="1:11" s="63" customFormat="1" x14ac:dyDescent="0.25">
      <c r="A45" s="89" t="s">
        <v>5678</v>
      </c>
      <c r="B45" s="89" t="s">
        <v>5679</v>
      </c>
      <c r="C45" s="85">
        <v>8620.5</v>
      </c>
      <c r="D45" s="90">
        <v>1315</v>
      </c>
      <c r="E45" s="90">
        <v>0</v>
      </c>
      <c r="F45" s="90">
        <v>9935.5</v>
      </c>
      <c r="G45" s="90">
        <v>8620.5</v>
      </c>
      <c r="H45" s="90">
        <v>1436.75</v>
      </c>
      <c r="I45" s="90">
        <v>11494</v>
      </c>
      <c r="J45" s="90">
        <v>0</v>
      </c>
      <c r="K45" s="90">
        <v>21551.25</v>
      </c>
    </row>
    <row r="46" spans="1:11" s="63" customFormat="1" x14ac:dyDescent="0.25">
      <c r="A46" s="89" t="s">
        <v>5624</v>
      </c>
      <c r="B46" s="89" t="s">
        <v>5625</v>
      </c>
      <c r="C46" s="85">
        <v>9459</v>
      </c>
      <c r="D46" s="90">
        <v>1315</v>
      </c>
      <c r="E46" s="90">
        <v>0</v>
      </c>
      <c r="F46" s="90">
        <v>10774</v>
      </c>
      <c r="G46" s="90">
        <v>9459</v>
      </c>
      <c r="H46" s="90">
        <v>1576.5</v>
      </c>
      <c r="I46" s="90">
        <v>12612</v>
      </c>
      <c r="J46" s="90">
        <v>0</v>
      </c>
      <c r="K46" s="90">
        <v>23647.5</v>
      </c>
    </row>
    <row r="47" spans="1:11" s="63" customFormat="1" x14ac:dyDescent="0.25">
      <c r="A47" s="89" t="s">
        <v>5626</v>
      </c>
      <c r="B47" s="89" t="s">
        <v>5627</v>
      </c>
      <c r="C47" s="85">
        <v>9216</v>
      </c>
      <c r="D47" s="90">
        <v>1315</v>
      </c>
      <c r="E47" s="90">
        <v>0</v>
      </c>
      <c r="F47" s="90">
        <v>10531</v>
      </c>
      <c r="G47" s="90">
        <v>9216</v>
      </c>
      <c r="H47" s="90">
        <v>1536</v>
      </c>
      <c r="I47" s="90">
        <v>12288</v>
      </c>
      <c r="J47" s="90">
        <v>0</v>
      </c>
      <c r="K47" s="90">
        <v>23040</v>
      </c>
    </row>
    <row r="48" spans="1:11" s="63" customFormat="1" x14ac:dyDescent="0.25">
      <c r="A48" s="89" t="s">
        <v>5628</v>
      </c>
      <c r="B48" s="89" t="s">
        <v>5629</v>
      </c>
      <c r="C48" s="85">
        <v>8620.5</v>
      </c>
      <c r="D48" s="90">
        <v>1315</v>
      </c>
      <c r="E48" s="90">
        <v>0</v>
      </c>
      <c r="F48" s="90">
        <v>9935.5</v>
      </c>
      <c r="G48" s="90">
        <v>8620.5</v>
      </c>
      <c r="H48" s="90">
        <v>1436.75</v>
      </c>
      <c r="I48" s="90">
        <v>11494</v>
      </c>
      <c r="J48" s="90">
        <v>0</v>
      </c>
      <c r="K48" s="90">
        <v>21551.25</v>
      </c>
    </row>
    <row r="49" spans="1:11" s="63" customFormat="1" x14ac:dyDescent="0.25">
      <c r="A49" s="89" t="s">
        <v>5630</v>
      </c>
      <c r="B49" s="89" t="s">
        <v>5631</v>
      </c>
      <c r="C49" s="85">
        <v>8494.5</v>
      </c>
      <c r="D49" s="90">
        <v>1315</v>
      </c>
      <c r="E49" s="90">
        <v>0</v>
      </c>
      <c r="F49" s="90">
        <v>9809.5</v>
      </c>
      <c r="G49" s="90">
        <v>8494.5</v>
      </c>
      <c r="H49" s="90">
        <v>1415.75</v>
      </c>
      <c r="I49" s="90">
        <v>11326</v>
      </c>
      <c r="J49" s="90">
        <v>0</v>
      </c>
      <c r="K49" s="90">
        <v>21236.25</v>
      </c>
    </row>
    <row r="50" spans="1:11" s="63" customFormat="1" x14ac:dyDescent="0.25">
      <c r="A50" s="89" t="s">
        <v>5632</v>
      </c>
      <c r="B50" s="89" t="s">
        <v>5633</v>
      </c>
      <c r="C50" s="85">
        <v>8364</v>
      </c>
      <c r="D50" s="90">
        <v>1315</v>
      </c>
      <c r="E50" s="90">
        <v>0</v>
      </c>
      <c r="F50" s="90">
        <v>9679</v>
      </c>
      <c r="G50" s="90">
        <v>8364</v>
      </c>
      <c r="H50" s="90">
        <v>1394</v>
      </c>
      <c r="I50" s="90">
        <v>11152</v>
      </c>
      <c r="J50" s="90">
        <v>0</v>
      </c>
      <c r="K50" s="90">
        <v>20910</v>
      </c>
    </row>
    <row r="51" spans="1:11" s="63" customFormat="1" x14ac:dyDescent="0.25">
      <c r="A51" s="89" t="s">
        <v>5690</v>
      </c>
      <c r="B51" s="89" t="s">
        <v>5691</v>
      </c>
      <c r="C51" s="85">
        <v>9216</v>
      </c>
      <c r="D51" s="90">
        <v>1315</v>
      </c>
      <c r="E51" s="90">
        <v>0</v>
      </c>
      <c r="F51" s="90">
        <v>10531</v>
      </c>
      <c r="G51" s="90">
        <v>9216</v>
      </c>
      <c r="H51" s="90">
        <v>1536</v>
      </c>
      <c r="I51" s="90">
        <v>12288</v>
      </c>
      <c r="J51" s="90">
        <v>0</v>
      </c>
      <c r="K51" s="90">
        <v>23040</v>
      </c>
    </row>
    <row r="52" spans="1:11" s="63" customFormat="1" x14ac:dyDescent="0.25">
      <c r="A52" s="89" t="s">
        <v>5647</v>
      </c>
      <c r="B52" s="89" t="s">
        <v>5648</v>
      </c>
      <c r="C52" s="85">
        <v>8620.5</v>
      </c>
      <c r="D52" s="90">
        <v>1315</v>
      </c>
      <c r="E52" s="90">
        <v>0</v>
      </c>
      <c r="F52" s="90">
        <v>9935.5</v>
      </c>
      <c r="G52" s="90">
        <v>8620.5</v>
      </c>
      <c r="H52" s="90">
        <v>1436.75</v>
      </c>
      <c r="I52" s="90">
        <v>11494</v>
      </c>
      <c r="J52" s="90">
        <v>0</v>
      </c>
      <c r="K52" s="90">
        <v>21551.25</v>
      </c>
    </row>
    <row r="53" spans="1:11" s="63" customFormat="1" x14ac:dyDescent="0.25">
      <c r="A53" s="89" t="s">
        <v>5680</v>
      </c>
      <c r="B53" s="89" t="s">
        <v>5681</v>
      </c>
      <c r="C53" s="85">
        <v>8494.5</v>
      </c>
      <c r="D53" s="90">
        <v>1315</v>
      </c>
      <c r="E53" s="90">
        <v>0</v>
      </c>
      <c r="F53" s="90">
        <v>9809.5</v>
      </c>
      <c r="G53" s="90">
        <v>8494.5</v>
      </c>
      <c r="H53" s="90">
        <v>1415.75</v>
      </c>
      <c r="I53" s="90">
        <v>11326</v>
      </c>
      <c r="J53" s="90">
        <v>0</v>
      </c>
      <c r="K53" s="90">
        <v>21236.25</v>
      </c>
    </row>
    <row r="54" spans="1:11" s="63" customFormat="1" x14ac:dyDescent="0.25">
      <c r="A54" s="89" t="s">
        <v>5682</v>
      </c>
      <c r="B54" s="89" t="s">
        <v>5683</v>
      </c>
      <c r="C54" s="85">
        <v>8364</v>
      </c>
      <c r="D54" s="90">
        <v>1315</v>
      </c>
      <c r="E54" s="90">
        <v>0</v>
      </c>
      <c r="F54" s="90">
        <v>9679</v>
      </c>
      <c r="G54" s="90">
        <v>8364</v>
      </c>
      <c r="H54" s="90">
        <v>1394</v>
      </c>
      <c r="I54" s="90">
        <v>11152</v>
      </c>
      <c r="J54" s="90">
        <v>0</v>
      </c>
      <c r="K54" s="90">
        <v>20910</v>
      </c>
    </row>
    <row r="55" spans="1:11" s="63" customFormat="1" x14ac:dyDescent="0.25">
      <c r="A55" s="89" t="s">
        <v>5649</v>
      </c>
      <c r="B55" s="89" t="s">
        <v>5650</v>
      </c>
      <c r="C55" s="85">
        <v>8364</v>
      </c>
      <c r="D55" s="90">
        <v>1315</v>
      </c>
      <c r="E55" s="90">
        <v>0</v>
      </c>
      <c r="F55" s="90">
        <v>9679</v>
      </c>
      <c r="G55" s="90">
        <v>8364</v>
      </c>
      <c r="H55" s="90">
        <v>1394</v>
      </c>
      <c r="I55" s="90">
        <v>11152</v>
      </c>
      <c r="J55" s="90">
        <v>0</v>
      </c>
      <c r="K55" s="90">
        <v>20910</v>
      </c>
    </row>
    <row r="56" spans="1:11" s="63" customFormat="1" x14ac:dyDescent="0.25">
      <c r="A56" s="89" t="s">
        <v>5651</v>
      </c>
      <c r="B56" s="89" t="s">
        <v>5652</v>
      </c>
      <c r="C56" s="85">
        <v>8364</v>
      </c>
      <c r="D56" s="90">
        <v>1315</v>
      </c>
      <c r="E56" s="90">
        <v>0</v>
      </c>
      <c r="F56" s="90">
        <v>9679</v>
      </c>
      <c r="G56" s="90">
        <v>8364</v>
      </c>
      <c r="H56" s="90">
        <v>1394</v>
      </c>
      <c r="I56" s="90">
        <v>11152</v>
      </c>
      <c r="J56" s="90">
        <v>0</v>
      </c>
      <c r="K56" s="90">
        <v>20910</v>
      </c>
    </row>
    <row r="57" spans="1:11" s="63" customFormat="1" x14ac:dyDescent="0.25">
      <c r="A57" s="89" t="s">
        <v>5692</v>
      </c>
      <c r="B57" s="89" t="s">
        <v>5693</v>
      </c>
      <c r="C57" s="85">
        <v>8364</v>
      </c>
      <c r="D57" s="90">
        <v>1315</v>
      </c>
      <c r="E57" s="90">
        <v>0</v>
      </c>
      <c r="F57" s="90">
        <v>9679</v>
      </c>
      <c r="G57" s="90">
        <v>8364</v>
      </c>
      <c r="H57" s="90">
        <v>1394</v>
      </c>
      <c r="I57" s="90">
        <v>11152</v>
      </c>
      <c r="J57" s="90">
        <v>0</v>
      </c>
      <c r="K57" s="90">
        <v>20910</v>
      </c>
    </row>
  </sheetData>
  <mergeCells count="15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9:C19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8579F-2754-4ED1-B293-91115F2598D3}">
  <dimension ref="A1:E38"/>
  <sheetViews>
    <sheetView showGridLines="0" topLeftCell="A4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36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42" t="s">
        <v>5694</v>
      </c>
      <c r="B12" s="42" t="s">
        <v>4326</v>
      </c>
      <c r="C12" s="200">
        <v>1</v>
      </c>
      <c r="D12" s="78">
        <v>51372.21</v>
      </c>
      <c r="E12" s="78">
        <v>51372.21</v>
      </c>
    </row>
    <row r="13" spans="1:5" x14ac:dyDescent="0.25">
      <c r="A13" s="42" t="s">
        <v>5695</v>
      </c>
      <c r="B13" s="42" t="s">
        <v>5696</v>
      </c>
      <c r="C13" s="200">
        <v>3</v>
      </c>
      <c r="D13" s="78">
        <v>25311.84</v>
      </c>
      <c r="E13" s="78">
        <v>25311.84</v>
      </c>
    </row>
    <row r="14" spans="1:5" x14ac:dyDescent="0.25">
      <c r="A14" s="42" t="s">
        <v>5697</v>
      </c>
      <c r="B14" s="42" t="s">
        <v>4333</v>
      </c>
      <c r="C14" s="200">
        <v>1</v>
      </c>
      <c r="D14" s="78">
        <v>20651.45</v>
      </c>
      <c r="E14" s="78">
        <v>20651.45</v>
      </c>
    </row>
    <row r="15" spans="1:5" x14ac:dyDescent="0.25">
      <c r="A15" s="34"/>
      <c r="B15" s="45" t="s">
        <v>4299</v>
      </c>
      <c r="C15" s="205">
        <f>SUM(C12:C14)</f>
        <v>5</v>
      </c>
      <c r="D15" s="206"/>
      <c r="E15" s="206"/>
    </row>
    <row r="16" spans="1:5" x14ac:dyDescent="0.25">
      <c r="A16" s="34"/>
      <c r="B16" s="48"/>
      <c r="C16" s="207"/>
      <c r="D16" s="206"/>
      <c r="E16" s="206"/>
    </row>
    <row r="17" spans="1:5" x14ac:dyDescent="0.25">
      <c r="A17" s="50"/>
      <c r="B17" s="51"/>
      <c r="C17" s="198"/>
      <c r="D17" s="198"/>
      <c r="E17" s="198"/>
    </row>
    <row r="18" spans="1:5" x14ac:dyDescent="0.25">
      <c r="A18" s="661" t="s">
        <v>4233</v>
      </c>
      <c r="B18" s="661" t="s">
        <v>4233</v>
      </c>
      <c r="C18" s="198"/>
      <c r="D18" s="198"/>
      <c r="E18" s="198"/>
    </row>
    <row r="19" spans="1:5" x14ac:dyDescent="0.25">
      <c r="A19" s="79" t="s">
        <v>5698</v>
      </c>
      <c r="B19" s="79" t="s">
        <v>4517</v>
      </c>
      <c r="C19" s="200">
        <v>1</v>
      </c>
      <c r="D19" s="78">
        <v>12281.47515</v>
      </c>
      <c r="E19" s="78">
        <v>12281.47515</v>
      </c>
    </row>
    <row r="20" spans="1:5" x14ac:dyDescent="0.25">
      <c r="A20" s="79" t="s">
        <v>5699</v>
      </c>
      <c r="B20" s="79" t="s">
        <v>5405</v>
      </c>
      <c r="C20" s="200">
        <v>1</v>
      </c>
      <c r="D20" s="78">
        <v>12281.47515</v>
      </c>
      <c r="E20" s="78">
        <v>12281.47515</v>
      </c>
    </row>
    <row r="21" spans="1:5" x14ac:dyDescent="0.25">
      <c r="A21" s="34"/>
      <c r="B21" s="45" t="s">
        <v>4302</v>
      </c>
      <c r="C21" s="205">
        <f>SUM(C19:C20)</f>
        <v>2</v>
      </c>
      <c r="D21" s="206"/>
      <c r="E21" s="206"/>
    </row>
    <row r="22" spans="1:5" x14ac:dyDescent="0.25">
      <c r="A22" s="34"/>
      <c r="B22" s="48"/>
      <c r="C22" s="207"/>
      <c r="D22" s="206"/>
      <c r="E22" s="206"/>
    </row>
    <row r="23" spans="1:5" x14ac:dyDescent="0.25">
      <c r="A23" s="54"/>
      <c r="B23" s="34"/>
      <c r="C23" s="193"/>
      <c r="D23" s="206"/>
      <c r="E23" s="206"/>
    </row>
    <row r="24" spans="1:5" x14ac:dyDescent="0.25">
      <c r="A24" s="661" t="s">
        <v>4234</v>
      </c>
      <c r="B24" s="661" t="s">
        <v>4233</v>
      </c>
      <c r="C24" s="193"/>
      <c r="D24" s="198"/>
      <c r="E24" s="198"/>
    </row>
    <row r="25" spans="1:5" x14ac:dyDescent="0.25">
      <c r="A25" s="55" t="s">
        <v>4303</v>
      </c>
      <c r="B25" s="55" t="s">
        <v>4303</v>
      </c>
      <c r="C25" s="209">
        <v>0</v>
      </c>
      <c r="D25" s="209">
        <v>0</v>
      </c>
      <c r="E25" s="209">
        <v>0</v>
      </c>
    </row>
    <row r="26" spans="1:5" x14ac:dyDescent="0.25">
      <c r="A26" s="34"/>
      <c r="B26" s="45" t="s">
        <v>4304</v>
      </c>
      <c r="C26" s="205">
        <f>SUM(C25)</f>
        <v>0</v>
      </c>
      <c r="D26" s="206"/>
      <c r="E26" s="206"/>
    </row>
    <row r="27" spans="1:5" x14ac:dyDescent="0.25">
      <c r="A27" s="34"/>
      <c r="B27" s="48"/>
      <c r="C27" s="207"/>
      <c r="D27" s="206"/>
      <c r="E27" s="206"/>
    </row>
    <row r="28" spans="1:5" x14ac:dyDescent="0.25">
      <c r="A28" s="34"/>
      <c r="B28" s="58" t="s">
        <v>4235</v>
      </c>
      <c r="C28" s="210">
        <f>SUM(C21,C15,C26)</f>
        <v>7</v>
      </c>
      <c r="D28" s="206"/>
      <c r="E28" s="206"/>
    </row>
    <row r="29" spans="1:5" x14ac:dyDescent="0.25">
      <c r="A29" s="34"/>
      <c r="B29" s="48"/>
      <c r="C29" s="207"/>
      <c r="D29" s="206"/>
      <c r="E29" s="206"/>
    </row>
    <row r="30" spans="1:5" x14ac:dyDescent="0.25">
      <c r="A30" s="50"/>
      <c r="B30" s="51"/>
      <c r="C30" s="198"/>
      <c r="D30" s="198"/>
      <c r="E30" s="198"/>
    </row>
    <row r="31" spans="1:5" x14ac:dyDescent="0.25">
      <c r="A31" s="662" t="s">
        <v>4231</v>
      </c>
      <c r="B31" s="662"/>
      <c r="C31" s="198"/>
      <c r="D31" s="198"/>
      <c r="E31" s="198"/>
    </row>
    <row r="32" spans="1:5" x14ac:dyDescent="0.25">
      <c r="A32" s="661" t="s">
        <v>4305</v>
      </c>
      <c r="B32" s="661"/>
      <c r="C32" s="198"/>
      <c r="D32" s="198"/>
      <c r="E32" s="198"/>
    </row>
    <row r="33" spans="1:5" x14ac:dyDescent="0.25">
      <c r="A33" s="55" t="s">
        <v>4303</v>
      </c>
      <c r="B33" s="60" t="s">
        <v>4303</v>
      </c>
      <c r="C33" s="209">
        <v>0</v>
      </c>
      <c r="D33" s="209">
        <v>0</v>
      </c>
      <c r="E33" s="209">
        <v>0</v>
      </c>
    </row>
    <row r="34" spans="1:5" x14ac:dyDescent="0.25">
      <c r="A34" s="34"/>
      <c r="B34" s="45" t="s">
        <v>4306</v>
      </c>
      <c r="C34" s="205">
        <f>SUM(C33)</f>
        <v>0</v>
      </c>
      <c r="D34" s="206"/>
      <c r="E34" s="206"/>
    </row>
    <row r="35" spans="1:5" x14ac:dyDescent="0.25">
      <c r="A35" s="50"/>
      <c r="B35" s="51"/>
      <c r="C35" s="198"/>
      <c r="D35" s="198"/>
      <c r="E35" s="198"/>
    </row>
    <row r="36" spans="1:5" ht="12.75" customHeight="1" x14ac:dyDescent="0.25">
      <c r="A36" s="652" t="s">
        <v>4237</v>
      </c>
      <c r="B36" s="653"/>
      <c r="C36" s="198"/>
      <c r="D36" s="198"/>
      <c r="E36" s="198"/>
    </row>
    <row r="37" spans="1:5" x14ac:dyDescent="0.25">
      <c r="A37" s="55" t="s">
        <v>4303</v>
      </c>
      <c r="B37" s="55" t="s">
        <v>5700</v>
      </c>
      <c r="C37" s="209">
        <v>1</v>
      </c>
      <c r="D37" s="78">
        <v>12000</v>
      </c>
      <c r="E37" s="78">
        <v>12000</v>
      </c>
    </row>
    <row r="38" spans="1:5" ht="12" customHeight="1" x14ac:dyDescent="0.25">
      <c r="A38" s="34"/>
      <c r="B38" s="45" t="s">
        <v>4307</v>
      </c>
      <c r="C38" s="211">
        <f>SUM(C37)</f>
        <v>1</v>
      </c>
      <c r="D38" s="206"/>
      <c r="E38" s="206"/>
    </row>
  </sheetData>
  <mergeCells count="15">
    <mergeCell ref="A36:B3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24:B24"/>
    <mergeCell ref="A31:B31"/>
    <mergeCell ref="A32:B32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8EBB1-DD9C-47F4-84A0-83F28CF74332}">
  <dimension ref="A2:K20"/>
  <sheetViews>
    <sheetView showGridLines="0" zoomScaleNormal="100" workbookViewId="0">
      <selection activeCell="D36" sqref="D36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36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5694</v>
      </c>
      <c r="B11" s="42" t="s">
        <v>4326</v>
      </c>
      <c r="C11" s="78">
        <v>51372.21</v>
      </c>
      <c r="D11" s="72">
        <v>0</v>
      </c>
      <c r="E11" s="72">
        <v>0</v>
      </c>
      <c r="F11" s="77">
        <v>51372.21</v>
      </c>
      <c r="G11" s="77">
        <v>17124.07</v>
      </c>
      <c r="H11" s="77">
        <v>8562.0349999999999</v>
      </c>
      <c r="I11" s="77">
        <v>68496.28</v>
      </c>
      <c r="J11" s="77">
        <v>0</v>
      </c>
      <c r="K11" s="77">
        <v>94182.384999999995</v>
      </c>
    </row>
    <row r="12" spans="1:11" s="63" customFormat="1" x14ac:dyDescent="0.25">
      <c r="A12" s="42" t="s">
        <v>5695</v>
      </c>
      <c r="B12" s="42" t="s">
        <v>5696</v>
      </c>
      <c r="C12" s="78">
        <v>25311.84</v>
      </c>
      <c r="D12" s="72">
        <v>0</v>
      </c>
      <c r="E12" s="72">
        <v>0</v>
      </c>
      <c r="F12" s="77">
        <v>25311.84</v>
      </c>
      <c r="G12" s="77">
        <v>8437.2799999999988</v>
      </c>
      <c r="H12" s="77">
        <v>4218.6399999999994</v>
      </c>
      <c r="I12" s="77">
        <v>33749.119999999995</v>
      </c>
      <c r="J12" s="77">
        <v>0</v>
      </c>
      <c r="K12" s="77">
        <v>46405.039999999994</v>
      </c>
    </row>
    <row r="13" spans="1:11" s="63" customFormat="1" x14ac:dyDescent="0.25">
      <c r="A13" s="73"/>
      <c r="B13" s="73"/>
      <c r="C13" s="217"/>
      <c r="D13" s="217"/>
      <c r="E13" s="217"/>
      <c r="F13" s="217"/>
      <c r="G13" s="217"/>
      <c r="H13" s="217"/>
      <c r="I13" s="217"/>
      <c r="J13" s="74"/>
      <c r="K13" s="75"/>
    </row>
    <row r="14" spans="1:11" s="63" customFormat="1" x14ac:dyDescent="0.25">
      <c r="A14" s="73"/>
      <c r="B14" s="73"/>
      <c r="C14" s="217"/>
      <c r="D14" s="217"/>
      <c r="E14" s="217"/>
      <c r="F14" s="217"/>
      <c r="G14" s="217"/>
      <c r="H14" s="217"/>
      <c r="I14" s="217"/>
      <c r="J14" s="74"/>
      <c r="K14" s="75"/>
    </row>
    <row r="15" spans="1:11" s="63" customFormat="1" x14ac:dyDescent="0.25">
      <c r="A15" s="671" t="s">
        <v>4324</v>
      </c>
      <c r="B15" s="671"/>
      <c r="C15" s="671"/>
      <c r="D15" s="214" t="s">
        <v>517</v>
      </c>
      <c r="E15" s="214" t="s">
        <v>517</v>
      </c>
      <c r="F15" s="214" t="s">
        <v>517</v>
      </c>
      <c r="G15" s="214" t="s">
        <v>517</v>
      </c>
      <c r="H15" s="214" t="s">
        <v>517</v>
      </c>
      <c r="I15" s="214" t="s">
        <v>517</v>
      </c>
      <c r="J15" s="76" t="s">
        <v>517</v>
      </c>
      <c r="K15" s="76" t="s">
        <v>517</v>
      </c>
    </row>
    <row r="16" spans="1:11" s="63" customFormat="1" ht="12.75" customHeight="1" x14ac:dyDescent="0.25">
      <c r="A16" s="663" t="s">
        <v>4311</v>
      </c>
      <c r="B16" s="665" t="s">
        <v>4292</v>
      </c>
      <c r="C16" s="708" t="s">
        <v>4312</v>
      </c>
      <c r="D16" s="708" t="s">
        <v>4312</v>
      </c>
      <c r="E16" s="708" t="s">
        <v>4312</v>
      </c>
      <c r="F16" s="708" t="s">
        <v>4312</v>
      </c>
      <c r="G16" s="666" t="s">
        <v>4313</v>
      </c>
      <c r="H16" s="666" t="s">
        <v>4313</v>
      </c>
      <c r="I16" s="666" t="s">
        <v>4313</v>
      </c>
      <c r="J16" s="666" t="s">
        <v>4313</v>
      </c>
      <c r="K16" s="667" t="s">
        <v>4313</v>
      </c>
    </row>
    <row r="17" spans="1:11" s="63" customFormat="1" ht="26.4" x14ac:dyDescent="0.25">
      <c r="A17" s="664" t="s">
        <v>4311</v>
      </c>
      <c r="B17" s="666" t="s">
        <v>4314</v>
      </c>
      <c r="C17" s="215" t="s">
        <v>4315</v>
      </c>
      <c r="D17" s="215" t="s">
        <v>4316</v>
      </c>
      <c r="E17" s="215" t="s">
        <v>4317</v>
      </c>
      <c r="F17" s="215" t="s">
        <v>4318</v>
      </c>
      <c r="G17" s="194" t="s">
        <v>4319</v>
      </c>
      <c r="H17" s="194" t="s">
        <v>4320</v>
      </c>
      <c r="I17" s="215" t="s">
        <v>4321</v>
      </c>
      <c r="J17" s="70" t="s">
        <v>4322</v>
      </c>
      <c r="K17" s="71" t="s">
        <v>4318</v>
      </c>
    </row>
    <row r="18" spans="1:11" s="63" customFormat="1" x14ac:dyDescent="0.25">
      <c r="A18" s="42" t="s">
        <v>5697</v>
      </c>
      <c r="B18" s="42" t="s">
        <v>4333</v>
      </c>
      <c r="C18" s="78">
        <v>20651.45</v>
      </c>
      <c r="D18" s="72">
        <v>1100</v>
      </c>
      <c r="E18" s="72">
        <v>0</v>
      </c>
      <c r="F18" s="77">
        <v>21751.45</v>
      </c>
      <c r="G18" s="77">
        <v>6883.8166666666666</v>
      </c>
      <c r="H18" s="77">
        <v>3441.9083333333333</v>
      </c>
      <c r="I18" s="77">
        <v>27535.266666666666</v>
      </c>
      <c r="J18" s="77">
        <v>0</v>
      </c>
      <c r="K18" s="77">
        <v>37860.991666666669</v>
      </c>
    </row>
    <row r="19" spans="1:11" s="63" customFormat="1" x14ac:dyDescent="0.25">
      <c r="A19" s="79" t="s">
        <v>5698</v>
      </c>
      <c r="B19" s="79" t="s">
        <v>4517</v>
      </c>
      <c r="C19" s="78">
        <v>12281.47515</v>
      </c>
      <c r="D19" s="72">
        <v>1100</v>
      </c>
      <c r="E19" s="72">
        <v>0</v>
      </c>
      <c r="F19" s="77">
        <v>13381.47515</v>
      </c>
      <c r="G19" s="77">
        <v>4093.8250499999999</v>
      </c>
      <c r="H19" s="77">
        <v>2046.912525</v>
      </c>
      <c r="I19" s="77">
        <v>16375.3002</v>
      </c>
      <c r="J19" s="77">
        <v>0</v>
      </c>
      <c r="K19" s="77">
        <v>22516.037775000001</v>
      </c>
    </row>
    <row r="20" spans="1:11" s="63" customFormat="1" x14ac:dyDescent="0.25">
      <c r="A20" s="79" t="s">
        <v>5699</v>
      </c>
      <c r="B20" s="79" t="s">
        <v>5405</v>
      </c>
      <c r="C20" s="78">
        <v>12281.47515</v>
      </c>
      <c r="D20" s="72">
        <v>1100</v>
      </c>
      <c r="E20" s="72">
        <v>0</v>
      </c>
      <c r="F20" s="77">
        <v>13381.47515</v>
      </c>
      <c r="G20" s="77">
        <v>4093.8250499999999</v>
      </c>
      <c r="H20" s="77">
        <v>2046.912525</v>
      </c>
      <c r="I20" s="77">
        <v>16375.3002</v>
      </c>
      <c r="J20" s="77">
        <v>0</v>
      </c>
      <c r="K20" s="77">
        <v>22516.037775000001</v>
      </c>
    </row>
  </sheetData>
  <mergeCells count="15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5:C15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031ED-B71B-4388-9E28-8B447FE42D2A}">
  <dimension ref="A1:E75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x14ac:dyDescent="0.25">
      <c r="A3" s="656" t="s">
        <v>4279</v>
      </c>
      <c r="B3" s="656"/>
      <c r="C3" s="656"/>
      <c r="D3" s="656"/>
      <c r="E3" s="656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42" t="s">
        <v>5701</v>
      </c>
      <c r="B12" s="42" t="s">
        <v>4334</v>
      </c>
      <c r="C12" s="200">
        <v>1</v>
      </c>
      <c r="D12" s="78">
        <v>88323.6</v>
      </c>
      <c r="E12" s="78">
        <v>88323.6</v>
      </c>
    </row>
    <row r="13" spans="1:5" x14ac:dyDescent="0.25">
      <c r="A13" s="42" t="s">
        <v>5702</v>
      </c>
      <c r="B13" s="42" t="s">
        <v>4836</v>
      </c>
      <c r="C13" s="200">
        <v>1</v>
      </c>
      <c r="D13" s="78">
        <v>61759.8</v>
      </c>
      <c r="E13" s="78">
        <v>61759.8</v>
      </c>
    </row>
    <row r="14" spans="1:5" x14ac:dyDescent="0.25">
      <c r="A14" s="42" t="s">
        <v>5703</v>
      </c>
      <c r="B14" s="42" t="s">
        <v>5704</v>
      </c>
      <c r="C14" s="200">
        <v>1</v>
      </c>
      <c r="D14" s="78">
        <v>51320.4</v>
      </c>
      <c r="E14" s="78">
        <v>51320.4</v>
      </c>
    </row>
    <row r="15" spans="1:5" x14ac:dyDescent="0.25">
      <c r="A15" s="42" t="s">
        <v>5705</v>
      </c>
      <c r="B15" s="42" t="s">
        <v>5706</v>
      </c>
      <c r="C15" s="200">
        <v>1</v>
      </c>
      <c r="D15" s="78">
        <v>43284.9</v>
      </c>
      <c r="E15" s="78">
        <v>43284.9</v>
      </c>
    </row>
    <row r="16" spans="1:5" x14ac:dyDescent="0.25">
      <c r="A16" s="42" t="s">
        <v>5707</v>
      </c>
      <c r="B16" s="42" t="s">
        <v>5708</v>
      </c>
      <c r="C16" s="200">
        <v>1</v>
      </c>
      <c r="D16" s="78">
        <v>26520</v>
      </c>
      <c r="E16" s="78">
        <v>26520</v>
      </c>
    </row>
    <row r="17" spans="1:5" x14ac:dyDescent="0.25">
      <c r="A17" s="42" t="s">
        <v>5709</v>
      </c>
      <c r="B17" s="42" t="s">
        <v>4846</v>
      </c>
      <c r="C17" s="200">
        <v>1</v>
      </c>
      <c r="D17" s="78">
        <v>33919.800000000003</v>
      </c>
      <c r="E17" s="78">
        <v>33919.800000000003</v>
      </c>
    </row>
    <row r="18" spans="1:5" x14ac:dyDescent="0.25">
      <c r="A18" s="42" t="s">
        <v>5710</v>
      </c>
      <c r="B18" s="42" t="s">
        <v>5711</v>
      </c>
      <c r="C18" s="200">
        <v>1</v>
      </c>
      <c r="D18" s="78">
        <v>23409</v>
      </c>
      <c r="E18" s="78">
        <v>23409</v>
      </c>
    </row>
    <row r="19" spans="1:5" x14ac:dyDescent="0.25">
      <c r="A19" s="42" t="s">
        <v>5712</v>
      </c>
      <c r="B19" s="42" t="s">
        <v>4333</v>
      </c>
      <c r="C19" s="200">
        <v>2</v>
      </c>
      <c r="D19" s="78">
        <v>18275.7</v>
      </c>
      <c r="E19" s="78">
        <v>18275.7</v>
      </c>
    </row>
    <row r="20" spans="1:5" x14ac:dyDescent="0.25">
      <c r="A20" s="42" t="s">
        <v>5713</v>
      </c>
      <c r="B20" s="42" t="s">
        <v>4333</v>
      </c>
      <c r="C20" s="200">
        <v>2</v>
      </c>
      <c r="D20" s="78">
        <v>19773.3</v>
      </c>
      <c r="E20" s="78">
        <v>19773.3</v>
      </c>
    </row>
    <row r="21" spans="1:5" x14ac:dyDescent="0.25">
      <c r="A21" s="42" t="s">
        <v>5714</v>
      </c>
      <c r="B21" s="42" t="s">
        <v>5715</v>
      </c>
      <c r="C21" s="200">
        <v>1</v>
      </c>
      <c r="D21" s="78">
        <v>8820</v>
      </c>
      <c r="E21" s="78">
        <v>8820</v>
      </c>
    </row>
    <row r="22" spans="1:5" x14ac:dyDescent="0.25">
      <c r="A22" s="42" t="s">
        <v>5716</v>
      </c>
      <c r="B22" s="42" t="s">
        <v>5717</v>
      </c>
      <c r="C22" s="200">
        <v>1</v>
      </c>
      <c r="D22" s="78">
        <v>19416.900000000001</v>
      </c>
      <c r="E22" s="78">
        <v>19416.900000000001</v>
      </c>
    </row>
    <row r="23" spans="1:5" x14ac:dyDescent="0.25">
      <c r="A23" s="42" t="s">
        <v>5718</v>
      </c>
      <c r="B23" s="42" t="s">
        <v>4333</v>
      </c>
      <c r="C23" s="200">
        <v>1</v>
      </c>
      <c r="D23" s="78">
        <v>9138.2999999999993</v>
      </c>
      <c r="E23" s="78">
        <v>9138.2999999999993</v>
      </c>
    </row>
    <row r="24" spans="1:5" x14ac:dyDescent="0.25">
      <c r="A24" s="42" t="s">
        <v>5719</v>
      </c>
      <c r="B24" s="42" t="s">
        <v>5717</v>
      </c>
      <c r="C24" s="200">
        <v>1</v>
      </c>
      <c r="D24" s="78">
        <v>20837.400000000001</v>
      </c>
      <c r="E24" s="78">
        <v>20837.400000000001</v>
      </c>
    </row>
    <row r="25" spans="1:5" x14ac:dyDescent="0.25">
      <c r="A25" s="42" t="s">
        <v>5720</v>
      </c>
      <c r="B25" s="42" t="s">
        <v>5717</v>
      </c>
      <c r="C25" s="200">
        <v>4</v>
      </c>
      <c r="D25" s="78">
        <v>15801.6</v>
      </c>
      <c r="E25" s="78">
        <v>15801.6</v>
      </c>
    </row>
    <row r="26" spans="1:5" x14ac:dyDescent="0.25">
      <c r="A26" s="42" t="s">
        <v>5721</v>
      </c>
      <c r="B26" s="42" t="s">
        <v>4377</v>
      </c>
      <c r="C26" s="200">
        <v>1</v>
      </c>
      <c r="D26" s="78">
        <v>11413.8</v>
      </c>
      <c r="E26" s="78">
        <v>11413.8</v>
      </c>
    </row>
    <row r="27" spans="1:5" x14ac:dyDescent="0.25">
      <c r="A27" s="42" t="s">
        <v>5722</v>
      </c>
      <c r="B27" s="42" t="s">
        <v>5715</v>
      </c>
      <c r="C27" s="200">
        <v>2</v>
      </c>
      <c r="D27" s="78">
        <v>19489.8</v>
      </c>
      <c r="E27" s="78">
        <v>19489.8</v>
      </c>
    </row>
    <row r="28" spans="1:5" x14ac:dyDescent="0.25">
      <c r="A28" s="42" t="s">
        <v>5723</v>
      </c>
      <c r="B28" s="42" t="s">
        <v>4532</v>
      </c>
      <c r="C28" s="200">
        <v>1</v>
      </c>
      <c r="D28" s="78">
        <v>9962.7000000000007</v>
      </c>
      <c r="E28" s="78">
        <v>9962.7000000000007</v>
      </c>
    </row>
    <row r="29" spans="1:5" x14ac:dyDescent="0.25">
      <c r="A29" s="42" t="s">
        <v>5724</v>
      </c>
      <c r="B29" s="42" t="s">
        <v>5717</v>
      </c>
      <c r="C29" s="200">
        <v>1</v>
      </c>
      <c r="D29" s="78">
        <v>19679.7</v>
      </c>
      <c r="E29" s="78">
        <v>19679.7</v>
      </c>
    </row>
    <row r="30" spans="1:5" x14ac:dyDescent="0.25">
      <c r="A30" s="42" t="s">
        <v>5725</v>
      </c>
      <c r="B30" s="42" t="s">
        <v>4333</v>
      </c>
      <c r="C30" s="200">
        <v>1</v>
      </c>
      <c r="D30" s="78">
        <v>19552.5</v>
      </c>
      <c r="E30" s="78">
        <v>19552.5</v>
      </c>
    </row>
    <row r="31" spans="1:5" x14ac:dyDescent="0.25">
      <c r="A31" s="42" t="s">
        <v>5726</v>
      </c>
      <c r="B31" s="42" t="s">
        <v>4410</v>
      </c>
      <c r="C31" s="200">
        <v>1</v>
      </c>
      <c r="D31" s="78">
        <v>9747.6</v>
      </c>
      <c r="E31" s="78">
        <v>9747.6</v>
      </c>
    </row>
    <row r="32" spans="1:5" x14ac:dyDescent="0.25">
      <c r="A32" s="42" t="s">
        <v>5727</v>
      </c>
      <c r="B32" s="42" t="s">
        <v>4410</v>
      </c>
      <c r="C32" s="200">
        <v>1</v>
      </c>
      <c r="D32" s="78">
        <v>9261</v>
      </c>
      <c r="E32" s="78">
        <v>9261</v>
      </c>
    </row>
    <row r="33" spans="1:5" x14ac:dyDescent="0.25">
      <c r="A33" s="42" t="s">
        <v>5728</v>
      </c>
      <c r="B33" s="42" t="s">
        <v>5729</v>
      </c>
      <c r="C33" s="200">
        <v>1</v>
      </c>
      <c r="D33" s="78">
        <v>8364</v>
      </c>
      <c r="E33" s="78">
        <v>8364</v>
      </c>
    </row>
    <row r="34" spans="1:5" x14ac:dyDescent="0.25">
      <c r="A34" s="42" t="s">
        <v>5730</v>
      </c>
      <c r="B34" s="42" t="s">
        <v>5731</v>
      </c>
      <c r="C34" s="200">
        <v>1</v>
      </c>
      <c r="D34" s="78">
        <v>14879.4</v>
      </c>
      <c r="E34" s="78">
        <v>14879.4</v>
      </c>
    </row>
    <row r="35" spans="1:5" x14ac:dyDescent="0.25">
      <c r="A35" s="42" t="s">
        <v>5732</v>
      </c>
      <c r="B35" s="42" t="s">
        <v>5733</v>
      </c>
      <c r="C35" s="200">
        <v>1</v>
      </c>
      <c r="D35" s="78">
        <v>8364</v>
      </c>
      <c r="E35" s="78">
        <v>8364</v>
      </c>
    </row>
    <row r="36" spans="1:5" x14ac:dyDescent="0.25">
      <c r="A36" s="42" t="s">
        <v>5734</v>
      </c>
      <c r="B36" s="42" t="s">
        <v>4333</v>
      </c>
      <c r="C36" s="200">
        <v>1</v>
      </c>
      <c r="D36" s="78">
        <v>17512.8</v>
      </c>
      <c r="E36" s="78">
        <v>17512.8</v>
      </c>
    </row>
    <row r="37" spans="1:5" ht="13.5" customHeight="1" x14ac:dyDescent="0.25">
      <c r="A37" s="42" t="s">
        <v>5735</v>
      </c>
      <c r="B37" s="42" t="s">
        <v>5717</v>
      </c>
      <c r="C37" s="200">
        <v>1</v>
      </c>
      <c r="D37" s="78">
        <v>8364</v>
      </c>
      <c r="E37" s="78">
        <v>8364</v>
      </c>
    </row>
    <row r="38" spans="1:5" x14ac:dyDescent="0.25">
      <c r="A38" s="34"/>
      <c r="B38" s="45" t="s">
        <v>4299</v>
      </c>
      <c r="C38" s="205">
        <f>SUM(C12:C37)</f>
        <v>32</v>
      </c>
      <c r="D38" s="206"/>
      <c r="E38" s="206"/>
    </row>
    <row r="39" spans="1:5" x14ac:dyDescent="0.25">
      <c r="A39" s="34"/>
      <c r="B39" s="48"/>
      <c r="C39" s="207"/>
      <c r="D39" s="206"/>
      <c r="E39" s="206"/>
    </row>
    <row r="40" spans="1:5" x14ac:dyDescent="0.25">
      <c r="A40" s="50"/>
      <c r="B40" s="51"/>
      <c r="C40" s="198"/>
      <c r="D40" s="198"/>
      <c r="E40" s="198"/>
    </row>
    <row r="41" spans="1:5" x14ac:dyDescent="0.25">
      <c r="A41" s="661" t="s">
        <v>4233</v>
      </c>
      <c r="B41" s="661" t="s">
        <v>4233</v>
      </c>
      <c r="C41" s="198"/>
      <c r="D41" s="198"/>
      <c r="E41" s="198"/>
    </row>
    <row r="42" spans="1:5" x14ac:dyDescent="0.25">
      <c r="A42" s="79" t="s">
        <v>5736</v>
      </c>
      <c r="B42" s="79" t="s">
        <v>4517</v>
      </c>
      <c r="C42" s="200">
        <v>1</v>
      </c>
      <c r="D42" s="78">
        <v>9598.2000000000007</v>
      </c>
      <c r="E42" s="78">
        <v>9598.2000000000007</v>
      </c>
    </row>
    <row r="43" spans="1:5" ht="26.4" customHeight="1" x14ac:dyDescent="0.25">
      <c r="A43" s="79" t="s">
        <v>5737</v>
      </c>
      <c r="B43" s="79" t="s">
        <v>5738</v>
      </c>
      <c r="C43" s="200">
        <v>1</v>
      </c>
      <c r="D43" s="78">
        <v>9598.2000000000007</v>
      </c>
      <c r="E43" s="78">
        <v>9598.2000000000007</v>
      </c>
    </row>
    <row r="44" spans="1:5" x14ac:dyDescent="0.25">
      <c r="A44" s="79" t="s">
        <v>5739</v>
      </c>
      <c r="B44" s="79" t="s">
        <v>5740</v>
      </c>
      <c r="C44" s="200">
        <v>7</v>
      </c>
      <c r="D44" s="78">
        <v>9598.2000000000007</v>
      </c>
      <c r="E44" s="78">
        <v>9598.2000000000007</v>
      </c>
    </row>
    <row r="45" spans="1:5" x14ac:dyDescent="0.25">
      <c r="A45" s="79" t="s">
        <v>5741</v>
      </c>
      <c r="B45" s="79" t="s">
        <v>5742</v>
      </c>
      <c r="C45" s="200">
        <v>5</v>
      </c>
      <c r="D45" s="78">
        <v>12900.9</v>
      </c>
      <c r="E45" s="78">
        <v>12900.9</v>
      </c>
    </row>
    <row r="46" spans="1:5" x14ac:dyDescent="0.25">
      <c r="A46" s="79" t="s">
        <v>5743</v>
      </c>
      <c r="B46" s="79" t="s">
        <v>5744</v>
      </c>
      <c r="C46" s="200">
        <v>3</v>
      </c>
      <c r="D46" s="78">
        <v>9711.2999999999993</v>
      </c>
      <c r="E46" s="78">
        <v>9711.2999999999993</v>
      </c>
    </row>
    <row r="47" spans="1:5" x14ac:dyDescent="0.25">
      <c r="A47" s="79" t="s">
        <v>5745</v>
      </c>
      <c r="B47" s="79" t="s">
        <v>5733</v>
      </c>
      <c r="C47" s="200">
        <v>4</v>
      </c>
      <c r="D47" s="78">
        <v>10806.3</v>
      </c>
      <c r="E47" s="78">
        <v>10806.3</v>
      </c>
    </row>
    <row r="48" spans="1:5" x14ac:dyDescent="0.25">
      <c r="A48" s="79" t="s">
        <v>5746</v>
      </c>
      <c r="B48" s="79" t="s">
        <v>5747</v>
      </c>
      <c r="C48" s="200">
        <v>3</v>
      </c>
      <c r="D48" s="78">
        <v>10806.3</v>
      </c>
      <c r="E48" s="78">
        <v>10806.3</v>
      </c>
    </row>
    <row r="49" spans="1:5" x14ac:dyDescent="0.25">
      <c r="A49" s="79" t="s">
        <v>5748</v>
      </c>
      <c r="B49" s="79" t="s">
        <v>5749</v>
      </c>
      <c r="C49" s="200">
        <v>2</v>
      </c>
      <c r="D49" s="78">
        <v>10806.3</v>
      </c>
      <c r="E49" s="78">
        <v>10806.3</v>
      </c>
    </row>
    <row r="50" spans="1:5" x14ac:dyDescent="0.25">
      <c r="A50" s="79" t="s">
        <v>5750</v>
      </c>
      <c r="B50" s="79" t="s">
        <v>5751</v>
      </c>
      <c r="C50" s="200">
        <v>1</v>
      </c>
      <c r="D50" s="78">
        <v>10806.3</v>
      </c>
      <c r="E50" s="78">
        <v>10806.3</v>
      </c>
    </row>
    <row r="51" spans="1:5" x14ac:dyDescent="0.25">
      <c r="A51" s="79" t="s">
        <v>5752</v>
      </c>
      <c r="B51" s="79" t="s">
        <v>5753</v>
      </c>
      <c r="C51" s="200">
        <v>1</v>
      </c>
      <c r="D51" s="78">
        <v>17756.7</v>
      </c>
      <c r="E51" s="78">
        <v>17756.7</v>
      </c>
    </row>
    <row r="52" spans="1:5" x14ac:dyDescent="0.25">
      <c r="A52" s="79" t="s">
        <v>5754</v>
      </c>
      <c r="B52" s="79" t="s">
        <v>5755</v>
      </c>
      <c r="C52" s="200">
        <v>1</v>
      </c>
      <c r="D52" s="78">
        <v>12710.7</v>
      </c>
      <c r="E52" s="78">
        <v>12710.7</v>
      </c>
    </row>
    <row r="53" spans="1:5" x14ac:dyDescent="0.25">
      <c r="A53" s="79" t="s">
        <v>5756</v>
      </c>
      <c r="B53" s="79" t="s">
        <v>5757</v>
      </c>
      <c r="C53" s="200">
        <v>1</v>
      </c>
      <c r="D53" s="78">
        <v>9598.2000000000007</v>
      </c>
      <c r="E53" s="78">
        <v>9598.2000000000007</v>
      </c>
    </row>
    <row r="54" spans="1:5" x14ac:dyDescent="0.25">
      <c r="A54" s="79" t="s">
        <v>5758</v>
      </c>
      <c r="B54" s="79" t="s">
        <v>5759</v>
      </c>
      <c r="C54" s="200">
        <v>1</v>
      </c>
      <c r="D54" s="78">
        <v>11077.2</v>
      </c>
      <c r="E54" s="78">
        <v>11077.2</v>
      </c>
    </row>
    <row r="55" spans="1:5" x14ac:dyDescent="0.25">
      <c r="A55" s="79" t="s">
        <v>5760</v>
      </c>
      <c r="B55" s="79" t="s">
        <v>5761</v>
      </c>
      <c r="C55" s="200">
        <v>2</v>
      </c>
      <c r="D55" s="78">
        <v>10806.3</v>
      </c>
      <c r="E55" s="78">
        <v>10806.3</v>
      </c>
    </row>
    <row r="56" spans="1:5" x14ac:dyDescent="0.25">
      <c r="A56" s="79" t="s">
        <v>5762</v>
      </c>
      <c r="B56" s="79" t="s">
        <v>5763</v>
      </c>
      <c r="C56" s="200">
        <v>1</v>
      </c>
      <c r="D56" s="78">
        <v>9598.2000000000007</v>
      </c>
      <c r="E56" s="78">
        <v>9598.2000000000007</v>
      </c>
    </row>
    <row r="57" spans="1:5" x14ac:dyDescent="0.25">
      <c r="A57" s="79" t="s">
        <v>5764</v>
      </c>
      <c r="B57" s="79" t="s">
        <v>5765</v>
      </c>
      <c r="C57" s="200">
        <v>1</v>
      </c>
      <c r="D57" s="78">
        <v>9598.2000000000007</v>
      </c>
      <c r="E57" s="78">
        <v>9598.2000000000007</v>
      </c>
    </row>
    <row r="58" spans="1:5" x14ac:dyDescent="0.25">
      <c r="A58" s="34"/>
      <c r="B58" s="45" t="s">
        <v>4302</v>
      </c>
      <c r="C58" s="205">
        <f>SUM(C42:C57)</f>
        <v>35</v>
      </c>
      <c r="D58" s="206"/>
      <c r="E58" s="206"/>
    </row>
    <row r="59" spans="1:5" x14ac:dyDescent="0.25">
      <c r="A59" s="34"/>
      <c r="B59" s="48"/>
      <c r="C59" s="207"/>
      <c r="D59" s="206"/>
      <c r="E59" s="206"/>
    </row>
    <row r="60" spans="1:5" x14ac:dyDescent="0.25">
      <c r="A60" s="54"/>
      <c r="B60" s="34"/>
      <c r="C60" s="193"/>
      <c r="D60" s="206"/>
      <c r="E60" s="206"/>
    </row>
    <row r="61" spans="1:5" x14ac:dyDescent="0.25">
      <c r="A61" s="661" t="s">
        <v>4234</v>
      </c>
      <c r="B61" s="661" t="s">
        <v>4233</v>
      </c>
      <c r="C61" s="193"/>
      <c r="D61" s="198"/>
      <c r="E61" s="198"/>
    </row>
    <row r="62" spans="1:5" x14ac:dyDescent="0.25">
      <c r="A62" s="55" t="s">
        <v>4303</v>
      </c>
      <c r="B62" s="55" t="s">
        <v>4303</v>
      </c>
      <c r="C62" s="209">
        <v>0</v>
      </c>
      <c r="D62" s="209">
        <v>0</v>
      </c>
      <c r="E62" s="209">
        <v>0</v>
      </c>
    </row>
    <row r="63" spans="1:5" x14ac:dyDescent="0.25">
      <c r="A63" s="34"/>
      <c r="B63" s="45" t="s">
        <v>4304</v>
      </c>
      <c r="C63" s="205">
        <f>SUM(C62)</f>
        <v>0</v>
      </c>
      <c r="D63" s="206"/>
      <c r="E63" s="206"/>
    </row>
    <row r="64" spans="1:5" x14ac:dyDescent="0.25">
      <c r="A64" s="34"/>
      <c r="B64" s="48"/>
      <c r="C64" s="207"/>
      <c r="D64" s="206"/>
      <c r="E64" s="206"/>
    </row>
    <row r="65" spans="1:5" x14ac:dyDescent="0.25">
      <c r="A65" s="34"/>
      <c r="B65" s="58" t="s">
        <v>4235</v>
      </c>
      <c r="C65" s="210">
        <f>SUM(C58,C38,C63)</f>
        <v>67</v>
      </c>
      <c r="D65" s="206"/>
      <c r="E65" s="206"/>
    </row>
    <row r="66" spans="1:5" x14ac:dyDescent="0.25">
      <c r="A66" s="34"/>
      <c r="B66" s="48"/>
      <c r="C66" s="207"/>
      <c r="D66" s="206"/>
      <c r="E66" s="206"/>
    </row>
    <row r="67" spans="1:5" x14ac:dyDescent="0.25">
      <c r="A67" s="50"/>
      <c r="B67" s="51"/>
      <c r="C67" s="198"/>
      <c r="D67" s="198"/>
      <c r="E67" s="198"/>
    </row>
    <row r="68" spans="1:5" x14ac:dyDescent="0.25">
      <c r="A68" s="662" t="s">
        <v>4231</v>
      </c>
      <c r="B68" s="662"/>
      <c r="C68" s="198"/>
      <c r="D68" s="198"/>
      <c r="E68" s="198"/>
    </row>
    <row r="69" spans="1:5" x14ac:dyDescent="0.25">
      <c r="A69" s="661" t="s">
        <v>4305</v>
      </c>
      <c r="B69" s="661"/>
      <c r="C69" s="198"/>
      <c r="D69" s="198"/>
      <c r="E69" s="198"/>
    </row>
    <row r="70" spans="1:5" x14ac:dyDescent="0.25">
      <c r="A70" s="55" t="s">
        <v>4303</v>
      </c>
      <c r="B70" s="60" t="s">
        <v>4303</v>
      </c>
      <c r="C70" s="209">
        <v>0</v>
      </c>
      <c r="D70" s="209">
        <v>0</v>
      </c>
      <c r="E70" s="209">
        <v>0</v>
      </c>
    </row>
    <row r="71" spans="1:5" x14ac:dyDescent="0.25">
      <c r="A71" s="34"/>
      <c r="B71" s="45" t="s">
        <v>4306</v>
      </c>
      <c r="C71" s="205">
        <f>SUM(C70)</f>
        <v>0</v>
      </c>
      <c r="D71" s="206"/>
      <c r="E71" s="206"/>
    </row>
    <row r="72" spans="1:5" x14ac:dyDescent="0.25">
      <c r="A72" s="50"/>
      <c r="B72" s="51"/>
      <c r="C72" s="198"/>
      <c r="D72" s="198"/>
      <c r="E72" s="198"/>
    </row>
    <row r="73" spans="1:5" ht="12.75" customHeight="1" x14ac:dyDescent="0.25">
      <c r="A73" s="652" t="s">
        <v>4237</v>
      </c>
      <c r="B73" s="653"/>
      <c r="C73" s="198"/>
      <c r="D73" s="198"/>
      <c r="E73" s="198"/>
    </row>
    <row r="74" spans="1:5" x14ac:dyDescent="0.25">
      <c r="A74" s="55" t="s">
        <v>4303</v>
      </c>
      <c r="B74" s="55" t="s">
        <v>4303</v>
      </c>
      <c r="C74" s="209">
        <v>0</v>
      </c>
      <c r="D74" s="209">
        <v>0</v>
      </c>
      <c r="E74" s="209">
        <v>0</v>
      </c>
    </row>
    <row r="75" spans="1:5" ht="12" customHeight="1" x14ac:dyDescent="0.25">
      <c r="A75" s="34"/>
      <c r="B75" s="45" t="s">
        <v>4307</v>
      </c>
      <c r="C75" s="211">
        <f>SUM(C74)</f>
        <v>0</v>
      </c>
      <c r="D75" s="206"/>
      <c r="E75" s="206"/>
    </row>
  </sheetData>
  <mergeCells count="15">
    <mergeCell ref="A73:B7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41:B41"/>
    <mergeCell ref="A61:B61"/>
    <mergeCell ref="A68:B68"/>
    <mergeCell ref="A69:B69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E395-96D3-491E-AD69-B129D8483AFF}">
  <dimension ref="A2:K57"/>
  <sheetViews>
    <sheetView showGridLines="0" zoomScaleNormal="100" workbookViewId="0">
      <selection activeCell="H61" sqref="H61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69" t="s">
        <v>4279</v>
      </c>
      <c r="B3" s="669"/>
      <c r="C3" s="669"/>
      <c r="D3" s="669"/>
      <c r="E3" s="669"/>
      <c r="F3" s="669"/>
      <c r="G3" s="669"/>
      <c r="H3" s="669"/>
      <c r="I3" s="669"/>
      <c r="J3" s="669"/>
      <c r="K3" s="669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5701</v>
      </c>
      <c r="B11" s="42" t="s">
        <v>4334</v>
      </c>
      <c r="C11" s="78">
        <v>88323.6</v>
      </c>
      <c r="D11" s="72">
        <v>0</v>
      </c>
      <c r="E11" s="72">
        <v>0</v>
      </c>
      <c r="F11" s="77">
        <v>88323.6</v>
      </c>
      <c r="G11" s="77">
        <v>52994.16</v>
      </c>
      <c r="H11" s="77">
        <v>14720.600000000002</v>
      </c>
      <c r="I11" s="77">
        <v>117764.80000000002</v>
      </c>
      <c r="J11" s="77">
        <v>0</v>
      </c>
      <c r="K11" s="77">
        <v>185479.56000000003</v>
      </c>
    </row>
    <row r="12" spans="1:11" s="63" customFormat="1" x14ac:dyDescent="0.25">
      <c r="A12" s="42" t="s">
        <v>5702</v>
      </c>
      <c r="B12" s="42" t="s">
        <v>4836</v>
      </c>
      <c r="C12" s="78">
        <v>61759.8</v>
      </c>
      <c r="D12" s="72">
        <v>0</v>
      </c>
      <c r="E12" s="72">
        <v>0</v>
      </c>
      <c r="F12" s="77">
        <v>61759.8</v>
      </c>
      <c r="G12" s="77">
        <v>37055.880000000005</v>
      </c>
      <c r="H12" s="77">
        <v>10293.300000000001</v>
      </c>
      <c r="I12" s="77">
        <v>82346.400000000009</v>
      </c>
      <c r="J12" s="77">
        <v>0</v>
      </c>
      <c r="K12" s="77">
        <v>129695.58000000002</v>
      </c>
    </row>
    <row r="13" spans="1:11" s="63" customFormat="1" x14ac:dyDescent="0.25">
      <c r="A13" s="42" t="s">
        <v>5703</v>
      </c>
      <c r="B13" s="42" t="s">
        <v>5704</v>
      </c>
      <c r="C13" s="78">
        <v>51320.4</v>
      </c>
      <c r="D13" s="72">
        <v>0</v>
      </c>
      <c r="E13" s="72">
        <v>0</v>
      </c>
      <c r="F13" s="77">
        <v>51320.4</v>
      </c>
      <c r="G13" s="77">
        <v>61584.480000000003</v>
      </c>
      <c r="H13" s="77">
        <v>8553.4</v>
      </c>
      <c r="I13" s="77">
        <v>68427.199999999997</v>
      </c>
      <c r="J13" s="77">
        <v>0</v>
      </c>
      <c r="K13" s="77">
        <v>138565.08000000002</v>
      </c>
    </row>
    <row r="14" spans="1:11" s="63" customFormat="1" x14ac:dyDescent="0.25">
      <c r="A14" s="42" t="s">
        <v>5705</v>
      </c>
      <c r="B14" s="42" t="s">
        <v>5706</v>
      </c>
      <c r="C14" s="78">
        <v>43284.9</v>
      </c>
      <c r="D14" s="72">
        <v>0</v>
      </c>
      <c r="E14" s="72">
        <v>0</v>
      </c>
      <c r="F14" s="77">
        <v>43284.9</v>
      </c>
      <c r="G14" s="77">
        <v>25970.940000000002</v>
      </c>
      <c r="H14" s="77">
        <v>7214.1500000000005</v>
      </c>
      <c r="I14" s="77">
        <v>57713.200000000004</v>
      </c>
      <c r="J14" s="77">
        <v>0</v>
      </c>
      <c r="K14" s="77">
        <v>90898.290000000008</v>
      </c>
    </row>
    <row r="15" spans="1:11" s="63" customFormat="1" x14ac:dyDescent="0.25">
      <c r="A15" s="42" t="s">
        <v>5707</v>
      </c>
      <c r="B15" s="42" t="s">
        <v>5708</v>
      </c>
      <c r="C15" s="78">
        <v>26520</v>
      </c>
      <c r="D15" s="72">
        <v>0</v>
      </c>
      <c r="E15" s="72">
        <v>0</v>
      </c>
      <c r="F15" s="77">
        <v>26520</v>
      </c>
      <c r="G15" s="77">
        <v>15912</v>
      </c>
      <c r="H15" s="77">
        <v>4420</v>
      </c>
      <c r="I15" s="77">
        <v>35360</v>
      </c>
      <c r="J15" s="77">
        <v>0</v>
      </c>
      <c r="K15" s="77">
        <v>55692</v>
      </c>
    </row>
    <row r="16" spans="1:11" s="63" customFormat="1" x14ac:dyDescent="0.25">
      <c r="A16" s="42" t="s">
        <v>5709</v>
      </c>
      <c r="B16" s="42" t="s">
        <v>4846</v>
      </c>
      <c r="C16" s="78">
        <v>33919.800000000003</v>
      </c>
      <c r="D16" s="72">
        <v>0</v>
      </c>
      <c r="E16" s="72">
        <v>0</v>
      </c>
      <c r="F16" s="77">
        <v>33919.800000000003</v>
      </c>
      <c r="G16" s="77">
        <v>49749.04</v>
      </c>
      <c r="H16" s="77">
        <v>5653.3</v>
      </c>
      <c r="I16" s="77">
        <v>45226.400000000001</v>
      </c>
      <c r="J16" s="77">
        <v>0</v>
      </c>
      <c r="K16" s="77">
        <v>100628.74</v>
      </c>
    </row>
    <row r="17" spans="1:11" s="63" customFormat="1" x14ac:dyDescent="0.25">
      <c r="A17" s="42" t="s">
        <v>5710</v>
      </c>
      <c r="B17" s="42" t="s">
        <v>5711</v>
      </c>
      <c r="C17" s="78">
        <v>23409</v>
      </c>
      <c r="D17" s="72">
        <v>0</v>
      </c>
      <c r="E17" s="72">
        <v>0</v>
      </c>
      <c r="F17" s="77">
        <v>23409</v>
      </c>
      <c r="G17" s="77">
        <v>14045.4</v>
      </c>
      <c r="H17" s="77">
        <v>3901.5</v>
      </c>
      <c r="I17" s="77">
        <v>31212</v>
      </c>
      <c r="J17" s="77">
        <v>0</v>
      </c>
      <c r="K17" s="77">
        <v>49158.9</v>
      </c>
    </row>
    <row r="18" spans="1:11" s="63" customFormat="1" x14ac:dyDescent="0.25">
      <c r="A18" s="73"/>
      <c r="B18" s="73"/>
      <c r="C18" s="217"/>
      <c r="D18" s="217"/>
      <c r="E18" s="217"/>
      <c r="F18" s="217"/>
      <c r="G18" s="217"/>
      <c r="H18" s="217"/>
      <c r="I18" s="217"/>
      <c r="J18" s="74"/>
      <c r="K18" s="75"/>
    </row>
    <row r="19" spans="1:11" s="63" customFormat="1" x14ac:dyDescent="0.25">
      <c r="A19" s="73"/>
      <c r="B19" s="73"/>
      <c r="C19" s="217"/>
      <c r="D19" s="240"/>
      <c r="E19" s="217"/>
      <c r="F19" s="217"/>
      <c r="G19" s="217"/>
      <c r="H19" s="217"/>
      <c r="I19" s="217"/>
      <c r="J19" s="74"/>
      <c r="K19" s="75"/>
    </row>
    <row r="20" spans="1:11" s="63" customFormat="1" x14ac:dyDescent="0.25">
      <c r="A20" s="671" t="s">
        <v>4324</v>
      </c>
      <c r="B20" s="671"/>
      <c r="C20" s="671"/>
      <c r="D20" s="214" t="s">
        <v>517</v>
      </c>
      <c r="E20" s="214" t="s">
        <v>517</v>
      </c>
      <c r="F20" s="214" t="s">
        <v>517</v>
      </c>
      <c r="G20" s="214" t="s">
        <v>517</v>
      </c>
      <c r="H20" s="214" t="s">
        <v>517</v>
      </c>
      <c r="I20" s="214" t="s">
        <v>517</v>
      </c>
      <c r="J20" s="76" t="s">
        <v>517</v>
      </c>
      <c r="K20" s="76" t="s">
        <v>517</v>
      </c>
    </row>
    <row r="21" spans="1:11" s="63" customFormat="1" ht="12.75" customHeight="1" x14ac:dyDescent="0.25">
      <c r="A21" s="663" t="s">
        <v>4311</v>
      </c>
      <c r="B21" s="665" t="s">
        <v>4292</v>
      </c>
      <c r="C21" s="708" t="s">
        <v>4312</v>
      </c>
      <c r="D21" s="708" t="s">
        <v>4312</v>
      </c>
      <c r="E21" s="708" t="s">
        <v>4312</v>
      </c>
      <c r="F21" s="708" t="s">
        <v>4312</v>
      </c>
      <c r="G21" s="666" t="s">
        <v>4313</v>
      </c>
      <c r="H21" s="666" t="s">
        <v>4313</v>
      </c>
      <c r="I21" s="666" t="s">
        <v>4313</v>
      </c>
      <c r="J21" s="666" t="s">
        <v>4313</v>
      </c>
      <c r="K21" s="667" t="s">
        <v>4313</v>
      </c>
    </row>
    <row r="22" spans="1:11" s="63" customFormat="1" ht="26.4" x14ac:dyDescent="0.25">
      <c r="A22" s="664" t="s">
        <v>4311</v>
      </c>
      <c r="B22" s="666" t="s">
        <v>4314</v>
      </c>
      <c r="C22" s="215" t="s">
        <v>4315</v>
      </c>
      <c r="D22" s="215" t="s">
        <v>4316</v>
      </c>
      <c r="E22" s="215" t="s">
        <v>4317</v>
      </c>
      <c r="F22" s="215" t="s">
        <v>4318</v>
      </c>
      <c r="G22" s="194" t="s">
        <v>4319</v>
      </c>
      <c r="H22" s="194" t="s">
        <v>4320</v>
      </c>
      <c r="I22" s="215" t="s">
        <v>4321</v>
      </c>
      <c r="J22" s="70" t="s">
        <v>4322</v>
      </c>
      <c r="K22" s="71" t="s">
        <v>4318</v>
      </c>
    </row>
    <row r="23" spans="1:11" s="63" customFormat="1" x14ac:dyDescent="0.25">
      <c r="A23" s="42" t="s">
        <v>5712</v>
      </c>
      <c r="B23" s="42" t="s">
        <v>4333</v>
      </c>
      <c r="C23" s="78">
        <v>18275.7</v>
      </c>
      <c r="D23" s="72">
        <v>0</v>
      </c>
      <c r="E23" s="72">
        <v>0</v>
      </c>
      <c r="F23" s="77">
        <v>18275.7</v>
      </c>
      <c r="G23" s="77">
        <v>14620.560000000001</v>
      </c>
      <c r="H23" s="77">
        <v>3045.9500000000003</v>
      </c>
      <c r="I23" s="77">
        <v>24367.600000000002</v>
      </c>
      <c r="J23" s="77">
        <v>0</v>
      </c>
      <c r="K23" s="77">
        <v>42034.11</v>
      </c>
    </row>
    <row r="24" spans="1:11" s="63" customFormat="1" x14ac:dyDescent="0.25">
      <c r="A24" s="42" t="s">
        <v>5713</v>
      </c>
      <c r="B24" s="42" t="s">
        <v>4333</v>
      </c>
      <c r="C24" s="78">
        <v>19773.3</v>
      </c>
      <c r="D24" s="72">
        <v>0</v>
      </c>
      <c r="E24" s="72">
        <v>0</v>
      </c>
      <c r="F24" s="77">
        <v>19773.3</v>
      </c>
      <c r="G24" s="77">
        <v>29000.84</v>
      </c>
      <c r="H24" s="77">
        <v>3295.55</v>
      </c>
      <c r="I24" s="77">
        <v>26364.400000000001</v>
      </c>
      <c r="J24" s="77">
        <v>0</v>
      </c>
      <c r="K24" s="77">
        <v>58660.79</v>
      </c>
    </row>
    <row r="25" spans="1:11" s="63" customFormat="1" x14ac:dyDescent="0.25">
      <c r="A25" s="42" t="s">
        <v>5714</v>
      </c>
      <c r="B25" s="42" t="s">
        <v>5715</v>
      </c>
      <c r="C25" s="78">
        <v>8820</v>
      </c>
      <c r="D25" s="72">
        <v>0</v>
      </c>
      <c r="E25" s="72">
        <v>0</v>
      </c>
      <c r="F25" s="77">
        <v>8820</v>
      </c>
      <c r="G25" s="77">
        <v>11172</v>
      </c>
      <c r="H25" s="77">
        <v>1470</v>
      </c>
      <c r="I25" s="77">
        <v>11760</v>
      </c>
      <c r="J25" s="77">
        <v>0</v>
      </c>
      <c r="K25" s="77">
        <v>24402</v>
      </c>
    </row>
    <row r="26" spans="1:11" s="63" customFormat="1" x14ac:dyDescent="0.25">
      <c r="A26" s="42" t="s">
        <v>5716</v>
      </c>
      <c r="B26" s="42" t="s">
        <v>5717</v>
      </c>
      <c r="C26" s="78">
        <v>19416.900000000001</v>
      </c>
      <c r="D26" s="72">
        <v>0</v>
      </c>
      <c r="E26" s="72">
        <v>0</v>
      </c>
      <c r="F26" s="77">
        <v>19416.900000000001</v>
      </c>
      <c r="G26" s="77">
        <v>28478.120000000003</v>
      </c>
      <c r="H26" s="77">
        <v>3236.15</v>
      </c>
      <c r="I26" s="77">
        <v>25889.200000000001</v>
      </c>
      <c r="J26" s="77">
        <v>0</v>
      </c>
      <c r="K26" s="77">
        <v>57603.47</v>
      </c>
    </row>
    <row r="27" spans="1:11" s="63" customFormat="1" x14ac:dyDescent="0.25">
      <c r="A27" s="42" t="s">
        <v>5718</v>
      </c>
      <c r="B27" s="42" t="s">
        <v>4333</v>
      </c>
      <c r="C27" s="78">
        <v>9138.2999999999993</v>
      </c>
      <c r="D27" s="72">
        <v>0</v>
      </c>
      <c r="E27" s="72">
        <v>0</v>
      </c>
      <c r="F27" s="77">
        <v>9138.2999999999993</v>
      </c>
      <c r="G27" s="77">
        <v>4873.7599999999993</v>
      </c>
      <c r="H27" s="77">
        <v>1523.0499999999997</v>
      </c>
      <c r="I27" s="77">
        <v>12184.399999999998</v>
      </c>
      <c r="J27" s="77">
        <v>0</v>
      </c>
      <c r="K27" s="77">
        <v>18581.21</v>
      </c>
    </row>
    <row r="28" spans="1:11" s="63" customFormat="1" x14ac:dyDescent="0.25">
      <c r="A28" s="42" t="s">
        <v>5719</v>
      </c>
      <c r="B28" s="42" t="s">
        <v>5717</v>
      </c>
      <c r="C28" s="78">
        <v>20837.400000000001</v>
      </c>
      <c r="D28" s="72">
        <v>0</v>
      </c>
      <c r="E28" s="72">
        <v>0</v>
      </c>
      <c r="F28" s="77">
        <v>20837.400000000001</v>
      </c>
      <c r="G28" s="77">
        <v>29172.36</v>
      </c>
      <c r="H28" s="77">
        <v>3472.9</v>
      </c>
      <c r="I28" s="77">
        <v>27783.200000000001</v>
      </c>
      <c r="J28" s="77">
        <v>0</v>
      </c>
      <c r="K28" s="77">
        <v>60428.460000000006</v>
      </c>
    </row>
    <row r="29" spans="1:11" s="63" customFormat="1" x14ac:dyDescent="0.25">
      <c r="A29" s="42" t="s">
        <v>5720</v>
      </c>
      <c r="B29" s="42" t="s">
        <v>5717</v>
      </c>
      <c r="C29" s="78">
        <v>15801.6</v>
      </c>
      <c r="D29" s="72">
        <v>0</v>
      </c>
      <c r="E29" s="72">
        <v>0</v>
      </c>
      <c r="F29" s="77">
        <v>15801.6</v>
      </c>
      <c r="G29" s="77">
        <v>20015.36</v>
      </c>
      <c r="H29" s="77">
        <v>2633.6000000000004</v>
      </c>
      <c r="I29" s="77">
        <v>21068.800000000003</v>
      </c>
      <c r="J29" s="77">
        <v>0</v>
      </c>
      <c r="K29" s="77">
        <v>43717.760000000002</v>
      </c>
    </row>
    <row r="30" spans="1:11" s="63" customFormat="1" x14ac:dyDescent="0.25">
      <c r="A30" s="42" t="s">
        <v>5721</v>
      </c>
      <c r="B30" s="42" t="s">
        <v>4377</v>
      </c>
      <c r="C30" s="78">
        <v>11413.8</v>
      </c>
      <c r="D30" s="72">
        <v>0</v>
      </c>
      <c r="E30" s="72">
        <v>0</v>
      </c>
      <c r="F30" s="77">
        <v>11413.8</v>
      </c>
      <c r="G30" s="77">
        <v>14457.48</v>
      </c>
      <c r="H30" s="77">
        <v>1902.3</v>
      </c>
      <c r="I30" s="77">
        <v>15218.4</v>
      </c>
      <c r="J30" s="77">
        <v>0</v>
      </c>
      <c r="K30" s="77">
        <v>31578.18</v>
      </c>
    </row>
    <row r="31" spans="1:11" s="63" customFormat="1" x14ac:dyDescent="0.25">
      <c r="A31" s="42" t="s">
        <v>5722</v>
      </c>
      <c r="B31" s="42" t="s">
        <v>5715</v>
      </c>
      <c r="C31" s="78">
        <v>19489.8</v>
      </c>
      <c r="D31" s="72">
        <v>0</v>
      </c>
      <c r="E31" s="72">
        <v>0</v>
      </c>
      <c r="F31" s="77">
        <v>19489.8</v>
      </c>
      <c r="G31" s="77">
        <v>24687.079999999998</v>
      </c>
      <c r="H31" s="77">
        <v>3248.2999999999997</v>
      </c>
      <c r="I31" s="77">
        <v>25986.399999999998</v>
      </c>
      <c r="J31" s="77">
        <v>0</v>
      </c>
      <c r="K31" s="77">
        <v>53921.78</v>
      </c>
    </row>
    <row r="32" spans="1:11" s="63" customFormat="1" x14ac:dyDescent="0.25">
      <c r="A32" s="42" t="s">
        <v>5723</v>
      </c>
      <c r="B32" s="42" t="s">
        <v>4532</v>
      </c>
      <c r="C32" s="78">
        <v>9962.7000000000007</v>
      </c>
      <c r="D32" s="72">
        <v>0</v>
      </c>
      <c r="E32" s="72">
        <v>0</v>
      </c>
      <c r="F32" s="77">
        <v>9962.7000000000007</v>
      </c>
      <c r="G32" s="77">
        <v>9962.7000000000007</v>
      </c>
      <c r="H32" s="77">
        <v>1660.4500000000003</v>
      </c>
      <c r="I32" s="77">
        <v>13283.600000000002</v>
      </c>
      <c r="J32" s="77">
        <v>0</v>
      </c>
      <c r="K32" s="77">
        <v>24906.750000000004</v>
      </c>
    </row>
    <row r="33" spans="1:11" s="63" customFormat="1" x14ac:dyDescent="0.25">
      <c r="A33" s="42" t="s">
        <v>5724</v>
      </c>
      <c r="B33" s="42" t="s">
        <v>5717</v>
      </c>
      <c r="C33" s="78">
        <v>19679.7</v>
      </c>
      <c r="D33" s="72">
        <v>0</v>
      </c>
      <c r="E33" s="72">
        <v>0</v>
      </c>
      <c r="F33" s="77">
        <v>19679.7</v>
      </c>
      <c r="G33" s="77">
        <v>19679.7</v>
      </c>
      <c r="H33" s="77">
        <v>3279.95</v>
      </c>
      <c r="I33" s="77">
        <v>26239.599999999999</v>
      </c>
      <c r="J33" s="77">
        <v>0</v>
      </c>
      <c r="K33" s="77">
        <v>49199.25</v>
      </c>
    </row>
    <row r="34" spans="1:11" s="63" customFormat="1" x14ac:dyDescent="0.25">
      <c r="A34" s="42" t="s">
        <v>5725</v>
      </c>
      <c r="B34" s="42" t="s">
        <v>4333</v>
      </c>
      <c r="C34" s="78">
        <v>19552.5</v>
      </c>
      <c r="D34" s="72">
        <v>0</v>
      </c>
      <c r="E34" s="72">
        <v>0</v>
      </c>
      <c r="F34" s="77">
        <v>19552.5</v>
      </c>
      <c r="G34" s="77">
        <v>20856</v>
      </c>
      <c r="H34" s="77">
        <v>3258.75</v>
      </c>
      <c r="I34" s="77">
        <v>26070</v>
      </c>
      <c r="J34" s="77">
        <v>0</v>
      </c>
      <c r="K34" s="77">
        <v>50184.75</v>
      </c>
    </row>
    <row r="35" spans="1:11" s="63" customFormat="1" x14ac:dyDescent="0.25">
      <c r="A35" s="42" t="s">
        <v>5726</v>
      </c>
      <c r="B35" s="42" t="s">
        <v>4410</v>
      </c>
      <c r="C35" s="78">
        <v>9747.6</v>
      </c>
      <c r="D35" s="72">
        <v>0</v>
      </c>
      <c r="E35" s="72">
        <v>0</v>
      </c>
      <c r="F35" s="77">
        <v>9747.6</v>
      </c>
      <c r="G35" s="77">
        <v>5198.72</v>
      </c>
      <c r="H35" s="77">
        <v>1624.6000000000001</v>
      </c>
      <c r="I35" s="77">
        <v>12996.800000000001</v>
      </c>
      <c r="J35" s="77">
        <v>0</v>
      </c>
      <c r="K35" s="77">
        <v>19820.120000000003</v>
      </c>
    </row>
    <row r="36" spans="1:11" s="63" customFormat="1" x14ac:dyDescent="0.25">
      <c r="A36" s="42" t="s">
        <v>5727</v>
      </c>
      <c r="B36" s="42" t="s">
        <v>4410</v>
      </c>
      <c r="C36" s="78">
        <v>9261</v>
      </c>
      <c r="D36" s="72">
        <v>0</v>
      </c>
      <c r="E36" s="72">
        <v>0</v>
      </c>
      <c r="F36" s="77">
        <v>9261</v>
      </c>
      <c r="G36" s="77">
        <v>5556.5999999999995</v>
      </c>
      <c r="H36" s="77">
        <v>1543.5</v>
      </c>
      <c r="I36" s="77">
        <v>12348</v>
      </c>
      <c r="J36" s="77">
        <v>0</v>
      </c>
      <c r="K36" s="77">
        <v>19448.099999999999</v>
      </c>
    </row>
    <row r="37" spans="1:11" s="63" customFormat="1" x14ac:dyDescent="0.25">
      <c r="A37" s="42" t="s">
        <v>5728</v>
      </c>
      <c r="B37" s="42" t="s">
        <v>5729</v>
      </c>
      <c r="C37" s="78">
        <v>8364</v>
      </c>
      <c r="D37" s="72">
        <v>0</v>
      </c>
      <c r="E37" s="72">
        <v>0</v>
      </c>
      <c r="F37" s="77">
        <v>8364</v>
      </c>
      <c r="G37" s="77">
        <v>12267.2</v>
      </c>
      <c r="H37" s="77">
        <v>1394</v>
      </c>
      <c r="I37" s="77">
        <v>11152</v>
      </c>
      <c r="J37" s="77">
        <v>0</v>
      </c>
      <c r="K37" s="77">
        <v>24813.200000000001</v>
      </c>
    </row>
    <row r="38" spans="1:11" s="63" customFormat="1" x14ac:dyDescent="0.25">
      <c r="A38" s="42" t="s">
        <v>5730</v>
      </c>
      <c r="B38" s="42" t="s">
        <v>5731</v>
      </c>
      <c r="C38" s="78">
        <v>14879.4</v>
      </c>
      <c r="D38" s="72">
        <v>0</v>
      </c>
      <c r="E38" s="72">
        <v>0</v>
      </c>
      <c r="F38" s="77">
        <v>14879.4</v>
      </c>
      <c r="G38" s="77">
        <v>15871.359999999999</v>
      </c>
      <c r="H38" s="77">
        <v>2479.8999999999996</v>
      </c>
      <c r="I38" s="77">
        <v>19839.199999999997</v>
      </c>
      <c r="J38" s="77">
        <v>0</v>
      </c>
      <c r="K38" s="77">
        <v>38190.459999999992</v>
      </c>
    </row>
    <row r="39" spans="1:11" s="63" customFormat="1" x14ac:dyDescent="0.25">
      <c r="A39" s="42" t="s">
        <v>5732</v>
      </c>
      <c r="B39" s="42" t="s">
        <v>5733</v>
      </c>
      <c r="C39" s="78">
        <v>8364</v>
      </c>
      <c r="D39" s="72">
        <v>0</v>
      </c>
      <c r="E39" s="72">
        <v>0</v>
      </c>
      <c r="F39" s="77">
        <v>8364</v>
      </c>
      <c r="G39" s="77">
        <v>8364</v>
      </c>
      <c r="H39" s="77">
        <v>1394</v>
      </c>
      <c r="I39" s="77">
        <v>11152</v>
      </c>
      <c r="J39" s="77">
        <v>0</v>
      </c>
      <c r="K39" s="77">
        <v>20910</v>
      </c>
    </row>
    <row r="40" spans="1:11" s="63" customFormat="1" x14ac:dyDescent="0.25">
      <c r="A40" s="42" t="s">
        <v>5734</v>
      </c>
      <c r="B40" s="42" t="s">
        <v>4333</v>
      </c>
      <c r="C40" s="78">
        <v>17512.8</v>
      </c>
      <c r="D40" s="72">
        <v>0</v>
      </c>
      <c r="E40" s="72">
        <v>0</v>
      </c>
      <c r="F40" s="77">
        <v>17512.8</v>
      </c>
      <c r="G40" s="77">
        <v>14010.24</v>
      </c>
      <c r="H40" s="77">
        <v>2918.8</v>
      </c>
      <c r="I40" s="77">
        <v>23350.400000000001</v>
      </c>
      <c r="J40" s="77">
        <v>0</v>
      </c>
      <c r="K40" s="77">
        <v>40279.440000000002</v>
      </c>
    </row>
    <row r="41" spans="1:11" s="63" customFormat="1" x14ac:dyDescent="0.25">
      <c r="A41" s="42" t="s">
        <v>5735</v>
      </c>
      <c r="B41" s="42" t="s">
        <v>5717</v>
      </c>
      <c r="C41" s="78">
        <v>8364</v>
      </c>
      <c r="D41" s="72">
        <v>0</v>
      </c>
      <c r="E41" s="72">
        <v>0</v>
      </c>
      <c r="F41" s="77">
        <v>8364</v>
      </c>
      <c r="G41" s="77">
        <v>4460.8</v>
      </c>
      <c r="H41" s="77">
        <v>1394</v>
      </c>
      <c r="I41" s="77">
        <v>11152</v>
      </c>
      <c r="J41" s="77">
        <v>0</v>
      </c>
      <c r="K41" s="77">
        <v>17006.8</v>
      </c>
    </row>
    <row r="42" spans="1:11" s="63" customFormat="1" x14ac:dyDescent="0.25">
      <c r="A42" s="42" t="s">
        <v>5736</v>
      </c>
      <c r="B42" s="42" t="s">
        <v>4517</v>
      </c>
      <c r="C42" s="78">
        <v>9598.2000000000007</v>
      </c>
      <c r="D42" s="72">
        <v>0</v>
      </c>
      <c r="E42" s="72">
        <v>0</v>
      </c>
      <c r="F42" s="77">
        <v>9598.2000000000007</v>
      </c>
      <c r="G42" s="77">
        <v>3071.424</v>
      </c>
      <c r="H42" s="77">
        <v>1599.7</v>
      </c>
      <c r="I42" s="77">
        <v>12797.6</v>
      </c>
      <c r="J42" s="77">
        <v>0</v>
      </c>
      <c r="K42" s="77">
        <v>17468.724000000002</v>
      </c>
    </row>
    <row r="43" spans="1:11" s="63" customFormat="1" x14ac:dyDescent="0.25">
      <c r="A43" s="42" t="s">
        <v>5737</v>
      </c>
      <c r="B43" s="42" t="s">
        <v>5738</v>
      </c>
      <c r="C43" s="78">
        <v>9598.2000000000007</v>
      </c>
      <c r="D43" s="72">
        <v>0</v>
      </c>
      <c r="E43" s="72">
        <v>0</v>
      </c>
      <c r="F43" s="77">
        <v>9598.2000000000007</v>
      </c>
      <c r="G43" s="77">
        <v>3071.424</v>
      </c>
      <c r="H43" s="77">
        <v>1599.7</v>
      </c>
      <c r="I43" s="77">
        <v>12797.6</v>
      </c>
      <c r="J43" s="77">
        <v>0</v>
      </c>
      <c r="K43" s="77">
        <v>17468.724000000002</v>
      </c>
    </row>
    <row r="44" spans="1:11" s="63" customFormat="1" x14ac:dyDescent="0.25">
      <c r="A44" s="42" t="s">
        <v>5739</v>
      </c>
      <c r="B44" s="42" t="s">
        <v>5740</v>
      </c>
      <c r="C44" s="78">
        <v>9598.2000000000007</v>
      </c>
      <c r="D44" s="72">
        <v>0</v>
      </c>
      <c r="E44" s="72">
        <v>0</v>
      </c>
      <c r="F44" s="77">
        <v>9598.2000000000007</v>
      </c>
      <c r="G44" s="77">
        <v>13373.492</v>
      </c>
      <c r="H44" s="77">
        <v>1599.7</v>
      </c>
      <c r="I44" s="77">
        <v>12797.6</v>
      </c>
      <c r="J44" s="77">
        <v>0</v>
      </c>
      <c r="K44" s="77">
        <v>27770.792000000001</v>
      </c>
    </row>
    <row r="45" spans="1:11" s="63" customFormat="1" x14ac:dyDescent="0.25">
      <c r="A45" s="42" t="s">
        <v>5741</v>
      </c>
      <c r="B45" s="42" t="s">
        <v>5742</v>
      </c>
      <c r="C45" s="78">
        <v>12900.9</v>
      </c>
      <c r="D45" s="72">
        <v>0</v>
      </c>
      <c r="E45" s="72">
        <v>0</v>
      </c>
      <c r="F45" s="77">
        <v>12900.9</v>
      </c>
      <c r="G45" s="77">
        <v>21759.518</v>
      </c>
      <c r="H45" s="77">
        <v>2150.1499999999996</v>
      </c>
      <c r="I45" s="77">
        <v>17201.199999999997</v>
      </c>
      <c r="J45" s="77">
        <v>0</v>
      </c>
      <c r="K45" s="77">
        <v>41110.867999999995</v>
      </c>
    </row>
    <row r="46" spans="1:11" s="63" customFormat="1" x14ac:dyDescent="0.25">
      <c r="A46" s="42" t="s">
        <v>5743</v>
      </c>
      <c r="B46" s="42" t="s">
        <v>5744</v>
      </c>
      <c r="C46" s="78">
        <v>9711.2999999999993</v>
      </c>
      <c r="D46" s="72">
        <v>0</v>
      </c>
      <c r="E46" s="72">
        <v>0</v>
      </c>
      <c r="F46" s="77">
        <v>9711.2999999999993</v>
      </c>
      <c r="G46" s="77">
        <v>13531.078000000001</v>
      </c>
      <c r="H46" s="77">
        <v>1618.55</v>
      </c>
      <c r="I46" s="77">
        <v>12948.4</v>
      </c>
      <c r="J46" s="77">
        <v>0</v>
      </c>
      <c r="K46" s="77">
        <v>28098.027999999998</v>
      </c>
    </row>
    <row r="47" spans="1:11" s="63" customFormat="1" x14ac:dyDescent="0.25">
      <c r="A47" s="42" t="s">
        <v>5745</v>
      </c>
      <c r="B47" s="42" t="s">
        <v>5733</v>
      </c>
      <c r="C47" s="78">
        <v>10806.3</v>
      </c>
      <c r="D47" s="72">
        <v>0</v>
      </c>
      <c r="E47" s="72">
        <v>0</v>
      </c>
      <c r="F47" s="77">
        <v>10806.3</v>
      </c>
      <c r="G47" s="77">
        <v>15056.778</v>
      </c>
      <c r="H47" s="77">
        <v>1801.05</v>
      </c>
      <c r="I47" s="77">
        <v>14408.4</v>
      </c>
      <c r="J47" s="77">
        <v>0</v>
      </c>
      <c r="K47" s="77">
        <v>31266.228000000003</v>
      </c>
    </row>
    <row r="48" spans="1:11" s="63" customFormat="1" x14ac:dyDescent="0.25">
      <c r="A48" s="42" t="s">
        <v>5746</v>
      </c>
      <c r="B48" s="42" t="s">
        <v>5747</v>
      </c>
      <c r="C48" s="78">
        <v>10806.3</v>
      </c>
      <c r="D48" s="72">
        <v>0</v>
      </c>
      <c r="E48" s="72">
        <v>0</v>
      </c>
      <c r="F48" s="77">
        <v>10806.3</v>
      </c>
      <c r="G48" s="77">
        <v>17434.164000000001</v>
      </c>
      <c r="H48" s="77">
        <v>1801.05</v>
      </c>
      <c r="I48" s="77">
        <v>14408.4</v>
      </c>
      <c r="J48" s="77">
        <v>0</v>
      </c>
      <c r="K48" s="77">
        <v>33643.614000000001</v>
      </c>
    </row>
    <row r="49" spans="1:11" s="63" customFormat="1" x14ac:dyDescent="0.25">
      <c r="A49" s="42" t="s">
        <v>5748</v>
      </c>
      <c r="B49" s="42" t="s">
        <v>5749</v>
      </c>
      <c r="C49" s="78">
        <v>10806.3</v>
      </c>
      <c r="D49" s="72">
        <v>0</v>
      </c>
      <c r="E49" s="72">
        <v>0</v>
      </c>
      <c r="F49" s="77">
        <v>10806.3</v>
      </c>
      <c r="G49" s="77">
        <v>15056.778</v>
      </c>
      <c r="H49" s="77">
        <v>1801.05</v>
      </c>
      <c r="I49" s="77">
        <v>14408.4</v>
      </c>
      <c r="J49" s="77">
        <v>0</v>
      </c>
      <c r="K49" s="77">
        <v>31266.228000000003</v>
      </c>
    </row>
    <row r="50" spans="1:11" s="63" customFormat="1" x14ac:dyDescent="0.25">
      <c r="A50" s="42" t="s">
        <v>5750</v>
      </c>
      <c r="B50" s="42" t="s">
        <v>5751</v>
      </c>
      <c r="C50" s="78">
        <v>10806.3</v>
      </c>
      <c r="D50" s="72">
        <v>0</v>
      </c>
      <c r="E50" s="72">
        <v>0</v>
      </c>
      <c r="F50" s="77">
        <v>10806.3</v>
      </c>
      <c r="G50" s="77">
        <v>14264.316000000001</v>
      </c>
      <c r="H50" s="77">
        <v>1801.05</v>
      </c>
      <c r="I50" s="77">
        <v>14408.4</v>
      </c>
      <c r="J50" s="77">
        <v>0</v>
      </c>
      <c r="K50" s="77">
        <v>30473.766</v>
      </c>
    </row>
    <row r="51" spans="1:11" s="63" customFormat="1" x14ac:dyDescent="0.25">
      <c r="A51" s="42" t="s">
        <v>5752</v>
      </c>
      <c r="B51" s="42" t="s">
        <v>5753</v>
      </c>
      <c r="C51" s="78">
        <v>17756.7</v>
      </c>
      <c r="D51" s="72">
        <v>0</v>
      </c>
      <c r="E51" s="72">
        <v>0</v>
      </c>
      <c r="F51" s="77">
        <v>17756.7</v>
      </c>
      <c r="G51" s="77">
        <v>5682.1439999999993</v>
      </c>
      <c r="H51" s="77">
        <v>2959.45</v>
      </c>
      <c r="I51" s="77">
        <v>23675.599999999999</v>
      </c>
      <c r="J51" s="77">
        <v>0</v>
      </c>
      <c r="K51" s="77">
        <v>32317.193999999996</v>
      </c>
    </row>
    <row r="52" spans="1:11" s="63" customFormat="1" x14ac:dyDescent="0.25">
      <c r="A52" s="42" t="s">
        <v>5754</v>
      </c>
      <c r="B52" s="42" t="s">
        <v>5755</v>
      </c>
      <c r="C52" s="78">
        <v>12710.7</v>
      </c>
      <c r="D52" s="72">
        <v>0</v>
      </c>
      <c r="E52" s="72">
        <v>0</v>
      </c>
      <c r="F52" s="77">
        <v>12710.7</v>
      </c>
      <c r="G52" s="77">
        <v>21438.714000000004</v>
      </c>
      <c r="H52" s="77">
        <v>2118.4499999999998</v>
      </c>
      <c r="I52" s="77">
        <v>16947.599999999999</v>
      </c>
      <c r="J52" s="77">
        <v>0</v>
      </c>
      <c r="K52" s="77">
        <v>40504.764000000003</v>
      </c>
    </row>
    <row r="53" spans="1:11" s="63" customFormat="1" x14ac:dyDescent="0.25">
      <c r="A53" s="42" t="s">
        <v>5756</v>
      </c>
      <c r="B53" s="42" t="s">
        <v>5757</v>
      </c>
      <c r="C53" s="78">
        <v>9598.2000000000007</v>
      </c>
      <c r="D53" s="72">
        <v>0</v>
      </c>
      <c r="E53" s="72">
        <v>0</v>
      </c>
      <c r="F53" s="77">
        <v>9598.2000000000007</v>
      </c>
      <c r="G53" s="77">
        <v>12669.624000000002</v>
      </c>
      <c r="H53" s="77">
        <v>1599.7</v>
      </c>
      <c r="I53" s="77">
        <v>12797.6</v>
      </c>
      <c r="J53" s="77">
        <v>0</v>
      </c>
      <c r="K53" s="77">
        <v>27066.924000000003</v>
      </c>
    </row>
    <row r="54" spans="1:11" s="63" customFormat="1" x14ac:dyDescent="0.25">
      <c r="A54" s="42" t="s">
        <v>5758</v>
      </c>
      <c r="B54" s="42" t="s">
        <v>5759</v>
      </c>
      <c r="C54" s="78">
        <v>11077.2</v>
      </c>
      <c r="D54" s="72">
        <v>0</v>
      </c>
      <c r="E54" s="72">
        <v>0</v>
      </c>
      <c r="F54" s="77">
        <v>11077.2</v>
      </c>
      <c r="G54" s="77">
        <v>9747.9360000000015</v>
      </c>
      <c r="H54" s="77">
        <v>1846.2</v>
      </c>
      <c r="I54" s="77">
        <v>14769.6</v>
      </c>
      <c r="J54" s="77">
        <v>0</v>
      </c>
      <c r="K54" s="77">
        <v>26363.736000000004</v>
      </c>
    </row>
    <row r="55" spans="1:11" s="63" customFormat="1" x14ac:dyDescent="0.25">
      <c r="A55" s="42" t="s">
        <v>5760</v>
      </c>
      <c r="B55" s="42" t="s">
        <v>5761</v>
      </c>
      <c r="C55" s="78">
        <v>10806.3</v>
      </c>
      <c r="D55" s="72">
        <v>0</v>
      </c>
      <c r="E55" s="72">
        <v>0</v>
      </c>
      <c r="F55" s="77">
        <v>10806.3</v>
      </c>
      <c r="G55" s="77">
        <v>17434.164000000001</v>
      </c>
      <c r="H55" s="77">
        <v>1801.05</v>
      </c>
      <c r="I55" s="77">
        <v>14408.4</v>
      </c>
      <c r="J55" s="77">
        <v>0</v>
      </c>
      <c r="K55" s="77">
        <v>33643.614000000001</v>
      </c>
    </row>
    <row r="56" spans="1:11" s="63" customFormat="1" x14ac:dyDescent="0.25">
      <c r="A56" s="42" t="s">
        <v>5762</v>
      </c>
      <c r="B56" s="42" t="s">
        <v>5763</v>
      </c>
      <c r="C56" s="78">
        <v>9598.2000000000007</v>
      </c>
      <c r="D56" s="72">
        <v>0</v>
      </c>
      <c r="E56" s="72">
        <v>0</v>
      </c>
      <c r="F56" s="77">
        <v>9598.2000000000007</v>
      </c>
      <c r="G56" s="77">
        <v>9854.152</v>
      </c>
      <c r="H56" s="77">
        <v>1599.7</v>
      </c>
      <c r="I56" s="77">
        <v>12797.6</v>
      </c>
      <c r="J56" s="77">
        <v>0</v>
      </c>
      <c r="K56" s="77">
        <v>24251.452000000001</v>
      </c>
    </row>
    <row r="57" spans="1:11" s="63" customFormat="1" x14ac:dyDescent="0.25">
      <c r="A57" s="42" t="s">
        <v>5764</v>
      </c>
      <c r="B57" s="42" t="s">
        <v>5765</v>
      </c>
      <c r="C57" s="78">
        <v>9598.2000000000007</v>
      </c>
      <c r="D57" s="72">
        <v>0</v>
      </c>
      <c r="E57" s="72">
        <v>0</v>
      </c>
      <c r="F57" s="77">
        <v>9598.2000000000007</v>
      </c>
      <c r="G57" s="77">
        <v>4607.1359999999995</v>
      </c>
      <c r="H57" s="77">
        <v>1599.7</v>
      </c>
      <c r="I57" s="77">
        <v>12797.6</v>
      </c>
      <c r="J57" s="77">
        <v>0</v>
      </c>
      <c r="K57" s="77">
        <v>19004.436000000002</v>
      </c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7" right="0.7" top="0.75" bottom="0.75" header="0.31496062992125984" footer="0.31496062992125984"/>
  <pageSetup fitToHeight="10" orientation="portrait" r:id="rId1"/>
  <headerFooter scaleWithDoc="0" alignWithMargins="0"/>
  <legacyDrawingHF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0648-3225-461F-933F-37E15336AF95}">
  <dimension ref="A1:E37"/>
  <sheetViews>
    <sheetView showGridLines="0" zoomScaleNormal="100" workbookViewId="0">
      <selection activeCell="XEL42" sqref="XEL42"/>
    </sheetView>
    <sheetView workbookViewId="1"/>
  </sheetViews>
  <sheetFormatPr baseColWidth="10" defaultColWidth="11.44140625" defaultRowHeight="13.2" x14ac:dyDescent="0.25"/>
  <cols>
    <col min="1" max="1" width="25.5546875" style="61" customWidth="1"/>
    <col min="2" max="2" width="59.5546875" style="61" customWidth="1"/>
    <col min="3" max="3" width="23.109375" style="212" customWidth="1"/>
    <col min="4" max="5" width="26.33203125" style="212" customWidth="1"/>
    <col min="6" max="16384" width="11.44140625" style="34"/>
  </cols>
  <sheetData>
    <row r="1" spans="1:5" x14ac:dyDescent="0.25">
      <c r="A1" s="34"/>
      <c r="B1" s="34"/>
      <c r="C1" s="193"/>
      <c r="D1" s="193"/>
      <c r="E1" s="193"/>
    </row>
    <row r="2" spans="1:5" x14ac:dyDescent="0.25">
      <c r="A2" s="654" t="s">
        <v>4225</v>
      </c>
      <c r="B2" s="654"/>
      <c r="C2" s="654"/>
      <c r="D2" s="654"/>
      <c r="E2" s="654"/>
    </row>
    <row r="3" spans="1:5" ht="35.1" customHeight="1" x14ac:dyDescent="0.25">
      <c r="A3" s="655" t="s">
        <v>4281</v>
      </c>
      <c r="B3" s="655"/>
      <c r="C3" s="655"/>
      <c r="D3" s="655"/>
      <c r="E3" s="655"/>
    </row>
    <row r="4" spans="1:5" x14ac:dyDescent="0.25">
      <c r="A4" s="656" t="s">
        <v>4288</v>
      </c>
      <c r="B4" s="656"/>
      <c r="C4" s="656"/>
      <c r="D4" s="656"/>
      <c r="E4" s="656"/>
    </row>
    <row r="5" spans="1:5" x14ac:dyDescent="0.25">
      <c r="A5" s="656" t="s">
        <v>4289</v>
      </c>
      <c r="B5" s="656"/>
      <c r="C5" s="656"/>
      <c r="D5" s="656"/>
      <c r="E5" s="656"/>
    </row>
    <row r="6" spans="1:5" x14ac:dyDescent="0.25">
      <c r="A6" s="657" t="s">
        <v>4290</v>
      </c>
      <c r="B6" s="657"/>
      <c r="C6" s="657"/>
      <c r="D6" s="657"/>
      <c r="E6" s="657"/>
    </row>
    <row r="7" spans="1:5" x14ac:dyDescent="0.25">
      <c r="A7" s="34"/>
      <c r="B7" s="34"/>
      <c r="C7" s="193"/>
      <c r="D7" s="193"/>
      <c r="E7" s="193"/>
    </row>
    <row r="8" spans="1:5" ht="12.75" customHeight="1" x14ac:dyDescent="0.25">
      <c r="A8" s="658" t="s">
        <v>4291</v>
      </c>
      <c r="B8" s="658" t="s">
        <v>4292</v>
      </c>
      <c r="C8" s="706" t="s">
        <v>4293</v>
      </c>
      <c r="D8" s="707" t="s">
        <v>4294</v>
      </c>
      <c r="E8" s="707" t="s">
        <v>4294</v>
      </c>
    </row>
    <row r="9" spans="1:5" ht="12.75" customHeight="1" x14ac:dyDescent="0.25">
      <c r="A9" s="658" t="s">
        <v>4291</v>
      </c>
      <c r="B9" s="658" t="s">
        <v>4292</v>
      </c>
      <c r="C9" s="706" t="s">
        <v>4293</v>
      </c>
      <c r="D9" s="195" t="s">
        <v>4295</v>
      </c>
      <c r="E9" s="195" t="s">
        <v>4296</v>
      </c>
    </row>
    <row r="10" spans="1:5" ht="15.75" customHeight="1" x14ac:dyDescent="0.25">
      <c r="A10" s="37"/>
      <c r="B10" s="37"/>
      <c r="C10" s="196"/>
      <c r="D10" s="196"/>
      <c r="E10" s="196"/>
    </row>
    <row r="11" spans="1:5" x14ac:dyDescent="0.25">
      <c r="A11" s="660" t="s">
        <v>4232</v>
      </c>
      <c r="B11" s="660" t="s">
        <v>4232</v>
      </c>
      <c r="C11" s="197"/>
      <c r="D11" s="198"/>
      <c r="E11" s="198"/>
    </row>
    <row r="12" spans="1:5" x14ac:dyDescent="0.25">
      <c r="A12" s="42" t="s">
        <v>5766</v>
      </c>
      <c r="B12" s="42" t="s">
        <v>4334</v>
      </c>
      <c r="C12" s="200">
        <v>1</v>
      </c>
      <c r="D12" s="78">
        <v>107127.58</v>
      </c>
      <c r="E12" s="78">
        <v>107127.58</v>
      </c>
    </row>
    <row r="13" spans="1:5" x14ac:dyDescent="0.25">
      <c r="A13" s="42" t="s">
        <v>5767</v>
      </c>
      <c r="B13" s="42" t="s">
        <v>4436</v>
      </c>
      <c r="C13" s="200">
        <v>3</v>
      </c>
      <c r="D13" s="78">
        <v>53441.919999999998</v>
      </c>
      <c r="E13" s="78">
        <v>53441.919999999998</v>
      </c>
    </row>
    <row r="14" spans="1:5" x14ac:dyDescent="0.25">
      <c r="A14" s="42" t="s">
        <v>5768</v>
      </c>
      <c r="B14" s="42" t="s">
        <v>4331</v>
      </c>
      <c r="C14" s="200">
        <v>11</v>
      </c>
      <c r="D14" s="78">
        <v>35569.11</v>
      </c>
      <c r="E14" s="78">
        <v>35569.11</v>
      </c>
    </row>
    <row r="15" spans="1:5" x14ac:dyDescent="0.25">
      <c r="A15" s="34"/>
      <c r="B15" s="45" t="s">
        <v>4299</v>
      </c>
      <c r="C15" s="205">
        <f>SUM(C12:C14)</f>
        <v>15</v>
      </c>
      <c r="D15" s="206"/>
      <c r="E15" s="206"/>
    </row>
    <row r="16" spans="1:5" x14ac:dyDescent="0.25">
      <c r="A16" s="34"/>
      <c r="B16" s="48"/>
      <c r="C16" s="207"/>
      <c r="D16" s="206"/>
      <c r="E16" s="206"/>
    </row>
    <row r="17" spans="1:5" x14ac:dyDescent="0.25">
      <c r="A17" s="50"/>
      <c r="B17" s="51"/>
      <c r="C17" s="198"/>
      <c r="D17" s="198"/>
      <c r="E17" s="198"/>
    </row>
    <row r="18" spans="1:5" x14ac:dyDescent="0.25">
      <c r="A18" s="661" t="s">
        <v>4233</v>
      </c>
      <c r="B18" s="661" t="s">
        <v>4233</v>
      </c>
      <c r="C18" s="198"/>
      <c r="D18" s="198"/>
      <c r="E18" s="198"/>
    </row>
    <row r="19" spans="1:5" x14ac:dyDescent="0.25">
      <c r="A19" s="79" t="s">
        <v>5769</v>
      </c>
      <c r="B19" s="79" t="s">
        <v>4588</v>
      </c>
      <c r="C19" s="200">
        <v>6</v>
      </c>
      <c r="D19" s="78">
        <v>19656</v>
      </c>
      <c r="E19" s="78">
        <v>19656</v>
      </c>
    </row>
    <row r="20" spans="1:5" x14ac:dyDescent="0.25">
      <c r="A20" s="34"/>
      <c r="B20" s="45" t="s">
        <v>4302</v>
      </c>
      <c r="C20" s="205">
        <f>SUM(C19)</f>
        <v>6</v>
      </c>
      <c r="D20" s="206"/>
      <c r="E20" s="206"/>
    </row>
    <row r="21" spans="1:5" x14ac:dyDescent="0.25">
      <c r="A21" s="34"/>
      <c r="B21" s="48"/>
      <c r="C21" s="207"/>
      <c r="D21" s="206"/>
      <c r="E21" s="206"/>
    </row>
    <row r="22" spans="1:5" x14ac:dyDescent="0.25">
      <c r="A22" s="54"/>
      <c r="B22" s="34"/>
      <c r="C22" s="193"/>
      <c r="D22" s="206"/>
      <c r="E22" s="206"/>
    </row>
    <row r="23" spans="1:5" x14ac:dyDescent="0.25">
      <c r="A23" s="661" t="s">
        <v>4234</v>
      </c>
      <c r="B23" s="661" t="s">
        <v>4233</v>
      </c>
      <c r="C23" s="193"/>
      <c r="D23" s="198"/>
      <c r="E23" s="198"/>
    </row>
    <row r="24" spans="1:5" x14ac:dyDescent="0.25">
      <c r="A24" s="55" t="s">
        <v>4303</v>
      </c>
      <c r="B24" s="55" t="s">
        <v>4303</v>
      </c>
      <c r="C24" s="209">
        <v>0</v>
      </c>
      <c r="D24" s="209">
        <v>0</v>
      </c>
      <c r="E24" s="209">
        <v>0</v>
      </c>
    </row>
    <row r="25" spans="1:5" x14ac:dyDescent="0.25">
      <c r="A25" s="34"/>
      <c r="B25" s="45" t="s">
        <v>4304</v>
      </c>
      <c r="C25" s="205">
        <f>SUM(C24)</f>
        <v>0</v>
      </c>
      <c r="D25" s="206"/>
      <c r="E25" s="206"/>
    </row>
    <row r="26" spans="1:5" x14ac:dyDescent="0.25">
      <c r="A26" s="34"/>
      <c r="B26" s="48"/>
      <c r="C26" s="207"/>
      <c r="D26" s="206"/>
      <c r="E26" s="206"/>
    </row>
    <row r="27" spans="1:5" x14ac:dyDescent="0.25">
      <c r="A27" s="34"/>
      <c r="B27" s="58" t="s">
        <v>4235</v>
      </c>
      <c r="C27" s="210">
        <f>SUM(C20,C15,C25)</f>
        <v>21</v>
      </c>
      <c r="D27" s="206"/>
      <c r="E27" s="206"/>
    </row>
    <row r="28" spans="1:5" x14ac:dyDescent="0.25">
      <c r="A28" s="34"/>
      <c r="B28" s="48"/>
      <c r="C28" s="207"/>
      <c r="D28" s="206"/>
      <c r="E28" s="206"/>
    </row>
    <row r="29" spans="1:5" x14ac:dyDescent="0.25">
      <c r="A29" s="50"/>
      <c r="B29" s="51"/>
      <c r="C29" s="198"/>
      <c r="D29" s="198"/>
      <c r="E29" s="198"/>
    </row>
    <row r="30" spans="1:5" x14ac:dyDescent="0.25">
      <c r="A30" s="662" t="s">
        <v>4231</v>
      </c>
      <c r="B30" s="662"/>
      <c r="C30" s="198"/>
      <c r="D30" s="198"/>
      <c r="E30" s="198"/>
    </row>
    <row r="31" spans="1:5" x14ac:dyDescent="0.25">
      <c r="A31" s="661" t="s">
        <v>4305</v>
      </c>
      <c r="B31" s="661"/>
      <c r="C31" s="198"/>
      <c r="D31" s="198"/>
      <c r="E31" s="198"/>
    </row>
    <row r="32" spans="1:5" x14ac:dyDescent="0.25">
      <c r="A32" s="55" t="s">
        <v>4303</v>
      </c>
      <c r="B32" s="60" t="s">
        <v>4303</v>
      </c>
      <c r="C32" s="209">
        <v>0</v>
      </c>
      <c r="D32" s="209">
        <v>0</v>
      </c>
      <c r="E32" s="209">
        <v>0</v>
      </c>
    </row>
    <row r="33" spans="1:5" x14ac:dyDescent="0.25">
      <c r="A33" s="34"/>
      <c r="B33" s="45" t="s">
        <v>4306</v>
      </c>
      <c r="C33" s="205">
        <f>SUM(C32)</f>
        <v>0</v>
      </c>
      <c r="D33" s="206"/>
      <c r="E33" s="206"/>
    </row>
    <row r="34" spans="1:5" x14ac:dyDescent="0.25">
      <c r="A34" s="50"/>
      <c r="B34" s="51"/>
      <c r="C34" s="198"/>
      <c r="D34" s="198"/>
      <c r="E34" s="198"/>
    </row>
    <row r="35" spans="1:5" ht="12.75" customHeight="1" x14ac:dyDescent="0.25">
      <c r="A35" s="652" t="s">
        <v>4237</v>
      </c>
      <c r="B35" s="653"/>
      <c r="C35" s="198"/>
      <c r="D35" s="198"/>
      <c r="E35" s="198"/>
    </row>
    <row r="36" spans="1:5" x14ac:dyDescent="0.25">
      <c r="A36" s="55" t="s">
        <v>4303</v>
      </c>
      <c r="B36" s="55" t="s">
        <v>4237</v>
      </c>
      <c r="C36" s="209">
        <v>4</v>
      </c>
      <c r="D36" s="78">
        <v>18650</v>
      </c>
      <c r="E36" s="78">
        <v>20210</v>
      </c>
    </row>
    <row r="37" spans="1:5" ht="12" customHeight="1" x14ac:dyDescent="0.25">
      <c r="A37" s="34"/>
      <c r="B37" s="45" t="s">
        <v>4307</v>
      </c>
      <c r="C37" s="211">
        <f>SUM(C36)</f>
        <v>4</v>
      </c>
      <c r="D37" s="206"/>
      <c r="E37" s="206"/>
    </row>
  </sheetData>
  <mergeCells count="15">
    <mergeCell ref="A35:B3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23:B23"/>
    <mergeCell ref="A30:B30"/>
    <mergeCell ref="A31:B31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3200D-F803-4775-9990-659180E6EB5E}">
  <dimension ref="A2:K19"/>
  <sheetViews>
    <sheetView showGridLines="0" zoomScaleNormal="100" workbookViewId="0">
      <selection activeCell="E39" sqref="E39"/>
    </sheetView>
    <sheetView workbookViewId="1"/>
  </sheetViews>
  <sheetFormatPr baseColWidth="10" defaultColWidth="11.44140625" defaultRowHeight="13.2" x14ac:dyDescent="0.25"/>
  <cols>
    <col min="1" max="1" width="12.5546875" style="61" customWidth="1"/>
    <col min="2" max="2" width="44.88671875" style="61" customWidth="1"/>
    <col min="3" max="3" width="14.33203125" style="212" customWidth="1"/>
    <col min="4" max="4" width="10.5546875" style="212" customWidth="1"/>
    <col min="5" max="5" width="14.88671875" style="212" customWidth="1"/>
    <col min="6" max="6" width="11.5546875" style="212" customWidth="1"/>
    <col min="7" max="7" width="12.109375" style="212" customWidth="1"/>
    <col min="8" max="8" width="12.5546875" style="212" customWidth="1"/>
    <col min="9" max="9" width="11.5546875" style="212" customWidth="1"/>
    <col min="10" max="10" width="8.88671875" style="61" customWidth="1"/>
    <col min="11" max="11" width="11.5546875" style="61" customWidth="1"/>
    <col min="12" max="16384" width="11.44140625" style="61"/>
  </cols>
  <sheetData>
    <row r="2" spans="1:11" s="63" customFormat="1" x14ac:dyDescent="0.25">
      <c r="A2" s="668" t="s">
        <v>4225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1" s="63" customFormat="1" x14ac:dyDescent="0.25">
      <c r="A3" s="654" t="s">
        <v>4281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63" customFormat="1" x14ac:dyDescent="0.25">
      <c r="A4" s="669" t="s">
        <v>4226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</row>
    <row r="5" spans="1:11" s="63" customFormat="1" x14ac:dyDescent="0.25">
      <c r="A5" s="669" t="s">
        <v>4309</v>
      </c>
      <c r="B5" s="669"/>
      <c r="C5" s="669"/>
      <c r="D5" s="669"/>
      <c r="E5" s="669"/>
      <c r="F5" s="669"/>
      <c r="G5" s="669"/>
      <c r="H5" s="669"/>
      <c r="I5" s="669"/>
      <c r="J5" s="669"/>
      <c r="K5" s="669"/>
    </row>
    <row r="6" spans="1:11" s="63" customFormat="1" x14ac:dyDescent="0.25">
      <c r="A6" s="670" t="s">
        <v>4290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</row>
    <row r="7" spans="1:11" s="63" customFormat="1" x14ac:dyDescent="0.25">
      <c r="A7" s="66"/>
      <c r="B7" s="66"/>
      <c r="C7" s="213"/>
      <c r="D7" s="213"/>
      <c r="E7" s="213"/>
      <c r="F7" s="213"/>
      <c r="G7" s="213"/>
      <c r="H7" s="213"/>
      <c r="I7" s="213"/>
      <c r="J7" s="67"/>
      <c r="K7" s="67"/>
    </row>
    <row r="8" spans="1:11" s="63" customFormat="1" x14ac:dyDescent="0.25">
      <c r="A8" s="671" t="s">
        <v>4310</v>
      </c>
      <c r="B8" s="671"/>
      <c r="C8" s="671"/>
      <c r="D8" s="214" t="s">
        <v>517</v>
      </c>
      <c r="E8" s="214" t="s">
        <v>517</v>
      </c>
      <c r="F8" s="214" t="s">
        <v>517</v>
      </c>
      <c r="G8" s="214" t="s">
        <v>517</v>
      </c>
      <c r="H8" s="214" t="s">
        <v>517</v>
      </c>
      <c r="I8" s="214" t="s">
        <v>517</v>
      </c>
      <c r="J8" s="68" t="s">
        <v>517</v>
      </c>
      <c r="K8" s="68" t="s">
        <v>517</v>
      </c>
    </row>
    <row r="9" spans="1:11" s="63" customFormat="1" ht="12.75" customHeight="1" x14ac:dyDescent="0.25">
      <c r="A9" s="663" t="s">
        <v>4311</v>
      </c>
      <c r="B9" s="665" t="s">
        <v>4292</v>
      </c>
      <c r="C9" s="708" t="s">
        <v>4312</v>
      </c>
      <c r="D9" s="708" t="s">
        <v>4312</v>
      </c>
      <c r="E9" s="708" t="s">
        <v>4312</v>
      </c>
      <c r="F9" s="708" t="s">
        <v>4312</v>
      </c>
      <c r="G9" s="666" t="s">
        <v>4313</v>
      </c>
      <c r="H9" s="666" t="s">
        <v>4313</v>
      </c>
      <c r="I9" s="666" t="s">
        <v>4313</v>
      </c>
      <c r="J9" s="666" t="s">
        <v>4313</v>
      </c>
      <c r="K9" s="667" t="s">
        <v>4313</v>
      </c>
    </row>
    <row r="10" spans="1:11" s="63" customFormat="1" ht="26.4" x14ac:dyDescent="0.25">
      <c r="A10" s="664" t="s">
        <v>4311</v>
      </c>
      <c r="B10" s="666" t="s">
        <v>4314</v>
      </c>
      <c r="C10" s="215" t="s">
        <v>4315</v>
      </c>
      <c r="D10" s="215" t="s">
        <v>4316</v>
      </c>
      <c r="E10" s="215" t="s">
        <v>4317</v>
      </c>
      <c r="F10" s="215" t="s">
        <v>4318</v>
      </c>
      <c r="G10" s="194" t="s">
        <v>4319</v>
      </c>
      <c r="H10" s="194" t="s">
        <v>4320</v>
      </c>
      <c r="I10" s="215" t="s">
        <v>4321</v>
      </c>
      <c r="J10" s="70" t="s">
        <v>4322</v>
      </c>
      <c r="K10" s="71" t="s">
        <v>4318</v>
      </c>
    </row>
    <row r="11" spans="1:11" s="63" customFormat="1" x14ac:dyDescent="0.25">
      <c r="A11" s="42" t="s">
        <v>5766</v>
      </c>
      <c r="B11" s="42" t="s">
        <v>4334</v>
      </c>
      <c r="C11" s="78">
        <v>107127.58</v>
      </c>
      <c r="D11" s="72">
        <v>0</v>
      </c>
      <c r="E11" s="72">
        <v>0</v>
      </c>
      <c r="F11" s="77">
        <v>107127.58</v>
      </c>
      <c r="G11" s="77">
        <v>35709.193333333329</v>
      </c>
      <c r="H11" s="77">
        <v>17854.596666666665</v>
      </c>
      <c r="I11" s="77">
        <v>142836.77333333332</v>
      </c>
      <c r="J11" s="77">
        <v>0</v>
      </c>
      <c r="K11" s="77">
        <v>196400.5633333333</v>
      </c>
    </row>
    <row r="12" spans="1:11" s="63" customFormat="1" x14ac:dyDescent="0.25">
      <c r="A12" s="42" t="s">
        <v>5767</v>
      </c>
      <c r="B12" s="42" t="s">
        <v>4436</v>
      </c>
      <c r="C12" s="78">
        <v>53441.919999999998</v>
      </c>
      <c r="D12" s="72">
        <v>0</v>
      </c>
      <c r="E12" s="72">
        <v>0</v>
      </c>
      <c r="F12" s="77">
        <v>53441.919999999998</v>
      </c>
      <c r="G12" s="77">
        <v>17813.973333333335</v>
      </c>
      <c r="H12" s="77">
        <v>8906.9866666666676</v>
      </c>
      <c r="I12" s="77">
        <v>71255.893333333341</v>
      </c>
      <c r="J12" s="77">
        <v>0</v>
      </c>
      <c r="K12" s="77">
        <v>97976.853333333347</v>
      </c>
    </row>
    <row r="13" spans="1:11" s="63" customFormat="1" x14ac:dyDescent="0.25">
      <c r="A13" s="42" t="s">
        <v>5768</v>
      </c>
      <c r="B13" s="42" t="s">
        <v>4331</v>
      </c>
      <c r="C13" s="78">
        <v>35569.11</v>
      </c>
      <c r="D13" s="72">
        <v>0</v>
      </c>
      <c r="E13" s="72">
        <v>0</v>
      </c>
      <c r="F13" s="77">
        <v>35569.11</v>
      </c>
      <c r="G13" s="77">
        <v>11856.369999999999</v>
      </c>
      <c r="H13" s="77">
        <v>5928.1849999999995</v>
      </c>
      <c r="I13" s="77">
        <v>47425.479999999996</v>
      </c>
      <c r="J13" s="77">
        <v>0</v>
      </c>
      <c r="K13" s="77">
        <v>65210.034999999996</v>
      </c>
    </row>
    <row r="14" spans="1:11" s="63" customFormat="1" x14ac:dyDescent="0.25">
      <c r="A14" s="73"/>
      <c r="B14" s="73"/>
      <c r="C14" s="217"/>
      <c r="D14" s="217"/>
      <c r="E14" s="217"/>
      <c r="F14" s="217"/>
      <c r="G14" s="217"/>
      <c r="H14" s="217"/>
      <c r="I14" s="217"/>
      <c r="J14" s="74"/>
      <c r="K14" s="75"/>
    </row>
    <row r="15" spans="1:11" s="63" customFormat="1" x14ac:dyDescent="0.25">
      <c r="A15" s="73"/>
      <c r="B15" s="73"/>
      <c r="C15" s="217"/>
      <c r="D15" s="217"/>
      <c r="E15" s="217"/>
      <c r="F15" s="217"/>
      <c r="G15" s="217"/>
      <c r="H15" s="217"/>
      <c r="I15" s="217"/>
      <c r="J15" s="74"/>
      <c r="K15" s="75"/>
    </row>
    <row r="16" spans="1:11" s="63" customFormat="1" x14ac:dyDescent="0.25">
      <c r="A16" s="671" t="s">
        <v>4324</v>
      </c>
      <c r="B16" s="671"/>
      <c r="C16" s="671"/>
      <c r="D16" s="214" t="s">
        <v>517</v>
      </c>
      <c r="E16" s="214" t="s">
        <v>517</v>
      </c>
      <c r="F16" s="214" t="s">
        <v>517</v>
      </c>
      <c r="G16" s="214" t="s">
        <v>517</v>
      </c>
      <c r="H16" s="214" t="s">
        <v>517</v>
      </c>
      <c r="I16" s="214" t="s">
        <v>517</v>
      </c>
      <c r="J16" s="76" t="s">
        <v>517</v>
      </c>
      <c r="K16" s="76" t="s">
        <v>517</v>
      </c>
    </row>
    <row r="17" spans="1:11" s="63" customFormat="1" ht="12.75" customHeight="1" x14ac:dyDescent="0.25">
      <c r="A17" s="663" t="s">
        <v>4311</v>
      </c>
      <c r="B17" s="665" t="s">
        <v>4292</v>
      </c>
      <c r="C17" s="708" t="s">
        <v>4312</v>
      </c>
      <c r="D17" s="708" t="s">
        <v>4312</v>
      </c>
      <c r="E17" s="708" t="s">
        <v>4312</v>
      </c>
      <c r="F17" s="708" t="s">
        <v>4312</v>
      </c>
      <c r="G17" s="666" t="s">
        <v>4313</v>
      </c>
      <c r="H17" s="666" t="s">
        <v>4313</v>
      </c>
      <c r="I17" s="666" t="s">
        <v>4313</v>
      </c>
      <c r="J17" s="666" t="s">
        <v>4313</v>
      </c>
      <c r="K17" s="667" t="s">
        <v>4313</v>
      </c>
    </row>
    <row r="18" spans="1:11" s="63" customFormat="1" ht="26.4" x14ac:dyDescent="0.25">
      <c r="A18" s="664" t="s">
        <v>4311</v>
      </c>
      <c r="B18" s="666" t="s">
        <v>4314</v>
      </c>
      <c r="C18" s="215" t="s">
        <v>4315</v>
      </c>
      <c r="D18" s="215" t="s">
        <v>4316</v>
      </c>
      <c r="E18" s="215" t="s">
        <v>4317</v>
      </c>
      <c r="F18" s="215" t="s">
        <v>4318</v>
      </c>
      <c r="G18" s="194" t="s">
        <v>4319</v>
      </c>
      <c r="H18" s="194" t="s">
        <v>4320</v>
      </c>
      <c r="I18" s="215" t="s">
        <v>4321</v>
      </c>
      <c r="J18" s="70" t="s">
        <v>4322</v>
      </c>
      <c r="K18" s="71" t="s">
        <v>4318</v>
      </c>
    </row>
    <row r="19" spans="1:11" s="63" customFormat="1" x14ac:dyDescent="0.25">
      <c r="A19" s="42" t="s">
        <v>5769</v>
      </c>
      <c r="B19" s="42" t="s">
        <v>4588</v>
      </c>
      <c r="C19" s="78">
        <v>19656</v>
      </c>
      <c r="D19" s="72">
        <v>1100</v>
      </c>
      <c r="E19" s="72">
        <v>0</v>
      </c>
      <c r="F19" s="77">
        <v>20756</v>
      </c>
      <c r="G19" s="77">
        <v>6552</v>
      </c>
      <c r="H19" s="77">
        <v>3276</v>
      </c>
      <c r="I19" s="77">
        <v>26208</v>
      </c>
      <c r="J19" s="77">
        <v>0</v>
      </c>
      <c r="K19" s="77">
        <v>36036</v>
      </c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7" right="0.7" top="0.75" bottom="0.75" header="0.31500000000000006" footer="0.31500000000000006"/>
  <pageSetup fitToHeight="10" orientation="portrait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140</vt:i4>
      </vt:variant>
      <vt:variant>
        <vt:lpstr>Rangos con nombre</vt:lpstr>
      </vt:variant>
      <vt:variant>
        <vt:i4>4</vt:i4>
      </vt:variant>
    </vt:vector>
  </HeadingPairs>
  <TitlesOfParts>
    <vt:vector size="144" baseType="lpstr">
      <vt:lpstr>EP - Clasificación Admin</vt:lpstr>
      <vt:lpstr>EP - COG</vt:lpstr>
      <vt:lpstr>EP - COG desglosado</vt:lpstr>
      <vt:lpstr>EP - Tipo Gasto</vt:lpstr>
      <vt:lpstr>EP - Tipo Gasto desglosado</vt:lpstr>
      <vt:lpstr>EP - Programable</vt:lpstr>
      <vt:lpstr>EP - Programable desglosado</vt:lpstr>
      <vt:lpstr>EP - CFP</vt:lpstr>
      <vt:lpstr>EP - CFP detalle</vt:lpstr>
      <vt:lpstr>EP - Flujos Efectivo</vt:lpstr>
      <vt:lpstr>EP - FE por Entidad</vt:lpstr>
      <vt:lpstr>ISS - Clasificación Admin</vt:lpstr>
      <vt:lpstr>ISS - COG</vt:lpstr>
      <vt:lpstr>ISS - COG desglosado</vt:lpstr>
      <vt:lpstr>ISS - Tipo Gasto</vt:lpstr>
      <vt:lpstr>ISS - Tipo Gasto desglosado</vt:lpstr>
      <vt:lpstr>ISS - Programable</vt:lpstr>
      <vt:lpstr>ISS - Programable desglosado</vt:lpstr>
      <vt:lpstr>ISS - CFP</vt:lpstr>
      <vt:lpstr>ISS - CFP detalle</vt:lpstr>
      <vt:lpstr>ISS - Flujos Efectivo</vt:lpstr>
      <vt:lpstr>ISS - FE por Entidad</vt:lpstr>
      <vt:lpstr>EMP - Clasificación Admin</vt:lpstr>
      <vt:lpstr>EMP - COG</vt:lpstr>
      <vt:lpstr>EMP - COG desglosado</vt:lpstr>
      <vt:lpstr>EMP - Tipo Gasto</vt:lpstr>
      <vt:lpstr>EMP - Tipo Gasto desglosado</vt:lpstr>
      <vt:lpstr>EMP - Programable</vt:lpstr>
      <vt:lpstr>EMP - Programable desglosado</vt:lpstr>
      <vt:lpstr>EMP - CFP</vt:lpstr>
      <vt:lpstr>EMP - CFP detalle</vt:lpstr>
      <vt:lpstr>EMP - Flujos Efectivo</vt:lpstr>
      <vt:lpstr>EMP - FE por Entidad</vt:lpstr>
      <vt:lpstr>Resumen Plazas Entidades</vt:lpstr>
      <vt:lpstr>ACIEY-PLAZAS</vt:lpstr>
      <vt:lpstr>ACIEY-TAB</vt:lpstr>
      <vt:lpstr>ADY-PLAZAS</vt:lpstr>
      <vt:lpstr>ADY-TAB</vt:lpstr>
      <vt:lpstr>AEY-PLAZAS</vt:lpstr>
      <vt:lpstr>AEY-TAB</vt:lpstr>
      <vt:lpstr>APBPY-PLAZAS</vt:lpstr>
      <vt:lpstr>APBPY-TAB</vt:lpstr>
      <vt:lpstr>CECOLEY-PLAZAS</vt:lpstr>
      <vt:lpstr>CECOLEY-TAB</vt:lpstr>
      <vt:lpstr>CEETRY-PLAZAS</vt:lpstr>
      <vt:lpstr>CEEAV-PLAZAS</vt:lpstr>
      <vt:lpstr>CEEAV-TAB</vt:lpstr>
      <vt:lpstr>CULTUR-PLAZAS</vt:lpstr>
      <vt:lpstr>CULTUR-TAB</vt:lpstr>
      <vt:lpstr>DIF-PLAZAS</vt:lpstr>
      <vt:lpstr>DIF-TAB</vt:lpstr>
      <vt:lpstr>FIDARTU-PLAZAS</vt:lpstr>
      <vt:lpstr>FIDARTU-TAB</vt:lpstr>
      <vt:lpstr>FIDETURE-PLAZAS</vt:lpstr>
      <vt:lpstr>FIDETURE-TAB</vt:lpstr>
      <vt:lpstr>FIGAROSY-PLAZAS</vt:lpstr>
      <vt:lpstr>FIGAROSY-TAB</vt:lpstr>
      <vt:lpstr>FIPAPAM-PLAZAS</vt:lpstr>
      <vt:lpstr>FIPAPAM-TAB</vt:lpstr>
      <vt:lpstr>HAM-PLAZAS</vt:lpstr>
      <vt:lpstr>HAM-TAB</vt:lpstr>
      <vt:lpstr>HCPY-PLAZAS</vt:lpstr>
      <vt:lpstr>HCPY-TAB</vt:lpstr>
      <vt:lpstr>HCTY-PLAZAS</vt:lpstr>
      <vt:lpstr>HCTY-TAB</vt:lpstr>
      <vt:lpstr>IDEFEEY-PLAZAS</vt:lpstr>
      <vt:lpstr>IDEFEEY-TAB</vt:lpstr>
      <vt:lpstr>IDEY-PLAZAS</vt:lpstr>
      <vt:lpstr>IDEY-TAB</vt:lpstr>
      <vt:lpstr>IEAEY-PLAZAS</vt:lpstr>
      <vt:lpstr>IEAEY-TAB</vt:lpstr>
      <vt:lpstr>IIPEDEY-PLAZAS</vt:lpstr>
      <vt:lpstr>IIPEDEY-TAB</vt:lpstr>
      <vt:lpstr>IMDUT-PLAZAS</vt:lpstr>
      <vt:lpstr>IMDUT-TAB</vt:lpstr>
      <vt:lpstr>INCAY-PLAZAS</vt:lpstr>
      <vt:lpstr>INCAY-TAB</vt:lpstr>
      <vt:lpstr>INCCOPY-PLAZAS</vt:lpstr>
      <vt:lpstr>INCCOPY-TAB</vt:lpstr>
      <vt:lpstr>INDEMAYA-PLAZAS</vt:lpstr>
      <vt:lpstr>INDEMAYA-TAB</vt:lpstr>
      <vt:lpstr>INSEJUPY-PLAZAS</vt:lpstr>
      <vt:lpstr>INSEJUPY-TAB</vt:lpstr>
      <vt:lpstr>IPFY-PLAZAS</vt:lpstr>
      <vt:lpstr>IPFY-TAB</vt:lpstr>
      <vt:lpstr>ISSTEY-PLAZAS</vt:lpstr>
      <vt:lpstr>ISSTEY-TAB</vt:lpstr>
      <vt:lpstr>IVEY-PLAZAS</vt:lpstr>
      <vt:lpstr>IVEY-TAB</vt:lpstr>
      <vt:lpstr>IYEM-PLAZAS</vt:lpstr>
      <vt:lpstr>IYEM-TAB</vt:lpstr>
      <vt:lpstr>JAPAY-PLAZAS</vt:lpstr>
      <vt:lpstr>JAPAY-TAB</vt:lpstr>
      <vt:lpstr>JAPEY-PLAZAS</vt:lpstr>
      <vt:lpstr>JAPEY-TAB</vt:lpstr>
      <vt:lpstr>STY-PLAZAS</vt:lpstr>
      <vt:lpstr>STY-TAB</vt:lpstr>
      <vt:lpstr>OEMY-PLAZAS</vt:lpstr>
      <vt:lpstr>OEMY-TAB</vt:lpstr>
      <vt:lpstr>PCTY-PLAZAS</vt:lpstr>
      <vt:lpstr>PCTY-TAB</vt:lpstr>
      <vt:lpstr>SEPLAN-PLAZAS</vt:lpstr>
      <vt:lpstr>SEPLAN-TAB</vt:lpstr>
      <vt:lpstr>SESEAY-PLAZAS</vt:lpstr>
      <vt:lpstr>SESEAY-TAB</vt:lpstr>
      <vt:lpstr>SSY-PLAZAS</vt:lpstr>
      <vt:lpstr>SSY-TAB</vt:lpstr>
      <vt:lpstr>Resumen Entidades Educación</vt:lpstr>
      <vt:lpstr>CECYTEY-PLAZAS</vt:lpstr>
      <vt:lpstr>CECYTEY-TAB</vt:lpstr>
      <vt:lpstr>COBAY-PLAZAS</vt:lpstr>
      <vt:lpstr>COBAY-TAB</vt:lpstr>
      <vt:lpstr>CONALEP-PLAZAS</vt:lpstr>
      <vt:lpstr>CONALEP-TAB</vt:lpstr>
      <vt:lpstr>ICATEY-PLAZAS</vt:lpstr>
      <vt:lpstr>ICATEY-TAB</vt:lpstr>
      <vt:lpstr>ITSM-PLAZAS</vt:lpstr>
      <vt:lpstr>ITSM-TAB</vt:lpstr>
      <vt:lpstr>ITSP-PLAZAS</vt:lpstr>
      <vt:lpstr>ITSP-TAB</vt:lpstr>
      <vt:lpstr>ITSSY-PLAZAS</vt:lpstr>
      <vt:lpstr>ITSSY-TAB</vt:lpstr>
      <vt:lpstr>ITSVA-PLAZAS</vt:lpstr>
      <vt:lpstr>ITSVA-TAB</vt:lpstr>
      <vt:lpstr>UNAY-PLAZAS</vt:lpstr>
      <vt:lpstr>UNAY-TAB</vt:lpstr>
      <vt:lpstr>UNO-PLAZAS</vt:lpstr>
      <vt:lpstr>UNO-TAB</vt:lpstr>
      <vt:lpstr>UPY-PLAZAS</vt:lpstr>
      <vt:lpstr>UPY-TAB</vt:lpstr>
      <vt:lpstr>UTC-PLAZAS</vt:lpstr>
      <vt:lpstr>UTC-TAB</vt:lpstr>
      <vt:lpstr>UTM-PLAZAS</vt:lpstr>
      <vt:lpstr>UTM-TAB</vt:lpstr>
      <vt:lpstr>UTMAYAB-PLAZAS</vt:lpstr>
      <vt:lpstr>UTMAYAB-TAB</vt:lpstr>
      <vt:lpstr>UTP-PLAZAS</vt:lpstr>
      <vt:lpstr>UTP-TAB</vt:lpstr>
      <vt:lpstr>UTRS-PLAZAS</vt:lpstr>
      <vt:lpstr>UTRS-TAB</vt:lpstr>
      <vt:lpstr>'COBAY-TAB'!Área_de_impresión</vt:lpstr>
      <vt:lpstr>'Resumen Plazas Entidades'!Área_de_impresión</vt:lpstr>
      <vt:lpstr>'COBAY-TAB'!Títulos_a_imprimir</vt:lpstr>
      <vt:lpstr>'Resumen Plazas Entidades'!Títulos_a_imprimir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inci.dorantes</dc:creator>
  <cp:lastModifiedBy>Inci Deyanira Dorantes Malpi</cp:lastModifiedBy>
  <dcterms:created xsi:type="dcterms:W3CDTF">2025-12-29T17:13:38Z</dcterms:created>
  <dcterms:modified xsi:type="dcterms:W3CDTF">2025-12-31T18:08:28Z</dcterms:modified>
</cp:coreProperties>
</file>